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W:\OFPLA - ANGIE CAROLINA RAMIREZ RUBIANO\1. Funcionamiento\1. Vigencia 2025\6. Plan Anual Adqui\EXCEL\"/>
    </mc:Choice>
  </mc:AlternateContent>
  <xr:revisionPtr revIDLastSave="0" documentId="13_ncr:1_{AEB1179F-741C-466A-983E-848ED7910ED0}" xr6:coauthVersionLast="47" xr6:coauthVersionMax="47" xr10:uidLastSave="{00000000-0000-0000-0000-000000000000}"/>
  <bookViews>
    <workbookView xWindow="-120" yWindow="-120" windowWidth="29040" windowHeight="15840" tabRatio="701" xr2:uid="{00000000-000D-0000-FFFF-FFFF00000000}"/>
  </bookViews>
  <sheets>
    <sheet name="1DE-FR-0007" sheetId="2" r:id="rId1"/>
    <sheet name="Hoja1" sheetId="3" r:id="rId2"/>
  </sheets>
  <externalReferences>
    <externalReference r:id="rId3"/>
    <externalReference r:id="rId4"/>
  </externalReferences>
  <definedNames>
    <definedName name="_xlnm._FilterDatabase" localSheetId="0" hidden="1">'1DE-FR-0007'!$A$7:$U$9097</definedName>
    <definedName name="_xlnm.Print_Area" localSheetId="0">'1DE-FR-0007'!$A$1:$Q$257</definedName>
    <definedName name="RUBROS_DET">#REF!</definedName>
    <definedName name="_xlnm.Print_Titles" localSheetId="0">'1DE-FR-0007'!$A:$D,'1DE-FR-0007'!$1:$7</definedName>
    <definedName name="UND_MEDIDA">[1]DEPENDENCIAS!$AE$2:$AE$11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097" i="2" l="1"/>
  <c r="K8707" i="2" l="1"/>
  <c r="K8694" i="2"/>
  <c r="K8693" i="2"/>
  <c r="K8684" i="2"/>
  <c r="K8672" i="2"/>
  <c r="K8617" i="2"/>
  <c r="K8613" i="2"/>
  <c r="K8611" i="2"/>
  <c r="K8577" i="2"/>
  <c r="K8452" i="2"/>
  <c r="K7116" i="2" l="1"/>
  <c r="K7111" i="2"/>
  <c r="K7069" i="2"/>
  <c r="K7068" i="2"/>
  <c r="K7066" i="2"/>
  <c r="K7065" i="2"/>
  <c r="K7064" i="2"/>
  <c r="K7063" i="2"/>
  <c r="K7062" i="2"/>
  <c r="K7057" i="2"/>
  <c r="K7056" i="2"/>
  <c r="K7052" i="2"/>
  <c r="K7051" i="2"/>
  <c r="K7050" i="2"/>
  <c r="K7049" i="2"/>
  <c r="K7046" i="2"/>
  <c r="K7045" i="2"/>
  <c r="K7044" i="2"/>
  <c r="K7043" i="2"/>
  <c r="K7042" i="2"/>
  <c r="K7041" i="2"/>
  <c r="K7040" i="2"/>
  <c r="K7039" i="2"/>
  <c r="K7038" i="2"/>
  <c r="K7037" i="2"/>
  <c r="K6263" i="2" l="1"/>
  <c r="K4354" i="2" l="1"/>
  <c r="K4350" i="2"/>
  <c r="K4043" i="2" l="1"/>
  <c r="K4042" i="2"/>
  <c r="K4016" i="2"/>
  <c r="K4015" i="2"/>
  <c r="K4014" i="2"/>
  <c r="K4013" i="2"/>
  <c r="K4012" i="2"/>
  <c r="K4011" i="2"/>
  <c r="K4010" i="2"/>
  <c r="K3998" i="2"/>
  <c r="K3968" i="2"/>
  <c r="K3911" i="2" l="1"/>
  <c r="K3910" i="2"/>
  <c r="K3907" i="2"/>
  <c r="K3906" i="2"/>
  <c r="K3883" i="2"/>
  <c r="K3875" i="2"/>
  <c r="K38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OFPLA GUSPE</author>
    <author>.</author>
    <author>DIJIN - LEIDY PATRICIA CARREÑO BETANCOURTH</author>
    <author>MJS-Mikissi Jorge Suárez</author>
    <author>Autor</author>
    <author>MEPAS - JOSE GUSTAVO ACEVEDO VELASQUEZ</author>
    <author>DIBIE - YURELI VILLAMIZAR MORENO</author>
    <author>MESAN - LEONARDO FABIO DURAN VARELA</author>
  </authors>
  <commentList>
    <comment ref="C4" authorId="0" shapeId="0" xr:uid="{E4115FDB-566F-4647-AEA4-4C07C2F9D77C}">
      <text>
        <r>
          <rPr>
            <sz val="10"/>
            <rFont val="Arial"/>
            <family val="2"/>
          </rPr>
          <t>Nombre de la unidad ordenadora del gasto</t>
        </r>
      </text>
    </comment>
    <comment ref="F4" authorId="0" shapeId="0" xr:uid="{65367CCF-80FF-44CF-89C6-70009359B86D}">
      <text>
        <r>
          <rPr>
            <sz val="10"/>
            <rFont val="Arial"/>
            <family val="2"/>
          </rPr>
          <t>Código SIIF de la unidad ordenadora del gasto</t>
        </r>
      </text>
    </comment>
    <comment ref="A6" authorId="1" shapeId="0" xr:uid="{BBA23649-2C01-400D-BD97-35C0995A28DB}">
      <text>
        <r>
          <rPr>
            <sz val="10"/>
            <rFont val="Arial"/>
            <family val="2"/>
          </rPr>
          <t>Código SIIF de la dependencia de la unidad</t>
        </r>
      </text>
    </comment>
    <comment ref="B6" authorId="1" shapeId="0" xr:uid="{3621AE92-F737-4894-A1B8-01FC868E769D}">
      <text>
        <r>
          <rPr>
            <sz val="10"/>
            <rFont val="Arial"/>
            <family val="2"/>
          </rPr>
          <t>SIGLA de la dependencia de la unidad</t>
        </r>
      </text>
    </comment>
    <comment ref="C6" authorId="1" shapeId="0" xr:uid="{47883CA1-E63D-48B9-88B7-95DCE46A8842}">
      <text>
        <r>
          <rPr>
            <sz val="10"/>
            <rFont val="Arial"/>
            <family val="2"/>
          </rPr>
          <t>Registre el dueño de la necesidad, con el área funcional interna de la unidad, y el estructurador del proceso</t>
        </r>
      </text>
    </comment>
    <comment ref="D6" authorId="1" shapeId="0" xr:uid="{7DB4D853-D686-43D3-950A-F0FB141E9DAA}">
      <text>
        <r>
          <rPr>
            <b/>
            <sz val="8"/>
            <color indexed="81"/>
            <rFont val="Tahoma"/>
            <family val="2"/>
          </rPr>
          <t>Escriba un número de acuerdo a la modalidad
1 para licitación nacional 
2 para licitación internacional 
3 para contratación directa 
4 para contratación directa con formalidades plenas 
5 para contratación directa sin formalidades plenas</t>
        </r>
      </text>
    </comment>
    <comment ref="E6" authorId="1" shapeId="0" xr:uid="{00000000-0006-0000-0000-000002000000}">
      <text>
        <r>
          <rPr>
            <sz val="10"/>
            <rFont val="Arial"/>
            <family val="2"/>
          </rPr>
          <t>Código del rubro a que pertenece, según el máximo nivel de desagregación del SIIF, código con guiones "-"</t>
        </r>
      </text>
    </comment>
    <comment ref="F6" authorId="1" shapeId="0" xr:uid="{7691D6A0-C710-4F2A-AD02-73CEFFB6E6C9}">
      <text>
        <r>
          <rPr>
            <sz val="10"/>
            <rFont val="Arial"/>
            <family val="2"/>
          </rPr>
          <t>Descripción del rubro a que pertenece el código presupuestal, según el máximo nivel de desagregación del SIIF</t>
        </r>
      </text>
    </comment>
    <comment ref="G6" authorId="1" shapeId="0" xr:uid="{00000000-0006-0000-0000-000001000000}">
      <text>
        <r>
          <rPr>
            <sz val="10"/>
            <rFont val="Arial"/>
            <family val="2"/>
          </rPr>
          <t>Ingrese el código UNSPC a nivel de clase o producto</t>
        </r>
      </text>
    </comment>
    <comment ref="H6" authorId="0" shapeId="0" xr:uid="{4D2B7949-6FDE-43F4-A98A-B10986552C0E}">
      <text>
        <r>
          <rPr>
            <sz val="10"/>
            <rFont val="Arial"/>
            <family val="2"/>
          </rPr>
          <t>Descripción de los elementos a adquirir, según criterio de detalle y practicidad del reporte</t>
        </r>
      </text>
    </comment>
    <comment ref="I6" authorId="1" shapeId="0" xr:uid="{00000000-0006-0000-0000-000004000000}">
      <text>
        <r>
          <rPr>
            <sz val="10"/>
            <rFont val="Arial"/>
            <family val="2"/>
          </rPr>
          <t>Las fuente de financiación según recurso:
10 Aportes de la Nación
16 Fondos especiales
Si requiere relacione otras fuentes</t>
        </r>
      </text>
    </comment>
    <comment ref="J6" authorId="1" shapeId="0" xr:uid="{35CCE86D-2402-43C6-8794-77F947DB61BB}">
      <text>
        <r>
          <rPr>
            <sz val="10"/>
            <rFont val="Arial"/>
            <family val="2"/>
          </rPr>
          <t>Para los elementos, bienes y servicios a relacionar que requieren presupuesto o apropiación para apalancar vigencias futuras</t>
        </r>
      </text>
    </comment>
    <comment ref="M6" authorId="1" shapeId="0" xr:uid="{00000000-0006-0000-0000-000003000000}">
      <text>
        <r>
          <rPr>
            <sz val="10"/>
            <rFont val="Arial"/>
            <family val="2"/>
          </rPr>
          <t>Unidad, Kilo, litro, Galón, Paquete, Docena, Servicio, etc.</t>
        </r>
      </text>
    </comment>
    <comment ref="N6" authorId="1" shapeId="0" xr:uid="{00000000-0006-0000-0000-000005000000}">
      <text>
        <r>
          <rPr>
            <sz val="10"/>
            <rFont val="Arial"/>
            <family val="2"/>
          </rPr>
          <t>Justifique la adquisición del bien o servicio, según se requiera, debe ser breve, no mayor a 30 palabras, si requiere mas espacio para justificar, se debe hacer en el oficio o comunicación oficial</t>
        </r>
      </text>
    </comment>
    <comment ref="O6" authorId="1" shapeId="0" xr:uid="{923CEBDA-732E-40C5-8F2D-65831CD2D56E}">
      <text>
        <r>
          <rPr>
            <sz val="10"/>
            <rFont val="Arial"/>
            <family val="2"/>
          </rPr>
          <t>Seleccione el Mes Proyectado de inicio de proceso y Compra</t>
        </r>
      </text>
    </comment>
    <comment ref="P6" authorId="1" shapeId="0" xr:uid="{5EA30B85-EC21-4F57-B1D9-7CAD825E8B5E}">
      <text>
        <r>
          <rPr>
            <b/>
            <sz val="8"/>
            <color indexed="81"/>
            <rFont val="Tahoma"/>
            <family val="2"/>
          </rPr>
          <t>Digite el Mes Proyectado de Compra (1 para enero, 2 para febrero, 3 para marzo, etc)</t>
        </r>
      </text>
    </comment>
    <comment ref="Q6" authorId="1" shapeId="0" xr:uid="{816D034D-DB4A-487D-B1FA-5FB82D20D0D5}">
      <text>
        <r>
          <rPr>
            <sz val="10"/>
            <rFont val="Arial"/>
            <family val="2"/>
          </rPr>
          <t>Escriba la modalidad de contratación requerida</t>
        </r>
      </text>
    </comment>
    <comment ref="K7" authorId="1" shapeId="0" xr:uid="{00000000-0006-0000-0000-000009000000}">
      <text>
        <r>
          <rPr>
            <b/>
            <sz val="8"/>
            <color indexed="81"/>
            <rFont val="Tahoma"/>
            <family val="2"/>
          </rPr>
          <t>Ingrese el Valor Presupuestado incluido IVA, teniendo en cuenta los precios del mercado, no utilice comas ni puntos</t>
        </r>
      </text>
    </comment>
    <comment ref="L7" authorId="0" shapeId="0" xr:uid="{15F74B49-9064-46EB-9305-EEBECEAC1485}">
      <text>
        <r>
          <rPr>
            <sz val="10"/>
            <rFont val="Arial"/>
            <family val="2"/>
          </rPr>
          <t>Cantidad de elementos, bienes o servicios a adquirir</t>
        </r>
      </text>
    </comment>
    <comment ref="N1635" authorId="2" shapeId="0" xr:uid="{8B6D981B-BA53-4428-9267-E1F9CC0F3665}">
      <text>
        <r>
          <rPr>
            <b/>
            <sz val="9"/>
            <color indexed="81"/>
            <rFont val="Tahoma"/>
            <family val="2"/>
          </rPr>
          <t xml:space="preserve">
</t>
        </r>
      </text>
    </comment>
    <comment ref="N1636" authorId="2" shapeId="0" xr:uid="{D810E9BF-6348-478E-92FF-C7D395EE1789}">
      <text>
        <r>
          <rPr>
            <sz val="9"/>
            <color indexed="81"/>
            <rFont val="Tahoma"/>
            <family val="2"/>
          </rPr>
          <t xml:space="preserve">QUIMICA: (19) LQ054,55,56,57,58,59,60,61,62,63,64,65,66,67,68,69,70,125,126.
</t>
        </r>
      </text>
    </comment>
    <comment ref="N1637" authorId="2" shapeId="0" xr:uid="{402823A4-E6D7-4975-BB50-0AF292420D87}">
      <text>
        <r>
          <rPr>
            <b/>
            <sz val="9"/>
            <color indexed="81"/>
            <rFont val="Tahoma"/>
            <family val="2"/>
          </rPr>
          <t>DIJIN - LEIDY PATRICIA CARREÑO BETANCOURTH:</t>
        </r>
        <r>
          <rPr>
            <sz val="9"/>
            <color indexed="81"/>
            <rFont val="Tahoma"/>
            <family val="2"/>
          </rPr>
          <t xml:space="preserve">
14 BALANZAS (LQ-009, 10, 12, 13, 14, 15, 16, 17, 51, 97, 98, 99, 100, 
133)</t>
        </r>
      </text>
    </comment>
    <comment ref="N1652" authorId="2" shapeId="0" xr:uid="{5FEADFB9-F851-46C5-AD95-ADD194A59569}">
      <text>
        <r>
          <rPr>
            <b/>
            <sz val="9"/>
            <color indexed="81"/>
            <rFont val="Tahoma"/>
            <family val="2"/>
          </rPr>
          <t>LOFOSCOPIA: 
LF-03; LF-04</t>
        </r>
        <r>
          <rPr>
            <sz val="9"/>
            <color indexed="81"/>
            <rFont val="Tahoma"/>
            <family val="2"/>
          </rPr>
          <t xml:space="preserve">
</t>
        </r>
      </text>
    </comment>
    <comment ref="N1667" authorId="3" shapeId="0" xr:uid="{682FC2C4-2DB2-4D0E-8490-8CE64C055EA6}">
      <text>
        <r>
          <rPr>
            <b/>
            <sz val="9"/>
            <color indexed="81"/>
            <rFont val="Tahoma"/>
            <family val="2"/>
          </rPr>
          <t xml:space="preserve">LABGEN: 
</t>
        </r>
        <r>
          <rPr>
            <sz val="9"/>
            <color indexed="81"/>
            <rFont val="Tahoma"/>
            <family val="2"/>
          </rPr>
          <t xml:space="preserve">• GHF-003 AGITADOR DE VAIVÉN CON INCUBACIÓN ROCKER
• GHF-144 AGITADOR DE VAIVÉN CON INCUBACIÓN ROCKER 
• GHF-145 AGITADOR DE VAIVÉN CON INCUBACIÓN ROCKER 
• GHF-153 AGITADOR VORTEX INCUBADORA 
• GHF-164 AGITADOR VORTEX 
• GHF-165 AGITADOR VORTEX 
• GHF-166 AGITADOR VORTEX 
• GHF-167 AGITADOR VORTEX
</t>
        </r>
      </text>
    </comment>
    <comment ref="N1668" authorId="3" shapeId="0" xr:uid="{FFC1A573-7CEB-4EBF-AC02-645A66CE9709}">
      <text>
        <r>
          <rPr>
            <sz val="9"/>
            <color indexed="81"/>
            <rFont val="Tahoma"/>
            <family val="2"/>
          </rPr>
          <t>LABGEN: 
• GHF-011 AUTOCLAVE CON IMPRESORA</t>
        </r>
      </text>
    </comment>
    <comment ref="N1669" authorId="3" shapeId="0" xr:uid="{D917BBB5-6E07-4F69-8BE3-B2F4E6F4AB99}">
      <text>
        <r>
          <rPr>
            <sz val="9"/>
            <color indexed="81"/>
            <rFont val="Tahoma"/>
            <family val="2"/>
          </rPr>
          <t>LABGEN: 
• GHF-012 BALANZA</t>
        </r>
      </text>
    </comment>
    <comment ref="N1671" authorId="3" shapeId="0" xr:uid="{11B60494-34CB-4643-8468-9D1A2EE9849B}">
      <text>
        <r>
          <rPr>
            <b/>
            <sz val="9"/>
            <color indexed="81"/>
            <rFont val="Tahoma"/>
            <family val="2"/>
          </rPr>
          <t xml:space="preserve">LABGEN: 
</t>
        </r>
        <r>
          <rPr>
            <sz val="9"/>
            <color indexed="81"/>
            <rFont val="Tahoma"/>
            <family val="2"/>
          </rPr>
          <t>• GHF-018 CABINA DE EXTRACCIÓN
• GHF-019 CABINA DE EXTRACCIÓN
• GHF-022 CABINA DE SEGURIDAD BIOLOGICA TIPO II CLASE A2
• GHF-024 CABINA PARA PROTECCION PCR
• GHF-189 CABINA DE EXTRACCIÓN DE PARTICULAS</t>
        </r>
      </text>
    </comment>
    <comment ref="N1672" authorId="3" shapeId="0" xr:uid="{A7106A1B-A0B7-4BC3-AE0B-BB2AD4286F54}">
      <text>
        <r>
          <rPr>
            <b/>
            <sz val="9"/>
            <color indexed="81"/>
            <rFont val="Tahoma"/>
            <family val="2"/>
          </rPr>
          <t xml:space="preserve">LABGEN: 
</t>
        </r>
        <r>
          <rPr>
            <sz val="9"/>
            <color indexed="81"/>
            <rFont val="Tahoma"/>
            <family val="2"/>
          </rPr>
          <t>• GHF-055 MICROCENTRÍFUGA 
• GHF-056 MICROCENTRÍFUGA 
• GHF-058 MICROCENTRÍFUGA 
• GHF-150 MICROCENTRÍFUGA 
• GHF-152 MICROCENTRÍFUGA
• GHF-192 MICROCENTRÍFUGA
• GHF-220 CENTRIFUGA REFRIGERADA</t>
        </r>
      </text>
    </comment>
    <comment ref="N1673" authorId="3" shapeId="0" xr:uid="{799D97A9-0EAF-481E-931A-004ED15450B8}">
      <text>
        <r>
          <rPr>
            <b/>
            <sz val="9"/>
            <color indexed="81"/>
            <rFont val="Tahoma"/>
            <family val="2"/>
          </rPr>
          <t xml:space="preserve">LABGEN:  
</t>
        </r>
        <r>
          <rPr>
            <sz val="9"/>
            <color indexed="81"/>
            <rFont val="Tahoma"/>
            <family val="2"/>
          </rPr>
          <t>• GHF-036 CROSSLINKER 
• GHF-037 CROSSLINKER 
• GHF-038 CROSSLINKER
- 2 B/QUILLA</t>
        </r>
      </text>
    </comment>
    <comment ref="N1674" authorId="3" shapeId="0" xr:uid="{CD14E858-A9AB-4C11-BAF3-47CD75DE50D0}">
      <text>
        <r>
          <rPr>
            <b/>
            <sz val="9"/>
            <color indexed="81"/>
            <rFont val="Tahoma"/>
            <family val="2"/>
          </rPr>
          <t xml:space="preserve">LABGEN: 
</t>
        </r>
        <r>
          <rPr>
            <sz val="9"/>
            <color indexed="81"/>
            <rFont val="Tahoma"/>
            <family val="2"/>
          </rPr>
          <t xml:space="preserve">• GHF-010 ANALIZADOR GENÉTICO
• GHF-048 EQUIPO AUTOMATIZADO PARA EXTRACCIÓN DE ADN DE PIEZAS ÓSEAS Y MUESTRAS FORENSES
• GHF-159 EQUIPO PCR EN TIEMPO REAL 
• GHF-191 TERMOCICLADOR 
• GHF-194 TERMOCICLADOR
</t>
        </r>
        <r>
          <rPr>
            <b/>
            <sz val="9"/>
            <color indexed="81"/>
            <rFont val="Tahoma"/>
            <family val="2"/>
          </rPr>
          <t xml:space="preserve">EQUIPO ESPECIALIZADO DEL LABORATORIO DE ESPECIES
</t>
        </r>
        <r>
          <rPr>
            <sz val="9"/>
            <color indexed="81"/>
            <rFont val="Tahoma"/>
            <family val="2"/>
          </rPr>
          <t xml:space="preserve">
ABI Cobertura total $31.340.000 + Automate básico $2.800.000 + PCRTR básico $6.400.000 + Licencia PCRTR $12.300.000 + Termociclador Básico $4.450.600 x2</t>
        </r>
      </text>
    </comment>
    <comment ref="N1675" authorId="3" shapeId="0" xr:uid="{5E1CD5AE-22F3-42D0-B7CA-277DA305F8F8}">
      <text>
        <r>
          <rPr>
            <sz val="9"/>
            <color indexed="81"/>
            <rFont val="Tahoma"/>
            <family val="2"/>
          </rPr>
          <t>LABGEN: 
• GHF-051  HORNO INCUBADORA
• GHF-151  HORNO INCUBADORA</t>
        </r>
      </text>
    </comment>
    <comment ref="N1676" authorId="3" shapeId="0" xr:uid="{0CC0AC0A-39A9-4D9D-9DD4-93E873427C9A}">
      <text>
        <r>
          <rPr>
            <b/>
            <sz val="9"/>
            <color indexed="81"/>
            <rFont val="Tahoma"/>
            <family val="2"/>
          </rPr>
          <t xml:space="preserve">LABGEN: 
- </t>
        </r>
        <r>
          <rPr>
            <sz val="9"/>
            <color indexed="81"/>
            <rFont val="Tahoma"/>
            <family val="2"/>
          </rPr>
          <t>2 DISPENSADORES
- 40 PIPETAS:
(JUEGO DE 5 PIPETAS, 2 JUEGOS POR AREA: EXTRACCION 1, EXTRACCION 2, CUANTIF-AMPLIF Y POST PCR)</t>
        </r>
      </text>
    </comment>
    <comment ref="N1677" authorId="3" shapeId="0" xr:uid="{1C10CBB9-5DB8-426A-84C2-5C004F3C03D6}">
      <text>
        <r>
          <rPr>
            <b/>
            <sz val="9"/>
            <color indexed="81"/>
            <rFont val="Tahoma"/>
            <family val="2"/>
          </rPr>
          <t xml:space="preserve">LABGEN: 
</t>
        </r>
        <r>
          <rPr>
            <sz val="9"/>
            <color indexed="81"/>
            <rFont val="Tahoma"/>
            <family val="2"/>
          </rPr>
          <t>• GHF-168 MOLINO MEZCLADOR
• 1 B/QUILLA</t>
        </r>
      </text>
    </comment>
    <comment ref="N1678" authorId="3" shapeId="0" xr:uid="{FC21B115-EA5A-4907-8FD3-53A26B3056AD}">
      <text>
        <r>
          <rPr>
            <b/>
            <sz val="9"/>
            <color indexed="81"/>
            <rFont val="Tahoma"/>
            <family val="2"/>
          </rPr>
          <t xml:space="preserve">LABGEN: 
• </t>
        </r>
        <r>
          <rPr>
            <sz val="9"/>
            <color indexed="81"/>
            <rFont val="Tahoma"/>
            <family val="2"/>
          </rPr>
          <t>GHF-030 CONGELADOR DE -20 ºC
• GHF-031 CONGELADOR DE -70 ºC
• GHF-033 CONGELADOR DE -80 ºC
• GHF-065 NEVERA CHALLENGER 
• GHF-066 NEVERA CHALLENGER 
• GHF-067 NEVERA
• GHF-169 REFRIGERADOR/CONGELADOR
• GHF-170 REFRIGERADOR/CONGELADOR
- 1 NEVERA Y UN CONGELADOR DE B/QUILLA</t>
        </r>
      </text>
    </comment>
    <comment ref="N1679" authorId="3" shapeId="0" xr:uid="{913AED2F-9871-462D-BAC7-4CC71B097A19}">
      <text>
        <r>
          <rPr>
            <sz val="9"/>
            <color indexed="81"/>
            <rFont val="Tahoma"/>
            <family val="2"/>
          </rPr>
          <t>LABGEN: 
• GHF-140 TERMOMETRO</t>
        </r>
      </text>
    </comment>
    <comment ref="N1682" authorId="3" shapeId="0" xr:uid="{A0C9CB1B-DB78-458E-9FC8-F7BCBD42FD6F}">
      <text>
        <r>
          <rPr>
            <sz val="9"/>
            <color indexed="81"/>
            <rFont val="Tahoma"/>
            <family val="2"/>
          </rPr>
          <t>LABGEN: 
• GHF-140 TERMOMETRO</t>
        </r>
      </text>
    </comment>
    <comment ref="N1683" authorId="3" shapeId="0" xr:uid="{1CE18207-505F-4AE7-97F1-FABE5EFE934B}">
      <text>
        <r>
          <rPr>
            <sz val="9"/>
            <color indexed="81"/>
            <rFont val="Tahoma"/>
            <family val="2"/>
          </rPr>
          <t>LABGEN: 
• GHF-140 TERMOMETRO</t>
        </r>
      </text>
    </comment>
    <comment ref="N1684" authorId="3" shapeId="0" xr:uid="{8EE83760-A605-4133-920E-AA3BE5E06D6C}">
      <text>
        <r>
          <rPr>
            <sz val="9"/>
            <color indexed="81"/>
            <rFont val="Tahoma"/>
            <family val="2"/>
          </rPr>
          <t>LABGEN: 
• GHF-140 TERMOMETRO</t>
        </r>
      </text>
    </comment>
    <comment ref="N1685" authorId="3" shapeId="0" xr:uid="{19BB20B4-6248-4A06-B57B-7AA47A7A3132}">
      <text>
        <r>
          <rPr>
            <sz val="9"/>
            <color indexed="81"/>
            <rFont val="Tahoma"/>
            <family val="2"/>
          </rPr>
          <t>LABGEN: 
• GHF-140 TERMOMETRO</t>
        </r>
      </text>
    </comment>
    <comment ref="N1686" authorId="3" shapeId="0" xr:uid="{843B4A25-AE5E-4090-B362-54E591F93077}">
      <text>
        <r>
          <rPr>
            <sz val="9"/>
            <color indexed="81"/>
            <rFont val="Tahoma"/>
            <family val="2"/>
          </rPr>
          <t>LABGEN: 
• GHF-140 TERMOMETRO</t>
        </r>
      </text>
    </comment>
    <comment ref="N1687" authorId="3" shapeId="0" xr:uid="{1C4DF1C7-399E-4326-AE3D-8CDB25622FC8}">
      <text>
        <r>
          <rPr>
            <sz val="9"/>
            <color indexed="81"/>
            <rFont val="Tahoma"/>
            <family val="2"/>
          </rPr>
          <t>LABGEN: 
• GHF-140 TERMOMETRO</t>
        </r>
      </text>
    </comment>
    <comment ref="N1688" authorId="3" shapeId="0" xr:uid="{21AFD353-46B9-4846-AFED-4901A7F53B7E}">
      <text>
        <r>
          <rPr>
            <sz val="9"/>
            <color indexed="81"/>
            <rFont val="Tahoma"/>
            <family val="2"/>
          </rPr>
          <t>LABGEN: 
• GHF-140 TERMOMETRO</t>
        </r>
      </text>
    </comment>
    <comment ref="H7068" authorId="4" shapeId="0" xr:uid="{B80F6C55-1E7B-498B-90CD-DEA1E74357ED}">
      <text>
        <r>
          <rPr>
            <b/>
            <sz val="9"/>
            <color indexed="81"/>
            <rFont val="Tahoma"/>
            <family val="2"/>
          </rPr>
          <t>TANGUA 1
ARLOG 2</t>
        </r>
      </text>
    </comment>
    <comment ref="H7073" authorId="4" shapeId="0" xr:uid="{4D43FDF1-1410-4F6A-BDEA-85ADBA1B3C5A}">
      <text>
        <r>
          <rPr>
            <b/>
            <sz val="9"/>
            <color indexed="81"/>
            <rFont val="Tahoma"/>
            <family val="2"/>
          </rPr>
          <t>MEPAS 6 (Posterior del comando oficina j1, parte posterior del casino limites con canchas de tenis, garita 4, sipol, limites terminalito, garita 3 terminalito limites con el muro)
CAI Morasurco 4 alrededores
CAI Corazon de Jesus 3 puerta principal  y alrededores
Estacion de Policia centro 2
Sub Estacion de Catambuco 3
S Encano 2
S Jamondino 2
S Genoy 2
CAI Ccp  2
CAI miraflores 2
CAI Popular 2
CAI Simon Bolivar 2
CAI Potrerillo 2
CAI Santa Monica 2
CAI Chambu 2
E Tangua 2
E Yacuanquer 2
E Nariño 2
E Chachagui 2
Auxpo Coegio Emilio Botero 10
entrada principal 2
bloque de construccion 3
parte trasera instalaciones 2
piedra o barra con cancha 1
canchas de juego interno 2</t>
        </r>
      </text>
    </comment>
    <comment ref="H7077" authorId="5" shapeId="0" xr:uid="{79C5416E-D7FB-46AD-B2F5-3A6BF2B2ECE8}">
      <text>
        <r>
          <rPr>
            <b/>
            <sz val="9"/>
            <color indexed="81"/>
            <rFont val="Tahoma"/>
            <family val="2"/>
          </rPr>
          <t>CODIN 5
PLANE 5
GUTIC 20</t>
        </r>
      </text>
    </comment>
    <comment ref="R8740" authorId="6" shapeId="0" xr:uid="{9FBA2BB1-3126-4D8A-B1E9-A3CFF2627BB0}">
      <text>
        <r>
          <rPr>
            <b/>
            <sz val="9"/>
            <color indexed="81"/>
            <rFont val="Tahoma"/>
            <charset val="1"/>
          </rPr>
          <t>DIBIE - YURELI VILLAMIZAR MORENO:
pendiente Realizar diagnóstico para el suministro e instalación de gasodomésticos de las viviendas fiscales de la ciudad de Bogotá, con el fin de definir la contratación. 30/03/25</t>
        </r>
      </text>
    </comment>
    <comment ref="H8986" authorId="7" shapeId="0" xr:uid="{C12746A4-640E-4E66-8B79-3D3AF5380D85}">
      <text>
        <r>
          <rPr>
            <b/>
            <sz val="9"/>
            <color indexed="81"/>
            <rFont val="Tahoma"/>
            <family val="2"/>
          </rPr>
          <t>MESAN - LEONARDO FABIO DURAN VARELA:</t>
        </r>
        <r>
          <rPr>
            <sz val="9"/>
            <color indexed="81"/>
            <rFont val="Tahoma"/>
            <family val="2"/>
          </rPr>
          <t xml:space="preserve">
DEMAG SOLICTA NO COMPRAR </t>
        </r>
      </text>
    </comment>
  </commentList>
</comments>
</file>

<file path=xl/sharedStrings.xml><?xml version="1.0" encoding="utf-8"?>
<sst xmlns="http://schemas.openxmlformats.org/spreadsheetml/2006/main" count="112197" uniqueCount="13046">
  <si>
    <t>NOMBRE UNIDAD</t>
  </si>
  <si>
    <t>COD UNIDAD</t>
  </si>
  <si>
    <t>FECHA</t>
  </si>
  <si>
    <t>COD DEP</t>
  </si>
  <si>
    <t>SIGLA 
DEP</t>
  </si>
  <si>
    <t>DUEÑO DE LA NECESIDAD</t>
  </si>
  <si>
    <t>RUBRO PRESUPUESTAL
(mín 5 nivel)</t>
  </si>
  <si>
    <t>DESCRIPCIÓN RUBRO</t>
  </si>
  <si>
    <t>CODIGO UNSPC</t>
  </si>
  <si>
    <t>DESCRIPCION DEL BIEN O SERVICIO</t>
  </si>
  <si>
    <t>FUENTE DE FINANCIACION</t>
  </si>
  <si>
    <t>VIGENCIA FUTURA</t>
  </si>
  <si>
    <t>PLAN INICIAL</t>
  </si>
  <si>
    <t>UNIDAD DE MEDIDA</t>
  </si>
  <si>
    <t>JUSTIFICACIÓN BREVE
(max 30 palabras)</t>
  </si>
  <si>
    <t>PROYECCIÓN DE LA COMPRA</t>
  </si>
  <si>
    <t xml:space="preserve">MODAL. DE CONTRAT. </t>
  </si>
  <si>
    <t>AREA FUNCIONAL</t>
  </si>
  <si>
    <t>ESTRUCTURADOR</t>
  </si>
  <si>
    <t>10 APORTES NACION
16 FONDO ESPECIALES</t>
  </si>
  <si>
    <t>SI/NO</t>
  </si>
  <si>
    <t>VR. TOTAL</t>
  </si>
  <si>
    <t>CANT</t>
  </si>
  <si>
    <t>MES INICIO PROCESO</t>
  </si>
  <si>
    <t>MES COMPRA</t>
  </si>
  <si>
    <t>CON ESTA MATRIZ, SE DEBEN CREAR REPORTES TABLAS DINÁMICAS PARA PODER GENERAR REPORTES POR DEPENDENCIA, RUBROS Y ELEMENTOS</t>
  </si>
  <si>
    <t>D5</t>
  </si>
  <si>
    <t>GUCAR</t>
  </si>
  <si>
    <t>GRUPO CARABINEROS</t>
  </si>
  <si>
    <t>DEPARTAMENTO DE POLICÍA AMAZONAS</t>
  </si>
  <si>
    <t>CT. CRISTIAN ANDRES SOLARTE LÓPEZ</t>
  </si>
  <si>
    <t>PLAN ANUAL DE ADQUISICIONES  (2025)</t>
  </si>
  <si>
    <t>Electrobomba de 2 HP</t>
  </si>
  <si>
    <t>No</t>
  </si>
  <si>
    <t>Unidad</t>
  </si>
  <si>
    <t>Abril</t>
  </si>
  <si>
    <t>Mayo</t>
  </si>
  <si>
    <t>Mínima Cuantía</t>
  </si>
  <si>
    <t>Aire acondicionado 12000 BTU</t>
  </si>
  <si>
    <t>Aire acondicionado 18000 BTU</t>
  </si>
  <si>
    <t>ESLET</t>
  </si>
  <si>
    <t>PLANE</t>
  </si>
  <si>
    <t>SIJIN</t>
  </si>
  <si>
    <t>CODIN</t>
  </si>
  <si>
    <t>SIPOL</t>
  </si>
  <si>
    <t>ESTACIÓN LETICIA</t>
  </si>
  <si>
    <t>GRUPO PLANEACIÓN</t>
  </si>
  <si>
    <t>SECCIONAL DE INVESTIGACIÓN CRIMINAL</t>
  </si>
  <si>
    <t>OFICINA CONTROL DISCIPLINARIO INTERNO</t>
  </si>
  <si>
    <t>SECCIONAL DE INTELIGENCIA POLICIAL</t>
  </si>
  <si>
    <t>GUTIC</t>
  </si>
  <si>
    <t>GRUPO DE LA TECNOLOGÍA Y LAS COMUNICACIONES</t>
  </si>
  <si>
    <t>PT. LUIS DAVID BARRERA RODRIGUEZ</t>
  </si>
  <si>
    <t>Estación de Soldaduras y microscópio</t>
  </si>
  <si>
    <t>Ventilador pedestal</t>
  </si>
  <si>
    <t>Nevera para almacenamiento de medicamentos</t>
  </si>
  <si>
    <t>Ventilador turbo silence maxx 2 en 1 compact 14 pulgadas - 3 velocidades - Negro</t>
  </si>
  <si>
    <t>Dispensador Agua Botellón Oculto, 3 Opciones de Temperatura; temperatura: ambiente, caliente o agua helada.</t>
  </si>
  <si>
    <t>ARLOG</t>
  </si>
  <si>
    <t>ÁREA LOGÍSTICA</t>
  </si>
  <si>
    <t>Ups 1KVA 1000va interactiva 120v con regulación</t>
  </si>
  <si>
    <t>Estabilizadores</t>
  </si>
  <si>
    <t>Corriente regulada del comando a la SIPOL</t>
  </si>
  <si>
    <t>DERHU</t>
  </si>
  <si>
    <t>DERECHOS HUMANOS</t>
  </si>
  <si>
    <t xml:space="preserve">Puntos cableados estructurado (eléctricos y datos) </t>
  </si>
  <si>
    <t>Extensión de 20 metros</t>
  </si>
  <si>
    <t>Marzo</t>
  </si>
  <si>
    <t>Febrero</t>
  </si>
  <si>
    <t xml:space="preserve">Accesorios de radio </t>
  </si>
  <si>
    <t>Adquisición Circuito cerrado de televisión Subestación de Policía San José</t>
  </si>
  <si>
    <t>Video Bean</t>
  </si>
  <si>
    <t>Video proyector Epson PL E20 COLOR BLANCO</t>
  </si>
  <si>
    <t>Sistema de Sonido</t>
  </si>
  <si>
    <t>ESTPO</t>
  </si>
  <si>
    <t>COMAN</t>
  </si>
  <si>
    <t>COMANDO Y SUBCOMANDO</t>
  </si>
  <si>
    <t>Termohigrometro digital</t>
  </si>
  <si>
    <t>Luxómetro</t>
  </si>
  <si>
    <t>Junio</t>
  </si>
  <si>
    <t>Julio</t>
  </si>
  <si>
    <t>CT. YORDY ARLEY MENDOZA GEREDA</t>
  </si>
  <si>
    <t>A-02-01-01-004-003</t>
  </si>
  <si>
    <t>MAQUINARIA PARA USO GENERAL</t>
  </si>
  <si>
    <t>A-02-01-01-004-004</t>
  </si>
  <si>
    <t xml:space="preserve">MAQUINARIA PARA USOS ESPECIALES </t>
  </si>
  <si>
    <t>A-02-01-01-004-006</t>
  </si>
  <si>
    <t>MAQUINARIA Y APARATOS ELÉCTRICOS</t>
  </si>
  <si>
    <t>A-02-01-01-004-007</t>
  </si>
  <si>
    <t>EQUIPO Y APARATOS DE RADIO, TELEVISIÓN Y COMUNICACIONES</t>
  </si>
  <si>
    <t>A-02-01-01-004-008</t>
  </si>
  <si>
    <t>APARATOS MÉDICOS, INSTRUMENTOS ÓPTICOS Y DE PRECISIÓN, RELOJES</t>
  </si>
  <si>
    <t>A-02-01-01-004-010</t>
  </si>
  <si>
    <t>EQUIPO MILITAR Y POLICÍA</t>
  </si>
  <si>
    <t>Detector de metales (garrett)</t>
  </si>
  <si>
    <t>Linterna Recargable 1Led Frontal Alcance 80 Metros</t>
  </si>
  <si>
    <t>Sirena 110 W-90E–128 DB Negra Intemperie para alarmas comunitarias pánico emergencia</t>
  </si>
  <si>
    <t>Cámara espía Tipo Boton FHD</t>
  </si>
  <si>
    <t xml:space="preserve">Calibrador Digital rango de medición 00 – 150, impermeable, pantalla LCD, inch y mm, estuche, </t>
  </si>
  <si>
    <t>CDS DVD DE 4.7 GB con estuche en polímero.</t>
  </si>
  <si>
    <t>Quemador y/o grabador de CD / DVD externo, entrada USB 3.0.</t>
  </si>
  <si>
    <t xml:space="preserve">Trípode profesional 360° tipo cenital 2 en uno </t>
  </si>
  <si>
    <t>ESPAE</t>
  </si>
  <si>
    <t>ESTACIÓN DE POLICÍA AEROPORTUARIA</t>
  </si>
  <si>
    <t>CT. DANIEL URSUGA BALLESTEROS</t>
  </si>
  <si>
    <t>ESTACIONES DE POLICIA</t>
  </si>
  <si>
    <t>A-02-01-01-006-002</t>
  </si>
  <si>
    <t>PRODUCTOS DE LA PROPIEDAD INTELECTUAL</t>
  </si>
  <si>
    <t>licencia Ofimatica</t>
  </si>
  <si>
    <t>A-02-02-01-002-003</t>
  </si>
  <si>
    <t>PRODUCTOS DE MOLINERÍA, ALMIDONES Y PRODUCTOS DERIVADOS DEL ALMIDÓN; OTROS PRODUCTOS ALIMENTICIOS</t>
  </si>
  <si>
    <t>Arroz en bolsa: Debe ser de primera calidad, limpio, color blanco, de marcas reconocidas en el mercado, producto nacional o importado</t>
  </si>
  <si>
    <t>Frijol blanquillo: Debe ser seco, de primera calidad, color blanco limpio, de marcas reconocidas en el mercado, producto nacional o importado,</t>
  </si>
  <si>
    <t>Frijol mina: Debe ser seco, de primera calidad color rojo, limpio, de marcas reconocidas en el mercado, producto nacional o importado</t>
  </si>
  <si>
    <t>Arveja verde seca: Debe ser seco, de primera calidad, de marcas reconocidas en el mercado, producto nacional o importado,</t>
  </si>
  <si>
    <t>Lenteja: Debe ser seco, de primera calidad, de marcas reconocidas en el mercado, producto nacional o importado,</t>
  </si>
  <si>
    <t>Papa: papa parda solicitada debe ser de primera calidad y limpia.</t>
  </si>
  <si>
    <t>Papa amarilla o criolla colombiana: Debe ser producto tubérculo natural comestible, de buena calidad.</t>
  </si>
  <si>
    <t>Tomate chonto: de primera calidad y limpio. Producto nacional o importado. Empaque en caja de cartón y/o bolsa plástica.</t>
  </si>
  <si>
    <t>Cebolla cabezona roja corriente: de excelente calidad. Producto nacional o importado.</t>
  </si>
  <si>
    <t>Cebolla larga: peso de 1000 gramos de buena calidad, producto nacional o importado.</t>
  </si>
  <si>
    <t>Zanahoria: gruesa y alargada, longitud de 15 a 17 cm. Producto de buena calidad, nacional o importado.</t>
  </si>
  <si>
    <t>Ajo: Bulbo (cabeza compuesta de dientes de ajo), empacada en caja de cartón y/o bolsa, buena calidad, producto nacional o importado.</t>
  </si>
  <si>
    <t>COSEC</t>
  </si>
  <si>
    <t>COMANDO OPERATIVO DE SEGURIDAD CIUDADANA</t>
  </si>
  <si>
    <t>SI. JOBAN MAURICIO BELTRAN NAVAS</t>
  </si>
  <si>
    <t>Kilo</t>
  </si>
  <si>
    <t>Enero</t>
  </si>
  <si>
    <t>Harina de trigo fortificada: Debe ser micro pulverizada, debidamente empacada. en bolsas de polipropileno, de marcas reconocidas en el mercado, con amplia fecha de vencimiento, de 1000 grs. Producto nacional o importado.</t>
  </si>
  <si>
    <t>Tostadas: con sabor a mantequilla paquete de 12 unidades por 190 gramos. Marca reconocida con amplia fecha de vencimiento, producto nacional o importado.</t>
  </si>
  <si>
    <t>Azúcar: (Azúcar refinada, granulada, en bolsa de polietileno, presentación x 1000 grs) "Producto nacional o importado de marca reconocida"</t>
  </si>
  <si>
    <t>Paquete x 12 Unidades</t>
  </si>
  <si>
    <t>Azucar extrafina x 200 sobres de 5 gramos x kilo. "Producto Nacional"</t>
  </si>
  <si>
    <t>Azúcar blanco: (Azúcar refinada, granulada, presentación x 1000 grs) "Producto nacional o importado de marca reconocida"</t>
  </si>
  <si>
    <t>SEPRI</t>
  </si>
  <si>
    <t>SECRETARIA PRIVADA</t>
  </si>
  <si>
    <t>PT. MILEIDY PANAIFO AMIA</t>
  </si>
  <si>
    <t>Chocolate de mesa con azúcar: Debe ser en barra de cacao mezclado con azúcar de 500 gramos de marcas reconocidas en el mercado. con amplia fecha de vencimiento. Producto nacional o importado.</t>
  </si>
  <si>
    <t>Bebida achocolatada instantánea: Cocoa es el chocolate en polvo, contiene leve, azúcar, glucosa entre otros ingredientes. Es procesado e industrializado y para su uso comercial en alimentos. Con amplia fecha de vencimiento, producto nacional o importado, de 200 grs.</t>
  </si>
  <si>
    <t>Galletas dulces-saladas: Elaborado en harina de trigo y otros ingredientes, horneadas, empaquetes de conservación. Con amplia fecha de vencimiento. Paquete de 360 grs de 3 tacos. Producto nacional o importado.</t>
  </si>
  <si>
    <t>Paquete</t>
  </si>
  <si>
    <t>Pasta alimenticia corriente tipo seco: Debe ser pasta clásica hecha de harina de trigo y agua, presentación en forma de cuerda larga y delgada, debidamente empacada en bolsas de polipropileno, de marcas reconocidas en el mercado con amplia fecha de vencimiento. Producto nacional o importado.</t>
  </si>
  <si>
    <t>Pasta alimenticia corriente tipo sopa: harinas que provienen del trigo duro, masa cuyo ingrediente básico es la sémola, mezclada con agua. diseño conchas, macarrón, tornillos, de marca reconocida nacional o importado, con amplia fecha de vencimiento. Por 250 grs. Paquete</t>
  </si>
  <si>
    <t>Sopa en sobres: Deben estar debidamente en presentación de empaque doy pack por 80 grs sabores surtidos, reconocidas en el mercado, con amplia fecha de vencimiento. Producto nacional o importado.</t>
  </si>
  <si>
    <t>Café consumo bolsa: Tostado molido en bolsa por 500 gramos. marca registrada y reconocida, producto nacional o importado.</t>
  </si>
  <si>
    <t>Café instantáneo granulado: Frasco x 170 gramos. Empaque: Envase de vidrio transparente con tapa plástica y membrana de aluminio para total hermeticidad del producto. Producto Nacional o importado de marca reconocida.</t>
  </si>
  <si>
    <t>Sal para consumo humano: Refinada y yodada blanca, de marca reconocida en el mercado Producto nacional o importado.</t>
  </si>
  <si>
    <t>Leche en polvo entera: En polvo instantánea pasteurizada 100% de 400 grs, debidamente empacada en bolsa de aluminio, de marcas reconocidas en el mercado, con una amplia fecha de vencimiento, producto nacional o importado.</t>
  </si>
  <si>
    <t>Atún (aceite): presentación en lata inoxidable de 160 grs., abre fácil, lomitos en aceite, de marcas reconocidas en el mercado de fabricación nacional o importado, con amplia fecha de vencimiento.</t>
  </si>
  <si>
    <t>Sardinas en salsa de tomate: Presentación en lata inoxidable de 425 grs, debe ser en salsa de tomate, marcas reconocidas en el mercado con amplia fecha de vencimiento.</t>
  </si>
  <si>
    <t>Jamonada: Presentación en lata inoxidable de 370 grs, ingredientes carne cerdo y pollo gran contenido en proteína y soya, marcas reconocidas en el mercado con amplia fecha de vencimiento. Producción nacional o importado.</t>
  </si>
  <si>
    <t>Refresco en polvo instantáneo: Para preparar bebidas. Sabores: Frutos rojos, Limonada, Maracuyá, Uva, Lulo, Limonada de Coco, Mora; Fuente de vitaminas A, C, B3, B5, B9; Sobre de 18 grs. Para hasta 2 litros. Display. Producción nacional o importado.</t>
  </si>
  <si>
    <t>Panela: 250 grs, debe ser solificada debidamente empacada en caja, con sello de casa fabricante, cumpliendo todas las normas de salubridad y calidad. Producto nacional o importado.</t>
  </si>
  <si>
    <t>Caldo de costilla: cubos x caja</t>
  </si>
  <si>
    <t>Caldo de gallina: Cubos x caja</t>
  </si>
  <si>
    <t>Tricompleto: Mezcla Para Condimentar Tricompleto el Rey, Ajo, Cebolla, Comino y Pimienta. Contenido por 500 gramos marca reconocida, producto nacional o importado.</t>
  </si>
  <si>
    <t>Salchichas en lata: Debe ser embutido de carne de res, pollo, grasa de pollo, agua, harina de trigo, almidón de papa, de sodio, entrocina, de marcas reconocidas en el mercado, debidamente empacado. con amplia fecha de vencimiento. Producto nacional o importado.</t>
  </si>
  <si>
    <t>Salchicha premium tipo manguera: Debe ser embutido de carne de res, pollo, grasa de pollo, agua, harina de trigo, almidón de papa, de sodio, entrocina, de marcas reconocidas en el mercado, debidamente empacado. con amplia fecha de vencimiento. Producto nacional o importado.</t>
  </si>
  <si>
    <t>Salsa de tomate: Con vitamina A y D, debe ser pulpa de tomate 100% natural, condimentada ligeramente consistente, debidamente empacada en cojines x 200 gramos con amplia fecha de vencimiento. Producto nacional o importado.</t>
  </si>
  <si>
    <t>Mayonesa: Debe ser derivado de aceite vegetal y huevo, con vitamina A y D, conservantes debidamente empacada en cojines x 200 gramos, de marcas reconocidas en el mercado, con amplia fecha de vencimiento. Producto nacional o importado.</t>
  </si>
  <si>
    <t>Salsa negra: ligeramente consistente Útil como sazonador de carnes y pescados; base para la preparación de salsas, comidas orientales, cocteles y ensaladas., debidamente empacada en cojines x 1000 gramos con amplia fecha de vencimiento. Producto nacional o importado.</t>
  </si>
  <si>
    <t>Huevos: Tipo A, limpios, cubetas de cartón x 30. Los huevos deben ser frescos¸ fecha de consumo preferente, que es de 28 días desde su puesta. Producto nacional o importado.</t>
  </si>
  <si>
    <t>Salchichón: Debe ser embutido de carne de res, pollo, grasa de pollo, agua, harina de trigo, almidón de papa, de sodio, entrocina, de marcas reconocidas en el mercado, debidamente empacado. con amplia fecha de vencimiento. Producto nacional o importado.</t>
  </si>
  <si>
    <t>Pollo: Debe ser blanco, que su conservación y vencimiento cumplan con las normas de higiene y sanidad establecidas, marcas reconocidas en el mercado con amplia fecha de vencimiento. Presentación: bolsa plástica sellada (envasado en Flow pack en atmósfera modificada (MAP) con film retráctil barrera (BDF)), debe cumplir con las normas de refrigeración y conservación. nacional o importado</t>
  </si>
  <si>
    <t>Carne: Pulpa de res (Se trata de la parte media de la pierna de la res). Deberá cumplir con las normas de higiene, refrigeración y conservación establecida.</t>
  </si>
  <si>
    <t>Chorizo: Se elabora con carne picada y grasa de cerdo, condimentada con pimentón y ajo, todo ello embutido en tripa natural. marcas reconocidas en el mercado, con una amplia fecha de vencimiento y producción nacional o importado. Empacado al vacío.</t>
  </si>
  <si>
    <t>Mermelada de fruta: producto de consistencia pastosa o gelatinosa obtenidas por concentración del zumo de frutas tropicales producto nacional o importado</t>
  </si>
  <si>
    <t>Aceite de soya: Debe ser de primera calidad, de marcas reconocidas en el mercado Producción nacional o importado.</t>
  </si>
  <si>
    <t>Bebida Aromática: En bolsa por 20 unidades caja x 15 grs., sabores surtidos “Producto Nacional o importado de marca reconocida”</t>
  </si>
  <si>
    <t>Caja</t>
  </si>
  <si>
    <t>Panal x 30 Unidades</t>
  </si>
  <si>
    <t>Gorro cofia tipo oruga blanco paq. o caja X 100 unidades. ajuste a la norma técnica NTC 6457:2020</t>
  </si>
  <si>
    <t>Tapabocas respirador, caja por 50 unidades, diseñado para trabajar en lugares donde exista presencia de partículas de polvos, vapores, microorganismos y micropartículas, eficiencia para filtrar partículas de entre 0,1 y 0,3 μm (95 si eliminan 95% de tales partículas, 99 si eliminan 99% y 100 si eliminan 100%), nivel de resistencia al aceite. Ajuste a la norma técnica N95 (EEUU NIOSH 42 CFR SECCION 84) FFP2 (Europa EN 149-2001) KN95 (China GB2626-2006) norma niosh 42cfr84</t>
  </si>
  <si>
    <t>TAPABOCAS DESECHABLE, CAJA X 50 UNIDADES, Se sugiere tapabocas quirúrgico desechable tres pliegues en polipropileno, antialérgico con adaptador nasal para facilitar su ajuste, sistema de sujeción con doble tirilla elástico a la oreja, asjute a la norma técnica NTC 6449:2020 NTC 1733:2020 GMTG15 guía con lineamientos mínimos para la fabricación de protectores faciales y tapabocas de uso general no hospitalario en el
marco de la emergencia sanitaria por enfermedad covid-19 versión 03 ministerio de salud y protección social bogotá, agosto de 2021</t>
  </si>
  <si>
    <t>Banderas ( Colombia - Policia Nacional - Amazonas)</t>
  </si>
  <si>
    <t>Toldillo o mosquiteros sencillos Textil verde 100X140X190CM</t>
  </si>
  <si>
    <t>Bandera tricolor interior con esdudo Colombian, asta con base</t>
  </si>
  <si>
    <t>Bandera Policia Nacional interior con escudo, asta con base</t>
  </si>
  <si>
    <t>Bandera de Amazonas interior con escudo, asta con base</t>
  </si>
  <si>
    <t xml:space="preserve">Bandera Colombia exterior sin escudo doble fas </t>
  </si>
  <si>
    <t>Bandera Policia Nacional exterior sin escudo doble fas</t>
  </si>
  <si>
    <t>Bandera Amazonas exterior sin escudo doble fas</t>
  </si>
  <si>
    <t xml:space="preserve">Porta estandarte color verde </t>
  </si>
  <si>
    <t>Overol en tela con cremallera</t>
  </si>
  <si>
    <t>Overol enterizo - industrial tipo piloto</t>
  </si>
  <si>
    <t>Uniforme antifluido</t>
  </si>
  <si>
    <t>Guantes de protección con revestimiento de poliuretano</t>
  </si>
  <si>
    <t xml:space="preserve">Tapete color corporativo institucional con escudo de la policía y letras de la unidad policial </t>
  </si>
  <si>
    <t>A-02-02-01-002-007</t>
  </si>
  <si>
    <t>ARTÍCULOS TEXTILES (EXCEPTO PRENDAS DE VESTIR)</t>
  </si>
  <si>
    <t>GUGED</t>
  </si>
  <si>
    <t>GESTIÓN DOCUMENTAL</t>
  </si>
  <si>
    <t>SEPRO</t>
  </si>
  <si>
    <t>SGSST</t>
  </si>
  <si>
    <t>COMANDO</t>
  </si>
  <si>
    <t>SECCIONAL DE PROTECCIÓN Y SERVICIOS ESPECIALES</t>
  </si>
  <si>
    <t>SISTEMA DE SEGURIDAD Y SALUD EN EL TRABAJO</t>
  </si>
  <si>
    <t>Jefe Seccional de Protección y Servicios Especiales</t>
  </si>
  <si>
    <t>TE. MIGUEL ANTONIO BENITEZ GASCA</t>
  </si>
  <si>
    <t>Bolígrafo retráctil: de tinta liquida para escribir de trazo fino y preciso, de color negro. Material del cuerpo en polipropileno traslucido. Material de la punta en acero. Grosor del trazo 1,0 mm, tipo de tinta ENKJOY. (Vigencias Futuras 2025)</t>
  </si>
  <si>
    <t xml:space="preserve">Caja para archivo: central Referencia X 200 Incluye una apertura frontal con pliegue en el costado izquierdo y pestaña para su manipulación. Las cajas no deben tener perforaciones que faciliten la entrada de polvo e insectos. (Vigencias Futuras 2025) </t>
  </si>
  <si>
    <t>Cinta adhesiva transparente 48MM X 200MT Transparente (Vigencias Futuras 2025)</t>
  </si>
  <si>
    <t>Libro de actas 600 folios: Libro de actas y anotaciones con 600 hojas, folios numerados, encuadernación pasta dura, papel de 75 gr, tamaño hoja: 21,5 x 32,5 cm. (Vigencias Futuras 2025)</t>
  </si>
  <si>
    <t>Libro de actas 300 folios: Libro de actas y anotaciones con 300 hojas, folios numerados, encuadernación pasta dura, papel de 75 gr, tamaño hoja: 21,5 x 32,5 cm. (Vigencias Futuras 2025)</t>
  </si>
  <si>
    <t>Papel bond 75G carta caja x 10 resmas: Tipo Papel: Bond gramaje: 75 g/m2.  Color: Blanco 78 %. Mínimo Humedad: 7.5 % Máximo. Empaque Individual: Resma por 500 hojas Empaque Colectivo: Caja de cartón por 10 resmas. El papel Bond deberá empacarse con una envoltura y dos tapas laterales de material impermeable tales que protejan el papel de la humedad y manejo adecuado durante el almacenamiento y transporte. (Vigencias Futuras 2025)</t>
  </si>
  <si>
    <t>Papel bond 75G oficio caja x 10 resmas: Bond gramaje: 75 g/m2.  Color: Blanco 78 %. Mínimo Humedad: 7.5 % Máximo. Empaque Individual: Resma por 500 hojas Empaque Colectivo: Caja de cartón por 10 resmas. El papel Bond deberá empacarse con una envoltura y dos tapas laterales de material impermeable tales que protejan el papel de la humedad y manejo adecuado durante el almacenamiento y transporte. (Vigencias Futuras 2025)</t>
  </si>
  <si>
    <t>CARPETAS PARA EL ARCHIVO - Carpetas con Solapas Laterales – “CUATRO ALETAS”: - De color preferiblemente claro (blanco), los tintes y pigmentos deben ser resistentes a la abrasión y ser insolubles en agua. -Consta de una cubierta anterior y una posterior con solapas laterales que doblan al interior. Incluye grafado para 4 pliegues sobre cada solapa. La distancia entre los pliegues es de 1 cm., para obtener diferentes capacidades de almacenamiento. -La capacidad máxima de almacenamiento es de 200 folios. No debe incluir adhesivos, cintas, pitas, hilos, ni ganchos. Caja x 300 unidades. (Vigencias Futuras 2025)</t>
  </si>
  <si>
    <t>Pack de notas adhesivas post it 76 mm x 76 mm x 5. Especificaciones: Colores disponibles: Calores varios, Forma: Cuadrado, Hojas por bloc: 90, Hojas por paquete: 450, Ancho Total (Métrico): 76 mm, Longitud total: 76 mm. (Vigencias Futuras 2025)</t>
  </si>
  <si>
    <t>Lápiz mirado No. 2 Descripción: Lápiz de grafito hexagonal en madera con borrador, permite un sacado de punta uniforme, ofreciendo durabilidad y resistencia, con mina de óptima calidad para lograr trazos intensos y continuos. Dimensión: 17.5x0.7x0.7 cm (Alto x Ancho x Long), color: grafito, Punta: 2.0 mm. Cantidad: 12 unid. (Vigencias Futuras 2025)</t>
  </si>
  <si>
    <t>Bisturí Plástico Grande (Bisturí elaborado en plástico, tamaño de la cuchilla 18 mm, con bloqueo de la cuchilla y con corta cuchilla.) (Vigencias Futuras 2025)</t>
  </si>
  <si>
    <t>Botella toner Epson 544 negro L3110-13150 (Vigencias Futuras 2025)</t>
  </si>
  <si>
    <t>Botella Epson 544 cian L3110-13150 (Vigencias Futuras 2025)</t>
  </si>
  <si>
    <t>Botella Epson 544 magenta L3110-13150 (Vigencias Futuras 2025)</t>
  </si>
  <si>
    <t>Botella Epson 544 amarilla L3110-13150 (Vigencias Futuras 2025)</t>
  </si>
  <si>
    <t>Toner Lexmark 52D4X00 negro MS711/MS811, para impresora LEXMARK, mod. MS812DE. (Vigencias Futuras 2025)</t>
  </si>
  <si>
    <t>Tóner Kyocera TK-5242K negro, para impresora KYOSERA, mod. ECOSYS M5526CDW (Vigencias Futuras 2025)</t>
  </si>
  <si>
    <t>Tóner Kyocera TK-5242C cian, para impresora KYOSERA, mod. ECOSYS M5526CDW (Vigencias Futuras 2025)</t>
  </si>
  <si>
    <t>Tóner Kyocera TK-5242M magenta, para impresora KYOSERA, mod. ECOSYS M5526CDW (Vigencias Futuras 2025)</t>
  </si>
  <si>
    <t>Tóner Kyocera TK-5242Y amarillo, para impresora KYOSERA, mod. ECOSYS M5526CDW (Vigencias Futuras 2025)</t>
  </si>
  <si>
    <t>Toner H.P CF280X negro LJ M400/M401/M425, para impresora mod. LASER JET PRO 400 MFP (Vigencias Futuras 2025)</t>
  </si>
  <si>
    <t>Cartucho tóner negro Ricoh 419078, para impresora mod. IM430, ref. IM430F. (Vigencias Futuras 2025)</t>
  </si>
  <si>
    <t>Tóner 439 negro Brother TN439BK, para impresora BROTHER, mod. MFC-L9570CDW (Vigencias Futuras 2025)</t>
  </si>
  <si>
    <t>Tóner 439 cian Brother TN439C, para impresora BROTHER, mod. MFC-L9570CDW (Vigencias Futuras 2025)</t>
  </si>
  <si>
    <t>Tóner 439 magenta Brother TN439M, para impresora BROTHER, mod. MFC-L9570CDW (Vigencias Futuras 2025)</t>
  </si>
  <si>
    <t>Tóner 439 amarillo Brother TN439Y, para impresora BROTHER, mod. MFC-L9570CDW (Vigencias Futuras 2025)</t>
  </si>
  <si>
    <t>Etiqueta poliéster plata 5x2.5cm x2500un (Vigencias Futuras 2025)</t>
  </si>
  <si>
    <t>Cinta magica 19mm x 32.9mm (Vigencias Futuras 2025)</t>
  </si>
  <si>
    <t>Cinta de enmascarar diseñada para cualquier uso, material: Crepe. Medida: 24 cm de ancho x 40 metros de largo. Material: Crepe. Color: Beige. (Vigencias Futuras 2025)</t>
  </si>
  <si>
    <t>A-02-02-01-003-002</t>
  </si>
  <si>
    <t>PASTA O PULPA, PAPEL Y PRODUCTOS DE PAPEL; IMPRESOS Y ARTÍCULOS RELACIONADOS</t>
  </si>
  <si>
    <t>Sí</t>
  </si>
  <si>
    <t>Papeleria y útiles de oficina vigencia 2025</t>
  </si>
  <si>
    <t>A-02-02-01-003-003</t>
  </si>
  <si>
    <t>PRODUCTOS DE HORNOS DE COQUE; PRODUCTOS DE REFINACIÓN DE PETRÓLEO Y COMBUSTIBLE NUCLEAR</t>
  </si>
  <si>
    <t>GUMOV</t>
  </si>
  <si>
    <t>GRUPO DE MOVILIDAD</t>
  </si>
  <si>
    <t>IT. CARLOS DAYAN TORRES GONZÁLEZ</t>
  </si>
  <si>
    <t>Combustible Tipo Gasolina - ACPM (Vigencias Futuras 2025)</t>
  </si>
  <si>
    <t>Combustible Tipo Gasolina - ACPM</t>
  </si>
  <si>
    <t>A-02-02-01-003-005</t>
  </si>
  <si>
    <t>OTROS PRODUCTOS QUÍMICOS; FIBRAS ARTIFICIALES (O FIBRAS INDUSTRIALES HECHAS POR EL HOMBRE)</t>
  </si>
  <si>
    <t>Botiquín tipo B de primeros auxilios</t>
  </si>
  <si>
    <t xml:space="preserve">Blanqueador por 3800 ml. Con base de hipoclorito de sodio 3.5 %, para desmanchar ph (sln. 10%): 9,0 – 10,00, densidad: 1,20 – 1,25 g/ml % activo: mínimo 13.0. frasco resistente. Profundidad: 14 cm, Ancho: 19 cm, Alto: 29 cm, Embalaje: 3.800 ml, variantes: Original, limón, floral, lavanda, paraíso tropical, menta fresca. </t>
  </si>
  <si>
    <t xml:space="preserve">Detergente en polvo x 500 gramos paca x 48 unidades ayudas de proceso, agentes de limpieza, ablandador de agua, dodecilbenceno, sulfonato de sodio, ácido graso saponificado, intensificador de limpieza, Per carbonato de sodio. </t>
  </si>
  <si>
    <t>Ácido muriático, ácido nítrico al 8% de 800 ml, frasco presentación 800 ml</t>
  </si>
  <si>
    <t>Limpiavidrios x 500 ml con atomizador, frasco plástico resistente, con atomizador de rosca desprendible, composición etanol tensoactivo anímico, amoniaco, colorante, formaldehído 0,062%, presentación en un solo embalaje de 500 ml.</t>
  </si>
  <si>
    <t>Ambientador en spray, frasco x 400 ml. Tipo aerosol, presentación spray, activos, agua, antioxidante fragancia, emulsificantes, coadyuvantes e propelentes, principio activo. Clorato de benzalconio al 0.1%. Varias fragancias. Frasco metálico.</t>
  </si>
  <si>
    <t>Ambientador líquido varias fragancias para pisos de 3800 ml, composición: agua, tensoactivos anímicos, tensoactivos no iónicos, antibacterial, perfume, colorante, no contiene fosfato, con finas fragancias y fijadores que hacen perdurar el aroma durante un período de tiempo prolongado Fragancias: Azahares, canela, lavanda, libanés, maderas y pasión floral. Debe tener una relación DBO/DQO de 0.93, cumpliendo con lo estipulado en la Resolución 689 de 2016 del Ministerio de Salud y Protección Social y del Ministerio de Ambiente y Desarrollo Sostenible acreditándolo como un producto biodegradable. frasco plástico resistente de 3800 ml.</t>
  </si>
  <si>
    <t xml:space="preserve">Varsol de 500 ml. Composición: Varsol al 100% puro, Mezcla de hidrocarburos alifáticos químicamente estable y no corrosivo, quita mancha de pisos, azulejos y baldosas. Frasco plástico resistente de 500 ml, con tapa roscada. </t>
  </si>
  <si>
    <t>Creolina x 500 ml. Formato: líquido Concentrada al 100%, especificaciones: Atc: NULL, Pum: 37.8, ficha técnica dimensiones: Alto 16.7 cm, Ancho 7.4 cm, Largo 7.4 cm. frasco plástico 500 ml.</t>
  </si>
  <si>
    <t>Silicona para carro, tipo spray por 500 ml, color neutro, auto brillante, con teflón, en frasco plástico, con protección uv., frasco resistente por 500 ml. Ficha técnica dimensiones: Ancho 11 cm, Alto 26 cm, Largo 4 cm.</t>
  </si>
  <si>
    <t>Silicona con atomizador para muebles de 500 ml, color blanco, con fragancia, descripción: Emulsión de consistencia cremosa y olor muy agradable, diseñado para limpiar con suavidad superficies de madera dejando una película protectora y brillante. Limpia también los muebles de cuerina u otro material sintético sin dañarlos. Ideal para limpieza de muebles de oficina y el hogar. Frasco de 500 ml con atomizador.</t>
  </si>
  <si>
    <t>Ambientador para auto, tipo líquido, presentación en spray, por 100 ml, frasco plástico. Ficha técnica Ancho: 4.1 Alto: 14 Largo: 4.1, color: Azul (frasco), contenido: 100 ml, tipo: Spray.</t>
  </si>
  <si>
    <t xml:space="preserve">Pastillas sanitarias de 40 grs., para tanque de baño color azul cada uno, anti gérmenes, anti sarro, con aroma pinol, para 400 descargas aproximadamente.  </t>
  </si>
  <si>
    <t xml:space="preserve">Pastillas de cloro de mínimo de 1 Pulgada Paquete por 100 unidades. </t>
  </si>
  <si>
    <t xml:space="preserve">Jabón líquido lavaloza de 750 ml, 100% efectivo contra la grasa, combate olores, espuma activa, limpieza profunda y remueve el 99.99% de las bacterias S. aureus, P. aeruginosa, Ecoli. Contenido en frasco de material plástico. </t>
  </si>
  <si>
    <t>Lavaloza en crema de 850 grs. Acción desengrasante y antibacterial, fragancia limón. Contenido en material plástico con tapa.</t>
  </si>
  <si>
    <t>Ambientador varias fragancias en pasta de 30 grs, para baño (pasta ambientadora con estuche), varios aromas.</t>
  </si>
  <si>
    <t xml:space="preserve">Ambientador aromatizante, tipo: Varitas material: PET, contenido: 80 ML. Ambientador en aceite perfumado (Palitos de madera que son colocados dentro de un recipiente lleno de aceite perfumado, el cual es absorbido por los palitos y posteriormente se expande por todo el aire.), varios aromas (frutos rojos, pomelo, granadilla, vainilla, armonía floral, bambú, manzana canela, citronela, lavanda manzanilla, encanto de coco). </t>
  </si>
  <si>
    <t>Jabón liquido para manos X 4000 ml</t>
  </si>
  <si>
    <t>Trapero con copa de 500 grs. No. 32, en fibra de algodón 100%, con dimensión aproximada de 40 cm largo x 20 cm ancho, con mango de madera de longitud 1.20 a 1.30 cm, con soporte, color: blanco.</t>
  </si>
  <si>
    <t>A-02-02-01-003-006</t>
  </si>
  <si>
    <t>PRODUCTOS DE CAUCHO Y PLÁSTICO</t>
  </si>
  <si>
    <t>Adquisición de Llantas para Automóviles y Camionetas</t>
  </si>
  <si>
    <t>Adquisición de Llantas para Motocicletas</t>
  </si>
  <si>
    <t xml:space="preserve">Caja x 12 unidades </t>
  </si>
  <si>
    <t xml:space="preserve"> Unidad </t>
  </si>
  <si>
    <t>Caja X 300 Unidades</t>
  </si>
  <si>
    <t>Servicio</t>
  </si>
  <si>
    <t>Galón</t>
  </si>
  <si>
    <t>Paca</t>
  </si>
  <si>
    <t>Galon</t>
  </si>
  <si>
    <t>Bolsa plástica, en polietileno color negro, calibre 2 de 60 x 90 cm paquetes por 6 unidades.</t>
  </si>
  <si>
    <t>Bolsa plástica, en polietileno color verde grande para basura de 65 X 85 cm paquete por 6. Calibre 6.</t>
  </si>
  <si>
    <t>Bolsas de basura en polietileno de baja densidad PEBD/LDPE, calibre 1.4 x 6 unidades, color blanco de 70cms ancho x 100cms de largo.</t>
  </si>
  <si>
    <t>Bolsas de basura en polietileno de baja densidad PEBD/LDPE, calibre 1.4 de 6 unidades, color negro de 70cms ancho x 100cms de largo.</t>
  </si>
  <si>
    <t xml:space="preserve">Guante de látex natural color negro calibre 35. Longitud: 30 cm, con labrado especial en la palma de la mano (reforzado), elaborados 100 % en látex natural. Labores domésticas y más pesadas, Producto clorado lo que reduce el riesgo de reacciones alérgicas en la piel, enfermedades respiratorias y facilita su postura, libre de talco, con olor a caucho de látex natural. Diseño anatómico que ajusta perfectamente a la mano. Tallas 8 y 9, Par. </t>
  </si>
  <si>
    <t xml:space="preserve">Escoba, con área de barrido mayor a 16 y menor o igual a 30 cm, con acople plástico roscado. Material: Polipropileno (fibra plástica plumillada), Características: Mayor superficie de barrido. Fibras PET más largas y resistentes. Ideal para barrer pisos de cerámica, madera, mármol. Mango en madera de 1,20 cms a 1,30 cms. Fibra suave. Alto: 0,17 firmeza.                                                                                                                                                                  </t>
  </si>
  <si>
    <t xml:space="preserve">Recogedor de plástico rígido, de dimensión mayor o igual a 6x19x23 y menor a 8.5x20x26 cm, con mango de madera de longitud 70 cm, plano, con banda de caucho. Composición: Polipropileno Copolimero 100% virgen. Rosca: Poliamida ADS, Varios colores </t>
  </si>
  <si>
    <t xml:space="preserve">Balde plástico con pico en punta elaborado en polipropileno con capacidad de 10 litros. Con manija ergonómica, resistente. En su interior debe tener grabados los litros para facilitar la mezcla de los líquidos de limpieza. Medidas: Diámetro superior: 29.5 cm. Diámetro inferior: 18 cm. Altura: 22.5 cm., colores a seleccionar, alta resistencia a impactos y solventes comunes, con sujetador </t>
  </si>
  <si>
    <t>Cepillo para sanitario tipo churrusco con base, unidad con porta cepillo, máxima limpieza. fácil enjuague especial para lavados interiores de los sanitarios material resistente a los solventes comunes. Dimensiones: Cepillo: 12.7cm (Diámetro) x 36.8cm (Alto). Material: Polipropileno, color: blanco.</t>
  </si>
  <si>
    <t>Cepillo para piso con banda de caucho, de alta residencia para pisos abrasivos y solventes comunes, mango de madera. cerdas extraduras de 10 cm de largo, plantilla blanca de 30 cm, una banda de plástico negra y un cabo de madera de 1.20 cm con rosca y soporte para colgar.</t>
  </si>
  <si>
    <t>Escoba limpia telaraña con mango de 3 metros, Peso: 0.20 K, Largo: 37.5 cm, Ancho: 10 cm, Fondo: 31.5 cm,   ideal para limpiar paredes techos y superficies altas, material PVC, mango en madera, con respectivos soportes para sujetar los cabos de madera que forman los tres (3) metros, el producto debe ser de excelente calidad.</t>
  </si>
  <si>
    <t xml:space="preserve">Papel Higiénico doble hoja color blanco 44 metros de largo por 9 cms de ancho, 01 rollo envoltorio individual en polietileno, papel biodegradable. </t>
  </si>
  <si>
    <t xml:space="preserve">Papel higiénico blanco industrial, continuo doble hoja de 250 metros largo con embossing o grabado que lo hace resistente, absorbente y suave, consumibles para dispensador. </t>
  </si>
  <si>
    <t>Limpión de Toalla 70 X 40 CMS. (Hecho en tela de toalla, absorbe mayor cantidad de líquido y pelusa para limpiar cualquier superficie.) Composición: 90% algodón, 7% filamento. Peso metro cuadrado: 320 gris. Color: blanco.</t>
  </si>
  <si>
    <t>Chupa para sanitario, tipo campana sencilla material de alta resistencia, con mango de madera elaborada y terminada, sin des perfeccionamientos en la calidad de la madera. Dimensiones cm: 50x14.5x14.5 cm, Largo: 48.8 cm.</t>
  </si>
  <si>
    <t>Vaso de cartón desechable 9 onzas, por 50 unds, paquete. Producto elaborado con papel 100% 1PE (Tratamiento especial para bebidas calientes), 100% ecológico y biodegradable, composición 100% papel Polyboard.</t>
  </si>
  <si>
    <t>Vaso de cartón desechable 4 onzas, por 50 unds, paquete. Producto elaborado con papel 100% 1PE (Tratamiento especial para bebidas calientes), 100% ecológico y biodegradable, composición 100% papel Polyboard.</t>
  </si>
  <si>
    <t>Servilleta (Servilleta, de hoja sencilla, con dimensiones 33 cm. de largo x 33 cm. de ancho, lisa, blanco, y presentación en paquete x 200 Unidades).</t>
  </si>
  <si>
    <t>Papelera Tapa Vaivén de 10 litros con diseño moderno, tiene endiduras en el cuerpo para sujetar la bolsa. Especificaciones: Peso del producto 0,5 kg,  Capacidad 10 lts,  Material Polipropileno, Color por definir, Tipo Papeleras de vaivén, Medidas 44 x 21 x 29,2 centímetros.</t>
  </si>
  <si>
    <t xml:space="preserve">Guantes de nitrilo caja X100 </t>
  </si>
  <si>
    <t>Careta de protección industrial plástica</t>
  </si>
  <si>
    <t>Guantes de nitrilo calibre No 6, caja X100 unidades, sin talco, ambidiestro, no estéril, de superficie lisa y terminación con ribete, ajuste a la norma técnica NTC-ISO 374-2020 NTC-1726-1999 ANSI Z49.1</t>
  </si>
  <si>
    <t>Gafas de seguridad (Se sugiere gafas de protección transparentes (monogafas) de policarbonato de gran resistencia al impacto, antiempañante (antofog), protección U.V 99.9%, diseño ergonómico, contorno en la cabeza para ajuste seguro y cómodo, rejillas de ventilación). Ajuste a la norma técnica ANSI Z87.1:2010 NTC1771: 1982 NTC1825: 1982</t>
  </si>
  <si>
    <t>Tanque almacenamiento de agua 1000 litros</t>
  </si>
  <si>
    <t>Tanque de Agua Colempaques Conico 5.000 Litros Negro</t>
  </si>
  <si>
    <t>Tanque Aquality Plast de 1000 Lt</t>
  </si>
  <si>
    <t>Tanque Aquality Plast de 500 Lt</t>
  </si>
  <si>
    <t>Canal raingo PVC blanca 3 metro</t>
  </si>
  <si>
    <t>Unión bajante-canal amazonas</t>
  </si>
  <si>
    <t>Soporte canal pvc raingo</t>
  </si>
  <si>
    <t>Tubo Bajante blanca</t>
  </si>
  <si>
    <t>Rollo polisombra 50%4 mts de ancho x 100 mts de largo negra</t>
  </si>
  <si>
    <t>Plástico Negro 6 m Ancho X Cal 6 mm X 70 m</t>
  </si>
  <si>
    <t>Cascos para motocicleta</t>
  </si>
  <si>
    <t>Impermeables</t>
  </si>
  <si>
    <t>Cinta demarcación de peligros</t>
  </si>
  <si>
    <t>Cinta antidezlizante reflectiva 50 mm X 20 mts</t>
  </si>
  <si>
    <t>Adquisición de sacos de trinchera para el fortalecimiento de los sistemas de seguridad</t>
  </si>
  <si>
    <t>SC. JHONNY BASTOS</t>
  </si>
  <si>
    <t>A-02-02-01-003-008</t>
  </si>
  <si>
    <t>OTROS BIENES TRANSPORTABLES N.C.P.</t>
  </si>
  <si>
    <t xml:space="preserve">Guantes de carnaza por par </t>
  </si>
  <si>
    <t>Tramojo para perros</t>
  </si>
  <si>
    <t>A-02-02-01-004-002</t>
  </si>
  <si>
    <t>PRODUCTOS METÁLICOS ELABORADOS (EXCEPTO MAQUINARIA Y EQUIPO)</t>
  </si>
  <si>
    <t>Caja de Seguridad digital</t>
  </si>
  <si>
    <t>Machetes</t>
  </si>
  <si>
    <t>Palines</t>
  </si>
  <si>
    <t>Rastrillo metálico</t>
  </si>
  <si>
    <t>Regleta de montaje</t>
  </si>
  <si>
    <t>Serrucho</t>
  </si>
  <si>
    <t>Segueta</t>
  </si>
  <si>
    <t>Martillo</t>
  </si>
  <si>
    <t>Maceta o porra</t>
  </si>
  <si>
    <t>Carretilla</t>
  </si>
  <si>
    <t>Palas</t>
  </si>
  <si>
    <t>Azadón</t>
  </si>
  <si>
    <t>Escalera de 10 pasos</t>
  </si>
  <si>
    <t>Juego de destornilladores</t>
  </si>
  <si>
    <t>Lave espanciba o americana</t>
  </si>
  <si>
    <t>Alicate</t>
  </si>
  <si>
    <t>A-02-02-01-004-006</t>
  </si>
  <si>
    <t>Lámparas Solares</t>
  </si>
  <si>
    <t>A-02-02-01-004-008</t>
  </si>
  <si>
    <t>Camillas de emergencia con inmovilizador de cabezas</t>
  </si>
  <si>
    <t>A-02-02-02-005-004</t>
  </si>
  <si>
    <t>SERVICIOS DE CONSTRUCCIÓN</t>
  </si>
  <si>
    <t>Concesión de aguas subterraneas</t>
  </si>
  <si>
    <t>Mantenimiento de las instalaciones de las unidades adscritas al Comando del Departamento de Policía Amazonas</t>
  </si>
  <si>
    <t>SGA</t>
  </si>
  <si>
    <t>GUBIR</t>
  </si>
  <si>
    <t>SI. CARLOS JULIO SÁNCHEZ GONZÁLEZ</t>
  </si>
  <si>
    <t>PT. FRANCISCO ASPAJO DEL AGUILA</t>
  </si>
  <si>
    <t>SISTEMA DE GESTIÓN AMBIENTAL</t>
  </si>
  <si>
    <t>GRUPO BIENES RAÍCES</t>
  </si>
  <si>
    <t>Menor Cuantía</t>
  </si>
  <si>
    <t>Contratación directa</t>
  </si>
  <si>
    <t>A-02-02-02-006-005</t>
  </si>
  <si>
    <t>SERVICIOS DE TRANSPORTE DE CARGA</t>
  </si>
  <si>
    <t>IJ. IVAN ANDRES ECHEVERRY MARTINEZ</t>
  </si>
  <si>
    <t>Transporte de encomienda normal</t>
  </si>
  <si>
    <t>A-02-02-02-006-007</t>
  </si>
  <si>
    <t>SERVICIOS DE APOYO AL TRANSPORTE</t>
  </si>
  <si>
    <t>Pasajes fluviales</t>
  </si>
  <si>
    <t>GUTAH</t>
  </si>
  <si>
    <t>GRUPO TALENTO HUMANO</t>
  </si>
  <si>
    <t>IJ. RUBEN DARIO CARBALLO GALDINO</t>
  </si>
  <si>
    <t>A-02-02-02-006-008</t>
  </si>
  <si>
    <t>SERVICIOS POSTALES Y DE MENSAJERÍA</t>
  </si>
  <si>
    <t>Mensajería expresa</t>
  </si>
  <si>
    <t>A-02-02-02-006-009</t>
  </si>
  <si>
    <t>SERVICIOS DE DISTRIBUCIÓN DE ELECTRICIDAD, GAS Y AGUA (POR CUENTA PROPIA)</t>
  </si>
  <si>
    <t>Energía</t>
  </si>
  <si>
    <t xml:space="preserve">Acueducto </t>
  </si>
  <si>
    <t>Diciembre</t>
  </si>
  <si>
    <t>A-02-02-02-007-001</t>
  </si>
  <si>
    <t>SERVICIOS FINANCIEROS Y SERVICIOS CONEXOS</t>
  </si>
  <si>
    <t>Seguro obligatorio</t>
  </si>
  <si>
    <t>A-02-02-02-008-005</t>
  </si>
  <si>
    <t>SERVICIOS DE SOPORTE</t>
  </si>
  <si>
    <t xml:space="preserve">Servicio de exterminación y Fumigación de plagas </t>
  </si>
  <si>
    <t>A-02-02-02-008-007</t>
  </si>
  <si>
    <t>SERVICIOS DE MANTENIMIENTO, REPARACIÓN E INSTALACIÓN (EXCEPTO SERVICIOS DE CONSTRUCCIÓN)</t>
  </si>
  <si>
    <t xml:space="preserve">Mantenimiento de equipos de cómputo, periférico y Mantenimiento Control de Acceso y Alarma (Software y Hardware) </t>
  </si>
  <si>
    <t>Mantenimiento equipo automotor motocicletas (Vigencias Futuras 2025)</t>
  </si>
  <si>
    <t>Mantenimiento equipo automotor vehículos (Vigencias Futuras 2025)</t>
  </si>
  <si>
    <t>Mantenimiento motores fuera de borda (Vigencias Futuras 2025)</t>
  </si>
  <si>
    <t>Mantenimiento lanchas (Vigencias Futuras 2025)</t>
  </si>
  <si>
    <t>Mantenimiento equipo automotor motocicletas</t>
  </si>
  <si>
    <t>Mantenimiento equipo automotor vehículos</t>
  </si>
  <si>
    <t>Mantenimiento motores fuera de borda</t>
  </si>
  <si>
    <t>Mantenimiento lanchas</t>
  </si>
  <si>
    <t>Mantenimiento preventivo y correctivo aires acondicionados</t>
  </si>
  <si>
    <t>Servicio de calibración de equipos de medicion (balanzas,  pie de rey, termohigrómetro)</t>
  </si>
  <si>
    <t>Calibración de termohigrómetros digitales</t>
  </si>
  <si>
    <t>Calibración de luxómetro</t>
  </si>
  <si>
    <t>Mantenimiento preventivo de Deshumificadores</t>
  </si>
  <si>
    <t>Mantenimiento de mobiliarios</t>
  </si>
  <si>
    <t>Mantenimiento Circuito cerrado de Televisión (Comando)</t>
  </si>
  <si>
    <t>Mantenimiento y recarga de extintores</t>
  </si>
  <si>
    <t xml:space="preserve">IT. TOBIAS ALEXANDER AVELLO FIERRO </t>
  </si>
  <si>
    <t>A-02-02-02-009-003</t>
  </si>
  <si>
    <t>SERVICIOS PARA EL CUIDADO DE LA SALUD HUMANA Y SERVICIOS SOCIALES</t>
  </si>
  <si>
    <t>Capacitación en primeros auxilios basicos personal de brigadistas</t>
  </si>
  <si>
    <t>A-02-02-02-009-004</t>
  </si>
  <si>
    <t>SERVICIOS DE ALCANTARILLADO, RECOLECCIÓN, TRATAMIENTO Y DISPOSICIÓN DE DESECHOS Y OTROS SERVICIOS DE SANEAMIENTO AMBIENTAL</t>
  </si>
  <si>
    <t>Alcantarillado y aseo</t>
  </si>
  <si>
    <t>A-02-02-02-009-006</t>
  </si>
  <si>
    <t>SERVICIOS DE ESPARCIMIENTO, CULTURALES Y DEPORTIVOS</t>
  </si>
  <si>
    <t>D5B</t>
  </si>
  <si>
    <t>BIESO</t>
  </si>
  <si>
    <t>BIENESTAR SOCIAL</t>
  </si>
  <si>
    <t>SI. FABIOLA DEL AGUILA CAHUACHE</t>
  </si>
  <si>
    <t>Despliegue Sistema de atención Integral a la Familia Policial – SAFAP  (D5BS1)</t>
  </si>
  <si>
    <t>VIÁTICOS DE LOS FUNCIONARIOS EN COMISIÓN</t>
  </si>
  <si>
    <t>Viáticos de los funcionarios en comisión</t>
  </si>
  <si>
    <t>A-08-01-02-001</t>
  </si>
  <si>
    <t>IMPUESTO PREDIAL Y SOBRETASA AMBIENTAL</t>
  </si>
  <si>
    <t>A-02-02-02-010-001</t>
  </si>
  <si>
    <t>Impuesto predial</t>
  </si>
  <si>
    <t>CT. HECTOR ENRIQUE NIGRINIS GARCÍA</t>
  </si>
  <si>
    <t>Jefe Seccional de Inteligencia Policial</t>
  </si>
  <si>
    <t>M4D1</t>
  </si>
  <si>
    <t>DEBOL</t>
  </si>
  <si>
    <t>A-02-02-01-003-003-03-1-01-3331101</t>
  </si>
  <si>
    <t>SUMINISTRO DE COMBUSTIBLE GASOLINA CORRIENTE PARA LOS VEHÍCULOS ADSCRITOS AL DEPARTAMENTO DE POLICÍA BOLÍVAR VIGENCIAS FUTURAS GS-2023-006249-OFPLA</t>
  </si>
  <si>
    <t>GARANTIZAR LA OPERATIVIDAD Y FUNCIONAMIENTO DE LOS VEHÍCULOS DEL DEPARTAMENTO DE POLICÍA BOLÍVAR.</t>
  </si>
  <si>
    <t>ACUERDO MARCO</t>
  </si>
  <si>
    <t>SUMINISTRO DE COMBUSTIBLE GASOLINA CORRIENTE PARA LOS VEHÍCULOS ADSCRITOS AL DEPARTAMENTO DE POLICÍA BOLÍVAR VIGENCIA 2025</t>
  </si>
  <si>
    <t>A-02-02-01-003-003-03-5-01-3335102</t>
  </si>
  <si>
    <t>SUMINISTRO DE COMBUSTIBLE DIESEL PARA LOS VEHICULOS ADSCRITOS AL DEPARTAMENTO DE POLICÍA BOLÍVAR VIGENCIAS FUTURAS GS-2023-006249-OFPLA</t>
  </si>
  <si>
    <t>SUMINISTRO DE COMBUSTIBLE DIESEL PARA LOS VEHICULOS ADSCRITOS AL DEPARTAMENTO DE POLICÍA BOLÍVAR VIGENCIA 2025</t>
  </si>
  <si>
    <t>GUBIN</t>
  </si>
  <si>
    <t>A-02-02-02-005-004-01-1</t>
  </si>
  <si>
    <t>SERVICIOS DE LA CONSTRUCCIÓN</t>
  </si>
  <si>
    <t>MANTENIMIENTO PREVENTIVO Y CORRECTIVO Y/O MEJORAS LOCATIVAS DE LAS INSTALACIONES ADSCRITAS AL DEPARTAMENTO DE POLICÍA BOLÍVAR</t>
  </si>
  <si>
    <t>MANTENER EN ÓPTIMAS CONDICIONES LAS ESTACIONES DE POLICÍA DEL DEPARTAMENTO DE POLICÍA BOLÍVAR.</t>
  </si>
  <si>
    <t>SELECCIÓN ABREVIADA</t>
  </si>
  <si>
    <t>ASEGURAR EL ADECUADO MANTENIMIENTO DE LAS ESTACIONES DE POLICÍA.</t>
  </si>
  <si>
    <t>CORREO Y MENSAJERÍA</t>
  </si>
  <si>
    <t>CUMPLIR CON LOS INDIADORES GESTIÓN EN EL ENVÍO DE HOJAS DE SERVICIO; CONTROL Y GESTIÓN DE LAS HISTORIAS LABORALES</t>
  </si>
  <si>
    <t>A-02-02-02-006-009-01</t>
  </si>
  <si>
    <t>SERVICIOS DE ENERGÍA ELÉCTRICA PARA EL DEPARTAMENTO DE POLICÍA BOLÍVAR</t>
  </si>
  <si>
    <t>ASEGURAR EL SUMINISTRO CONTINUO DE ENERGÍA ELÉCTRICA PARA LAS INSTALACIONES POLICIALES.</t>
  </si>
  <si>
    <t>NO APLICA</t>
  </si>
  <si>
    <t>A-02-02-02-006-009-02</t>
  </si>
  <si>
    <t>SERVICIO DE ACUEDUCTO  PARA EL DEPARTAMENTO DE POLICÍA BOLÍVAR</t>
  </si>
  <si>
    <t>GARANTIZAR EL SERVICIO CONTINUO DE AGUA POTABLE PARA LAS INSTALACIONES POLICIALES.</t>
  </si>
  <si>
    <t>A-02-02-02-007-001-03-5-07</t>
  </si>
  <si>
    <t>ADQUISICIÓN SOAT PARA VEHÍCULOS ADSCRITOS AL DEPARTAMENTO DE POLICÍA BOLÍVAR VIGENCIAS FUTURAS GS-2023-006249-OFPLA</t>
  </si>
  <si>
    <t>ADQUIRIR SOAT PARA LOS VEHÍCULOS POLICIALES EN CUMPLIMIENTO NORMATIVO.</t>
  </si>
  <si>
    <t>GUSEF</t>
  </si>
  <si>
    <t>A-02-02-02-007-002-01-1</t>
  </si>
  <si>
    <t>SERVICIOS INMOBILIARIOS</t>
  </si>
  <si>
    <t>ARRENDAMIENTO DEL EDIFICIO PARA EL FUNCIONAMIENTO DEL DEPARTAMENTO DE POLICÍA BOLÍVAR VIGENCIAS FUTURAS AUTORIZADA GS-2023-006249-OFPLA</t>
  </si>
  <si>
    <t>GARANTIZAR CUBRIR LOS GASTOS DE ARRENDAMIENTO PARA EL FUNCIONAMIENTO DE LA POLICÍA ENE-JUN</t>
  </si>
  <si>
    <t>CONTRATACIÓN DIRECTA</t>
  </si>
  <si>
    <t>ARRENDAMIENTO DEL EDIFICIO PARA EL FUNCIONAMIENTO DEL DEPARTAMENTO DE POLICÍA BOLÍVAR VIGENCIA 2025</t>
  </si>
  <si>
    <t>GARANTIZAR CUBRIR LOS GASTOS DE ARRENDAMIENTO PARA EL FUNCIONAMIENTO DE LA POLICÍA JUL-DIC</t>
  </si>
  <si>
    <t>LOGIS</t>
  </si>
  <si>
    <t>A-02-02-02-008-005-03</t>
  </si>
  <si>
    <t>ASEO Y LIMPIEZA DE INSTALACIONES EN EDIFICIOS CON PERSONAL UNIFORMADO CON ELEMENTOS DE ASEO SUMINISTRADOS POR LA ENTIDAD CONTRATANTE DEL SERVICIO VIGENCIAS FUTURAS GS-2023-006249-OFPLA</t>
  </si>
  <si>
    <t>MANTENER LA LIMPIEZA Y EL ASEO EN LAS INSTALACIONES DEL DEPARTAMENTO DE POLICÍA BOLÍVAR.</t>
  </si>
  <si>
    <t>A-02-02-02-008-007-01-4-01</t>
  </si>
  <si>
    <t>MANTENIMIENTO PREVENTIVO Y CORRECTIVO A TODO COSTO PARA LOS VEHÍCULOS ADSCRITOS A LA DEPARTAMENTO DE POLICÍA BOLÍVAR VIGENCIAS FUTURAS AUTORIZADAS GS-2023-006249-OFPLA</t>
  </si>
  <si>
    <t>ASEGURAR EL MANTENIMIENTO PREVENTIVO Y CORRECTIVO DE LOS VEHÍCULOS POLICIALES.</t>
  </si>
  <si>
    <t>DEBOL-GUMOV - MANTENIMIENTO PREVENTIVO Y CORRECTIVO A TODO COSTO PARA LOS VEHÍCULOS ADSCRITOS A LA DEPARTAMENTO DE POLICÍA BOLÍVAR VIGENCIA 2025</t>
  </si>
  <si>
    <t>MANTENIMIENTO PREVENTIVO Y CORRECTIVO A TODO COSTO PARA LAS  MOTOCICLETAS ADSCRITAS A LA DEPARTAMENTO DE POLICÍA BOLÍVAR VIGENCIAS FUTURAS AUTORIZADAS GS-2023-006249-OFPLA</t>
  </si>
  <si>
    <t>GARANTIZAR EL ADECUADO MANTENIMIENTO PREVENTIVO Y CORRECTIVO DE LAS MOTOCICLETAS POLICIALES.</t>
  </si>
  <si>
    <t>PREVENTIVO Y CORRECTIVO A TODO COSTO PARA LAS  MOTOCICLETAS ADSCRITAS A LA DEPARTAMENTO DE POLICÍA BOLÍVAR VIGENCIA 2025</t>
  </si>
  <si>
    <t xml:space="preserve">MANTENIMIENTO PREVENTIVO Y CORRECTIVO A TODO COSTO PARA LAS LANCHAS DE LA DEPARTAMENTO DE POLICÍA BOLÍVAR </t>
  </si>
  <si>
    <t>ASEGURAR LA OPERATIVIDAD DE LAS LANCHAS POLICIALES</t>
  </si>
  <si>
    <t>MÍNIMA CUANTÍA</t>
  </si>
  <si>
    <t>A-02-02-02-008-007-01-5</t>
  </si>
  <si>
    <t>MANTENIMIENTO PREVENTIVO Y CORRECTIVO DE AIRES ACONDICIONADOS</t>
  </si>
  <si>
    <t>ASEGURAR EL FUNCIONAMIENTO DE LOS SISTEMAS DE CLIMATIZACIÓN EN LAS INSTALACIONES POLICIALES.</t>
  </si>
  <si>
    <t>MANTENIMIENTO PREVENTIVO Y CORRECTIVO A TODO COSTO PARA RADIO DE COMUNICACIÓN DEL DEPARTAMENTO DE POLICÍA BOLÍVAR CAMBIO DE PARTES Y ACCESORIOS (TELEMÁTICA)</t>
  </si>
  <si>
    <t>MANTENER EN BUEN ESTADO LOS RADIOS DE COMUNICACIÓN DEL DEPARTAMENTO DE POLICÍA BOLÍVAR.</t>
  </si>
  <si>
    <t>SERVICIO DE MANTENIMIENTO PREVENTIVO Y CORRECTIVO A TODO COSTO A LAS PLANTAS ELÉCTRICAS DEL DEPARTAMENTO DE POLICÍA BOLÍVAR</t>
  </si>
  <si>
    <t>GARANTIZAR EL MANTENIMIENTO ADECUADO DE LAS PLANTAS ELÉCTRICAS DE LA POLICÍA.</t>
  </si>
  <si>
    <t>SERVICIO DE MANTENIMIENTO DE REDES DE TELECOMUNICACIONES DEL DEPARTAMENTO DE POLICÍA BOLÍVAR</t>
  </si>
  <si>
    <t>MANTENER OPERATIVAS LAS REDES DE TELECOMUNICACIONES DEL DEPARTAMENTO DE POLICÍA BOLÍVAR.</t>
  </si>
  <si>
    <t>A-02-02-02-009-004-01</t>
  </si>
  <si>
    <t>SERVICIO DE  ALCANTARILLADO Y ASEO PARA EL DEPARTAMENTO DE POLICIA BOLÍVAR</t>
  </si>
  <si>
    <t>ASEGURAR EL SERVICIO DE ALCANTARILLADO Y ASEO PARA LAS INSTALACIONES DEL DEPARTAMENTO DE POLICÍA BOLÍVAR.</t>
  </si>
  <si>
    <t>M4D2</t>
  </si>
  <si>
    <t>ASISTENCIA SOCIAL SERVICICIOS DE ESPARCIMIENTO CULTURALES Y DEPORTEIVOS PARA EL DEPARTAMENTO DE POLICIA BOLÍVAR</t>
  </si>
  <si>
    <t>BRINDAR ASISTENCIA SOCIAL SERVICICIOS DE ESPARCIMIENTO CULTURALES Y DEPORTEIVOS AL DEPARTAMENTO DE POLICIA BOLÍVAR</t>
  </si>
  <si>
    <t>IMPUESTO PREDIAL</t>
  </si>
  <si>
    <t>CUBRIR LOS COSTOS DEL IMPUESTO PREDIAL DEL DEPARTAMENTO DE POLICÍA BOLÍVAR.</t>
  </si>
  <si>
    <t xml:space="preserve">D13D </t>
  </si>
  <si>
    <t>DECAS</t>
  </si>
  <si>
    <t>DINCO</t>
  </si>
  <si>
    <t>GINCO DECAS</t>
  </si>
  <si>
    <t>02 01 01 003 008</t>
  </si>
  <si>
    <t>MUEBLES, INSTRUMENTOS MUSICALES, ARTÍCULOS DE DEPORTE Y ANTIGÜEDADES</t>
  </si>
  <si>
    <t>ESCRITORIO SENCILLO PARA OFICINA</t>
  </si>
  <si>
    <t>Escritorio para el Grupo de Incorporación DECAS</t>
  </si>
  <si>
    <t>D13</t>
  </si>
  <si>
    <t>GUMOV DECAS</t>
  </si>
  <si>
    <t>02 02 01 001 002</t>
  </si>
  <si>
    <t>PETRÓLEO CRUDO Y GAS NATURAL</t>
  </si>
  <si>
    <t>GAS NATURAL VEHICULAR VIGENCIAS FUTURAS 2025.</t>
  </si>
  <si>
    <t>Metros cubicos</t>
  </si>
  <si>
    <t>Gas natural para los vehículos del DECAS</t>
  </si>
  <si>
    <t>MINIMA CUANTIA</t>
  </si>
  <si>
    <t>02 02 01 003 001</t>
  </si>
  <si>
    <t>PRODUCTOS DE MADERA, CORCHO, CESTERÍA Y ESPARTERÍA</t>
  </si>
  <si>
    <t>BAJALENGUAS CAJA POR 100 UNIDADES</t>
  </si>
  <si>
    <t>Para examinar a los aspirantes a Auxiliar de Policía</t>
  </si>
  <si>
    <t>ALMIN</t>
  </si>
  <si>
    <t>ALMIN DECAS</t>
  </si>
  <si>
    <t>02 02 01 003 002</t>
  </si>
  <si>
    <t>CAJAS DE ARCHIVO – REFERENCIA X 200, UNIDADES DE CONSERVACIÓN LAS CUALES PUEDEN ESTAR RECUBIERTAS CON PLÁSTICO PARA MEJORAR SUS CARACTERÍSTICAS DE RESISTENCIA A LA HUMEDAD Y AGENTES EXTERNOS COMO GOTERAS O CONDENSACIÓN, SON IDEALES PARA TRANSPORTE Y MOVIMIENTO DE ALTOS VOLÚMENES DE ARCHIVO SENCILLO, COMO: MAPAS, CARPETAS, O DOCUMENTOS TAMAÑO CARTA U OFICIO. DIMENSIONES ANCHO: 20 CM. X ALTO: 25 CM. X LARGO: 39 CM. ANCHO: 21 CM. X ALTO: 26.5 CM. X LARGO: 40 CM. EN CUMPLIMIENTO A LA LEY 594 DEL 14 DE JULIO DE 2000 "POR MEDIO DE LA CUAL SE DICTA LA LEY GENERAL DE ARCHIVOS Y SE DICTAN OTRAS DISPOSICIONES".</t>
  </si>
  <si>
    <t>Para proporcionar papeleria a las unidades del DECAS</t>
  </si>
  <si>
    <t>CARPETA PARA ARCHIVO, TIPO 4 ALETAS EN CARTULINA BLANCA TIPO PROPALCOTE, DIMENSIONES: TOTAL: ANCHO: 69.5 CM. X LARGO: 69.5 CM. DE LA BASE CENTRAL: ANCHO: 22 CM. X LARGO: 35 CM. DE LAS ALETAS LATERALES: ANCHO: 22 CM. X LARGO: 35 CM. ANCHO: 25.5 CM. X LARGO: 35 CM. DE LAS ALETAS SUPERIORES: ANCHO: 22.5 CM. X LARGO: 17CM. SEGÚN (NTC 5397:2005 “MATERIALES PARA DOCUMENTOS DE ARCHIVO CON SOPORTE EN PAPEL. CARACTERÍSTICAS DE CALIDAD”.</t>
  </si>
  <si>
    <t>PAPEL BOND BASE 20 ALTA BLANCURA DE 75 G/M2 PRESENTACIÓN RESMA X 500 HOJAS TAMAÑO CARTA</t>
  </si>
  <si>
    <t>PAPEL BOND BASE 20 ALTA BLANCURA DE 75 G/M2 PRESENTACIÓN RESMA X 500 HOJAS TAMAÑO OFICIO</t>
  </si>
  <si>
    <t>LIBRO DE ACTA ESCRITURA A MANO, TAPA FORRADA EN TELA SINTÉTICA COLOR VERDE DE 21,5 X 33 CM, RAYADO Y FOLIADO 300 FOLIOS (150 HOJAS).</t>
  </si>
  <si>
    <t>LIBRO DE ACTA ESCRITURA A MANO, TAPA FORRADA EN TELA SINTÉTICA COLOR VERDE DE 21,5 X 33 CM, RAYADO Y FOLIADO 500 FOLIOS (250 HOJAS)</t>
  </si>
  <si>
    <t>LIBRO DE ACTA ESCRITURA A MANO, TAPA DURA COLOR VERDE DE 21,5 X 33 CM, RAYADO Y FOLIADO 600 FOLIOS (300 HOJAS).</t>
  </si>
  <si>
    <t>LIBRO MINUTA DE VIGILANCIA OFICIO ESCUDO Y NOMBRE POLICIA TINTA DORADA, CON RALLADO INTERNO SEGÚN LO ESPILULADO (400 HOJAS).</t>
  </si>
  <si>
    <t>PEGANTE LIQUIDO PARA PAPEL, NO TOXICO DE SECADO RÁPIDO, LAVABLE TRANSPARENTE AL SECAR CON DISPENSADOR FRASCO DE 225 GRAMOS.</t>
  </si>
  <si>
    <t>02 02 01 003 003 01</t>
  </si>
  <si>
    <t>ACEITES DE PETRÓLEO O ACEITES OBTENIDOS DE MINERALES BITUMINOSOS (EXCEPTO LOS ACEITES CRUDOS); PREPARADOS N.C.P., QUE CONTENGAN POR LO MENOS EL 70% DE SU PESO EN ACEITES DE ESOS TIPOS Y CUYOS COMPONENTES BÁSICOS SEAN ESOS ACEITES.</t>
  </si>
  <si>
    <t>GASOLINA CORRIENTE REGULAR VIGENCIAS FUTURAS 2025.</t>
  </si>
  <si>
    <t xml:space="preserve">Galón </t>
  </si>
  <si>
    <t>Para proporcionar combustible a los vehículos del DECAS</t>
  </si>
  <si>
    <t>COMBUSTIBLE A.C.P.M DIESEL CORRIENTE VIGENCIAS FUTURAS 2025.</t>
  </si>
  <si>
    <t>GASOLINA CORRIENTE REGULAR.</t>
  </si>
  <si>
    <t>COMBUSTIBLE A.C.P.M DIESEL CORRIENTE.</t>
  </si>
  <si>
    <t>GUTIC DECAS</t>
  </si>
  <si>
    <t>GASOLINA CORRIENTE REGULAR PARA EQUIPOS Y PLANTAS DEL DEPARTAMENTO DE POLICIA CASANARE.</t>
  </si>
  <si>
    <t>Para proporcionar combustible a las plantas de energia del DECAS</t>
  </si>
  <si>
    <t>COMBUSTIBLE A.C.P.M DIESEL CORRIENTE PARA EQUIPOS Y PLANTAS DEL DEPARTAMENTO DE POLICIA CASANARE.</t>
  </si>
  <si>
    <t>GASOLINA CORRIENTE REGULAR APALANCAMIENTO VIGENCIAS FUTURAS 2026.</t>
  </si>
  <si>
    <t>COMBUSTIBLE A.C.P.M DIESEL CORRIENTE APALANCAMIENTO VIGENCIAS FUTURAS 2026.</t>
  </si>
  <si>
    <t>ARLOG DECAS</t>
  </si>
  <si>
    <t>02 02 01 003 004</t>
  </si>
  <si>
    <t>QUÍMICOS BÁSICOS</t>
  </si>
  <si>
    <t>CLORO GRANULADO ESTABILIZADO Y CONCENTRADO AL 70%, PRESENTACIÓN CANECA X 40 KL</t>
  </si>
  <si>
    <t>Caneca</t>
  </si>
  <si>
    <t>Para realizar mantenimiento a las dos piscinas del DECAS</t>
  </si>
  <si>
    <t>CLORO GRANULADO ESTABILIZADO Y CONCENTRADO AL 91%, PRESENTACIÓN CANECA X 50 KL.</t>
  </si>
  <si>
    <t>(CLARIFICANTE) PRESENTACION GALON POR 5 KL.</t>
  </si>
  <si>
    <t>(ALGUICIDA CLARIFICADOR)  X 5 KL.</t>
  </si>
  <si>
    <t>POLVO (MODIFICADOR DE PH Y AUXILIAR DE FLOCULACION) PRESENTACION CANECA X 25 KL.</t>
  </si>
  <si>
    <t>CONCENTRADO PARA SUPERCLORACION  DESINFECTANTE X 5 KL.</t>
  </si>
  <si>
    <t>kilo</t>
  </si>
  <si>
    <t>HIDRÓXIDO DE SODIO (SODA CAUSTICA) EN ESCAMAS PRESENTACIÓN CANECA O BULTO X 25 KG</t>
  </si>
  <si>
    <t>SULFATO DE ALUMINIO TIPO A, AGENTE COAGULANTE Y FLOCULANTE PRIMARIO EN EL TRATAMIENTO DE AGUAS DE CONSUMO HUMANO, PRESENTACIÓN X 25 KG</t>
  </si>
  <si>
    <t>ROJO FENOL: REACTIVO QUIMICO INDICADOR DE PH</t>
  </si>
  <si>
    <t>ORTOTOLIDINA: REACTIVO QUIMICO PARA MEDIR CANTIDAD DE CLORO EN EL AGUA</t>
  </si>
  <si>
    <t>KIT ANALIZADOR DE CLORO Y PH</t>
  </si>
  <si>
    <t>02 02 01 003 005</t>
  </si>
  <si>
    <t>CINTA DE TRANSFERENCIA TERMICA, RESINA CINTA 4.33 X 110 M-RESINA, PARA IMPRESORA TÉRMICA DATAMAX SERIE E-CLASS MARK III, ANCHO DE IMPRESIÓN: 4" (108 MM). RESOLUCIÓN: 203 DPI. CAPACIDAD PARA CINTAS DE 300 METROS (NÚCLEO DE CINTA DE 1") CON UN RANGO DE ANCHO DE: 25 MM - 109 MM.</t>
  </si>
  <si>
    <t>Rollo</t>
  </si>
  <si>
    <t>ETIQUETAS PLATE MATE 5 X 2,5, PARA IMPRESORA TÉRMICA DATAMAX SERIE E-CLASS MARK III, ANCHO DE IMPRESIÓN: 4" (108 MM). RESOLUCIÓN: 203 DPI. CAPACIDAD PARA CINTAS DE 300 METROS (NÚCLEO DE CINTA DE 1") CON UN RANGO DE ANCHO DE: 25 MM - 109 MM.</t>
  </si>
  <si>
    <t>TINTA EPSON CYAN 1000 ML - ORIGINAL ANEXANDO CERTIFICADO DE AUTENTICIDAD DEL ELEMENTO EXPEDIDO POR LA EMPRESA FABRICANTE</t>
  </si>
  <si>
    <t>Botella</t>
  </si>
  <si>
    <t>TINTA EPSON DYE INK 1000 ML – ORIGINAL ANEXANDO CERTIFICADO DE AUTENTICIDAD DEL ELEMENTO EXPEDIDO POR LA EMPRESA FABRICANTE</t>
  </si>
  <si>
    <t>TINTA EPSON MAGENTA 1000ML – ORIGINAL ANEXANDO CERTIFICADO DE AUTENTICIDAD DEL ELEMENTO EXPEDIDO POR LA EMPRESA FABRICANTE.</t>
  </si>
  <si>
    <t>TINTA EPSON NEGRA  1000 ML – ORIGINAL ANEXANDO CERTIFICADO DE AUTENTICIDAD DEL ELEMENTO EXPEDIDO POR LA EMPRESA FABRICANTE.</t>
  </si>
  <si>
    <t>CARTUCHO IMP LASERJET HP REF CF283A NE #83- ORIGINAL ANEXANDO CERTIFICADO DE AUTENTICIDAD DEL ELEMENTO EXPEDIDO POR LA EMPRESA FABRICANTE.</t>
  </si>
  <si>
    <t>CARTUCHO IMPRESORA LASERJET HP REF CE285A NEGRO #85A- ORIGINAL ANEXANDO CERTIFICADO DE AUTENTICIDAD DEL ELEMENTO EXPEDIDO POR LA EMPRESA FABRICANTE.</t>
  </si>
  <si>
    <t>TÓNER LEXMARK 60F4X00 MX511 20K- ANEXANDO CERTIFICADO DE AUTENTICIDAD DEL ELEMENTO EXPEDIDO POR LA EMPRESA FABRICANTE.</t>
  </si>
  <si>
    <t>TÓNER CF258A HP 58A BLACK ORIGINAL LASERJET N/P: CF258A TONER HP: NEGRO, RENDIMIENTO: 3000 PAG, 1000 PAG, GARANTIA: POR DEFECTO DE FABRICA. – ORIGINAL ANEXANDO CERTIFICADO DE AUTENTICIDAD DEL ELEMENTO EXPEDIDO POR LA EMPRESA FABRICANTE.</t>
  </si>
  <si>
    <t>ALOG DECAS</t>
  </si>
  <si>
    <t>RASTRILLO 1 BARRA DENTADA PLÁSTICA CON MÍNIMO 18 DIENTES MANGO METÁLICO PLASTIFICADO CON LONGITUD MÍNIMA DE 120 CM.</t>
  </si>
  <si>
    <t>Para proporcionar elementos de aseo a las unidades del DECAS</t>
  </si>
  <si>
    <t>ESCOBA 3 CERDAS SUAVES ELABORADAS CON PET CALIBRE ENTRE 0,3 Y 0,4 MM. ÁREA DE BARRIDO MÍNIMA DE 35 CM DE LARGO POR 8 CM DE ANCHO POR 10 CM DE ALTO MATERIAL DE BASE EN PLÁSTICO CON ACOPLE TIPO ROSCA MANGO METÁLICO CON UNA EXTENSIÓN MÍNIMA DE 140 CM</t>
  </si>
  <si>
    <t>AMBIENTADOR 1 SOLUCIÓN CON ALCOHOL ETÍLICO Y SOLVENTE CON FRAGANCIA EN UNA CONCENTRACIÓN DEL 1,5%- EN MÚLTIPLES FRAGANCIAS. LÍQUIDO, EN RECIPIENTE PLÁSTICO CON CAPACIDAD MÍNIMA DE 3.750 CC</t>
  </si>
  <si>
    <t>MANGO MADERA TRAPERO (COMPRA)- EXTENSIÓN MÍNIMA DE 140 CM</t>
  </si>
  <si>
    <t>TRAPERO 3 ELABORADO CON HILAZA DE ALGODÓN NATURAL MECHA CON PESO MÍNIMO DE 350 GR Y EXTENSIÓN MÍNIMA DE 32 CM DE LARGO CON ACOPLE TIPO ROSCA MANGO METÁLICO CON UNA EXTENSIÓN MÍNIMA DE 140 CM</t>
  </si>
  <si>
    <t>PASTILLA DESINFECTANTE PARA SANITARIO (COMPRA); - CON AGENTES BACTERICIDAS, FUNGICIDAS Y VIRUCIDAS</t>
  </si>
  <si>
    <t>GUANTES 2 TIPO DOMÉSTICO- ELABORADOS EN LÁTEX- CALIBRE MÍNIMO DE 18- TALLAS 7 A 9- COLOR NEGRO.</t>
  </si>
  <si>
    <t>Par</t>
  </si>
  <si>
    <t>GUANTES 9 (COMPRA), - ELABORADOS EN HILAZA - TALLAS 7 A 9 O S A XL.</t>
  </si>
  <si>
    <t>DETERGENTE MULTIUSOS EN POLVO CON AGENTE TENSOACTIVO DE MÍNIMO 60% DE BIODEGRADABILIDAD CON EFECTO LIMPIADOR DE MÍNIMO 9%. POLVO, EN BOLSA PLÁSTICA O RECIPIENTE PLÁSTICO CON UN PESO DE 1.000 GR.</t>
  </si>
  <si>
    <t>Bolsa</t>
  </si>
  <si>
    <t>JABÓN DE DISPENSADOR PARA MANOS 2 CON AGENTE LIMPIADOR EN UNA CONCENTRACIÓN MÍNIMA DEL 6% CON AGENTE HUMECTANTE EN UNA CONCENTRACIÓN MÍNIMA DEL 3% PH ENTRE 5 Y 8- DISPONIBLE EN MÍNIMO (2) DOS FRAGANCIAS LÍQUIDO, EN RECIPIENTE PLÁSTICO CON DISPENSADOR Y CAPACIDAD MÍNIMA DE 500 ML.</t>
  </si>
  <si>
    <t>BLANQUEADOR O HIPOCLORITO 1 SOLUCIÓN CON UNA CONCENTRACIÓN MÍNIMA DEL 5% LÍQUIDO, EN RECIPIENTE PLÁSTICO CON CAPACIDAD MÍNIMA DE 3.750 CC.</t>
  </si>
  <si>
    <t>CERA POLIMERICA POLIMÉRICA AUTOBRILLANTE.- CON POLÍMEROS ACRÍLICOS, NIVELANTES Y PLASTIFICANTES.- NEUTRA (PARA PISOS DE TODOS LOS COLORES)- CONTENIDO MÍNIMO DE SÓLIDOS DEL 10% LÍQUIDO, EN RECIPIENTE PLÁSTICO CON CAPACIDAD MÍNIMA DE 3.750 CC.</t>
  </si>
  <si>
    <t>VARSOL ECOLOGICO SOLUCIÓN CON AGENTES DESINFECTANTES, DESMANCHADORES Y DESENGRASANTES EN CONCENTRACIÓN MÍNIMA DEL 15%. - BIODEGRADABLE MÍNIMO EN UN 95% LÍQUIDO, EN RECIPIENTE PLÁSTICO CON CAPACIDAD MÍNIMA DE 850 CC.</t>
  </si>
  <si>
    <t>LÍQUIDO PARA LIMPIAR VIDRIOS 2 CON AGENTE(S) PRINCIPAL(ES) CON EFECTO LIMPIADOR Y DESENGRASANTE EN UNA CONCENTRACIÓN MÍNIMA DEL 4%- DISPONIBLE MÍNIMO EN DOS (2) FRAGANCIAS LÍQUIDO, EN RECIPIENTE PLÁSTICO CON CAPACIDAD MÍNIMA DE 500 CC, CON ATOMIZADOR DE PISTOLA.</t>
  </si>
  <si>
    <t>INSECTICIDA 1 PARA ELIMINAR INSECTOS RASTREROS. - CON ACCIÓN RESIDUAL HASTA POR 4 SEMANAS- SIN OLOR- LIBRE DE CFC LÍQUIDO, EN AEROSOL SEGURO PARA LA CAPA DE OZONO CON CAPACIDAD MÍNIMA DE 350 CC.</t>
  </si>
  <si>
    <t>LIMPIADOR DESINFECTANTE PARA PISOS (COMPRA); APARIENCIA: LÍQUIDO TRANSPARENTE; COLOR Y OLOR: DE ACUERDO A LA FRAGANCIA; PRODUCTO BIODEGRADABLE QUE NO AFECTAS LA CAPA DE OZONO; SOLUBILIDAD: TOTAL EN AGUA; PH: 7.5 - 8.5; COMPOSICIÓN: TENSOACTIVOS, ESPESANTE, COADYUVANTE, COLORANTE; EL ENVASE DEBE ESTAR CORRECTAMENTE ETIQUETADO BAJO LOS PARÁMETROS ESTABLECIDOS EN EL SISTEMA GLOBALMENTE ARMONIZADO (DECRETO 1496 DE 2018) INDICANDO</t>
  </si>
  <si>
    <t>AMBIENTADOR 1 SOLUCIÓN CON ALCOHOL ETÍLICO Y SOLVENTE CON FRAGANCIA EN UNA CONCENTRACIÓN DEL 1,5%- EN MÚLTIPLES FRAGANCIAS. LÍQUIDO, EN RECIPIENTE PLÁSTICO CON CAPACIDAD MÍNIMA DE 3.750 CC.</t>
  </si>
  <si>
    <t>AMBIENTADOR 2 SOLUCIÓN CON ALCOHOLES ETÍLICOS Y SOLVENTES. - CON FRAGANCIA EN UNA CONCENTRACIÓN DEL 1,5%- EN MÚLTIPLES FRAGANCIAS- LIBRE DE CFC LÍQUIDO, EN AEROSOL SEGURO PARA LA CAPA DE OZONO CON CAPACIDAD MÍNIMA DE 400 CC.</t>
  </si>
  <si>
    <t>PAPEL HIGIÉNICO 3 ROLLO CON LONGITUD MÍNIMA DE 250 METROS DOBLE HOJA BLANCA SIN FRAGANCIA, ROLLO.</t>
  </si>
  <si>
    <t>PAPEL HIGIÉNICO 1 ROLLO CON LONGITUD MÍNIMA DE 250 METROS DOBLE HOJA BLANCA SIN FRAGANCIA, ROLLO.</t>
  </si>
  <si>
    <t>BALDES ELABORADO EN PLÁSTICO- CAPACIDAD DE MÍNIMA DE 10 LITROS CON MANIJA MÓVIL - CON "PICO" ANTI DERRAMES DISPONIBLES EN COLOR AMARILLO, AZUL, ROJO Y VERDE.</t>
  </si>
  <si>
    <t>BAYETILLA 1 EN TELA FILETEADA- COLOR BLANCO SIN ESTAMPADO-TAMAÑO MÍNIMO DE 100 CM DE LARGO POR 70 CM DE ANCHO.</t>
  </si>
  <si>
    <t>BRILLAMETAL EN CREMA (COMPRA); CON AGENTES CON EFECTO LIMPIADOR, PULIDOR Y BRILLADOR; PARA TODO TIPO DE METALES; EL  ENVASE DEL PRODUCTO DEBERÁ ESTAR CORRECTAMENTE ETIQUETADO, INDICANDO: NOMBRE COMERCIAL DEL PRODUCTO, PICTOGRAMAS DE LOS COMPUESTOS PELIGROSOS E INSTRUCCIONES DE USO".</t>
  </si>
  <si>
    <t>RECOGEDOR DE BASURA 1 ELABORADO EN PLÁSTICO- CON BANDA DE GOMA Y DIENTAS BARRESCOBAS MANGO CON LONGITUD MÍNIMA DE 70 CM.</t>
  </si>
  <si>
    <t>JABÓN PARA LOZA 2 (COMPRA) - CON AGENTE(S) TENSOACTIVO(S) PRINCIPAL(ES) CON EFECTO LIMPIADOR Y DESENGRASANTE EN UNA CONCENTRACIÓN MÍNIMA DEL 8%. DISPONIBLE EN MÍNIMO (2) DOS FRAGANCIAS - EL ENVASE DEBE ESTAR CORRECTAMENTE ETIQUETADO BAJO LOS PARÁMETROS ESTABLECIDOS EN EL SISTEMA GLOBALMENTE ARMONIZADO (DECRETO 1496 DE 2018)</t>
  </si>
  <si>
    <t>ESPONJILLA 3 ABRASIVA- TAMAÑO MÍNIMO DE 9 CM DE LARGO POR 12 CM DE</t>
  </si>
  <si>
    <t>CEPILLO PARA SANITARIO (CHURRUSCO) CERDAS DURAS ELABORADAS EN FIBRAS PLÁSTICAS- EXTENSIÓN MÍNIMA DE LAS CERDAS ES DE 2,5 CM- BASE Y MANGO ELABORADOS EN PLÁSTICO- MANGO CON LONGITUD MÍNIMA DE 33 CM</t>
  </si>
  <si>
    <t>DESTAPADOR PARA SANITARIO (CHUPA) TIPO CAMPANA- CHUPA ELABORADA EN CAUCHO DIÁMETRO MÍNIMO DE 12 CM MANGO ELABORADO EN PLÁSTICO O MADERA MANGO CON LONGITUD MÍNIMA DE 33 CM.</t>
  </si>
  <si>
    <t>LUSTRADOR DE MUEBLES CON AGENTES LIMPIADORES Y ABRILLANTADORES EN UNA CONCENTRACIÓN MÍNIMA DEL 5%- CON AGENTE CON EFECTO PROTECTOR ANTE RAYOS ULTRAVIOLETA LÍQUIDO, EN RECIPIENTE PLÁSTICO CON CAPACIDAD MÍNIMA DE 200 CC.</t>
  </si>
  <si>
    <t>LIMPIONES 2: EN TELA DE TOALLA FILETEADA COLOR BLANCO SIN ESTAMPADO TAMAÑO MÍNIMO DE 100 CM DE LARGO POR 70 CM DE ANCHO.</t>
  </si>
  <si>
    <t>BOLSAS PLÁSTICAS 1 ELABORADA EN POLIETILENO DE BAJA DENSIDAD DE COLOR NEGRO- CALIBRE DE MÍNIMO 1, TAMAÑO DE 40 CM DE ANCHO POR 55 CM DE LARGO.</t>
  </si>
  <si>
    <t>BOLSAS PLÁSTICAS 2 ELABORADA EN POLIETILENO DE BAJA DENSIDAD DE COLOR VERDE- CALIBRE DE MÍNIMO 1 ,4 TAMAÑO DE 40 CM DE ANCHO POR 55 CM DE LARGO.</t>
  </si>
  <si>
    <t>BOLSAS PLÁSTICAS 21: ELABORADA EN POLIETILENO DE BAJA DENSIDAD, DE COLOR NEGRO, CALIBRE DE MÍNIMO 3, TAMAÑO DE 80 CM DE ANCHO POR 110 CM DE LARGO, PAQUETE DE MÍNIMO 6.</t>
  </si>
  <si>
    <t>BOLSAS PLÁSTICAS 22: ELABORADA EN POLIETILENO DE BAJA DENSIDAD, DE COLOR VERDE, CALIBRE DE MÍNIMO 3, TAMAÑO DE 80 CM DE ANCHO POR 110 CM DE LARGO, PAQUETE DE MÍNIMO 6.</t>
  </si>
  <si>
    <t>BOLSAS PLÁSTICAS 23: ELABORADA EN POLIETILENO DE BAJA DENSIDAD, DE COLOR BLANCO, CALIBRE DE MÍNIMO 3, TAMAÑO DE 80 CM DE ANCHO POR 110 CM DE LARGO. PAQUETE DE MÍNIMO 6.</t>
  </si>
  <si>
    <t>TOALLAS PARA MANOS 5 (COMPRA); - TOALLAS INTERDOBLADAS, PAQUETE CON MÍNIMO 150 UNIDADES; DOBLE HOJA CON UN TAMAÑO MÍNIMO DE 20 CM DE LARGO POR 15 CM DE ANCHO;  HOJA COLOR NATURAL.</t>
  </si>
  <si>
    <t>02 02 01 003 006</t>
  </si>
  <si>
    <t>PRODUCTOS DE CAUCHO Y PLASTICO</t>
  </si>
  <si>
    <t>CINTA EMPAQUE 48MM*100M TRANSPARENTE FANTAPE ROLLO.</t>
  </si>
  <si>
    <t>CINTA MÁGICA 19MM X 33M INVISIBLE.</t>
  </si>
  <si>
    <t>GUANTES DE LÁTEX QUIRÚRGICO</t>
  </si>
  <si>
    <t>D13EMA</t>
  </si>
  <si>
    <t>GUDMO 25</t>
  </si>
  <si>
    <t>GUDMO 25 DECAS</t>
  </si>
  <si>
    <t>ADQUISICION DE LLANTAS PARA LOS VEHICULOS DEL GUDMO 25 DEPARTAMENTO DE POLICIA CASANARE DE ACUERDO AL DIAGNOSTICO POR PARTE DEL GRUPO DE MOVILIDAD.</t>
  </si>
  <si>
    <t>Para suministrar llantas al GUDMO 25 del DECAS</t>
  </si>
  <si>
    <t>02 02 01 003 008 09</t>
  </si>
  <si>
    <t>BANDERITAS ADHESIVAS 1/2" EN 5 COLORES, PAQUETE X 100 UNIDADES.</t>
  </si>
  <si>
    <t>BOLÍGRAFO PLÁSTICO TRIANGULAR RETRÁCTIL MINA 0,7MM SEMI GEL COLOR NEGRO.</t>
  </si>
  <si>
    <t>LÁPIZ DE MINA NEGRA DE GRAFITO EN MADERA No.2</t>
  </si>
  <si>
    <t>MARCADOR SECO BORRABLE NEGRO PARA PIZARRA BLANCA, DESECHABLE.</t>
  </si>
  <si>
    <t>MARCADOR SECO BORRABLE AZUL PARA PIZARRA BLANCA, DESECHABLE.</t>
  </si>
  <si>
    <t>MARCADOR SECO BORRABLE ROJO PARA PIZARRA BLANCA, DESECHABLE.</t>
  </si>
  <si>
    <t xml:space="preserve">RESALTADOR DESECHABLE CONTENIDO DE TINTA MAYOR A 2,5 G Y MENOR O IGUAL A 5 G, DE PUNTA REDONDA, ELABORADA EN FELPA DE POLIÉSTER, PARA REALIZAR 1 TRAZO. (AMARILLO-ROSADO-VERDE-AZUL) </t>
  </si>
  <si>
    <t>02 02 01 004 002</t>
  </si>
  <si>
    <t>CLIP ESTÁNDAR PEQUEÑO PLASTIFICADO DE COLORES X 100.</t>
  </si>
  <si>
    <t>TIJERA OFICINA DE 8" GRANDE HOJA EN ACERO INOXIDABLE</t>
  </si>
  <si>
    <t>02 02 01 004 006 04</t>
  </si>
  <si>
    <t>PILAS ALCALINA CUADRADA DE 9V NO RECARGABLE.</t>
  </si>
  <si>
    <t>PILAS ALCALINAS AA NO RECARGABLES (EMPAQUE POR DOS UNIDADES).</t>
  </si>
  <si>
    <t>PILAS ALCALINAS AAA NO RECARGABLES (EMPAQUE POR DOS UNIDADES).</t>
  </si>
  <si>
    <t>GUBIR DECAS</t>
  </si>
  <si>
    <t>02 02 02 005 004</t>
  </si>
  <si>
    <t>MANTENIMIENTO PREVENTIVO Y CORRECTIVO Y/O MEJORAS LOCATIVAS DE LAS INSTALACIONES POLICIALES DEL DEPARTAMENTO DE POLICÍA CASANARE A PRECIOS UNITARIOS FIJOS SIN FORMULA DE REAJUSTE.</t>
  </si>
  <si>
    <t>Para realizar el mantenimiento preventivo y predictivo de las instalaciones del DECAS</t>
  </si>
  <si>
    <t>SELECCIÓN ABREVIADA MENOR CUANTIA</t>
  </si>
  <si>
    <t xml:space="preserve">MANTENIMIENTO PREVENTIVO Y/O CORRECTIVO A TODO COSTO DEL COMPONENTE Y RED ELECTRICA DE BAJA Y MEDIA TENCION DEL COMPLEJO DEL COMANDO DEL DEPARTAMENTO DE POLICIA CASANARE. </t>
  </si>
  <si>
    <t>Para realizar el mantenimiento de la red eléctrica del DECAS</t>
  </si>
  <si>
    <t>MANTENIMIENTO PREVENTIVO Y CORRECTIVO Y/O MEJORAS LOCATIVAS DE LAS INSTALACIONES POLICIALES DE LA ESTACION DE POLICIA MANI DEL DEPARTAMENTO DE POLICÍA CASANARE A PRECIOS UNITARIOS FIJOS SIN FORMULA DE REAJUSTE PLAN DIGNIDAD 2025.</t>
  </si>
  <si>
    <t>MANTENIMIENTO PREVENTIVO Y CORRECTIVO Y/O MEJORAS LOCATIVAS DE LAS INSTALACIONES POLICIALES DE LA ESTACION DE POLICIA SABANALARGA DEL DEPARTAMENTO DE POLICÍA CASANARE A PRECIOS UNITARIOS FIJOS SIN FORMULA DE REAJUSTE PLAN DIGNIDAD 2025.</t>
  </si>
  <si>
    <t>MANTENIMIENTO PREVENTIVO Y CORRECTIVO Y/O MEJORAS LOCATIVAS DE LAS INSTALACIONES POLICIALES DEL GRUPO DE INCORPORACION DEL DEPARTAMENTO DE POLICÍA CASANARE A PRECIOS UNITARIOS FIJOS SIN FORMULA DE REAJUSTE.</t>
  </si>
  <si>
    <t>Para realizar el mantenimiento preventivo y predictivo de las instalaciones del Grupo de Incorporación del DECAS</t>
  </si>
  <si>
    <t>D13B3</t>
  </si>
  <si>
    <t>MANTENIMIENTO PREVENTIVO Y CORRECTIVO Y/O MEJORAS LOCATIVAS DE LAS VIVIENDAS FISCALES DEL GRUPO DE BIENESTAR SOCIAL DEL DEPARTAMENTO DE POLICÍA CASANARE A PRECIOS UNITARIOS FIJOS SIN FORMULA DE REAJUSTE.</t>
  </si>
  <si>
    <t>Para realizar el mantenimiento preventivo y predictivo de las casas fiscales del Grupo de Bienestar Social del DECAS</t>
  </si>
  <si>
    <t>02 02 02 006 03</t>
  </si>
  <si>
    <t>ALOJAMIENTO; SERVICIOS DE SUMINISTROS DE COMIDAS Y BEBIDAS</t>
  </si>
  <si>
    <t>SERVICIOS ALIMENTICIOS Y DE CAFETERIA PARA EL DEPARTAMENTO DE POLICIA CASANARE.</t>
  </si>
  <si>
    <t>Para proporcionar refrigerios al personal que realiza los planes de apoyo al DECAS</t>
  </si>
  <si>
    <t>GUGED DECAS</t>
  </si>
  <si>
    <t>02 02 02 006 08</t>
  </si>
  <si>
    <t>CORREO NORMAL CON PESO ENTRE 1 A 1000 GRAMOS DESTINO NACIONAL.</t>
  </si>
  <si>
    <t xml:space="preserve">Para el envio de la documentación y correspondencia a nivel nacional  </t>
  </si>
  <si>
    <t>CONTRATACION DIRECTA - INTERADMINISTRATIVO</t>
  </si>
  <si>
    <t>02 02 02 006 09 01</t>
  </si>
  <si>
    <t>PAGO ENERGIA Y GAS DEL DEPARTAMENTO DE POLICIA CASANARE.</t>
  </si>
  <si>
    <t>Para pagar el servicio público de energia de las unidades del DECAS</t>
  </si>
  <si>
    <t>ACTO ADMINISTRATIVO</t>
  </si>
  <si>
    <t>D13C</t>
  </si>
  <si>
    <t>PAGO ENERGIA Y GAS DE LA SECCIONAL DE TRANSITO Y TRANSPORTE DEL DEPARTAMENTO DE POLICIA CASANARE.</t>
  </si>
  <si>
    <t>Para pagar el servicio público de energia de SETRA DECAS</t>
  </si>
  <si>
    <t>02 02 02 007 01</t>
  </si>
  <si>
    <t>SEGURO DE POLIZAS SOAT DEL PARQUE AUTOMOTOR DEL DEPARTAMENTO DE POLICIA CASANARE VIGENCIAS FUTURAS 2025.</t>
  </si>
  <si>
    <t>Para adquirir SOAT del parque automotor DECAS</t>
  </si>
  <si>
    <t>SEGURO DE POLIZAS SOAT DEL PARQUE AUTOMOTOR DEL DEPARTAMENTO DE POLICIA CASANARE.</t>
  </si>
  <si>
    <t>SIARS</t>
  </si>
  <si>
    <t>SIARS DECAS</t>
  </si>
  <si>
    <t>SEGURO DE POLIZA DRON M300 RTK DJI ENTERPRISE.</t>
  </si>
  <si>
    <t>Para adquirir la poliza del DRON del DECAS</t>
  </si>
  <si>
    <t>ACUERDO MARCO DE PRECIOS</t>
  </si>
  <si>
    <t>SEGURO DE POLIZAS SOAT DEL PARQUE AUTOMOTOR DEL DEPARTAMENTO DE POLICIA CASANARE APALANCAMIENTO VIGENCIAS FUTURAS 2026.</t>
  </si>
  <si>
    <t>GRUNE</t>
  </si>
  <si>
    <t>GRUNE DECAS</t>
  </si>
  <si>
    <t>02 02 02 008 02</t>
  </si>
  <si>
    <t>SERVICIOS JURÍDICOS Y CONTABLES</t>
  </si>
  <si>
    <t>PAGO DE EDICTOS EMPLAZATORIOS Y GASTOS JUDICIALES (SERVICIO DE FOTOCOPIAS).</t>
  </si>
  <si>
    <t>Para pagar los edictos emplazatorios y fotocopias para la defensa de la institución en las demandas.</t>
  </si>
  <si>
    <t>02 02 02 008 05</t>
  </si>
  <si>
    <t>SERVICIO DE ASEO, DESINFECCION GENERAL PARA LAS INSTALACIONES DE LA BASE DEL DEPARTAMENTO, INCLUYENDO INSUMOS, EQUIPO Y AIU VIGENCIAS FUTURAS 2025.</t>
  </si>
  <si>
    <t>Para los servicios de aseo de las instalaciones del DECAS</t>
  </si>
  <si>
    <t>SERVICIO DE ASEO, DESINFECCION GENERAL PARA LAS INSTALACIONES DE LA BASE DEL DEPARTAMENTO, INCLUYENDO INSUMOS, EQUIPO Y AIU VIGENCIAS FUTURAS 2025 IPC.</t>
  </si>
  <si>
    <t>ADICION A ACUERDO MARCO</t>
  </si>
  <si>
    <t>SERVICIO DE ASEO, DESINFECCION GENERAL PARA LAS INSTALACIONES DE LA BASE DEL DEPARTAMENTO, INCLUYENDO INSUMOS, EQUIPO Y AIU.</t>
  </si>
  <si>
    <t>SERVICIO DE ASEO, DESINFECCION GENERAL PARA LAS INSTALACIONES DE LA BASE DEL DEPARTAMENTO, INCLUYENDO INSUMOS, EQUIPO Y AIU VIGENCIAS FUTURAS 2026.</t>
  </si>
  <si>
    <t>GUTAH DECAS</t>
  </si>
  <si>
    <t>SERVICIO DE FUMIGACION A TODO COSTO DE LA BASE DEL COMANDO Y DEMAS UNIDADES DEL DEPARTAMENTO DE POLICIA CASANARE.</t>
  </si>
  <si>
    <t>Para realizar la fumigación de las unidades del DECAS</t>
  </si>
  <si>
    <t>02 02 02 008 07</t>
  </si>
  <si>
    <t>MANTENIMIENTO Y REPARACION DE LOS VEHICULOS DEL COMANDO DEL DEPARTAMENTO DE POLICIA CASANARE VIGENCIAS FUTURAS 2025.</t>
  </si>
  <si>
    <t>Para realizar el mantenimiento de los vehículos del DECAS</t>
  </si>
  <si>
    <t>SELECCIÓN ABREVIADA SUBASTA INVERSA</t>
  </si>
  <si>
    <t>MANTENIMIENTO Y REPARACION DE LAS MOTOCICLETAS DEL COMANDO DEL DEPARTAMENTO DE POLICIA CASANARE VIGENCIAS FUTURAS 2025.</t>
  </si>
  <si>
    <t>MANTENIMIENTO Y REPARACION DE LOS VEHICULOS DEL COMANDO DEL DEPARTAMENTO DE POLICIA CASANARE.</t>
  </si>
  <si>
    <t>Para realizar el mantenimiento de las motocicletas del DECAS</t>
  </si>
  <si>
    <t>MANTENIMIENTO Y REPARACION DE LAS MOTOCICLETAS DE LA SECCIONAL DE TRANSITO Y TRANSPORTE DECAS.</t>
  </si>
  <si>
    <t>Para realizar el mantenimiento de las motocicletas de SETRA del DECAS</t>
  </si>
  <si>
    <t>MANTENIMIENTO Y REPARACION DE LOS VEHICULOS DE LA SECCIONAL DE TRANSITO Y TRANSPORTE DECAS.</t>
  </si>
  <si>
    <t>Para realizar el mantenimiento de los vehículos de SETRA del DECAS</t>
  </si>
  <si>
    <t xml:space="preserve">MANTENIMIENTO Y REPARACION DE LOS VEHICULOS DEL GUDMO 25. </t>
  </si>
  <si>
    <t>Para realizar el mantenimiento de los vehículos del GUDMO 25 del DECAS</t>
  </si>
  <si>
    <t>MANTENIMIENTO Y REPARACION DE LOS VEHICULOS DEL COMANDO DEL DEPARTAMENTO DE POLICIA CASANARE APALANCAMIENTO VIGENCIAS FUTURAS 2026.</t>
  </si>
  <si>
    <t>MANTENIMIENTO Y REPARACION DE LAS MOTOCICLETAS DEL COMANDO DEL DEPARTAMENTO DE POLICIA CASANARE APALANCAMIENTO VIGENCIAS FUTURAS 2026.</t>
  </si>
  <si>
    <t>MANTENIMIENTO DE AIRES ACONDICIONADOS DEL DEPARTAMENTO DE POLICIA CASANARE.</t>
  </si>
  <si>
    <t>Para realizar el mantenimiento de los aires acondicionados del DECAS</t>
  </si>
  <si>
    <t>MANTENIMIENTO Y RECARGA EXTINTORES MULTIPROPOSITO DEL DEPARTAMENTO DE POLICIA CASANARE.</t>
  </si>
  <si>
    <t>Para realizar el mantenimiento y la recarga de los extintores del DECAS</t>
  </si>
  <si>
    <t>Noviembre</t>
  </si>
  <si>
    <t>SIJIN DECAS</t>
  </si>
  <si>
    <t>CALIBRACION, MANTENIMIENTO PREVENTIVO Y CORRECTIVO DE GPS, MEDIDORES DIGITALES, ODOMETRO DIGITAL, BALANZAS DIGITALES Y CALIBRADOR DIGITAL.</t>
  </si>
  <si>
    <t>Para realizar el mantenimiento y la calibración de los equipos del DECAS</t>
  </si>
  <si>
    <t>MANTENIMIENTO DE LOS EQUIPOS DE COMPUTACION.</t>
  </si>
  <si>
    <t>Para realizar el mantenimiento de los equipos de computo del DECAS</t>
  </si>
  <si>
    <t>MANTENIMIENTO DE LOS EQUIPOS DE COMUNICACIÓN.</t>
  </si>
  <si>
    <t>Para realizar el mantenimiento de los equipos de comunicación del DECAS</t>
  </si>
  <si>
    <t>MANTENIMIENTO DE UPS Y PLANTAS ELECTRICAS.</t>
  </si>
  <si>
    <t>MANTENIMIENTO MOTOBOMBA ELECTRICA DE 2 HP Y MOTORES DE FUNCIONAMIENTO DE LAS PISCINAS.</t>
  </si>
  <si>
    <t>Para realizar el mantenimiento de las motobombas del DECAS</t>
  </si>
  <si>
    <t>MANTENIMIENTO Y ADECUACION DE EQUIPOS PARA SUMINISTRO DE AGUA APTA PARA CONSUMO HUMANO SEGÚN RESOLUCION 2115 DEL 2007 DE LA PLANTA DE AGUA DE LA BASE DEL  COMANDO DEL DEPARTAMENTO.</t>
  </si>
  <si>
    <t>Para realizar el mantenimiento de la planta de agua del DECAS</t>
  </si>
  <si>
    <t>MANTENIMIENTO DE ELECTROBOMBAS Y MOTOBOMBAS</t>
  </si>
  <si>
    <t>Para realizar el mantenimiento de los electrobombas y motobombas del DECAS</t>
  </si>
  <si>
    <t>POLCO</t>
  </si>
  <si>
    <t>POLCO DECAS</t>
  </si>
  <si>
    <t>MANTENIMIENTO Y REPARACIÓN DE LAS BICICLETAS DEL COMANDO DEL DEPARTAMENTO DE POLICIA CASANARE.</t>
  </si>
  <si>
    <t>Para realizar el mantenimiento de las bicicletas de Policía Comunitaria del DECAS</t>
  </si>
  <si>
    <t>D13BS1</t>
  </si>
  <si>
    <t>BIESO DECAS</t>
  </si>
  <si>
    <t>02 02 02 009 006</t>
  </si>
  <si>
    <t>SERVICIOS DE ESPARCIMIENTO, CULTURALES Y DEPORTIVOS BIENESTAR SOCIAL SAFAP.</t>
  </si>
  <si>
    <t>Para realizar las actividades del SAFAP del personal del DECAS</t>
  </si>
  <si>
    <t>D13D</t>
  </si>
  <si>
    <t>SERVICIOS DE ESPARCIMIENTO, CULTURALES Y DEPORTIVOS BIENESTAR SOCIAL SAFAP PERSONAL DEL GRUPO DE INCORPORACION DECAS.</t>
  </si>
  <si>
    <t>Para realizar las actividades del SAFAP del personal del Grupo de Incorporación del DECAS</t>
  </si>
  <si>
    <t>SERVICIOS DE ESPARCIMIENTO, CULTURALES Y DEPORTIVOS BIENESTAR SOCIAL SAFAP PERSONAL DEL GRUPO GUDMO 25.</t>
  </si>
  <si>
    <t>Para realizar las actividades del SAFAP del personal del GUDMO 25 del DECAS</t>
  </si>
  <si>
    <t>02 02 02 009 004 01</t>
  </si>
  <si>
    <t>PAGO DEL ALCANTARILLADO, RECOLECCIÓN, TRATAMIENTO Y DISPOSICIÓN DE DESECHOS Y OTROS SERVICIOS DE SANEAMIENTO AMBIENTAL DEL DEPARTAMENTO DE POLICIA CASANARE.</t>
  </si>
  <si>
    <t>Para cancelar el servicio público de acueducto de las unidades del DECAS</t>
  </si>
  <si>
    <t>PAGO DEL ALCANTARILLADO, RECOLECCIÓN, TRATAMIENTO Y DISPOSICIÓN DE DESECHOS Y OTROS SERVICIOS DE SANEAMIENTO AMBIENTAL DE LA SECCIONAL DE TRANSITO Y TRANSPORTE DEL DEPARTAMENTO DE POLICIA CASANARE.</t>
  </si>
  <si>
    <t>Para cancelar el servicio público de acueducto de SETRA DECAS</t>
  </si>
  <si>
    <t>02 02 02 010 01</t>
  </si>
  <si>
    <t>VIÁTICOS DE LOS FUNCIONARIOS EN COMISIÓN NACIONAL</t>
  </si>
  <si>
    <t>VIATICOS Y GASTOS DE VIAJE AL INTERIOR DEL PERSONAL DEL DEPARTAMENTO DE POLICIA CASANARE.</t>
  </si>
  <si>
    <t>Para cancelar los viáticos del personal del DECAS</t>
  </si>
  <si>
    <t>VIATICOS Y GASTOS DE VIAJE AL INTERIOR DEL PERSONAL DE LA SECCIONAL DE TRANSITO Y TRANSPORTE DEL DEPARTAMENTO DE POLICIA CASANARE.</t>
  </si>
  <si>
    <t>Para cancelar los viáticos del personal de SETRA del DECAS</t>
  </si>
  <si>
    <t>VIATICOS Y GASTOS DE VIAJE AL INTERIOR DEL PERSONAL DEL GUDMO 25 DEL DEPARTAMENTO DE POLICIA CASANARE.</t>
  </si>
  <si>
    <t>Para cancelar los viáticos del personal de GUDMO 25 del DECAS</t>
  </si>
  <si>
    <t>08 01 02 001</t>
  </si>
  <si>
    <t>PAGO IMPUESTO PREDIAL PARA LAS UNIDADES POLICIALES DEL DEPARTAMENTO DE POLICIA CASANARE.</t>
  </si>
  <si>
    <t>Para cancelar el impuesto predial de las unidades del DECAS</t>
  </si>
  <si>
    <t>08 01 02 004</t>
  </si>
  <si>
    <t>IMPUESTO DE ALUMBRADO PUBLICO</t>
  </si>
  <si>
    <t>PAGO SERVICIOS DE ALUMBRADO PUBLICO PARA LAS UNIDADES POLICIALES DEL DEPARTAMENTO DE POLICIA CASANARE.</t>
  </si>
  <si>
    <t>Para cancelar el impuesto de alumbrado público de las unidades del DECAS</t>
  </si>
  <si>
    <t>PAGO SERVICIOS DE ALUMBRADO PUBLICO PARA LA SECCIONAL DE TRANSITO Y TRANSPORTE DEL DEPARTAMENTO DE POLICIA CASANARE.</t>
  </si>
  <si>
    <t>Para cancelar el impuesto de alumbrado público de SETRA del DECAS</t>
  </si>
  <si>
    <t>D12</t>
  </si>
  <si>
    <t>DECAQ</t>
  </si>
  <si>
    <t>TELEMATICA</t>
  </si>
  <si>
    <t>JEFE OFICINNA DE TELEMATICA</t>
  </si>
  <si>
    <t>02-01-01-004-003</t>
  </si>
  <si>
    <t>AIRE ACONDICIONADOS CON INSTALACIÓN A TODO COSTO</t>
  </si>
  <si>
    <t xml:space="preserve">UNIDAD  </t>
  </si>
  <si>
    <t>Necesidades se requieren para el mejoramiento y calidad de vidad.</t>
  </si>
  <si>
    <t>D12D</t>
  </si>
  <si>
    <t>OFICINA DE INCORPORACIÓN</t>
  </si>
  <si>
    <t>02-01-01-004-007</t>
  </si>
  <si>
    <t xml:space="preserve">TELEVISOR,  ENTRADA HDMI CONEXIÓN INTERNET, PUERTO USB,  CON TENOLOGIA DIGITAL </t>
  </si>
  <si>
    <t>JEFE SECCIONAL DE INVESTIGACIÓN CRIMINAL</t>
  </si>
  <si>
    <t>02-01-01-006-002</t>
  </si>
  <si>
    <t>LICENCIA PARA LA EXTRACCIÓN DE INFORMACIÓN EN DISPOSITIVOS MÓVILES CELULARES, PARA LA OBTENCIÓN DE LA EVIDENCIA DIGITAL.</t>
  </si>
  <si>
    <t>SERVICIO</t>
  </si>
  <si>
    <t>Licencia para la identificación y edición de imagen, para el reconocimiento de capturados y para la extracción de información en dispositivos móviles celulares.</t>
  </si>
  <si>
    <t>SECAR</t>
  </si>
  <si>
    <t>JEFE SECCIONAL DE CARABINEROS Y PROTECCIÓN AMBIENTAL</t>
  </si>
  <si>
    <t>02-02-01-002-003</t>
  </si>
  <si>
    <t xml:space="preserve">SERVICIO DE ALIEMENTACION PERSONAL DE LA UBICAR </t>
  </si>
  <si>
    <t>Servicio de Alimentación para el personal que se encuentra en servicio en las UBICARES del Departamento de Policia caqueta</t>
  </si>
  <si>
    <t>ADMINISTRATIVA</t>
  </si>
  <si>
    <t>JEFE ALMACEN DE INTENDENCIA</t>
  </si>
  <si>
    <t>SUMINISTRO DE ELEMENTOS DE CAFETERIA</t>
  </si>
  <si>
    <t xml:space="preserve">El Departamento requiere la adquisición del servicio de cafetería, teniendo en cuenta las diferentes actividades realizadas en las instalaciones, reuniones con el personal, comunidad, alcaldia, gobernación. </t>
  </si>
  <si>
    <t>02-02-01-003-002</t>
  </si>
  <si>
    <t>SUMINISTROS DE ELEMENTOS DE PAPELERIA</t>
  </si>
  <si>
    <t>Suministro de papeleria para el cumplimiento de las actividades administrativas y de mas que se requieran.</t>
  </si>
  <si>
    <t>SUMINISTROS DE ELEMENTOS DE PAPELERIA DINCO</t>
  </si>
  <si>
    <t>JEFE GRUPO MOVILIDAD</t>
  </si>
  <si>
    <t>02-02-01-003-003</t>
  </si>
  <si>
    <t>SUMINISTRO DE COMBUSTIBLE DE GASOLINA CORRIENTE</t>
  </si>
  <si>
    <t>Suministro de Combustible para el parque Automotor del Departamento Policía Caquetá</t>
  </si>
  <si>
    <t>SUMINISTRO DE COMBUSTIBLE ACPM</t>
  </si>
  <si>
    <t>VIGENCIAS FUTURAS 2025 COMBUSTIBLE</t>
  </si>
  <si>
    <t>Se requiere vigencias futuras para el Suministro de Combustible para el parque Automotor del Departamento Policía Caquetá</t>
  </si>
  <si>
    <t>LOGISTICA</t>
  </si>
  <si>
    <t>JEFE GRUPO LOGISTICO</t>
  </si>
  <si>
    <t>02-02-01-003-004</t>
  </si>
  <si>
    <t>HIPOCLORITO DE CALCIO, CONCENTRADO AL 70% POR 45 KILOS</t>
  </si>
  <si>
    <t>CANECA</t>
  </si>
  <si>
    <t>Suministro de quimicos, con el fin de conservar la piscina en buen estado</t>
  </si>
  <si>
    <t>ACIDO TRICLOROISOCIANURICO AL 91%, EN PRESENTACION CLORO EN TABLETAS POR 1 KILO</t>
  </si>
  <si>
    <t>KILOS</t>
  </si>
  <si>
    <t>SULFATO DE ALUMINIO TIPO A EN PRESENTACION DE BULTO POR 25 KILOS</t>
  </si>
  <si>
    <t>BULTOS</t>
  </si>
  <si>
    <t>SULFATO LIQUIDO PARA CLARIFICAR EL AGUA DE PISCINA EN PRESENTACION DE 5 KILOS</t>
  </si>
  <si>
    <t>GALONES</t>
  </si>
  <si>
    <t>SODA CAUSTICA EN PRESENTACIÓN DE BULTO POR 25 KILOGRAMOS</t>
  </si>
  <si>
    <t>ANTI-ALGA AL 60% EN PRESENTACIÓN POR GALÓN</t>
  </si>
  <si>
    <t>TALENTO HUMANO</t>
  </si>
  <si>
    <t>JEFE GRUPO TALENTO HUMANO</t>
  </si>
  <si>
    <t>02-02-01-003-005</t>
  </si>
  <si>
    <t>PARCHES SCHILLER PEDIATRICO</t>
  </si>
  <si>
    <t>UNIDAD</t>
  </si>
  <si>
    <t xml:space="preserve">De acuerdo a la implementación del Sistema de Gestión de Seguridad y Salud en el Trabajo SGSST
y como lo indica el Decreto 1072 de 2015 Decreto Único Reglamentario del sector Trabajo, así
mismo la Resolución 0312 del 13 febrero del </t>
  </si>
  <si>
    <t>PARCHES SCHILLER ADULTO</t>
  </si>
  <si>
    <t>PRODUCTOS DE ASEO Y LIMPIEZA</t>
  </si>
  <si>
    <t>Suministro de productos de Aseo de Limpeza, con el fin de tener las intalaciones en excelente estado.</t>
  </si>
  <si>
    <t>UREA PARA VEHICULOS DEL DECAQ</t>
  </si>
  <si>
    <t>Producto se requiere un buen funcionamiento del parque automotor.</t>
  </si>
  <si>
    <t>02-02-01-003-006</t>
  </si>
  <si>
    <t xml:space="preserve">ADQUISICIONES DE LLANTAS PARA EL PARQUE AUTOMOTOR DEL DECAQ </t>
  </si>
  <si>
    <t>Aquisiciones de llantas para el parque automotor de la unidad, con el fin de tener los vehiculos en buen estado para el servicio.</t>
  </si>
  <si>
    <t>JEFE GRUPO ARMAMENTO</t>
  </si>
  <si>
    <t>CASCO DE SEGURIDAD</t>
  </si>
  <si>
    <t>Necesidades se requieren para el mejoramiento y servicio de policia</t>
  </si>
  <si>
    <t>RESPIRADOR MEDIA CARA, BOCA Y MENTON</t>
  </si>
  <si>
    <t>CARETA DE PROTECCIÓN INDUSTRIAL PLASTICA</t>
  </si>
  <si>
    <t>PROTECTORES AUDITIVOS O TAPA OIDOS TIPO COPA</t>
  </si>
  <si>
    <t>PLANEACIÓN</t>
  </si>
  <si>
    <t>JEFE GRUPO DE PLANEACIÓN</t>
  </si>
  <si>
    <t xml:space="preserve">BOLSAS BASURA NEGRA </t>
  </si>
  <si>
    <t>Se requieren mediante la nueva Resolución 2184 de 2019, los actuales están deteriorados y desactualizados. Para unas buena practicas ambientales y un optimo manejo de los residuos solidos aprovechables</t>
  </si>
  <si>
    <t xml:space="preserve">BOLSAS BASURA BLANCA </t>
  </si>
  <si>
    <t xml:space="preserve">BOLSAS BASURA VERDE </t>
  </si>
  <si>
    <t>CONTENEDOR DE BASURA</t>
  </si>
  <si>
    <t>CANECAS ECOLOGICAS</t>
  </si>
  <si>
    <t>02-02-01-003-008</t>
  </si>
  <si>
    <t xml:space="preserve">GUANTES DE CARNAZA </t>
  </si>
  <si>
    <t>GUANTES NYLON CON REVESTIMIENTO DE POLIURETANO</t>
  </si>
  <si>
    <t>GUARDIA</t>
  </si>
  <si>
    <t>JEFE GRUPO SEGUIRIDAD INSTALACIONES</t>
  </si>
  <si>
    <t>02-02-01-004-002</t>
  </si>
  <si>
    <t>TALANQUERA O BARRERA AUTOMATICA VEHICULAR</t>
  </si>
  <si>
    <t>Elemento dispensable para la seguridad e identificación del personal policial que ingresa  a las instalaciones</t>
  </si>
  <si>
    <t>ELEMENTOS DE FERRETERIA PARA EL DECAQ</t>
  </si>
  <si>
    <t>Adquisiciones de elementos de ferreteria para el mejoramiento locativo de Depencias y unidades del Departamento.</t>
  </si>
  <si>
    <t>02-02-01-004-008</t>
  </si>
  <si>
    <t>MONOGAFAS DE SEGRUIDAD</t>
  </si>
  <si>
    <t>JEFE DE GRUPO DE BIENES Y RAICES</t>
  </si>
  <si>
    <t>02-02-02-005-004</t>
  </si>
  <si>
    <t>MANTENIMIENTO A INSTALACIONES QUE HACEN PARTE DEL DEPARTAMENTO DE POLICIA CAQUETA.</t>
  </si>
  <si>
    <t xml:space="preserve">La Policía Nacional, tiene como uno de los rubros estratégicos el mantenimiento a las instalaciones policiales. Es de anotar, que el clima de la región facilita que las edificaciones se encuentren deterioradas por el clima, la humedad, el paso del tiempo y el uso continuo, toda vez, que se tiene como propósito mantener y mejorar las condiciones de las unidades policiales del Departamento, para garantizar un entorno laboral digno, acorde con los requerimientos y el posicionamiento que se desea proyectar del servicio de Policía. </t>
  </si>
  <si>
    <t>MANTENIMIENTO A INSTALACIONES DE POLICIA EL PAUJIL (PLAN DIGNIDAD)</t>
  </si>
  <si>
    <t>MANTENIMIENTO A INSTALACIONES DE POLICIA SAN JOSE DE FRAGUA (PLAN DIGNIDAD)</t>
  </si>
  <si>
    <t>MANTENIMIENTO A LA OFICINA DE INCORPORACION DINCO</t>
  </si>
  <si>
    <t>02-02-02-006-003</t>
  </si>
  <si>
    <t>SUMINISTRO DE ALIMETACION Y HOSPEDAJE PARA EL PERSONAL DE APOYO AL DEPARTAMENTO DE POLICIA CAQUETA</t>
  </si>
  <si>
    <t>Suministro de Alimentacion y Hospedaje para el personal que llegue de apoyo a la unidad y eventos estratrgicos de la unidad.</t>
  </si>
  <si>
    <t>SERVICIO DE CAFETERIA DINCO</t>
  </si>
  <si>
    <t>Para el cubrimiento de diferentes reuniones y eventos a realizar</t>
  </si>
  <si>
    <t>ARCHIVO</t>
  </si>
  <si>
    <t>JEFE GESTION DOCUMENTAL</t>
  </si>
  <si>
    <t>02-02-02-006-008</t>
  </si>
  <si>
    <t>SERVICIO DE CORREO</t>
  </si>
  <si>
    <t>Se requiere para remitir información de carácter confidencial por parte de las Dependencias de Asuntos Juridicos, Defensa Judicial, Secretaria Privada y entre otras.</t>
  </si>
  <si>
    <t>02-02-02-006-009</t>
  </si>
  <si>
    <t>SERVICIO DE ENERGÍA DECAQ</t>
  </si>
  <si>
    <t xml:space="preserve">Por medio de la asignación de estos recursos  del Comando del Departamento como de las diferentes unidades policiales, garantizando el normal desarrollo de las actividades administrativas, como la calidad de vida del personal. </t>
  </si>
  <si>
    <t>SERVICIO DE ACUEDUCTO DECAQ</t>
  </si>
  <si>
    <t>02-02-02-007-001</t>
  </si>
  <si>
    <t>SOAT PARA VEHICULOS Y MOTOCICLETAS DEL DEPARTAMENTO</t>
  </si>
  <si>
    <t>Se requiere la adquisición de seguros para el parque automotros de la unidad, con el fin de obtener un buen servicio vigencias futuras 2025</t>
  </si>
  <si>
    <t>02-02-02-007-002</t>
  </si>
  <si>
    <t xml:space="preserve">SERVICIOS INMOBILIARIOS </t>
  </si>
  <si>
    <t>PAGO DE ARRENDAMIENTO DE LA UBICAR</t>
  </si>
  <si>
    <t xml:space="preserve">Por medio de la asignación de estos recursos  se garantiza el normal desarrollo de las actividades administrativas, como la calidad de vida del personal. </t>
  </si>
  <si>
    <t>02-02-02-008-003</t>
  </si>
  <si>
    <t>OTROS SERVICIOS PROFESIONALES, CIENTÍFICOS Y TÉCNICOS</t>
  </si>
  <si>
    <t>80111701</t>
  </si>
  <si>
    <t xml:space="preserve">SERVICIOS PARA INCORPORACIÓN TRABAJADORA SOCIAL </t>
  </si>
  <si>
    <t>Contrtación del personal medico para el cubrimiento de las incorporaciones que se requieran.</t>
  </si>
  <si>
    <t>02-02-02-008-005</t>
  </si>
  <si>
    <t>SERVICIO FUMIGACION EN EL DEPARTAMENTO POLICIA CAQUETA</t>
  </si>
  <si>
    <t>Se requiere para fortalecimiento de la comodidad, Bienestar y salubridad para el personal policial que labora y pernota en las Instalaciones policiales</t>
  </si>
  <si>
    <t>CONTRATACION DE UN PERSONAL PARA REALIZAR ASEO Y LIMPIEZA</t>
  </si>
  <si>
    <t>Contrtacion de un personal de aseo, para las instalaciones de la SIJIN y el Comando de Departamento Policía Caquetá.</t>
  </si>
  <si>
    <t>ADICION CONTRATACIÓN PERSONAL DE ASEO (VIGENCIAS FUTURAS 2025)</t>
  </si>
  <si>
    <t>02-02-02-008-007</t>
  </si>
  <si>
    <t>MANTENIMIENTO PREVENTIVO Y CORRECTIVO A TODO COSTO PARA LOS EQUIPOS DE CÓMPUTO, IMPRESORAS Y ESCÁNER</t>
  </si>
  <si>
    <t xml:space="preserve">Garantizar un excelente servicio de mantenimiento a los equipo de computo de la unidad. </t>
  </si>
  <si>
    <t>MANTENIMIENTO PREVENTIVO Y CORRECTIVO VEHICULOS DEL DEPARTAMENTO</t>
  </si>
  <si>
    <t>Garantizar el funcionamiento adeuado del parque automotor de la undiad, que permita el fortalecimiento de la convivencia y seguridad ciudadana en le Departamento.</t>
  </si>
  <si>
    <t>MANTENIMIENTO PREVENTIVO Y CORRECTIVO MOTOCOCICLETAS DEL DEPARTAMNTO</t>
  </si>
  <si>
    <t>VIGENCIA FUTURAS VEHICULOS</t>
  </si>
  <si>
    <t>VIGENICA FUTURAS MOTOS</t>
  </si>
  <si>
    <t>D12C</t>
  </si>
  <si>
    <t>SETRA</t>
  </si>
  <si>
    <t>JEFE SECCIONAL DE TRANSITO Y TRANSPORTE</t>
  </si>
  <si>
    <t>MANTENIMIENTO PREVENTIVO Y CORRECTIVO PARA EL PARQUE AUTOMOTOR DE SETRA</t>
  </si>
  <si>
    <t>JEFE OFICINA DE TELEMATICA</t>
  </si>
  <si>
    <t>SERVICIO DE MANTENIMIENTO O REPARACIÓN DE AIRES ACONDICIONADOS DEL DECAQ</t>
  </si>
  <si>
    <t>Garantizar la continiuda de la laborar egercidad por parte de los entornos Administrativos de la unidad.</t>
  </si>
  <si>
    <t>MANTENIMIENTO DE ELECTRO BOMBAS</t>
  </si>
  <si>
    <t>Se requiere servicio de mantenimiento a todas las electrobombas del Departamento de policia caqueta, con el fin de que cumplan con su función ya que las mayorias de estas estan fuera de servicio.</t>
  </si>
  <si>
    <t>MANTENIMIENTO Y CALIBRACION (LUXOMETRO, TERMOHIGOMETRO, DESHUMIFICADOR) Y EQUIPOS DE CRIMINALISTICA - CALIBRADORES Y BALANZAS</t>
  </si>
  <si>
    <t>Se requiere servicio de mantenimiento a todas las  plantas electricas del Departamento de policia caqueta, con el fin de que cumplan con su función ya que las mayorias de estas estan fuera de servicio.</t>
  </si>
  <si>
    <t>SERVICIO DE MANTENIMIENTO Y RECARGA DE EXTINTORES</t>
  </si>
  <si>
    <t>Se requiere servicio de mantenimiento de a la planta de la piscina, con el fin de prestar un buen servicio al policia y su familia y dar un uso de la misma.</t>
  </si>
  <si>
    <t>Agosto</t>
  </si>
  <si>
    <t>MANTENIMIENTO PREVENTIVO Y CORRECTIVO PLANTAS ELECTRICAS</t>
  </si>
  <si>
    <t>se hace necesario la recarga de los extintores, ya que algunos cumplieron con su tiempo de vencimiento.</t>
  </si>
  <si>
    <t>D14</t>
  </si>
  <si>
    <t>MANTENIMIENTO A LA PLANTA DE TRATAMIENTO DE AGUA DE LA PISCINA DE LAS CASAS FISCALES CON SUMINISTRO DE REPUESTOS</t>
  </si>
  <si>
    <t>Mantenimiento preventivo y correctivo de la piscina, con el fin de brindar un buen servicio a la familia policial.</t>
  </si>
  <si>
    <t>D15</t>
  </si>
  <si>
    <t>MANTENIMIENTO CIRCUITO CERRADO TV-CCTV PARA EL DECAQ</t>
  </si>
  <si>
    <t>Mantenimiento preventivo y correctivo del circuito cerrado interno, mayor seguirdad instalaciones</t>
  </si>
  <si>
    <t>D16</t>
  </si>
  <si>
    <t>MANTENIMIENTO PREVENTIVO Y CORRECTIVO AL ASCENSOR (SIJIN)</t>
  </si>
  <si>
    <t>Mantenimiento preventivo y correctivo, al ascensor de la unidad SIJIN.</t>
  </si>
  <si>
    <t>D17</t>
  </si>
  <si>
    <t>MANTENIMIENTO GENERAL Y PREVENTIVO DEL GENERADOR ELECTRÓGENO DE 200KW-250KVA SIJIN</t>
  </si>
  <si>
    <t>Mantenimiento preventivo y correctivo, al sistema higraulico de presión para mejor funcionamiento de la unidad.</t>
  </si>
  <si>
    <t>D18</t>
  </si>
  <si>
    <t>MANTENIMIENTO CORRECTIVO Y PREVENTIVO SISTEMA HIDRÁULICO Y DE PRESIÓN (COMPUESTOS POR BOMBAS DE PRESIÓN, EYECCIÓN Y SUCCIÓN) SIJIN</t>
  </si>
  <si>
    <t>Mantenimiento preventivo y correctivo, del generador electrogeno para mejor funcionamiento de la unidad.</t>
  </si>
  <si>
    <t>D19</t>
  </si>
  <si>
    <t>MANTENIMIENTO PREVENTIVO DEL SISTEMA DE DETENCIÓN DE INCENDIOS Y AUDIOEVACUACIÓN SIJIN</t>
  </si>
  <si>
    <t>Se hace necesario el mantenimiento del sistema comtra incendios, con el fin de atender alguna novedad dentro de las instalaciones.</t>
  </si>
  <si>
    <t>D20</t>
  </si>
  <si>
    <t>MANTENIMIENTO GENERAL Y PREVENTIVO DE LA UPS DE 50KVA 220VAC SIJIN</t>
  </si>
  <si>
    <t>Mantenimiento preventivo y correctivo, de la UPS para mejor funcionamiento de la unidad.</t>
  </si>
  <si>
    <t>MANTENIMIENTO DE CAMARAS FOTOGRAFICAS Y DE VIDEO (SIJIN)</t>
  </si>
  <si>
    <t>Mantenimiento preventivo y correctivo, a las camaras fotograficas de la unidad SIJIN.</t>
  </si>
  <si>
    <t>MANTENIMIENTO PREVENTIVO Y CORRECTIVO AL SISTEMA DE SEGURIDAD. (SISTEMA DE SEGURIDAD (CCTV, ACCESOS BIOMETRICOS, BLOQUEO DE PUERTAS). SIJIN</t>
  </si>
  <si>
    <t>MANTENIMIENTO DEL DESFIBRILADOR EXTERNO AUTOMATICO</t>
  </si>
  <si>
    <t>MANTENIMIENTO SISTEMA DE AIRE ACONDICIONADO Y VENTILACION MECANICA (SIJIN)</t>
  </si>
  <si>
    <t>UNDEJ</t>
  </si>
  <si>
    <t>JEFE UNIDAD DEFENSA JUDICIAL</t>
  </si>
  <si>
    <t>02-02-02-008-009</t>
  </si>
  <si>
    <t xml:space="preserve">OTROS SERVICIOS DE FABRICACIÓN; SERVICIOS DE EDICIÓN, IMPRESIÓN Y REPRODUCCIÓN; SERVICIOS DE RECUPERACIÓN DE MATERIALES </t>
  </si>
  <si>
    <t>SERVICIOS DE FOTOCOPIAS Y GASTOS NOTARIALES</t>
  </si>
  <si>
    <t xml:space="preserve">Se solicita contrato de fotocopias para cubrir gastos procesales referentes a edictos emplazatorios, pagos de fotocopias, gastos de notificación de demandas y otros gastos. </t>
  </si>
  <si>
    <t>02-02-02-009-004</t>
  </si>
  <si>
    <t>SERVICIO DE ACANTARILLADO Y ASEO DECAQ</t>
  </si>
  <si>
    <t>SERVICIO DE CARACETRIZACION Y ANALISIS DE MICROBIOLOGICO Y FISICOQUIMICO DEL AGUA</t>
  </si>
  <si>
    <t xml:space="preserve">Se requiere con el fin de efectuar analisis al agua que se consume en las unidades, que permita determinar que esta acta para el consumo, evitando con ello enfermades infeciosas a nuestro personal policia. </t>
  </si>
  <si>
    <t>D12BS1</t>
  </si>
  <si>
    <t>JEFE GRUPO BIENESTAR SOCIAL</t>
  </si>
  <si>
    <t>02-02-02-009-006</t>
  </si>
  <si>
    <t>SERVICIO DE BIENESTAR SOCIAL SAFAP</t>
  </si>
  <si>
    <t>Con el fin de realizar el cubrimiento de las actividades en marcadas en el SAFAP del departamento.</t>
  </si>
  <si>
    <t xml:space="preserve">SERVICIO DE BIENESTAR SOCIAL DINCO </t>
  </si>
  <si>
    <t>Con el fin de realizar el cubrimiento de las actividades en marcadas de su especialidad</t>
  </si>
  <si>
    <t>02-02-02-010</t>
  </si>
  <si>
    <t xml:space="preserve">VIATICOS DE LOS FUNCIONARIOS EN COMISION </t>
  </si>
  <si>
    <t>PAGO DE VIATICOS PARA EL PERSONAL DEL DECAQ</t>
  </si>
  <si>
    <t>Pago de viáticos del personal policial a que tengan derecho de acuerdo  a los actos administrativos otorgados en atención a las comisiones de servicio realizadas según el instructivo 008 de 2012</t>
  </si>
  <si>
    <t>PAGO DE VIATICOS PARA EL PERSONAL DE SETRA</t>
  </si>
  <si>
    <t>08-01-02-001</t>
  </si>
  <si>
    <t xml:space="preserve">IMPUESTO PREDIAL DECAQ </t>
  </si>
  <si>
    <t>Se solicita con el fin de cancelar el impuesto predial de los diferentes bienes inmuebles de propiedad de la Nación - Policía Nacional asignados al Departamento de Policía Caquetá, y que se hace necesario con el fin de evitar multas o sanciones por conceptos intereses de mora.</t>
  </si>
  <si>
    <t>D12B3</t>
  </si>
  <si>
    <t>IMPUESTO PREDIAL DECAQ - BIESO</t>
  </si>
  <si>
    <t>08-01-02-004</t>
  </si>
  <si>
    <t>IMPUESTO DE ALUMBRADO PÚBLICO</t>
  </si>
  <si>
    <t>IMPUESTO ALUMBRADO PUBLICO</t>
  </si>
  <si>
    <t>Se solicita con el fin de cancelar el impuesto alumbrado publico del Departamento de Policía Caquetá, y que se hace necesario con el fin de evitar multas o sanciones por conceptos intereses de mora.</t>
  </si>
  <si>
    <t>O8-03</t>
  </si>
  <si>
    <t>TASAS Y DERECHOS ADMINISTRATIVOS</t>
  </si>
  <si>
    <t xml:space="preserve">PAGO TASA BOMBERIL </t>
  </si>
  <si>
    <t>Se solicita con el fin de cancelar el impuesto Bomberil del Departamento de Policía Caquetá, y que se hace necesario con el fin de evitar multas o sanciones por conceptos intereses de mora.</t>
  </si>
  <si>
    <t>D29</t>
  </si>
  <si>
    <t>Logística</t>
  </si>
  <si>
    <t>JEFE GRUPO LOGISTICO DESAP</t>
  </si>
  <si>
    <t>SERVICIO DE MANTENIMIENTO PREVENTIVO Y CORRECTIVO DE LOS ASCENSORES DEL COMANDO DEPARTAMENTO DE POLICÍA SAN ANDRÉS, PROVIDENCIA Y SANTA CATALINA VIGENCIA 2025</t>
  </si>
  <si>
    <t>SELECCIÓN ABREBIADA</t>
  </si>
  <si>
    <t>SERVICIO DE MANTENIMIENTO PREVENTIVO Y CORRECTIVO A TODO COSTO DE LOS AIRES ACONDICIONADOS DEL DEPARTAMENTO DE POLICÍA DE SAN ANDRÉS, PROVIDENCIA Y SANTA CATALINA VIGENCIA 2025</t>
  </si>
  <si>
    <t>Telemática</t>
  </si>
  <si>
    <t>GRUPO TECN DE LA INFORMACION Y LAS COMUNICACIONES DESAP</t>
  </si>
  <si>
    <t>MANTENIMIENTO PREVENTIVO Y CORRECTIVO DE COMPUTADORES Y EQUIPOS TECNOLÓGICO DEL DEPARTAMENTO DE POLICÍA SAN ANDRÉS, PROVIDENCIA Y SANTA CATALINA VIGENCIA 2025</t>
  </si>
  <si>
    <t>MANTENIMIENTO PREVENTIVO Y CORRECTIVO DE UPS DEL DEPARTAMENTO DE POLICÍA SAN ANDRÉS, PROVIDENCIA Y SANTA CATALINA VIGENCIA 2025</t>
  </si>
  <si>
    <t>Movilidad - Tránsito</t>
  </si>
  <si>
    <t>JEFE MOVILIDAD</t>
  </si>
  <si>
    <t>MANTENIMIENTO PREVENTIVO Y CORRECTIVO A TODO COSTO PARA LOS VEHÍCULOS, MOTOCICLETA Y LANCHA DEL DEPARTAMENTO DE POLICÍA SAN ANDRÉS, PROVIDENCIA Y SANTA CATALINA VIGENCIA FUTURA 2024 - 2025</t>
  </si>
  <si>
    <t>MANTENIMIENTO PREVENTIVO Y CORRECTIVO A TODO COSTO PARA LOS VEHÍCULOS, MOTOCICLETA Y LANCHA DEL DEPARTAMENTO DE POLICÍA SAN ANDRÉS, PROVIDENCIA Y SANTA CATALINA VIGENCIA 2025</t>
  </si>
  <si>
    <t>SERVICIO DE MANTENIMIENTO PREVENTIVO Y CORRECTIVO A LAS IMPRESORAS Y ESCÁNERES DEL COMANDO DEL DEPARTAMENTO DE POLICÍA SAN ANDRÉS, PROVIDENCIA Y SANTA CATALINA VIGENCIA 2025</t>
  </si>
  <si>
    <t>SERVICIO DE MANTENIMIENTO PREVENTIVO Y CORRECTIVO Y REPARACIÓN A TODO COSTO DE LA ESTACIÓN DE BOMBAS DEL COMANDO DE POLICÍA SAN ANDRÉS, PROVIDENCIA Y SANTA CATALINA VIGENCIA 2025</t>
  </si>
  <si>
    <t>SERVICIO DE MANTENIMIENTO PREVENTIVO Y CORRECTIVO A TODO COSTO DE LA PLANTA DE ENERGÍA DEL DEPARTAMENTO DE POLICÍA SAN ANDRÉS, PROVIDENCIA Y SANTA CATALINA VIGENCIA 2025</t>
  </si>
  <si>
    <t>Bienes y Raices</t>
  </si>
  <si>
    <t>AUXILIAR SERVICIOS PUBLICOS E IMPUESTO PREDIAL</t>
  </si>
  <si>
    <t>SERVICIO DE MANTENIMIENTO PREVENTIVO Y CORRECTIVO A TODO COSTO PARA EL TRANSFORMADOR ELÉCTRICO DEL DEPARTAMENTO DE POLICÍA SAN ANDRÉS, PROVIDENCIA Y SANTA CATALINA VIGENCIA 2025</t>
  </si>
  <si>
    <t>SERVICIO DE MANTENIMIENTO PREVENTIVO Y CORRECTIVO Y REPARACIÓN A TODO COSTO DE LA PLANTA DESALINIZADORA DEL COMANDO DE POLICÍA SAN ANDRÉS, PROVIDENCIA Y SANTA CATALINA VIGENCIA FUTURAS 2024 - 2025</t>
  </si>
  <si>
    <t>SERVICIO DE MANTENIMIENTO PREVENTIVO Y CORRECTIVO Y REPARACIÓN A TODO COSTO DE LA PLANTA DESALINIZADORA DEL COMANDO DE POLICÍA SAN ANDRÉS, PROVIDENCIA Y SANTA CATALINA VIGENCIA 2025</t>
  </si>
  <si>
    <t>Talento Humano</t>
  </si>
  <si>
    <t>SERVICIO DE MANTENIMIENTO PREVENTIVO Y CORRECTIVO A TODO COSTO DE CÁMARAS DE SEGURIDAD CCTV INTERNO DEL DEPARTAMENTO DE POLICÍA SAN ANDRÉS, PROVIDENCIA Y SANTA CATALINA VIGENCIA 2025</t>
  </si>
  <si>
    <t>JEFE TALENTO HUMANO</t>
  </si>
  <si>
    <t>MANTENIMIENTO PREVENTIVO, CORRECTIVO RECARGA DE EXTINTORES TIPO ABC Y SATÉLITE VIGENCIA 2025</t>
  </si>
  <si>
    <t>SERVICIO DE MANTENIMIENTO PREVENTIVO Y CORRECTIVOS, REPARACIÓN A TODO COSTO DE LOS EQUIPOS DEL GIMNASIO DEL COMANDO DEPARTAMENTO DE POLICÍA SAN ANDRÉS, PROVIDENCIA Y SANTA CATALINA VIGENCIA 2025</t>
  </si>
  <si>
    <t>Administrativa</t>
  </si>
  <si>
    <t>MANTENIMIENTO PREVENTIVO Y CORRECTIVO A LAS INSTALACIONES DE ALOJAMIENTO Y OFICINAS DEL PERSONAL QUE INTEGRA EL DEL DEPARTAMENTO DE POLICÍA SAN ANDRÉS, PROVIDENCIA Y SANTA CATALINA VIGENCIA 2025</t>
  </si>
  <si>
    <t>SERVICIO DE ASEO Y MANTENIMIENTO A LAS INSTALACIONES DE ALOJAMIENTO, OFICINAS Y ZONAS COMUNES DEL COMANDO DEPARTAMENTO DE POLICÍA SAN ANDRÉS, PROVIDENCIA Y SANTA CATALINA VIGENCIA FUTURAS 2024 - 2025</t>
  </si>
  <si>
    <t>ORDEN DE COMPRA</t>
  </si>
  <si>
    <t>SERVICIO DE ASEO Y MANTENIMIENTO A LAS INSTALACIONES DE ALOJAMIENTO, OFICINAS Y ZONAS COMUNES DEL COMANDO DEPARTAMENTO DE POLICÍA SAN ANDRÉS, PROVIDENCIA Y SANTA CATALINA VIGENCIA 2025</t>
  </si>
  <si>
    <t>COMBUSTIBLE PARA EL EQUIPO AUTOMOTOR DEL COMANDO DE DEPARTAMENTO DE POLICÍA SAN ANDRÉS, PROVIDENCIA Y SANTA CATALINA EN (GASOLINA Y ACPM) VIGENCIAS FUTURAS 2024 - 2025</t>
  </si>
  <si>
    <t>COMBUSTIBLE PARA EL EQUIPO AUTOMOTOR DEL COMANDO DE DEPARTAMENTO DE POLICÍA SAN ANDRÉS, PROVIDENCIA Y SANTA CATALINA EN (GASOLINA Y ACPM) VIGENCIA 2025</t>
  </si>
  <si>
    <t>COMBUSTIBLE PARA PLANTA DE ENERGÍA DEL COMANDO DE DEPARTAMENTO DE POLICÍA SAN ANDRÉS, PROVIDENCIA Y SANTA CATALINA EN (GASOLINA Y ACPM) VIGENCIA 2025</t>
  </si>
  <si>
    <t>ARRENDAMIENTO DE INSTALACIONES PARA EL PERSONAL DE POLICÍAS QUE LABORA EN EL MUNICIPIO DE PROVIDENCIA VIGENCIA FUTUTAS 2024-2025</t>
  </si>
  <si>
    <t>CONTRATACION DIRECTA</t>
  </si>
  <si>
    <t>ARRENDAMIENTO DE INSTALACIONES PARA EL PERSONAL DE POLICÍAS QUE LABORA EN EL MUNICIPIO DE PROVIDENCIA VIGENCIA 2025</t>
  </si>
  <si>
    <t>ADQUISICIÓN DE SEGUROS OBLIGATORIOS SOAT PARA EL PERSONAL DEL DEPARTAMENTO DE POLICÍA SAN ANDRÉS, PROVIDENCIA Y SANTA CATALINA VIGENCIA 2025</t>
  </si>
  <si>
    <t>ENERGÍA COMANDO, ESTACIÓN PROVIDENCIA Y EDIFICIOS EN ARRIENDO DEL DEPARTAMENTO DE POLICÍA SAN ANDRÉS, PROVIDENCIA Y SANTA CATALINA VIGENCIA 2025</t>
  </si>
  <si>
    <t>PASO SERVICIO PUBLICOS</t>
  </si>
  <si>
    <t>ACUEDUCTO ALCANTARILLADO Y ASEO COMANDO DE POLICÍA, ESTACIONES DE POLICÍA SAN ANDRÉS PROVIDENCIA Y SANTA CATALINA VIGENCIA 2025</t>
  </si>
  <si>
    <t>COEST</t>
  </si>
  <si>
    <t>JEFE GRUPO COMUNICACIONES ESTRATEGICAS</t>
  </si>
  <si>
    <t>OTROS SERVICIOS DE FABRICACIÓN; SERVICIOS DE EDICIÓN, IMPRESIÓN Y REPRODUCCIÓN; SERVICIOS DE RECUPERACIÓN DE MATERIALES</t>
  </si>
  <si>
    <t>TRABAJOS TIPOGRÁFICOS PARA EL DEPARTAMENTO DE POLICÍA SAN ANDRÉS, PROVIDENCIA Y SANTA CATALINA VIGENCIA 2025</t>
  </si>
  <si>
    <t>08-01-01-0001</t>
  </si>
  <si>
    <t>IMPUESTO PREDIAL COMANDO DE DEPARTAMENTO C 5B 02 34, ESTACIÓN DE POLICÍA PROVIDENCIA VIGENCIA 2025</t>
  </si>
  <si>
    <t>PAGO IMPUESTO</t>
  </si>
  <si>
    <t>D29B3</t>
  </si>
  <si>
    <t>IMPUESTO PREDIAL VIVIENDAS FISCALES DE DEPARTAMENTO DE POLICÍA SAN ANDRÉS, PROVIDENCIA Y SANTA CATALINA VIGENCIA 2025</t>
  </si>
  <si>
    <t>Intendencia</t>
  </si>
  <si>
    <t>JEFE AMACEN INTENDENCIA</t>
  </si>
  <si>
    <t>PASTA O PULPA, PAPEL Y PRODUCTOS DE PAPEL; IMPRESOS Y ARTÍCULOS SIMILARES</t>
  </si>
  <si>
    <t>SUMINISTRO DE PASTA, PAPEL, CARTÓN Y PAPELERÍA PARA LAS OFICINAS DEL DEPARTAMENTO DE POLICÍA SAN ANDRÉS, PROVIDENCIA Y SANTA CATALINA VIGENCIA 2025</t>
  </si>
  <si>
    <t>SUMINISTRO UTENSILIOS DE ESCRITORIO Y OFICINA PARA EL DEPARTAMENTO DE POLICÍA SAN ANDRÉS, PROVIDENCIA Y SANTA CATALINA VIGENCIA 2025</t>
  </si>
  <si>
    <t>ADQUISICIÓN DE INSUMOS QUÍMICOS BÁSICOS PARA EL CORRECTO FUNCIONAMIENTO DE LA PLANTA DESALINIZADORA DEL COMANDO DEPARTAMENTO DE POLICÍA SAN ANDRÉS, PROVIDENCIA Y SANTA CATALINA VIGENCIA 2025</t>
  </si>
  <si>
    <t>ADQUISICIÓN DE LLANTAS Y NEUMÁTICOS PARA EL PARQUE AUTOMOTOR DEL DEPARTAMENTO DE POLICÍA SAN ANDRÉS, PROVIDENCIA Y SANTA CATALINA VIGENCIA 2025</t>
  </si>
  <si>
    <t>ADQUISICIONES DE ELEMENTOS Y ACCESORIOS PARA USO GENERAL VIGENCIA 2025</t>
  </si>
  <si>
    <t>02-01-01-004-006</t>
  </si>
  <si>
    <t>ADQUISICIÓN DE MÁQUINAS Y APARATOS ELECTRÓNICO VIGENCIA 2025</t>
  </si>
  <si>
    <t>ADQUISICIÓN DE LÁMPARAS Y ACCESORIOS DE EQUIPOS PARA ALUMBRADO ELÉCTRICO PARTES Y PIEZAS VIGENCIA 2025</t>
  </si>
  <si>
    <t>02-02-01-001-005</t>
  </si>
  <si>
    <t>PIEDRA, ARENA Y ARCILLA</t>
  </si>
  <si>
    <t>ELEMENTOS DE CONSTRUCCIÓN PIEDRA, ARENA Y ARCILLA EL COMANDO DE POLICÍA SAN ANDRÉS, PROVIDENCIA Y SANTA CATALINA VIGENCIA 2025</t>
  </si>
  <si>
    <t>ADQUISICIÓN DE LUBRICANTES ACEITES, GASOLINA Y DISOLVENTES TALES COMO THINER, VARSOL, ENTRE OTROS, VIGENCIA 2025</t>
  </si>
  <si>
    <t>SUMINISTRO DE JABÓN, PREPARADOS PARA LIMPIEZA, PERFUMES Y PREPARADOS DE TOCADOR TALES COMO PINTURA Y ESTUCO PARA EL COMANDO DE POLICÍA SAN ANDRÉS, PROVIDENCIA Y SANTA CATALINA VIGENCIA 2025</t>
  </si>
  <si>
    <t>ADQUISICIÓN DE DISOLVENTES Y DILUYENTES TALES COMO THINER, ANTICORROSIVOS, ETC., PARA EL COMANDO DE POLICÍA SAN ANDRÉS, PROVIDENCIA Y SANTA CATALINA VIGENCIA 2025</t>
  </si>
  <si>
    <t>ADQUISICIÓN PRODUCTOS DE PLÁSTICOS TALES COMO TEJAS, TANQUES, MANGUERAS, TUBERÍA PVC Y SUS ACCESORIOS, HILO PARA GUADAÑADORA, CINTA, ETC. PARA EL COMANDO POLICÍA SAN ANDRÉS, PROVIDENCIA Y SANTA CATALINA VIGENCIA 2025</t>
  </si>
  <si>
    <t>ADQUISICIÓN DE MANTO ASFALTICO FRIO PARA EL COMANDO POLICÍA SAN ANDRÉS, PROVIDENCIA Y SANTA CATALINA VIGENCIA 2025</t>
  </si>
  <si>
    <t>ADQUISICIÓN DE ARTÍCULOS MANUFACTURADOS TALES COMO RODILLO, BROCHAS ETC., PARA EL COMANDO DE POLICIAL SAN ANDRÉS, PROVIDENCIA Y SANTA CATALINA VIGENCIA 2025</t>
  </si>
  <si>
    <t>ADQUISICIÓN PRODUCTOS METÁLICOS ELABORADOS (EXCEPTO MAQUINARIA Y EQUIPO) PARA EL DEPARTAMENTO DE POLICÍA SAN ANDRÉS, PROVIDENCIA Y SANTA CATALINA VIGENCIA 2025</t>
  </si>
  <si>
    <t>SUMINISTRO DE E INSUMOS DE ELEMENTOS PARA IMPRESORAS DEL DEPARTAMENTO DE POLICÍA SAN ANDRÉS, PROVIDENCIA Y SANTA CATALINA VIGENCIA 2025</t>
  </si>
  <si>
    <t>ALIMENTACIÓN PARA EL PERSONAL ADSCRITO AL DEPARTAMENTO DE POLICÍA SAN ANDRÉS, PROVIDENCIA Y SANTA CATALINA, EN LOS DIFERENTES ACTIVIDADES OPERATIVAS Y ADMINISTRATIVAS VIGENCIA 2025</t>
  </si>
  <si>
    <t>Archivo</t>
  </si>
  <si>
    <t>SERVICIO DE CORREO Y MENSAJERÍA PARA EL DEPARTAMENTO DE POLICÍA SAN ANDRÉS, PROVIDENCIA Y SANTA CATALINA VIGENCIA 2025</t>
  </si>
  <si>
    <t>SERVICIO DE MANTENIMIENTO PREVENTIVO Y CORRECTIVO AL SISTEMA DE ALCANTARILLADO A TODO COSTO PARA EL DEPARTAMENTO DE POLICÍA SAN ANDRÉS, PROVIDENCIA Y SANTA CATALINA VIGENCIA 2025</t>
  </si>
  <si>
    <t>PAGO DE VIÁTICOS AL PERSONAL QUE SALE EN COMISIÓN DE SERVICIO DEL DEPARTAMENTO DE POLICÍA SAN ANDRÉS, PROVIDENCIA Y SANTA CATALINA VIGENCIA 2025</t>
  </si>
  <si>
    <t>PAGOS COMISION</t>
  </si>
  <si>
    <t>D29BS1</t>
  </si>
  <si>
    <t>SERVICIOS RECREATIVOS, CULTURALES Y DEPORTIVOS</t>
  </si>
  <si>
    <t>ACTIVIDADES DE INTEGRACIÓN Y MEJORAMIENTO DE LA CALIDAD DE VIDA-COMPONENTE ASISTENCIA SOCIAL, PARA EL PERSONAL DEL DEPARTAMENTO DE POLICÍA SAN ADRES, PROVIDENCIA Y SANTA CATALINA Y ESPECIALIDADES VIGENCIA 2025</t>
  </si>
  <si>
    <t>ADQUISICIÓN DE BATERÍAS PARA RADIOS PORTÁTILES APX 8000, PARA EL SERVICIO DE POLICÍA EN EL COMANDO DE POLICÍA SAN ANDRÉS, PROVIDENCIA Y SANTA CATALINA VIGENCIA 2025</t>
  </si>
  <si>
    <t>SERVICIO DE LIMPIEZA Y DESINFECCIÓN DE COLCHONES Y COLCHONETAS Y FUMIGACIÓN PARA EL CONTROL DE PLAGAS A LAS INSTALACIONES DEL COMANDO DE POLICÍA SAN ANDRÉS, PROVIDENCIA Y SANTA CATALINA VIGENCIA 2025</t>
  </si>
  <si>
    <t>D29O</t>
  </si>
  <si>
    <t>Antinarcotico</t>
  </si>
  <si>
    <t>JEFE COMPAÑÍA ANTINARCOTICO</t>
  </si>
  <si>
    <t>ARRENDAMIENTO DE INSTALACIONES PARA EL PERSONAL DE ANTINARCOTICO QUE LABORA EN EL DEPARTAMENTO DE POLICIA DE SAN ANDRES, PROVIDENCIA Y SANTA CATALINA VIGENCIA FUTUTAS 2024-2025</t>
  </si>
  <si>
    <t>MANTENIMIENTO PREVENTIVO Y CORRECTIVO A TODO COSTO PARA LOS VEHÍCULOS, MOTOCICLETA DE ANTINARCOTICO DEL DEPARTAMENTO DE POLICÍA SAN ANDRÉS, PROVIDENCIA Y SANTA CATALINA VIGENCIA FUTURA 2024 - 2025</t>
  </si>
  <si>
    <t>D29C</t>
  </si>
  <si>
    <t>Secccional de Transito</t>
  </si>
  <si>
    <t>MANTENIMIENTO PREVENTIVO Y CORRECTIVO A TODO COSTO PARA LOS VEHÍCULOS, MOTOCICLETA DE LA SECCIONAL DE TRANSITO Y TRANSPORTE DEL DEPARTAMENTO DE POLICÍA SAN ANDRÉS, PROVIDENCIA Y SANTA CATALINA VIGENCIA 2025</t>
  </si>
  <si>
    <t>PAGO DE VIÁTICOS AL PERSONAL QUE SALE EN COMISIÓN DE SERVICIO DE LA SECCIONAL DE TRANSITO Y TRANSPORTE DEL DEPARTAMENTO DE POLICÍA SAN ANDRÉS, PROVIDENCIA Y SANTA CATALINA VIGENCIA 2025</t>
  </si>
  <si>
    <t>PAGO COMISION</t>
  </si>
  <si>
    <t>000A</t>
  </si>
  <si>
    <t>DILOF</t>
  </si>
  <si>
    <t>DIFRA</t>
  </si>
  <si>
    <t>BOMBAS, COMPRESORES, MOTORES DE FUERZA HIDRÁULICA Y MOTORES DE POTENCIA NEUMÁTICA Y VÁLVULAS.</t>
  </si>
  <si>
    <t xml:space="preserve">GS-2024-041205-DILOF JUSTIFICACIÓN DE LA NECESIDAD </t>
  </si>
  <si>
    <t>Contrato de Mantenimiento de motobombas</t>
  </si>
  <si>
    <t>02-01-01-004-004</t>
  </si>
  <si>
    <t>MAQUINARIA PARA USOS ESPECIALES</t>
  </si>
  <si>
    <t>EQUIPO DE PULSO ULTRASONICO PARA CONCRETO</t>
  </si>
  <si>
    <t xml:space="preserve">ACUERDO MARCO DE PRECIOS </t>
  </si>
  <si>
    <t>EQUIPO ROTOMARTILLO DEMOLEDOR</t>
  </si>
  <si>
    <t>EQUIPOS AUDIOVISUALES (SONIDO Y VIDEO) PARA EL AUDITORIO GENERAL SANTANDER DIPON</t>
  </si>
  <si>
    <t>CÁMARA FOTOGRÁFICA</t>
  </si>
  <si>
    <t>02-01-01-004-008</t>
  </si>
  <si>
    <t>ADQUISICIÓN DE TERMOHIGRÓMETROS Y LUXÓMETROS PARA LOS ARCHIVOS DE LA DIRECCIÓN DE INFRAESTRUCTURA</t>
  </si>
  <si>
    <t xml:space="preserve">GRANDES SUPERFICIES </t>
  </si>
  <si>
    <t>Medidor de suelos cohesivo penetrómetro de bolsillo</t>
  </si>
  <si>
    <t>Clinómetro</t>
  </si>
  <si>
    <t>Escaner profesional de materiales</t>
  </si>
  <si>
    <t>Esclerómetro</t>
  </si>
  <si>
    <t xml:space="preserve">PENETRÓMETRO DINÁMICO PDC </t>
  </si>
  <si>
    <t>ENDOSCOPIO INDUSTRIAL</t>
  </si>
  <si>
    <t>GARMA</t>
  </si>
  <si>
    <t>02-01-01-004-010</t>
  </si>
  <si>
    <t>CHALECO BALISTICO NIVEL IIIA COLOR VERDE Y AZUL FEMENINO</t>
  </si>
  <si>
    <t xml:space="preserve">PRODUCTOS DE LA PROPIEDAD INTELECTUAL     </t>
  </si>
  <si>
    <t>LICENCIAS VISUAL STUDIO PROFESIONAL (SUSCRIPCION POR 3 AÑOS)</t>
  </si>
  <si>
    <t xml:space="preserve">MINIMA CUANTIA </t>
  </si>
  <si>
    <t>OFTIC</t>
  </si>
  <si>
    <t>43232100</t>
  </si>
  <si>
    <t>LICENCIAS ADOBE CREATIVE CLOUD FOR TEAMS ALL APPS</t>
  </si>
  <si>
    <t>LICENCIAS PARA LOS EQUIPOS</t>
  </si>
  <si>
    <t>DIPON</t>
  </si>
  <si>
    <t>02-02-01-000-001</t>
  </si>
  <si>
    <t>PRODUCTOS DE LA AGRICULTURA Y LA HORTICULTURA</t>
  </si>
  <si>
    <t>10226000</t>
  </si>
  <si>
    <t>SUMINISTRO DE ARREGLOS FLORALES PARA LA DIRECCIÓN GENERAL DE LA POLICÍA NACIONAL</t>
  </si>
  <si>
    <t>GUINT</t>
  </si>
  <si>
    <t>RACIONES DE CAMPAÑA</t>
  </si>
  <si>
    <t>02-02-01-002-006</t>
  </si>
  <si>
    <t>HILADOS E HILOS; TEJIDOS DE FIBRAS TEXTILES INCLUSO AFELPADOS</t>
  </si>
  <si>
    <t>HILOS</t>
  </si>
  <si>
    <t>02-02-01-002-007</t>
  </si>
  <si>
    <t>52121500</t>
  </si>
  <si>
    <t>COBIJA</t>
  </si>
  <si>
    <t xml:space="preserve">JUEGOS DE CAMA </t>
  </si>
  <si>
    <t>TOALLAS</t>
  </si>
  <si>
    <t xml:space="preserve">BANDERAS </t>
  </si>
  <si>
    <t>CAPAS PARA PELUQUERÍA</t>
  </si>
  <si>
    <t>CUELLEROS MULTIUSOS</t>
  </si>
  <si>
    <t>46182001</t>
  </si>
  <si>
    <t>TAPABOCAS DESECHABLE AZUL CAJA X 25 UNIDADES</t>
  </si>
  <si>
    <t>PAGO A LA ORDEN DE COMPRA 127463 ADQUISICIÓN ELEMENTOS DE CAMPAÑA PARA LA POLICÍA NACIONAL.  JUEGO DE CAMA</t>
  </si>
  <si>
    <t>PAGO A LA ORDEN DE COMPRA 127462 ADQUISICIÓN ELEMENTOS DE CAMPAÑA PARA LA POLICÍA NACIONAL.  COBIJA</t>
  </si>
  <si>
    <t>53121600</t>
  </si>
  <si>
    <t>PAGO A LA ORDEN DE COMPRA 127461 ADQUISICIÓN ELEMENTOS DE CAMPAÑA PARA LA POLICÍA NACIONAL.  TULA CON CIERRE DE CREMALLERA</t>
  </si>
  <si>
    <t>02-02-01-002-008</t>
  </si>
  <si>
    <t>DOTACIÓN (PRENDAS DE VESTIR Y CALZADO)</t>
  </si>
  <si>
    <t>CAPONA OFICIAL SUBALTERNO.</t>
  </si>
  <si>
    <t>SELECCION ABREVIADA</t>
  </si>
  <si>
    <t>CHARRETERA OFICIAL GENERAL.</t>
  </si>
  <si>
    <t xml:space="preserve">CHARRETERA OFICIAL SUPERIOR. </t>
  </si>
  <si>
    <t>CINTURÓN DE GALA OFICIAL GENERAL.</t>
  </si>
  <si>
    <t>CINTURÓN DE GALA OFICIALES.</t>
  </si>
  <si>
    <t>CORDÓN DE GALA OFICIAL GENERAL.</t>
  </si>
  <si>
    <t>DRAGONA DE GALA OFICIAL GENERAL.</t>
  </si>
  <si>
    <t>DRAGONA DE GALA OFICIAL.</t>
  </si>
  <si>
    <t>DRAGONA EN CUERO BLANCO PARA SUBOFICIAL.</t>
  </si>
  <si>
    <t>PRESILLAS DE GALA OFICIAL GENERAL.</t>
  </si>
  <si>
    <t>PRESILLAS DE GALA OFICIAL SUBALTERNO.</t>
  </si>
  <si>
    <t>PRESILLAS DE GALA OFICIAL SUPERIOR.</t>
  </si>
  <si>
    <t>TIRO EN CUERO BLANCO.</t>
  </si>
  <si>
    <t>TIRO HILO DORADO PARA OFICIAL GENERAL.</t>
  </si>
  <si>
    <t>CORDON AYUDANTE</t>
  </si>
  <si>
    <t>CORDON ACADEMIA</t>
  </si>
  <si>
    <t>BASTÓN DE SERVICIO BRIGADIER GENERAL</t>
  </si>
  <si>
    <t>BASTÓN GALA BRIGADIER GENERAL</t>
  </si>
  <si>
    <t>UNIFORME No.5 TÁCTICO DE SEGURIDAD CIUDADANA MASCULINO POLICÍA NACIONAL (FRÍO)</t>
  </si>
  <si>
    <t>UNIFORME No.5 TÁCTICO DE SEGURIDAD CIUDADANA MASCULINO POLICÍA NACIONAL (CÁLIDO)</t>
  </si>
  <si>
    <t xml:space="preserve">UNIFORME DE SERVICIO No. 4 MASCULINO (INSIGNIAS, HERÁLDICA, BANDERA DORADO) </t>
  </si>
  <si>
    <t xml:space="preserve">UNIFORME DE SERVICIO No. 4 FEMENINO (INSIGNIAS, HERÁLDICA, BANDERA DORADO) </t>
  </si>
  <si>
    <t>GUERRERA BLANCA PARA "GENERALES" CON BOTA CUELLO Y BOTA MANGA.</t>
  </si>
  <si>
    <t>UNIFORME DE GALA PARA "GENERALES" CON BOTA CUELLO Y BOTA MANGA.</t>
  </si>
  <si>
    <t>UNIFORME No. 3 "GENERALES" MASCULINO Y FEMENINO</t>
  </si>
  <si>
    <t>PAPELERÍA</t>
  </si>
  <si>
    <t>VF ORDEN DE COMPRA 139024 SUMINISTRO DE COMBUSTIBLE (GASOLINA CORRIENTE Y DIESEL) PARA LOS VEHÍCULOS PROPIEDAD DE LA POLICÍA NACIONAL O POR LOS CUALES SEA LEGALMENTE RESPONSABLE, A TRAVÉS DEL ACUERDO MARCO DE PRECIOS PARA EL SUMINISTRO DE COMBUSTIBLE NACIONAL III CCE-326-AMP-2022</t>
  </si>
  <si>
    <t>APALANCAMIENTO - COMBUSTIBLE LIQUIDO CORRIENTE</t>
  </si>
  <si>
    <t>APALANCAMIENTO - COMBUSTIBLE LIQUIDO ACPM</t>
  </si>
  <si>
    <t xml:space="preserve">DIFRA </t>
  </si>
  <si>
    <t>30111600, 116380</t>
  </si>
  <si>
    <t>PINTURAS Y BARNICES Y PRODUCTOS RELACIONADOS; COLORES PARA LA PINTURA ARTÍSTICA; TINTAS, PEGANTES, PEGANTES PARA TUBERÍA, AEROSOLES Y LIMPIADORES PVC</t>
  </si>
  <si>
    <t>DESINFECTANTE PARA MÁQUINA</t>
  </si>
  <si>
    <t>SEGEN</t>
  </si>
  <si>
    <t xml:space="preserve">RECARGA DE EXTINTORESOTROS PRODUCTOS QUÍMICOS; FIBRAS ARTIFICIALES (O FIBRAS INDUSTRIALES HECHAS POR EL HOMBRE) - </t>
  </si>
  <si>
    <t>LLANTAS PARA EL COMPONENTE VEHICULAR DE LA POLICIA NACIONAL</t>
  </si>
  <si>
    <t>BASTON TONFA</t>
  </si>
  <si>
    <t>PORTA TONFA</t>
  </si>
  <si>
    <t>SACOS DE TRINCHERA</t>
  </si>
  <si>
    <t>40171500, 40183100, 27112100, 31162100, 31201500, 39131600, 46181500</t>
  </si>
  <si>
    <t>GUANTES DE NITRILO, AMARRES, TUBERÍA PVC</t>
  </si>
  <si>
    <t>Protección para la cabeza (casco) de Ala completa</t>
  </si>
  <si>
    <t>Protector auditivo</t>
  </si>
  <si>
    <t>GUANTES DE NITRILO CAJA X 50 UNIDADES</t>
  </si>
  <si>
    <t>BRAZALETES(brigadistas)</t>
  </si>
  <si>
    <t>02-02-01-003-007</t>
  </si>
  <si>
    <t>VIDRIO Y PRODUCTOS DE VIDRIO Y OTROS PRODUCTOS NO METÁLICOS N.C.P.</t>
  </si>
  <si>
    <t>LIJAS Y PRODUCTOS DE VIDRIO</t>
  </si>
  <si>
    <t>YESO, CAL, CEMENTO Y OTROS</t>
  </si>
  <si>
    <t>44121600 44121900 44122000</t>
  </si>
  <si>
    <t>ÚTILES DE ESCRITORIO Y OFICINA</t>
  </si>
  <si>
    <t>GUANTES DE VAQUETA</t>
  </si>
  <si>
    <t>31211904, 31211906</t>
  </si>
  <si>
    <t>ELEMENTOS DE FERRETERÍA, BROCHAS Y RODILLOS.</t>
  </si>
  <si>
    <t>SABLE OFICIAL SUBALTERNO.</t>
  </si>
  <si>
    <t>SABLE OFICIAL SUPERIOR.</t>
  </si>
  <si>
    <t xml:space="preserve">SABLE SUBOFICIAL Y NIVEL EJECUTIVO </t>
  </si>
  <si>
    <t>DITAH</t>
  </si>
  <si>
    <t>MEDALLAS Y DISTINTIVOS EN GENERAL</t>
  </si>
  <si>
    <t>31162800, 23101500, 26121500, 27111500, 27111700, 27111900, 27112100, 27112200, 27112400, 27112700, 27112800, 27113200, 30103100, 30191500, 31161500, 31161800, 31162200, 31162400, 31163200, 46171500, 27111600</t>
  </si>
  <si>
    <t>HERRAMIENTA DE MANO, SUJECIÓN Y FIJACIÓN, LLAVES Y JUEGOS DE LLAVES</t>
  </si>
  <si>
    <t>TIJERAS PARA CORTE DE CABELLO</t>
  </si>
  <si>
    <t>TIJERAS PARA CORTE DE TELA</t>
  </si>
  <si>
    <t>CUCHILLA TIPO HOJA</t>
  </si>
  <si>
    <t>AGUJAS PARA SASTRERÍA</t>
  </si>
  <si>
    <t>CUCHILLA PARA FILETEADORA</t>
  </si>
  <si>
    <t>CARRETEL PARA MÁQUINA</t>
  </si>
  <si>
    <t>02-02-01-004-003</t>
  </si>
  <si>
    <t>MAQUINARIA PARA USOS GENERAL.</t>
  </si>
  <si>
    <t>23101500, 23101500, 23101500, 30181500, 47121600</t>
  </si>
  <si>
    <t>TALADROS, PULIDORAS Y DUCHAS ELECTRICAS</t>
  </si>
  <si>
    <t>46191601</t>
  </si>
  <si>
    <t>COMPRA DE EXTINTORES</t>
  </si>
  <si>
    <t>02-02-01-004-004</t>
  </si>
  <si>
    <t>MAQUINARIA PARA USOS ESPECIALES.</t>
  </si>
  <si>
    <t>23101500, 30181503, 27112700</t>
  </si>
  <si>
    <t>MAQUINAS HERRAMIENTAS PARA TRABAJAR MADERA, CERAMICA Y PIEDRA, PULIDORAS, SIERRAS , CALADORA Y MAQUINAS SOLDADORES.</t>
  </si>
  <si>
    <t>CONGE</t>
  </si>
  <si>
    <t>02-02-01-004-005</t>
  </si>
  <si>
    <t>MAQUINARIA DE OFICINA, CONTABILIDAD E INFORMÁTICA.</t>
  </si>
  <si>
    <t>ADQUISICION DISPOSITIVOS TOKEN PARA FIRMA DIGITAL</t>
  </si>
  <si>
    <t>02-02-01-004-006</t>
  </si>
  <si>
    <t>MAQUINARIA Y APARATOS ELÉCTRICOS.</t>
  </si>
  <si>
    <t>26121500, 26121600, 39111500, 39111610, 39111611, 39122200, 41111600, 41113600</t>
  </si>
  <si>
    <t>TOMAS CORRIENTES, INTERRUPTORES, REFLECTORES SUS PARTES Y PIEZAS</t>
  </si>
  <si>
    <t>LUMINARIAS Y LAMPARAS</t>
  </si>
  <si>
    <t>23141608
52141703</t>
  </si>
  <si>
    <t>MÁQUINAS PARA PELUQUERÍA</t>
  </si>
  <si>
    <t>02-02-01-004-007</t>
  </si>
  <si>
    <t>EQUIPO Y APARATOS DE RADIO, TELEVISIÓN Y COMUNICACIONES.</t>
  </si>
  <si>
    <t>DISCOS DUROS PARA SERVIDOR (1.6 TB)</t>
  </si>
  <si>
    <t>MEGAFONO</t>
  </si>
  <si>
    <t>APARATOS MÉDICOS, INSTRUMENTOS ÓPTICOS Y DE PRECISIÓN, RELOJES.</t>
  </si>
  <si>
    <t>NIVEL LASER Y MULTIMETRO</t>
  </si>
  <si>
    <t>Anteojos de seguridad</t>
  </si>
  <si>
    <t>02-02-01-010-001</t>
  </si>
  <si>
    <t>MUNICIONES</t>
  </si>
  <si>
    <t>CARTUCHO CALIBRE 5.56 MM</t>
  </si>
  <si>
    <t>CARTUCHO CALIBRE 9 MM</t>
  </si>
  <si>
    <t>41111600
41113600</t>
  </si>
  <si>
    <t>VF CONTRATO 06-6-10331-24 MANTENIMIENTO PREVENTIVO Y CORRECTIVO PARA LAS INSTALACIONES DE LA POLICIA NACIONAL, CON EJECUCIÓN POR TRACTO SUCESIVO, A PRECIOS UNITARIOS FIJOS SIN FORMULA DE REAJUSTE.</t>
  </si>
  <si>
    <t>SLECCIÓN ABREVIADA</t>
  </si>
  <si>
    <t xml:space="preserve">MANTENIMIENTO PREVENTIVO Y CORRECTIVO PARA LAS INSTALACIONES DE LA POLICIA NACIONAL, CON EJECUCIÓN POR TRACTO SUCESIVO, A PRECIOS UNITARIOS FIJOS SIN FORMULA DE REAJUSTE </t>
  </si>
  <si>
    <t>SERVICIO DE CAFETERÍA INTEGRAL</t>
  </si>
  <si>
    <t xml:space="preserve">VF ORDEN DE COMPRA 132562 ADICIÓN 1 SERVICIO DE ASEO INTEGRAL A INSTALACIONES Y SERVICIO DE CAFETERIA INTEGRAL PARA LA POLICIA NACIONAL A TRAVÉS DEL ACUERDO MARCO DE PRECIOS CCE-126-2023 </t>
  </si>
  <si>
    <t>PAGO DE SERVICIOS PÚBLICOS - ENERGIA</t>
  </si>
  <si>
    <t>7125</t>
  </si>
  <si>
    <t>PAGO DE SERVICIOS PÚBLICOS ACUEDUCTO Y ALCANTARILLADO</t>
  </si>
  <si>
    <t>6925</t>
  </si>
  <si>
    <t>PAGO DE SERVICIOS PÚBLICOS -GAS NATURAL</t>
  </si>
  <si>
    <t>7225</t>
  </si>
  <si>
    <t>ARCON</t>
  </si>
  <si>
    <t>ABIRE</t>
  </si>
  <si>
    <t>ADICIÓN No 1 y PRORROGA No 1 ADQUISICIÓN PÓLIZA DE SEGURO DEL SISTEMA AÉREO NO TRIPULADO (UAS) - PÉRDIDA O DAÑO DEL UAS (INCLUYENDO REPUESTOS), RIESGOS DE GUERRA, CASCO Y RESPONSABILIDAD CIVIL DE TERCEROS PARA LOS SISTEMAS AÉREOS REMOTAMENTE TRIPULADOS DE LA POLICÍA NACIONAL</t>
  </si>
  <si>
    <t>ADICIÓN LICITACIÓN PUBLICA</t>
  </si>
  <si>
    <t>SEGURO DE TODO RIESGO DAÑO MATERIAL PARA BIENES INMUEBLES Y MUEBLES (MUEBLES, ENSERES, EQUIPO ELECTRÓNICO, EQUIPO ELÉCTRICO, CALDERAS, ARMAMENTO, ELECTRODOMÉSTICOS, EQUIPOS DE COMUNICACIÓN, VISORES ETC.) – INCLUIDOS SEMOVIENTES (AMPARA CANINOS Y EQUINOS) Y CASCO BARCO (AMPARA EMBARCACIONES).</t>
  </si>
  <si>
    <t>ADICIÓN Y PRÓRROGA SEGURO DE RESPONSABILIDAD CIVIL EXTRACONTRACTUAL PARA: 1. EL PARQUE MÓVIL, LAS ATRACCIONES O DISPOSITIVOS DE ENTRETENIMIENTO DE LA POLICÍA NACIONAL Y EL VEHÍCULO SIMULADOR DE VOLCAMIENTO DE LA ESCUELA DE SEGURIDAD VIAL, 2. EMISIÓN DE NOTICIAS Y/O PROGRAMAS INFORMATIVOS EN EMISORAS DE LA POLICÍA NACIONAL, 3. LOS LABORATORIOS DE LA POLICÍA NACIONAL, 4. LOS SISTEMAS DE ALMACENAMIENTO Y SUMINISTRO DE COMBUSTIBLE DE AVIACIÓN DE LAS BASES AÉREAS DE LA POLICÍA NACIONAL.</t>
  </si>
  <si>
    <t>PÓLIZA DE SEGURO DEL SISTEMA AÉREO NO TRIPULADO (UAS) - PÉRDIDA O DAÑO DEL UAS (INCLUYENDO REPUESTOS), RIESGOS DE GUERRA DE CASCO Y RESPONSABILIDAD CIVIL DE TERCEROS PARA LOS SISTEMAS AÉREOS REMOTAMENTE TRIPULADOS DE LA POLICÍA NACIONAL</t>
  </si>
  <si>
    <t>SEGUROS DE VEHICULOS DE PROPIEDAD DE LA POLICIA NACIONAL O AQUELLOS BAJO RESPONSABILIDAD DE LA MISMA</t>
  </si>
  <si>
    <t>LICITACIÓN PUBLICA</t>
  </si>
  <si>
    <t>SEGURO OBLIGATORIO DE ACCIDENTES DE TRÁNSITO (SOAT)</t>
  </si>
  <si>
    <t>Septiembre</t>
  </si>
  <si>
    <t>VF CONTRATO 06-2-10261-24 ADC 1 ADQUISICIÓN DE PÓLIZA DE SEGURO DE DAÑOS CORPORALES QUE SE CAUSEN A LAS PERSONAS EN ACCIDENTES DE TRÁNSITO –SOAT</t>
  </si>
  <si>
    <t>02-02-02-008-002</t>
  </si>
  <si>
    <t>PRESTACIÓN DE SERVICIOS PROFESIONALES COMO CONTADOR PARA APOYAR LOS PROCEDIMIENTOS DEL ÁREA DE CONTRATACIÓN DE LA DIRECCIÓN LOGÍSTICA Y FINANCIERA - ÍTEM 2</t>
  </si>
  <si>
    <t>PRESTACIÓN DE SERVICIOS PROFESIONALES COMO CONTADOR PÚBLICO PARA APOYAR LOS PROCEDIMIENTOS DEL ÁREA DE CONTRATACIÓN DE LA DIRECCIÓN LOGÍSTICA Y FINANCIERA ÍTEM 3</t>
  </si>
  <si>
    <t>PRESTACIÓN DE SERVICIOS PROFESIONALES COMO CONTADOR PÚBLICO PARA APOYAR LOS PROCEDIMIENTOS DEL ÁREA DE CONTRATACIÓN DE LA DIRECCIÓN LOGÍSTICA Y FINANCIERA ÍTEM 4</t>
  </si>
  <si>
    <t>PRESTACIÓN DE SERVICIOS PROFESIONALES COMO CONTADOR PÚBLICO PARA APOYAR LOS PROCEDIMIENTOS DEL ÁREA DE CONTRATACIÓN DE LA DIRECCIÓN LOGÍSTICA Y FINANCIERA ÍTEM 5</t>
  </si>
  <si>
    <t>PRESTACIÓN DE SERVICIOS PROFESIONALES COMO CONTADOR PÚBLICO PARA APOYAR LOS PROCEDIMIENTOS DEL ÁREA DE CONTRATACIÓN DE LA DIRECCIÓN LOGÍSTICA Y FINANCIERA ÍTEM 6</t>
  </si>
  <si>
    <t>PRESTACIÓN DE SERVICIOS PROFESIONALES COMO CONTADOR PÚBLICO PARA APOYAR LOS PROCEDIMIENTOS DEL ÁREA DE CONTRATACIÓN DE LA DIRECCIÓN LOGÍSTICA Y FINANCIERA ÍTEM 7</t>
  </si>
  <si>
    <t>PRESTACIÓN DE SERVICIOS PROFESIONALES COMO ABOGADO PARA EL DESARROLLO Y SEGUIMIENTO DEL PROCESO DE ADQUIRIR BIENES Y SERVICIOS EN EL ÁREA DE CONTRATACIÓN DE LA DIRECCIÓN LOGÍSTICA Y FINANCIERA. ÍTEM 1</t>
  </si>
  <si>
    <t>PRESTACIÓN DE SERVICIOS PROFESIONALES COMO ABOGADO PARA EL DESARROLLO Y SEGUIMIENTO DEL PROCESO DE ADQUIRIR BIENES Y SERVICIOS EN EL ÁREA DE CONTRATACIÓN DE LA DIRECCIÓN LOGÍSTICA Y FINANCIERA. ÍTEM 2</t>
  </si>
  <si>
    <t>PRESTACIÓN DE SERVICIOS PROFESIONALES COMO CONTADOR PARA APOYAR LOS PROCEDIMIENTOS DEL ÁREA DE CONTRATACIÓN DE LA DIRECCIÓN LOGÍSTICA Y FINANCIERA - ÍTEM 1</t>
  </si>
  <si>
    <t>Asuntos Jurídicos</t>
  </si>
  <si>
    <t xml:space="preserve">PRESTACIÓN DE SERVICIOS PROFESIONALES COMO ABOGADO PARA EL DESARROLLO DE LOS PROCESOS Y PROCEDIMIENTOS DE LA OFICINA DE ASUNTOS JURÍDICOS DE LA DIRECCIÓN LOGÍSTICA Y FINANCIERA </t>
  </si>
  <si>
    <t>ARFIN</t>
  </si>
  <si>
    <t>PRESTACIÓN DE SERVICIOS PROFESIONALES DE UN CONTADOR PÚBLICO CON ESPECIALIZACIÓN EN CONTABILIDAD FINANCIERA INTERNACIONAL PARA APOYAR LA GESTIÓN EN EL PROCEDIMIENTO PAGAR OBLIGACIONES, DEPURACIÓN DE ACREEDORES VARIOS SUJETOS A DEVOLUCIÓN EN LA TESORERÍA GENERAL DE LA DIRECCIÓN LOGÍSTICA Y FINANCIERA.</t>
  </si>
  <si>
    <t>PRESTACIÓN DE SERVICIOS PROFESIONALES EN UN ABOGADO CON ESPECIALIZACIÓN EN DERECHO LABORAL Y SEGURIDAD SOCIAL PARA APOYAR LA GESTIÓN EN ASPECTOS JURÍDICOS QUE INVOLUCRAN LOS PROCEDIMIENTOS QUE EJECUTA LA TESORERÍA GENERAL DEL PROCESO ADMINISTRAR RECURSOS FINANCIEROS DE LA DIRECCIÓN LOGÍSTICA Y FINANCIERA</t>
  </si>
  <si>
    <t xml:space="preserve">PRESTACIÓN DE SERVICIOS PROFESIONALES DE UN CONTADOR PÚBLICO, CON ESPECIALIZACIÓN EN GERENCIA FINANCIERA INTERNACIONAL PARA LA CONSOLIDACIÓN, DEPURACIÓN Y ESTRUCTURACIÓN DE INFORMACIÓN TRIBUTARIA, GENERACIÓN DE FACTURACIÓN ELECTRÓNICA Y APLICACIÓN DE NOTAS DEBIDO Y CRÉDITO EN LA TESORERÍA GENERAL DE LA DIRECCIÓN LOGÍSTICA Y FINANCIERA </t>
  </si>
  <si>
    <t>PRESTACIÓN DE SERVICIOS PROFESIONALES DE UN CONTADOR PÚBLICO ESPECIALISTA EN PLANEACIÓN TRIBUTARIA PARA LA IMPLEMENTACIÓN DE LINEAMIENTO TRIBUTARIOS PARA LA POLICÍA NACIONAL Y UNIDADES EJECUTORAS, LA REVISIÓN Y PRESENTACIÓN DE DECLARACIONES DE IMPUESTOS, VERIFICACIÓN Y PRESENTACIÓN DE INFORMACIÓN EXÓGENA TRIBUTARIA ANTE LA DIAN Y LA SECRETARIA DE HACIENDA DISTRITAL EN LA TESORERÍA GENERAL DE LA DIRECCIÓN LOGÍSTICA Y FINANCIERA</t>
  </si>
  <si>
    <t>PRESTACIÓN DE SERVICIOS PROFESIONALES DE UN TECNÓLOGO EN CONTABILIDAD Y TRIBUTARIA PARA APOYAR E EL PROCEDIMIENTO DE PAGO DE OBLIGACIONES, DEPURACIÓN DE ACREEDORES VARIOS SUJETOS A DEVOLUCIÓN EN LA TESORERÍA GENERAL DE LA DIRECCIÓN LOGÍSTICA Y FINANCIERA</t>
  </si>
  <si>
    <t>PRESTACIÓN DE SERVICIOS PROFESIONALES DE UN CONTADOR PÚBLICO, PARA EL DESARROLLO DEL PROCEDIMIENTO, ANALIZAR, PREPARAR Y PRESENTAR LA INFORMACIÓN CONTABLE UNIDADES DE LA DIRECCIÓN LOGÍSTICA Y FINANCIERA. ÍTEM 1</t>
  </si>
  <si>
    <t>PRESTACIÓN DE SERVICIOS PROFESIONALES DE UN CONTADOR PÚBLICO, PARA EL DESARROLLO DEL PROCEDIMIENTO, ANALIZAR, PREPARAR Y PRESENTAR LA INFORMACIÓN CONTABLE UNIDADES DE LA DIRECCIÓN LOGÍSTICA Y FINANCIERA. ÍTEM 2</t>
  </si>
  <si>
    <t>PRESTACIÓN DE SERVICIOS PROFESIONALES DE UN ADMINISTRADOR FINANCIERO PARA EL DESARROLLO DEL PROCEDIMIENTO ADMINISTRAR CUENTAS POR PAGAR DEL ÁREA FINANCIERA DE LA DIRECCIÓN LOGÍSTICA Y FINANCIERA</t>
  </si>
  <si>
    <t>PRESTACIÓN DE SERVICIOS PROFESIONALES DE UN CONTADOR PÚBLICO PARA EL DESARROLLO DEL PROCEDIMIENTO ADMINISTRAR CUENTAS POR PAGAR DEL ÁREA FINANCIERA DE LA DIRECCIÓN LOGÍSTICA Y FINANCIERA</t>
  </si>
  <si>
    <t xml:space="preserve">PRESTACIÓN DE SERVICIOS PROFESIONALES DE UN CONTADOR PÚBLICO PARA ASESORÍA Y REVISIÓN DE LAS ACTIVIDADES TRIBUTARIAS DE CUMPLIMIENTO EN OBLIGACIONES FISCALES PARA LA POLICÍA NACIONAL, DE ACUERDO CON LAS DISPOSICIONES VIGENTES EMITIDAS POR EL GOBIERNO NACIONAL </t>
  </si>
  <si>
    <t>PRESTACIÓN DE SERVICIOS PROFESIONALES COMO ABOGADO PARA APOYAR EL PROCESO DE ACTUACIÓN JURÍDICA DE LA DIRECCIÓN LOGÍSTICA Y FINANCIERA (ÍTEM 1)</t>
  </si>
  <si>
    <t>PRESTACIÓN DE SERVICIOS PROFESIONALES COMO ABOGADO PARA APOYAR EL PROCESO DE ACTUACIÓN JURÍDICA DE LA DIRECCIÓN LOGÍSTICA Y FINANCIERA (ÍTEM 2)</t>
  </si>
  <si>
    <t>PRESTACIÓN DE SERVICIOS PROFESIONALES COMO ABOGADO PARA APOYAR EL PROCESO DE ACTUACIÓN JURÍDICA DE LA DIRECCIÓN LOGÍSTICA Y FINANCIERA (ÍTEM 3)</t>
  </si>
  <si>
    <t>SERVICIOS PROFESIONALES DE ASESORÍA EN EL PROCESO DE MANTENIMIENTO, ACTUALIZACIÓN Y APLICACIÓN DE LAS NORMAS INTERNACIONALES DE INFORMACIÓN FINANCIERA SECTOR PÚBLICO NICSP, SEGÚN LO ESTABLECIDO EN LA RESOLUCIÓN No. 533 DE 2015 Y SUS MODIFICATORIOS.</t>
  </si>
  <si>
    <t>PRESTACIÓN DE SERVICIOS PROFESIONALES DE UN ABOGADO PARA ASESORAR Y APOYAR JURÍDICAMENTE LOS PROCEDIMIENTOS DEL GRUPO DE ARMAMENTO DE LA DIRECCIÓN LOGÍSTICA Y FINANCIERA</t>
  </si>
  <si>
    <t>80101600</t>
  </si>
  <si>
    <t xml:space="preserve">PRESTACIÓN DE SERVICIOS PROFESIONALES PARA ASESORAR JURÍDICAMENTE A LA DIRECCIÓN LOGÍSTICA Y FINANCIERA </t>
  </si>
  <si>
    <t>80121706</t>
  </si>
  <si>
    <t xml:space="preserve">PRESTACIÓN DE SERVICIO PROFESIONAL DE UN ABOGADO PARA LA ASESORÍA JURÍDICA EN EL DESARROLLO DE LOS PROCESOS Y PROCEDIMIENTOS EN MATERIA DE INFRAESTRUCTURA DE LOS BIENES INMUEBLES DE LA POLICÍA NACIONAL  </t>
  </si>
  <si>
    <t>SERVICIOS PROFESIONALES, CIENTÍFICOS Y TÉCNICOS (EXCEPTO LOS SERVICIOS DE INVESTIGACION, URBANISMO, JURÍDICOS Y DE CONTABILIDAD)</t>
  </si>
  <si>
    <t xml:space="preserve">PRESTACIÓN DE SERVICIOS PROFESIONALES DE UN ADMINISTRADOR DE EMPRESAS ESPECIALISTA EN GERENCIA DE RIESGOS Y SEGUROS PARA ASESORÍA ESPECIALIZADA PARA ADMINISTRAR EL PROGRAMA DE SEGUROS EN LA DIRECCIÓN LOGÍSTICA Y FINANCIERA DE LA POLICÍA NACIONAL </t>
  </si>
  <si>
    <t>PRESTACIÓN DE SERVICIOS PROFESIONALES EN CIENCIAS DE LA INFORMACIÓN Y LA DOCUMENTACIÓN, BIBLIOTECOLOGÍA Y ARCHIVÍSTICA, PARA LA ORGANIZACIÓN DE FONDOS DOCUMENTALES Y TRANSFERENCIAS PRIMARIAS DEL ARCHIVO DEL ÁREA DE CONTRATACIÓN DE LA DIRECCIÓN LOGÍSTICA Y FINANCIERA</t>
  </si>
  <si>
    <t xml:space="preserve">PRESTACIÓN DE SERVICIOS PROFESIONALES DE UN ADMINISTRADOR PUBLICO PARA APOYAR LOS PROCEDIMIENTOS DEL ÁREA DE CONTRATACIÓN DE LA DIRECCIÓN LOGÍSTICA Y FINANCIERA </t>
  </si>
  <si>
    <t>PRESTACIÓN DE SERVICIOS PROFESIONALES DE UN ECONOMISTA PARA LA ASESORÍA EN LOS PROCEDIMIENTOS CONTRACTUALES QUE DESPLIEGA EL GRUPO DE ARMAMENTO DE LA DIRECCIÓN LOGÍSTICA Y FINANCIERA</t>
  </si>
  <si>
    <t>80101500</t>
  </si>
  <si>
    <t>PRESTACIÓN DE SERVICIOS PROFESIONALES EN CIENCIAS DE LA INFORMACIÓN Y LA DOCUMENTACIÓN, BIBLIOTECOLOGÍA Y ARCHIVÍSTICA PARA ASESORÍA AL PROCESO DE GESTIÓN DOCUMENTAL DE LA DIRECCIÓN LOGÍSTICA Y FINANCIERA.</t>
  </si>
  <si>
    <t>PRESTACIÓN DE SERVICIOS PROFESIONALES DE UN ADMINISTRADOR DE EMPRESAS PARA APOYAR LA EJECUCIÓN DE LOS MANTENIMIENTOS PREVENTIVOS Y CORRECTIVOS DE LOS VEHÍCULOS Y MOTOCICLETASDELADIRECCIÓN LOGÍSTICA Y FINANCIERA DE LA POLICÍA NACIONAL</t>
  </si>
  <si>
    <t xml:space="preserve">GUTIC </t>
  </si>
  <si>
    <t>81111810</t>
  </si>
  <si>
    <t>PRESTACION DE SERVICIOS PROFESIONALES Y CONTRATO PARA LA OPTIMIZACION DEL SISTEMA DE INFORMACION SISCO</t>
  </si>
  <si>
    <t xml:space="preserve">PRESTACIÓN DE SERVICIOS DE APOYO A LA GESTIÓN DE LOS PROCESOS MISIONALES DEL GRUPO DE PLANEACIÓN DE LA DIRECCIÓN LOGÍSTICA Y FINANCIERA </t>
  </si>
  <si>
    <t>PRESTACIÓN DE SERVICIOS PROFESIONALES COMO ADMINISTRADOR DE EMPRESAS, CON ESPECIALIZACIÓN EN ALTA GERENCIA FINANCIERA PARA ASESORÍA PARA EL REDISEÑO ORGANIZACIONAL, DEFINICIÓN DE LINEAMIENTOS, MEJORA DE LA DOCTRINA Y DESPLIEGUE EN EL ÁMBITO NACIONAL, BAJO LOS ESTÁNDARES DE LOS SISTEMAS DE GESTIÓN IMPLEMENTADOS POR LA POLICIA NACIONAL</t>
  </si>
  <si>
    <t>CEAIN</t>
  </si>
  <si>
    <t>PRESTACIÓN DE SERVICIOS DE UN ADMINISTRADOR DE EMPRESAS PARA LA ASESORÍA DE LOS PROCESOS Y PROCEDIMIENTOS DEL CENTRO DE ANÁLISIS E INTEGRACIÓN DE INFORMACIÓN DE RECURSOS</t>
  </si>
  <si>
    <t>43232300</t>
  </si>
  <si>
    <t>AUTO DESK</t>
  </si>
  <si>
    <t>SERVICIO INTEGRAL DE FUMIGACIÓN</t>
  </si>
  <si>
    <t>81101500</t>
  </si>
  <si>
    <t>PRESTACIÓN DE SERVICIOS PROFESIONALES DE UN INGENIERO CIVIL ESPECIALIZADO PARA APOYAR EL COMPONENTE DE PATOLOGÍA DE LA CONSTRUCCIÓN EN LA EVALUACIÓN DE EDIFICACIONES DE ACUERDO AL ARTÍCULO 54 DE LA LEY 400 DEL 19/08/1997 Y OTRAS EDIFICACIONES QUE PRESENTEN DAÑOS EN SU ESTRUCTURA PARA EL ÁREA GESTIÓN DE PROYECTOS DE LA DIRECCIÓN DE INFRAESTRUCTURA</t>
  </si>
  <si>
    <t xml:space="preserve">PRESTACIÓN DE SERVICIOS PROFESIONALES DE UN CONSTRUCTOR EN ARQUITECTURA E INGENIERÍA ESPECIALIZADO PARA APOYAR EL COMPONENTE DE PATOLOGÍA DE LA CONSTRUCCIÓN EN LOS DIFERENTES CONTRATOS DE OBRA Y CONSULTORÍA QUE SE REALICEN EN LA POLICÍA NACIONAL PARA ÁREA DE GESTIÓN DE PROYECTOS DE LA DIRECCIÓN DE INFRAESTRUCTURA </t>
  </si>
  <si>
    <t>PRESTACIÓN DE SERVICIOS PROFESIONALES DE UN ARQUITECTO CON POSGRADOS EN GERENCIA INTEGRAL DE OBRAS, PARA EL ABORDAJE INTEGRAL DE FUNCIONES TÉCNICAS TALES COMO DISEÑOS, CONCEPTOS, FINANZAS, CONTABILIDAD, PRESUPUESTOS DE OBRA, CONTROL DE COSTOS Y ADMINISTRACIÓN DE PROYECTOS DE INFRAESTRUCTURA</t>
  </si>
  <si>
    <t>PRESTACIÓN DE SERVICIOS PROFESIONALES DE UN ADMINISTRADOR DE EMPRESAS PARA ASESORÍA DE LA NORMATIVIDAD EMANADA POR LOS ÓRGANOS RECTORES DINAMIZANDO LA INTEROPERABILIDAD DE LOS SISTEMAS DE INFORMACIÓN CONTABLE, LOGÍSTICOS CON EL SISTEMA DE INFORMACIÓN FINANCIERO (SIIF NACIÓN) Y BRINDAR SOPORTE A LAS UNIDADES DE AFECTACIÓN DEL GASTO EN LOS TRES ÁMBITOS DE GESTIÓN DE LA JEFATURA NACIONAL DE ADMINISTRACIÓN DE RECURSOS</t>
  </si>
  <si>
    <t>PRESTACIÓN DE SERVICIOS PROFESIONALES DE UN INGENIERO CIVIL CON POSGRADO EN GERENCIA INTEGRAL DE PROYECTOS , PARA EL ABORDAJE INTEGRAL DE FUNCIONES TÉCNICAS TALES COMO FINANZAS, CONTABILIDAD, REPARACIÓN DE PRESUPUESTOS DE OBRA, CONTROL DE COSTOS Y ADMINISTRACIÓN DE PROYECTOS DE INFRAESTRUCTURA</t>
  </si>
  <si>
    <t xml:space="preserve">PRESTACIÓN DE SERVICIOS PROFESIONALES DE UN INGENIERO CIVIL EN EL COMPONENTE DE ESTRUCTURAS EN LOS DIFERENTES CONTRATOS DE OBRA Y CONSULTORÍA QUE SE REALICEN EN LA POLICÍA NACIONAL PARA LA DIRECCIÓN DE INFRAESTRUCTURA </t>
  </si>
  <si>
    <t xml:space="preserve">PRESTACIÓN DE SERVICIOS PROFESIONALES DE UN INGENIERO CIVIL CON CONOCIMIENTOS EN COSTOS Y PRESUPUESTOS, CONSTRUCCIÓN, MANTENIMIENTO DE PROYECTOS DE INFRAESTRUCTURA Y MANEJO DE SOFTWARE DE INGENIERÍA, PARA APOYAR EL PROCESO DEL ÁREA MANTENIMIENTO Y CONSERVACIÓN DE INFRAESTRUCTURA, DE LA DIRECCIÓN DE INFRAESTRUCTURA  </t>
  </si>
  <si>
    <t xml:space="preserve">PRESTACIÓN DE SERVICIOS PROFESIONALES DE UN INGENIERO CIVIL CON MAGISTER EN INGENIERÍA – RECURSOS HIDRÁULICOS CON EL FIN DE APOYAR EL COMPONENTE DE REDES HIDROSANITARIAS, DE GAS Y CONTRAINCENDIOS EN LAS DIFERENTES INSTALACIONES DE LA POLICÍA NACIONAL A TRAVÉS DE LA DIRECCIÓN DE INFRAESTRUCTURA </t>
  </si>
  <si>
    <t>PRESTACIÓN DE SERVICIOS DE UN TÉCNICO EN ASISTENCIA EN ORGANIZACIÓN DE ARCHIVOS PARA EL APOYO A LA GESTIÓN Y ORGANIZACIÓN DE FONDOS DOCUMENTALES Y TRANSFERENCIAS PRIMARIAS DE LAS VIGENCIAS (1980 AL 2023) DEL GRUPO TESORERÍA GENERAL DE LA DIRECCIÓN LOGÍSTICA Y FINANCIERA</t>
  </si>
  <si>
    <t>PRESTACIÓN DE SERVICIO PROFESIONAL DE UN INGENIERO CIVIL PARA EL COMPONENTE DE GERENCIA INTEGRAL DE OBRAS Y DIRECCIÓN DE PROYECTOS PARA LA PLANEACIÓN, ESTRUCTURACIÓN, Y SEGUIMIENTO DE PROYECTOS EJECUTADOS POR LA POLICÍA NACIONAL Y FINANCIADOS POR OTRAS FUENTES</t>
  </si>
  <si>
    <t>GUCAL</t>
  </si>
  <si>
    <t>SEGUIMIENTO DE LA ACREDITACIÓN BAJO LA NORMA NTC ISO/IEC 17025:2017 PARA EL LABORATORIO DE ENSAYOS DEL GRUPO CONTROL DE CALIDAD</t>
  </si>
  <si>
    <t>PRESTACIÓN DE SERVICIOS PROFESIONALES COMO ARQUITECTO ESPECIALISTA EN GERENCIA DE
PROYECTOS DE CONSTRUCCIÓN Y ESPECIALISTA EN ALTA GERENCIA, EN DIFERENTES CONTRATOS DE OBRA, MANTENIMIENTO Y CONSULTORÍA QUE SE REALICEN EN LA POLICÍA NACIONAL</t>
  </si>
  <si>
    <t>PROYECTO DE INVESTIGACIÓN DE CALIDAD Y RESISTENCIA DE LLANTAS PARA LA POLICIA NACIONAL</t>
  </si>
  <si>
    <t>Prestación de servicios de 24 Profesionales 
Ingeniería:
- Civil 
- Redes hidrosanitarias
- Electricista
- Patología de la construcción
- Estructuras
- Mecánica
- Gerencia de proyectos
- Vías
- Catastral
Arquitectura:
- Urbanista
- BIM
Otras Profesiones
- Finanzas
Tecnólogos
- Topografía
- Mecánico (refrigeración y plantas y equipos)</t>
  </si>
  <si>
    <t xml:space="preserve">CONTRATACIÓN DIRECTA </t>
  </si>
  <si>
    <t>Consultoría para el Reforzamiento del Edificio de la DIPON</t>
  </si>
  <si>
    <t>02-02-02-008-004</t>
  </si>
  <si>
    <t>SERVICIOS DE TELECOMUNICACIONES, TRANSMISIÓN Y SUMINISTRO DE INFORMACIÓN</t>
  </si>
  <si>
    <t xml:space="preserve">Actualización de Dos (02) licencias de CONSTRUPLAN para la elaboración de los diferentes presupuestos de la dirección de Infraestructura </t>
  </si>
  <si>
    <t>SERVICIO DE ASEO INTEGRAL</t>
  </si>
  <si>
    <t xml:space="preserve">VF MOD 1 ADI 1 PRO 1 06-7-10292-24 MANTENIMIENTO PREVENTIVO Y CORRECTIVO A TODO COSTO PARA VEHÍCULOS Y MOTOCICLETAS DE LA POLICÍA NACIONAL LOTE 1 </t>
  </si>
  <si>
    <t>VF MOD 1 ADI 1 PRO 06-7-10293-24 MANTENIMIENTO PREVENTIVO Y CORRECTIVO A TODO COSTO PARA VEHÍCULOS Y MOTOCICLETAS DE LA POLICÍA NACIONAL LOTE 2</t>
  </si>
  <si>
    <t>MANTENIMIENTO PREVENTIVO Y CORRECTIVO A TODO COSTO PARA LINEA DE VEHICULOS Y MOTOCICLETAS DE LA POLICIA NACIONAL - MULTIMARCAS - SA</t>
  </si>
  <si>
    <t>95122300- 49201600-72151800</t>
  </si>
  <si>
    <t xml:space="preserve">MANTENIMIENTO INTEGRAL PREVENTIVO Y CORRECTIVO INCLUYENDO RESPUESTOS </t>
  </si>
  <si>
    <t>MANTENIMIENTO PREVENTIVO Y CORRECTIVO CCTV GARMA Y GUCAL</t>
  </si>
  <si>
    <t>81101700</t>
  </si>
  <si>
    <t>MANTENIMIENTO, CALIBRACIÓN Y VERIFICACIÓN DE EQUIPOS SDL ATLAS, HUNTERLAB, ATLAS MTT Y OTROS</t>
  </si>
  <si>
    <t>MANTENIMIENTO DEL SISTEMA DETECCIÓN DE INCENDIO DEL GRUPO CONTROL DE CALIDAD</t>
  </si>
  <si>
    <t>REALIZAR EL MANTENIMIENTO A LOS EQUIPOS DE TOPOGRAFIA DE LA DIRECCIÓN</t>
  </si>
  <si>
    <t>Contrato para el Mantenimiento de ascensores de la DIPON</t>
  </si>
  <si>
    <t>39111522 - 39111612</t>
  </si>
  <si>
    <t>DECORACIÓN NAVIDEÑA</t>
  </si>
  <si>
    <t>MANTENIMIENTO DE MÁQUINAS DE COSTURA</t>
  </si>
  <si>
    <t>MANTENIMIENTO PREVENTIVO Y CORRECTIVO, CON SUMINISTRO DE REPUESTOS</t>
  </si>
  <si>
    <t>72101506</t>
  </si>
  <si>
    <t xml:space="preserve">VF CONTRATO 06-7-10333-24 MANTENIMIENTO PREVENTIVO Y CORRECTIVO DE ASCENSORES DE LA DIRECCIÓN GENERAL DE LA POLICÍA, CON EJECUCIÓN POR TRACTO SUCESIVO, A PRECIOS UNITARIOS FIJOS SIN FÓRMULA DE REAJUSTE </t>
  </si>
  <si>
    <t>VF ORDEN DE COMPRA 139025 MANTENIMIENTO PREVENTIVO Y CORRECTIVO A TODO COSTO PARA LÍNEA DE VEHÍCULOS PROPIEDAD DE LA POLICÍA NACIONAL A TRAVÉS DEL ACUERDO MARCO DE PRECIOS CCE-286-AMP-2020 HONDA MOTOS</t>
  </si>
  <si>
    <t>VF ORDEN DE COMPRA 139026 MANTENIMIENTO PREVENTIVO Y CORRECTIVO A TODO COSTO PARA LÍNEA DE VEHÍCULOS Y MOTOCICLETAS DE LA POLICÍA NACIONAL A TRAVÉS DEL ACUERDO MARCO DE PRECIOS CCE-286-AMP-2020 SUZUKI MOTOS</t>
  </si>
  <si>
    <t>VF ORDEN DE COMPRA 139597 MANTENIMIENTO PREVENTIVO Y CORRECTIVO A TODO COSTO PARA LÍNEA DE VEHÍCULOS Y MOTOCICLETAS DE LA POLICÍA NACIONAL A TRAVÉS DEL ACUERDO MARCO DE PRECIOS CCE-286-AMP-2020 HYUNDAI AUTOMOVILES</t>
  </si>
  <si>
    <t>VF ORDEN DE COMPRA 139598 MANTENIMIENTO PREVENTIVO Y CORRECTIVO A TODO COSTO PARA LÍNEA DE VEHÍCULOS Y MOTOCICLETAS DE LA POLICÍA NACIONAL A TRAVÉS DEL ACUERDO MARCO DE PRECIOS CCE-286-AMP-2020 RENAULT CAMPEROS</t>
  </si>
  <si>
    <t>VF ORDEN DE COMPRA 139953 MANTENIMIENTO PREVENTIVO Y CORRECTIVO A TODO COSTO PARA LÍNEA DE VEHÍCULOS Y MOTOCICLETAS DE LA POLICÍA NACIONAL A TRAVÉS DEL ACUERDO MARCO DE PRECIOS CCE-286-AMP-2020 RENAULT AUTOMOVIL</t>
  </si>
  <si>
    <t>VF ORDEN DE COMPRA 139954 MANTENIMIENTO PREVENTIVO Y CORRECTIVO A TODO COSTO PARA LÍNEA DE VEHÍCULOS Y MOTOCICLETAS DE LA POLICÍA NACIONAL A TRAVÉS DEL ACUERDO MARCO DE PRECIOS CCE-286-AMP-2020 TOYOTA AUTOMOVIL</t>
  </si>
  <si>
    <t>VF ORDEN DE COMPRA 139955 MANTENIMIENTO PREVENTIVO Y CORRECTIVO A TODO COSTO PARA LÍNEA DE VEHÍCULOS Y MOTOCICLETAS DE LA POLICÍA NACIONAL A TRAVÉS DEL ACUERDO MARCO DE PRECIOS CCE-286-AMP-2020 TOYOTA CAMPEROS</t>
  </si>
  <si>
    <t>VF ORDEN DE COMPRA 139956 MANTENIMIENTO PREVENTIVO Y CORRECTIVO A TODO COSTO PARA LÍNEA DE VEHÍCULOS Y MOTOCICLETAS DE LA POLICÍA NACIONAL A TRAVÉS DEL ACUERDO MARCO DE PRECIOS CCE-286-AMP-2020 VOLKSWAGEN CAMPEROS</t>
  </si>
  <si>
    <t>VF ORDEN DE COMPRA 139957 MANTENIMIENTO PREVENTIVO Y CORRECTIVO A TODO COSTO PARA LÍNEA DE VEHÍCULOS Y MOTOCICLETAS DE LA POLICÍA NACIONAL A TRAVÉS DEL ACUERDO MARCO DE PRECIOS CCE-286-AMP-2020 CHEVROLET CARGA PESADA</t>
  </si>
  <si>
    <t>VF ORDEN DE COMPRA 139960 MANTENIMIENTO PREVENTIVO Y CORRECTIVO A TODO COSTO PARA LÍNEA DE VEHÍCULOS Y MOTOCICLETAS DE LA POLICÍA NACIONAL A TRAVÉS DEL ACUERDO MARCO DE PRECIOS CCE-286-AMP-2020 CHEVROLET AUTOMOVILES</t>
  </si>
  <si>
    <t>VF ORDEN DE COMPRA 139961 MANTENIMIENTO PREVENTIVO Y CORRECTIVO A TODO COSTO PARA LÍNEA DE VEHÍCULOS Y MOTOCICLETAS DE LA POLICÍA NACIONAL A TRAVÉS DEL ACUERDO MARCO DE PRECIOS CCE-286-AMP-2020 MAZDA AUTOMOVILES</t>
  </si>
  <si>
    <t>VF ORDEN DE COMPRA 139962 MANTENIMIENTO PREVENTIVO Y CORRECTIVO A TODO COSTO PARA LÍNEA DE VEHÍCULOS Y MOTOCICLETAS DE LA POLICÍA NACIONAL A TRAVÉS DEL ACUERDO MARCO DE PRECIOS CCE-286-AMP-2020 CHEVROLET CAMPEROS</t>
  </si>
  <si>
    <t>VF ORDEN DE COMPRA 139599 MANTENIMIENTO PREVENTIVO Y CORRECTIVO A TODO COSTO PARA LÍNEA DE VEHÍCULOS Y MOTOCICLETAS DE LA POLICÍA NACIONAL A TRAVÉS DEL ACUERDO MARCO DE PRECIOS CCE-286-AMP-2020 INTERCONTINENTAL CARGA PESADA</t>
  </si>
  <si>
    <t xml:space="preserve">ADICIÓN MANTENIMIENTO PREVENTIVO Y CORRECTIVO DE ASCENSORES DE LA DIRECCIÓN GENERAL DE LA POLICÍA, CON EJECUCIÓN POR TRACTO SUCESIVO, A PRECIOS UNITARIOS FIJOS SIN FÓRMULA DE REAJUSTE </t>
  </si>
  <si>
    <t>02-02-02-009-002</t>
  </si>
  <si>
    <t>SERVICIOS DE EDUCACIÓN</t>
  </si>
  <si>
    <t>86121702</t>
  </si>
  <si>
    <t>MAESTRIA ADMINISTRACIÓN DE EMPRESAS MBA 9 FUNCIONARIOS</t>
  </si>
  <si>
    <t>MAESTRIA CONTRATACIÓN PÚBLICA Y SU GESTIÓN 3 FUNCIONARIOS</t>
  </si>
  <si>
    <t xml:space="preserve">MAESTRIA DERECHO CONTRACTUAL PÚBLICO Y PRIVADO 5 FUNCIONARIOS </t>
  </si>
  <si>
    <t xml:space="preserve">MAESTRIA PLANEACIÓN PARA EL DESARROLLO </t>
  </si>
  <si>
    <t xml:space="preserve">MAESTRIA TECNOLOGÍAS LIMPIAS </t>
  </si>
  <si>
    <t>PRESTACIÓN DE SERVICIOS PROFESIONALES – MAESTRÍA EN FINANZAS – SEGUNDO Y TERCER SEMESTRE PARA UN (01) FUNCIONARIO DE LA POLICÍA NACIONAL</t>
  </si>
  <si>
    <t xml:space="preserve">ESPECIALIZACIÓN CONTRTACIÓN ESTATAL Y SU GESTIÓN 3 FUNCIONARIOS </t>
  </si>
  <si>
    <t>ESPECIALIZACIÓN GERENCIA DE PROYECTOS DE CONTRUCCIÓN E INFRAESTRUCTURA 2 FUNCIONARIOS</t>
  </si>
  <si>
    <t xml:space="preserve">ESPECIALIZACIÓN CONTRTACIÓN ESTATAL 3 FUNCIONARIOS </t>
  </si>
  <si>
    <t xml:space="preserve">ESPECIALIZACIÓN CIENCIAS TRIBUTARIAS 4 FUNCIONARIOS </t>
  </si>
  <si>
    <t xml:space="preserve">PRESTACIÓN DE SERVICIOS PROFESIONALES SEGUNDO SEMESTRE – ESPECIALIZACIÓN EN AUDITORIA DE CONTROL INTERNO Y ASEGURAMIENTO PARA OCHO (08) FUNCIONARIOS DE LA DIRECCIÓN LOGÍSTICA Y FINANCIERA DE LA POLICÍA NACIONAL </t>
  </si>
  <si>
    <t>PRESTACIÓN DE SERVICIOS PROFESIONALES ESPECIALIZACIÓN EN ESTRUCTURAS - SEGUNDO SEMESTRE PARA UN (01) FUNCIONARIOS DE LA POLICÍA NACIONAL</t>
  </si>
  <si>
    <t>PRESTACIÓN DE SERVICIOS PROFESIONALES ESPECIALIZACIÓN EN SANEAMIENTO AMBIENTAL - SEGUNDO SEMESTRE PARA UN (01) FUNCIONARIOS DE LA POLICÍA NACIONAL</t>
  </si>
  <si>
    <t>CODEH</t>
  </si>
  <si>
    <t>ESPECIALIZACIÓN EN ARQUITECTURA EMPRESARIAL DE SOFTWARE</t>
  </si>
  <si>
    <t xml:space="preserve">PROGRAMA DE FORMACIÓN INTEGRAL PARA PERITO PROFESIONAL DE VEHÍCULOS </t>
  </si>
  <si>
    <t xml:space="preserve">CAPACITACIÓN PROGRAMA TÉCNICO EN AVALÚOS DE BIENES INMUEBLES </t>
  </si>
  <si>
    <t xml:space="preserve">ABIRE </t>
  </si>
  <si>
    <t xml:space="preserve">ESPECIALIZACIÓN EN SEGUROS </t>
  </si>
  <si>
    <t xml:space="preserve">DILOF </t>
  </si>
  <si>
    <t xml:space="preserve">PROGRAMAS ACADEMICOS </t>
  </si>
  <si>
    <t>Solicitud recursos para realizar el pago de los servicios públicos domiciliarios de los predios a cargo de la Dirección Logística y Financiera (Alcantarillado)</t>
  </si>
  <si>
    <t>Solicitud recursos para realizar el pago de los servicios públicos domiciliarios de los predios a cargo de la Dirección Logística y Financiera.(aseo)</t>
  </si>
  <si>
    <t>7325</t>
  </si>
  <si>
    <t>02-02-02-009-007</t>
  </si>
  <si>
    <t>OTROS SERVICIOS</t>
  </si>
  <si>
    <t>PRESTACIÓN DE SERVICIOS LOGÍSTICOS PARA EL CUMPLIMIENTO DE LAS FUNCIONES PROPIAS DE LA DIRECCIÓN GENERAL DE LA POLICÍA NACIONAL</t>
  </si>
  <si>
    <t>CONTRTACIÓN DIRECTA</t>
  </si>
  <si>
    <t>93161602</t>
  </si>
  <si>
    <t>08-01-02-006</t>
  </si>
  <si>
    <t>IMPUESTO SOBRE VEHÍCULOS AUTOMOTORES</t>
  </si>
  <si>
    <t>IMPUESTOS VEHICULAR NISSAN PATROL</t>
  </si>
  <si>
    <t>08-03</t>
  </si>
  <si>
    <t>Pago expensas licencia de reforzamiento</t>
  </si>
  <si>
    <t>08-04-04</t>
  </si>
  <si>
    <t>CONTRIBUCIÓN DE VALORIZACIÓN MUNICIPAL</t>
  </si>
  <si>
    <t xml:space="preserve">REALIZAR EL PAGO DE VALORIZACIÓN DE LAS UNIDADES A CARGO DE LA DIRECCION </t>
  </si>
  <si>
    <t>000SR</t>
  </si>
  <si>
    <t>SUDIR</t>
  </si>
  <si>
    <t>microfonos</t>
  </si>
  <si>
    <t>Microfono inalámbrico</t>
  </si>
  <si>
    <t>LICENCIAS COMPUTADORES</t>
  </si>
  <si>
    <t>Gorros de quirofano</t>
  </si>
  <si>
    <t>Mascaras quirurgicas</t>
  </si>
  <si>
    <t>Guantes de protección</t>
  </si>
  <si>
    <t xml:space="preserve">anilladora </t>
  </si>
  <si>
    <t>MAESTRIAS EN GERENCIA DE PROYECTOS Y ADMINISTRACION DE EMPRESAS MBA</t>
  </si>
  <si>
    <t>UNIPEP</t>
  </si>
  <si>
    <t>Eventos protocolarios</t>
  </si>
  <si>
    <t>000CP</t>
  </si>
  <si>
    <t>CENEP</t>
  </si>
  <si>
    <t>UNDMO</t>
  </si>
  <si>
    <t>20101500</t>
  </si>
  <si>
    <t>PICADORAS DE PAPEL</t>
  </si>
  <si>
    <t>52161505</t>
  </si>
  <si>
    <t>TELEVISORES</t>
  </si>
  <si>
    <t>45121516</t>
  </si>
  <si>
    <t>VIDEO CAMARA</t>
  </si>
  <si>
    <t>43233004</t>
  </si>
  <si>
    <t xml:space="preserve">SELECCIÓN ABREVIADA </t>
  </si>
  <si>
    <t>56101708</t>
  </si>
  <si>
    <t>ARCHIVADOR</t>
  </si>
  <si>
    <t>EQUIPO Y APARATOS DE RADIO TELEVISIÓN Y COMUNICACIONES.</t>
  </si>
  <si>
    <t>52161520</t>
  </si>
  <si>
    <t>MICROFONO DE SOLAPA</t>
  </si>
  <si>
    <t>43201827</t>
  </si>
  <si>
    <t>DISPOSITIVO DE ALMACENAMIENTO DISCO DURO PORTATIL</t>
  </si>
  <si>
    <t>45121602</t>
  </si>
  <si>
    <t>TRIPODE PARA VIDEO CAMARA</t>
  </si>
  <si>
    <t>56121400</t>
  </si>
  <si>
    <t>CAFETERIA</t>
  </si>
  <si>
    <t xml:space="preserve">PRESTACIÓN DE SERVICIOS PROFESIONALES POR PARTE DE UN LICENCIADO EN FILOSOFÍA Y LETRAS CON MAESTRÍA EN EDUCACIÓN, PARA ASESORAR EL PROCEDIMIENTO DE ACOMPAÑAMIENTO EN CAMPO, DISEÑAR INSTRUMENTOS DE EVALUACIÓN, APOYAR LA CONSTRUCCIÓN DEL BANCO DE PREGUNTAS E IMPLEMENTAR PROYECTOS AUDIOVISUALES PARA LA VALIDACIÓN DE COMPETENCIAS, EN CONFORMIDAD CON LO ESTABLECIDO EN LA LEY 2179 DEL 30/12/2021 Y LA RESOLUCIÓN 02287 DEL 01/08/2022 </t>
  </si>
  <si>
    <t>80111600</t>
  </si>
  <si>
    <t>PRESTACIÓN DE SERVICIOS PROFESIONALES DE UN POLITÓLOGO (A) PARA LA ASESORÍA Y ACOMPAÑAMIENTO EN EL DESARROLLO DE LA VALIDACIÓN DE COMPETENCIAS POLICIALES FUNCIONALES PARA EL NOMBRAMIENTO E INGRESO AL ESCALAFÓN, DISTINCIONES Y ASCENSOS, EN REFERENCIA A LA LEY 2179 DE 2021, POR PARTE DEL CENTRO DE ESTÁNDARES DE LA POLICÍA NACIONAL</t>
  </si>
  <si>
    <t>47132102</t>
  </si>
  <si>
    <t>ASEO</t>
  </si>
  <si>
    <t>90101802</t>
  </si>
  <si>
    <t>SERVICIO DE COMIDA A DOMICILIO</t>
  </si>
  <si>
    <t>000UNI</t>
  </si>
  <si>
    <t>DESTRUCTORA DE PAPEL</t>
  </si>
  <si>
    <t>LICENCIA DE OFIMÁTICA</t>
  </si>
  <si>
    <t>ANILLADORA</t>
  </si>
  <si>
    <t>PRESTACIÓN DE SERVICIOS PROFESIONALES PARA EL DESARROLLO DE LA INVESTIGACIÓN ACADÉMICA: "FUNCIÓN DE LA POLICÍA NACIONAL EN ESCENARIOS DE DIÁLOGO; EL SACRIFICIO INDIVIDUAL COMO APUESTA A LA PAZ</t>
  </si>
  <si>
    <t>PRESTACIÓN DE SERVICIOS PROFESIONALES PARA EL DESARROLLO DE LA INVESTIGACIÓN ACADÉMICA: "TODAS LAS VOCES CONTRA EL ODIO"</t>
  </si>
  <si>
    <t>PRESTACIÓN DE SERVICIOS PROFESIONALES PARA EL DESARROLLO DE LA INVESTIGACIÓN ACADÉMICA: "RELATOS Y VIVENCIAS DE LOS PROTAGONISTAS DEL ACUERDO DE PAZ FIRMADO EL 12 DE NOVIEMBRE DE 2016 Y EL ROL DE LA POLICÍA NACIONAL COMO GARANTE DE DERECHOS"</t>
  </si>
  <si>
    <t>PRESTACIÓN DE SERVICIOS PROFESIONALES PARA EL DESARROLLO DE LA INVESTIGACIÓN ACADÉMICA: "HISTORIAS DE POLICÍAS VÍCTIMAS EN EL MARCO DEL CONFLICTO ARMADO INTERNO EN SITUACIÓN DE DISCAPACIDAD</t>
  </si>
  <si>
    <t>OFPLA</t>
  </si>
  <si>
    <t>OBRA EDITORIAL</t>
  </si>
  <si>
    <t xml:space="preserve">CURSO - VIOLENCIA BASADAS EN GÉNERO. NORMATIVIDAD MANIFESTACIONES Y MECANISMOS DE PROTECCIÓN - UNIVERSIDAD DE LOS ANDES </t>
  </si>
  <si>
    <t>93131503</t>
  </si>
  <si>
    <t xml:space="preserve">DIPLOMADO VIRTUAL EN ESTUDIOS DE MUSEO PARA LA TRANSFORMACION CULTURAL - UNIVERSIDAD JAVERIANA </t>
  </si>
  <si>
    <t>DIPLOMADO EN STORYTELLING: NARRATIVA DE HISTORIAS - UNIVERSIDAD DE LA SABANA</t>
  </si>
  <si>
    <t>DIPLOMADO - CLAVES EN COMUNICACIÓN Y PERIODISMO CONTRA LAS VIOLENCIAS BASADAS EN GÉNERO - UNIVERSIDAD EXTERNADO DE COLOMBIA</t>
  </si>
  <si>
    <t xml:space="preserve">DIPLOMADO -  IMPLEMENTACIÓN DE ACUERDO DE PAZ - UNIVERSIDAD JAVERIANA </t>
  </si>
  <si>
    <t>ESPECIALIZACION EN AUDITORIA Y ADMINISTRACION DE LA INFORMACION TRIBUTARIA - UNIVERSIDAD SANTO TOMAS</t>
  </si>
  <si>
    <t>ESPECIALIZACIÓN EN DERECHOS HUMANOS, DIH Y RESOLUCIÓN DE CONFLICTOS - ESCUELA DE DERECHOS HUMANOS, DIH Y ASUNTOS JURÍDICOS del Ejército Nacional</t>
  </si>
  <si>
    <t>SERVICIO DE LOGÍSTICA Y ALIMENTACIÓN PARA LOS DIFERENTES EVENTOS PROPUESTOS</t>
  </si>
  <si>
    <t>000K</t>
  </si>
  <si>
    <t>INGER</t>
  </si>
  <si>
    <t>AIRE ACONDICIONADO</t>
  </si>
  <si>
    <t xml:space="preserve"> VENTILADORES </t>
  </si>
  <si>
    <t xml:space="preserve"> EXTINTORES </t>
  </si>
  <si>
    <t>SISTEMA DE SONIDO PORTABLE PARA EVENTOS, TRIPODE, AMPLIFICADOR, DOS MICROFONOS INALAMBRICO Y UNO ALAMBRICO</t>
  </si>
  <si>
    <t>KIT DE VIDEOCONFERENCIA INTEGRADO CON CÁMARA PTZ CON CONTROL, CUATRO MICROFONOS OMNIDIRECCIONAL, KIT MANOS LIBRES, HUB, TRIPODE Y CONTROL REMOTO PARA VIDEOCONFERENCIA</t>
  </si>
  <si>
    <t>CÁMARA FOTOGRÁFICA CON ACCESORIOS (FLASH, OBJETIVOS GRAN ANGULAR, MACRO PUNTO ROJO, FLEX, LUCES).</t>
  </si>
  <si>
    <t>TRANSMITOR TERMOHIGROMETRO</t>
  </si>
  <si>
    <t>GRANDES SUPERFICIES</t>
  </si>
  <si>
    <t>LUXOMETRO</t>
  </si>
  <si>
    <t>LICENCIAS SOFTWARE  DE ANÁLISIS DE DATOS Y DE INTELIGENCIA DE NEGOCIOS  TABLEAU (CAPACITACIÓN DEL PERSONAL SOBRE DICHA HERRAMIENTA)</t>
  </si>
  <si>
    <t xml:space="preserve">LICENCIAS DE FUNCIONAMIENTO PARA CMPUTADORES DE MESA </t>
  </si>
  <si>
    <t>LICENCIAS PORTATILES</t>
  </si>
  <si>
    <t>RESPIRADORES</t>
  </si>
  <si>
    <t xml:space="preserve">MANTEL INSTITUCIONAL PARA CEREMONIAS </t>
  </si>
  <si>
    <t>BANDERA DE COLOMBIA</t>
  </si>
  <si>
    <t>BANDERA DE LA INSPECCIÓN GENERAL</t>
  </si>
  <si>
    <t>BANDERA DE LA POLICÍA NACIONAL</t>
  </si>
  <si>
    <t>53120000</t>
  </si>
  <si>
    <t xml:space="preserve"> BOLSO PARA BOTIQUÍN </t>
  </si>
  <si>
    <t>PARCHES PARA EL DESFIBRILADOR</t>
  </si>
  <si>
    <t>GUANTES DE NITRILO PAR REVISION DEL ARCHIVO</t>
  </si>
  <si>
    <t>ESTANTERIAS PARA ALMACENAJE</t>
  </si>
  <si>
    <t>CUADRO DE HONOR Y RECONOCIMIENTO DE 2M X 1M EN MADERA</t>
  </si>
  <si>
    <t>ATRIL</t>
  </si>
  <si>
    <t>BANDEJAS PARA CEREMONIA VERDE</t>
  </si>
  <si>
    <t>ASTAS PARA BANDERA</t>
  </si>
  <si>
    <t>BASE PARA BANDERAS</t>
  </si>
  <si>
    <t>49221500</t>
  </si>
  <si>
    <t>BALÓN DE BALONCESTO</t>
  </si>
  <si>
    <t>BALÓN DE FUTBOL</t>
  </si>
  <si>
    <t>BALÓN DE MICROFUTBOL</t>
  </si>
  <si>
    <t>BALÓN DE VOLEIBOL</t>
  </si>
  <si>
    <t>SET RAQUETAS TENIS DE MESA DE PIN PONG CON BALÓN Y MALLA</t>
  </si>
  <si>
    <t>MESA DE PIN PONG DESPLEGABLE</t>
  </si>
  <si>
    <t>BALONES DE PILATES</t>
  </si>
  <si>
    <t xml:space="preserve">STEP </t>
  </si>
  <si>
    <t>ULA ULA</t>
  </si>
  <si>
    <t xml:space="preserve">MEDALLAS INSPECCIÓN GENERAL BRIGADIER GENERAL JAIME RAMIREZ GÓMEZ </t>
  </si>
  <si>
    <t xml:space="preserve"> PESO (TEST DE COOPER) </t>
  </si>
  <si>
    <t>ESTACIÓN DE CALOR Y SOLDADURA</t>
  </si>
  <si>
    <t>DESHUMIDIFICADOR 20 PINTAS</t>
  </si>
  <si>
    <t xml:space="preserve"> DESHUMIDIFICADOR 80 PINTAS </t>
  </si>
  <si>
    <t xml:space="preserve"> HUMIDIFICADOR </t>
  </si>
  <si>
    <t>ESTACIÓN DE ACOPLAMIENTO SATA HDD</t>
  </si>
  <si>
    <t xml:space="preserve">BATERÍA CANON LP-E6 </t>
  </si>
  <si>
    <t>UNIDAD QUEMADORA  DE DVD/CD</t>
  </si>
  <si>
    <t>INTERRUPTOR DE TRANSMISIÓN EN VIVO</t>
  </si>
  <si>
    <t>MICROFONO DE SOLAPA INALAMBRICO DOBLE IPHONE Y ANDROID SX31</t>
  </si>
  <si>
    <t xml:space="preserve">CABINA ACTIVA DE SONIDO PORTATIL CON DOS MICROFONOS  </t>
  </si>
  <si>
    <t xml:space="preserve"> DIADEMAS CON MICRÓFONO PARA PC </t>
  </si>
  <si>
    <t xml:space="preserve"> PAQUETE DE INTERFAZ DE AUDIO USB </t>
  </si>
  <si>
    <t xml:space="preserve"> GRABADORA PERIODISTICA </t>
  </si>
  <si>
    <t>PROYECTOR VIDEO BEAM CON TELON MANUAL 2mx2m</t>
  </si>
  <si>
    <t>COLLAR CERVICAL ADULTO</t>
  </si>
  <si>
    <t>CRONOMETRO</t>
  </si>
  <si>
    <t>SERVICIO DE ARRENDAMIENTO DE INSTALACIONES PARA EL FUNCIONAMIENTO DE LA INSPECCION GENERAL  Y VIGENCIAS FUTURAS</t>
  </si>
  <si>
    <t>80131500</t>
  </si>
  <si>
    <t>VF CONTRATO 06-1-10319-24 ARRENDAMIENTO DE UN BIEN INMUEBLE PARA EL FUNCIONAMIENTO DE DIFERENTES UNIDADES DE LA POLICÍA NACIONAL</t>
  </si>
  <si>
    <t>PAGO DE VIATICOS PARA EL PERSONAL DE LAS DIFERENTES VISITAS DENTRO DEL PROCESO</t>
  </si>
  <si>
    <t>000E</t>
  </si>
  <si>
    <t>JESEP</t>
  </si>
  <si>
    <t>Licencia office</t>
  </si>
  <si>
    <t>Servicio de alimentación y alojamiento apoyos a operaciones policiales y protesta social.</t>
  </si>
  <si>
    <t>ÍTEM 1: PRESTACIÓN DE SERVICIOS PROFESIONALES DE UN ABOGADO CON EL OBJETO DE ASESORAR, ATENDER, DESARROLLAR, FORMULAR, CONSTRUIR Y RESOLVER LOS REQUERIMIENTOS DE ACCIONES CONSTITUCIONALES, INFORMATIVOS ADMINISTRATIVOS PRESTACIONALES, CONVENIOS, ENTRE OTROS DE LA JEFAURA NACIONAL DEL SERVICIO DE POLICÍA.</t>
  </si>
  <si>
    <t>ÍTEM 2: PRESTACIÓN DE SERVICIOS PROFESIONALES DE UN ABOGADO CON EL OBJETO DE ASESORAR, ATENDER, DESARROLLAR, FORMULAR, CONSTRUIR Y RESOLVER LOS REQUERIMIENTOS DE ACCIONES CONSTITUCIONALES, INFORMATIVOS ADMINISTRATIVOS PRESTACIONALES, CONVENIOS, ENTRE OTROS DE LA JEFAURA NACIONAL DEL SERVICIO DE POLICÍA.</t>
  </si>
  <si>
    <t>ÍTEM 3: PRESTACIÓN DE SERVICIOS PROFESIONALES DE UN ABOGADO CON EL OBJETO DE ASESORAR, ATENDER, DESARROLLAR, FORMULAR, CONSTRUIR Y RESOLVER LOS REQUERIMIENTOS DE ACCIONES CONSTITUCIONALES, INFORMATIVOS ADMINISTRATIVOS PRESTACIONALES, CONVENIOS, ENTRE OTROS DE LA JEFAURA NACIONAL DEL SERVICIO DE POLICÍA.</t>
  </si>
  <si>
    <t>80121700</t>
  </si>
  <si>
    <t>PRESTACIÓN DE SERVICIOS PROFESIONALES DE UN ABOGADO, CON EL FIN DE ORIENTAR Y ARTICULAR A LOS COMANDANTES DE POLICÍA PARA PARTICIPAR EN EL CICLO DE POLÍTICA PÚBLICA A NIVEL NACIONAL Y LA GESTIÓN DE RECURSOS A TRAVÉS DE OTRAS FUENTES DE FINANCIACIÓN DE LA JEFATURA NACIONAL DEL SERVICIO DE POLICÍA</t>
  </si>
  <si>
    <t>PRESTACIÓN DE SERVICIOS PROFESIONALES EN LA RAMA DEL DERECHO POLICIVO Y DERECHO PUBLICO, PARA ATENDER DIVERSOS REQUERIMIENTOS DE ORDEN JURÍDICO REFERENTES A LA LEY 1801 DEL 2016 Y RNMC VERSIÓN 2.0</t>
  </si>
  <si>
    <t>PRESTACIÓN DE UN ABOGADO PARA JESEP</t>
  </si>
  <si>
    <t>000ES</t>
  </si>
  <si>
    <t>TRITURADORA DE PAPEL</t>
  </si>
  <si>
    <t>PONALSAR</t>
  </si>
  <si>
    <t>PLANTA GENERADORA DE ENERGIA PORTATIL</t>
  </si>
  <si>
    <t>INTERCOMUNICADORES</t>
  </si>
  <si>
    <t xml:space="preserve">LENTE PARA CÁMARA </t>
  </si>
  <si>
    <t>ESCUDO BLINDADO</t>
  </si>
  <si>
    <t xml:space="preserve">PROTECTOR CORPORAL ANTIMOTIN NEGRO </t>
  </si>
  <si>
    <t>LANZADORA DE ESFERAS</t>
  </si>
  <si>
    <t xml:space="preserve">LICENCIAS </t>
  </si>
  <si>
    <t>INSUMOS DE PAPELERIA Y ELEMENTOS DE OFICINA</t>
  </si>
  <si>
    <t xml:space="preserve">SUPRESOR DE FUEGO TACTICO </t>
  </si>
  <si>
    <t xml:space="preserve">BATERÍAS INTERCOMUNICADORES </t>
  </si>
  <si>
    <t>02-02-01-004-010</t>
  </si>
  <si>
    <t>PARTES, PIEZAS Y ACCESORIOS DE EQUIPO MILITAR Y POLICÍA</t>
  </si>
  <si>
    <t>VISERA PARA CASCO ANTIMOTIN</t>
  </si>
  <si>
    <t xml:space="preserve">VISERA PARA CASCO ANTIMOTIN </t>
  </si>
  <si>
    <t>SEGUROS PARA EQUIPO SIART TÁCTICOI TIPO II UNDMO</t>
  </si>
  <si>
    <t xml:space="preserve">SEGUROS PARA EQUIPO SIART OPERATIVO TIPO I UNDMO </t>
  </si>
  <si>
    <t xml:space="preserve">SERVICIO DE EDICIÓN, IMPRESIÓN PUBLICACIÓN, Y OBRA EDITORIAL </t>
  </si>
  <si>
    <t>000PO</t>
  </si>
  <si>
    <t>PLANTA DE ILUMINACIÓN DE RESCATE</t>
  </si>
  <si>
    <t>POLIZA TODO RIESGO DRON</t>
  </si>
  <si>
    <t>000COP</t>
  </si>
  <si>
    <t>COPES</t>
  </si>
  <si>
    <t>27121500</t>
  </si>
  <si>
    <t>BRECHA ELECTRO HIDRAULICA</t>
  </si>
  <si>
    <t>44101603</t>
  </si>
  <si>
    <t>ADQUISICIÓN DE DESTRUCTORA DE PAPEL DE OFICINA</t>
  </si>
  <si>
    <t>43191500</t>
  </si>
  <si>
    <t>ADQUISICION TELEFONOS SATELITALES SAT</t>
  </si>
  <si>
    <t>45111700</t>
  </si>
  <si>
    <t>ADQUISICION DE EQUIPO DE SONIDO TIPO 2; CONSOLA DE SONIDO DE 32 ENTRADAS; MICRÓFONOS DE SOLAPA INALÁMBRICO PARA CONSOLA DE SONIDO y MICRÓFONO DE MANO ALÁMBRICO. COPES - DILOF</t>
  </si>
  <si>
    <t>52161518</t>
  </si>
  <si>
    <t>ADQUISICIÓN GPS PARA EL COPES - DILOF</t>
  </si>
  <si>
    <t>02-02-01-002-001</t>
  </si>
  <si>
    <t>CARNE, PESCADO, FRUTAS, HORTALIZAS, ACEITES Y GRASAS</t>
  </si>
  <si>
    <t>50467007</t>
  </si>
  <si>
    <t>ADQUISICIÓN DE VÍVERES NO PERECEDEROS PARA EL COMANDO DE OPERACIONES ESPECIALES Y ANTITERRORISMO “COPES - DILOF</t>
  </si>
  <si>
    <t>02-02-01-002-002</t>
  </si>
  <si>
    <t>PRODUCTOS LÁCTEOS Y OVOPRODUCTOS</t>
  </si>
  <si>
    <t>50131702</t>
  </si>
  <si>
    <t>93131600</t>
  </si>
  <si>
    <t>02-02-01-002-004</t>
  </si>
  <si>
    <t>BEBIDAS</t>
  </si>
  <si>
    <t>50202309</t>
  </si>
  <si>
    <t>52121600</t>
  </si>
  <si>
    <t>ADQUISICIÓN DE JUEGO DE BANDERAS PARA EL COPES</t>
  </si>
  <si>
    <t>ADQUISICIÓN DE EQUIPO DE ASALTO AÉREO PARA ENTRENAMIENTO Y PARA LAS  REALIZAR OPERACIONES HELICOPORTADAS.</t>
  </si>
  <si>
    <t>SERVICIO DE RECARGA DE EXTINTORES DE 10 LBS, 20 LBS Y 150 LIBRAS PARA EL COPES</t>
  </si>
  <si>
    <t>25172500</t>
  </si>
  <si>
    <t>ADQUISICIÓN DE LLANTAS PARA EL PARQUE AUTOMOTOR DEL COPES</t>
  </si>
  <si>
    <t>46181500</t>
  </si>
  <si>
    <t>ADQUISICIÓN DE GUANTES TÁCTICOS PARA RAPPEL Y SOGA RÁPIDA</t>
  </si>
  <si>
    <t>43211500</t>
  </si>
  <si>
    <t>Adquisición equipo de sonido profesional de campo abierto para el COPES (Rack para equipos)</t>
  </si>
  <si>
    <t>46282300</t>
  </si>
  <si>
    <t>ADQUISICIÓN DE EQUIPO DE ASALTO AÉREO (DESCENDEDOR, MOSQUETON) PARA ENTRENAMIENTO Y/O REALIZAR OPERACIONES HELICOPORTADAS.</t>
  </si>
  <si>
    <t>39131700</t>
  </si>
  <si>
    <t>ADQUISICIÓN EQUIPO DE SONIDO PROFESIONAL DE CAMPO ABIERTO PARA EL COPES (KIT CABLES PARA CONEXIÓN  MICRÓFONOS, ACONDICIONADOR DE VOLTAJE 110V, EXTENSIÓN DE VOLTAJE CON TOMA, MULTITOMAS</t>
  </si>
  <si>
    <t>46181800</t>
  </si>
  <si>
    <t>ADQUISICIÓN KIT DE GAFAS BALÍSTICAS DE ASALTO AÉREO</t>
  </si>
  <si>
    <t>83101600</t>
  </si>
  <si>
    <t>PAGO SERVICIOS PÚBLICOS VIGENCIA 2025 - DILOF</t>
  </si>
  <si>
    <t>13625</t>
  </si>
  <si>
    <t>81161801</t>
  </si>
  <si>
    <t>SERVICIO DE SOPORTE SATELITAL PARA EL COMANDO EN OPERACIONES ESPECIALES Y ANTITERRORISMO COPES. - DILOF</t>
  </si>
  <si>
    <t>76111500</t>
  </si>
  <si>
    <t>SERVICIO DE ASEO INTEGRAL A INSTALACIONES Y SERVICIO DE CAFETERÍA INTEGRAL PARA EL COPES. INCLUYE INSUMOS DE ASEO Y CAFETERÍA.- DILOF</t>
  </si>
  <si>
    <t>92121700</t>
  </si>
  <si>
    <t>MANTENIMIENTO PREVENTIVO Y CORRECTIVO DEL CCTV</t>
  </si>
  <si>
    <t>72154022</t>
  </si>
  <si>
    <t>SERVICIO DE MANTENIMIENTO PREVENTIVO Y CORRECTIVO, REPUESTOS, INSTALACIÓN, MANO DE OBRA, A MONTO AGOTABLE PARA LOS EQUIPOS DEL COPES - ESJIM</t>
  </si>
  <si>
    <t>81141500</t>
  </si>
  <si>
    <t>ADQUISICIÓN  MANTENIMIENTO DE LOS EQUIPOS DE BUCEO TACTICO Y SUS ACCESORIOS</t>
  </si>
  <si>
    <t>02-02-02-009-003</t>
  </si>
  <si>
    <t>80161800</t>
  </si>
  <si>
    <t>SERVICIOS DE IMPRESIÓN PARA EL COPES - ESJIM</t>
  </si>
  <si>
    <t>000U</t>
  </si>
  <si>
    <t>UNIPOL</t>
  </si>
  <si>
    <t xml:space="preserve">UNIPOL </t>
  </si>
  <si>
    <t>02-01-01-004-10</t>
  </si>
  <si>
    <t>CHALECOS DE PROTECCIÓN BALÍSTICA NIVEL III A EXTERNOS solo femenino</t>
  </si>
  <si>
    <t>Licenciamiento ofimática equipo de computo.</t>
  </si>
  <si>
    <t xml:space="preserve">Adquisición de llantas </t>
  </si>
  <si>
    <t>Colchones para el descanso del personal NTMDA6</t>
  </si>
  <si>
    <t>Mantenimiento preventivo y correctivo a los radios xts2250,</t>
  </si>
  <si>
    <t>Servicios de mantenimiento y reparación de vehículos</t>
  </si>
  <si>
    <t>000H</t>
  </si>
  <si>
    <t>PROYECTORES DE VIDEO</t>
  </si>
  <si>
    <t>ALMACENAMIENTO PARA LA DITAH EN EL CENTRO DE DATOS DE LA POLICIA NACIONAL</t>
  </si>
  <si>
    <t>DERECHO A USO DE LICENCIAS DEL SOFTWARE TALENT MANAGEMENT SYSTEM PARA LA APLICACIÓN DE LOS DIAGNÓSTICOS DE EFECTIVIDAD GERENCIAL Y OPERATIVA</t>
  </si>
  <si>
    <t>LICENCIA OFIMÁTICA PARA EQUIPOS DE COMPUTO</t>
  </si>
  <si>
    <t>LICENCIAS TABLEAU</t>
  </si>
  <si>
    <t>Cajas u organizadores de almacenamiento de archivos</t>
  </si>
  <si>
    <t xml:space="preserve">INSUMOS DE CARNETIZACIÓN, PAPEL HOLOGRAFICO, PAPEL TRANSPARENTE Y HOJAS TESLIN </t>
  </si>
  <si>
    <t>RECARGA DE EXTINTORES</t>
  </si>
  <si>
    <t>KIT DE SEÑALIZACION Y RUTAS DE EVACUACIÓN</t>
  </si>
  <si>
    <t>BASE PARA EXTINTORES DE FUEGO</t>
  </si>
  <si>
    <t>MEDALLAS PARA CONDECORACIONES (TALENTO HUMANO)</t>
  </si>
  <si>
    <t>MEDALLAS PARA CONDECORACIONES (DISTINTIVO TALENTO HUMANO)</t>
  </si>
  <si>
    <t xml:space="preserve">COMPRA DE EXTINTORES DE 20 LIBRAS TIPO CO2 </t>
  </si>
  <si>
    <t>MAQUINARIA DE OFICINA, CONTABILIDAD E INFORMÁTICA</t>
  </si>
  <si>
    <t>ADQUISICIÓN DE DISPOSITIVO TOKEN PARA EL SISTEMA DE CERTIFICACIÓN ELECTRÓNICA</t>
  </si>
  <si>
    <t>02-02-02-006-004</t>
  </si>
  <si>
    <t>SERVICIOS DE TRANSPORTE DE PASAJEROS</t>
  </si>
  <si>
    <t>VF CONTRATO 06-8-10318-24 SUMINISTRO DE PASAJES AÉREOS NACIONALES E INTERNACIONALES Y SERVICIOS CONEXOS PARA QUIENES TENGAN DERECHO EN LA POLICÍA NACIONAL, DE ACUERDO A LA NORMATIVA VIGENTE INTERNACIONALES Y SERVICIOS CONEXOS</t>
  </si>
  <si>
    <t xml:space="preserve">APALANCAMIENTO PASAJES AÉREOS NACIONALES E INTERNACIONALES  </t>
  </si>
  <si>
    <t>VF CONTRATO 06-8-10337-24 SUMINISTRO DE PASAJES TERRESTRES NACIONALES</t>
  </si>
  <si>
    <t>PASAJES TERRESTRES</t>
  </si>
  <si>
    <t>PASAJES TERRESTRES APALANCAMIENTO 2025</t>
  </si>
  <si>
    <t>02-02-02-006-005</t>
  </si>
  <si>
    <t xml:space="preserve">TRANSPORTE ELEMENTOS CONTRA INCENDIOS </t>
  </si>
  <si>
    <t>02-02-02-008-001</t>
  </si>
  <si>
    <t>SERVICIOS DE INVESTIGACIÓN Y DESARROLLO</t>
  </si>
  <si>
    <t>SERVICIO DE INSPECCIÓN Y ANÁLISIS DE PUESTOS DE TRABAJO Y MEDICIONES DE HIGIENE</t>
  </si>
  <si>
    <t>PRESTAR SERVICIOS PROFESIONALES COMO ABOGADO PARA EL ANÁLISIS JURÍDICO, SUSTANCIACIÓN Y REVISIÓN DE LOS ACTOS ADMINISTRATIVOS DEL ÁREA DE PRSTACIONES SOCIALES DE LA DIRECCIÓN DE TALENTO HUMANO ÍTEM 1</t>
  </si>
  <si>
    <t>PRESTAR SERVICIOS PROFESIONALES COMO ABOGADO PARA EL ANÁLISIS JURÍDICO, SUSTANCIACIÓN Y REVISIÓN DE LOS ACTOS ADMINISTRATIVOS DEL ÁREA DE PRSTACIONES SOCIALES DE LA DIRECCIÓN DE TALENTO HUMANO ÍTEM 2</t>
  </si>
  <si>
    <t>PRESTAR SERVICIOS PROFESIONALES COMO ABOGADO PARA EL ANÁLISIS JURÍDICO, SUSTANCIACIÓN Y REVISIÓN DE LOS ACTOS ADMINISTRATIVOS DEL ÁREA DE PRSTACIONES SOCIALES DE LA DIRECCIÓN DE TALENTO HUMANO ÍTEM 3</t>
  </si>
  <si>
    <t xml:space="preserve">SEGUNDO ENCUENTRO REGIONAL DE ASESORÍA Y ACOMPAÑAMIENTO PARA EL DESPLIEGUE DEL “PLAN MENTOR” </t>
  </si>
  <si>
    <t>APLICACIÓN DE LA BATERÍA DE RIESGO PSICOSOCIAL PARA EL PERSONAL NO UNIFORMADO DE LA POLICÍA NACIONAL</t>
  </si>
  <si>
    <t xml:space="preserve">ACTIVIDADES DE PREVENCIÓN Y PROMOCIÓN DE LA SEGURIDAD Y SALUD EN EL TRABAJO </t>
  </si>
  <si>
    <t xml:space="preserve">PRESTACIÓN DE SERVICIOS PROFESIONALES DE UN INGENIERO DE SISTEMAS, ESPECIALISTA EN ARQUITECTURA EMPRESARIAL DE SOFTWARE Y ESPECIALISTA EN GERENCIA EN TELEMÁTICA, PARA EL DESARROLLO E IMPLEMENTACIÓN DEL PLAN DE CARRERA PARA LA POLICÍA NACIONAL </t>
  </si>
  <si>
    <t>PRESTACIÓN DE SERVICIOS PROFESIONALES PARA EL DESPLIEGUE DEL LIDERAZGO POLICIAL CON ÉNFASIS TRANSFORMACIONAL PARA LA POLICÍA NACIONAL</t>
  </si>
  <si>
    <t xml:space="preserve">PRESTACIÓN DE SERVICIOS PROFESIONALES PARA LA ELABORACIÓN DE PROCEDIMIENTOS EN CARRERA ADMINISTRATIVA </t>
  </si>
  <si>
    <t>PRESTACIÓN DE SERVICIOS PROFESIONALES DE UN INGENIERO INDUSTRIAL, PARA APOYAR LA DIRECCIÓN DE TALENTO HUMANO EN LA ACTUALIZACIÓN DE LA ESTRUCTURA ORGÁNICA, SISTEMAS DE GESTIÓN, PROCESOS Y SERVICIOS</t>
  </si>
  <si>
    <t xml:space="preserve">PRESTACIÓN DE SERVICIOS PROFESIONALES DE UN PROFESIONAL EN ADMINISTRACIÓN DE EMPRESAS, PARA APOYAR LA DIRECCIÓN DE TALENTO HUMANO, CON LA GESTIÓN Y ALINEACIÓN DE LA DOCTRINA Y LAS POLÍTICAS INSTITUCIONALES A LA POLÍTICA PUBLICA </t>
  </si>
  <si>
    <t>PRESTACIÓN DE SERVICIOS PROFESIONALES DE UN (01) ENTRENADOR DEPORTIVO, PARA LA OPERACIONALIZACIÓN Y SEGUIMIENTO DE LA ESTRATEGIA 4D “UN ESTILO DE VIDA SALUDABLE”, EN LAS DIFERENTES UNIDADES POLICIALES, EN LA DIMENSIÓN FÍSICA, EN EL ÁREA DE SEGURIDAD Y SALUD EN EL TRABAJO DE LA DIRECCIÓN DE TALENTO HUMANO.</t>
  </si>
  <si>
    <t>80111500</t>
  </si>
  <si>
    <t>PRESTACIÓN DE SERVICIOS PROFESIONALES DE UN TÉCNICO PARA APOYAR LA REALIZACIÓN DE ACTIVIDADES ANALÍTICA DE DATOS DE LA DIRECCIÓN DE TALENTO HUMANO</t>
  </si>
  <si>
    <t>CONSULTORIA PARA LA GESTIÓN DEL CLIMA LABORAL A TRAVÉS  DE LA ESTRATEGIA "YO HAGO EL AMBIENTE LABORAL"</t>
  </si>
  <si>
    <t>PRESTACIÓN DE SERVICIOS PROFESIONALES DE UN INGENIERO INDUSTRIAL, PARA APOYAR EL GRUPO PERSONAL NO UNIFORMADO DE LA DIRECCIÓN DE TALENTO HUMANO</t>
  </si>
  <si>
    <t>PRESTACIÓN DE SERVICIOS PROFESIONALES DE UN TÉCNICO PARA APOYAR LA REALIZACIÓN DE ACTIVIDADES DE CULTURA INSTITUCIONAL DE LA DIRECCIÓN DE TALENTO HUMANO</t>
  </si>
  <si>
    <t>RECUPERACIÓN PLACAS IDEPO CON CHIP QUE SE ENCUENTRAN EN ESTADO FUERA DE SERVICIO</t>
  </si>
  <si>
    <t>PRESTACIÓN DE SERVICIOS PROFESIONALES – MAESTRÍA EN DERECHO LABORAL Y SEGURIDAD SOCIAL – CUARTO SEMESTRE PARA DOS (02) FUNCIONARIOS DE LA DIRECCIÓN DE TALENTO HUMANO DE LA POLICÍA NACIONAL</t>
  </si>
  <si>
    <t xml:space="preserve">SERVICIOS PROFESIONALES – ESPECIALIZACIÓN EN DERECHO PROCESAL- SEGUNDO SEMESTRE – PARA (01) FUNCIONARIO DE LA DIRECCIÓN DE TALENTO HUMANO DE LA POLICÍA NACIONAL </t>
  </si>
  <si>
    <t>ESPECIALIZACIONES PARA LA DIRECCIÓN DE TALENTO HUMANO</t>
  </si>
  <si>
    <t>SERVICIO DE VALORACIÓN MÉDICA OCUPACIONAL, EXÁMENES PARACLÍNICOS Y COMPLEMENTARIOS, CON ENFOQUE DE RIESGO LABORAL PARA PERSONAL NO UNIFORMADO</t>
  </si>
  <si>
    <t>85121700</t>
  </si>
  <si>
    <t>PRESTACIÓN DE SERVICIOS PROFESIONALES DE UN MÉDICO ESPECIALISTA EN MEDICINA DEL TRABAJO PARA REALIZAR LAS EVALUACIONES MÉDICO OCUPACIONALES AL PERSONAL NO UNIFORMADO DE LA POLICÍA NACIONAL, EN EL ÁREA DE SEGURIDAD Y SALUD EN EL TRABAJO DE LA DIRECCIÓN DE TALENTO HUMANO.</t>
  </si>
  <si>
    <t>85122100</t>
  </si>
  <si>
    <t>PRESTACIÓN DE SERVICIOS PROFESIONALES COMO FISIOTERAPEUTA, PARA EL DESARROLLO DE LAS ACTIVIDADES ENCAMINADAS A LA PREVENCIÓN Y DISMINUCIÓN DE LOS ACCIDENTES Y ENFERMEDADES PROFESIONALES DEL PERSONAL UNIFORMADO Y NO UNIFORMADO, EN EL ÁREA DE SEGURIDAD Y SALUD EN EL TRABAJO DE LA DIRECCIÓN DE TALENTO HUMANO, ÍTEM 1.</t>
  </si>
  <si>
    <t>PRESTACIÓN DE SERVICIOS PROFESIONALES COMO FISIOTERAPEUTA, PARA EL DESARROLLO DE LAS ACTIVIDADES ENCAMINADAS A LA PREVENCIÓN Y DISMINUCIÓN DE LOS ACCIDENTES Y ENFERMEDADES PROFESIONALES DEL PERSONAL UNIFORMADO Y NO UNIFORMADO, EN EL ÁREA DE SEGURIDAD Y SALUD EN EL TRABAJO DE LA DIRECCIÓN DE TALENTO HUMANO, ÍTEM 2.</t>
  </si>
  <si>
    <t>000CI</t>
  </si>
  <si>
    <t>78141500</t>
  </si>
  <si>
    <t>DITAH - VIATICOS FUNCIONARIOS QUE CUMPLEN COMISIONES AL INTERIOR DEL PAIS SEG, OFIC, GS-2025-000653-DITAH</t>
  </si>
  <si>
    <t>825</t>
  </si>
  <si>
    <t>DILOF - VIATICOS FUNCIONARIOS QUE CUMPLEN COMISIONES AL INTERIOR DEL PAIS SEG, OFIC, GS-2025-000653-DITAH</t>
  </si>
  <si>
    <t>925</t>
  </si>
  <si>
    <t>DISAN</t>
  </si>
  <si>
    <t>DISAN - VIATICOS FUNCIONARIOS QUE CUMPLEN COMISIONES AL INTERIOR DEL PAIS SEG, OFIC, GS-2025-000653-DITAH</t>
  </si>
  <si>
    <t>1025</t>
  </si>
  <si>
    <t>JESEP - VIATICOS FUNCIONARIOS QUE CUMPLEN COMISIONES AL INTERIOR DEL PAIS SEG, OFIC, GS-2025-000653-DITAH</t>
  </si>
  <si>
    <t>1125</t>
  </si>
  <si>
    <t>OFTIC - VIATICOS FUNCIONARIOS QUE CUMPLEN COMISIONES AL INTERIOR DEL PAIS SEG, OFIC, GS-2025-000653-DITAH</t>
  </si>
  <si>
    <t>1225</t>
  </si>
  <si>
    <t>SEGEN - VIATICOS FUNCIONARIOS QUE CUMPLEN COMISIONES AL INTERIOR DEL PAIS SEG, OFIC, GS-2025-000653-DITAH</t>
  </si>
  <si>
    <t>1325</t>
  </si>
  <si>
    <t>OFPLA - VIATICOS FUNCIONARIOS QUE CUMPLEN COMISIONES AL INTERIOR DEL PAIS SEG, OFIC GS-2025-000653-DITAH</t>
  </si>
  <si>
    <t>1425</t>
  </si>
  <si>
    <t>INGER - VIATICOS FUNCIONARIOS QUE CUMPLEN COMISIONES AL INTERIOR DEL PAIS SEG, OFIC, GS-2025-000653-DITAH</t>
  </si>
  <si>
    <t>1525</t>
  </si>
  <si>
    <t>OCINT</t>
  </si>
  <si>
    <t>OCINT - VIATICOS FUNCIONARIOS QUE CUMPLEN COMISIONES AL INTERIOR DEL PAIS SEG, OFIC, GS-2025-000653-DITAH</t>
  </si>
  <si>
    <t>1625</t>
  </si>
  <si>
    <t>COEST - VIATICOS FUNCIONARIOS QUE CUMPLEN COMISIONES AL INTERIOR DEL PAIS SEG, OFIC, GS-2025-000653-DITAH</t>
  </si>
  <si>
    <t>1725</t>
  </si>
  <si>
    <t>SUDIR - VIATICOS FUNCIONARIOS QUE CUMPLEN COMISIONES AL INTERIOR DEL PAIS SEG, OFIC, GS-2025-000653-DITAH</t>
  </si>
  <si>
    <t>1825</t>
  </si>
  <si>
    <t>DIPON - VIATICOS FUNCIONARIOS QUE CUMPLEN COMISIONES AL INTERIOR DEL PAIS SEG, OFIC, GS-2025-000653-DITAH</t>
  </si>
  <si>
    <t>1925</t>
  </si>
  <si>
    <t>CODEH - VIATICOS FUNCIONARIOS QUE CUMPLEN COMISIONES AL INTERIOR DEL PAIS SEG, OFIC, GS-2025-000653-DITAH</t>
  </si>
  <si>
    <t>2025</t>
  </si>
  <si>
    <t>ORECI</t>
  </si>
  <si>
    <t>ORECI - VIATICOS FUNCIONARIOS QUE CUMPLEN COMISIONES AL INTERIOR DEL PAIS SEG, OFIC, GS-2025-000653-DITAH</t>
  </si>
  <si>
    <t>2125</t>
  </si>
  <si>
    <t>JENAR</t>
  </si>
  <si>
    <t>JENAR - VIÃTICOS FUNCIONARIOS QUE CUMPLEN COMISIONES AL INTERIOR DEL PAIS SEG, OFIC, GS-2025-000653-DITAH</t>
  </si>
  <si>
    <t>2225</t>
  </si>
  <si>
    <t>DIFRA - VIÃTICOS FUNCIONARIOS QUE CUMPLEN COMISIONES AL INTERIOR DEL PAIS SEG, OFIC, GS-2025-000653-DITAH</t>
  </si>
  <si>
    <t>2325</t>
  </si>
  <si>
    <t>000RI</t>
  </si>
  <si>
    <t xml:space="preserve">AIRES ACONDICIONADO PORTÁTIL </t>
  </si>
  <si>
    <t>CÁMARA REFLEX</t>
  </si>
  <si>
    <t>CAMARA VIDEOCONFERENCIA PTZ</t>
  </si>
  <si>
    <t>ACROBAT PRO</t>
  </si>
  <si>
    <t xml:space="preserve">LICENCIA OFFICE </t>
  </si>
  <si>
    <t xml:space="preserve">BOTIQUÍN </t>
  </si>
  <si>
    <t>MEDALLA Y DISTINTIVO DE LA OFICINA DE RELACIONES Y COOPERACIÓN INTERNACIONAL, PARA SER ENTREGADOS A LOS FUNCIONARIOS QUE APORTAN DE MANERA SIGNIFICATIVA AL PROCESO DE COOPERACIÓN INTERNACIONAL.</t>
  </si>
  <si>
    <t>TELÓN DE PROYECCIÓN MANUAL DE 180X180</t>
  </si>
  <si>
    <t>TRIPODE</t>
  </si>
  <si>
    <t>PIAÑA PARA MICROFONO</t>
  </si>
  <si>
    <t>GASTOS DE PERSONAL NOMINAS TRANSITORIAS DE COMISIONES AL EXTERIOR VIGENCIA 2025</t>
  </si>
  <si>
    <t>525</t>
  </si>
  <si>
    <t>000DH</t>
  </si>
  <si>
    <t>40101604</t>
  </si>
  <si>
    <t xml:space="preserve">Ventiladores </t>
  </si>
  <si>
    <t>02-02-01-003-001</t>
  </si>
  <si>
    <t>44111900</t>
  </si>
  <si>
    <t>Tableros acrilicos</t>
  </si>
  <si>
    <t>44121600</t>
  </si>
  <si>
    <t>Papeleria oficina</t>
  </si>
  <si>
    <t>55121700</t>
  </si>
  <si>
    <t>Kit de señalización</t>
  </si>
  <si>
    <t>45111501</t>
  </si>
  <si>
    <t xml:space="preserve">Sillas operativas </t>
  </si>
  <si>
    <t>73111500</t>
  </si>
  <si>
    <t xml:space="preserve">Atril </t>
  </si>
  <si>
    <t>Cuadro de Honor</t>
  </si>
  <si>
    <t>56101700</t>
  </si>
  <si>
    <t>Folderamas metálicos</t>
  </si>
  <si>
    <t>MAQUINARIA PARA USO GENERAL.</t>
  </si>
  <si>
    <t>48101700</t>
  </si>
  <si>
    <t>Dispensadores de agua</t>
  </si>
  <si>
    <t xml:space="preserve">Extintores </t>
  </si>
  <si>
    <t>40101501</t>
  </si>
  <si>
    <t>Aire acondicionado portátil</t>
  </si>
  <si>
    <t>45111616</t>
  </si>
  <si>
    <t xml:space="preserve">Video beam </t>
  </si>
  <si>
    <t>41112114</t>
  </si>
  <si>
    <t>Termohigrometro</t>
  </si>
  <si>
    <t>55101500</t>
  </si>
  <si>
    <t>Impresos y Publicaciones.</t>
  </si>
  <si>
    <t>Diplomados en legislación indígena.</t>
  </si>
  <si>
    <t>Diplomado en preveción, atención y rutas de violencias basadas en género</t>
  </si>
  <si>
    <t>Diplomado en prevención y atención a grupos de Especial Protección Constitucional</t>
  </si>
  <si>
    <t>Curso de ortgrafía y redacción de informes gerenciales</t>
  </si>
  <si>
    <t>80141600</t>
  </si>
  <si>
    <t>Servicios para la atención de rendición de cuentas e interlocuciones.</t>
  </si>
  <si>
    <t>80141628</t>
  </si>
  <si>
    <t>Para el personal que comisiona a nivel nacional en el cumplimiento de la misionalidad del Comisionado.</t>
  </si>
  <si>
    <t>000G</t>
  </si>
  <si>
    <t>DISTINTIVOS Y MEDALLAS SEGEN</t>
  </si>
  <si>
    <t>EXTINTOR AGENTE LIMPIO Co2, 20 LIBRAS</t>
  </si>
  <si>
    <t>DISPOSITIVO TOKEN PARA EL SISTEMA DE CERTIFICACIÓN DE TIEMPOS LABORADOS - CETIL</t>
  </si>
  <si>
    <t>ALMACENAMIENTO SERVIDOR SISGE</t>
  </si>
  <si>
    <t>SERVICIOS POSTALES Y MENSAJERÍA</t>
  </si>
  <si>
    <t>CONTRATACÍON DIRECTA</t>
  </si>
  <si>
    <t>VF CONTRATO 06-1-10313-24 SERVICIO CORREO Y MENSAJERÍA</t>
  </si>
  <si>
    <t>ALQUILER BIEN INMUEBLE PARA EL FUNCIONAMIENTO DEL ÁREA DE DEFENSA JUDCIAL, PARA 80 FUNCIONARIOS.</t>
  </si>
  <si>
    <t>VF CONTRATO 06-1-10323-24 ARRENDAMIENTO DE UN BIEN INMUEBLE OFICINAS PARA EL FUNCIONAMIENTO DEL ÁREA DE DEFENSA JUDICIAL Y LA UNIDAD DE DEFENSA JUDICIAL NIVEL CENTRAL DE LA SECRETARIA GENERAL DE LA POLICÍA NACIONAL</t>
  </si>
  <si>
    <t>PRESTACIÓN DE SERVICIOS PROFESIONALES Y APOYO A LA GESTIÓN DE UN ABOGADO ESPECIALIZADO PARA ASESORAR JURIDICAMENTE EN  MATERIA CONVENCIONAL, ACUERDOS Y ALIANZAS A LAS UNIDADES POLICIALES A NIVEL NACIONAL EN EL MARCO DE LA COMPETENCIA ASIGNADA AL GRUPO DE CONVENIOS DEL ÁREA DE ACUERDOS INTERINSTITUCIONALES Y ASUNTOS CONTRACTUALES DE LA SECRETARÍA GENERAL DE LA POLICÍA NACIONAL ÍTEM 1</t>
  </si>
  <si>
    <t>PRESTACIÓN DE SERVICIOS PROFESIONALES Y APOYO A LA GESTIÓN DE UN ABOGADO ESPECIALIZADO PARA ASESORAR JURIDICAMENTE EN MATERIA CONVENCIONAL, ACUERDOS Y ALIANZAS A LAS UNIDADES POLICIALES A NIVEL NACIONAL EN EL MARCO DE LA COMPETENCIA ASIGNADA AL GRUPO DE CONVENIOS DEL ÁREA DE ACUERDOS INTERINSTITUCIONALES Y ASUNTOS CONTRACTUALES DE LA SECRETARÍA GENERAL DE LA POLICÍA NACIONAL ÍTEM 2</t>
  </si>
  <si>
    <t>PRESTACIÓN DE SERVICIOS PROFESIONALES Y APOYO A LA GESTIÓN DE UN ABOGADO MAGÍSTER PARA ASESORAR EN MATERIA CONTRACTUAL E INSTRUMENTOS INTERNACIONALES A LAS UNIDADES POLICIALES A NIVEL NACIONAL EN EL MARCO DE LA COMPETENCIA ASIGNADA AL GRUPO DE ASUNTOS CONTRACTUALES DEL ÁREA DE ACUERDOS INTERINSTITUCIONALES Y ASUNTOS CONTRACTUALES DE LA SECRETARIA GENERAL DE LA POLICÍA NACIONAL</t>
  </si>
  <si>
    <t>PRESTACIÓN DE SERVICIOS PROFESIONALES Y APOYO A LA GESTIÓN DE UNA ABOGADA ESPECIALISTA PARA ASESORAR EN MATERIA CONTRACTUAL A LAS UNIDADES POLICIALES A NIVEL NACIONAL EN EL MARCO DE LA COMPETENCIA ASIGNADA AL GRUPO DE ASUNTOS CONTRACTUALES DEL ÁREA DE ACUERDOS INTERINSTITUCIONALES Y ASUNTOS CONTRACTUALES DE LA SECRETARÍA GENERAL DE LA POLICÍA NACIONAL.</t>
  </si>
  <si>
    <t>PRESTACIÓN DE SERVICIOS PROFESIONALES PARA ASESORAR Y APOYAR JURÍDICAMENTE EN MATERIA CONTRACTUAL AL ÁREA DE ACUERDOS INTERINSTITUCIONALES Y ASUNTOS CONTRACTUALES DE LA SECRETARÍA GENERAL DE LA POLICÍA NACIONAL</t>
  </si>
  <si>
    <t xml:space="preserve">PRESTACIÓN DE SERVICIOS PROFESIONALES COMO ABOGADO PARA APOYAR EL PROCESO DE ACTUACIÓN JURÍDICA DEL ÁREA JURÍDICA DE LA SECRETARÍA GENERAL ITEM 1 </t>
  </si>
  <si>
    <t>PRESTACIÓN DE SERVICIOS PROFESIONALES COMO ABOGADO PARA APOYAR EL PROCESO DE ACTUACIÓN JURÍDICA DEL ÁREA JURÍDICA DE LA SECRETARÍA GENERA ÍTEM 2</t>
  </si>
  <si>
    <t>PRESTACIÓN DE SERVICIOS PROFESIONALES COMO ABOGADO PARA APOYAR EL PROCESO DE ACTUACIÓN JURÍDICA DEL ÁREA JURÍDICA DE LA SECRETARÍA GENERAL</t>
  </si>
  <si>
    <t>PRESTACIÓN DE SERVICIOS PROFESIONALES COMO ABOGADO PARA APOYAR EL PROCESO DE ACTUACIÓN JURÍDICA DEL ÁREA JURÍDICA DE LA SECRETARÍA GENERAL EN EL PROCEDIMIENTO DE ACCIONES DE TUTELA</t>
  </si>
  <si>
    <t>PRESTACIÓN DE SERVICIOS PROFESIONALES COMO ABOGADO PARA APOYAR EL ÁREA DE DEFENSA JUDICIAL DEL NIVEL CENTRAL DE LA SECRETARÍA GENERAL DE LA POLICÍA NACIONAL. ÍTEM 1 .</t>
  </si>
  <si>
    <t>PRESTACIÓN DE SERVICIOS PROFESIONALES COMO ABOGADO PARA APOYAR EL ÁREA DE DEFENSA JUDICIAL DEL NIVEL CENTRAL DE LA SECRETARÍA GENERAL DE LA POLICÍA NACIONAL ÍTEM 2</t>
  </si>
  <si>
    <t>PRESTACIÓN DE SERVICIOS PROFESIONALES COMO ABOGADO PARA APOYAR EL ÁREA DE DEFENSA JUDICIAL DEL NIVEL CENTRAL DE LA SECRETARÍA GENERAL DE LA POLICÍA NACIONAL ÍTEM 3</t>
  </si>
  <si>
    <t>PRESTACIÓN DE SERVICIOS PROFESIONALES COMO ABOGADO PARA APOYAR EL ÁREA DE DEFENSA JUDICIAL DEL NIVEL CENTRAL DE LA SECRETARÍA GENERAL DE LA POLICÍA NACIONAL ÍTEM 4</t>
  </si>
  <si>
    <t>PRESTACIÓN DE SERVICIOS PROFESIONALES COMO ABOGADO PARA APOYAR EL ÁREA DE DEFENSA JUDICIAL DEL NIVEL CENTRAL DE LA SECRETARÍA GENERAL DE LA POLICÍA NACIONAL ÍTEM 5</t>
  </si>
  <si>
    <t>PRESTACIÓN DE SERVICIOS PROFESIONALES COMO ABOGADO PARA APOYAR EL ÁREA DE DEFENSA JUDICIAL DEL NIVEL CENTRAL DE LA SECRETARÍA GENERAL DE LA POLICÍA NACIONAL ÍTEM 6</t>
  </si>
  <si>
    <t>PRESTACIÓN DE SERVICIOS PROFESIONALES COMO ABOGADO PARA APOYAR EL ÁREA DE DEFENSA JUDICIAL DEL NIVEL CENTRAL DE LA SECRETARÍA GENERAL DE LA POLICÍA NACIONAL ÍTEM 7</t>
  </si>
  <si>
    <t>PRESTACIÓN DE SERVICIOS PROFESIONALES COMO ABOGADO PARA APOYAR EL ÁREA DE DEFENSA JUDICIAL DEL NIVEL CENTRAL DE LA SECRETARÍA GENERAL DE LA POLICÍA NACIONAL ÍTEM 8</t>
  </si>
  <si>
    <t>PRESTACIÓN DE SERVICIOS PROFESIONALES COMO ABOGADO PARA APOYAR EL ÁREA DE DEFENSA JUDICIAL DEL NIVEL CENTRAL DE LA SECRETARÍA GENERAL DE LA POLICÍA NACIONAL ÍTEM 9</t>
  </si>
  <si>
    <t>PRESTACIÓN DE SERVICIOS PROFESIONALES COMO ABOGADO PARA APOYAR EL ÁREA DE DEFENSA JUDICIAL DEL NIVEL CENTRAL DE LA SECRETARÍA GENERAL DE LA POLICÍA NACIONAL ÍTEM 10</t>
  </si>
  <si>
    <t>PRESTACIÓN DE SERVICIOS PROFESIONALES COMO ABOGADO PARA APOYAR EL ÁREA DE DEFENSA JUDICIAL DEL NIVEL CENTRAL DE LA SECRETARÍA GENERAL DE LA POLICÍA NACIONAL ÍTEM 11</t>
  </si>
  <si>
    <t>PRESTACIÓN DE SERVICIOS PROFESIONALES COMO ABOGADO PARA APOYAR EL ÁREA DE DEFENSA JUDICIAL DEL NIVEL CENTRAL DE LA SECRETARÍA GENERAL DE LA POLICÍA NACIONAL ÍTEM 12</t>
  </si>
  <si>
    <t>PRESTACIÓN DE SERVICIOS PROFESIONALES COMO ABOGADO PARA APOYAR EL ÁREA DE DEFENSA JUDICIAL DEL NIVEL CENTRAL DE LA SECRETARÍA GENERAL DE LA POLICÍA NACIONAL ÍTEM 13</t>
  </si>
  <si>
    <t>PRESTACIÓN DE SERVICIOS PROFESIONALES COMO ABOGADO PARA APOYAR EL ÁREA DE DEFENSA JUDICIAL DEL NIVEL CENTRAL DE LA SECRETARÍA GENERAL DE LA POLICÍA NACIONAL ÍTEM 14</t>
  </si>
  <si>
    <t>CAJA MENOR PARA GASTOS JUDICIALES</t>
  </si>
  <si>
    <t>PRESTACIÓN DE SERVICIOS COMO ABOGADO</t>
  </si>
  <si>
    <t xml:space="preserve">PRESTACIÓN DE SERVICIOS PROFESIONALES PARA APOYAR AL GRUPO DE ADMINISTRACIÓN Y CONSERVACIÓN DOCUMENTAL DEL ÁREA DE ARCHIVO GENERAL DE LA SECRETARÍA GENERAL DE LA POLICIA NACIONAL </t>
  </si>
  <si>
    <t>BIBLIOTECA JURÍDICA Y SUSCRIPCIÓN VIRTUAL PARA LA DIRECCIÓN GENERAL"</t>
  </si>
  <si>
    <t>FUMIGACIÓN</t>
  </si>
  <si>
    <t>MANTENIMIENTO DE AIRES ACONDICIONADOS  PRECISIÓN Y CONFORT</t>
  </si>
  <si>
    <t>SERVICIO DE MANTENIMIENTO ASCENSORES</t>
  </si>
  <si>
    <t>MANTENIMIENTO PREVENTIVO Y CORRECTIVO DEL SISTEMA DE MOTOBOMBAS DEL ARCHIVO GENERAL</t>
  </si>
  <si>
    <t>MANTENIMIENTO PREVENTIVO DE LA PLANTA ELÉCTRICA DEL ARCHIVO GENERAL</t>
  </si>
  <si>
    <t>ESPECIALIZACIÓN EN CONTRATACIÓN ESTATAL Y SU GESTIÓN</t>
  </si>
  <si>
    <t>PRESTACIÓN DE SERVICIOS PROFESIONALES – TERCER Y CUARTO SEMESTRE DE MAESTRÍA ARCHIVÍSTICA HISTÓRICA Y MEMORIA PARA DOS (02) FUNCIONARIOS DE LA SECRETARÍA GENERAL DE LA POLICÍA NACIONAL</t>
  </si>
  <si>
    <t xml:space="preserve">PRESTACIÓN DE SERVICIOS PROFESIONALES – SEGUNDO SEMESTRE DE ESPECIALIZACIÓN EN DERECHO ADMINISTRATIVO PARA VEINTISÉIS (26) FUNCIONARIOS DE LA SECRETARIA GENERAL DE LA POLICÍA NACIONAL </t>
  </si>
  <si>
    <t>LICENCIA DE CONSTRUCCIÓN II FASE ARCHIVO GRAL</t>
  </si>
  <si>
    <t>000CIT</t>
  </si>
  <si>
    <t xml:space="preserve">Servicio de licencias de sofware del computador </t>
  </si>
  <si>
    <t>Medallas y Distintivos de la Oficina de Control Interno</t>
  </si>
  <si>
    <t>Realizar la calibracion del termohigrómetro y luxometro del archivo de la Oficina de Control Interno</t>
  </si>
  <si>
    <t xml:space="preserve">PRESTACIÓN DE SERVICIOS PROFESIONALES – ESPECIALIZACIÓN EN CONTRATACIÓN ESTATAL – ANUAL PARA CUATRO FUNCIONARIOS DE LA OFICINA DE CONTROL INTERNO DE LA POLICÍA NACIONAL </t>
  </si>
  <si>
    <t>DIPLOMADO EN NORMAS INTERNACIONALES DE AUDITORIA</t>
  </si>
  <si>
    <t>000F</t>
  </si>
  <si>
    <t>PLATAFORMA DE INTELIGENCIA EMPRESARIAL  PARA EL ANALISIS Y VISUALIZACION DE DATOS DE  LA POLICIA NACIONAL</t>
  </si>
  <si>
    <t xml:space="preserve">CAJA DE GUANTES DESECHABLES DE LÁTEX O DE NITRILO TALLA M
</t>
  </si>
  <si>
    <t>CASCO SE SEGURIDAD</t>
  </si>
  <si>
    <t>GUANTES DE SEGURIDAD DE POLIURETANO</t>
  </si>
  <si>
    <t>GAFAS PROTECTORAS</t>
  </si>
  <si>
    <t>POLIZA PARA LA SUSCRIPCIÓN DEL CONVENIO ENTRE LA POLICÍA NACIONAL DE COLOMBIA Y LA REGISTRADURÍA NACIONAL DEL ESTADO CIVIL</t>
  </si>
  <si>
    <t>VF CONTRATO 06-1-10282-24 ARRENDAMIENTO DE BODEGA PARA EL ALMACÉN TÉCNICO DE LA OFICINA DE TECNOLOGÍAS DE LA INFORMACIÓN Y LAS COMUNICACIONES DE LA POLICÍA NACIONAL</t>
  </si>
  <si>
    <t>ARRENDAMIENTO DE BODEGA PARA EL ALMACEN TECNICO DE LA OFICINA DE TECNOLOGIAS DE LA INFORMACION Y LAS COMUNICACIONES DE LA PONAL-ADICIÓN</t>
  </si>
  <si>
    <t>ARRENDAMIENTO DE BODEGA PARA EL ALMACEN TECNICO DE LA OFICINA DE TECNOLOGIAS DE LA INFORMACION Y LAS COMUNICACIONES DE LA PONAL- APALANCAMIENTO VF - 2025</t>
  </si>
  <si>
    <t>MANTENIMIENTO Y AFINAMIENTO DE LA ACREDITACIÓN DE LA ENTIDAD DE CERTIFICACIÓN DIGITAL DE LA POLICÍA NACIONAL, BAJO LOS PARÁMETROS ESPECIFICADOS EN EL CEA (CRITERIOS DE ESPECIFICACIÓN DE ACREDITACIÓN) 3.0-07</t>
  </si>
  <si>
    <t>MEMBRESÍA FORUM OF INCIDENT RESPONSE AND SECURITY TEAMS - FIRST</t>
  </si>
  <si>
    <t>RENOVACIÓN DEL LICENCIAMIENTO MICROSOFT OFFICE 365 PARA LA POLICÍA NACIONAL COMO SERVICIO (SAAS</t>
  </si>
  <si>
    <t>SERVICIOS PÚBLICOS Y SERVICIOS RELACIONADOS CON EL SECTOR PÚBLICO TV SATELITAL</t>
  </si>
  <si>
    <t>11625</t>
  </si>
  <si>
    <t>SERVICIO DE TELEFONÍA MÓVIL CELULAR DE LA POLICÍA NACIONAL</t>
  </si>
  <si>
    <t>SERVICIO DE TELEFONÍA FAX Y OTROS POLICÍA NACICONAL (TELEFONÍA FIJA).</t>
  </si>
  <si>
    <t>11525</t>
  </si>
  <si>
    <t>81161800 
81112000</t>
  </si>
  <si>
    <t xml:space="preserve">VF CONTRATO 06-7-10229-23 SOLUCIÓN INTEGRAL DE SERVICIO DE INTERNET Y SEGURIDAD PERIMETRAL PARA LA PONAL </t>
  </si>
  <si>
    <t>81161800        
81112000</t>
  </si>
  <si>
    <t>VF CONTRATO 06-7-10306-23 SOLUCION INTEGRAL TECNOLOGIAS DE LA INFORMACION TI PARA SERVICIOS DE CANALES DE DATOS LAS UNIDADES DE POLICIA ESCUELAS DE FORMACION COLEGIOS Y ESTABLECIMIENTOS DE SANIDAD PONAL</t>
  </si>
  <si>
    <t>43231500
43232300</t>
  </si>
  <si>
    <t xml:space="preserve">VF CONTRATO 06-7-10346-23 MANTENIMIENTO, SOPORTE Y ADMINISTRACIÓN DE LA INFRAESTRUCTURA TECNOLOGICA DEL PROCES DE AUTENTICACIÓN BIOMÉTRICA DE LA POLICÍA NACIONAL </t>
  </si>
  <si>
    <t xml:space="preserve">VF CONTRATO 06-7-10342-23 MANTENIMIENTO DATA CENTER PRINCIPAL Y CENTRO ALTERNO ALMACENAMIENTO HPE - LOTE 1 </t>
  </si>
  <si>
    <t xml:space="preserve">VF CONTRATO 06-7-10343-23 MANTENIMIENTO DATA CENTER PRINCIPAL Y CENTRO ALTERNO ALMACENAMIENTO HITACHI - LOTE 2 </t>
  </si>
  <si>
    <t xml:space="preserve">MANTENIMIENTO UPS A NIVEL NACIONAL </t>
  </si>
  <si>
    <t>MANTENIMIENTO UPS A NIVEL NACIONAL -ADICIÓN</t>
  </si>
  <si>
    <t>ADICIÓN SELECCIÓN ABREVIADA</t>
  </si>
  <si>
    <t>VF CONTRATO 06-7-10311-24 MANTENIMIENTO UPS A NIVEL NACIONAL</t>
  </si>
  <si>
    <t>MANTENIMIENTO SISTEMA CONTRA INCENDIOS</t>
  </si>
  <si>
    <t xml:space="preserve">MANTENIMIENTO SISTEMA CONTRA INCENDIOS - ADICIÓN </t>
  </si>
  <si>
    <t>81102701 72101509 92121702</t>
  </si>
  <si>
    <t>VF CONTRATO 06-7-10309-24 MANTENIMIENTO SISTEMA CONTRA INCENDIOS</t>
  </si>
  <si>
    <t>40101500
40101700
72151200</t>
  </si>
  <si>
    <t>MANTENIMIENTO DE AIRES ACONDICIONADOS A NIVEL NACIONAL</t>
  </si>
  <si>
    <t xml:space="preserve">MANTENIMIENTO DE AIRES ACONDICIONADOS A NIVEL NACIONAL  - ADICIÓN </t>
  </si>
  <si>
    <t>VF CONTRATO 06-7-10328-24 MANTENIMIENTO AIRES ACONDICIONADOS A NIVEL NACIONAL</t>
  </si>
  <si>
    <t>72154300
73152100                 
72151500</t>
  </si>
  <si>
    <t xml:space="preserve">MANTENIMIENTO PLANTAS ELÉCTRICAS NIVEL NACIONAL </t>
  </si>
  <si>
    <t>MANTENIMIENTO PLANTAS ELÉCTRICAS NIVEL NACIONAL - ADICIÓN</t>
  </si>
  <si>
    <t>VF CONTRATO 06-7-10332-24 MANTENIMIENTO PLANTAS ELÉCTRICAS A NIVEL NACIONAL</t>
  </si>
  <si>
    <t xml:space="preserve">MANTENIMIENTO RED DE COMUNICACIONES POLICÍA NACIONAL </t>
  </si>
  <si>
    <t>MANTENIMIENTO RED DE COMUNICACIONES POLICÍA NACIONAL - ADICIÓN</t>
  </si>
  <si>
    <t>ADICIÓN CONTRATACIÓN DIRECTA</t>
  </si>
  <si>
    <t>VF CONTRATO 06-7-10322-24 MANTENIMIENTO RED DE COMUNICACIONES POLICÍA NACIONAL</t>
  </si>
  <si>
    <t>MANTENIMIENTO RADIO ENLACE DEL SISTEMA DE RADIO TRONCALIZADO DE LA POLICIA NACIONAL</t>
  </si>
  <si>
    <t xml:space="preserve">MANTENIMIENTO RADIO ENLACE DEL SISTEMA DE RADIO TRONCALIZADO DE LA POLICIA NACIONAL - ADICIÓN </t>
  </si>
  <si>
    <t>ADICION SELECCION ABREVIADA</t>
  </si>
  <si>
    <t>VF CONTRATO 06-7-10335-24 MANTENIMIENTO RADIO ENLACES DEL SISTEMA DE RADIO TRONCALIZADO DE LA POLICÍA NACIONAL</t>
  </si>
  <si>
    <t>81111800
81112200                       
81112300</t>
  </si>
  <si>
    <t>MANTENIMIENTO EQUIPOS DE COMPUTO Y PERIFERICOS PARA LA POLICIA NACIONAL</t>
  </si>
  <si>
    <t>MANTENIMIENTO EQUIPOS DE COMPUTO Y PERIFERICOS PARA LA POLICIA NACIONAL - ADICIÓN</t>
  </si>
  <si>
    <t>ADICIÓN MINIMA CUANTIA</t>
  </si>
  <si>
    <t>VF CONTRATO 06-7-10303-24 MANTENIMIENTO EQUIPO DE CÓMPUTO Y PERIFÉRICOS PARA LA POLICIA NACIONA</t>
  </si>
  <si>
    <t>MANTENIMIENTO PLATAFORMA BASES DE DATOS, SISTEMAS OPERATIVOS Y SERVICIOS DE APLICACIÓN DE LA POLICÍA NACIONAL</t>
  </si>
  <si>
    <t>MANTENIMIENTO PLATAFORMA BASES DE DATOS, SISTEMAS OPERATIVOS Y SERVICIOS DE APLICACIÓN DE LA POLICÍA NACIONAL - ADICIÓN</t>
  </si>
  <si>
    <t>VF CONTRATO 06-7-10315-24 MANTENIMIENTO PLATAFORMA BASES DE DATOS, SISTEMAS OPERATIVOS Y SERVICIOS DE APLICACIÓN DE LA POLICÍA NACIONAL</t>
  </si>
  <si>
    <t>MANTENIMIENTO PLATAFORMA ORACLE</t>
  </si>
  <si>
    <t>SOPORTE Y MANTENIMIENTO COMPONENTE TECNOLÓGICO DEL CENTRO DE PROCESAMIENTO DE DATOS DE LA POLICÍA NACIONAL APALANCAMIENTO VF - 2025</t>
  </si>
  <si>
    <t>MANTENIMIENTO Y SOPORTE MICROSOFT PREMIER</t>
  </si>
  <si>
    <t>SOLUCIÓN DE SOFTWARE Y MANTENIMIENTO PARA LA ADMINISTRACIÓN Y GESTIÓN DE LOS EQUIPOS ACTIVOS DEREDDEL CENTRODEDATOS DELAPOLICÍA NACIONAL</t>
  </si>
  <si>
    <t>SOPORTE, MANTENIMIENTO Y ACTUALIZACIÓN DE  LICENCIA ELOGIC MONITOR, ELOGIC MOBILE, APLICACIÓN EUCLIDES E INFRAESTUCTURA DE PKI, CORREO ELECTRÓNICO CERTIFICADO -  FIRMA DIGITAL DE LA POLICIA NACIONAL</t>
  </si>
  <si>
    <t>APALANCAMIENTO MANTENIMIENTO PLATAFORMA ORACLE</t>
  </si>
  <si>
    <t>82121500
82121700</t>
  </si>
  <si>
    <t xml:space="preserve">VF CONTRATO 06-7-10323-23 SERVICIO DE IMPRESIÓN Y FOTOCOPIADO BAJO LA MODALIDAD DE OUTSOURCING PARA LAS DIFERENTES UNIDADES DE LA POLICIA NACIONAL </t>
  </si>
  <si>
    <t>PAGO UTILIZACIÓN FRECUENCIAS ESPECTRO RADIO ELÉCTRICO POLICÍA NACIONAL</t>
  </si>
  <si>
    <t>000P</t>
  </si>
  <si>
    <t>ADQUISICIÓN DE UNA (01) MAQUINA TRITURADORA DE PAPEL PARA ASUNTOS LEGISLATIVOS DE LA OFICINA DE PLANEACIÓN</t>
  </si>
  <si>
    <t>ADQUISICIÓN DE VEINTE (20) CAJAS *100 UNIDADES DE TAPABOCAS</t>
  </si>
  <si>
    <t>ADQUISICIÓN DE VEINTICUATRO (24) CAJAS * 100 UNIDADES DE GUANTES DE NITRILO</t>
  </si>
  <si>
    <t>ADQUISICIÓN DE DISTINTIVOS PARA LA OFICINA DE PLANEACIÓN</t>
  </si>
  <si>
    <t>SERVICIOS PROFESIONALES DE UN ABOGADO CON EL PROPÓSITO DE ACOMPAÑAR Y ASESORAR EL DESPLIEGUE DE LOS PROCEDIMIENTOS DEL GRUPO LEGISLATIVO, ASÍ COMO LOS EJERCICIOS DE LA “COMISIÓN ASESORA LEGISLATIVA PARA LA POLICÍA NACIONAL” CON EL FIN DE GENERAR ANTICIPACIÓN Y GESTIÓN INSTITUCIONAL FRENTE A LAS INICIATIVAS LEGISLATIVAS Y SOLICITUDES DE CONTROL POLÍTICO BAJO LAS DIMENSIONES JURÍDICAS Y ESTRATÉGICAS, DE INTERÉS DE LA POLICÍA NACIONAL”</t>
  </si>
  <si>
    <t>PRESTACIÓN DE SERVICIOS PROFESIONALES DE UN ABOGADO, ESPECIALISTA EN GOBIERNO Y GESTIÓN PUBLICA TERRITORIALES PARA APOYAR EN LA DINAMIZACIÓN DE LA GESTIÓN DE LA DOCTRINA A TRAVÉS DE LA GENERACIÓN Y ACTUALIZACIÓN, TRANSFERENCIA, APROPIACIÓN, APLICACIÓN Y EVALUACIÓN DE LA DOCTRINA POLICIAL AL CENTRO DE PENSAMIENTO Y DOCTRINAL POLICIAL DE LA OFICINA DE PLANEACIÓN</t>
  </si>
  <si>
    <t xml:space="preserve">PRESTACIÓN DE SERVICIOS DE APOYO A LA GESTIÓN PARA CONTRIBUIR EN LA FORMULACIÓN E IMPLEMENTACIÓN DE LINEAMIENTOS DE LA POLICÍA NACIONAL PARA LA GENERACIÓN Y DIFUSIÓN DE LA DOCTRINA; ASÍ COMO, EL APOYO TÉCNICO EN LA ACTUALIZACIÓN Y REVISIÓN DE DOCUMENTOS DOCTRINALES PARA LA PRESTACIÓN DEL SERVICIO DE POLICÍA AL CENTRO DE PENSAMIENTO Y DOCTRINA POLICIAL DE LA OFICINA DE PLANEACIÓN. </t>
  </si>
  <si>
    <t>PRESTACIÓN DE SERVICIOS DE UN PROFESIONAL POLITÓLOGO PARA PLANIFICAR, DIRIGIR, CAPACITAR, DISEÑAR, ACOMPAÑAR Y FORMULAR PROYECTOS A NIVEL TERRITORIAL Y ESTRATÉGICO PARA EL FORTALECIMIENTO DEL CIERRE DE BRECHAS INSTITUCIONAL</t>
  </si>
  <si>
    <t>PRESTACIÓN DE SERVICIOS DE UN PROFESIONAL ECONOMISTA PARA ASESORAR METODOLÓGICAMENTE EN LA FORMULACIÓN, ESTRUCTURACIÓN DE PROGRAMAS Y PROYECTOS A DIFERENTES UNIDADES DE LA POLICÍA NACIONAL Y ORIENTACIÓN EN LA OBTENCIÓN DE FUENTES DE FINANCIACIÓN EN LA OFICINA DE PLANEACIÓN</t>
  </si>
  <si>
    <t>PRESTACIÓN DE SERVICIOS DE UN PROFESIONAL ECONOMISTA, ESPECIALIZADO PARA LA GESTIÓN DE LOS RECURSOS DE INVERSIÓN DE LA POLICÍA NACIONAL Y ESTRUCTURACIÓN DE PLANES, PROGRAMAS Y PROYECTOS CON EL FIN DE MEJORAR LA PRESUPUESTACIÓN EN MATERIA ECONÓMICA, ADMINISTRATIVA Y FINANCIERA, QUE APORTEN CALIDAD EN LA EJECUCIÓN DEL GASTO PÚBLICO DE LA INSTITUCIÓN, DE LA OFICINA DE PLANEACIÓN</t>
  </si>
  <si>
    <t>PRESTACIÓN DE SERVICIOS PROFESIONALES DE APOYO AL GRUPO DE GESTIÓN INTEGRAL DE PROCESOS DE LA OFICINA DE PLANEACIÓN D ELA POLICIA NACIONAL EN LA ACTUALIZACIÓN Y/O MODIFICACIÓN DE LOS DOCUMENTOS PARA LA GESTIÓN DEL CAMBIO, DISEÑO Y DESARROLLO Y LA ARTICULACIÓN DE LOS DIAGNÓSTICOS PARA EL MANTENIMIENTO DEL SISTEMA DE GESTIÓN INTEGRAL Y DEL SISTEMA DE GESTIÓN AMBIENTAL</t>
  </si>
  <si>
    <t xml:space="preserve">PRESTACIÓN DE SERVICIOS PROFESIONALES DE UN ADMINISTRADOR DE EMPRESAS CON ÉNFASIS EN LOGÍSTICA PARA LA IMPLEMENTACIÓN DEL MODELO ESTRATÉGICO Y EL DISEÑO DE LA II FASE DE PLANEACIÓN ESTRATÉGICA TERRITORIAL PARA LA OFICINA DE PLANEACIÓN </t>
  </si>
  <si>
    <t>PRESTACIÓN DE SERVICIOS PROFESIONALES DE UN ADMINISTRADOR DE EMPRESAS PARA LA ASESORÍA Y REALIZACIÓN DE ANÁLISIS, DIFUSIÓN, PUBLICIDAD Y REPORTES DE LA GESTIÓN INTEGRAL DE RIESGO PARA LA POLICÍA NACIONAL DE COLOMBIA</t>
  </si>
  <si>
    <t xml:space="preserve">PRESTACIÓN DE SERVICIOS PROFESIONALES DE UN COMUNICADOR SOCIAL Y PERIODISTA PARA LA GENERACIÓN DE INSUMOS EN LA DIVULGACIÓN DE LA ESTRATEGIA INSTITUCIONAL Y LA TRANSFORMACIÓN POLICIAL EN LA OFICINA DE PLANEACIÓN DE LA POLICÍA NACIONAL </t>
  </si>
  <si>
    <t>PRESTACIÓN DE SERVICIOS PROFESIONALES DE UN ESPECIALISTA EN EVALUACIÓN Y DESARROLLO DE PROYECTOS PARA CONSTRUCCIÓN DE ESTRATEGIAS DE SEGURIDAD PÚBLICA EN LA OFICINA DE PLANEACIÓN DE LA POLICÍA NACIONAL</t>
  </si>
  <si>
    <t>PRESTACIÓN DE SERVICIOS PROFESIONALES DE UN INGENIERO AMBIENTAL CON POSGRADO, CON EL PROPÓSITO DE ACOMPAÑAR Y ASESORAR EL DIRECCIONA-MIENTO DEL SISTEMA DE GESTIÓN AMBIENTAL DE ACUERDO AL MODELO DE OPERACIÓN POR PROCESOS DE LA POLICÍA NACIONAL Y EL MODELO INTEGRADO DE PLANEACIÓN Y GESTIÓN MIPG EN LA OFICINA DE PLANEACIÓN</t>
  </si>
  <si>
    <t>PRESTACIÓN DE SERVICIOS PROFESIONALES DE UN INGENIERO EN SISTEMAS COMO DESARROLLADOR DE SOFTWARE PARA LA OFICINA DE PLANEACIÓN DE LA POLICÍA NACIONAL DE COLOMBIA.</t>
  </si>
  <si>
    <t xml:space="preserve">DESARROLLO DE LOS ESTUDIOS DE INVESTIGACIÓN FUTURO PROSPECTIVOS DE LA POLICIA NACIONAL DE COLOMBIA, DELEGANDO ACCIONES FRENTE A LAS CAPACIDADES HUMANAS, TÉCNICAS, TECNOLÓGICAS, LOGÍSTICAS Y AMBIENTALES, APLICADAS AL SERVICIO DE POLICÍA. </t>
  </si>
  <si>
    <t xml:space="preserve">PRESTACIÓN DE SERVICIOS DE UN PROFESIONAL EN GOBIERNO Y RELACIONES INTERNACIONALES PARA EL DESARROLLO DE LA ESTRATEGIA DE COOPERACIÓN INTERNACIONAL EN LA OFICINA DE PLANEACIÓN DE LA POLICÍA NACIONAL </t>
  </si>
  <si>
    <t>PRESTACIÓN DE SERVICIOS PROFESIONALES PARA GESTIONAR Y DINAMIZAR LA MODERNIZACIÓN Y TRANSFORMACIÓN INSTITUCIONAL, A TRAVÉS DE LA DOCUMENTACIÓN DE DISEÑO GRÁFICO Y COMUNICACIONES, QUE CONTRIBUYA AL CONOCIMIENTO Y APRENDIZAJE DE LA ESTRATEGIA INSTITUCIONAL Y LA TRANSFORMACIÓN POLICIAL EN LA INSTITUCIÓN Y EL PÚBLICO EN GENERAL.</t>
  </si>
  <si>
    <t>PRESTACIÓN DE SERVICIOS PROFESIONALES DE UN PSICÓLOGO, MAGÍSTER EN CRIMINOLOGÍA Y VICTIMOLOGÍA, PARA ASESORAR Y APORTAR A LA FORMULACIÓN DE ESTRATEGIAS DESDE LOS COMPONENTES DE SEGURIDAD Y CONVIVENCIA CIUDADANA, CON BASE EN CAMBIOS SOCIALES, POLÍTICOS E INSTITUCIONALES DE ORDEN COYUNTURAL EN LOS CONTEXTOS PREDOMINANTES DE LA REALIDAD NACIONAL, CON UNA VISIÓN DESDE EL DIRECCIONAMIENTO ESTRATÉGICO EN EL CENTRO DE PENSAMIENTO Y DOCTRINA POLICIAL DE LA OFICINA DE PLANEACIÓN</t>
  </si>
  <si>
    <t xml:space="preserve">PRESTACIÓN DE SERVICIOS PROFESIONALES EN MEDIOS AUDIOVISUALES, PARA EL DESPLIEGUE DE LOS LINEAMIENTOS INSTITUCIONALES, POLÍTICAS Y DOCTRINA INSTITUCIONAL, MEDIANTE LA CREACIÓN DE CONTENIDOS GRÁFICOS, DIGITALES Y EDITORIALES ALINEADOS A LAS NUEVAS TENDENCIAS DE COMUNICACIÓN, QUE CONTRIBUYAN A LA APROPIACIÓN CONCEPTUAL Y GENERACIÓN CAMBIOS EN LA CULTURA ORGANIZACIONAL DE LA OFICINA DE PLANEACIÓN </t>
  </si>
  <si>
    <t>PRESTACIÓN DE SERVICIOS PROFESIONALES ESPECIALIZADOS DE UN INGENIERO INDUSTRIAL ESPECIALISTA EN FORMULACIÓN Y EVALUACIÓN DE PROYECTOS, PARA LA GESTIÓN DE LOS RECURSOS DE FUNCIONAMIENTO DE LA POLICÍA NACIONAL, A TRAVÉS DE HERRAMIENTAS DE PROGRAMACIÓN DE GASTO, PARA LA IDENTIFICACIÓN DE BRECHAS PRESUPUESTALES QUE PERMITAN GARANTIZAR LA SOSTENIBILIDAD DE LA INSTITUCIÓN, A TRAVÉS DE ESCENARIOS, SIMULACIONES Y PROYECCIONES PARA LA TOMA DE DECISIONES DE LA OFICINA DE PLANEACIÓN.</t>
  </si>
  <si>
    <t>PRESTACIÓN DE SERVICIOS PROFESIONALES DE UN INGENIERO INDUSTRIAL PARA ASESORAR METODOLÓGICAMENTE EN LA IMPLEMENTACIÓN DE LA ESTRATEGIA INTEGRAL DE SOSTENIBILIDAD EN LAS UNIDADES PRIORIZADAS EN EL MARCO DEL PLAN ESTRATÉGICO INSTITUCIONAL</t>
  </si>
  <si>
    <t>PRESTACIÓN DE SERVICIOS PROFESIONALES PARA REALIZAR EL CÁLCULO ACTUARIAL DEL PASIVO DE BENEFICIOS POSEMPLEO Y BENEFICIOS A EMPLEADOS A LARGO PLAZO DE LA POLICÍA NACIONAL VIGENCIA 2025</t>
  </si>
  <si>
    <t>PRESTACIÓN DE SERVICIOS TÉCNICOS DE APOYO A LA GESTIÓN DE LAS ACTIVIDADES DEL CENTRO DE PENSAMIENTO Y DOCTRINA POLICIAL DE LA OFICINA DE PLANEACIÓN, MEDIANTE LA ELABORACIÓN DE DOCUMENTOS QUE PERMITAN IDENTIFICAR POSIBLES ESCENARIOS DE ATENCIÓN, FRENTE A LAS NUEVAS REALIDADES DEL PAÍS Y NECESIDADES CIUDADANAS EN MATERIA DE SEGURIDAD Y CONVIVENCIA</t>
  </si>
  <si>
    <t>PRESTACIÓN DE SERVICIOS TÉCNICOS DE APOYO A LA GESTIÓN PARA LA PRODUCCIÓN DE DOCUMENTOS ESTRATÉGICOS Y DE ANÁLISIS, QUE CONTRIBUYAN A LA FORMULACIÓN DE LINEAMIENTOS QUE INCIDAN EN LA SEGURIDAD Y CONVIVENCIA CIUDADANA, COMO ASESORAMIENTO AL MANDO INSTITUCIONAL Y ORIENTACIÓN EN LA TOMA DE DECISIONES</t>
  </si>
  <si>
    <t>SERVICIOS PROFESIONALES DE UN POLITÓLOGO CON EL PROPÓSITO DE ASESORAR EN TEMAS LEGISLATIVOS, GENERANDO ANÁLISIS DE MAPAS POLÍTICOS Y LECTURA DE LOS DIFERENTES ESCENARIOS LEGISLATIVOS, MEDIANTE LA ELABORACIÓN DE PRODUCTOS ESTRATÉGICOS EN LA MATERIA, QUE SIRVAN DE APOYO PARA EL MANDO INSTITUCIONAL FRENTE A LA ACTIVIDAD LEGISLATIVA”.</t>
  </si>
  <si>
    <t>SERVICIOS PROFESIONALES DE UN POLITÓLOGO CON EL PROPÓSITO DE ASESORAR Y GENERAR ESTRATEGIAS EN EL MARCO DE LA “COMISIÓN ASESORA LEGISLATIVA PARA LA POLICÍA NACIONAL” FRENTE A LAS INICIATIVAS LEGISLATIVAS Y SOLICITUDES DE CONTROL POLÍTICO BAJO LAS DIMENSIONES JURÍDICA Y ESTRATÉGICA</t>
  </si>
  <si>
    <t xml:space="preserve">CALIBRACION LUXOMETRO </t>
  </si>
  <si>
    <t>CALIBRACION DESHUMIDIFICADOR</t>
  </si>
  <si>
    <t>CALIBRACION TERMOHIGROMETRO</t>
  </si>
  <si>
    <t>“SERVICIO DE EDICIÓN, IMPRESIÓN, PUBLICACIÓN Y OBRA EDITORIAL PARA LA POLICÍA NACIONAL</t>
  </si>
  <si>
    <t>DIPLOMADO EN ACTUALIZACIÓN GENERAL EN DERECHO PARA OCHO (8) FUNCIONARIOS DE LA OFICINA DE PLANEACION - EN LA UNIVERSIDAD CENTRAL</t>
  </si>
  <si>
    <t>DIPLOMADO EN GESTIÓN Y GERENCIA EMPRESARIAL  PARA 10 FUNCIONARIOS DE LA OFICINA DE PLANEACION-  UNIVERSIDAD DE LA SABANA</t>
  </si>
  <si>
    <t>PRESTACIÓN DE SERVICIOS PROFESIONALES - MAESTRÍA EN NEGOCIOS GLOBALES PARA UN (01) FUNCIONARIO DE LA OFICINA DE PLANEACIÓN DE LA POLICIA NACIONAL (SEGUNDO Y TECER SEMESTRE)</t>
  </si>
  <si>
    <t>PRESTACIÓN DE SERVICIOS PROFESIONALES DE EVENTOS ACADÉMICOS PARA TRES (03) FUNCIONARIOS DE LA OFICINA DE PLANEACIÓN DE LA POLICÍA NACIONAL - DIPLOMADO  EN  ARCHIVÍSTICA Y GESTIÓN DOCUMENTAL EN LA UNIVERSIDAD PONTIFICIA UNIVERSIDAD JAVERIANA</t>
  </si>
  <si>
    <t>PRESTACIÓN DE SERVICIOS PROFESIONALES DE EVENTOS ACADÉMICOS PARA  (12)  FUNCIONARIOS DE LA OFICINA DE PLANEACIÓN DE LA POLICÍA NACIONAL - DIPLOMADO EN GERENCIA E INNOVACIÓN DE PROCESOS (UNIVERSIDAD JAVERIANA)</t>
  </si>
  <si>
    <t>PRESTACIÓN DE SERVICIOS PROFESIONALES CURSO VIRTUAL DISEÑO DE ESTRUCTURAS ORGANIZACIONALES PARA AFRONTAR EL CAMBIO PARA CINCO (05) FUNCIONARIOS DE LA OFICINA DE PLANEACIÓN DE LA POLICÍA NACIONAL</t>
  </si>
  <si>
    <t xml:space="preserve">PRESTACIÓN DE SERVICIOS PROFESIONALES -  MAESTRIA EN CALIDAD Y GESTIÓN INTEGRAL PARA UN (01) FUNCIONARIO DE LA OFICINA DE PLANEACION DE LA POLICIA NACIONAL, TERCER Y CUARTO SEMESTRE  (UNIVERSIDAD SANTO TOMAS) </t>
  </si>
  <si>
    <t>PRESTACIÓN DE SERVICIOS PROFESIONALES – MAESTRÍA EN GERENCIA DE PROYECTOS CUARTO SEMESTRE PARA UN (01) FUNCIONARIO DE LA OFICINA DE PLANEACIÓN DE LA POLICÍA NACIONAL</t>
  </si>
  <si>
    <t>PRESTACIÓN DE SERVICIOS DE UN DIPLOMADO EN GESTIÓN DE PROYECTOS CON ENFOQUE SOCIAL E INNOVADOR PARA 210 FUNCIONARIOS DE LA POLICIA NACIONAL EN LA UNIVERSIDAD DEL ROSARIO</t>
  </si>
  <si>
    <t>000J</t>
  </si>
  <si>
    <t>Deshumificadores</t>
  </si>
  <si>
    <t xml:space="preserve">Cámara tipo cine </t>
  </si>
  <si>
    <t xml:space="preserve">Lente para cámara tipo cine </t>
  </si>
  <si>
    <t xml:space="preserve">Dispositivo audio codificador </t>
  </si>
  <si>
    <t>Consola de audio 4 canales  (Grupo relacionamiento)</t>
  </si>
  <si>
    <t>Consola de audio 16 canales  (Grupo relacionamiento)</t>
  </si>
  <si>
    <t>Termómetro de mercurio o digital (Botiquín COEST)</t>
  </si>
  <si>
    <t xml:space="preserve">Luxómetro fijo </t>
  </si>
  <si>
    <t xml:space="preserve">Software protools por 3 años </t>
  </si>
  <si>
    <t xml:space="preserve">Crema no láctea para café, paquete de 100 unidades x 4  grs (Servicio de cafetería y suministros para la Orquesta Sinfónica y el Museo Histórico de la Policía Nacional). </t>
  </si>
  <si>
    <t>Azúcar blanca refinada, sobres de papel x 5 gramos ( Servicio de cafetería y suministros para la Orquesta Sinfónica y el Museo Histórico de la Policía Nacional)</t>
  </si>
  <si>
    <t>Café consumo nacional,  sin descafeinar, presentación  bolsa metalizada x 500 grs. (Servicio de cafetería y suministros para la Orquesta Sinfónica y el Museo Histórico de la Policía Nacional)</t>
  </si>
  <si>
    <t>Aromáticas caja por 20 unidades</t>
  </si>
  <si>
    <t>Cofia</t>
  </si>
  <si>
    <t xml:space="preserve">Mezcladores en madera para bebidas calientes 12cm x 1,000 unidades Servicio de cafetería y suministros para la Orquesta Sinfónica y el Museo Histórico de la Policía Nacional.  </t>
  </si>
  <si>
    <t>Vasos tinteros en cartón de 4 oz x 50 unidades (Servicio de cafetería y suministros para la Orquesta Sinfónica y el Museo Histórico de la Policía Nacional. )</t>
  </si>
  <si>
    <t>Gasas limpias paquete (Botiquín COEST)</t>
  </si>
  <si>
    <t>Gasas estériles paquete (Botiquín COEST)</t>
  </si>
  <si>
    <t>Apósito o compresas no estériles (Botiquín COEST)</t>
  </si>
  <si>
    <t>Esparadrapo de tela rollo 4" (Botiquín COEST)</t>
  </si>
  <si>
    <t>Bajalenguas (Botiquín COEST)</t>
  </si>
  <si>
    <t>Venda elástica 2x5 yardas (Botiquín COEST)</t>
  </si>
  <si>
    <t>Venda elástica 3x5 yardas (Botiquín COEST)</t>
  </si>
  <si>
    <t>Venda elástica 5x5 yardas (Botiquín COEST)</t>
  </si>
  <si>
    <t>Venda de algodón 3x5 yardas (Botiquín COEST)</t>
  </si>
  <si>
    <t>Venda de algodón 5x5 yardas (Botiquín COEST)</t>
  </si>
  <si>
    <t>Clorhexidina o Yodopovidona (jabón quirúrgico) (Botiquín COEST)</t>
  </si>
  <si>
    <t>Solución salina 250 cc o 500 cc (Botiquín COEST)</t>
  </si>
  <si>
    <t>Alcohol antiséptico frasco por 275 ml (Botiquín COEST)</t>
  </si>
  <si>
    <t>Acetaminofén tabletas por 500mg (Botiquín COEST)</t>
  </si>
  <si>
    <t>Hidróxido de aluminio tabletas (Botiquín COEST)</t>
  </si>
  <si>
    <t>Asa tabletas por 100 mg (Botiquín COEST)</t>
  </si>
  <si>
    <t xml:space="preserve">Guantes desechables </t>
  </si>
  <si>
    <t>Guantes de látex para examen (Botiquín COEST)</t>
  </si>
  <si>
    <t>Vasos desechables (Botiquín COEST)</t>
  </si>
  <si>
    <t>Casco con linterna (Kit brigadistas COEST)</t>
  </si>
  <si>
    <t>Servicio de adquisición de extintores para las dependencias que integran la Oficina de Comunicaciones Estratégicas.</t>
  </si>
  <si>
    <t>Linterna (Botiquín COEST)</t>
  </si>
  <si>
    <t>Micrófonos inalámbrico de mano para voz  (Grupo relacionamiento)</t>
  </si>
  <si>
    <t>Micrófono alámbrico de mano para voz  (Grupo relacionamiento)</t>
  </si>
  <si>
    <t>Soporte para micrófono de piso  (Grupo relacionamiento)</t>
  </si>
  <si>
    <t>Cabina de sonido (Grupo relacionamiento)</t>
  </si>
  <si>
    <t>Micrófono de diadema inalámbrico (Grupo relacionamiento)</t>
  </si>
  <si>
    <t>Tijeras (Botiquín COEST)</t>
  </si>
  <si>
    <t>Camilla emergencia plástica para la Oficina de Comunicaciones Estratégicas</t>
  </si>
  <si>
    <t>Collar cervical adulto (Botiquín COEST)</t>
  </si>
  <si>
    <t>Collar cervical niño (Botiquín COEST)</t>
  </si>
  <si>
    <t>Inmovilizadores o férula miembros superiores adulto (Botiquín COEST)</t>
  </si>
  <si>
    <t>Inmovilizadores o férula miembros inferiores adulto (Botiquín COEST)</t>
  </si>
  <si>
    <t>Inmovilizadores o férula miembros superiores niño (Botiquín COEST)</t>
  </si>
  <si>
    <t>Inmovilizadores o férula miembros inferiores niño (Botiquín COEST)</t>
  </si>
  <si>
    <t>Tensiómetro (Botiquín COEST)</t>
  </si>
  <si>
    <t>Fonendoscopio (Botiquín COEST)</t>
  </si>
  <si>
    <t>Máscara para RPC (Botiquín COEST)</t>
  </si>
  <si>
    <t xml:space="preserve">Servicio de audiometría para el personal que integra las Orquestas Internacional y Sinfónica de la Policía Nacional. </t>
  </si>
  <si>
    <t>Termohigrómetro</t>
  </si>
  <si>
    <t>Tabla espinal larga (Botiquín COEST)</t>
  </si>
  <si>
    <t>Servicio de luz y agua para el museo Histórico de la Policía Nacional</t>
  </si>
  <si>
    <t>Servicio de consultoría para el museo histórico de la Policía Nacional</t>
  </si>
  <si>
    <t>PRESTAR SERVICIOS PROFESIONALES DE UN LICENCIADO EN MÚSICA PARA LA DIRECCIÓN, COMPOSICIÓN, ENSAMBLE Y PEDAGOGÍA COMO DIRECTOR MUSICAL DE LA ORQUESTA INTERNACIONAL DE LA POLICÍA NACIONAL</t>
  </si>
  <si>
    <t>PRESTACIÓN DE SERVICIOS DE UN DIRECTOR MUSICAL Y ARTÍSTICO CON ÉNFASIS EN GESTIÓN DE PROCESOS, ENSAMBLE, DIRECCIÓN SINFÓNICA Y OPERA PARA LA ORQUESTA SINFÓNICA DE LA POLICÍA NACIONAL</t>
  </si>
  <si>
    <t>PRESTACIÓN DE SERVICIOS TÉCNICOS DE APOYO EN POSPRODUCCIÓN Y GRAFICACIÓN AUDIOVISUAL A LA OFICINA DE COMUNICACIONES ESTRATÉGICAS</t>
  </si>
  <si>
    <t xml:space="preserve">Servicios profesionales analista de datos </t>
  </si>
  <si>
    <t>81112200
81161500
82111800
82111900</t>
  </si>
  <si>
    <t>Revista digtal</t>
  </si>
  <si>
    <t>Servicio de monitoreo de medios de comunicación por 2 años</t>
  </si>
  <si>
    <t xml:space="preserve">Campaña de divulgación institucional </t>
  </si>
  <si>
    <t>PRESTAR SERVICIOS COMO LOCUTORA, COMUNICADORA SOCIAL Y PERIODISTA, EN FUNCIÓN DE HACER DE LA COMUNICACIÓN EN LA EMISORA POLICÍA NACIONAL 92.4 FM, UNA HERRAMIENTA DE INFORMACIÓN, DIÁLOGOS, RELACIONES PÚBLICAS Y PROTOCOLO ACORDE AL INTERÉS SOCIAL DE LA ENTIDAD</t>
  </si>
  <si>
    <t>Prestación de servicios profesionales del mantenimiento, soporte y actualización de página web</t>
  </si>
  <si>
    <t xml:space="preserve">Asesor Z1 redactor, corrector ortotipográfico </t>
  </si>
  <si>
    <t xml:space="preserve">Prestación de servicios maestro Mariachí de la Policía Nacional </t>
  </si>
  <si>
    <t>PRESTACIÓN DE SERVICIOS PROFESIONALES DE UN COMUNICADOR SOCIAL COMO ASESOR EN TEMAS DE COMUNICACIÓN PÚBLICA, MANEJO DE MEDIOS Y GESTIÓN DE CONTENIDOS PARA MEDIOS DE COMUNICACIÓN A LA DIRECCIÓN GENERAL DE LA POLICÍA NACIONAL</t>
  </si>
  <si>
    <t>PRESTACIÓN DE SERVICIOS PROFESIONALES DE UN COMUNICADOR SOCIAL Y PERIODISTA PARA ASESORAR EL PROCESO DE COMUNICACIÓN PÚBLICA EN TEMAS DE DISEÑO, EJECUCIÓN DE ESTRATEGIAS DE COMUNICACIÓN, PRODUCCIÓN DE CONTENIDOS MEDIÁTICOS Y CREATIVOS, MANEJO DE CRISIS Y GESTIÓN DE NOTAS PERIODÍSTICAS EN LA OFICINA DE COMUNICACIONES ESTRATÉGICAS</t>
  </si>
  <si>
    <t xml:space="preserve">Suscripción a medios de comunicación por 3 años </t>
  </si>
  <si>
    <t>Servicio de aseo para la sinfónica y el museo histórico de la Policía Nacional</t>
  </si>
  <si>
    <t xml:space="preserve">Adquisición de protectores auditivos para las orquestas </t>
  </si>
  <si>
    <t>Servicio de alcantarillado para el museo Histórico de la Policía Nacional</t>
  </si>
  <si>
    <t xml:space="preserve">Sayco </t>
  </si>
  <si>
    <t>Acinpro</t>
  </si>
  <si>
    <t>Espectro MINTIC</t>
  </si>
  <si>
    <t>L2</t>
  </si>
  <si>
    <t>DIJINL2</t>
  </si>
  <si>
    <t>CCRIM</t>
  </si>
  <si>
    <t xml:space="preserve"> EQUIPO Y APARATOS DE RADIO, TELEVISIÓN Y COMUNICACIONES</t>
  </si>
  <si>
    <t xml:space="preserve">RADIOS INTERCOMUNICADORES DE ALTO RANGO PUNTO A PUNTO </t>
  </si>
  <si>
    <t xml:space="preserve">UNIDAD </t>
  </si>
  <si>
    <t xml:space="preserve">EQUIPOS DE COMUNICACIÓN INTERNA PARA LA UNIDAD TÉCNICA DE AUTOMOTORES </t>
  </si>
  <si>
    <t xml:space="preserve">minima cuantia </t>
  </si>
  <si>
    <t>ADQUISICIÓN DE CINTAS DE BACKUP PARA LA DIRECCIÓN DE INVESTIGACIÓN CRIMINAL E INTERPOL</t>
  </si>
  <si>
    <t>ADQUISICIÓN CINTAS DE RESPALDO DE INFORMACIÓN PRODUCIDA POR LA DIJIN.</t>
  </si>
  <si>
    <t>MOTORTOOL PARA EXTRACCIÓN DE MUESTRAS ÓSEAS</t>
  </si>
  <si>
    <t>ELEMENTO REQUERIDO EN EL PROCEDIMIENTO DE TOMA DE MUESTRAS REMITIDAS A GENÉTICA HUMANA</t>
  </si>
  <si>
    <t>selección abreviada</t>
  </si>
  <si>
    <t>PANTALLA ACÚSTICA PORTATIL PLEGABLE</t>
  </si>
  <si>
    <t xml:space="preserve"> DISMINUIR POSIBLE CONTAMINACIÓN AUDITIVA PARA LA REALIZACIÓN DEL PROCEDIMIENTO DE DILIGENCIA TOMA MUESTRA DE HABLA EN EL MARCO DE LA COMPARACIÓN DE HABLANTES CON FINES FORENSES.</t>
  </si>
  <si>
    <t>SISTEMA TERMOHIGROMETROS</t>
  </si>
  <si>
    <t>ELEMENTO PARA MEDIR Y MONITOREAR LAS CONDICIONES AMBIENTALES DE LOS LABORATORIOS DEL COMPONENTE DE CRIMINALÍSTICA</t>
  </si>
  <si>
    <t>SOFTWARE LICENCIADO PARA EDICION DE IMAGEN</t>
  </si>
  <si>
    <t xml:space="preserve">Licencias para diseño, diagramación y traficación de pendones y/o banners, </t>
  </si>
  <si>
    <t>COAIC</t>
  </si>
  <si>
    <t xml:space="preserve">Adquisición de licencia para certificación con el DANE </t>
  </si>
  <si>
    <t>Actualización de la certificación norma técnica de calidad del proceso estadístico - NTC PE 1000:2017.</t>
  </si>
  <si>
    <t>GUCOE</t>
  </si>
  <si>
    <t>licencia Adobe Creative Cloud</t>
  </si>
  <si>
    <t>ARLOF</t>
  </si>
  <si>
    <t xml:space="preserve"> PRODUCTOS DE MOLINERÍA, ALMIDONES Y PRODUCTOS DERIVADOS DEL ALMIDÓN; OTROS PRODUCTOS ALIMENTICIOS </t>
  </si>
  <si>
    <t xml:space="preserve">ADQUISICIÓN ELEMENTOS DE CAFETERÍA </t>
  </si>
  <si>
    <t>ELEMENTOS NECESARIOS PARA EVENTOS PROTOCOLARIOS, REUNIONES, FOROS, CEREMONIAS, ENTRE OTRAS ACTIVIDADES INSTITUCIONALES</t>
  </si>
  <si>
    <t>TRAJE DE BIOSEGURIDAD  </t>
  </si>
  <si>
    <t xml:space="preserve">ADQUISICIÓN ELEMENTOS DE SEGURIDAD INDUSTRIAL E INSUMOS FORENSES </t>
  </si>
  <si>
    <t>RESPIRADORES N95 CAJA POR 50 UNIDADES</t>
  </si>
  <si>
    <t>BATAS ANTIFLUIDOS</t>
  </si>
  <si>
    <t xml:space="preserve"> ELEMENTO BÁSICO DE BIOSEGURIDAD PARA PROCEDIMIENTOS TECNICOS EN EL LABORATORIO</t>
  </si>
  <si>
    <t>ADQUISICIÓN DE FORMATOS DE CERTIFICACIÓN PARA LA REVISIÓN TÉCNICA DE AUTOMOTORES, PARA LA DIRECCIÓN DE INVESTIGACIÓN CRIMINAL E INTERPOL Y SECCIONALES DE INVESTIGACIÓN CRIMINAL</t>
  </si>
  <si>
    <t xml:space="preserve">ADQUISICIÓN DE FORMATOS ESPECIALES PARA LA EXPEDICIÓN DE CERTIFICADOS DE REVISIÓN TÉCNICA A AUTOMOTOR. </t>
  </si>
  <si>
    <t>contratacion directa</t>
  </si>
  <si>
    <t>Rollo de papel para imprimir en impresora P25 Mettler Toledo (DENSIMETRO)</t>
  </si>
  <si>
    <t>ESTOS INSUMOS SE REQUIEREN PARA EL FUNCIONAMIENTO DEL LABORATORIO, CONTINUAMENTE PARA LOS ANÁLISIS PRELIMINARES Y EINSTRUMENTALES DE SUSTANCIAS ESTUPEFACIENTES, INSUMOS, HIDROCARBUROS, EXPLOSIVOS Y AMBIENTALES.</t>
  </si>
  <si>
    <t>PAÑOS DE LIMPIEZA PARA LABORATORIO</t>
  </si>
  <si>
    <t>SE REQUIERE PARA REALIZAR LA LIMPIEZA DE LAS ÁREAS DE TRABAJO</t>
  </si>
  <si>
    <t>WAIS IV: Escala de Inteligencia de Wechsler para Adultos-IV - Cuaderno de anotación (Paquete x 25 unidades). </t>
  </si>
  <si>
    <t>EVALUACIÓNES PSICOLÓGICAS Y NEUROPSICOLÓGICAS PARA EL EJERCICIO DE LA LABOR PERICIAL LABORATORIO DE NEUROCIENCIAS FORENSES</t>
  </si>
  <si>
    <t>WAIS IV: Escala de Inteligencia de Wechsler para Adultos-IV - Cuaderno de respuestas 1 (25 unidades)</t>
  </si>
  <si>
    <t>WAIS IV: Escala de Inteligencia de Wechsler para Adultos-IV - Cuaderno de respuestas 2 (25 unidades)</t>
  </si>
  <si>
    <t>WISC V: Escala de Inteligencia de Wechsler para Niños-V - Cuadernillo de anotación (Paquete x 25 unidades).</t>
  </si>
  <si>
    <t>WISC V: Escala de Inteligencia de Wechsler para Niños-V - Cuadernillos de respuestas 1 (Paquete x 25 unidades).</t>
  </si>
  <si>
    <t>WISC V: Escala de Inteligencia de Wechsler para Niños-V - Cuadernillos de respuestas 2 (Paquete x 25 unidades).</t>
  </si>
  <si>
    <t>WPPSI IV: Escala de Inteligencia de Wechsler para los Niveles Preescolar y Primaria - Paquete por · 25 Cuadernillos de anotación (edad 2:6 a 3:11).</t>
  </si>
  <si>
    <t>WPPSI IV: Escala de Inteligencia de Wechsler para los Niveles Preescolar y Primaria - Paquete por · 25 Cuadernillos de anotación (edad 4:0 a 7:7).</t>
  </si>
  <si>
    <t>WPPSI IV: Escala de Inteligencia de Wechsler para los Niveles Preescolar y Primaria - Paquete por · 25 Cuadernillos de respuestas 1- Búsqueda de animales.</t>
  </si>
  <si>
    <t>WPPSI IV: Escala de Inteligencia de Wechsler para los Niveles Preescolar y Primaria - Paquete por · 25 Cuadernillos de respuestas 2- Cancelación.</t>
  </si>
  <si>
    <t>WPPSI IV: Escala de Inteligencia de Wechsler para los Niveles Preescolar y Primaria - Paquete por · 25 Cuadernillos de respuestas 3- Clave de figuras.</t>
  </si>
  <si>
    <t>NEUROPSI: Evaluación Neuropsicológica Breve en Español Protocolos escolaridad nula.</t>
  </si>
  <si>
    <t>NEUROPSI: Evaluación Neuropsicológica Breve en Español Protocolos escolaridad baja, media, alta.</t>
  </si>
  <si>
    <t>MMSE (Mini Mental de Folstein) (Hojas de anotación) </t>
  </si>
  <si>
    <t>TOMM: Test de Simulación de Problemas de Memoria) (Cuadernillos de anotación autocorregibles) </t>
  </si>
  <si>
    <t>WCST: Test de Clasificación de Tarjetas de Wisconsin (Hojas de anotación) </t>
  </si>
  <si>
    <t>ENI 2: Batería Evaluación Neuropsicológica Infantil - · Historias clínicas Paq x 10</t>
  </si>
  <si>
    <t xml:space="preserve"> ADQUISICIÓN DE LAS PRUEBAS PSICOLÓGICAS, PARA VERIFICAR SINTOMATOLOGÍA PRESENTE O AUSENTE EN LAS PERSONAS OBJETO DE EVALUACIÓN.</t>
  </si>
  <si>
    <t>ENI 2: Batería Evaluación Neuropsicológica Infantil - · Cuestionario para padres Paq x 10</t>
  </si>
  <si>
    <t>ENI 2: Batería Evaluación Neuropsicológica Infantil - · Libreta de puntajes Paq x 10</t>
  </si>
  <si>
    <t>ENI 2: Batería Evaluación Neuropsicológica Infantil - · Libreta de respuesta Paq x 10</t>
  </si>
  <si>
    <t>Test Figura Compleja de Rey - Juego completo (Manual, 25 Hojas de anotación).</t>
  </si>
  <si>
    <t>Test Stroop JUEGO COMPLETO </t>
  </si>
  <si>
    <t>Test Stroop pin x 25 usos</t>
  </si>
  <si>
    <t>SDMT. Test de Símbolos y Dígitos Juego completo</t>
  </si>
  <si>
    <t>CARAS-R. Test de Percepción de Diferencias-Revisado Juego completo</t>
  </si>
  <si>
    <t>TECA. Test de Empatía Cognitiva y Afectiva</t>
  </si>
  <si>
    <t>TFV. Test de Fluidez Verba. Juego completo</t>
  </si>
  <si>
    <t>CUMANES. Cuestionario de Madurez Neuropsicológica para Escolares Juego completo</t>
  </si>
  <si>
    <t>CUMANIN. Cuestionario de Madurez Neuropsicológica Infantil Juego completo</t>
  </si>
  <si>
    <t>SCL- 90 Symptom checklist- 90- R</t>
  </si>
  <si>
    <t>STAXI- 2 Inventario de expresión de ira estado- rasgo</t>
  </si>
  <si>
    <t>AF- 5 autoconcepto forma 5</t>
  </si>
  <si>
    <t>MMPI-2, Inventario Multifásico de Personalidad de Minnesota-2</t>
  </si>
  <si>
    <t>CIT Cuestionario del impacto del trauma JUEGO COMPLETO </t>
  </si>
  <si>
    <t>CIT Cuestionario del impacto del trauma </t>
  </si>
  <si>
    <t>CAJA P/ARCHIVO X200 CAL 790 SIN IMPRESIÓN</t>
  </si>
  <si>
    <t>PAQUETE</t>
  </si>
  <si>
    <t xml:space="preserve">ADQUISICION ELEMENTOS DE PAPELERIA PARA LA DIJIN </t>
  </si>
  <si>
    <t>CARPETA 4 ALETAS EN PROPALCOTE DE 69.5 X 69 CM SIN IMPRESIÓN</t>
  </si>
  <si>
    <t>NOTAS ADHESIVAS 76X76MMX100H X5 COLORES</t>
  </si>
  <si>
    <t>LIBRO DE ACTAS 100 FOLIOS</t>
  </si>
  <si>
    <t>LIBRO DE ACTAS 200 FOLIOS</t>
  </si>
  <si>
    <t>LIBRO DE ACTAS 300 FOLIOS</t>
  </si>
  <si>
    <t>LIBRO DE ACTAS 400 FOLIOS</t>
  </si>
  <si>
    <t>LIBRO DE ACTAS 600 FOLIOS</t>
  </si>
  <si>
    <t xml:space="preserve">ACPM PLANTAS ELECTRICAS </t>
  </si>
  <si>
    <t xml:space="preserve">SERVICIO </t>
  </si>
  <si>
    <t xml:space="preserve">SUMINISTRO DE COMBUSTIBLES PARA LOS VEHÍCULOS </t>
  </si>
  <si>
    <t>ADQUISICION DE COMBUSTIBLE VF</t>
  </si>
  <si>
    <t>ADQUISICION DE COMBUSTIBLE</t>
  </si>
  <si>
    <t>CLORURO CÚPRICO (COBRE II CLORURO 2-HIDRATO)</t>
  </si>
  <si>
    <t xml:space="preserve">ADQUISICIÓN DE REACTIVOS PARA LA DIRECCIÓN DE INVESTIGACIÓN CRIMINAL E INTERPOL Y SUS UNIDADES DESCONCENTRADAS </t>
  </si>
  <si>
    <t>ÁCIDO NITRICO 65%</t>
  </si>
  <si>
    <t>SUMINISTRO DE GASES ESPECIALES PARA LOS LABORATORIOS DE LA DIRECCION DE INVESTIGACION CRIMINAL E INTERPOL Y UNIDADES DESCONCENTRADAS.</t>
  </si>
  <si>
    <t xml:space="preserve">REACTIVO EMPLEADO EN EL ANÁLISIS DE SUSTANCIAS QUÍMICAS </t>
  </si>
  <si>
    <t>CLORURO DE ESTAÑO DIHIDRATADO AL 98%</t>
  </si>
  <si>
    <t>PERÓXIDO DE HIDRÓGENO 30%</t>
  </si>
  <si>
    <t>ÁCIDO NITRICO 65% (AMBIENTAL)</t>
  </si>
  <si>
    <t>ÁCIDO CLORHÍDIRICO 30% SUPRAPUR (AMBIENTAL)</t>
  </si>
  <si>
    <t>MERCURY QC CRM RANGO MÍNIMO 0 A 30 PPB (AMBIENTAL) 21 ML</t>
  </si>
  <si>
    <t>ACETONA</t>
  </si>
  <si>
    <t>XILENO INDUSTRIAL</t>
  </si>
  <si>
    <t>ETANOL INDUSTRIAL 96%</t>
  </si>
  <si>
    <t>HIDROXIDO DE SODIO R.A</t>
  </si>
  <si>
    <t>ETANOL ANALÍTICO BOTELLA DE VIDRIO</t>
  </si>
  <si>
    <t>METANOL LC-MS. BOTELLA DE VIDRIO</t>
  </si>
  <si>
    <t>ACETONITRILO LC-MS. BOTELLA DE VIDRIO</t>
  </si>
  <si>
    <t>NITROPRUSIATO DE SODIO</t>
  </si>
  <si>
    <t>BUFFER CERTIFICADO PH 4.0</t>
  </si>
  <si>
    <t xml:space="preserve">BUFFER CERTIFICADO PH 10 </t>
  </si>
  <si>
    <t>BUFFER CERTIFICADO PH 7</t>
  </si>
  <si>
    <t>ACIDO CLORHIDRICO RA</t>
  </si>
  <si>
    <t>ACIDO SULFURICO RA</t>
  </si>
  <si>
    <t>ACIDO NITRICO RA</t>
  </si>
  <si>
    <t>DICROMATO DE POTASIO</t>
  </si>
  <si>
    <t>NITRATO DE PLATA</t>
  </si>
  <si>
    <t>JABÓN NEUTRO</t>
  </si>
  <si>
    <t>METANOL GRADO ANALÍTICO</t>
  </si>
  <si>
    <t>ESTANDAR DE PENT 1000 ppm</t>
  </si>
  <si>
    <t>ESTANDAR DE TNT 1000 ppm</t>
  </si>
  <si>
    <t>ESTANDAR PRIMARIO DE LIDOCAÍNA</t>
  </si>
  <si>
    <t>ESTÁNDAR D2887 CALIBRACIÓN MIX (C5-C44)</t>
  </si>
  <si>
    <t>ESTÁNDAR ICP MERCURIO</t>
  </si>
  <si>
    <t>ESTÁNDAR DE HMX 1000 ppm</t>
  </si>
  <si>
    <t>ESTÁNDAR DE RDX 1000 ppm</t>
  </si>
  <si>
    <t>DISULFURO DE CARBONO</t>
  </si>
  <si>
    <t>KIT  DE PURIFICACIÓN BIGDYE XTERMINATOR x 100 reacciones</t>
  </si>
  <si>
    <t xml:space="preserve">SE REQUIERE PARA EL PROCESAMIENTO DE LAS MUESTRAS COMO PARTE DEL DESARROLLO DE LAS METODOLOGÍAS ANALÍTICAS.  </t>
  </si>
  <si>
    <t>KIT  DE REACCIÓN PARA SECUENCIA BIGDYE™ TERMINATOR V3.1 x 100 reacciones</t>
  </si>
  <si>
    <t>EXOSAPIT x 500 reacciones</t>
  </si>
  <si>
    <t>POLÍMERO DE RENDIMIENTO OPTIMIZADO POP 7 PARA 3500 x 384 inyecciones</t>
  </si>
  <si>
    <t>PRIMERS EN ESCALA DE SINTESIS DE 50nMol POR BASE</t>
  </si>
  <si>
    <t>TBE 10X 1L</t>
  </si>
  <si>
    <t>TAE 40X 1L</t>
  </si>
  <si>
    <t>EDTA para biologia molecular</t>
  </si>
  <si>
    <t xml:space="preserve">PARA EL ANALISIS DE MUESTRAS BIOLÓGICAS CON FINES DE IDENTIFICACIÓN GENÉTICA
</t>
  </si>
  <si>
    <t>Kit de amplificación de PCR GlobalFiler</t>
  </si>
  <si>
    <t>Kit de calibración Plexor Set A</t>
  </si>
  <si>
    <t>Kit de cuantificación de ADN humano Plexor HY</t>
  </si>
  <si>
    <t>Proteinasa K</t>
  </si>
  <si>
    <t xml:space="preserve">CIANOACRILATO LÍQUIDO PAQUETE MINIMO POR 3 UNIDADES </t>
  </si>
  <si>
    <t>REACTIVO PARA EL REVELADO DE FRAGMENTOS DE ORIGEN LOFOSCÓPICO EN CAMPO Y LABORATORIO</t>
  </si>
  <si>
    <t>REACTIVO AMARILLO BÁSICO PREPARADO</t>
  </si>
  <si>
    <t xml:space="preserve">REACTIVO DE PEQUEÑAS PARTÍCULAS DE COLOR BLANCO PARA SUPERFICIES OSCURAS </t>
  </si>
  <si>
    <t xml:space="preserve">REACTIVO DE PEQUEÑAS PARTÍCULAS DE COLOR NEGRO  PARA SUPERFICIES CLARAS </t>
  </si>
  <si>
    <t xml:space="preserve">REACTIVO DE PEQUEÑAS PARTÍCULAS FLUORESCENTE </t>
  </si>
  <si>
    <t xml:space="preserve">REACTIVO FÍSICO PULVERULENTO DE COLOR BLANCO </t>
  </si>
  <si>
    <t xml:space="preserve">REACTIVO FÍSICO PULVERULENTO DE COLOR GRIS </t>
  </si>
  <si>
    <t xml:space="preserve">REACTIVO FÍSICO PULVERULENTO DE COLOR NEGRO </t>
  </si>
  <si>
    <t xml:space="preserve">REACTIVO FÍSICO PULVERULENTO FLUORESCENTE DE COLOR AMARILLO </t>
  </si>
  <si>
    <t xml:space="preserve">REACTIVO FÍSICO PULVERULENTO FLUORESCENTE DE COLOR VERDE </t>
  </si>
  <si>
    <t xml:space="preserve">REACTIVO MAGNÉTICO  DE COLOR GRIS CON COMPONENTES FERROSOS </t>
  </si>
  <si>
    <t xml:space="preserve">REACTIVO MAGNÉTICO  DE COLOR NEGRO CON COMPONENTES FERROSOS </t>
  </si>
  <si>
    <t xml:space="preserve">REACTIVO MAGNÉTICO DE  COLOR BLANCO CON COMPONENTES FERROSOS </t>
  </si>
  <si>
    <t xml:space="preserve">REACTIVO MAGNÉTICO FLUORESCENTE COLOR AMARILLO CON COMPONENTES FERROSOS </t>
  </si>
  <si>
    <t xml:space="preserve">REACTIVO MAGNÉTICO FLUORESCENTE COLOR VERDE CON COMPONENTES FERROSOS </t>
  </si>
  <si>
    <t xml:space="preserve">REACTIVO NINHYDRINA HT </t>
  </si>
  <si>
    <t xml:space="preserve">REACTIVO QUÍMICO NINHYDRINA FORMULA ESPECIAL </t>
  </si>
  <si>
    <t>TINTA PARA TOMA DE IMPRESIONES DACTILARES</t>
  </si>
  <si>
    <t>ELEMENTO UTILIZADO EN EL PROCEDIMIENTO DE TOMA DE IMPRESIONES DACTILARES A PERSONAS</t>
  </si>
  <si>
    <t xml:space="preserve">REACTIVO PARA REMOVER LA PARTE ADHESIVA DE LAS CINTAS EN PRESENTACIÓN MÍNIMA DE 4 ONZAS </t>
  </si>
  <si>
    <t>AISLAR PARTE ADHESIVA DE LAS CINTAS, PARA LA BÚSQUEDA DE FRAGMENTOS DE ORIGEN LOFOSCOPICO</t>
  </si>
  <si>
    <t>REACTIVO QUÍMICO NITRATO DE PLATA FRASCO MÍNIMO DE 8 ONZAS CON ATOMIZADOR</t>
  </si>
  <si>
    <t xml:space="preserve">
REACTIVO EMPLEADO EN EL ANÁLISIS DE SUSTANCIAS QUÍMICAS </t>
  </si>
  <si>
    <t xml:space="preserve">ADQUISICIÓN DE ABONOS Y PLAGUICIDAS </t>
  </si>
  <si>
    <t xml:space="preserve">ADQUISICIÓN DE ABONOS Y PLAGICIDAS PARA LA DIJIN </t>
  </si>
  <si>
    <t>TINTA DUPLICADORA</t>
  </si>
  <si>
    <t>TINTA PARA SELLOS</t>
  </si>
  <si>
    <t>PEGANTE UNIVERSAL COLBON X 225GR</t>
  </si>
  <si>
    <t>PEGANTE EN BARRA</t>
  </si>
  <si>
    <t>FRASCO GOTERO PLASTICO COLOR BLANCO DE 50 ML POLIPROPILENO DE ALTA DENSIDAD CON TAPA GOTERO X13MM Y SUBTAPA PREPERFORADA</t>
  </si>
  <si>
    <t xml:space="preserve"> SE REQUIEREN PARA EL FUNCIONAMIENTO DEL LABORATORIO, CONTINUAMENTE PARA LOS ANÁLISIS PRELIMINARES Y EINSTRUMENTALES DE SUSTANCIAS ESTUPEFACIENTES, INSUMOS, HIDROCARBUROS, EXPLOSIVOS Y AMBIENTALES.</t>
  </si>
  <si>
    <t>TARROS AMBAR (PET) DE 1L, CON TAPA Y CONTRATAPA, PAQUETE POR 10 UNIDADES</t>
  </si>
  <si>
    <t>JERINGA PLÁSTICA X 5 ml. CAJA X 100</t>
  </si>
  <si>
    <t>FILTRO DE JERINGA PTFE DE 0,45 um a 0,47 um y de 25mm a 30 mm de diámetro paquete x 100</t>
  </si>
  <si>
    <t>FILTRO DE JERINGA PTFE 0,22 a 0,25 um y 25 mm a 30 mm de diámetro paquete x 100</t>
  </si>
  <si>
    <t>LCMS-2020/8030/8040/8045 Desolvation Line Assembly, DL Assembly. Ref 225-15718-91</t>
  </si>
  <si>
    <t>SEPTA, INJ PORT, SUPELCO LB-2 THERMOGREEN REF. 221-76650-01 PK50 PARA CG MSMS TQ8050 NX  PQ 50</t>
  </si>
  <si>
    <t>O-ring 4D P3 REF. 036-11352-01 para equipo GCFID NEXIS GC2030</t>
  </si>
  <si>
    <t>OIL MIST FILTER, RV 3 Presentación: Unitaria Marca: Shimadzu 220-94689-00</t>
  </si>
  <si>
    <t>OIL MIST FILTER EMF10   REF. 97-453</t>
  </si>
  <si>
    <t>OIL MIST FILTER ELEMENT MF30 REF. 220-91566-10</t>
  </si>
  <si>
    <t>Body Head Internal O-Ring Each ref 29001313 GCMS THERMO</t>
  </si>
  <si>
    <t>Body Head External O-Ring Each ref 29001316 GCMS THERMO</t>
  </si>
  <si>
    <t>HYDRA IIC TUBING KIT 125-00153-1</t>
  </si>
  <si>
    <t>HYDRA IIC BASIC SPARE PARTS KIT Ref 902-00107-2</t>
  </si>
  <si>
    <t>TUBO CATALIZADOR PARA HYDRA IIC Teledyne</t>
  </si>
  <si>
    <t>HYDRA IIAA EXTENDED SPARE PARTS KIT REF</t>
  </si>
  <si>
    <t>HYDRA IIAA CONSUMIBLE KIT REF. 902-00131-1</t>
  </si>
  <si>
    <t>SAMPLE TIP HOLDER REF. 303-00915</t>
  </si>
  <si>
    <t>ESPACIADORES, SHMADZU QP2010. REF 225-176670</t>
  </si>
  <si>
    <t>O-RING,ESI Nozzle Ref. 036-11205-00</t>
  </si>
  <si>
    <t>Plunger Holder Assembly, i-Series, LC-40 228-35281-97</t>
  </si>
  <si>
    <t>PTFE Diaphrams 2/pk, LC30AD/i-Series, LC-40. 228-55272-41</t>
  </si>
  <si>
    <t>Inlet Check Valve, LC-20AD/AB XR, LC-30ADSF/i-Series, LC-40D 228-48249-96</t>
  </si>
  <si>
    <t>Check Valve OUT LC-20ADXR, LC-40D/XR 228-45705-43</t>
  </si>
  <si>
    <t>Plunger Seal, GFP, LC-10ADvp, LC20AD/AB, LC2010 A/C (HT),Prominence-I, LC-40D 228-35146-00</t>
  </si>
  <si>
    <t>O-ring , Orifice, Capillary coupling nut Ref. 036-19004-05</t>
  </si>
  <si>
    <t xml:space="preserve">BUSHING, CERAMIC INSULATOR  225-01068-00 </t>
  </si>
  <si>
    <t>ESI CAPILLARY PIPE ASSEMBLY, LCMS-2020 LCMS-8030/8040/8050 REF 225-14948-91</t>
  </si>
  <si>
    <t>FLOW CELL GASKET,TEFLON,2/PK,SPD-6A, SPDM-10AVP REF 228-14571-84</t>
  </si>
  <si>
    <t>FLOW CELL LENS; SPD-20A/AV/M20A/M10AVP/10A(V)VP/LC-2010/ LC-2010 (HT)/I-SERIES/I-SERIES 3D REF 228-14572-00</t>
  </si>
  <si>
    <t>LC-20AT PLUNGER SEAL SPACER REF 228-42700-00</t>
  </si>
  <si>
    <t>X RAY TUBE FOR EDX SYSTEMS. Ref 212-24541-91</t>
  </si>
  <si>
    <t>Pt Coated Needle, SIL-20A/C, SIL-20A/CXR. Ref 228-41024-93</t>
  </si>
  <si>
    <t>Gold and Silver Standard Set 10K/14K/18K/22K/24K Gold and Pure/Sterling Silver.</t>
  </si>
  <si>
    <t>Gasket for i-Series 3D (LC-2030C 3D, LC-2040C 3D), SPD-M20A. Ref 228-35097-96</t>
  </si>
  <si>
    <t>Needle Seal, PEEK, SIL-20. Ref 228-42325-01</t>
  </si>
  <si>
    <t>GOLD GASKET (5/PK) Presentación: 5 UNIDADes Marca: Shimadzu 221-49065-91</t>
  </si>
  <si>
    <t>GCMS-QP2010 PLUS and GCMS-QP2010 Ultra Base Spacer Presentación: Unitaria Marca: Shimadzu 225-17667-00</t>
  </si>
  <si>
    <t>Liner, Glass, Deactivated, with Wool, Split, 5/PK ref. 220-90784-00</t>
  </si>
  <si>
    <t>FILTER FOR SPLIT ACF230 REF. 221-77580-42</t>
  </si>
  <si>
    <t xml:space="preserve">FILTER FOR He CARRIER GAS SAFETY COATED REF. 227-37037-05 </t>
  </si>
  <si>
    <t>LINE FILTER, LC 2010/LC   20AD/AB/AT/ISERIES /LC-30 ADSF/LC-20AR REF. 228-35871-96</t>
  </si>
  <si>
    <t>ORIFICE REF.   225-15479</t>
  </si>
  <si>
    <t>ION SOURCE UNIT ASSEMBLY Presentación: Unitaria Marca: Shimadzu  225-17651-91</t>
  </si>
  <si>
    <t>ELECTROMULTIPLICADOR, AF620 LCMS, CGMS rEF. 225-09340-11</t>
  </si>
  <si>
    <t>ESI PIPE SET REF. 225-14948-91</t>
  </si>
  <si>
    <t>PEEK TUBE FOR LC MS 228-32999-01</t>
  </si>
  <si>
    <t>APCI PIPE ASSEMBLY, LCMS-2020 REF-225-15845-91</t>
  </si>
  <si>
    <t>CORONA NEEDLE FOR HPLC SHIMADZU REF. 225-15877-92</t>
  </si>
  <si>
    <t>Desolvation Line Assembly, DL ASSY REF. 225-15718-91</t>
  </si>
  <si>
    <t xml:space="preserve">STANDARDS, LCMS, IQOQ Linearity Check, LCMS-2020 Papaverine Test kit REF. 225-06613-05 </t>
  </si>
  <si>
    <t>Tune Mix LCMS-2020 50 mLref 225-14985-01</t>
  </si>
  <si>
    <t>Conectores plasticos negros de alta presion para HPLC PK 5</t>
  </si>
  <si>
    <t>Screw Caps with seal. Paquete X 148 unidades. (DENSIMETRO)</t>
  </si>
  <si>
    <t xml:space="preserve">PUNTAS  CON FILTRO PARA PIPETA AUTOMÁTICA DE 10 A 100 µl  </t>
  </si>
  <si>
    <t xml:space="preserve">PUNTAS EXTRALARGAS CON FILTRO, PARA PIPETA AUTOMÁTICA  DE 0.5-10 ul  </t>
  </si>
  <si>
    <t xml:space="preserve">PUNTAS  CON FILTRO PARA PIPETA AUTOMÁTICA DE 20 A 200 µl  </t>
  </si>
  <si>
    <t>PUNTAS  CON FILTRO PARA PIPETA AUTOMÁTICA DE 20 A 200 µl ORIFICIO GRANDE</t>
  </si>
  <si>
    <t>TUBOS PARA PCR EN TIRA DE 8 UNIDADES CON TAPA PLANA ADHERIDA</t>
  </si>
  <si>
    <t xml:space="preserve">PLACAS DE 96 POZOS PARA PCR </t>
  </si>
  <si>
    <t>SEPTAS PARA PLACAS DE 96 POZOS</t>
  </si>
  <si>
    <t>PINCEL PARA REMOVER EL EXCESO DE REACTIVO PULVERULENTO</t>
  </si>
  <si>
    <t>PINCEL CON CERDAS EN FIBRAS DE VIDRIO</t>
  </si>
  <si>
    <t>RODILLO PARA ESPARCIR TINTA</t>
  </si>
  <si>
    <t>PINCEL MAGNÉTICO NEGRO ANONIZADO</t>
  </si>
  <si>
    <t>Puntas para pipeta de 1000ul con filtro</t>
  </si>
  <si>
    <t>Tubos de ultrafiltración  (100K) Vivaspin Turbo 15</t>
  </si>
  <si>
    <t>GUANTES DE NITRILO CAJA POR 50 PARES</t>
  </si>
  <si>
    <t>ADQUISICIÓN ELEMENTOS DE SEGURIDAD INDUSTRIAL E INSUMOS FORENSES PARA LA DIRECCIÓN DE INVESTIGACIÓN CRIMINAL E INTERPOL Y SUS  UNIDADES DESCONCENTRADAS</t>
  </si>
  <si>
    <t>BOLSA PARA EMBALAR CUERPOS SIN VIDA</t>
  </si>
  <si>
    <t>CINTA DE ACORDONAMIENTO</t>
  </si>
  <si>
    <t>CINTA ADHESIVA EN POLIPROPILENO TRASLUZ DE A TRES TINTAS CON EL TEXTO "POLICÍA NACIONAL  – DIRECCIÓN DE INVESTIGACIÓN CRIMINAL E INTERPOL"</t>
  </si>
  <si>
    <t>ADQUISICIÓN DE CAJAS PLASTICAS COLOR VERDES, PARA ARCHIVO DE LAS MUESTRAS DEL SUCOBA</t>
  </si>
  <si>
    <t xml:space="preserve">
CUMPLIMIENTO DEL SISTEMA MANUAL CADENA DE CUSTODIA, PARA LA EVIDENCIA DE ORIGEN BALÍSTICO QUE SE INGRESA A LOS SISTEMAS DE IDENTIFICACIÓN BALÍSTICA.</t>
  </si>
  <si>
    <t>BANDAS DE CAUCHO CAJA X 25GR #22</t>
  </si>
  <si>
    <t>BANDERITAS 12X42MM X5 COLORES X 125 UND</t>
  </si>
  <si>
    <t>BORRADOR NATA GRANDE G-40 MI</t>
  </si>
  <si>
    <t>BORRADOR C/ESCOBILLA</t>
  </si>
  <si>
    <t>PASTA ARGOLLA CONVERTIBLE 105 0.5"R BLAN</t>
  </si>
  <si>
    <t>CINTA POLIPROPILENO 48X100</t>
  </si>
  <si>
    <t>CINTA MAGICA 19MM X 32.9M</t>
  </si>
  <si>
    <t>CINTA ENMASCARAR 48MM X 40MT COLBON</t>
  </si>
  <si>
    <t>SYRINGE, 10UL GT 0.47 [AOC-6000] 225-19744-03</t>
  </si>
  <si>
    <t>COLUMNA DE BAJO SANGRADO PARA GC-MS DE 30M X 0.25 mm X 0.25 um 100% DIMETILPOLISILOXANO</t>
  </si>
  <si>
    <t>COLUMNA DE BAJO SANGRADO PARA GC-MS DE 30M X 0.25 mm X 0.25 um 35% PHENYL 65% DIMETHYLPOLYSILOXANE</t>
  </si>
  <si>
    <t>COLUMNA RP C18 250 mm x 4.6 mm x 5 um</t>
  </si>
  <si>
    <t>SYRINGE 10 uL FOR GCMSMS TQ8050 NX ref. 221-34618-00</t>
  </si>
  <si>
    <t>Precision Hydrogen Annual Service Kit seriales 771042610 Y 770004115</t>
  </si>
  <si>
    <t>Precision Hydrogen SL 200 Annual Service Kit (12 month) serial 722110888</t>
  </si>
  <si>
    <t>VIALES EN VIDRIO DE 2 mL CON TAPA Y SEPTA PREPERFORADA  CAJA X 100</t>
  </si>
  <si>
    <t>10 uL fixed needle syringe, gauge 26s, 57 mm length, cone tip ref 365D0291 GCMS THERMO</t>
  </si>
  <si>
    <t>2.5 mL gas-tight Headspace syringe, gauge 23, 65 mm length ref 365Q2131 GCMS THERMO</t>
  </si>
  <si>
    <t>TriPlus RSH - Preventive Maintenance Kit ref 1R77010-1040 GCMS THERMO</t>
  </si>
  <si>
    <t>Carrier Line Filter Each ref 28113196 GCMS THERMO</t>
  </si>
  <si>
    <t>Split Line Filter Each ref 28113197 GCMS THERMO</t>
  </si>
  <si>
    <t>SSL Split Straight Liner, Deactivated, 4 mm ID x 6.3 mm OD x 78.5 mm Length,Quartz Wool Pkg of 5 ref 453A2265 GCMS THERMO</t>
  </si>
  <si>
    <t>SSL Splitless Liner, Single Taper, Deactivated, 4 mm ID x 6.3 mm OD x 78.5 mm Length, Quartz Wool Pkg of 5 GCMS THERMO</t>
  </si>
  <si>
    <t>Fan ref 1R120443-0011 GCMS THERMO</t>
  </si>
  <si>
    <t>Fan ref 1R120443-0002 GCMS THERMO</t>
  </si>
  <si>
    <t>Marca Agilent, Cool On-Column insert springs, 19245-60760.</t>
  </si>
  <si>
    <t>Marca Agilent, FID/TCD performance evaluat. sample kit, 18710-60170.</t>
  </si>
  <si>
    <t>LASER ASSY., PRESTIGE ONLY Presentación: Unitaria Marca: Shimadzu (FTIR)</t>
  </si>
  <si>
    <t>Silica Gel, FTIR Presentación: Unitaria Marca: Shimadzu (FTIR)</t>
  </si>
  <si>
    <t>OUTLET MIST FILTER EMF10. Presentación: Unitaria Marca: Shimadzu (FTIR)</t>
  </si>
  <si>
    <t>Sample Vials 20mL. Caja X 144. (DENSIMETRO)</t>
  </si>
  <si>
    <t>PFTBA, 1ML Shimadzu Ref. 220-90775-03</t>
  </si>
  <si>
    <t>PEEK Rotor, LPV, LC-2010/HT, SIL-20, SIL-HT, i-Series. Ref 228-36923-00</t>
  </si>
  <si>
    <t>Septa, GC, PREMIUM LOW BLEED, PLASMA COATED, Green, Shimadzu. Ref. 221-76650-01. Paquete x 25 unidades</t>
  </si>
  <si>
    <t>FERRULE-CAP 0.4MM ID GVF004 10/PKG Shimadzu. Ref. 20-90418-14. Paquete x 10 unidades</t>
  </si>
  <si>
    <t>O-ring, Viton, for Glass Liner, Shimadzu. Ref. 227-35005-01. Paquete x 10 unidades.</t>
  </si>
  <si>
    <t>Inlet Liner, Glass, Splitless Only, 3.4mm ID, 5mm OD, 95mm L, Deactivated, 5pcs, for SPL-2030 Shimadzu. Ref. 227-35008-01</t>
  </si>
  <si>
    <t>NUT, COLUMN (5/PK) Shimadzu. Paquete x 5 unidades. Ref. 670-11009-00</t>
  </si>
  <si>
    <t>Oil Edwards, rotary pump, ultragrade 19,(RV3 AND 5) x 1 L VPC Edwards. Ref. H11025015</t>
  </si>
  <si>
    <t>Microinsertos 250 ul</t>
  </si>
  <si>
    <t>Cinta para impresión Ribbon Cartridge ERC-09 B. Paquete X 2 unidades  (DENSIMETRO)</t>
  </si>
  <si>
    <t>ALMOHADILLA DACTILAR REDONDA NEGRA</t>
  </si>
  <si>
    <t>FECHADOR ESTÁNDAR RHETZ</t>
  </si>
  <si>
    <t>MARCADOR ROJO SECO ERGONÓMICO</t>
  </si>
  <si>
    <t>MARCADOR SECO NEGRO ERGONÓMICO</t>
  </si>
  <si>
    <t>MARCADOR VERDE SECO ERGONÓMICO</t>
  </si>
  <si>
    <t>MARCADOR AZUL SECO ERGONÓMICO</t>
  </si>
  <si>
    <t>MARCADOR ROJO PERMANENTE ERGONÓMICO</t>
  </si>
  <si>
    <t>MARCADOR VERDE PERMANENTE ERGONÓMICO</t>
  </si>
  <si>
    <t>MARCADOR AZUL PERMANENTE ERGONÓMICO</t>
  </si>
  <si>
    <t>MARCADOR NEGRO PERMANENTE ERGONÓMICO</t>
  </si>
  <si>
    <t>TAPETE P/MOUSE STARTEC GEL NEGRO</t>
  </si>
  <si>
    <t>RESALTADOR AMARILLO ERGONÓMICO</t>
  </si>
  <si>
    <t>RESALTADOR VERDE ERGONÓMICO</t>
  </si>
  <si>
    <t>RESALTADOR NARANJA ERGONÓMICO</t>
  </si>
  <si>
    <t>RESALTADOR ROSADO ERGONÓMICO</t>
  </si>
  <si>
    <t>LÁPIZ N.2 HB PAPER MATE UNIDAD</t>
  </si>
  <si>
    <t>BOLÍGRAFO NEGRO BIC CRISTAL</t>
  </si>
  <si>
    <t>ALMOHADILLA PARA SELLO RECARGABLE</t>
  </si>
  <si>
    <t>FERRULE-CAP 0.4MM ID GVF004 10/PKG REF. 220-90418-14</t>
  </si>
  <si>
    <t>Graphite Vespel® Ferrule for 0.1 mm - 0.25 mm Column for SSL, SSLBKF, GSV, FID, NPD, TCD, ECD, FPD Pkg of 10 ref 290VA191 GCMS THERMO</t>
  </si>
  <si>
    <t>2-hole Graphite Vespel Ferrule for &lt;0.32mm Columns Quantity: Pkg of 10 ref  R76458-2018  GCMS THERMO</t>
  </si>
  <si>
    <t>Marca Agilent, PCOC 530um Septum Nut, G1545-80530.</t>
  </si>
  <si>
    <t>Marca Agilent, Narrow bore insert, 19245-20510.</t>
  </si>
  <si>
    <t>Marca Agilent, Insert COC para column 250um, 6 arandelas, 19245-20515.</t>
  </si>
  <si>
    <t>Marca Agilent, COC insert 320um col. 5 silver rings, 19245-20525.</t>
  </si>
  <si>
    <t>Marca Agilent, Inserts, COC for 530um columns, no rings, 19245-20580.</t>
  </si>
  <si>
    <t xml:space="preserve">GUTAH </t>
  </si>
  <si>
    <t>ADQUISICIÓN DE MEDALLAS Y DISTINTIVOS</t>
  </si>
  <si>
    <t xml:space="preserve">ADQUISICIÓN DE MEDALLAS Y DISTINTIVOS PARA EXALTAR LA LABOR DE LOS FUNCIONARIOS </t>
  </si>
  <si>
    <t xml:space="preserve">SUMINISTRO DE ELEMENTOS E INSUMOS DE FERRETERÍA </t>
  </si>
  <si>
    <t xml:space="preserve">ADQUISICION ELEMENTOS DE FERRETERIA PARA LA DIJIN </t>
  </si>
  <si>
    <t>CLIP COLORES PLASTIFICADO CAJA X 100</t>
  </si>
  <si>
    <t>CLIP MARIPOSA CAJA X 50 UND</t>
  </si>
  <si>
    <t>TIJERA PROFESIONAL SMART 7" 373</t>
  </si>
  <si>
    <t>GRAPA 26/6 X 5000 GALVANIZADA 20 HOJAS</t>
  </si>
  <si>
    <t>CORTADOR GRUESO PLÁSTICO SEGURO NEGRO</t>
  </si>
  <si>
    <t>REGLA PLANA 030 CMS. PLASTICA RAPID</t>
  </si>
  <si>
    <t xml:space="preserve">MANTENIMIENTO PREVENTIVO Y CORRECTIVO Y/O MEJORAS LOCATIVAS DE LAS INSTALACIONES </t>
  </si>
  <si>
    <t xml:space="preserve">MANTENIMIENTO PREVENTIVO MEJORAS LOCATIVAS DE LAS INSTALACIONES DE DIJIN </t>
  </si>
  <si>
    <t>ESTANCIAS CORTAS PARA LOS FUNCONARIOS POR  PRESTACION DE SERVICIOS (ANTROPOLOGO Y ODONTOLOGA )</t>
  </si>
  <si>
    <t>SE REQUIERE PARA LA CANCELACION DE PERMANNCIA EN INSTANCIAS CORTAS PARA LOS FUNCONARIOS POR  PRESTACION DE SERVICIOS (ANTROPOLOGO Y ODONTOLOGA )</t>
  </si>
  <si>
    <t>no contractual</t>
  </si>
  <si>
    <t>INTERPOL</t>
  </si>
  <si>
    <t xml:space="preserve">PRESTACIÓN DEL SERVICIO DE TRANSPORTE AÉREO DE PASAJEROS EN CONDICIÓN JURIDICA Y FUNCIONAROS ENCARGADOS DE SU CUSTODIA DE LA DIJIN, ASÍ COMO PARA EL CUMPLIMIENTO DE LAS ACTIVIDADES PROPIAS DE LA OCN INTERPOL COLOMBIA EN LAS RUTAS DE OPERACIÓN NACIONAL E INTERNACIONAL </t>
  </si>
  <si>
    <t xml:space="preserve">SERVICIO DE TRANSPORTE AÉREO DE PASAJEROS EN CONDICIÓN JURIDICA Y FUNCIONARIOS ENCARGADOS DE SU CUSTODIA DE LA DIJIN </t>
  </si>
  <si>
    <t>SERVICIOS DE ENVÍO, RECOGIDA O ENTREGA DE CORREO (SERVICIO DE RECOLECCIÓN TRANSPORTE Y ENTREGA DE LA CORRESPONDENCIA)</t>
  </si>
  <si>
    <t>ENVIÓ DE DOCUMENTACIÓN, EVIDENCIAS Y ELEMENTOS DE CARÁCTER INSTITUCIONAL, COMO PARTE DE LOS PROCEDIMIENTO REALIZADOS POR ESTA DIRECCIÓN Y SEGÚN LA GUIA 1GD-PR-0002 PRODUCIR, RECEPCIONAR, DISTRIBUIR Y TRAMITAR LOS DOCUMENTOS.</t>
  </si>
  <si>
    <t xml:space="preserve">PAGO DE ENERGIA Y GAS </t>
  </si>
  <si>
    <t xml:space="preserve">PAGO SERVICIOS PUBLICOS INSTALACIONES A CARGO DE LA DIJIN </t>
  </si>
  <si>
    <t xml:space="preserve">PAGO DE AGUA </t>
  </si>
  <si>
    <t xml:space="preserve">PAGO DE ARL RIEGOS PROFESIONALES </t>
  </si>
  <si>
    <t>A SUFRAGAR EL COSTO DE ARL EN EL MAXIMO GRADO - RIESGO 5, PARA ACTIVIDADES DE CAMPO DE LOS PROFESIONALES DEL COMPONENTE DE CRIMINALISTICA.</t>
  </si>
  <si>
    <t xml:space="preserve">ADQUISICIÓN DE SEGURO OBLIGATORIO CONTRA ACCIDENTES DE TRANSITO PARA LOS VEHÍCULOS L.  </t>
  </si>
  <si>
    <t xml:space="preserve">PAGO SEGURO OBLIGATORIO CONTRA ACCIDENTES DE TRANSITO PARA LOS VEHÍCULOS </t>
  </si>
  <si>
    <t>ADQUISICIÓN DE SEGURO OBLIGATORIO CONTRA ACCIDENTES DE TRANSITO SOAT PARA LOS VEHÍCULOS</t>
  </si>
  <si>
    <t xml:space="preserve">ARRENDAMIENTO DEL INMUEBLE PARA EL FUNCIONAMIENTO DE DE LA UNIDAD DE IDENTIFICACION TECNICA DE AUTOMOTORES </t>
  </si>
  <si>
    <t xml:space="preserve">ARRENDAMIENTO DEL INMUEBLE PARA EL FUNCIONAMIENTO DE LA UNIDAD DE IDENTIFICACIÓN TÉCNICA DE AUTOMOTORES DE LA DIRECCIÓN DE INVESTIGACIÓN CRIMINAL E INTERPOL </t>
  </si>
  <si>
    <t xml:space="preserve">PAGO DE ADMINISTRACIÓN </t>
  </si>
  <si>
    <t xml:space="preserve">PAGO ADMINISTRACION DE INMUEBLES A CARGO DE LA DIJIN </t>
  </si>
  <si>
    <t xml:space="preserve">PROFESIONAL EN MEDICINA FORENSE </t>
  </si>
  <si>
    <t xml:space="preserve">PAGO SERVICIOS PROFESIONALES (MEDICO) QUE CONSOLIDE LA INFORMACIÓN DE IDENTIFICACIÓN (ANTROPOLOGÍA ODONTOLOGIA+GENETICA+BALISTICA, ETC.) </t>
  </si>
  <si>
    <t xml:space="preserve">PROFESIONAL EN ANTROPOLOGIA FORENSE </t>
  </si>
  <si>
    <t>PAGO SERVICIOS PROFESIONALES (ANTROPOLOGO) PARA REALIZAR TRABAJO DE CAMPO</t>
  </si>
  <si>
    <t xml:space="preserve">PROFESIONAL EN ODONTOLOGIA FORENSE </t>
  </si>
  <si>
    <t>PAGO SERVICIOS PROFESIONALES (ODONTOLOGÍA) PARA REALIZAR TRABAJO DE CAMPO Y ANÁLISIS ODONTOLÓGICO CON FINES FORENSES</t>
  </si>
  <si>
    <t>Contratación por prestación de servicios profesionales con conocimiento en el manejo de información estadística de acuerdo a los parámetros establecidos por el DANE</t>
  </si>
  <si>
    <t>SE DEBE ESTRUCTURAR EL PROCEDIMIENTO Y LOS LINEAMIENTOS PARA EL DIRECCIONAMIENTO DE LA POLÍTICA DE GESTIÓN DE LA INFORMACIÓN ESTADÍSTICA Y LAS OBLIGACIONES DE LOS LIDERES DE POLÍTICAS DE GESTIÓN Y DESEMPEÑO ESTABLECIDOS.</t>
  </si>
  <si>
    <t xml:space="preserve">PRESTACION DE SERVICIOS PROFESIONALES PARA EL APOYO DE LOS PROCEDIMIENTOS QUE SE DESARROLLAN EN EL GRUPO CONTRATOS Y GRUPO FINANCIERO </t>
  </si>
  <si>
    <t xml:space="preserve">SERVICIOS PROFESIONALES PARA EL GRUPO FINANCIERO DIJIN </t>
  </si>
  <si>
    <t>EVALUACIÓN DE SEGUIMIENTO Y COMPLEMENTARIA POR PARTE DEL ORGANISMO NACIONAL DE ACREDITACIÓN DE COLOMBIA (ONAC).</t>
  </si>
  <si>
    <t xml:space="preserve">
EVALUACIÓN DE SEGUIMIENTO Y COMPLEMENTARIA POR PARTE DEL ORGANISMO NACIONAL DE ACREDITACIÓN DE COLOMBIA (ONAC), A LOS LABORATORIOS FORENSES DEL COMPONENTE POLICÍA CIENTÍFICA Y CRIMINALÍSTICA DE LA DIJIN. </t>
  </si>
  <si>
    <t xml:space="preserve">contratacion directa </t>
  </si>
  <si>
    <t>SERVICIOS DE MANTENIMIENTO PREVENTIVO Y CORRECTIVO, SOPORTE Y ADMINISTRACIÓN DEL SISTEMA ABIS</t>
  </si>
  <si>
    <t>CON EL ÁNIMO DE MANTENER LA DISPONIBILIDAD DEL SISTEMA LAS 24/7, ASÍ COMO PARA SOPORTAR LAS 120 ESTACIONES FACIAL, DACTILAR Y ENROLAMIENTO EN VIVO.</t>
  </si>
  <si>
    <t xml:space="preserve">AUDITORIA DE SEGUIMIENTO DE LA ACREDITACIÓN, EN CUMPLIMIENTO DE LOS REQUISITOS TÉCNICOS DE LA NTC/ISO 17025:2017 POR PARTE DEL IDEAM AL LABORATORIO DE QUIMICA FORENSE DE LA DIJIN, PARA LOS ENSAYOS DE AGUA, SUELO Y SEDIMENTOS.  </t>
  </si>
  <si>
    <t>TENIENDO EN CUENTA LOS SERVICIOS AMBIENTALES QUE PRESTA EL LABORATOIRO DE QUIMICA FORENSE EN APOYO TÉCNICO A LAS MUESTRAS PROVINIENTES AL DELITO DE EXPLOTACION ILICITA DE YACIMIENTOS MINEROS, SE REQUIERE QUE LOS ANALÍSIS ESTEN DEBIDAMENTE ACREDITADOS</t>
  </si>
  <si>
    <t xml:space="preserve">Servicio de edición, publicación y difusión de la revista criminalidad. </t>
  </si>
  <si>
    <t>LA REVISTA CRIMINALIDAD ES UNA PUBLICACIÓN DE CARÁCTER CIENTÍFICO, EDITADA DESDE EL GRUPO OBSER DE LA DIJIN, DIRIGIDA A LA COMUNIDAD CIENTÍFICO-ACADÉMICA NACIONAL E INTERNACIONAL, EL CUAL DIFUNDE RESULTADOS DE INVESTIGACIÓN AL CAMPO DE LA CRIMINOLOGÍA.</t>
  </si>
  <si>
    <t>SERVICIO DE SUSCRIPCIÓN DE PRUEBAS INTERLABORATORIO (INTERNACIONAL) PARA LOS LABORATORIOS FORENSES DEL COMPONENTE DE POLICÍA CIENTÍFICA Y CRIMINALÍSTICA DE LA DIRECCIÓN DE INVESTIGACIÓN CRIMINAL E INTERPOL Y SUS UNIDADES DESCONCENTRADAS</t>
  </si>
  <si>
    <t>SERVICIO DE SUSCRIPCIÓN DE PRUEBAS INTERLABORATORIO (INTERNACIONAL) PARA LOS LABORATORIOS FORENSES DEL COMPONENTE DE POLICÍA CIENTÍFICA Y CRIMINALÍSTICA DE LA DIRECCIÓN DE INVESTIGACIÓN CRIMINAL E INTERPOL Y SUS UNIDADES DESCONCENTRADAS.</t>
  </si>
  <si>
    <t>DISEÑO E IMPLEMENTACIÓN DE LA ARQUITECTURA DE DATOS Y BASE DE DATOS PARA EL SISTEMA DE INFORMACIÓN DE ANTECEDENTES DE LA POLICÍA NACIONAL.</t>
  </si>
  <si>
    <t xml:space="preserve">Mejoras y actualizaciones al SIOPER, en el cual se han evidenciado errores en su funcionamiento, es necesario corregir algunos de ellos, con el fin de evitar daños antijurídicos para la Policía Nacional. </t>
  </si>
  <si>
    <t>EVALUACIÓN DE RIESGOS Y PELIGROS</t>
  </si>
  <si>
    <t>SE REALIZA LA MEDICIONES AMBIENTALES (RUIDO, ILUMINACIÓN, POLVOS, MATERIAL PARTCULADO, ENTRE OTROS), LO CUAL SE REALIZA CADA 2 AÑOS SEGÚN NORTMATIVA SGSST.</t>
  </si>
  <si>
    <t xml:space="preserve">GRACO </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</si>
  <si>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CLARO APALANCAMIENTO</t>
  </si>
  <si>
    <t>La Fiscalía General de la Nación requiere para garantizar la interceptación de aquellas comunicaciones que son de interés en las investigaciones adelantadas por las autoridades competentes, contratar la prestación del servicio técnico de transmisión de voz y datos con los proveedores de redes y servicios de telecomunicaciones que cuentan con infraestructura propia y que desarrollan su actividad en el territorio nacional, es de resaltar, que mediante la comunicación oficial Nro. GS-2024-029113-DIJIN del 28/02/2024, se solicitaron vigencias futuras excepcionales hasta julio 2026, de acuerdo a lo solicitado por la FGN.</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</si>
  <si>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</si>
  <si>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</si>
  <si>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</si>
  <si>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COMCEL VF</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</si>
  <si>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 VF</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</si>
  <si>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 VF</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</si>
  <si>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 VF</t>
  </si>
  <si>
    <t>servicio de Televisión</t>
  </si>
  <si>
    <t>El servicio de Televisión es esencial para el monitoreo estratégico de noticias positivas y negativas relacionadas con el Servicio de Investigación Criminal, de igual manera este alimentaría el sistema de monitoreo, para poder realizar la consulta de información requerida por el mando institucional.</t>
  </si>
  <si>
    <t xml:space="preserve">SERVICIO DE ASEO Y LIMPIEZA </t>
  </si>
  <si>
    <t xml:space="preserve">PAGO SERVICIOS DE ASEO </t>
  </si>
  <si>
    <t xml:space="preserve">SERVICIO DE ASEO Y LIMPIEZA A VARIOS SECTORES </t>
  </si>
  <si>
    <t>SERVICIOS DE FUMIGACIÓN, DESINFECCIÓN, DESRATIZACIÓN Y CONTROL DE PLAGAS</t>
  </si>
  <si>
    <t>ACTIVIDADES METROLÓGICAS CORRESPONDIENTES A LOS EQUIPOS DE USO GENERAL DEL LABORATORIO DE ESPECIES SILVESTRES</t>
  </si>
  <si>
    <t>SE REQUIERE PARA GARANTIZAR EL CORRECTO FUNCIONAMIENTO DE LOS EQUIPOS Y EL CUMPLIMIENTO DE LAS ACTIVIDADES PROGRAMADAS.</t>
  </si>
  <si>
    <t>ACTIVIDADES METROLÓGICAS CORRESPONDIENTES  A LAS PIPETAS AUTOMÁTICAS DEL LABORATORIO DE ESPECIES SILVESTRES</t>
  </si>
  <si>
    <t>ACTIVIDADES METROLÓGICAS CORRESPONDIENTES AL EQUIPO BIODESTILADOR DE AGUA DEL LABORATORIO DE ESPECIES</t>
  </si>
  <si>
    <t>ACTIVIDADES METROLÓGICAS COLECTORA DE DATOS GIS DEL LABORATORIO DE TOPOGRAFÍA FORENSE</t>
  </si>
  <si>
    <t xml:space="preserve">Garantiza que los resultados emitidos por el equipo, representen la realidad en el reporte generado, correspondiente a la identificación fehaciente del Elemento Material Probatorio y/o Evidencia Física. </t>
  </si>
  <si>
    <t>MANTENIMIENTO CABINA DE EXTACION DE VAPORES DEL LABORATORIO DE ANTROPOLOGIA FORENSE</t>
  </si>
  <si>
    <t>MANTENIMIENTO CABINAS DE EXTACION DE VAPORES PARA LA REALIZACION DE PROCEDIMIENTOS EN CORTE CON ESTRUCTURAS OSEAS CON CALIFICAICON OPERACIONAL</t>
  </si>
  <si>
    <t>MANTENIMIENTO CABINA DE SECADO OSTEOLOGICO PANEL DIGITAL DEL LABORATORIO DE ANTROPOLOGIA FORENSE</t>
  </si>
  <si>
    <t>EQUIPO INSDISPENSABLE PARA EL SECADO DE LAS ESTRUCTURAS OSEAS Y PIEZAS DENTALES DE LOS CUERPOS ESQUELETIZADOS RECUPERADO EN CAMPO.</t>
  </si>
  <si>
    <t>MANTENIMIENTO EQUIPOS DE RAYOS X DIGITAL MOVIL DEL LABORATORIO DE ANTROPOLOGIA FORENSE</t>
  </si>
  <si>
    <t xml:space="preserve">EQUIPO REQUERIDO PARA REALIZAR ANÁLISIS BIOANTROPOLÓGICO DE LAS ESTRUCTURAS OSEAS MEDIANTE LA TÉCNICA DE RAYOS X CON EL FIN DE DETERMINAR LESIONES, METALES Y ENTRE OTROS. </t>
  </si>
  <si>
    <t>MANTENIEMIENTO MICROSCOPIOESTEREOMICROSCOPIO OLYMPUS SZX2-ILLT DEL LABORATORIO DE ANTROPOLOGIA FORENSE</t>
  </si>
  <si>
    <t>EQUIPO REQUERIDO PARA EL ANÁLISIS DE LAS CÉLULAS ÓSEAS, MICROELEMENTOS, FIBRAS Y OTRAS MUESTRAS QUE NO SEAN PERCEPTIBLES AL OJO HUMANO.</t>
  </si>
  <si>
    <t>MANTENIMIENTO PREVENTIVO EQUIPO ESTERILIZADOR AUTOCLAVE AUTOMATICO MARCA OLSOTEK Ltda -MODELO 1250 A.U DEL LABORATORIO DE ODONTOLOGIA FORENSE</t>
  </si>
  <si>
    <t>EQUIPO NECESARIO PARA ESTERILIZACIÓN DE MATERIAL, HERRAMIENTAS Y OTROS UTENSILIOS QUE SE UTILIZAN EN EL ANÁLISIS ODONTOLÓGICO Y CARTAS DENTALES.</t>
  </si>
  <si>
    <t>MANTENIMIENTO UNIDAD ODONTOLOGICA ELECTRICA COMPLETA DEL LABORATORIO DE ODONTOLOGIA FORENSE</t>
  </si>
  <si>
    <t>EQUIPO NECESARIO PARA EL ANÁLISIS ODONTOLÓGICO Y CARTAS DENTALES DE PERSONAS VÍCTIMAS O FUNCIONARIOS DE LA POLICÍA NACIONAL PARA EL FORTALECIMIENTO DEL SISTEMA SIFOR</t>
  </si>
  <si>
    <t>MANTENIMIENTO PREVENTIVO COMPRESOR ODONTOLOGICO DE AIRE SECO MARCA Schulz MODELO MSV6/30 DEL LABORATORIO DE ODONTOLOGIA FORENSE</t>
  </si>
  <si>
    <t>EQUIPO NECESARIO PARA EL ANÁLISIS ODONTOLÓGICO Y CARTAS DENTALES DE PERSONAS VÍCTIMAS O FUNCIONARIOS DE LA POLICÍA NACIONAL PARA EL FORTALECIMIENTO DEL SISTEMA SIFOR, EL CUAL CONSISTE EN COMPRESOR ODONTOLOGICO DE AIRE SECO.</t>
  </si>
  <si>
    <t xml:space="preserve">MANTENIMIENTO CALIBRADOR DIGITAL EN ACERO INOXIDABLE CONVERTIDOR DEL LABORATORIO DE ANTROPOLOGIA FORENSE </t>
  </si>
  <si>
    <t>EQUIPO INDISPENSABLE PARA EL ANALISIS DE INDIVIDUOS ESQUELETIZADOS E IDENTIFICACIÓN MEDIDAS DE LAS ESTRUCTURAS ÓSEAS</t>
  </si>
  <si>
    <t>CALIBRACION  TABLA OSTEOMETRICA</t>
  </si>
  <si>
    <t xml:space="preserve">CALIBRACION TABLA OSTEOMETRICA DIGITAL </t>
  </si>
  <si>
    <t>CALIBRACION TABLA OSTEOMETRICA EN PVC GPM</t>
  </si>
  <si>
    <t>CALIBRACION COMPAS DE COORDONACION ESCALA 20-220-MM</t>
  </si>
  <si>
    <t>CALIBRACION COMPAS DE CORREDERA CON VERNIER (1/10-MM CON PUNTA</t>
  </si>
  <si>
    <t>CALIBRACION DE RAMAS CURVAS DE PUNTAS ROMAS</t>
  </si>
  <si>
    <t>CALIBRACION GONIOMETRO ADAPTABLE TIPO MILLISON ESCALA 0-180°</t>
  </si>
  <si>
    <t xml:space="preserve">CALIBRACION MANDIBULOMETRO TIPO BLACK MODELO PERFECIONADO </t>
  </si>
  <si>
    <t>CALIBRACION MICROMETRO DIGITAL</t>
  </si>
  <si>
    <t>CALIBRACION MITUTOYO CALIPER 5-75-721 DIGITAL POINTED JAW</t>
  </si>
  <si>
    <t xml:space="preserve">CALIBRACION PALEO-TECH SPEARINDING CALIPER, BALL ENDED TIP </t>
  </si>
  <si>
    <t xml:space="preserve">CALIBRACION PAOLETECH RADIOMETER </t>
  </si>
  <si>
    <t>ACTIVIDADES METROLOGICAS PARA ANALIZADORES (2 HYDRA Y EDX) PARA AGUAS Y SUELOS PARA EL LABORATORIO DE QUIMICA FORENSE</t>
  </si>
  <si>
    <t xml:space="preserve">CUMPLIR CON REQUERIMIENTOS DEL SISTEMA DE GESTION BAJO LA NORMA ISO/IEC 17025:2017-LABORATORIO DE QUIMICA </t>
  </si>
  <si>
    <t>ACTIVIDADES METROLÓGICAS CORRESPONDIENTES AL MODULO TRANSITORIO DE ALMACENAMIENTO DE RESIDUOS PELIGROSOS PARA EL LABORATORIO DE QUIMICA FORENSE</t>
  </si>
  <si>
    <t xml:space="preserve">MANTENIMIENTO PREVENTIVO Y CORRECTIVO DE ESTEREOMICROSCOPIOS, MICROSCOPIOS  </t>
  </si>
  <si>
    <t>CUMPLIR CON REQUERIMIENTOS DEL SISTEMA DE GESTION BAJO LA NORMA ISO/IEC 17025:2017</t>
  </si>
  <si>
    <t>MANTENIMIENTO PREVENTIVO Y CORRECTIVO DE EXAMINADORES DE DOCUMENTOS INSPEC II</t>
  </si>
  <si>
    <t>MANTENIMIENTO PREVENTIVO Y CORRECTIVO DE EXAMINADORES DE DOCUMENTOS INSPEC IV</t>
  </si>
  <si>
    <t>MANTENIMIENTO PREVENTIVO Y CORRECTIVO DE CONTADORAS DE BILLETES ACCUBANKER</t>
  </si>
  <si>
    <t>MANTENIMIENTO PREVENTIVO Y CORRECTIVO DE CONTADORAS DE BILLETES MAGNER 75</t>
  </si>
  <si>
    <t>MANTENIMIENTO PREVENTIVO CORRECTIVO Y CALIFICACION OPERACIONAL DE CABINAS Y CAMARAS LABORATORIOS LOFOSCOPIA</t>
  </si>
  <si>
    <t>MANTENIMIENTO Y CALIBRACIÓN MEDIDOR DE TEMPERATURA Y HUMEDAD (TERMOHIGROMETRO-S LABORATORIO DE ACÚSTICA FORENSE)</t>
  </si>
  <si>
    <t>BF-014 MANTENIMIENTO PREVENTIVO VIBRADOR ELMA LC20/H ULTRASONICO</t>
  </si>
  <si>
    <t xml:space="preserve">BF-016 MANTENIMIENTO PREVENTIVO Y CALIBRACIÓN BALANZA ELECTRÓNICA KERN  </t>
  </si>
  <si>
    <t>BF-026 MANTENIMIENTO  PREVENTIVO Y CALIBRACIÓN BALANZA DIGITAL PORTATIL DE BOLSILLO CAPACIDAD 60</t>
  </si>
  <si>
    <t>BF-028 MANTENIMIENTO  PREVENTIVO Y CALIBRACIÓN BALANZA KERN CM60-2N DIGITAL DE BOLSILLO ABATIBLE</t>
  </si>
  <si>
    <t>ACTIVIDADES METROLÓGICAS PARA LOS EQUIPOS DE LOS LABORATORIOS ACREDITADOS Y GRUPO DE TALENTO HUMANO DE LA DIRECCIÓN DE INVESTIGACIÓN CRIMINAL E INTERPOL</t>
  </si>
  <si>
    <t>BF-030 MANTENIMIENTO  PREVENTIVO Y CALIBRACIÓN BALANZA KERN TCB-120 CAPACIAD 120GR</t>
  </si>
  <si>
    <t xml:space="preserve">BF-053 MANTENIMIENTO  PREVENTIVO Y CALIBRACIÓN BALANZA ELECTRÓNICA AB623 </t>
  </si>
  <si>
    <t xml:space="preserve">BF-017 MANTENIMIENTO PREVENTIVO Y CALIFICACIÓN OPERACIONAL CABINA EXTRACTORA DE GASES Y VAPORES LIBRE DE DUCTO MARCA ESCO   </t>
  </si>
  <si>
    <t>BF-020 CALIBRACIÓN JUEGO DE PESAS METROLOGICAS</t>
  </si>
  <si>
    <t>BF-023 CALIBRACIÓN BLOQUES PATRÓN PARA VERIFICACIÓN DE PIE DE REY</t>
  </si>
  <si>
    <t xml:space="preserve">SERVICIO REQUERIDO PARA EL CORRECTO FUNCIONAMIENTO DE LOS EQUIPOS QUE INTERVIENEN EN LA EJECUCIÓN DEL ENSAYO CONFRONTACIÓN  DACTILOSCOPIA  </t>
  </si>
  <si>
    <t>BF-032 CALIBRACIÓN CALIBRADOR DIGITAL EN ACERO INOXIDABLE, CON AJUSTE</t>
  </si>
  <si>
    <t>ASEGURAR LA INTEGRIDAD DE LA ZONA DE ESTUDIOS DE ANÁLISIS DE SEÑALES DE HABLA DEL LABORATORIO DE ACÚSTICA NIVEL CENTRAL</t>
  </si>
  <si>
    <t>BF-033 CALIBRACIÓN CALIBRADOR DIGITAL EN ACERO 28INOXIDABLE, CON AJUSTE</t>
  </si>
  <si>
    <t xml:space="preserve">LAS ACTIVIDADES METROLÓGICAS A DESARROLLARSE POR PARTE DEL LABORATORIO DE BALÍSTICA FORENSE A SUS DIVERSOS EQUIPOS PROGRAMA DE MANTENIMIENTO, VERIFICACIÓN, CALIBRACIÓN Y OTRAS ACTIVIDADES METROLÓGICAS DE EQUIPOS O INSTRUMENTOS DE MEDICIÓN </t>
  </si>
  <si>
    <t>BF-035 CALIBRACIÓN CALIBRADOR DIGITAL EN ACERO 28INOXIDABLE, CON AJUSTE</t>
  </si>
  <si>
    <t>Actividades metrológicas correspondientes a agitadores y planchas con agitación del Laboratorio de Genética Humana Forense</t>
  </si>
  <si>
    <t>Actividades metrológicas correspondientes a autoclave del Laboratorio de Genética Humana Forense</t>
  </si>
  <si>
    <t>Actividades metrológicas correspondientes a balanza del Laboratorio de Genética Humana Forense</t>
  </si>
  <si>
    <t>Actividades metrológicas correspondientes a baños serológicos y termostáticos del Laboratorio de Genética Humana Forense</t>
  </si>
  <si>
    <t>ACTIVIDADES METROLÓGICAS CORRESPONDIENTES A CABINAS DEL LABORATORIO DE GENÉTICA HUMANA FORENSE</t>
  </si>
  <si>
    <t>Actividades metrológicas correspondientes a centrifugas y microcentrifugas del Laboratorio de Genética Humana Forense</t>
  </si>
  <si>
    <t>Actividades metrológicas correspondientes a crosslinker del Laboratorio de Genética Humana Forense</t>
  </si>
  <si>
    <t>Actividades metrológicas correspondientes a equipos especializados para biologia molecular</t>
  </si>
  <si>
    <t>Actividades metrológicas correspondientes a hornos del Laboratorio de Genética Humana Forense</t>
  </si>
  <si>
    <t>Actividades metrológicas correspondientes a micropipetas y dispensadores del Laboratorio de Genética Humana Forense</t>
  </si>
  <si>
    <t>Actividades metrológicas correspondientes a molinos y lisadores de tejidos del Laboratorio de Genética Humana Forense</t>
  </si>
  <si>
    <t>Actividades metrológicas correspondientes a neveras y congeladores del Laboratorio de Genética Humana Forense</t>
  </si>
  <si>
    <t>GESTION METROLOGICA DE EQUIPOS DEL LABORATORIO DE GENETICA</t>
  </si>
  <si>
    <t>Actividades metrológicas correspondientes a termometro del Laboratorio de Genética Humana Forense</t>
  </si>
  <si>
    <t>Soporte y actualizaciones plataforma estadística de criminalidad SIEDCO PLUS</t>
  </si>
  <si>
    <t>MANTENIMIENTO PREVENTIVO Y CORRECTIVO DE LA PLATAFORMA DE RECEPCIÓN Y ANÁLISIS DE COMUNICACIONES INTERCEPTADAS.</t>
  </si>
  <si>
    <t xml:space="preserve">SERVICIO DE MANTENIMIENTO Y REPARACIÓN DE VEHÍCULOS </t>
  </si>
  <si>
    <t xml:space="preserve">MANTENIMIENTO ABIS </t>
  </si>
  <si>
    <t>MANTENIMIENTO PREVENTIVO Y CORRETIVO  MOTOBOMBAS</t>
  </si>
  <si>
    <t xml:space="preserve">MANTENIMIENTO PREVENTIVO Y CORRECTIVO DE ASCENSORES </t>
  </si>
  <si>
    <t>MANTENIMIENTO  PLATAFORMA TECNOLOGICA ORACLE</t>
  </si>
  <si>
    <t>MANTENIMIENTO Y SOPORTE PREMIUM PLATAFORMA TECNOLOGICA HITACHI, INCLUYE CRECIMIENTO Y SUMINISTRO DE ALMACENAMIENTO</t>
  </si>
  <si>
    <t>ACTIVIDADES METROLÓGICAS CORRESPONDIENTES A LAS CABINAS  PARA EL LABORATORIO DE QUIMICA FORENSE</t>
  </si>
  <si>
    <t>ACTIVIDADES METROLOGICAS CORRESPONDIENTES A TERMOMETROS Y TERMOHIGROMETROS  PARA EL LABORATORIO DE QUIMICA FORENSE</t>
  </si>
  <si>
    <t>ACTIVIDADES METROLÓGICAS CORRESPONDIENTES A LAS  BALANZAS, MICROBALANZA Y JUEGO DE PESAS ACREDITADOS PARA EL LABORATORIO DE QUIMICA FORENSE</t>
  </si>
  <si>
    <t>La plataforma SIEDCO PLUS es la única fuente certificada por el DANE y utilizada por policía, presidencia, ministerios, gobernaciones, alcaldías entre otros para consulta de delitos y actividad operativa a nivel nacional.</t>
  </si>
  <si>
    <t>ACTIVIDADES METROLÓGICAS CORRESPONDIENTES A LAS  PIPETAS, MICROPIPETAS Y DISPENSADORES PARA EL LABORATORIO DE QUIMICA FORENSE</t>
  </si>
  <si>
    <t>Soporte y mantenimiento de la herramienta para la Recepción y Análisis de las Comunicaciones Interceptadas.</t>
  </si>
  <si>
    <t>ACTIVIDADES METROLOGICAS CORRESPONDIENTES A BAÑOS DE ULTRASONIDO Y TERMOSTATICOS PARA EL LABORATORIO DE QUIMICA FORENSE</t>
  </si>
  <si>
    <t>ACTIVIDADES METROLOGICAS CORRESPONDIENTES A LOS EQUIPOS DE SOPORTE PARA EL LABORATORIO DE QUIMICA FORENSE</t>
  </si>
  <si>
    <t>ACTIVIDADES METROLOGICAS CORRESPONDIENTES A NEVERAS, CONGELADORES Y CUARTO FRIO PARA EL LABORATORIO DE QUIMICA FORENSE</t>
  </si>
  <si>
    <t>ACTIVIDADES METROLOGICAS PARA EQUIPOS DE ANÁLISIS DE HIDROCARBUROS PARA EL LABORATORIO DE QUIMICA FORENSE</t>
  </si>
  <si>
    <t>ACTIVIDADES METROLOGICAS PARA PURIFICADOR DE AGUA MARCA SARTORIUS PARA EL LABORATORIO DE QUIMICA FORENSE</t>
  </si>
  <si>
    <t>ACTIVIDADES METROLOGICAS PARA CROMATOGRAFOS Y ESPECTROFOTOMETROS PARA EL LABORATORIO DE QUIMICA FORENSE</t>
  </si>
  <si>
    <t>MANTENIMIENTO PREVENTIVO PARA EL VIDEO COMPARADOR ESPECTRAL Y MICROSCOPIO STEREO ZOOM4 DEL LABORATORIO DE DOCUMENTOLOGÍA Y GRAFOLOGÍA FORENSE DE LA DIJIN Y MANTENIMIENTO PREVENTIVO DE LOS MICROSCOPIOS DE COMPARACIÓN BALÍSTICA Y ESTEREOMICROSCOPIOS DEL SISTEMA SUCOBA MARCA LEICA DE LOS LABORATORIOS DE BALÍSTICA FORENSE DEL NIVEL CENTRAL Y DESCONCENTRADO</t>
  </si>
  <si>
    <t>MANTENIMIENTO INFRAESTRUCTURA DE RED DE LA DIRECCION DE LA DIJIN</t>
  </si>
  <si>
    <t xml:space="preserve">MANTENIMIENTO PREVENTIVO Y CORRECTIVO DE AIRES ACONDICIONADOS DE LA DIJIN </t>
  </si>
  <si>
    <t>MANTENIMIENTO DE COMPUTADORES Y SCANNER</t>
  </si>
  <si>
    <t xml:space="preserve">MANTENIMIENTO DE COMPUTADORES Y SCANNER DE LA DIJIN </t>
  </si>
  <si>
    <t>MANTENIMIENTO PLANTAS Y UPS</t>
  </si>
  <si>
    <t xml:space="preserve">MANTENIMIENTO PLANTAS Y UPS DE LA DIJIN </t>
  </si>
  <si>
    <t>MANTENIMIENTO AL SISTEMA DE DETECCIÓN IGNIFUGO DE LA DIRECCIÓN DE INVESTIGACIÓN CRIMINAL E INTERPOL</t>
  </si>
  <si>
    <t xml:space="preserve">MANTENIMIENTO AL SISTEMA DE DETECCIÓN IGNIFUGO DE LAS INSTALACIONES DE LA DIJIN </t>
  </si>
  <si>
    <t>SERVICIO DE IMPRESION Y FOTOCOPIADO BAJO LA MODALIDAD DE OUTSOURCING PARA LA DIJIN Y UNIDADES DESCONCENTRADAS- VF 2025</t>
  </si>
  <si>
    <t>SERVICIO DE IMPRESION Y FOTOCOPIADO BAJO LA MODALIDAD DE OUTSOURCING PARA LA DIJIN Y UNIDADES DESCONCENTRADAS</t>
  </si>
  <si>
    <t xml:space="preserve">SERVICIO DE RECOLECCION, TRATAMIENTO Y TRANSPORTE HASTA EL SITIO DE DISPOSICION FINAL DE LOS RESIDUOS PELIGROSOS </t>
  </si>
  <si>
    <t>SERVICIO DE RECOLECCIÓN DE RESIDUOS PELIGROSOS GENERADOS POR EL LABORATORIO DE QUÍMICA FORENSE Y OTROS LABORATORIOS DEL COMPONENTE POLICÍA CIENTÍFICA Y CRIMINALÍSTICA, QUE SE REALIZA DE ACUERDO A DEMANDA EN CONSIDERACIÓN A LA CANTIDAD DE RESPEL GENERADO.</t>
  </si>
  <si>
    <t xml:space="preserve">PAGO DE ASEO Y ALCANTARILLADO </t>
  </si>
  <si>
    <t xml:space="preserve">PAGO SERVICIOS PUBLICOS </t>
  </si>
  <si>
    <t>SERVICIOS DE ESPARCIMIENTO DEPORTIVOS, CULTURALES Y ASISTENCIA PSICOSOCIAL; DESPLIEGUE DEL SISTEMA DE ATENCIÓN INTEGRAL PARA FAMILIA POLICIAL – SAFAP</t>
  </si>
  <si>
    <t xml:space="preserve">ACTIVIDADES DE BIENESTAR SOCIAL PARA EL PERSONAL DE LA DIJIN </t>
  </si>
  <si>
    <t xml:space="preserve">COSIC </t>
  </si>
  <si>
    <t>MESAS DE TRABAJO ESTRATEGICAS PARA EL FORTALECIMIENTO DE LA INVESTIGACIÓN CRIMINAL</t>
  </si>
  <si>
    <t>MESAS DE TRABAJO PARA ACTIVIDADES DE LA DIRECCIÓN DE INVESTIGACIÓN CRIMINAL E INTERPOL</t>
  </si>
  <si>
    <t xml:space="preserve">SERVICIO DE LAVADO Y LIMPIEZA DE MUEBLES, ENSERES Y LENCERÍA </t>
  </si>
  <si>
    <t xml:space="preserve">PAGO Y LIMPIEZA MUEBLES Y ENSERES. </t>
  </si>
  <si>
    <t>PAGO DE VIÁTICOS PARA EL PERSONAL DE LA UNIDAD</t>
  </si>
  <si>
    <t>REALIZAR EL PAGO DE VIÁTICOS AL PERSONAL QUE POR NECESIDADES DEL SERVICIO, ATIENDE LAS DIFRENTES COMISIONES.</t>
  </si>
  <si>
    <t xml:space="preserve">PAGO DE IMPUESTO PREDIAL </t>
  </si>
  <si>
    <t xml:space="preserve">PAGO IMPUESTO PREDIAL INMUEBLES A CARGO DE LA DIJIN </t>
  </si>
  <si>
    <t>IMPUESTO DE REGISTRO</t>
  </si>
  <si>
    <t xml:space="preserve">PAGO IMPUESTO VEHICULOS DIJIN </t>
  </si>
  <si>
    <t>SILVICULTURA</t>
  </si>
  <si>
    <t xml:space="preserve">PAGO CONTRIBUCIONES AMBIENTALES </t>
  </si>
  <si>
    <t>L3</t>
  </si>
  <si>
    <t>DIPOL</t>
  </si>
  <si>
    <t xml:space="preserve">Inteligencia </t>
  </si>
  <si>
    <t xml:space="preserve">ARLOF </t>
  </si>
  <si>
    <t xml:space="preserve">ADQUISICIÓN E INSTALACION  TRANSFORMADOR 500 KVA PARA LA DIRECCIÓN DE  INTELIGENCIA POLICIAL </t>
  </si>
  <si>
    <t xml:space="preserve">Garantizar el desarrollo de las actividades de Inteligencia </t>
  </si>
  <si>
    <t xml:space="preserve">MAYO </t>
  </si>
  <si>
    <t xml:space="preserve">ADQUISICIÓN E INSTALACION  TRANSFORMADOR 300 KVA PARA LA DIRECCIÓN DE  INTELIGENCIA POLICIAL </t>
  </si>
  <si>
    <t>43191500-43191511</t>
  </si>
  <si>
    <t xml:space="preserve">ADQUISICIÓN TELEFONOS IP </t>
  </si>
  <si>
    <t xml:space="preserve">ABRIL </t>
  </si>
  <si>
    <t xml:space="preserve">AITEC </t>
  </si>
  <si>
    <t>52161500-52161522</t>
  </si>
  <si>
    <t>ADQUISICIÓN RADIO  DE MONITOREO BANDA ANCHA</t>
  </si>
  <si>
    <t>MARZO</t>
  </si>
  <si>
    <t>DIRECTA</t>
  </si>
  <si>
    <t xml:space="preserve">ADQUISICIÓN RADIO DE MONITOREO HF </t>
  </si>
  <si>
    <t>MAYO</t>
  </si>
  <si>
    <t>46171600-46171619</t>
  </si>
  <si>
    <t>ADQUISICIÓN TALANQUERAS DE ACCESO VEHÍCULAR</t>
  </si>
  <si>
    <t xml:space="preserve">JUNIO </t>
  </si>
  <si>
    <t>43231500</t>
  </si>
  <si>
    <t>ADQUISICIÓN SOFTWARE DE AUTOMATIZACION PARA EL CONTROL DEL SISTEMA DE ILUMINACION</t>
  </si>
  <si>
    <t>JUNIO</t>
  </si>
  <si>
    <t>ADQUISICIÓN DE SOFTWARE PARA LA IDENTIFICACIÓN Y MEDICIÓN DE INFORMACIÓN MEDIATICA</t>
  </si>
  <si>
    <t>ABRIL</t>
  </si>
  <si>
    <t xml:space="preserve">SELECCIÓN ABREVIADA SUBASTA INVERSA </t>
  </si>
  <si>
    <t>CPD</t>
  </si>
  <si>
    <t>ADQUISICIÓN SOLUCIÓN TECNOLÓGICA PARA CIFRADO EN DOMINIO</t>
  </si>
  <si>
    <t xml:space="preserve">AZÚCAR </t>
  </si>
  <si>
    <t>MINÍMA CUANTÍA</t>
  </si>
  <si>
    <t xml:space="preserve">CAFÉ </t>
  </si>
  <si>
    <t xml:space="preserve">AROMÁTICAS </t>
  </si>
  <si>
    <t>CREMA PARA CAFÉ</t>
  </si>
  <si>
    <t>ADQUISICIÓN BANDERAS PARA LA DIRECCIÓN DE INTELIGENCIA POLICIAL</t>
  </si>
  <si>
    <t xml:space="preserve">OVEROL ENTERIZO </t>
  </si>
  <si>
    <t xml:space="preserve">PASTA O PULPA, PAPEL Y PRODUCTOS DE PAPEL; IMPRESOS Y ARTÍCULOS RELACIONADOS </t>
  </si>
  <si>
    <t>48102100-14111700</t>
  </si>
  <si>
    <t xml:space="preserve">ROLLO VINIPEL </t>
  </si>
  <si>
    <t>52151500 -52151504</t>
  </si>
  <si>
    <t>VASOS DE PAPEL O CARTÓN</t>
  </si>
  <si>
    <t>MEZCLADORES</t>
  </si>
  <si>
    <t xml:space="preserve">CAJA PARA ARCHIVO CENTRAL  </t>
  </si>
  <si>
    <t xml:space="preserve">CAJA </t>
  </si>
  <si>
    <t>CARPETA PARA ARCHIVO BLANCA 4 ALETAS</t>
  </si>
  <si>
    <t>CARPETA PARA ARCHIVO YUTE</t>
  </si>
  <si>
    <t>PAPEL BOND CARTA</t>
  </si>
  <si>
    <t>PAPEL BOND OFICIO</t>
  </si>
  <si>
    <t xml:space="preserve">LIBRO DE ACTAS </t>
  </si>
  <si>
    <t xml:space="preserve">NOTAS AUTOADHESIVAS </t>
  </si>
  <si>
    <t>44121500</t>
  </si>
  <si>
    <t xml:space="preserve">SOBRES DE MANILA TAMAÑO CARTA </t>
  </si>
  <si>
    <t xml:space="preserve">SOBRES DE MANILA TAMAÑO OFICIO </t>
  </si>
  <si>
    <t xml:space="preserve">BANDERITAS-MINI-BANDERITAS. </t>
  </si>
  <si>
    <t xml:space="preserve">BOLSAS DE SEGURIDAD GRANDES </t>
  </si>
  <si>
    <t xml:space="preserve">BOLSAS DE SEGURIDAD PEQUEÑAS </t>
  </si>
  <si>
    <t xml:space="preserve">PRODUCTOS DE HORNOS DE COQUE; PRODUCTOS DE REFINACIÓN DE PETRÓLEO Y COMBUSTIBLE NUCLEAR </t>
  </si>
  <si>
    <t xml:space="preserve">ADQUISICIÓN MEDIOS DE PAGO ALTERNATIVOS PARA EL SUMINISTRO DE COMBUSTIBLE PARA VEHÍCULOS Y MOTOCICLETAS Y PLANTA ELÉCTRICA DE LA DIRECCIÓN DE INTELIGENCIA POLICIAL </t>
  </si>
  <si>
    <t>ADQUISICIÓN MEDIOS DE PAGO ALTERNATIVOS PARA EL SUMINISTRO DE COMBUSTIBLE PARA VEHÍCULOS Y MOTOCICLETAS Y PLANTA ELÉCTRICA DE LA DIRECCIÓN DE INTELIGENCIA POLICIAL  VF</t>
  </si>
  <si>
    <t xml:space="preserve">ENERO </t>
  </si>
  <si>
    <t>PEGANTE LIQUIDO</t>
  </si>
  <si>
    <t>31201500-31201502</t>
  </si>
  <si>
    <t>CINTA AISLANTE</t>
  </si>
  <si>
    <t xml:space="preserve">CINTA AUTOFUNDENTE </t>
  </si>
  <si>
    <t>ROLLO DE CINTA PEGANTE TRANSPARENTE</t>
  </si>
  <si>
    <t xml:space="preserve">OTROS BIENES TRANSPORTABLES N.C.P. </t>
  </si>
  <si>
    <t xml:space="preserve">GUANTES DE POLIÉSTER </t>
  </si>
  <si>
    <t>BOLÍGRAFOS NEGROS</t>
  </si>
  <si>
    <t>LÁPIZ DE ESCRITURA MINA NEGRA</t>
  </si>
  <si>
    <t xml:space="preserve">RESALTADOR </t>
  </si>
  <si>
    <t>GUANTE INDUSTRIAL</t>
  </si>
  <si>
    <t xml:space="preserve">EQUIPO DE LIMPIEZA PARA SUBAMETRALLADORA </t>
  </si>
  <si>
    <t>SOLVENTE</t>
  </si>
  <si>
    <t xml:space="preserve">GUANTE NEGRO DE NITRILO </t>
  </si>
  <si>
    <t xml:space="preserve">EQUIPO DE LIMPIEZA DOBLE BAQUETA </t>
  </si>
  <si>
    <t>EQUIPO DE LIMPIEZA ARMAS CORTAS</t>
  </si>
  <si>
    <t xml:space="preserve">EQUIPO DE LIMPIEZA ESCOPETA </t>
  </si>
  <si>
    <t>DESHUMIDIFICADOR</t>
  </si>
  <si>
    <t>CLIP ESTÁNDAR PEQUEÑO</t>
  </si>
  <si>
    <t>TIJERAS OFICINA</t>
  </si>
  <si>
    <t xml:space="preserve">GRAPADORA INDUSTRIAL  </t>
  </si>
  <si>
    <t>LLAVE PARA FUSIL</t>
  </si>
  <si>
    <t xml:space="preserve">GRAPAS PARA GRAPADORA </t>
  </si>
  <si>
    <t xml:space="preserve">JUEGO DE LLAVES BRISTOL </t>
  </si>
  <si>
    <t>KIT EXTRACCION DE TORNILLOS DAÑADOS</t>
  </si>
  <si>
    <t xml:space="preserve">LAVADERO PORTATIL </t>
  </si>
  <si>
    <t xml:space="preserve">SET DE DESTORNILLADORES </t>
  </si>
  <si>
    <t xml:space="preserve">MUEBLE BANCO DE TRABAJO </t>
  </si>
  <si>
    <t>CONECTORES T</t>
  </si>
  <si>
    <t xml:space="preserve">TARJETA SDR HF VHF UHF </t>
  </si>
  <si>
    <t>TARJETA SDR VHF/UHF</t>
  </si>
  <si>
    <t xml:space="preserve">TARJETA SDR VHF/UHF/SHF </t>
  </si>
  <si>
    <t xml:space="preserve">TARJETA SDR BASICA HF VHF UHF </t>
  </si>
  <si>
    <t>MODULO AMPLIFICADOR DE POTENCIA RF, GENERADOR DE RUIDO, 100W, 700-850 MHZ.</t>
  </si>
  <si>
    <t>MODULO AMPLIFICADOR DE POTENCIA 1.2 GHZ RF, GENERADOR DE RUIDO, 100W.</t>
  </si>
  <si>
    <t>MODULO AMPLIFICADOR DE POTENCIA 2000-3000 MHZ RF, GENERADOR DE RUIDO, 100W.</t>
  </si>
  <si>
    <t>MODULO AMPLIFICADOR DE POTENCIA 5.2 GHZ RF, GENERADOR DE RUIDO, 100W.</t>
  </si>
  <si>
    <t>MODULO AMPLIFICADOR DE POTENCIA 5.8 GHZ RF, GENERADOR DE RUIDO, 100W.</t>
  </si>
  <si>
    <t xml:space="preserve">INTERRUPTOR BASCULANTE DE PALANCA </t>
  </si>
  <si>
    <t xml:space="preserve">FUENTES DE PODER </t>
  </si>
  <si>
    <t>MODULO DE PROCESAMIENTO DIGITAL</t>
  </si>
  <si>
    <t xml:space="preserve">CONECTOR RJ45 </t>
  </si>
  <si>
    <t xml:space="preserve">CABLE UTP </t>
  </si>
  <si>
    <t xml:space="preserve">BATERÍA RECARGABLE </t>
  </si>
  <si>
    <t xml:space="preserve">CONVERTIDOR SATA </t>
  </si>
  <si>
    <t xml:space="preserve">TARJETA SDR VHF </t>
  </si>
  <si>
    <t xml:space="preserve">ADQUISICIÓN DE AUDIFONOS </t>
  </si>
  <si>
    <t>MANTENIMIENTO PREVENTIVO Y CORRECTIVO Y/O MEJORAS LOCATIVAS DE LAS INSTALACIONES ADSCRITAS A LA DIRECCIÓN DE INTELIGENCIA POLICIAL A PRECIOS UNITARIOS FIJOS SIN FORMULA DE REAJUSTE</t>
  </si>
  <si>
    <t>MENOR CUANTIA</t>
  </si>
  <si>
    <t>ADQUISICIÓN PÓLIZAS DE SEGURO OBLIGATORIO DE ACCIDENTES DE TRÁNSITO SOAT PARA LOS VEHÍCULOS Y MOTOCICLETAS DE LA DIRECCIÓN DE INTELIGENCIA POLICIAL</t>
  </si>
  <si>
    <t>SEGUROS PARA DRONE</t>
  </si>
  <si>
    <t>GRIAN</t>
  </si>
  <si>
    <t>SERVICIOS PROFESIONALES, CIENTÍFICOS Y TÉCNICOS (EXCEPTO LOS SERVICIOS DE INVESTIGACIÓN, URBANISMO, JURÍDICOS Y DE CONTABILIDAD)</t>
  </si>
  <si>
    <t>81112200</t>
  </si>
  <si>
    <t>SERVICIOS DE DESARROLLO DE SOFTWARE PARA EL SISTEMA DE INTELIGENCIA POLICIAL</t>
  </si>
  <si>
    <t xml:space="preserve">MARZO </t>
  </si>
  <si>
    <t xml:space="preserve">PRESTACION DE SERVICIOS DE APOYO A LA GESTIÓN CONTRATACIÓN DIRECTA </t>
  </si>
  <si>
    <t>SERVICIOS DE DESARROLLO DE BASE DE DATOS PARA EL SISTEMA DE INTELIGENCIA POLICIAL</t>
  </si>
  <si>
    <t>AOPEI</t>
  </si>
  <si>
    <t xml:space="preserve">SERVICIOS EN COMUNICACIÓNES MOVILES  </t>
  </si>
  <si>
    <t>MENSUAL</t>
  </si>
  <si>
    <t xml:space="preserve">PRESTACION DE SERVICIOS </t>
  </si>
  <si>
    <t>GUREC</t>
  </si>
  <si>
    <t>LINEA SEGURA COMUNICACIÓN EUROPOL</t>
  </si>
  <si>
    <t xml:space="preserve">OFTIC </t>
  </si>
  <si>
    <t>ARPIN</t>
  </si>
  <si>
    <t xml:space="preserve">PAGO DE FACTURAS DIRECTV </t>
  </si>
  <si>
    <t>ANUAL</t>
  </si>
  <si>
    <t>SERVICIO DE ASEO</t>
  </si>
  <si>
    <t>AGOSTO</t>
  </si>
  <si>
    <t xml:space="preserve">SERVICIO DE ASEO VF </t>
  </si>
  <si>
    <t>ENERO</t>
  </si>
  <si>
    <t xml:space="preserve">MANTENIMIENTO DE JARDINES </t>
  </si>
  <si>
    <t>ARCIS</t>
  </si>
  <si>
    <t xml:space="preserve">SERVICIOS DE MANTENIMIENTO DE SILVICULTURA PARA LA DIRECCIÓN DE INTELIGENCIA POLICIAL </t>
  </si>
  <si>
    <t>MANTENIMIENTO SISTEMA DE RADIOLOCALIZACION EN HF</t>
  </si>
  <si>
    <t>DIRECTO</t>
  </si>
  <si>
    <t>ACTUALIZACIÓN Y SOPORTE SOFTWARE FORENSIC TOOLKIT</t>
  </si>
  <si>
    <t xml:space="preserve">CONTRATACION DIRECTA </t>
  </si>
  <si>
    <t>ACTUALIZACION Y SOPORTE SOFTWARE AXIOM</t>
  </si>
  <si>
    <t>ACTUALIZACION Y SOPORTE SOFTWARE ENCASE, BELKASOFT, PASSWARE Y PC-3000</t>
  </si>
  <si>
    <t>ACTUALIZACIÓN Y SOPORTE LICENCIAS EQUIPOS DE EXTRACCIÓN DIGITAL MÓVIL</t>
  </si>
  <si>
    <t>ARCOT -GUSEF</t>
  </si>
  <si>
    <t>92121700
72151700</t>
  </si>
  <si>
    <t xml:space="preserve">MANTENIMIENTO ELEMENTOS DE SEGURIDAD FÍSICA Y CCTV DE LA DIRECCIÓN DE INTELIGENCIA POLICIAL  Y LA UNBAP 1 Y 6 </t>
  </si>
  <si>
    <t>SELECCIÓN ABREVIDA</t>
  </si>
  <si>
    <t xml:space="preserve">MANTENIMIENTO MOBILIARIO </t>
  </si>
  <si>
    <t>JULIO</t>
  </si>
  <si>
    <t>72151500</t>
  </si>
  <si>
    <t>MANTENIMIENTO PREVENTIVO Y CORRECTIVO DE TRANSFORMADORES Y PLANTAS ELÉCTRICAS NIVEL CENTRAL Y DESCONCENTRADO DE LA DIRECCIÓN DE INTELIGENCIA POLICIAL.</t>
  </si>
  <si>
    <t xml:space="preserve">MANTENIMIENTO CORRECTIVO Y PREVENTIVO DE VEHICULOS </t>
  </si>
  <si>
    <t xml:space="preserve">MANTENIMIENTO CORRECTIVO Y PREVENTIVO DE MOTOCICLETAS </t>
  </si>
  <si>
    <t>SERVICIO DE RECARGA Y MANTENIMIENTO DE EXTINTORES VEHICULOS, EDIFICIOS Y ESCUELA DE POLIGRAFIA</t>
  </si>
  <si>
    <t>SEPTIEMBRE</t>
  </si>
  <si>
    <t>MANTENIMIENTO DE TAPETES JEFATURAS Y SALONES DE REUNIONES DE LA DIRECCIÓN DE INTELIGENCIA POLICIAL</t>
  </si>
  <si>
    <t>80161500</t>
  </si>
  <si>
    <t>MANTENIMIENTO SISTEMAS Y EQUIPOS AUDIOVISUALES DIPOL</t>
  </si>
  <si>
    <t>MANTENIMIENTO PREVENTIVO Y CORRECTIVO SISTEMA DE BOMBEO DIPOL Y EDIFICIO CENTRO ESTRATEGICO DE CREDIBILIDAD Y CONFIANZA REGION 1 Y REGION 6</t>
  </si>
  <si>
    <t>72101500</t>
  </si>
  <si>
    <t xml:space="preserve">MANTENIMIENTO PREVENTIVO Y CORRECTIVO ASCENSORES DIRECCIÓN DE INTELIGENCIA POLICIAL Y FACULTAD DE POLIGRAFIA </t>
  </si>
  <si>
    <t>72111600</t>
  </si>
  <si>
    <t>MANTENIMIENTO SISTEMA EXTRACCIÓN DE LA DIRECCIÓN DE INTELIGENCIA POLICIAL</t>
  </si>
  <si>
    <t xml:space="preserve">SOPORTE, ACTUALIZACIÓN Y MANTENIMIENTO DLP </t>
  </si>
  <si>
    <t>SOPORTE, ACTUALIZACIÓN Y MANTENIMIENTO PGP</t>
  </si>
  <si>
    <t>SOPORTE, ACTUALIZACIÓN Y MANTENIMIENTO  ADMINISTRACION USB DATALOKER</t>
  </si>
  <si>
    <t>43233200, 81112200, 81112300, 81111800</t>
  </si>
  <si>
    <t>SOPORTE, ACTUALIZACIÓN Y MANTENIMIENTO SISTEMA DE CORRELACIÓN DE EVENTOS</t>
  </si>
  <si>
    <t>81112200, 81111800</t>
  </si>
  <si>
    <t>SOPORTE, ACTUALIZACIÓN Y MANTENIMIENTO LICENCIAS MDM</t>
  </si>
  <si>
    <t xml:space="preserve">SOPORTE ACTUALIZACION Y MANTENIMIENTO DEL EDITOR DE TEXTO DEL SISTEMA DE INTELIGENCIA POLICIAL </t>
  </si>
  <si>
    <t>81112200, 43233000, 43233700</t>
  </si>
  <si>
    <t>SOPORTE, ACTUALIZACION Y MANTENIMIENTO DE LOS BALANCEDORES (F5) DEL SISTEMA DE INTELIGENCIA POLICIAL.</t>
  </si>
  <si>
    <t>81111500</t>
  </si>
  <si>
    <t xml:space="preserve">SOPORTE Y MANTENIMIENTO INTRANET DIPOL </t>
  </si>
  <si>
    <t xml:space="preserve">81112200-81111800 </t>
  </si>
  <si>
    <t>SOPORTE, ACTUALIZACION Y MANTENIMIENTO SEGURIDAD PERIMETRAL PARA LA DIRECCIÓN DE INTELIGENCIA POLICIAL</t>
  </si>
  <si>
    <t>81111800-81112300-83112200</t>
  </si>
  <si>
    <t>MANTENIMIENTO PREVENTIVO Y CORRECTIVO PLATAFORMA TECNOLÓGICA DIPOL NIVEL CENTRAL, REGIONAL  Y MANTENIMIENTO DE LOS SERVIDORES QUE CONFORMAN LA INFRAESTRUCTURA HIPERCONVERGENTE DE LA DIRECCION DE INTELIGENCIA POLICIAL</t>
  </si>
  <si>
    <t>SOPORTE Y MANTENIMIENTO PLATAFORMA DE CORREO LOTUS</t>
  </si>
  <si>
    <t>81111504-81112200</t>
  </si>
  <si>
    <t>SOPORTE, ACTUALIZACIÓN Y MANTENIMIENTO BASES DE DATOS DIPOL.</t>
  </si>
  <si>
    <t>MANTENIMIENTO PREVENTIVO Y CORRECTIVO SISTEMA DE CONTROL DE INCENDIOS NIVEL CENTRAL.</t>
  </si>
  <si>
    <t>81111800-81161700</t>
  </si>
  <si>
    <t>SOPORTE, ACTUALIZACION Y MANTENIMIENTO RED DE DATOS</t>
  </si>
  <si>
    <t>SOPORTE, ACTUALIZACION Y MANTENIMIENTO PLATAFORMA TELEFONIA IP</t>
  </si>
  <si>
    <t xml:space="preserve">GRIAN </t>
  </si>
  <si>
    <t xml:space="preserve">SOPORTE Y MANTENIMIENTO QAP Y QLIK SENSE </t>
  </si>
  <si>
    <t>SERVICIOS DE ALCANTARILLADO, RECOLECCIÓN, TRATAMIENTO Y DISPOSICIÓN DE DESECHOS Y OTROS SERVICIOS DE SANEAMIENTO</t>
  </si>
  <si>
    <t>76101500</t>
  </si>
  <si>
    <t>LAVADO DE TANQUES DE AGUA POTABLE, ANALISIS DE AGUA FISICOQUIMICO Y FUMIGACIÓN PARA LA DIRECCIÓN DE INTELIGENCIA POLICIAL</t>
  </si>
  <si>
    <t>SERVICIOS PARA LA COMUNIDAD, SOCIALES Y PERSONALES</t>
  </si>
  <si>
    <t xml:space="preserve">DESPLIEGUE SISTEMA DE ATENCIÓN INTEGRAL A LA FAMILIA POLICIAL – SAFAP </t>
  </si>
  <si>
    <t xml:space="preserve">VIÁTICOS FUNCIONARIOS DIRECCION DE INTELIGENCIA POLICIAL </t>
  </si>
  <si>
    <t>PAGO</t>
  </si>
  <si>
    <t xml:space="preserve">IMPUESTOS </t>
  </si>
  <si>
    <t>PAGO DE IMPUESTO PREDIAL UNERIS OICATA</t>
  </si>
  <si>
    <t>FEBRERO</t>
  </si>
  <si>
    <t>L4</t>
  </si>
  <si>
    <t>DIRAN</t>
  </si>
  <si>
    <t>AVIPO</t>
  </si>
  <si>
    <t>MY. EDISON AGUSTIN BALCAZAR ROMERO
IJ. JOSE SCHNEIDER DUARTE ACOSTA</t>
  </si>
  <si>
    <t>24111800; 25172400</t>
  </si>
  <si>
    <t>COMPRA EQUIPOS PARA ALMACENAMIENTO Y DISTRIBUCION DE COMBUSTIBLE AERONAUTICO</t>
  </si>
  <si>
    <t>DEBIDO AL AGOTAMIENTO DE LA VIDA ÚTIL DE LOS EQUIPOS, ESTOS COMPONENTES SON ESENCIALES PARA LA INTEGRIDAD DE LOS TANQUES DE ALMACENAMIENTO Y LA PREVENCIÓN DE FUGAS</t>
  </si>
  <si>
    <t>Licitación pública</t>
  </si>
  <si>
    <t>CT. DANIEL RAMOS</t>
  </si>
  <si>
    <t>50202301</t>
  </si>
  <si>
    <t>AGUA NATURAL</t>
  </si>
  <si>
    <t xml:space="preserve">PARA EVENTOS Y NECESIDADES DEL PERSONAL </t>
  </si>
  <si>
    <t>Minima cuantía</t>
  </si>
  <si>
    <t>40161500;50201700;50405500;52151500</t>
  </si>
  <si>
    <t>ADQUISICIÓN DE ELEMENTOS DE CAFETERÍA PARA LAS DIFERENTES UNIDADES DE LA DIRECCIÓN DE ANTINARCÓTICOS - POLICÍA NACIONAL</t>
  </si>
  <si>
    <t>SUMINISTRO DE ELEMENTOS DE CAFETERIA AL PERSONAL DE LA UNIDAD</t>
  </si>
  <si>
    <t>SI. JORGE IVAN MOLANO GUTIERREZ</t>
  </si>
  <si>
    <t>44111515; 14111531</t>
  </si>
  <si>
    <t>ADQUISICON DE CARPETAS CON GANCHO Y CAJAS DE ARCHIVO</t>
  </si>
  <si>
    <t>SE REQUIERE LAS CARPETAS CON LA FINALIDAD REALIZAR LA CONSERVACIÓN DE LOS ACERVOS DOCUMENTALES. SE REQUIERE LAS CAJAS CON LA FINALIDAD REALIZAR LA CONSERVACIÓN DE LOS ACERVOS DOCUMENTALES.</t>
  </si>
  <si>
    <t>14111507; 44122000; 14111531</t>
  </si>
  <si>
    <t>SUMINISTRO DE PAPELERÍA DE OFICINA (INCLUYE RESMAS DE PAPEL Y LIBROS DE ANOTACIÓN)</t>
  </si>
  <si>
    <t>FUNCIONAMIENTO ACTIVIDADES ADMINISTRATIVAS</t>
  </si>
  <si>
    <t>MY. EDISON AGUSTIN BALCAZAR ROMERO
IJ. JOSE DANIEL PIERNAGORDA BUENO</t>
  </si>
  <si>
    <t>COMBUSTIBLE AERONAVES PONAL</t>
  </si>
  <si>
    <t>GARANTIZAR DE MANERA OPTIMA LA OPERACIÓN DE LAS AERONAVES DE LA POLICÍA NACIONAL DE ACUERDO A LA PROYECCIÓN DE HORAS A VOLAR DURANTE LA VIGENCIA.</t>
  </si>
  <si>
    <t>Acuerdo marco de precios</t>
  </si>
  <si>
    <t>IJ MARCO HUERTAS</t>
  </si>
  <si>
    <t>15101505; 15101506</t>
  </si>
  <si>
    <t>SUMINISTRO DE COMBUSTIBLE VEHICULAR</t>
  </si>
  <si>
    <t>SUMINISTRO DE COMBUSTIBLES EQUIPO AUTOMOTOR</t>
  </si>
  <si>
    <t>12181600;</t>
  </si>
  <si>
    <t>ADQUISICIÓN DE  ACEITES Y LUBRICANTES PARA LOS EQUIPOS DE ERRADICACIÓN</t>
  </si>
  <si>
    <t>PARA ELABORES DE MANTENIMIENTO DE LOS EQUIPOS PARA EL DESARROLLO DE OPERACIONES</t>
  </si>
  <si>
    <t>SECON</t>
  </si>
  <si>
    <t>TC. EDWIN HERNANDO CASTIBLANCO GONZALEZ</t>
  </si>
  <si>
    <t>SUMINISTRO DE COMBUSTIBLE PARA PLANTAS</t>
  </si>
  <si>
    <t>CIENA</t>
  </si>
  <si>
    <t xml:space="preserve">TE. JENIFFER YULIANA CRUZ CARRILLO </t>
  </si>
  <si>
    <t>41116105; 41116107</t>
  </si>
  <si>
    <t>ADQUISICIÓN DE REACTIVOS</t>
  </si>
  <si>
    <t>VALIDACION DE TECNICAS DE IDENTIFICACIÓN DE SUSTANCIAS ESTUPEFACIENTES</t>
  </si>
  <si>
    <t>CT. LUIS MIGUEL OTALORA DUEÑAS</t>
  </si>
  <si>
    <t>RECARGA DE NITROGENO Y OXIGENO</t>
  </si>
  <si>
    <t xml:space="preserve">SE HACE NECEARIO PARA LA SEGURIDAD Y SALUD EN EL TRABAJO, PREVENCION DE INCENDIOS </t>
  </si>
  <si>
    <t>ARINT</t>
  </si>
  <si>
    <t>IJ HECTOR JAVIER MELO GAITAN</t>
  </si>
  <si>
    <t>MEDICAMENTOS</t>
  </si>
  <si>
    <t>SUMINISTRO DE MEDICAMENTOS PARA EL PERSONAL QUE DESARROLLA LAS OPERACIONES DE INTERVENCIÓN DE CULTIVOS ILÍCITOS DE LA DIRECCIÓN DE ANTINARCÓTICOS POLICÍA NACIONAL</t>
  </si>
  <si>
    <t>Selección abreviada</t>
  </si>
  <si>
    <t>MY ALAVARO CASTELLANOS/ MY JORGE ACUÑA</t>
  </si>
  <si>
    <t>POLIZA AERONAVES</t>
  </si>
  <si>
    <t>CONTAR CON UN SEGURO PARA LAS AERONAVES DANDO CUMPLIMIENTO AL MARCO NORMATIVO VIGENTE PARA LA OPERACIÓN DE LAS MISMAS.</t>
  </si>
  <si>
    <t>MY MELKIN ARNULFO HERNANDEZ</t>
  </si>
  <si>
    <t>ELEMENTOS DE PROTECCION AVIPO</t>
  </si>
  <si>
    <t>EXISTE LA NECESIDAD DE DOTAR AL PERSONAL DE LA AVIACIÓN POLICIAL CON LOS ELEMENTOS DE TRABAJO NECESARIOS PARA EL DESARROLLO DE LAS DIFERENTES FUNCIONES EN PRO DE LA OPERACIÓN AERONÁUTICA.</t>
  </si>
  <si>
    <t>MY. EDISON AGUSTIN BALCAZAR ROMERO/ IT LUIS FERNANDO PATIÑO MEJIA</t>
  </si>
  <si>
    <t>84131607; 84131500</t>
  </si>
  <si>
    <t>SEGURO RESPONSABILIDAD CIVIL PARA LAS ESTACIONES DE SERVICIO DORADO, MARIQUITA Y GUAYMARAL</t>
  </si>
  <si>
    <t>CONTAR CON UN SEGURO TODO RIESGO O DAÑO CONTRA TERCEROS (FLIR) DANDO CUMPLIMIENTO AL MARCO NORMATIVO VIGENTE PARA LA OPERACIÓN DE LAS MISMAS.</t>
  </si>
  <si>
    <t>Octubre</t>
  </si>
  <si>
    <t>Proceso con DILOF</t>
  </si>
  <si>
    <t>SI VASQUEZ AVILA JUAN JOSE</t>
  </si>
  <si>
    <t>84131607;84131500</t>
  </si>
  <si>
    <t>ADQUISICIÓN SEGURO TODO RIESGO O DAÑO CONTRA TERCEROS (FLIR)</t>
  </si>
  <si>
    <t>DE CONFORMIDAD CON LO DISPUESTO EN LA LEY 1476 DE 2011 “POR LA CUAL SE EXPIDE EL RÉGIMEN DE RESPONSABILIDAD ADMINISTRATIVA POR PÉRDIDA O DAÑO DE BIENES DE PROPIEDAD O AL SERVICIO DEL MINISTERIO DE DEFENSA NACIONAL</t>
  </si>
  <si>
    <t>Directa</t>
  </si>
  <si>
    <t>CR. LUIS FERNANDO SERNA ZAPATA</t>
  </si>
  <si>
    <t xml:space="preserve">84131500; </t>
  </si>
  <si>
    <t xml:space="preserve">SEGURO DE AERONAVES NO TRIPULADAS </t>
  </si>
  <si>
    <t>SEGURO DE ACCIDENTES PERSONALES QUE CUBRE LA MUERTE Y LESIONES CORPORALES QUE SUFRAN LAS PERSONAS, SEAN OCUPANTES O TERCEROS</t>
  </si>
  <si>
    <t>Adicción DILOF</t>
  </si>
  <si>
    <t xml:space="preserve">IJ MARCO AURELIO HUERTAS </t>
  </si>
  <si>
    <t>COMPRA SOAT</t>
  </si>
  <si>
    <t xml:space="preserve">SEGURO DE ACCIDENTES PERSONALES QUE CUBRE LA MUERTE Y LESIONES CORPORALES QUE SUFRAN LAS PERSONAS, SEAN OCUPANTES O TERCEROS NO OCUPANTES </t>
  </si>
  <si>
    <t>ARPAE</t>
  </si>
  <si>
    <t>IT OMAR RUIZ OJEDA</t>
  </si>
  <si>
    <t>ARRENDAMIENTO SALA CASOB</t>
  </si>
  <si>
    <t xml:space="preserve">SE REQUIERE DEL ARRENDAMIENTO DE LA INSTALACIÓN PARA LABORES ADMINISTRATIVAS RELACIONAS A LA MISIONALIDAD DE LA DIRECCIÓN DE ANTINARCÓTICOS. </t>
  </si>
  <si>
    <t>IJ LUIS CARLOS SANCHEZ TORRES</t>
  </si>
  <si>
    <t>ARRENDAMIENTO UBIC SECCIONAL DE INVESTIGACION CRIMINAL VILLAVIVENCIO</t>
  </si>
  <si>
    <t>SERVICIOS DE VOZ, DATOS E INTERNET MOVIL PARA EQUIPOS ASIGNADOS A LAS OPERACIONES DE AVIACION POLICIAL</t>
  </si>
  <si>
    <t>ESTE SERVICIO SE REQUIERE PARA DAR CONTINUIDAD DURANTE UN AÑO ADICIONAL, A LA CONECTIVIDAD DE 210 IPAD'S QUE POSEE EL ÁREA DE AVIACIÓN POLICIAL (ARAVI), CON EL FIN DE PERMITIR EL ACCESO MÓVIL DE LAS TRIPULACIONES AL SIMAP</t>
  </si>
  <si>
    <t>Resolución</t>
  </si>
  <si>
    <t>MY LUIS CARLOS BUSTAMANTE MORENO</t>
  </si>
  <si>
    <t>MINUTOS SATELITALES PARA EL PERSONAL DIRAN</t>
  </si>
  <si>
    <t>72101508;76101502;76111500;76111501</t>
  </si>
  <si>
    <t>ASEO INSTALACIONES</t>
  </si>
  <si>
    <t>ASEO Y PRESENTACION DE LAS INSTALACIONES POLICIALES</t>
  </si>
  <si>
    <t>70111712;72102103</t>
  </si>
  <si>
    <t>FUMIGACION</t>
  </si>
  <si>
    <t>SE REQUIERE PARA LA PREVENCIÓN DE PLAGAS Y SALUBRIDAD DE LAS INSTALACIONES QUE PERTENECEN A LA DIRECCIÓN DE ANTINARCÓTICOS.</t>
  </si>
  <si>
    <t>ARLFO</t>
  </si>
  <si>
    <t>47101500;72101500;77121700</t>
  </si>
  <si>
    <t>MANTENIMIENTO PTAR Y PTAP</t>
  </si>
  <si>
    <t>SERVICIO DE MANTENIMIENTO PLANTA DE TRATAMIENTO DE AGUAS RESIDUALES – PTAR, SE ENFOCA EN OPTIMIZAR EL RENDIMIENTO DE LA PLANTA, PROLONGAR LA VIDA ÚTIL DE LOS EQUIPOS Y PREVENIR FALLAS QUE PUEDAN INTERRUMPIR EL PROCESO DE TRATAMIENTO DE AGUAS RESIDUALES</t>
  </si>
  <si>
    <t>TE. JUAN CARLOS GUERRERO</t>
  </si>
  <si>
    <t>40101701; 72101511</t>
  </si>
  <si>
    <t>MANTENIMIENTO AIRES ACONDICIONADOS</t>
  </si>
  <si>
    <t>LOS SERVICIOS DEL MANTENIMIENTO DE AIRE ACONDICIONADO SON: LIMPIEZA DE FILTROS, REVISIÓN DEL DESAGÜE DEL AIRE ACONDICIONADO, REVISIÓN DEL CIRCUITO DE REFRIGERACIÓN, ASÍ COMO LA REPOSICIÓN DE GAS REFRIGERANTE, REVISIÓN Y LIMPIEZA DE LA UNIDAD EXTERIOR.</t>
  </si>
  <si>
    <t>CT DANIEL RAMOS</t>
  </si>
  <si>
    <t xml:space="preserve">MANTENIMIENTO ASCENSOR </t>
  </si>
  <si>
    <t>EL MANTENIMIENTO INCLUYE LA REVISIÓN PERIÓDICA DE TODOS LOS COMPONENTES DEL ASCENSOR. TAMBIÉN SE REALIZAN PRUEBAS Y AJUSTES PARA GARANTIZAR QUE EL ASCENSOR FUNCIONE DE MANERA SEGURA Y EFICIENTE</t>
  </si>
  <si>
    <t>MANTENIMIENTO VEHICULAR NIVEL CENTRAL Y UNIDADES DESCONCENTRADAS A NIVEL PAIS  DIRAN</t>
  </si>
  <si>
    <t>MANTENIMIENTO DEL EQUIPO AUTOMOTOR DE LA UNIDAD</t>
  </si>
  <si>
    <t>IT OSCAR MELO GONZALEZ</t>
  </si>
  <si>
    <t>43211711;43233700;81111500</t>
  </si>
  <si>
    <t>MANTENIIENTO DAÑOS EMERGENTES O MANTENIMIENTO DE LOS EQUIPOS BODY SCANNER  Y/O SCANER PORTATIL</t>
  </si>
  <si>
    <t>SE REQUIERE PARA AEROPUERTO DE SANTA MARTA, CUCUTA Y PARA RENOVAR OTROS EQUIPOS POR TIEMPO Y USO.</t>
  </si>
  <si>
    <t xml:space="preserve">IJ. JESUS TORRES </t>
  </si>
  <si>
    <t>MANTENIMIENTO EQUIPOS DE MEDICION</t>
  </si>
  <si>
    <t>SE REQUIERE CON EL PROPOSITO DE MANTENER LAS BASCULAS EN DONDE SE PESAN LAS INCAUTACIONES CALIBRADAS Y EN UN BUEN ESTADO DE FUNCIONAMIENTO</t>
  </si>
  <si>
    <t>Contratación pública</t>
  </si>
  <si>
    <t>TC MIGUEL GARCIA</t>
  </si>
  <si>
    <t>78181800;78181801;78181802; 78181900</t>
  </si>
  <si>
    <t>MANTENIMIENTO AERONAUTICO</t>
  </si>
  <si>
    <t>SE HACE NECESARIO PARA CUMPLIR CON LOS PROGRAMAS DE MANTENIMIENTO QUE REQUIEREN LAS AERONAVES DE LA POLICÍA NACIONAL PARA SUPLIR LAS NECESIDADES INSTITUCIONALES EN PRO DE LA SEGURIDAD Y CONVIVENCIA</t>
  </si>
  <si>
    <t>MY. EDISON AGUSTIN BALCAZAR ROMERO 
IT. FRANCISCO ANDRES CONDE SIERRA</t>
  </si>
  <si>
    <t>72153300; 72153303; 24111808; 25172400</t>
  </si>
  <si>
    <t>MANTENIMIENTO DE LOS EQUIPOS Y SISTEMAS FIJOS  Y MOVILES DE ALMACENAMIENTO DE COMBUSTIBLE</t>
  </si>
  <si>
    <t>REALIZAR TODOS LOS TRAMITES NECESARIOS CON EL FIN DE OBTENER LOS PERMISOS AMBIENTALES Y DE VERTIMIENTO PARA LAS PLANTAS DE COMBUSTIBLE, CON EL FIN DE DAR CUMPLIMIENTO A LO EXIGIDO POR EL MINISTERIO DE MINAS Y ENERGÍAS A TRAVÉS DEL DECRETO 1073 DE 2015.</t>
  </si>
  <si>
    <t>MY JHON JAIRO CHACON SANCHEZ</t>
  </si>
  <si>
    <t>24101619;</t>
  </si>
  <si>
    <t xml:space="preserve">MANTENIMIENTO DE PREVENTIVO Y CORRECTIVO DE PUENTES DE GRUA </t>
  </si>
  <si>
    <t>POR SU USO REQUIERE DE MANTENIMIENTOS CON EL FIN DE CONSERVAR EN ÓPTIMAS CONDICIONES DE FUNCIONAMIENTO Y EVITAR ACCIDENTES A PERSONAS Y A LAS AERONAVES.</t>
  </si>
  <si>
    <t>MANTENIMIENTO EQUIPO HANGARES</t>
  </si>
  <si>
    <t>REQUIEREN SER INTERVENIDOS EN MANTENIMIENTO PREVENTIVO / CORRECTIVO POR EL USO DIARIO-SEMANAL-MENSUAL Y ANUAL, QUE CONLLEVA AL PERSONAL DEL AÉREA DE AVIACIÓN A CUMPLIR CON LAS LABORES DE MANTENIMIENTO Y SOSTENIBILIDAD DE AERONAVES.</t>
  </si>
  <si>
    <t>40151600; 40151800</t>
  </si>
  <si>
    <t>MANTENIMIENTO COMPRESORES KAESER</t>
  </si>
  <si>
    <t xml:space="preserve">CALIBRACIÓN DE HERRAMIENTAS </t>
  </si>
  <si>
    <t>CON ESTO SE SOPORTAN LA LABORES DE MANTENIMIENTO CONTRIBUYENDO A LA SEGURIDAD OPERACIONAL.</t>
  </si>
  <si>
    <t>TE. JONNATHAN MANUEL GIL NOREÑA</t>
  </si>
  <si>
    <t>SERVICIO DE MANTENIMIENTO PREVENTIVO Y CORRECTIVO DE LOS EQUIPOS DEL LABORATORIO QUIMICO</t>
  </si>
  <si>
    <t>Contratación directa y minima cuantia</t>
  </si>
  <si>
    <t>SI JORGE IVAN MOLANO GUITERREZ</t>
  </si>
  <si>
    <t>CALIBRACIÓN TERMOHIGROMETROS</t>
  </si>
  <si>
    <t>CUMPLIR CON REQUISITOS ESTABLECIDOS EN LA LEY DE ARCHIVO GENERAL</t>
  </si>
  <si>
    <t>CALIBRACIÓN LUXÓMETROS</t>
  </si>
  <si>
    <t>MY JUAN CARLOS REINA FONSECA</t>
  </si>
  <si>
    <t>43211711; 43233700; 81111500; 32101519</t>
  </si>
  <si>
    <t>MANTENIMIENTO ESCANER Y ARCO DETECTOR DIRAN Y DÓLAR</t>
  </si>
  <si>
    <t>MANTENIMIENTO GENERAL DE LOS APARATOS Y CAMBIO DE LOS REPUESTOS DAÑADOS POR USO.</t>
  </si>
  <si>
    <t>ACTUALIZACIÓN, AJUSTE Y CALIBRACIÓN DE EQUIPOS DE MEDICIÓN</t>
  </si>
  <si>
    <t>SE REQUIERE LA CALIBRACIÓN Y CERTIFICACIÓN DE LOS EQUIPOS COMO MONITORES DE COMUNICACIONES, SIENDO FUNDAMENTAL PRESENTAR LAS CERTIFICACIONES DE CALIBRACIÓN EN LAS AUDITORÍAS CUMPLIENDO LA NORMA ISO 27001 E ISO/ IC17025.</t>
  </si>
  <si>
    <t>CAJUN</t>
  </si>
  <si>
    <t>IJ LUIS GALVIS PABON</t>
  </si>
  <si>
    <t>MANTENIMIENTO DE LOS MOTORES DE LOS BOTES CON QUE CUENTAN LAS COMPAÑÍAS JUNGLA</t>
  </si>
  <si>
    <t>PREVEER EL MANTENIMIENTO BÁSICO PARA LOS BOTES ENTREGADOS PARA EL SERVICIO DE LAS COMPAÑÍAS JUNGLA.</t>
  </si>
  <si>
    <t>MY CARLOS ENRIQUE BUCHELI SANTACRUZ</t>
  </si>
  <si>
    <t>PUBLICIDAD Y PROPAGANDA</t>
  </si>
  <si>
    <t>ADQUISICIÓN DE MATERIALES IMPRESOS, PUBLICIDAD Y PUBLICACIONES PARA LA DIRECCIÓN DE ANTINARCÓTICOS DE LA POLICÍA NACIONAL.</t>
  </si>
  <si>
    <t>IMPRESIÓN DE CARTILLAS</t>
  </si>
  <si>
    <t>SE REQUIERE PARA PAGO DE IMPUESTOS</t>
  </si>
  <si>
    <t>83101500; 83101801; 83101601</t>
  </si>
  <si>
    <t>PAGO DE SERVICIOS PÚBLICOS</t>
  </si>
  <si>
    <t>SE REQUIERE PARA PAGO DE SERVICIOS PUBLICOS</t>
  </si>
  <si>
    <t>IJ. ELKIN ANDRES ROJAS LEAL</t>
  </si>
  <si>
    <t>ARL PROFESIONALES POR PRESTACION DE SERVICIOS</t>
  </si>
  <si>
    <t>BRINDA LA PROTECCIÓN VITAL ANTE POSIBLES RECLAMACIONES Y DEMANDAS LEGALES EN CASO DE ACCIDENTES, DAÑOS A TERCEROS O LESIONES OCURRIDAS EN LAS INSTALACIONES.</t>
  </si>
  <si>
    <t>CT EDGAR GODOY</t>
  </si>
  <si>
    <t>47131700;50101700;50111500;50151500;50161500;50171800;50221000;50406519;50421800;50467000;53131600</t>
  </si>
  <si>
    <t>SUMINISTRO DE VIVERES Y ELEMENTOS DE ASEO PARA EL PERSONAL QUE CUMPLE LABORES DE INTERVENCIÓN DE CULTIVOS ILÍCITOS Y/O OPERACIONES DE INTERDICCIÓN EN LA DIRECCIÓN DE ANTINARCÓTICOS - POLICÍA NACIONAL</t>
  </si>
  <si>
    <t>SE REQUIERE PARA EL PERSONAL QUE CUMPLE LABORES DE INTERVENCIÓN DE CULTIVOS ILÍCITOS Y/O OPERACIONES DE INTERDICCIÓN</t>
  </si>
  <si>
    <t>SI. ZULMA ALEJANDRA CAMPOS BRICEÑO</t>
  </si>
  <si>
    <t>ACTIVIDADES DE BIENESTAR DE PERSONAL</t>
  </si>
  <si>
    <t>SE REQUIERE PARA REALIZAR ACTIVIDADES DE BIENESTAR</t>
  </si>
  <si>
    <t xml:space="preserve">CT YERSON VIVEROS </t>
  </si>
  <si>
    <t>PRESTACIÓN DE SERVICIOS PROFESIONALES COMO ADMINISTRADOR DE EMPRESAS, CON EXPERIENCIA EN CONTRATACIÓN ESTATAL, PARA LA PRESTACIÓN DE SERVICIOS EN LAS ETAPAS DE CONTRATACIÓN ESTATAL QUE DESARROLLA EL GRUPO DE CONTRATOS DE LA DIRECCIÓN ANTINARCÓTICOS</t>
  </si>
  <si>
    <t>SE REQUIERE  PARA LA PRESTACIÓN DE SERVICIOS EN LAS ETAPAS DE CONTRATACIÓN ESTATAL QUE DESARROLLA EL GRUPO DE CONTRATOS</t>
  </si>
  <si>
    <t>PRESTACIÓN DE SERVICIOS PROFESIONALES COMO CONTADOR PÚBLICO, CON EXPERIENCIA EN CONTRATACIÓN ESTATAL, PARA LA PRESTACIÓN DE SERVICIOS EN LAS ETAPAS DE CONTRATACIÓN ESTATAL QUE DESARROLLA EL GRUPO DE CONTRATOS DE LA DIRECCIÓN ANTINARCÓTICOS</t>
  </si>
  <si>
    <t>SE REQUIERE PARA  LA PRESTACIÓN DE SERVICIOS EN LAS ETAPAS DE CONTRATACIÓN ESTATAL QUE DESARROLLA EL GRUPO DE CONTRATOS</t>
  </si>
  <si>
    <t>ASJUR</t>
  </si>
  <si>
    <t>SI LUIS VASCO</t>
  </si>
  <si>
    <t>PRESTACIÓN DE SERVICIOS PROFESIONALES DE UN ABOGADO CON ESPECIALIZACIÓN EN DERECHO ADMINISTRATIVO PARA LA REVISIÓN CONTRACTUAL Y EL MANEJO DE LOS PROCESOS ADMINISTRATIVOS POR PÉRDIDA O DAÑO DE BIENES Y PRESTACIONALES EN EL GRUPO DE ASUNTOS JURÍDICOS DE LA DIRECCIÓN DE ANTINARCÓTICOS</t>
  </si>
  <si>
    <t>SE REQUIERE PARA LA REVISIÓN CONTRACTUAL Y EL MANEJO DE LOS PROCESOS ADMINISTRATIVOS POR PÉRDIDA O DAÑO DE BIENES Y PRESTACIONALES EN EL GRUPO DE ASUNTOS JURÍDICOS</t>
  </si>
  <si>
    <t>PRESTACIÓN DE SERVICIOS PROFESIONALES PARA LA ORGANIZACIÓN DEL FONDO DOCUMENTAL DEL GRUPO DE CONTRATOS DE LA DIRECCIÓN DE ANTINARCÓTICOS DE ACUERDO A LOS PROCEDIMIENTOS ESTABLECIDOS POR LA POLICÍA NACIONAL Y LAS TABLAS DE RETENCIÓN DOCUMENTAL PREVIAMENTE APROBADAS POR EL ARCHIVO GENERAL DE LA NACIÓN</t>
  </si>
  <si>
    <t>SE REQUIERE PARA LA ORGANIZACIÓN DEL FONDO DOCUMENTAL DEL GRUPO DE CONTRATOS DE LA DIRECCIÓN DE ANTINARCÓTICOS DE ACUERDO A LOS PROCEDIMIENTOS ESTABLECIDOS POR LA POLICÍA NACIONAL Y LAS TABLAS DE RETENCIÓN DOCUMENTAL PREVIAMENTE APROBADAS POR EL ARCHIVO GENERAL DE LA NACIÓN.</t>
  </si>
  <si>
    <t>SE REQUIERE  PARA LA ORGANIZACIÓN DEL FONDO DOCUMENTAL DEL GRUPO DE CONTRATOS DE LA DIRECCIÓN DE ANTINARCÓTICOS DE ACUERDO A LOS PROCEDIMIENTOS ESTABLECIDOS POR LA POLICÍA NACIONAL Y LAS TABLAS DE RETENCIÓN DOCUMENTAL PREVIAMENTE APROBADAS POR EL ARCHIVO GENERAL DE LA NACIÓN</t>
  </si>
  <si>
    <t>PRESTACIÓN DE SERVICIOS PROFESIONALES DE UN ABOGADO CON ESPECIALIZACIÓN EN CONTRATACIÓN ESTATAL PARA EL DESARROLLO DE LOS DIFERENTES PROCEDIMIENTOS QUE SE ADELANTAN EN EL GRUPO DE ASUNTOS JURÍDICOS DE LA DIRECCIÓN DE ANTINARCÓTICOS</t>
  </si>
  <si>
    <t>SE REQUIERE PARA EL DESARROLLO DE LOS DIFERENTES PROCEDIMIENTOS QUE SE ADELANTAN EN EL GRUPO DE ASUNTOS JURÍDICOS.</t>
  </si>
  <si>
    <t>MY. YEINSON HUMBERTO PERDOMO ROMERO</t>
  </si>
  <si>
    <t>PRESTACIÓN DE SERVICIOS PROFESIONALES DE UN CONTADOR CON MAESTRÍA EN PENSAMIENTO ESTRATÉGICO Y PROSPECTIVA, PARA ASESORAR AL GRUPO DE PLANEACIÓN EN MATERIA DE SEGUIMIENTO Y ADMINISTRACIÓN DEL SISTEMA DE GESTIÓN INTEGRAL DE LA DIRECCIÓN DE ANTINARCÓTICOS – POLICÍA NACIONAL.</t>
  </si>
  <si>
    <t>SE REQUIERE PARA ASESORAR AL GRUPO DE PLANEACIÓN EN MATERIA DE SEGUIMIENTO Y ADMINISTRACIÓN DEL SISTEMA DE GESTIÓN INTEGRAL</t>
  </si>
  <si>
    <t>CT VICTORIA NAVARRO</t>
  </si>
  <si>
    <t>PRESTACIÓN DE SERVICIOS PROFESIONALES DE UN ECONOMISTA EN COMERCIO EXTERIOR Y CON ESPECIALIZACION EN DERECHO ADUANERO  Y MAESTRIA EN POLITICAS PÚBLICAS PARA ASESORAR EL ÁREA DE CONTROL ANTINARCÓTICOS EN PUERTOS Y AEROPUERTOS CON RELACIÓN A LA GESTIÓN DE ADUANAS, FACILITACIÓN Y SEGURIDAD DE LA CADENA DE SUMINISTRO DE ACUERDO A LA MISIONALIDAD DE LA DIRECCIÓN DE ANTINARCÓTICOS - POLICÍA NACIONAL</t>
  </si>
  <si>
    <t>SE REQUIERE PARA ASESORAR EL ÁREA DE CONTROL ANTINARCÓTICOS EN PUERTOS Y AEROPUERTOS CON RELACIÓN A LA GESTIÓN DE ADUANAS, FACILITACIÓN Y SEGURIDAD DE LA CADENA DE SUMINISTRO DE ACUERDO A LA MISIONALIDAD DE LA DIRECCIÓN DE ANTINARCÓTICOS</t>
  </si>
  <si>
    <t>TE JENNIFER CRUZ</t>
  </si>
  <si>
    <t>PRESTACIÓN DE SERVICIOS PROFESIONALES DE UN QUÍMICO CON MÍNIMO CUATRO AÑOS DE EXPERIENCIA COMO ANALISTA DE LABORATORIO EN EL DESARROLLO DE VALIDACIONES ANALÍTICAS, PARA ANÁLISIS DE DROGAS Y HOJA DE COCA/CANNABIS POR CROMATOGRAFÍA DE GASES ACOPLADA A ESPECTROMETRÍA DE MASAS (GC-MS) Y ACOPLADA A DETECTOR DE IONIZACIÓN EN LLAMA (GC-FID) EN EL LABORATORIO QUÍMICO DE INVESTIGACIÓN ANTIDROGAS DE LA DIRECCIÓN DE ANTINARCÓTICOS - POLICÍA NACIONAL.</t>
  </si>
  <si>
    <t xml:space="preserve">SE REQUIERE PARA ANÁLISIS DE DROGAS Y HOJA DE COCA/CANNABIS POR CROMATOGRAFÍA DE GASES ACOPLADA A ESPECTROMETRÍA DE MASAS (GC-MS) Y ACOPLADA A DETECTOR DE IONIZACIÓN EN LLAMA (GC-FID) EN EL LABORATORIO QUÍMICO DE INVESTIGACIÓN ANTIDROGAS DE LA DIRECCIÓN DE ANTINARCÓTICOS </t>
  </si>
  <si>
    <t>ST ALEJANDRA LOZANO</t>
  </si>
  <si>
    <t>PRESTACIÓN DE SERVICIOS PROFESIONALES DE UN QUÍMICO CON CERTIFICACIÓN EN EL MANEJO DE EQUIPOS DE CROMATOGRAFÍA LÍQUIDA Y GASEOSA, Y COMO AUDITOR INTERNO DE LA NORMA ISO 17025 PARA EL DESARROLLO DE METODOLOGÍAS DE ANÁLISIS CUALITATIVO Y CUANTITATIVO DE CANNABINOIDES MEDIANTE LA TÉCNICA CROMATOGRAFÍA LÍQUIDA Y APOYO A LOS PROCESOS DE ACREDITACIÓN DEL LABORATORIO QUÍMICO DE INVESTIGACIÓN ANTIDROGAS DE LA DIRECCIÓN DE ANTINARCÓTICOS</t>
  </si>
  <si>
    <t>SE REQUIERE PARA EL DESARROLLO DE METODOLOGÍAS DE ANÁLISIS CUALITATIVO Y CUANTITATIVO DE CANNABINOIDES MEDIANTE LA TÉCNICA CROMATOGRAFÍA LÍQUIDA Y APOYO A LOS PROCESOS DE ACREDITACIÓN DEL LABORATORIO QUÍMICO DE INVESTIGACIÓN ANTIDROGAS</t>
  </si>
  <si>
    <t>PRESTACIÓN DE SERVICIOS PROFESIONALES DE UN QUÍMICO AMBIENTAL MÍNIMO 3 AÑOS DE EXPERIENCIA EN VALIDACIÓN DE MÉTODOS ANALÍTICOS, CON EXPERIENCIA EN CROMATOGRAFÍA DE GASES ACOPLADA A MASAS (GC-MS) Y ESPECTROSCOPIA, PARA EL DESARROLLO DE NUEVAS METODOLOGÍAS EN CAMUFLADOS QUÍMICOS, ANÁLISIS DE NSP Y DROGAS EMERGENTES EN EL LABORATORIO QUÍMICO DE INVESTIGACIÓN ANTIDROGAS DE LA DIRECCIÓN DE ANTINARCÓTICOS - POLICÍA NACIONAL</t>
  </si>
  <si>
    <t>SE REQUIERE PARA EL DESARROLLO DE NUEVAS METODOLOGÍAS EN CAMUFLADOS QUÍMICOS, ANÁLISIS DE NSP Y DROGAS EMERGENTES EN EL LABORATORIO QUÍMICO DE INVESTIGACIÓN ANTIDROGAS</t>
  </si>
  <si>
    <t>PRESTACIÓN DE SERVICIOS PROFESIONALES DE UN QUÍMICO CON DOCTORADO Y MAESTRÍA EN CIENCIAS QUÍMICAS CON MÍNIMO DOS AÑOS DE EXPERIENCIA EN EL MANEJO DE EQUIPOS DE CROMATOGRAFÍA LÍQUIDA, PARA EL ANÁLISIS, VALIDACIÓN Y OPTIMIZACIÓN DE LOS PROCESOS DE CARACTERIZACIÓN DE DROGAS SINTÉTICAS Y ALCALOIDES, MEDIANTE LA TÉCNICA DE CROMATOGRAFÍA LÍQUIDA ACOPLADA A ESPECTROMETRÍA DE MASAS (HPLC/QTOF) Y ARREGLO DE DIODOS (HPLC-DAD) EN EL LABORATORIO QUÍMICO DE INVESTIGACIÓN ANTIDROGAS DE LA DIRECCIÓN DE ANTINAR</t>
  </si>
  <si>
    <t>SE REQUIERE PARA EL ANÁLISIS, VALIDACIÓN Y OPTIMIZACIÓN DE LOS PROCESOS DE CARACTERIZACIÓN DE DROGAS SINTÉTICAS Y ALCALOIDES, MEDIANTE LA TÉCNICA DE CROMATOGRAFÍA LÍQUIDA ACOPLADA A ESPECTROMETRÍA DE MASAS (HPLC/QTOF) Y ARREGLO DE DIODOS (HPLC-DAD) EN EL LABORATORIO QUÍMICO DE INVESTIGACIÓN ANTIDROGAS</t>
  </si>
  <si>
    <t>PRESTACIÓN DE SERVICIOS PROFESIONALES DE UN QUÍMICO FARMACÉUTICO CON MAESTRÍA EN CIENCIAS FARMACÉUTICAS Y CON MÍNIMO DOS AÑOS DE EXPERIENCIA EN EL MANEJO DE EQUIPOS DE CROMATOGRAFÍA, PARA EL ANÁLISIS DE DISOLVENTES Y SOLVENTES RESIDUALES POR CROMATOGRAFÍA DE GASES ACOPLADA A MASAS (GC-MS) Y DESARROLLO DE METODOLOGÍAS DE NSP, DROGAS DE ABUSO Y HOJA DE COCA POR CROMATOGRAFÍA LÍQUIDA ACOPLADA A ARREGLO DE DIODOS (HPLC-DAD) EN EL LABORATORIO QUÍMICO DE INVESTIGACIÓN ANTIDROGAS DE LA DIRECCIÓN DE ANTINARCÓTICOS</t>
  </si>
  <si>
    <t>SE REQUIERE PARA EL ANÁLISIS DE DISOLVENTES Y SOLVENTES RESIDUALES POR CROMATOGRAFÍA DE GASES ACOPLADA A MASAS (GC-MS) Y DESARROLLO DE METODOLOGÍAS DE NSP, DROGAS DE ABUSO Y HOJA DE COCA POR CROMATOGRAFÍA LÍQUIDA ACOPLADA A ARREGLO DE DIODOS (HPLC-DAD) EN EL LABORATORIO QUÍMICO DE INVESTIGACIÓN ANTIDROGAS</t>
  </si>
  <si>
    <t>PRESTACIÓN DE SERVICIOS DE UN PROFESIONAL EN CONTADURÍA PÚBLICA, CON CONOCIMIENTO Y CAPACIDAD DE ANÁLISIS DE CUENTAS CONTABLES, GESTIÓN FINANCIERA EN EL SECTOR PÚBLICO, MANEJO DE SIIF NACIÓN Y SOFTWARE CONTABLE SAP, RECONOCIMIENTO DE OPERACIONES FINANCIERAS, ESPECIALISTA EN REVISORÍA FISCAL, PARA APOYAR EL GRUPO DE CONTABILIDAD DE LA DIRECCIÓN DE ANTINARCÓTICOS</t>
  </si>
  <si>
    <t>SE REQUIERE PARA APOYAR EL GRUPO DE CONTABILIDAD</t>
  </si>
  <si>
    <t>PRESTACIÓN DE SERVICIOS PROFESIONALES COMO ABOGADA, CON DIPLOMADO EN CONTRATACIÓN ESTATAL, PARA LAS DIFERENTES ETAPAS DE CONTRATACIÓN QUE DESARROLLA EL GRUPO DE CONTRATOS DE LA DIRECCIÓN ANTINARCÓTICOS</t>
  </si>
  <si>
    <t>SE REQUIERE PARA LAS DIFERENTES ETAPAS DE CONTRATACIÓN QUE DESARROLLA EL GRUPO DE CONTRATOS</t>
  </si>
  <si>
    <t>TC RICARDO ANDRES CONDE MARTINEZ</t>
  </si>
  <si>
    <t>PRESTACIÓN DE SERVICIO DE UN PROFESIONAL MÉDICO ESPECIALISTA EN MEDICINA AEROESPACIAL, PARA EL FORTALECIMIENTO Y APOYO A LA EJECUCIÓN DEL PROCESO DE CERTIFICACIÓN DE APTITUD PSICOFÍSICA ESPECIAL DE VUELO AL PERSONAL DE AVIACIÓN POLICIAL Y DEMAS PERSONAL QUE REALIZA ACTIVIDADES EN AMBIENTES ESPECIALES DE ANTINARCÓTICOS</t>
  </si>
  <si>
    <t>SE REQUIERE PARA EL FORTALECIMIENTO Y APOYO A LA EJECUCIÓN DEL PROCESO DE CERTIFICACIÓN DE APTITUD PSICOFÍSICA ESPECIAL DE VUELO AL PERSONAL DE AVIACIÓN POLICIAL Y DEMAS PERSONAL QUE REALIZA ACTIVIDADES EN AMBIENTES ESPECIALES DE ANTINARCÓTICOS</t>
  </si>
  <si>
    <t>PRESTACIÓN DE SERVICIOS PROFESIONALES Y DE APOYO A LA GESTIÓN, DE UN TECNOLOGO EN ADMINISTRACIÓN DOCUMENTAL, CON DIPLOMADO EN GESTIÓN DOCUMENTAL, CURSO EN METODOLOGÍA PARA LA ELABORACIÓN DE TABLAS DE RETENCIÓN DOCUMENTAL, PARA EL GRUPO DE CONTRATOS DE LA DIRECCIÓN DE ANTINARCÓTICOS</t>
  </si>
  <si>
    <t>SE REQUIERE PARA LA ELABORACIÓN DE TABLAS DE RETENCIÓN DOCUMENTAL, PARA EL GRUPO DE CONTRATOS</t>
  </si>
  <si>
    <t>IT DIAZ ANDRES</t>
  </si>
  <si>
    <t>PRESTACIÓN DE SERVICIOS PROFESIONALES DE PROFESIONAL EN DERECHO CON ESPECIALIZACIÓN EN DERECHO LABORAL Y DE LA SEGURIDAD SOCIAL, CON DIPLOMADO O ESPECIALIZACIÓN EN CONTROL Y FISCALIZACIÓN DE CANNABIS Y/O NUEVAS SUSTANCIAS PSICOACTIVAS O DROGAS EMERGENTES, PARA EL FORTALECIMIENTO DE LAS ACTIVIDADES DE INVESTIGACIÓN, PROCEDIMIENTOS JURÍDICOS, PROCESOS DE DIRECCIONAMIENTO ESTRATÉGICO Y ACCIONES DERIVADAS DE LA NUEVA POLÍTICA NACIONAL DE DROGAS</t>
  </si>
  <si>
    <t>SE REQUIERE PARA EL FORTALECIMIENTO DE LAS ACTIVIDADES DE INVESTIGACIÓN, PROCEDIMIENTOS JURÍDICOS, PROCESOS DE DIRECCIONAMIENTO ESTRATÉGICO Y ACCIONES DERIVADAS DE LA NUEVA POLÍTICA NACIONAL DE DROGAS</t>
  </si>
  <si>
    <t>PRESTACIÓN DE SERVICIOS PROFESIONALES DE UN (1) ABOGADO ESPECIALISTA EN CONTRATACIÓN ESTATAL PARA ASESORAR AL GRUPO DE PLANEACIÓN EN EL SEGUIMIENTO Y CONTROL A LA EJECUCIÓN DE CONVENIOS DE LA DIRECCIÓN DE ANTINARCÓTICOS DE LA POLICÍA NACIONAL</t>
  </si>
  <si>
    <t xml:space="preserve">SE REQUIERE PARA ASESORAR AL GRUPO DE PLANEACIÓN EN EL SEGUIMIENTO Y CONTROL A LA EJECUCIÓN DE CONVENIOS </t>
  </si>
  <si>
    <t>CT GODOY EDGAR</t>
  </si>
  <si>
    <t>PRESTACIÓN DE SERVICIOS DE UN PROFESIONAL EN DERECHO ESPECILISTA EN CONTRATACION, PARA EL APOYO JURÍDICO DE LOS PROCESOS QUE ADELANTA EL ÁREA INTERVENCIÓN DE CULTIVOS ILÍCITOS DE LA DIRECCIÓN DE ANTINARCÓTICOS</t>
  </si>
  <si>
    <t>SE REQUIERE PARA EL APOYO JURÍDICO DE LOS PROCESOS QUE ADELANTA EL ÁREA INTERVENCIÓN DE CULTIVOS ILÍCITOS</t>
  </si>
  <si>
    <t>CT. ERIKA AMAYA</t>
  </si>
  <si>
    <t>PRESTACIÓN DE SERVICIO DE UN PROFESIONAL MÉDICO CON FORMACION  EN MEDICINA AEROESPACIAL, CON ESPECIALIZACION EN SEGURIDAD Y OCUPACIONAL  PARA EL FORTALECIMIENTO Y APOYO A LA EJECUCIÓN DEL PROCESO DE CERTIFICACIÓN DE APTITUD PSICOFÍSICA ESPECIAL DE VUELO AL PERSONAL DE AVIACIÓN POLICIAL Y DEMAS PERSONAL QUE REALIZA ACTIVIDADES EN AMBIENTES ESPECIALES DE ANTINARCÓTICOS</t>
  </si>
  <si>
    <t>PRESTACIÓN DE SERVICIOS DE UN PROFESIONAL MÉDICO ESPECIALISTA EN OTORRINOLARINGOLOGÍA PARA EL FORTALECIMIENTO Y APOYO A LA EJECUCIÓN DEL PROCESO DE CERTIFICACIÓN DE APTITUD PSICOFÍSICA ESPECIAL DE VUELO AL PERSONAL DE AVIACIÓN POLICIAL Y DEMÁS PERSONAL QUE REALIZA ACTIVIDADES EN AMBIENTE ESPECIALES DE ANTINARCÓTICOS</t>
  </si>
  <si>
    <t>SE REQUIERE PARA EL FORTALECIMIENTO Y APOYO A LA EJECUCIÓN DEL PROCESO DE CERTIFICACIÓN DE APTITUD PSICOFÍSICA ESPECIAL DE VUELO AL PERSONAL DE AVIACIÓN POLICIAL Y DEMÁS PERSONAL QUE REALIZA ACTIVIDADES EN AMBIENTE ESPECIALES DE ANTINARCÓTICOS</t>
  </si>
  <si>
    <t>ES LA PRESTACIÓN DE SERVICIO DE UN PROFESIONAL MÉDICO ESPECIALISTA EN OFTALMOLOGÍA, PARA EL FORTALECIMIENTO Y APOYO A LA EJECUCIÓN DEL PROCESO DE CERTIFICACIÓN DE APTITUD PSICOFÍSICA ESPECIAL DE VUELO AL PERSONAL DE AVIACIÓN POLICIAL Y DEMAS PERSONAL QUE REALIZA ACTIVIDADES EN AMBIENTES ESPECIALES DE ANTINARCÓTICOS</t>
  </si>
  <si>
    <t>L5</t>
  </si>
  <si>
    <t>SE REQUIERE PARA ORIENTAR DE MANERA  INTEGRAL EN EL DISEÑO, DESPLIEGUE E IMPLEMENTACIÓN DEL PLAN ESTRATEGICO DE LA DIRECCION DE ANTINARCOTICOS</t>
  </si>
  <si>
    <t>L6</t>
  </si>
  <si>
    <t>TC. HAROL ALFONSO OCHOA VASQUEZ</t>
  </si>
  <si>
    <t>PRESTACION DE SERVICDIOS PROFESIONALES PARA LA DIRECCIÓN DE ANTINARCÓTICOS.</t>
  </si>
  <si>
    <t>SE REQUIERE DEL SERVICIO DE UN PROFESIONAL PARA SUPLIR NECESIDADES DE LA DIRECCIÓN DE ANTINARCÓTICOS.</t>
  </si>
  <si>
    <t xml:space="preserve">25172502; 25172503; 25172504 </t>
  </si>
  <si>
    <t>ADQUISICION DE LLANTAS</t>
  </si>
  <si>
    <t>SE REQUIERE PARA GARANTIZAR LA SEGURIDAD, EL RENDIMIENTO ÓPTIMO Y LA EFICIENCIA DE LOS VEHÍCULOS, PREVINIENDO ACCIDENTES Y ASEGURANDO UN FUNCIONAMIENTO ADECUADO EN DIVERSAS CONDICIONES DE TRÁNSITO.</t>
  </si>
  <si>
    <t>TE JUAN CARLOS GUERRERO</t>
  </si>
  <si>
    <t>72102900;
72101507</t>
  </si>
  <si>
    <t>MANTENIMIENTO DE INSTALACIONES</t>
  </si>
  <si>
    <t>SE REQUIERE PARA PRESERVAR SU FUNCIONALIDAD, SEGURIDAD Y DURABILIDAD, EVITANDO FALLAS, REDUCIENDO COSTOS A LARGO PLAZO Y ASEGURANDO UN AMBIENTE OPERATIVO EFICIENTE Y LIBRE DE RIESGOS.</t>
  </si>
  <si>
    <t xml:space="preserve">Selección abreviada
Menor cuantia </t>
  </si>
  <si>
    <t>CT. GODOY EDGAR</t>
  </si>
  <si>
    <t>93131607; 93131608</t>
  </si>
  <si>
    <t>ADQUISICION DE REMESAS - VIVERES</t>
  </si>
  <si>
    <t>90111501; 90111503</t>
  </si>
  <si>
    <t>ADQUISICION DE ALOJAMIENTO Y ALIMENTACION</t>
  </si>
  <si>
    <t xml:space="preserve">Selección abreviada </t>
  </si>
  <si>
    <t>MANTENIMIENTO EQUIPO AUTOMOTOR</t>
  </si>
  <si>
    <t>02-02-02-008-008</t>
  </si>
  <si>
    <t>78181800;78181801;78181802;78181900</t>
  </si>
  <si>
    <t>DIASE</t>
  </si>
  <si>
    <t>JEFE COMUNICACIONES ESTRATEGICAS</t>
  </si>
  <si>
    <t>02-01-01-004-007-02</t>
  </si>
  <si>
    <t>APARATOS TRANSMISORES DE TELEVISIÓN Y RADIO; TELEVISIÓN, VIDEO Y CÁMARAS DIGITALES; TELÉFONOS</t>
  </si>
  <si>
    <t>Camaras Digitales</t>
  </si>
  <si>
    <t>Compras en Grandes Superficies</t>
  </si>
  <si>
    <t>02-01-01-004-007-03</t>
  </si>
  <si>
    <t>RADIORRECEPTORES Y RECEPTORES DE TELEVISIÓN; APARATOS PARA LA GRABACIÓN Y REPRODUCCIÓN DE SONIDO Y VIDEO; MICRÓFONOS, ALTAVOCES, AMPLIFICADORES, ETC.</t>
  </si>
  <si>
    <t xml:space="preserve">Trípode para video cámara </t>
  </si>
  <si>
    <t>JEFE TELEMATICA</t>
  </si>
  <si>
    <t>Compra e instalación de pantalla led para la Dirección de Antisecuestro y Antiextorsión</t>
  </si>
  <si>
    <t>Selección Abreviada de Menor cuantía</t>
  </si>
  <si>
    <t>JEFE LOGISTICO</t>
  </si>
  <si>
    <t>02-02-01-003-002-01</t>
  </si>
  <si>
    <t>PASTA DE PAPEL, PAPEL Y CARTÓN</t>
  </si>
  <si>
    <t>14111500
44121600
44121700</t>
  </si>
  <si>
    <t>Elementos de papelería y útiles de oficina para la DIASE y GAULA a nivel país</t>
  </si>
  <si>
    <t>Proceso de Mínima Cuantía</t>
  </si>
  <si>
    <t>JEFE VEHICULOS</t>
  </si>
  <si>
    <t>02-02-01-003-003-03-1-01-3331101</t>
  </si>
  <si>
    <t>Gasolina motor corriente</t>
  </si>
  <si>
    <t>Suministro de combustible para vehículos y motos DIASE y Nivel Pais, vigencias futuras 2025</t>
  </si>
  <si>
    <t>Acuerdos Marco de Precio</t>
  </si>
  <si>
    <t xml:space="preserve">Suministro de combustible para vehículos y motos DIASE y Nivel Pais </t>
  </si>
  <si>
    <t>02-02-01-003-006-02</t>
  </si>
  <si>
    <t>OTROS PRODUCTOS DE CAUCHO</t>
  </si>
  <si>
    <t>Guantes desechables nitrilo x 50 pares</t>
  </si>
  <si>
    <t>ATASE</t>
  </si>
  <si>
    <t>JEFE AREA ATENCION DEL SEC Y EXT</t>
  </si>
  <si>
    <t>02-02-01-003-008-09</t>
  </si>
  <si>
    <t>OTROS ARTÍCULOS MANUFACTURADOS N.C.P.</t>
  </si>
  <si>
    <t>Stand portable Sky line 2.5x3.0 mts para ATASE</t>
  </si>
  <si>
    <t>Carpa plegable en aluminio con laterales 4mts x 4mts</t>
  </si>
  <si>
    <t>31162800
39121700</t>
  </si>
  <si>
    <t>Suministro de elementos de construcción, ferretería, herramientas y eléctricos para la Dirección de Antisecuestro y Antiextorsión, GAULA, Escuela Antisecuestro y Antiextorsión, así como, las bodegas de bienes incautados ubicada en el municipio de Funza Cundinamarca.</t>
  </si>
  <si>
    <t>Medallas orden por la Libertad Personal en sus tres categorias</t>
  </si>
  <si>
    <t>02-02-02-006-003-03</t>
  </si>
  <si>
    <t>SERVICIOS DE SUMINISTRO DE COMIDAS</t>
  </si>
  <si>
    <t>Servicio de comedor y refrigerios</t>
  </si>
  <si>
    <t>02-02-02-006-009-01</t>
  </si>
  <si>
    <t>SERVICIOS DE DISTRIBUCIÓN DE ELECTRICIDAD, Y SERVICIOS DE DISTRIBUCIÓN DE GAS (POR CUENTA PROPIA)</t>
  </si>
  <si>
    <t>Servicio de energía DIASE y GAULA país</t>
  </si>
  <si>
    <t>Acto administrativo</t>
  </si>
  <si>
    <t>Servicio de acueducto y alcantarillado DIASE y GAULA país</t>
  </si>
  <si>
    <t>02-02-02-007-001-03-5-07</t>
  </si>
  <si>
    <t>SERVICIOS DE SEGURO OBLIGATORIO DE ACCIDENTES DE TRÁNSITO (SOAT)</t>
  </si>
  <si>
    <t>Adquisición de seguros SOAT para los vehículos y motocicletas de la DIASE</t>
  </si>
  <si>
    <t>Adquisición de seguros SOAT para los vehículos y motocicletas de la DIASE, vigencias futuras 2025</t>
  </si>
  <si>
    <t>JEFE PLANEACION</t>
  </si>
  <si>
    <t>02-02-02-007-002-01-1</t>
  </si>
  <si>
    <t>SERVICIOS DE ALQUILER O ARRENDAMIENTO CON O SIN OPCIÓN DE COMPRA RELATIVOS A BIENES INMUEBLES PROPIOS O ARRENDADOS</t>
  </si>
  <si>
    <t xml:space="preserve">Arriendo de las instalaciones donde funciona la Dirección Antisecuestro y Antiextorsón </t>
  </si>
  <si>
    <t>Contratación Directa</t>
  </si>
  <si>
    <t>Arriendo de las instalaciones donde funciona la Dirección Antisecuestro y Antiextorsón, vigencias futuras 2025.</t>
  </si>
  <si>
    <t>Arriendo de las instalaciones donde funciona las bodegas de incautados</t>
  </si>
  <si>
    <t>Arriendo de las instalaciones donde funciona las bodegas de incautados, vigencias futuras 2025</t>
  </si>
  <si>
    <t>02-02-02-008-003-09</t>
  </si>
  <si>
    <t>OTROS SERVICIOS PROFESIONALES, TÉCNICOS Y EMPRESARIALES N.C.P.</t>
  </si>
  <si>
    <t>Prestación de servicios profesionales como capellán de la Dirección Antisecuestro y Antiextorsión</t>
  </si>
  <si>
    <t>Pago de ARL por los servicios de capellán para la Dirección de Antisecuestro y Antiextorsión</t>
  </si>
  <si>
    <t>02-02-02-008-004-02</t>
  </si>
  <si>
    <t>SERVICIOS DE TELECOMUNICACIONES VÍA INTERNET</t>
  </si>
  <si>
    <t>Servicio de televisión e internet DIASE y GABOG</t>
  </si>
  <si>
    <t>02-02-02-008-005-03</t>
  </si>
  <si>
    <t>SERVICIOS DE LIMPIEZA</t>
  </si>
  <si>
    <t>47131700
76111501
90101700</t>
  </si>
  <si>
    <t>Prestación de servicio integral de aseo para las instalaciones del edificio DIASE, elementos de aseo y cafeteria , vigencias futuras 2025</t>
  </si>
  <si>
    <t>Prestación de servicio integral de aseo para las instalaciones del edificio DIASE, elementos de aseo y cafeteria</t>
  </si>
  <si>
    <t>JEFE COOPERACION INTERNACIONAL</t>
  </si>
  <si>
    <t>02-02-02-008-005-05</t>
  </si>
  <si>
    <t>SERVICIOS DE ORGANIZACIÓN DE VIAJES, OPERADORES TURÍSTICOS Y SERVICIOS CONEXOS</t>
  </si>
  <si>
    <t>Congreso internacional de lucha contra el secuestro y la extorsión- fortalecimiento de las capacidades investigativas de los hombres y mujeres GAULA, a través de la cooperación internacional.</t>
  </si>
  <si>
    <t>02-02-02-008-007-01-4-01</t>
  </si>
  <si>
    <t>Mantenimiento de vehículos Nissan y motocicletas Yamaha contrato 05-7-10019-24, vigencias futuras 2025</t>
  </si>
  <si>
    <t>Mantenimiento de vehículos automóviles Chevrolet O.C 139611, vigencias futuras 2025</t>
  </si>
  <si>
    <t>Mantenimiento de vehículos automóviles Renault O.C 139610, vigencias futuras 2025</t>
  </si>
  <si>
    <t>Mantenimiento de vehículos campero Chevrolet O.C 139609, vigencias futuras 2025</t>
  </si>
  <si>
    <t>Mantenimiento de vehículos campero Ford Chevrolet O.C 139608, vigencias futuras 2025</t>
  </si>
  <si>
    <t>Mantenimiento de vehículos campero Mazda O.C 139607, vigencias futuras 2025</t>
  </si>
  <si>
    <t>Mantenimiento de vehículos camperos Renault  O.C 139606, vigencias futuras 2025</t>
  </si>
  <si>
    <t>Mantenimiento de vehículos camperos Toyota O.C 139605, vigencias futuras 2025</t>
  </si>
  <si>
    <t>Mantenimiento de vehículos carga pesada Chevrolet O.C 139604, vigencias futuras 2025</t>
  </si>
  <si>
    <t>Mantenimiento de vehículos motocicletas Honda O.C 139603, vigencias futuras 2025</t>
  </si>
  <si>
    <t>Mantenimiento de vehículos motocicletas Suzuki O.C 139602, vigencias futuras 2025</t>
  </si>
  <si>
    <t>Mantenimiento preventivo y correctivo a todo costo para los vehículos y motocicletas de la Policía Nacional</t>
  </si>
  <si>
    <t>Guardia</t>
  </si>
  <si>
    <t>JEFE DE SEGURIDAD</t>
  </si>
  <si>
    <t>02-02-02-008-007-01-5</t>
  </si>
  <si>
    <t>SERVICIOS DE MANTENIMIENTO Y REPARACIÓN DE OTRA MAQUINARIA Y OTRO EQUIPO</t>
  </si>
  <si>
    <t>Servicio de mantenimiento y recarga extintores</t>
  </si>
  <si>
    <t xml:space="preserve">Mantenimiento ascensor edificio </t>
  </si>
  <si>
    <t xml:space="preserve">Calibración  termohigrómetros </t>
  </si>
  <si>
    <t>Calibración  luxómetro</t>
  </si>
  <si>
    <t>Actualizacón de software Suite de Adobe Creative Cloud</t>
  </si>
  <si>
    <t>JEFE SIJIN</t>
  </si>
  <si>
    <t>Actualizacón de software para diseño grafico Adobe Photoshop</t>
  </si>
  <si>
    <t>OPEAN</t>
  </si>
  <si>
    <t>COMANDANTE CIBER GAULA</t>
  </si>
  <si>
    <t>Renovación 2 4PC x 12 meses</t>
  </si>
  <si>
    <t>Renovación 1 4PC x 12 meses</t>
  </si>
  <si>
    <t>Renovación UFED TOUCH 3 x 12 meses</t>
  </si>
  <si>
    <t>02-02-02-008-007-02-9</t>
  </si>
  <si>
    <t>SERVICIOS DE MANTENIMIENTO Y REPARACIÓN DE OTROS BIENES N.C.P.</t>
  </si>
  <si>
    <t>Mantenimiento preventivo y correctivo de las motobombas para la Dirección Antisecuestro y Antiextorsión</t>
  </si>
  <si>
    <t>Mantenimiento preventivo y correctivo de puertas para la Dirección Antisecuestro y Antiextorsión</t>
  </si>
  <si>
    <t>02-02-02-008-009-01</t>
  </si>
  <si>
    <t>SERVICIOS DE EDICIÓN, IMPRESIÓN Y REPRODUCCIÓN</t>
  </si>
  <si>
    <t>80161801
82121500
82121700</t>
  </si>
  <si>
    <t>Servicio de impresión y fotocopiado bajo la modalidad de outsourscing para los GAULA</t>
  </si>
  <si>
    <t>Servicio de impresión y fotocopiado bajo la modalidad de outsourscing para los GAULA, apalancamiento de vigencias futuras 2025</t>
  </si>
  <si>
    <t>02-02-02-009-004-02</t>
  </si>
  <si>
    <t>SERVICIOS DE RECOLECCIÓN DE DESECHOS</t>
  </si>
  <si>
    <t>Servicio de recolección de basuras DIASE y GAULA país</t>
  </si>
  <si>
    <t>02-02-02-009-006-09</t>
  </si>
  <si>
    <t>OTROS SERVICIOS DE ESPARCIMIENTO Y DIVERSIÓN</t>
  </si>
  <si>
    <t>Prestación de Servicios para el despliegue de las actividades para el fortalecimiento integral del bienestar del personal y la salud mental, en el marco de la guía de atención a la familia policial, para el personal de la Dirección Antisecuestro y Antiextorsión – 2025 (L5BS1 )</t>
  </si>
  <si>
    <t>Viáticos y gastos de viaje</t>
  </si>
  <si>
    <t>AREA LOGISTICA Y FINANCIERA</t>
  </si>
  <si>
    <t xml:space="preserve">SUMINISTRO DE COMBUSTIBLE PARA EL PARQUE AUTOMOTOR DE LA DIRECCIÓN DE TRÁNSITO Y TRANSPORTE Y SECCIONALES. SEGÚN ACUERDO MARCO CCE-326-AMP-2022 </t>
  </si>
  <si>
    <t>GL</t>
  </si>
  <si>
    <t xml:space="preserve"> Tienda Virtual Del Estado Colombiano</t>
  </si>
  <si>
    <t>SUMINISTRO DE COMBUSTIBLE PARA EL PARQUE AUTOMOTOR DE LA DIRECCIÓN DE TRÁNSITO Y TRANSPORTE Y SECCIONALES. SEGÚN ACUERDO MARCO CCE-326-AMP-2022</t>
  </si>
  <si>
    <t>SUMINISTRO DE COMBUSTIBLE PARA VEHÍCULOS Y MOTOCICLETAS DE LA DIRECCIÓN DE TRÁNSITO Y TRANSPORTE</t>
  </si>
  <si>
    <t>UREA</t>
  </si>
  <si>
    <t>APROVISIONAMIENTO DE SUMINISTRO DE SOLUCIÓN UREA PARA LAS GRÚAS DE RESCATE TIPO DIÉSEL EURO IV Y TANQUETAS PARA TRANSPORTE DEL PERSONAL DE LA DIRECCIÓN DE TRÁNSITO Y TRANSPORTE DE LA POLICÍA NACIONAL</t>
  </si>
  <si>
    <t>MANTENIMIENTO PREVENTIVO Y CORRECTIVO CON SUMINISTRO DE REPUESTOS AL EQUIPO AUTOMOTOR ADSCRITO A LA DIRECCIÓN DE TRÁNSITO Y TRANSPORTE (CAMPERO RENAULT)</t>
  </si>
  <si>
    <t>Un.</t>
  </si>
  <si>
    <t>MANTENIMIENTO PREVENTIVO Y CORRECTIVO CON SUMINISTRO DE REPUESTOS AL EQUIPO AUTOMOTOR ADSCRITO A LA DIRECCIÓN DE TRÁNSITO Y TRANSPORTE (CAMPERO FORD)</t>
  </si>
  <si>
    <t>MANTENIMIENTO PREVENTIVO Y CORRECTIVO CON SUMINISTRO DE REPUESTOS AL EQUIPO AUTOMOTOR ADSCRITO A LA DIRECCIÓN DE TRÁNSITO Y TRANSPORTE CAMPERO CHEVROLET)</t>
  </si>
  <si>
    <t>MANTENIMIENTO PREVENTIVO Y CORRECTIVO CON SUMINISTRO DE REPUESTOS AL EQUIPO AUTOMOTOR ADSCRITO A LA DIRECCIÓN DE TRÁNSITO Y TRANSPORTE (AUTOMOVIL RENAULT)</t>
  </si>
  <si>
    <t>MANTENIMIENTO PREVENTIVO Y CORRECTIVO CON SUMINISTRO DE REPUESTOS AL EQUIPO AUTOMOTOR ADSCRITO A LA DIRECCIÓN DE TRÁNSITO Y TRANSPORTE (AUTOMOVIL CHEVROLET)</t>
  </si>
  <si>
    <t>MANTENIMIENTO PREVENTIVO Y CORRECTIVO CON SUMINISTRO DE REPUESTOS AL EQUIPO AUTOMOTOR ADSCRITO A LA DIRECCIÓN DE TRÁNSITO Y TRANSPORTE (AUTOMOVILES MAZDA)</t>
  </si>
  <si>
    <t>MANTENIMIENTO PREVENTIVO Y CORRECTIVO CON SUMINISTRO DE REPUESTOS AL EQUIPO AUTOMOTOR ADSCRITO A LA DIRECCIÓN DE TRÁNSITO Y TRANSPORTE</t>
  </si>
  <si>
    <t>MANTENIMIENTO PREVENTIVO Y CORRECTIVO CON SUMINISTRO DE REPUESTOS AL EQUIPO AUTOMOTOR ADSCRITO A LA DIRECCIÓN DE TRÁNSITO Y TRANSPORTE (CARCA PESADA CHEVROLET)</t>
  </si>
  <si>
    <t>MANTENIMIENTO PREVENTIVO Y CORRECTIVO CON SUMINISTRO DE REPUESTOS AL EQUIPO AUTOMOTOR ADSCRITO A LA DIRECCIÓN DE TRÁNSITO Y TRANSPORTE (CAMPEROS TOYOTA)</t>
  </si>
  <si>
    <t>MANTENIMIENTO PREVENTIVO Y CORRECTIVO PARA VEHÍCULOS MULTIMARCA Y MOTOCICLETAS YAMAHA Y SUZUKI Y LANCHAS AL SERVICIO DE LA DIRECCIÓN DE TRÁNSITO Y TRANSPORTE</t>
  </si>
  <si>
    <t xml:space="preserve">Tienda Virtual Del Estado Colombiano </t>
  </si>
  <si>
    <t xml:space="preserve">MANTENIMIENTO PREVENTIVO Y CORRECTIVO PARA VEHÍCULOS MULTIMARCA LANCHAS AL SERVICIO DE LA DIRECCIÓN DE TRÁNSITO Y TRANSPORTE </t>
  </si>
  <si>
    <t>GRUPO DE TECNOLOGIAS DE LA INFORMACION</t>
  </si>
  <si>
    <t>JEFE GRUPO TECNOLOGIAS DE LA INFORMACION Y LAS COMUNICACIONES</t>
  </si>
  <si>
    <t>02-02-02-008-007-01-3</t>
  </si>
  <si>
    <t>SERVICIOS DE MANTENIMIENTO Y REPARACIÓN DE COMPUTADORES Y EQUIPO PERIFÉRICO</t>
  </si>
  <si>
    <t>81112200
81112300</t>
  </si>
  <si>
    <t xml:space="preserve">SOPORTE TÉCNICO Y MANTENIMIENTO PREVENTIVO Y CORRECTIVO DE LOS EQUIPOS DE COMPUTO Y DISPOSITIVOS TECNOLÓGICOS, CON SOPORTE TÉCNICO, SUMINISTRO DE REPUESTOS Y PERSONAL DE APOYO EN SITIO LA DITRA </t>
  </si>
  <si>
    <t>GRUPO DE TALENTO HUMANO</t>
  </si>
  <si>
    <t>SEGURIDAD Y SALUD EN EL TRABAJO</t>
  </si>
  <si>
    <t xml:space="preserve">02-02-02-008-007-01-5 </t>
  </si>
  <si>
    <t>72101516 46191601</t>
  </si>
  <si>
    <t xml:space="preserve">SERVICIO DE MANTENIMIENTO Y CARGUE DE EXTINTORES DE LA DITRA, INCLUIDOS REPUESTOS, APORTANDO A LA SEGURIDAD VIAL </t>
  </si>
  <si>
    <t>Tienda Virtual Del Estado Colombiano</t>
  </si>
  <si>
    <t>GULAM</t>
  </si>
  <si>
    <t>GRUPO DE LABORATORIO DE METROLOGIA</t>
  </si>
  <si>
    <t>JEFE GRUPO DE LABORATORIO DE METROLOGIA</t>
  </si>
  <si>
    <t>81101706
81141504</t>
  </si>
  <si>
    <t xml:space="preserve">MANTENIMIENTO PARA EQUIPOS E INSTRUMENTOS AUXILIARES DE MEDICIÓN DEL GRUPO LABORATORIO DE METROLOGÍA Y GESTIÓN DOCUMENTAL DE LA DIRECCIÓN DE TRÁNSITO Y TRANSPORTE DE LA POLICÍA NACIONAL </t>
  </si>
  <si>
    <t>SERVICIO MANTENIMIENTO PREVENTIVO Y CORRECTIVO  A TODO COSTO Y/O HASTA AGOTAR PRESUPUESTO PARA EQUIPOS ALCOHOLÍMETROS INTOXIMETERS RBT IV Y AS-VXL  DE LA DIRECCIÓN DE TRÁNSITO Y TRANSPORTE DE LA POLICÍA NACIONAL.</t>
  </si>
  <si>
    <t>SERVICIO DE CALIBRACIÓN PARA EQUIPOS E INSTRUMENTOS AUXILIARES DE MEDICIÓN DEL GRUPO LABORATORIO DE METROLOGÍA Y GESTIÓN DOCUMENTAL DE LA DIRECCIÓN DE TRÁNSITO Y TRANSPORTE DE LA POLICÍA NACIONAL INCLUYE TERMOHIGRÓMETROS Y LUXÓMETROS DE GUGED</t>
  </si>
  <si>
    <t>SECCIONAL DE INTELIGENCIA</t>
  </si>
  <si>
    <t>JEFE SECCIONAL DE INTELIGENCIA</t>
  </si>
  <si>
    <t>02-02-02-008-007-01-2</t>
  </si>
  <si>
    <t>MANTENIMIENTO METROLÓGICO DE ESTACIONES TOTALES Y SOFTWARE TOPOGRÁFICO, A TODO COSTO Y/O HASTA AGOTAR PRESUPUESTO, PARA EL GRUPO DE INVESTIGACIÓN CRIMINALÍSTICA DE LA SECCIONAL DE INVESTIGACIÓN CRIMINAL DE LA DIRECCIÓN DE TRÁNSITO Y TRANSPORTE</t>
  </si>
  <si>
    <t xml:space="preserve">Servicios de mantenimiento </t>
  </si>
  <si>
    <t>SERVICIO DE MANTENIMIENTO PREVENTIVO Y CORRECTIVO PARA LAS MAQUINAS DEL GIMNASIO, GENERANDO BIENESTAR AL PERSONAL DE LA DITRA</t>
  </si>
  <si>
    <t>76111500 72102900</t>
  </si>
  <si>
    <t>SERVICIOS DE ASEO INTEGRAL, QUE INCLUYA CAFETERÍA PARA EL BIENESTAR DEL PERSONA DE LA DIRECCIÓN DE TRÁNSITO Y TRANSPORTE</t>
  </si>
  <si>
    <t>Acuerdo Marco de precios</t>
  </si>
  <si>
    <t>SERVICIO DE IMPRESIÓN, EDICIÓN, FOTOCOPIADO Y OUTSOURCING DE LA DIRECCIÓN DE TRÁNSITO Y TRANSPORTE</t>
  </si>
  <si>
    <t>Selección Abreviada / Subasta Inversa</t>
  </si>
  <si>
    <t>OBESV</t>
  </si>
  <si>
    <t>OBSERVATORIO ESTRATEGICO DE SEGURIDAD VIAL</t>
  </si>
  <si>
    <t>JEFE OBSERVATORIO ESTRATEGICO DE SEGURIDAD VIAL</t>
  </si>
  <si>
    <t>SERVICIO DE IMPRESIÓN DE INFORMES DE ACCIDENTES DE TRÁNSITO PARA LA DIRECCIÓN DE TRÁNSITO Y TRANSPORTE DE LA POLICÍA NACIONAL.</t>
  </si>
  <si>
    <t>02-01-01-003-008-01-4</t>
  </si>
  <si>
    <t xml:space="preserve">56101703 56101519 56112102 56112103 56101522 </t>
  </si>
  <si>
    <t>ADQUISICIÓN DE MUEBLES, SILLAS EJECUTIVAS PARA EL FUNCIONAMIENTO DE LA DITRA</t>
  </si>
  <si>
    <t>02-01-01-004-004-02</t>
  </si>
  <si>
    <t>ADQUISICIÓN DE MOTOBOMBAS PARA LA DITRA / TABLERO ELECTRICO</t>
  </si>
  <si>
    <t>02-01-01-004-005-02</t>
  </si>
  <si>
    <t>81101600
81101617 32101617</t>
  </si>
  <si>
    <t>ADQUISICIÓN DISPOSITIVOS FIRMA DIGITAL Y BIOMÉTRICOS CON SUS RESPECTIVAS LICENCIAS PARA LA INTERACCIÓN CON LA PLATAFORMA ELECTRÓNICA HQ-RUNT PARA EL OBSERVATORIO ESTRATÉGICO VIAL DE LA DIRECCIÓN DE TRÁNSITO Y TRANSPORTE DE LA POLICÍA NACIONAL</t>
  </si>
  <si>
    <t>MAQUINARIA DE INFORMÁTICA Y SUS PARTES, PIEZAS Y ACCESORIOS</t>
  </si>
  <si>
    <t xml:space="preserve">ADQUISICION DE EQUIPOS DE COMPUTO WORK STATION PARA SIJIN, COEST, CONTRATOS, TELEM, SIPOL, PARA ANALISIS DE VOLUMEN DE INFORMACION </t>
  </si>
  <si>
    <t>02-01-01-004-006-09</t>
  </si>
  <si>
    <t>OTRO EQUIPO ELÉCTRICO Y SUS PARTES Y PIEZAS</t>
  </si>
  <si>
    <t>ADQUISICIÓN DE MAQUINAS PARA EL GIMNASIO GENERANDO EL BIENESTAR DE LOS SERVIDORES PÚBLICOS DE LA DITRA.</t>
  </si>
  <si>
    <t>COMUNICACIONES ESTRATEGICAS</t>
  </si>
  <si>
    <t>ADQUISICIÓN COMBO DE MICRÓFONO INALÁMBRICO DE SOLAPA Y/O DE MANO (H5 / 518 - 542MHZ) (2 JUEGOS)</t>
  </si>
  <si>
    <t>ADQUISICIÓN CAMARAS DE VIDEO</t>
  </si>
  <si>
    <t>GRUPO DE GESTION DOCUMENTAL</t>
  </si>
  <si>
    <t>JEFE GRUPO DE CORRESPONDENCIA</t>
  </si>
  <si>
    <t>02-01-01-004-008-02</t>
  </si>
  <si>
    <t>ADQUISICIÓN DE TERMOHIDROMETROS Y LUXOMETROS</t>
  </si>
  <si>
    <t>02-01-01-004-009-01</t>
  </si>
  <si>
    <t>EQUIPO DE TRANSPORTE</t>
  </si>
  <si>
    <t>25101801 25101500</t>
  </si>
  <si>
    <t>ADQUISICIÓN DE EQUIPO AUTOMOTOR (MOTOCICLETAS) PARA LAS SECCIONALES DE TRANSITO Y TRANSPORTE, PARA EL CUMPLIMIENTO DE LA MISIONALIDAD</t>
  </si>
  <si>
    <t>24101502 25101500</t>
  </si>
  <si>
    <t>ADQUISICIÓN DE EQUIPO AUTOMOTOR ( BUS, BUSETONES), PARA LAS SECCIONALES DE TRANSITO Y TRANSPORTE, PARA EL CUMPLIMIENTO DE LA MISIONALIDAD</t>
  </si>
  <si>
    <t>02-01-01-004-010-04</t>
  </si>
  <si>
    <t xml:space="preserve">ADQUISICIÓN DE ELEMENTOS DE PROTECCIÓN PARA EL PERSONAL DE LA DIRECCIÓN DE TRÁNSITO Y TRANSPORTE DE LA POLICÍA NACIONAL, CHALECOS ANTIBALAS NIVEL IIIA HOMBRE, ANTIBALAS NIVEL IIIA MUJER, IGUALMENTE CASCOS BLINDADOS NIVEL IIIA CON ACCESORIOS, GAFAS DE PROTECCIÓN BALÍSTICA.”.    </t>
  </si>
  <si>
    <t>46171600 46171610</t>
  </si>
  <si>
    <t xml:space="preserve">SOLUCIÓN TECNOLÓGICA PARA LA SEGURIDAD DE INSTALACIONES, INCLUYE CONTROL DE ACCESO DEL PERSONAL EXTERNO, ADQUISICIÓN DE CCTV, INSTALACIÓN Y CONFIGURACIÓN, ESCÁNER DE ELEMENTOS AL INGRESO DE LA GUARDIA INCLUYENDO ADEMÁS EL ARCO DE METALES </t>
  </si>
  <si>
    <t xml:space="preserve">ADQUISICIÓN DE ESCANER PARA LA SEGURIDAD EN LOS TRAMOS VIALES, INCLUYE CONTROL DE LOS VEHICULOS INCUYENDO ADEMÁS EL ARCO DE METALES </t>
  </si>
  <si>
    <t>ADQUISICIÓN DE SOFTWARES PARA PROCESAMIENTOS DE EDICIÓN DE IMÁGENES Y VIDEO. (CAPACITACIÓN  - ALARMA)</t>
  </si>
  <si>
    <t>46181705 53101902 53102102
53101904 53111501
 53111601 53111601
46181503 46181604</t>
  </si>
  <si>
    <t>ADQUISICIÓN DE ELEMENTOS DE DOTACIÓN PARA LAS SECCIONALES DE TRÁNSITO Y TRANSPORTE A NIVEL PAÍS, COMO IMPERMEABLES, GUANTES, PANTALÓN Y POLO, RODILLERAS, CODERAS TRAJE N4 VERDE, TRAJE N5 ENTRE OTROS ELEMENTOS DE DOTACIÓN</t>
  </si>
  <si>
    <t xml:space="preserve">44122101 44121503 44121605 44121612 44121615 44121618 44121619 44121621 44121630 44121634 44121701 44121702 44121704 44121706 44121716 44121804 44121902 44121905 44122003 44122011 44122104 44122107 </t>
  </si>
  <si>
    <t>ADQUISICIÓN DE LA PAPELERÍA, ÚTILES DE ESCRITORIO Y OFICINA PARA EL USO DE LAS DEPENDENCIAS DE LA DITRA</t>
  </si>
  <si>
    <t>JEFE GRUPO DE LABORATORIO</t>
  </si>
  <si>
    <t>02-02-01-003-004-05</t>
  </si>
  <si>
    <t xml:space="preserve">ADQUISICIÓN MATERIALES DE REFERENCIA CERTIFICADO (TANQUES DE GAS SECO) PARA LA CALIBRACIÓN DE ALCOHOLÍMETROS DE PROPIEDAD DE LA DIRECCIÓN DE TRÁNSITO Y TRANSPORTE DE LA POLICÍA NACIONAL </t>
  </si>
  <si>
    <t>24111502
24111503
24111514
24112401
27111801
27112809
31201512
31201522
31201525
41111713
41111714
41114201
42131605
42131606
42132201
42132203
42132205
42171501
42261602
42261901
42295407
44101703
44121634
44121905
46151703
46151715
46161507
46181503
46181504
46181509
46181541
46181804
46181808
46181811
47121701
47121709
55121729
55121731
60106301
60106302</t>
  </si>
  <si>
    <t>ADQUISICIÓN DE ELEMENTOS  DE SEGURIDAD INDUSTRIAL, MATERIAL E INSUMOS  FORENSES,  PARA  EL  DESARROLLO  DE ACTIVIDADES  DE  LA  SECCIONAL  DE INVESTIGACIÓN  CRIMINAL  DE LA DIRECCIÓN DE TRÁNSITO Y TRANSPORTE DE LA POLICÍA NACIONAL.</t>
  </si>
  <si>
    <t>02-02-01-004-003-09</t>
  </si>
  <si>
    <t>OTRAS MÁQUINAS PARA USOS GENERALES Y SUS PARTES Y PIEZAS</t>
  </si>
  <si>
    <t xml:space="preserve">ADQUISICIÓN DE EXTINTORES DE LA DITRA APORTANDO A LA SEGURIDAD VIAL </t>
  </si>
  <si>
    <t>ARSEV</t>
  </si>
  <si>
    <t>AREA DE SEGURIDAD VIAL</t>
  </si>
  <si>
    <t>JEFE AREA DE SEGURIDAD VIAL</t>
  </si>
  <si>
    <t>27110000
26121600
39121700
39101800
39101600</t>
  </si>
  <si>
    <t>ADQUIRIR HERRAMIENTAS Y MATERIALES METÁLICOS DE FERRETERÍA PARA LAS CARPAS, COMO PLANTAS ELECTRICAS, MULTITOMAS, FLASHES, EXTENSIONES ELECTRICAS ENTRE OTRAS</t>
  </si>
  <si>
    <t>02-02-01-004-003-02</t>
  </si>
  <si>
    <t>27110000
26121600
39121700
39101800
39101600
31201500
39111800
46171500
27112800
31161500
12352300
23131500
31210000
30151800
39111800</t>
  </si>
  <si>
    <t>ADQUIRIR HERRAMIENTAS Y MATERIALES METÁLICOS DE FERRETERÍA PARA EL MANTENIMIENTO PREVENTIVO Y CORRECTIVO DEL INMUEBLE DONDE FUNCIONA LA DITRA</t>
  </si>
  <si>
    <t xml:space="preserve">ADQUISICIÓN DE ELEMENTOS DE PREVENCIÓN COMO CARPAS Y DUMMYS  PARA DISTRIBUCIÓN EN LOS CORREDORES VIALES  DE PREVENCIÓN VIAL DE INGRESO A LA CAPITAL </t>
  </si>
  <si>
    <t>ADQUISICIÓN DE CONOS PARA LAS CAMPAÑAS DE PREVENCIÓN VIAL Y FUNCIONAMIENTO DE LA SECCIONALES DE TRANSITO Y TRANSPORTE</t>
  </si>
  <si>
    <t>SERVICIOS DE SEGUROS DE VEHÍCULOS AUTOMOTORES</t>
  </si>
  <si>
    <t>ADQUISICIÓN DE SERVICIOS DE SEGURO OBLIGATORIO DE ACCIDENTES DE TRÁNSITO (SOAT)PARA VEHÍCULOS Y MOTOCICLETAS AL SERVICIO DE LA DIRECCIÓN DE TRÁNSITO Y TRANSPORTE / 150 SOAT VF / 90 ADICION</t>
  </si>
  <si>
    <t>JEFE GRUPO BIENES RAICES</t>
  </si>
  <si>
    <t xml:space="preserve">SERVICIO DE ENERGÍA PARA LAS INSTALACIONES DONDE FUNCIONA LA DIRECCIÓN DE TRANSITO Y TRANSPORTE, IGUALMENTE ALMACÉN DE INTENDENCIA. </t>
  </si>
  <si>
    <t>02-02-02-006-009-02</t>
  </si>
  <si>
    <t>SERVICIOS DE DISTRIBUCIÓN DE AGUA (POR CUENTA PROPIA)</t>
  </si>
  <si>
    <t xml:space="preserve">SERVICIO DE ACUEDUCTO PARA LAS INSTALACIONES DONDE FUNCIONA LA DIRECCIÓN DE TRANSITO Y TRANSPORTE, IGUALMENTE ALMACÉN DE INTENDENCIA. </t>
  </si>
  <si>
    <t>78102200 78102203</t>
  </si>
  <si>
    <t>SERVICIO DE PAQUETEO Y CORRESPONDENCIA DE LA DITRA</t>
  </si>
  <si>
    <t>02-02-02-005-004-01-2</t>
  </si>
  <si>
    <t>80101500
80101600
80101509</t>
  </si>
  <si>
    <t>MANTENIMIENTO PREVENTIVO DEL INMUEBLE DONDE FUNCIONA LA DITRA</t>
  </si>
  <si>
    <t>Selección Abreviada De Menor cuantía</t>
  </si>
  <si>
    <t>02-02-02-005-004-02-3</t>
  </si>
  <si>
    <t>ESTUDIOS TÉCNICOS, SISTEMA HIDRÁULICOS, SANITARIOS, ELÉCTRICOS Y DE ILUMINACIÓN, DE EXTINCIÓN Y DETECCIÓN DE INCENDIOS, DE SEGURIDAD, Y DE ADECUACIÓN DE FACHADAS Y OBRAS COMPLEMENTARIAS DE LA DITRA</t>
  </si>
  <si>
    <t>02-02-02-008-004-06</t>
  </si>
  <si>
    <t>SERVICIOS DE TRANSMISIÓN, PROGRAMACIÓN Y DISTRIBUCIÓN DE PROGRAMAS</t>
  </si>
  <si>
    <t>SERVICIO DE TRANSMISIÓN DE INFORMACIÓN, PLAN NACIONAL DE SEGURIDAD POR CUADRANTES VIALES, TELEFONÍA Y DATOS EL CUAL UTILIZA EQUIPOS PDA  PARA CONSULTA DE ANTECEDENTES Y EL SISTEMA RISTRA V/MES 110.890.000</t>
  </si>
  <si>
    <t xml:space="preserve">Resolucion </t>
  </si>
  <si>
    <t>SERVICIO EXTERNO DE MONITOREO DE MEDIOS QUE PERMITA EL RASTREO DE INFORMACIÓN EN MEDIOS REGIONALES Y NACIONALES DE RADIO, PRENSA Y TELEVISIÓN, EN DONDE LA ENTIDAD NO CUENTA CON MEDIOS PARA REGISTRARLOS Y CONOCER EL IMPACTO EN LA DITRA DE LAS SECCIONALES DE TRANSITO Y TRANSPORTE NIVEL NACIONAL</t>
  </si>
  <si>
    <t>02-02-02-005-004-06</t>
  </si>
  <si>
    <t>SERVICIOS DE INSTALACIONES</t>
  </si>
  <si>
    <t>55121700
55121900</t>
  </si>
  <si>
    <t xml:space="preserve">SEÑALIZACIÓN INTERNA DEL EDIFICIO DE LA DITRA CUMPLIENDO CON LA POLITICA DE SEGURIDAD Y SALUD DEL TRABAJO. </t>
  </si>
  <si>
    <t>02-02-02-008-003-01-2</t>
  </si>
  <si>
    <t>SERVICIOS DE CONSULTORÍA EMPRESARIAL</t>
  </si>
  <si>
    <t>CONTRATACIÓN DE UN COMUNICADOR SOCIAL QUE BRINDE ASESORÍA  A LA DIRECCIÓN DE TRÁNSITO TRANSPORTE DE LA POLICÍA NACIONAL EN TEMAS COMUNICACIONALES, BRINDANDO SOPORTE EN LAS ACTIVIDADES A REALIZAR COMO SON, RUEDAS DE PRENSA, MONITOREO DE MEDIOS DE COMUNICACIÓN, ELABORACIÓN DE BOLETINES DE PRENSA, ACTIVIDADES DE PREVENCIÓN VIAL CON LAS COMUNIDADES, TOMA DE FOTOGRAFÍAS,  REALIZACIÓN DE PIEZAS AUDIOVISUALES, ENTRE OTRAS. (COEST)</t>
  </si>
  <si>
    <t>GRUPO DE CONTRATOS</t>
  </si>
  <si>
    <t>JEFE DE GRUPO DE CONTRATOS</t>
  </si>
  <si>
    <t>CONTRATACIÓN DE PROFESIONALES EN APOYO A LA GESTIÓN PARA LA DIRECCIÓN DE TRÁNSITO TRANSPORTE DE LA POLICÍA NACIONAL EN LA ELABORACIÓN DE CONTENIDOS, ASESORÍA EN CONTRATOS, LIQUIDACIÓN DE CONVENIOS, APORTANDO A LA ESTRUCTURA Y MISIONALIDAD DE ESTA DIRECCIÓN EN TEMAS DE PREVENCIÓN VIAL, MOVILIDAD E IMAGEN INSTITUCIONAL (CONTRATOS 1)</t>
  </si>
  <si>
    <t>CONTRATACIÓN DE PROFESIONALES EN APOYO A LA GESTIÓN PARA LA DIRECCIÓN DE TRÁNSITO TRANSPORTE DE LA POLICÍA NACIONAL EN LA ELABORACIÓN DE CONTENIDOS, ASESORÍA EN CONTRATOS, LIQUIDACIÓN DE CONVENIOS, APORTANDO A LA ESTRUCTURA Y MISIONALIDAD DE ESTA DIRECCIÓN EN TEMAS DE PREVENCIÓN VIAL, MOVILIDAD E IMAGEN INSTITUCIONAL (CONTRATOS 2)</t>
  </si>
  <si>
    <t>CONTRATACIÓN DE PROFESIONALES EN APOYO A LA GESTIÓN PARA LA DIRECCIÓN DE TRÁNSITO TRANSPORTE DE LA POLICÍA NACIONAL EN LA ELABORACIÓN DE CONTENIDOS, ASESORÍA EN CONTRATOS, LIQUIDACIÓN DE CONVENIOS, APORTANDO A LA ESTRUCTURA Y MISIONALIDAD DE ESTA DIRECCIÓN EN TEMAS DE PREVENCIÓN VIAL, MOVILIDAD E IMAGEN INSTITUCIONAL (CONTRATOS 3)</t>
  </si>
  <si>
    <t>GRUPO DE BIENES RAICES</t>
  </si>
  <si>
    <t>JEFE  DE GRUPO DE BIENES RAICES</t>
  </si>
  <si>
    <t>CONTRATACIÓN DE PROFESIONALES EN APOYO A LA GESTIÓN PARA LA DIRECCIÓN DE TRÁNSITO TRANSPORTE DE LA POLICÍA NACIONAL EN EL GRUPO DE PLANEACIÓN PARA LO RELACIONADO CON LAS ACTIVIDADES CONTRACTUALES DE CONVENIOS CON EL FIN DE FORTALECER EL PROCESO ENFOCADOS A LA SEGURIDAD VIAL EN TODO EL TERRITORIO NACIONAL. (GUBIR)</t>
  </si>
  <si>
    <t>GRUPO DE PLANEACION</t>
  </si>
  <si>
    <t>JEFE GRUPO DE PLANEACION</t>
  </si>
  <si>
    <t>CONTRATACIÓN DE PROFESIONALES EN APOYO A LA GESTIÓN PARA LA DIRECCIÓN DE TRÁNSITO TRANSPORTE DE LA POLICÍA NACIONAL EN EL GRUPO DE PLANEACIÓN PARA LO RELACIONADO CON LAS ACTIVIDADES CONTRACTUALES DE CONVENIOS CON EL FIN DE FORTALECER EL PROCESO ENFOCADOS A LA SEGURIDAD VIAL EN TODO EL TERRITORIO NACIONAL.  (PLANEACIÓN)</t>
  </si>
  <si>
    <t>CONTRATACIÓN DE PROFESIONALES EN APOYO A LA GESTIÓN PARA LA DIRECCIÓN DE TRÁNSITO TRANSPORTE DE LA POLICÍA NACIONAL EN LA FORMULACIÓN Y SEGUIMIENTO DE LOS OBJETIVOS, PLANES Y ACTIVIDADES DENTRO DE LA PLANEACIÓN ESTRATÉGICA DE LA DIRECCIÓN, VERIFICANDO LA ALINEACIÓN CON EL PROCESO DE TRASFORMACIÓN INTEGRAL DE LA POLICÍA NACIONAL, EL PLAN ESTRATÉGICO INSTITUCIONAL.  (PLANEACIÓN)</t>
  </si>
  <si>
    <t>02-02-02-008-003-04-4</t>
  </si>
  <si>
    <t>SERVICIOS</t>
  </si>
  <si>
    <t>CONTRATACIÓN DE PROFESIONALES EN APOYO A LA GESTIÓN PARA LA DIRECCIÓN DE TRÁNSITO TRANSPORTE DE LA POLICÍA NACIONAL EN LA ASESORIA DEL SISTEMA DE GESTIÓN IMPLEMENTADO EN EL LABORATORIO DE METROLOGÍA DE LA DIRECCIÓN DE TRÁNSITO Y TRANSPORTE BAJO LA NORMA NTC-ISO/IEC 17025:2017-2024 (GULAM)</t>
  </si>
  <si>
    <t xml:space="preserve">81101703
81141506 </t>
  </si>
  <si>
    <t xml:space="preserve">SERVICIO DE ENSAYOS DE APTITUD DE CONFORMIDAD CON LOS LINEAMIENTOS INSTITUCIONALES Y NORMAS QUE APLIQUEN CON EL INSTITUTO NACIONAL DE METROLOGÍA </t>
  </si>
  <si>
    <t>02-02-02-008-003-01-1</t>
  </si>
  <si>
    <t>SERVICIOS DE CONSULTORÍA EN ADMINISTRACIÓN Y SERVICIOS DE GESTIÓN</t>
  </si>
  <si>
    <t>EVALUACIÓN DE SEGUIMIENTO DE LA ACREDITACIÓN BAJO LA NORMA ISO/IEC 17025:2017 PARA EL GRUPO LABORATORIO DE METROLOGÍA DE LA DIRECCIÓN DE TRÁNSITO Y TRANSPORTE DE LA POLICÍA NACIONAL.</t>
  </si>
  <si>
    <t>81101600
81101617</t>
  </si>
  <si>
    <t>CERTIFICACIÓN DE LA ACREDITACIÓN DEL LABORATORIO DE METROLOGÍA DE LA DITRA</t>
  </si>
  <si>
    <t>02-02-02-009-004-01</t>
  </si>
  <si>
    <t>SERVICIOS DE ALCANTARILLADO, SERVICIOS DE LIMPIEZA, TRATAMIENTO DE AGUAS RESIDUALES Y TANQUES SÉPTICOS</t>
  </si>
  <si>
    <t>SERVICIO DE ALCANTARILLADO PARA LAS INSTALACIONES DONDE FUNCIONA LA DIRECCIÓN DE TRANSITO Y TRANSPORTE, IGUALMENTE ALMACÉN DE INTENDENCIA.</t>
  </si>
  <si>
    <t xml:space="preserve">IMPUESTO PREDIAL DE LAS SECCIONALES DE TRANSITO Y TRANSPORTE DE LA POLICÍA NACIONAL </t>
  </si>
  <si>
    <t>08-01-02-005</t>
  </si>
  <si>
    <t>IMPUESTO DE REGISTRO DONDE FUNCIONAN LAS SECCIONALES DE TRANSITO Y TRANSPORTE DE LA POLICÍA NACIONAL (INVIAS)</t>
  </si>
  <si>
    <t xml:space="preserve">IMPUESTO DE MOVILIDAD PARA LOS VEHÍCULOS QUE SE ENCUENTRAN EN CUSTODIA DE LA DIRECCIÓN DE  TRANSITO Y TRANSPORTE DE LA POLICÍA NACIONAL </t>
  </si>
  <si>
    <t>VIÁTICOS PARA EL PERSONAL DE COMISIÓN DE LA DIRECCIÓN DE TRÁNSITO Y TRANSPORTE</t>
  </si>
  <si>
    <t>02-02-02-009-004-04</t>
  </si>
  <si>
    <t>SERVICIOS DE DESCONTAMINACIÓN</t>
  </si>
  <si>
    <t xml:space="preserve">72102103 -72102104 - 72102103 </t>
  </si>
  <si>
    <t>SERVICIOS DE FUMIGACIÓN DE LAS ÁREAS LOCATIVAS DEL INMUEBLE DONDE FUNCIONA LA DITRA  (4 EN EL AÑO)</t>
  </si>
  <si>
    <t>02-02-02-009-004-05</t>
  </si>
  <si>
    <t>SERVICIOS DE SANEAMIENTO Y SIMILARES</t>
  </si>
  <si>
    <t>SERVICIO DE SANEAMIENTO DEL TANQUE QUE FUNCIONA EN LAS INSTALACIONES DONDE FUNCIONA LA DIRECCIÓN DE TRANSITO Y TRANSPORTE</t>
  </si>
  <si>
    <t>02-02-02-009-002-05</t>
  </si>
  <si>
    <t>SERVICIOS DE EDUCACIÓN SUPERIOR</t>
  </si>
  <si>
    <t>SERVICIO DE CAPACITACIÓN PARA EL PERSONAL ADSCRITO A LA DITRA PARA FORTALECER SUS CAPACIDADES Y QUE PUEDAN APORTAR A LA MISIONALIDAD DE ESTA DIRECCIÓN EN TEMAS DE PREVENCIÓN VIAL, MOVILIDAD E IMAGEN INSTITUCIONAL</t>
  </si>
  <si>
    <t>ACTIVIDADES PARA BIENESTAR SOCIAL DE LOS FUNCIONARIOS ADSCRITOS A LA DITRA</t>
  </si>
  <si>
    <t>L7</t>
  </si>
  <si>
    <t>DIPRO</t>
  </si>
  <si>
    <t>DIPRO-GUMOV</t>
  </si>
  <si>
    <t>JEFE GRUPO DE MOVILIDAD DIPRO</t>
  </si>
  <si>
    <t xml:space="preserve">IMPUESTOS TERRITORIALES </t>
  </si>
  <si>
    <t>IMPUESTOS PARQUE AUTOMOTOR DIPRO</t>
  </si>
  <si>
    <t>GLOBAL</t>
  </si>
  <si>
    <t>SIJIN-DIPRO</t>
  </si>
  <si>
    <t>JEFE SECCIONAL DE INVESTIGACION CRIMINAL DIPRO</t>
  </si>
  <si>
    <t>02-01-01-004-007-05</t>
  </si>
  <si>
    <t>MEMORIA SD PARA CAMARAS FOTOGRÁFICAS</t>
  </si>
  <si>
    <t>Mínima cuantía</t>
  </si>
  <si>
    <t>DISCOS EXTERNO DE 1TB DE CAPACIDAD</t>
  </si>
  <si>
    <t>L7A</t>
  </si>
  <si>
    <t>POLFA</t>
  </si>
  <si>
    <t>POLFA-GUTIC</t>
  </si>
  <si>
    <t>JEFE GRUPO DE LAS TECNOLLOGÍAS DE LA INFORMACIÓN Y TELECOMUNICACIONES POLFA</t>
  </si>
  <si>
    <t>ADQUISICIÓN, INSTALACIÓN E INTEGRACIÓN DE LOS ELEMENTOS TECNOLÓGICOS PARA LA SALAS DE LA DIRECCIÓN Y SUBDIRECCIÓN DE LA POLFA</t>
  </si>
  <si>
    <t>Selección abreviada Subasta</t>
  </si>
  <si>
    <t>POLFA-POJUD</t>
  </si>
  <si>
    <t>JEFE GRUPO DE POLICIA JUDICIAL POLFA</t>
  </si>
  <si>
    <t>02-01-01-004-008-03</t>
  </si>
  <si>
    <t>INSTRUMENTOS ÓPTICOS Y EQUIPO FOTOGRÁFICO; PARTES, PIEZAS Y ACCESORIOS</t>
  </si>
  <si>
    <t>KIT FIJACIÓN FOTOGRÁFICA Y VIDEO</t>
  </si>
  <si>
    <t>02-01-01-004-009-001</t>
  </si>
  <si>
    <t>VEHÍCULOS AUTOMOTORES, REMOLQUES Y SEMIRREMOLQUES; Y SUS PARTES, PIEZAS Y ACCESORIOS</t>
  </si>
  <si>
    <t>ADQUISICIÓN DE VEHÍCULOS PARA LA DIPRO</t>
  </si>
  <si>
    <t>Menor cuantía</t>
  </si>
  <si>
    <t>GARMA-DIPRO</t>
  </si>
  <si>
    <t>JEFE GRUPO ARMAMENTO DIPRO</t>
  </si>
  <si>
    <t>EQUIPO MILITAR Y DE SEGURIDAD</t>
  </si>
  <si>
    <t>CAMISETA CON PANELES BALÍSTICOS NIVEL III DE USO MASCULINO</t>
  </si>
  <si>
    <t>CAMISETA CON PANELES BALÍSTICOS NIVEL III DE USO FEMENINO</t>
  </si>
  <si>
    <t>MANTAS BALÍSTICAS</t>
  </si>
  <si>
    <t>CHALECO BALÍSTICO EXTERNO NIVEL III DE USO MASCULINO</t>
  </si>
  <si>
    <t>Acuerdo marco de Precios</t>
  </si>
  <si>
    <t xml:space="preserve">CHALECO BALÍSTICO EXTERNO NIVEL III DE USO FEMENINO </t>
  </si>
  <si>
    <t>GARMA-PRESI-DIPRO</t>
  </si>
  <si>
    <t>JEFE GRUPO DE ARMEMENTO DE PRESIDENCIA DIPRO</t>
  </si>
  <si>
    <t>CHALECO BLINDADO INTERNO PARA MUJER NIVEL III-A</t>
  </si>
  <si>
    <t>ESCUDO BALISTICOS BALÍSTICOS IIIA -  con  VISOR</t>
  </si>
  <si>
    <t>ADQUISICIÓN CASCOS BALÍSTICOS NIVEL IIIA</t>
  </si>
  <si>
    <t>EQUIPOS PORTATILES DETECCIÓN DE ELEMENTOS METÁLICOS</t>
  </si>
  <si>
    <t xml:space="preserve">Minima Cuantia </t>
  </si>
  <si>
    <t>DISPOSITIVO GPS CON TECNOLOGÍA DE COMUNICACIÓN POR SATÉLITE</t>
  </si>
  <si>
    <t>02-01-01-004-010-05</t>
  </si>
  <si>
    <t>EQUIPO POLICÍA JUDICIAL</t>
  </si>
  <si>
    <t xml:space="preserve">KIT INVESTIGACIÓN CRIMINAL </t>
  </si>
  <si>
    <t xml:space="preserve">Junio </t>
  </si>
  <si>
    <t>KITS DE P.I.P.H</t>
  </si>
  <si>
    <t>ADQUISICIÓN ESTACIÓN FORENSE-POLFA</t>
  </si>
  <si>
    <t xml:space="preserve">DIPRO-SIJIN </t>
  </si>
  <si>
    <t>JEFE GRUPO SECCIONAL DE INTELIGENCIA DIPRO</t>
  </si>
  <si>
    <t>02-01-01-006-002-03-1-01</t>
  </si>
  <si>
    <t>PAQUETES DE SOFTWARE</t>
  </si>
  <si>
    <t xml:space="preserve">ADOBE VIP CRATE CLOUD </t>
  </si>
  <si>
    <t>DIPRO-GUTIC</t>
  </si>
  <si>
    <t>JEFE GRUPO DE LAS TECNOLOGÍAS DE LA INFORMACIÓN Y TELECOMUNICACIONES DIPRO</t>
  </si>
  <si>
    <t>02-01-01-006-002-05</t>
  </si>
  <si>
    <t>PROGRAMAS DE INFORMÁTICA</t>
  </si>
  <si>
    <t>LICENCIA OFIMÁTICA (DIPRO Nivel Central y SEPRO)</t>
  </si>
  <si>
    <t>Menor cuantía ( compra centralizada a través de DILOF)</t>
  </si>
  <si>
    <t>LICENCIA VISUAL STUDIO PROFESIONAL 2022</t>
  </si>
  <si>
    <t>DIPRO-SIJIN</t>
  </si>
  <si>
    <t>UFED 4PC CELLEBRITTE-DIPRO</t>
  </si>
  <si>
    <t>DIPRO-OBPRO</t>
  </si>
  <si>
    <t>GRUPO OBSERVATORIO DE PROTECCION DIPRO</t>
  </si>
  <si>
    <t>ARCGIS</t>
  </si>
  <si>
    <t>Menor cuantia</t>
  </si>
  <si>
    <t>02-01-01-006-002-003-1</t>
  </si>
  <si>
    <t>LICENCIAS DE OFIMÁTICA-POLFA</t>
  </si>
  <si>
    <t>POLFA-COEST</t>
  </si>
  <si>
    <t>JEFE COMUNICACIONES ESTRATEGICAS POLFA</t>
  </si>
  <si>
    <t>ADQUISICIÓN LICENCIA ADOBE PRO CREATIVE CLOUD (TODAS LAS FUNCIONES POLFA)</t>
  </si>
  <si>
    <t>ADQUISICIÓN LICENCIA UFED 4PC-POLFA</t>
  </si>
  <si>
    <t>DIPRO-GULOG</t>
  </si>
  <si>
    <t>JEFE GRUPO LOGISTICO DIPRO</t>
  </si>
  <si>
    <t>02-02-01-002-003-09</t>
  </si>
  <si>
    <t xml:space="preserve">AZÚCAR  EN BOLSA POR 200 SOBRES </t>
  </si>
  <si>
    <t>BOLSA</t>
  </si>
  <si>
    <t>Grandes Superficies</t>
  </si>
  <si>
    <t>CAFÉ MOLIDO POR 500 GRAMOS</t>
  </si>
  <si>
    <t>AROMÁTICA SABORIZADA CAJA 120 SOBRES DIPRO</t>
  </si>
  <si>
    <t>AROMÁTICA TRADICIONAL CAJA POR 20 SOBRES CADA UNA</t>
  </si>
  <si>
    <t xml:space="preserve">PANELA NATURAL GRANULADA INSTANTÁNEA EN BOLSA DE 100 UNIDADES </t>
  </si>
  <si>
    <t>CREMA NO LÁCTEA EN BOLSA DE 100 UNIDADES DIPRO</t>
  </si>
  <si>
    <t>BANDERA COLOMBIA 2*3 MTS (EXTERIOR)</t>
  </si>
  <si>
    <t>BANDERA POLICÍA NACIONAL 2*3 MTS (EXTERIOR)</t>
  </si>
  <si>
    <t>BANDERA COLOMBIA CON ASTA, MOHARRA METÁLICA (LANZA)Y BASE1 (INTERIOR)</t>
  </si>
  <si>
    <t>BANDERA POLICÍA NACIONAL CON ASTA MOHARRA METÁLICA (LANZA) Y BASE (INTERIOR)</t>
  </si>
  <si>
    <t>BANDERA DIRECCIÓN PROTECCIO Y SERVICIO ESPECIALES, CON ASTA, MOHARRA METÁLICA (LANZA) Y BASE (INTERIOR)</t>
  </si>
  <si>
    <t>BANDERA DIPRO 2*3 MTS (EXTERIOR)</t>
  </si>
  <si>
    <t>DIPRO-GARMA</t>
  </si>
  <si>
    <t>JEFE GRUPO DE ARMAMENTO DIPRO</t>
  </si>
  <si>
    <t>PARAPETO EN MADERA Y EN POLIMERO (plastico alta densidad)</t>
  </si>
  <si>
    <t>SERVILLETAS DESECHABLES PAQUETE POR 100 HOJAS DIPRO</t>
  </si>
  <si>
    <t>VASOS DESECHABLES DE  7 OZ BIODEGRADABLES PAQUETE 50 UNIDADES DIPRO</t>
  </si>
  <si>
    <t>VASOS DESECHABLES DE 12 OZ BIODEGRADABLES PAQUETE 50 UNIDADES DIPRO</t>
  </si>
  <si>
    <t>DIPRO-ALMIN</t>
  </si>
  <si>
    <t>JEFE GRUPO LOGÍSTICO DIPRO</t>
  </si>
  <si>
    <t>44122003;14111500;44111515;44121500, 44101602,44101600, 44122000, 44121700,44121615, 44101600</t>
  </si>
  <si>
    <t>SUMINISTROS DE PAPELERÍA PARA EL NIVEL CENTRAL Y SECCIONALES DIPRO</t>
  </si>
  <si>
    <t>POLFA-GRULO</t>
  </si>
  <si>
    <t>JEFE GRUPO LOGÍSTICO POLFA</t>
  </si>
  <si>
    <t>44122003;14111500;44111515;44121500</t>
  </si>
  <si>
    <t>SUMINISTROS DE PAPELERÍA PARA LA POLFA NIVEL CENTRAL-POLFA</t>
  </si>
  <si>
    <t>02-02-01-003-002-07</t>
  </si>
  <si>
    <t>LIBROS DE REGISTROS, LIBROS DE CONTABILIDAD, CUADERNILLOS DE NOTAS, BLOQUES PARA CARTAS, AGENDAS Y ARTÍCULOS SIMILARES, SECANTES, ENCUADERNADORES, (…)</t>
  </si>
  <si>
    <t>14111500; 14111519;14111600;26111702;42291613;43211800;44101600;44111515;44121500;44121600;44121700;44121800;44121900;44121904;44121905;44122100;44122003;</t>
  </si>
  <si>
    <t>SUMINISTROS Y ÚTILES DE ESCRITORIO PARA LA DIPRO NIVEL CENTRAL Y SECCIONALES DIPRO</t>
  </si>
  <si>
    <t xml:space="preserve">SUMINISTROS Y ÚTILES DE ESCRITORIO PARA LA POLFA </t>
  </si>
  <si>
    <t>02-02-01-003-002-08</t>
  </si>
  <si>
    <t>TIPOS DE IMPRENTA, PLANCHAS O CILINDROS, PREPARADOS PARA LAS ARTES GRÁFICAS, PIEDRAS LITOGRÁFICAS IMPRESAS U OTROS ELEMENTOS DE IMPRESIÓN</t>
  </si>
  <si>
    <t>SILUETAS EN PAPEL PARA PRACTICA DE TIRO</t>
  </si>
  <si>
    <t>DIPRO-PRESI</t>
  </si>
  <si>
    <t>JEFE COMISION SEGURIDAD PROTECCION PRESIDENCIAL DIPRO</t>
  </si>
  <si>
    <t>02-02-01-003-003-01</t>
  </si>
  <si>
    <t>CARBÓN COQUE Y SEMICOQUE, CARBÓN DE LIGNITO O CARBÓN DE HULLA; CARBÓN DE RETORTA</t>
  </si>
  <si>
    <t>ADQUISICIÓN SOLVENTE MULTIPROPÓSITO</t>
  </si>
  <si>
    <t>ADQUISICIÓN ACEITE-MULTIPROPÓSITO</t>
  </si>
  <si>
    <t>02-02-01-003-006-01</t>
  </si>
  <si>
    <t>LLANTAS DE CAUCHO Y NEUMÁTICOS (CÁMARAS DE AIRE)</t>
  </si>
  <si>
    <t>LLANTAS PARQUE AUTOMOTOR DIPRO - PERIODO 1 - 2 DIPRO</t>
  </si>
  <si>
    <t>POLFA-GUMOV</t>
  </si>
  <si>
    <t>JEFE GRUPO DE MOVILIDAD POLFA</t>
  </si>
  <si>
    <t>LLANTAS PARQUE AUTOMOTOR POLFA</t>
  </si>
  <si>
    <t>POLFA-PRECI</t>
  </si>
  <si>
    <t>JEFE GRUPO DE PREVENCIÓN POLFA</t>
  </si>
  <si>
    <t>STAND PORTATIL CURVO - PREVENCIÓN POLFA  </t>
  </si>
  <si>
    <t xml:space="preserve">CARPAS INFLABLES - PREVENCIÓN POLFA </t>
  </si>
  <si>
    <t>POLFA-GUTAH</t>
  </si>
  <si>
    <t>JEFE TALENTO HUMANO POLFA</t>
  </si>
  <si>
    <t>46181704
46181504
42171917
42131606
42132205
42131611
51102710
39111610
46181902
46181804
46181536
42171613
46181533
46182205
30191506
46181500
53103100
24101507
25172906
42172101</t>
  </si>
  <si>
    <t>ADQUISICION DE ELEMENTOS DE SEGURIDAD Y SALUD EN EL TRABAJO-POLFA</t>
  </si>
  <si>
    <t>POLFA-GUGED</t>
  </si>
  <si>
    <t>JEFE GESTIÓN DOCUMENTAL POLFA</t>
  </si>
  <si>
    <t>02-02-01-004-008-02</t>
  </si>
  <si>
    <t>INSTRUMENTOS Y APARATOS DE MEDICIÓN, VERIFICACIÓN, ANÁLISIS, DE NAVEGACIÓN Y PARA OTROS FINES (EXCEPTO INSTRUMENTOS ÓPTICOS); INSTRUMENTOS DE CONTROL DE PROCESOS INDUSTRIALES, SUS PARTES, PIEZAS Y ACCESORIOS</t>
  </si>
  <si>
    <t>ADQUISICIÓN DE DESHUMIFICADOR PARA ARCHIVO</t>
  </si>
  <si>
    <t>ADQUISICIÓN DE LUXÓMETRO, VARIABLES TEMPERATURA, HUMEDAD Y LUZ RELATIVA (INCLUYE CERTIFICADO DE CALIBRACIÓN)-POLFA</t>
  </si>
  <si>
    <t>DIPRO-GUGED</t>
  </si>
  <si>
    <t>JEFE GRUPO GESTIÓN DOCUMENTAL DIPRO</t>
  </si>
  <si>
    <t xml:space="preserve">SERVICIO DE CORREO Y MENSAJERÍA DIPRO </t>
  </si>
  <si>
    <t xml:space="preserve">SERVICIOS DE DISTRIBUCIÓN DE ELECTRICIDAD, Y SERVICIOS DE DISTRIBUCIÓN DE GAS (POR CUENTA PROPIA) </t>
  </si>
  <si>
    <t>SERVICIO DE ENERGÍA (INSTALACIONES DIPRO)</t>
  </si>
  <si>
    <t>SERVICIO DE ENERGÍA (PARQUEADERO DIPRO)</t>
  </si>
  <si>
    <t>SERVICIO DE GAS NATURAL (INSTALACIONES DIPRO)</t>
  </si>
  <si>
    <t>02-02-02-007-001-03-5-7</t>
  </si>
  <si>
    <t>ADQUISICIÓN DE  PÓLIZA DE SEGURO DE DAÑOS CORPORALES QUE SE CAUSEN A LAS  PERSONAS EN ACCIDENTES DE TRANSITO –SOAT-PERIODO 1 (Vigencias futuras 2025)</t>
  </si>
  <si>
    <t>Acuerdo Marco de Precios</t>
  </si>
  <si>
    <t>ADQUISICIÓN DE  PÓLIZA DE SEGURO DE DAÑOS CORPORALES QUE SE CAUSEN A LAS  PERSONAS EN ACCIDENTES DE TRANSITO –SOAT-PERIODO 2</t>
  </si>
  <si>
    <t>SEGURO OBLIGATORIO DE ACCIDENTES DE TRÁNSITO (SOAT) PARA VEHÍCULOS Y MOTOCICLETAS DEL NIVEL CENTRAL DIPRO y POLFA (vigencias futuras ordinarias 2025)</t>
  </si>
  <si>
    <t>SEGURO OBLIGATORIO DE ACCIDENTES DE TRÁNSITO (SOAT) PARA MOTOCICLETAS POLFA</t>
  </si>
  <si>
    <t>SEGURO OBLIGATORIO DE ACCIDENTES DE TRÁNSITO (SOAT) PARA VEHÍCULOS POLFA</t>
  </si>
  <si>
    <t>SERVICIOS DE ALQUILER O ARRENDAMIENTO CON O SIN OPCIÓN DE COMPRA RELATIVO A BIENES INMUEBLES PROPIOS O ARRENDADOS</t>
  </si>
  <si>
    <t>ARRENDAMIENTO BIEN INMUEBLE PARA LAS INSTALACIONES DIPRO - PERIODO 1 (vigencias futuras ordinarias 2025)</t>
  </si>
  <si>
    <t>ARRENDAMIENTO BIEN INMUEBLE PARA LAS INSTALACIONES DIPRO - PERIODO 2- SEIS MESES.</t>
  </si>
  <si>
    <t xml:space="preserve">Contratacion Directa </t>
  </si>
  <si>
    <t>IPC ARRENDAMIENTO BIEN INMUEBLE PARA LAS INSTALACIONES DIPRO - 4 MESES.</t>
  </si>
  <si>
    <t>enero</t>
  </si>
  <si>
    <t>APALANCAMIENTO ARRENDAMIENTO BIEN INMUEBLE PARA LAS INSTALACIONES DIPRO - PERIODO 3- UN MES.</t>
  </si>
  <si>
    <t>ARRENDAMIENTO PARQUEADERO PARA VEHÍCULOS INSTITUCIONALES Y VEHÍCULOS PERSONALES DE LOS FUNCIONARIOS DIPRO - PERIODO 1  (vigencias futuras ordinarias 2025)</t>
  </si>
  <si>
    <t>ARRENDAMIENTO PARQUEADERO PARA VEHÍCULOS INSTITUCIONALES Y VEHÍCULOS PERSONALES DE LOS FUNCIONARIOS DIPRO - PERIODO 2 SEIS MESES.</t>
  </si>
  <si>
    <t>IPC ARRENDAMIENTO PARQUEADERO PARA VEHÍCULOS INSTITUCIONALES Y VEHÍCULOS PERSONALES DE LOS FUNCIONARIOS DIPRO - 5 MESES.</t>
  </si>
  <si>
    <t>APALANCAMIENTO ARRENDAMIENTO PARQUEADERO PARA VEHÍCULOS INSTITUCIONALES Y VEHÍCULOS PERSONALES DE LOS FUNCIONARIOS DIPRO</t>
  </si>
  <si>
    <t>INCREMENTO IPC ARRENDAMIENTO BODEGA PARA PARQUEADERO VEHÍCULOS POLFA</t>
  </si>
  <si>
    <t>ARRENDAMIENTO BODEGA PARA PARQUEADERO VEHÍCULOS POLFA - PERIODO 1 (vigencias futuras ordinarias 2025</t>
  </si>
  <si>
    <t>ARRENDAMIENTO BODEGA PARA PARQUEADERO VEHÍCULOS POLFA - PERIODO 2  (Abril - noviembre) 2025+IPC</t>
  </si>
  <si>
    <t>APALANCAMIENTO ARRENDAMIENTO BODEGA PARA PARQUEADERO VEHÍCULOS POLFA - PERIODO 3 diciembre</t>
  </si>
  <si>
    <t>DIPRO-ARPRO</t>
  </si>
  <si>
    <t>AREA DE PROTECCION A PERSONAL E INSTALACIONES DIPRO</t>
  </si>
  <si>
    <t>SERVICIOS DE DISEÑO Y DESARROLLO DE LA TECNOLOGÍA DE LA INFORMACIÓN (TI)</t>
  </si>
  <si>
    <t>PRESTAR SERVICIOS PROFESIONALES  Y CIENTIFICOS DE LA DIRECCIÓN DE PROTECCIÓN Y SERVICIOS ESPECIALES, COMO ASESOR PARA EL DISEÑO Y PROGRAMACIÒN DEL SISTEMA DE SEGURIDAD FISICA DE INSTALACIONES</t>
  </si>
  <si>
    <t>DIPRO-GUCOE</t>
  </si>
  <si>
    <t>GRUPO COMUNICACIONES ESTRATEGICAS DIPRO</t>
  </si>
  <si>
    <t>PRESTAR SERVICIOS PROFESIONALES  Y CIENTA LA DIRECCIÓN DE PROTECCIÓN Y SERVICIOS ESPECIALES, COMO COMUNICADORA SOCIAL Y PERIODISTA PARA ASESORAR EN TEMAS DE CREACIÓN DE ESTRATEGIAS DE COMUNICACIÓN, MANEJO DE MEDIOS Y RELACIONES PÚBLICAS</t>
  </si>
  <si>
    <t>BATERIA DE RIESGO PSICOSOCIAL-POLFA</t>
  </si>
  <si>
    <t>SERVICIO DE ASEO INTEGRAL Y SUMINISTRO PARA LAS INSTALACIONES DIPRO PERIODO 1 (vigencias futuras ordinarias 2025)</t>
  </si>
  <si>
    <t xml:space="preserve">SERVICIO DE ASEO, MANTENIMIENTO INTEGRAL Y SUMINISTRO PARA LAS  INSTALACIONES DIPRO - PERIODO 2 </t>
  </si>
  <si>
    <t>SERVICIOS DE MANTENIMIENTO Y REPARACIÓN DE MAQUINARIA DE OFICINA Y CONTABILIDAD</t>
  </si>
  <si>
    <t>MANTENIMIENTO PREVENTIVO EQUIPO VSC 6000HS</t>
  </si>
  <si>
    <t>MANTENIMIENTO PREVENTIVO EQUIPO ANALIZADOR DE HUELLAS DACTILARES DCS4</t>
  </si>
  <si>
    <t>MANTENIMIENTO PREVENTIVO EQUIPO VSC 40HD</t>
  </si>
  <si>
    <t>DIPRO-GRULO</t>
  </si>
  <si>
    <t>02-02-02-008-007-01-05</t>
  </si>
  <si>
    <t>MANTENIMIENTO Y RECARGA EXTINTORES INSTALACIONES DIPRO</t>
  </si>
  <si>
    <t>MInima Cuantia</t>
  </si>
  <si>
    <t>DIPRO-SEGUR</t>
  </si>
  <si>
    <t>JEFE GRUPO DE SEGUIDAD INSTALACIONES DIPRO</t>
  </si>
  <si>
    <t xml:space="preserve">
46171622</t>
  </si>
  <si>
    <t>SERVICIO DE MANTENIMIENTO PREVENTIVO Y CORRECTIVO DEL CCTV Y SISTEMA DE CONTROL DE ACCESO BIOMÉTRICO</t>
  </si>
  <si>
    <t>Minima Cuantia</t>
  </si>
  <si>
    <t>POLFA-SEGUR</t>
  </si>
  <si>
    <t>JEFE GRUPO DE SEGURIDAD INSTALACIONES POLFA</t>
  </si>
  <si>
    <t>SERVICIO DE MANTENIMIENTO PREVENTIVO Y CORRECTIVO DEL CCTV POLFA</t>
  </si>
  <si>
    <t>DIPRO-GUTAH</t>
  </si>
  <si>
    <t>JEFE GRUPO TALENTO HUMANO DIPRO</t>
  </si>
  <si>
    <t>MANTENIMIENTO PREVENTIVO Y/O CORRECTIVO PARA LOS EQUIPOS DEL GIMNASIO DIPRO</t>
  </si>
  <si>
    <t xml:space="preserve">SERVICIOS DE EDUCACIÓN SUPERIOR (TERCIARIA) </t>
  </si>
  <si>
    <t>EDUCACIÓN PARA LA PROFESIONALIZACIÓN DE HOMBRES Y MUJERES DE PROTECCIÓN</t>
  </si>
  <si>
    <t>ESTUDIO</t>
  </si>
  <si>
    <t>SERVICIO DE AGUA Y ALCANTARILLADO (INSTALACIONES DIPRO)</t>
  </si>
  <si>
    <t>SERVICIO DE ASEO (INSTALACIONES (DIPRO)</t>
  </si>
  <si>
    <t>BIMENSUAL</t>
  </si>
  <si>
    <t>02-02-02-009-006-05</t>
  </si>
  <si>
    <t>ERVICIOS DEPORTIVOS Y DEPORTES RECREATIVOS</t>
  </si>
  <si>
    <t>93141506
80141902
90101603
90111600
90141700
90151502
90151700
93141506
93141514
93141702</t>
  </si>
  <si>
    <t>ADICIÓN ACTIVIDADES DE INTEGRACIÓN Y MEJORAMIENTO DE LA CALIDAD DE VIDA PERSONAL DIPRO (Implementación Sistema de atención Integral a la Familia Policial – SAFAP)</t>
  </si>
  <si>
    <t xml:space="preserve">Contrato interadministrativo </t>
  </si>
  <si>
    <t>ACTIVIDADES DE INTEGRACIÓN Y MEJORAMIENTO DE LA CALIDAD DE VIDA PERSONAL POLFA (Implementación Sistema de atención Integral a la Familia Policial – SAFAP)</t>
  </si>
  <si>
    <t>DIPRO-ARLOF</t>
  </si>
  <si>
    <t>AREA LOGISTICA Y FINACIERA DIPRO</t>
  </si>
  <si>
    <t>90111600
93141500</t>
  </si>
  <si>
    <t>SERVICIOS PARA EL DESARROLLO DE LAS ACTIVIDADES ESTRATÉGICAS QUE DESPLIEGA DIPRO</t>
  </si>
  <si>
    <t>SERVICIOS PARA EL DESARROLLO DE LAS ACTIVIDADES ESTRATÉGICAS QUE DESPLIEGA POLFA</t>
  </si>
  <si>
    <t>VIÁTICOS Y GASTOS DE LOS FUNCIONARIOS EN COMISIÓN</t>
  </si>
  <si>
    <t>VIÁTICOS Y GASTOS DE VIAJE POR COMISIÓN DEL SERVICIO PERSONAL DIPRO</t>
  </si>
  <si>
    <t>02-02-02-008-007-01-4</t>
  </si>
  <si>
    <t>SERVICIOS DE MANTENIMIENTO Y REPARACIÓN DE MAQUINARIA Y EQUIPO DE TRANSPORTE</t>
  </si>
  <si>
    <t>MANTENIMIENTO PREVENTIVO Y CORRECTIVO A TODO COSTO PARA LOS VEHÍCULOS CARGA PESADA CHEVROLET DE LA DIRECCIÓN DE PROTECCIÓN Y SERVICIOS ESPECIALES DE LA POLICÍA NACIONAL O. C. 138541 (VIGENCIAS FUTURAS ORDINARIAS 2025)</t>
  </si>
  <si>
    <t>MANTENIMIENTO PREVENTIVO Y CORRECTIVO PARQUE AUTOMOTOR - CAMIONETA MARCA TOYOTA-DIPRO</t>
  </si>
  <si>
    <t>MANTENIMIENTO PREVENTIVO Y CORRECTIVO PARQUE AUTOMOTOR - AUTOMÓVIL MARCA TOYOTA-DIPRO</t>
  </si>
  <si>
    <t>MANTENIMIENTO PREVENTIVO Y CORRECTIVO A TODO COSTO PARA LOS VEHÍCULOS CAMIONETAS CHEVROLET DE LA DIRECCIÓN DE PROTECCIÓN Y SERVICIOS ESPECIALES DE LA POLICÍA NACIONAL O.C. 138543 (VIGENCIAS FUTURAS ORDINARIAS 2025)</t>
  </si>
  <si>
    <t>MANTENIMIENTO PREVENTIVO Y CORRECTIVO PARQUE AUTOMOTOR - CAMIONETA MARCA CHEVROLET -DIPRO</t>
  </si>
  <si>
    <t>MANTENIMIENTO PREVENTIVO Y CORRECTIVO PARQUE AUTOMOTOR - AUTOMÓVIL MARCA CHEVROLET-DIPRO</t>
  </si>
  <si>
    <t>MANTENIMIENTO PREVENTIVO Y CORRECTIVO A TODO COSTO PARA LOS VEHÍCULOS CAMIONETAS CHEVROLET DE LA DIRECCIÓN DE GESTIÓN POLICÍA FISCAL Y ADUANERA DE LA POLICÍA NACIONAL O.C. 138543 (VIGENCIAS FUTURAS ORDINARIAS 2025)</t>
  </si>
  <si>
    <t>MANTENIMIENTO PREVENTIVO Y CORRECTIVO PARQUE AUTOMOTOR - MOTOCICLETAS MARCA SUZUKI-DIPRO</t>
  </si>
  <si>
    <t>MANTENIMIENTO PREVENTIVO Y CORRECTIVO PARQUE AUTOMOTOR - MOTOCICLETAS MARCA HONDA-DIPRO</t>
  </si>
  <si>
    <t>MANTENIMIENTO PREVENTIVO Y CORRECTIVO A TODO COSTO PARA LOS VEHÍCULOS AUTOMOVILES CHEVROLET DE LA DIRECCIÓN DE PROTECCIÓN Y SERVICIOS ESPECIALES DE LA POLICÍA NACIONAL O.C. 138542 (VIGENCIAS FUTURAS ORDINARIAS 2025)</t>
  </si>
  <si>
    <t>MANTENIMIENTO PREVENTIVO Y CORRECTIVO A TODO COSTO PARA LAS MOTOCICLETAS SUZUKI DE LA DIRECCIÓN DE GESTIÓN POLICÍA FISCAL Y ADUANERA DE LA POLICÍA NACIONAL O.C.138538 (VIGENCIAS FUTURAS ORDINARIAS 2025)</t>
  </si>
  <si>
    <t>MANTENIMIENTO PREVENTIVO Y CORRECTIVO A TODO COSTO PARA LAS MOTOCICLETAS HONDA DE LA DIRECCIÓN DE PROTECCIÓN Y SERVICIOS ESPECIALES DE LA POLICÍA NACIONAL O.C.138537 (VIGENCIAS FUTURAS ORDINARIAS 2025)</t>
  </si>
  <si>
    <t>MANTENIMIENTO PREVENTIVO Y CORRECTIVO A TODO COSTO PARA LAS MOTOCICLETAS HONDA DE LA DIRECCIÓN DE GESTIÓN POLICÍA FISCAL Y ADUANERA DE LA POLICÍA NACIONAL O.C.138537 (VIGENCIAS FUTURAS ORDINARIAS 2025)</t>
  </si>
  <si>
    <t>MANTENIMIENTO PREVENTIVO Y CORRECTIVO A TODO COSTO PARA LOS VEHÍCULOS AUTOMÓVILES TOYOTA DE LA DIRECCIÓN DE PROTECCIÓN Y SERVICIOS ESPECIALES DE LA POLICÍA NACIONAL O.C.138540 (VIGENCIAS FUTURAS ORDINARIAS 2025)</t>
  </si>
  <si>
    <t>MANTENIMIENTO PREVENTIVO Y CORRECTIVO A TODO COSTO PARA LOS VEHÍCULOS AUTOMÓVILES TOYOTA DE LA DIRECCIÓN DE GESTIÓN POLICÍA FISCAL Y ADUANERA DE LA POLICÍA NACIONAL O.C.138540 (VIGENCIAS FUTURAS ORDINARIAS 2025)</t>
  </si>
  <si>
    <t>MANTENIMIENTO PREVENTIVO Y CORRECTIVO A TODO COSTO PARA LOS VEHÍCULOS CAMIONETAS TOYOTA DE LA DIRECCIÓN DE PROTECCIÓN Y SERVICIOS ESPECIALES DE LA POLICÍA NACIONAL O.C.138724(VIGENCIAS FUTURAS ORDINARIAS 2025)</t>
  </si>
  <si>
    <t>MANTENIMIENTO PREVENTIVO Y CORRECTIVO A TODO COSTO PARA LOS VEHÍCULOS CAMIONETAS TOYOTA DE LA DIRECCIÓN DE GESTIÓN POLICÍA FISCAL Y ADUANERA DE LA POLICÍA NACIONAL O.C.138724 (VIGENCIAS FUTURAS ORDINARIAS 2025)</t>
  </si>
  <si>
    <t>MANTENIMIENTO PREVENTIVO Y CORRECTIVO A TODO COSTO PARA LOS VEHÍCULOS CAMIONETA RENAULT DE LA DIRECCIÓN DE PROTECCIÓN Y SERVICIOS ESPECIALES DE LA POLICÍA NACIONAL. O.C.138548 (VIGENCIAS FUTURAS ORDINARIAS 2025)</t>
  </si>
  <si>
    <t>MANTENIMIENTO PREVENTIVO Y CORRECTIVO A TODO COSTO PARA LOS VEHÍCULOS CAMIONETA RENAULT DE LA DIRECCIÓN DE GESTIÓN POLICÍA FISCAL Y ADUANERA DE LA POLICÍA NACIONAL. O.C.138548 (VIGENCIAS FUTURAS ORDINARIAS 2025)</t>
  </si>
  <si>
    <t>MANTENIMIENTO PREVENTIVO Y CORRECTIVO A TODO COSTO PARA LOS VEHÍCULOS AUTOMOVILES RENAULT DE LA DIRECCIÓN DE PROTECCIÓN Y SERVICIOS ESPECIALES DE LA POLICÍA NACIONAL. O.C.138547 (VIGENCIAS FUTURAS ORDINARIAS 2025)</t>
  </si>
  <si>
    <t>MANTENIMIENTO PREVENTIVO Y CORRECTIVO A TODO COSTO PARA LOS VEHÍCULOS AUTOMOVILES RENAULT DE LA DIRECCIÓN DE GESTIÓN POLICÍA FISCAL Y ADUANERA DE LA POLICÍA NACIONAL. O.C.138547 (VIGENCIAS FUTURAS ORDINARIAS 2025)</t>
  </si>
  <si>
    <t>MANTENIMIENTO PREVENTIVO Y CORRECTIVO A TODO COSTO PARA LOS VEHÍCULOS CAMIONETAS HYUNDAI DE LA DIRECCIÓN DE PROTECCIÓN Y SERVICIOS ESPECIALES DE LA POLICÍA NACIONAL O.C.138545 (VIGENCIAS FUTURAS ORDINARIAS 2025)</t>
  </si>
  <si>
    <t>MANTENIMIENTO PREVENTIVO Y CORRECTIVO A TODO COSTO PARA LOS VEHÍCULOS CAMIONETAS HYUNDAI DE LA DIRECCIÓN DE GESTIÓN POLICÍA FISCAL Y ADUANERA DE LA POLICÍA NACIONAL O.C.138545 (VIGENCIAS FUTURAS ORDINARIAS 2025)</t>
  </si>
  <si>
    <t>MANTENIMIENTO PREVENTIVO Y CORRECTIVO A TODO COSTO PARA LOS AUTOMÓVILES HYUNDAI DE LA DIRECCIÓN DE PROTECCIÓN Y SERVICIOS DE LA POLICÍA NACIONAL O.C.138546 (VIGENCIAS FUTURAS ORDINARIAS 2025)</t>
  </si>
  <si>
    <t>MANTENIMIENTO PREVENTIVO Y CORRECTIVO A TODO COSTO PARA LOS VEHÍCULOS CARGA LIVIANA CHEVROLET LA DIRECCIÓN DE GESTIÓN POLICÍA FISCAL Y ADUANERA DE LA POLICÍA NACIONAL O.C. 138549 (VIGENCIAS FUTURAS ORDINARIAS 2025)</t>
  </si>
  <si>
    <t>MANTENIMIENTO PREVENTIVO Y CORRECTIVO A TODO COSTO PARA LOS VEHÍCULOS Y CAMIONETAS MAZDA  LA DIRECCIÓN DE GESTIÓN POLICÍA FISCAL Y ADUANERA DE LA POLICÍA NACIONAL O.C. 139186 (VIGENCIAS FUTURAS ORDINARIAS 2025)</t>
  </si>
  <si>
    <t xml:space="preserve">MANTENIMIENTO PREVENTIVO Y CORRECTIVO PARQUE AUTOMOTOR - CAMIONETA MARCA FORD  </t>
  </si>
  <si>
    <t>MANTENIMIENTO PREVENTIVO Y CORRECTIVO PARQUE AUTOMOTOR - CAMIONETA MARCA RENAULT-DIPRO</t>
  </si>
  <si>
    <t xml:space="preserve">MANTENIMIENTO PREVENTIVO Y CORRECTIVO PARQUE AUTOMOTOR - AUTOMÓVIL MARCA RENAULT-DIPRO </t>
  </si>
  <si>
    <t>MANTENIMIENTO PREVENTIVO Y CORRECTIVO PARQUE AUTOMOTOR - CAMIONETA MARCA HYUNDAI-DIPRO</t>
  </si>
  <si>
    <t>MANTENIMIENTO PREVENTIVO Y CORRECTIVO PARQUE AUTOMOTOR - AUTOMÓVIL MARCA HYUNDAI-DIPRO</t>
  </si>
  <si>
    <t>MANTENIMIENTO PREVENTIVO Y CORRECTIVO PARQUE AUTOMOTOR VEHÍCULOS Y MOTOCICLETAS  NO CONTEMPLADOS  AL SERVICIO DE LA DIRECCIÓN DE PROTECCIÓN Y SERVICIOS ESPECIALES - DIPRO</t>
  </si>
  <si>
    <t>Selección abreviada Menor Cuantía</t>
  </si>
  <si>
    <t>MANTENIMIENTO PREVENTIVO Y CORRECTIVO PARQUE AUTOMOTOR - CARGA PESADA</t>
  </si>
  <si>
    <t xml:space="preserve">APALANCAMIENTO MANTENIMIENTO PREVENTIVO Y CORRECTIVO PARQUE AUTOMOTOR - VEHICULOS MULTIMARCAS-DIPRO </t>
  </si>
  <si>
    <t>APALANCAMIENTO MANTENIMIENTO PREVENTIVO Y CORRECTIVO PARQUE AUTOMOTOR - MOTOCICLETAS-DIPRO</t>
  </si>
  <si>
    <t>APALANCAMIENTO  MANTENIMIENTO PREVENTIVO Y CORRECTIVO PARQUE AUTOMOTOR - NO CONTEMPLADOS-DIPRO</t>
  </si>
  <si>
    <t>APALANCAMIENTO MANTENIMIENTO PREVENTIVO Y CORRECTIVO PARQUE AUTOMOTOR - MARCA TOYOTA-DIPRO</t>
  </si>
  <si>
    <t xml:space="preserve">APALANCAMIENTO MANTENIMIENTO PREVENTIVO Y CORRECTIVO PARQUE AUTOMOTOR - MARCA CHEVROLET-DIPRO  </t>
  </si>
  <si>
    <t>MANTENIMIENTO PREVENTIVO Y CORRECTIVO PARQUE AUTOMOTOR - CAMIONETA MARCA TOYOTA-POLFA</t>
  </si>
  <si>
    <t>MANTENIMIENTO PREVENTIVO Y CORRECTIVO PARQUE AUTOMOTOR - AUTOMÓVIL MARCA TOYOTA- POLFA</t>
  </si>
  <si>
    <t>MANTENIMIENTO PREVENTIVO Y CORRECTIVO PARQUE AUTOMOTOR - CAMIONETA MARCA CHEVROLET - POLFA</t>
  </si>
  <si>
    <t>MANTENIMIENTO PREVENTIVO Y CORRECTIVO PARQUE AUTOMOTOR - AUTOMÓVIL MARCA CHEVROLET- POLFA</t>
  </si>
  <si>
    <t>MANTENIMIENTO PREVENTIVO Y CORRECTIVO PARQUE AUTOMOTOR - MOTOCICLETAS MARCA SUZUKI- POLFA</t>
  </si>
  <si>
    <t>MANTENIMIENTO PREVENTIVO Y CORRECTIVO PARQUE AUTOMOTOR - MOTOCICLETAS MARCA HONDA- POLFA</t>
  </si>
  <si>
    <t>MANTENIMIENTO PREVENTIVO Y CORRECTIVO PARQUE AUTOMOTOR VEHÍCULOS Y MOTOCICLETAS  NO CONTEMPLADOS  AL SERVICIO DE LA DIRECCIÓN DE GESTIÓN DE POLICÍA FISCAL Y ADUANERA - POLFA</t>
  </si>
  <si>
    <t xml:space="preserve">MANTENIMIENTO PREVENTIVO Y CORRECTIVO PARQUE AUTOMOTOR - CAMIONETA MARCA FORD </t>
  </si>
  <si>
    <t>MANTENIMIENTO PREVENTIVO Y CORRECTIVO PARQUE AUTOMOTOR - CAMIONETA MARCA RENAULT- POLFA</t>
  </si>
  <si>
    <t>MANTENIMIENTO PREVENTIVO Y CORRECTIVO PARQUE AUTOMOTOR - AUTOMÓVIL MARCA RENAULT- POLFA</t>
  </si>
  <si>
    <t>MANTENIMIENTO PREVENTIVO Y CORRECTIVO PARQUE AUTOMOTOR - CAMIONETA MARCA HYUNDAI- POLFA</t>
  </si>
  <si>
    <t>APALANCAMIENTO MANTENIMIENTO PREVENTIVO Y CORRECTIVO PARQUE AUTOMOTOR - VEHICULOS MULTIMARCAS- POLFA</t>
  </si>
  <si>
    <t>APALANCAMIENTO MANTENIMIENTO PREVENTIVO Y CORRECTIVO PARQUE AUTOMOTOR - MOTOCICLETAS- POLFA</t>
  </si>
  <si>
    <t>APALANCAMIENTO MANTENIMIENTO PREVENTIVO Y CORRECTIVO PARQUE AUTOMOTOR - MARCA TOYOTA-POLFA</t>
  </si>
  <si>
    <t xml:space="preserve">APALANCAMIENTO MANTENIMIENTO PREVENTIVO Y CORRECTIVO PARQUE AUTOMOTOR - MARCA CHEVROLET- POLFA </t>
  </si>
  <si>
    <t>MANTENIMIENTO PREVENTIVO Y CORRECTIVO PARQUE AUTOMOTOR – CARGA LIVIANA  MARCA CHEVROLET – POLFA (SEGUNDO PERIODO ABRIL-OCTUBRE)</t>
  </si>
  <si>
    <t>MANTENIMIENTO PREVENTIVO Y CORRECTIVO PARQUE AUTOMOTOR - AUTOMÓVIL MARCA MAZDA – POLFA, (SEGUNDO PERIODO ABRIL-OCTUBRE)</t>
  </si>
  <si>
    <t>MANTENIMIENTO PREVENTIVO Y CORRECTIVO A TODO COSTO PARA LOS VEHÍCULOS AUTOMOVILES CHEVROLET DE LA DIRECCIÓN DE GESTIÓN POLICÍA FISCAL Y ADUANERA DE LA POLICÍA NACIONAL O.C. 138542 (VIGENCIAS FUTURAS ORDINARIAS 2025)</t>
  </si>
  <si>
    <t>MANTENIMIENTO PREVENTIVO Y CORRECTIVO A TODO COSTO PARA LOS VEHÍCULOS CAMIONETAS FORD DE LA DIRECCIÓN DE PROTECCIÓN Y SERVICIOS ESPECIALES DE LA POLICÍA NACIONAL O.C. 138544 (VIGENCIAS FUTURAS ORDINARIAS 2025)</t>
  </si>
  <si>
    <t>MANTENIMIENTO PREVENTIVO Y CORRECTIVO A TODO COSTO PARA LOS VEHÍCULOS CAMIONETAS FORD DE LA DIRECCIÓN DE GESTIÓN POLICÍA FISCAL Y ADUANERA DE LA POLICÍA NACIONAL O.C. 138544 (VIGENCIAS FUTURAS ORDINARIAS 2025)</t>
  </si>
  <si>
    <t>MANTENIMIENTO PREVENTIVO Y CORRECTIVO A TODO COSTO PARA LAS MOTOCICLETAS SUZUKI DE LA DIRECCIÓN DE PROTECCIÓN Y SERVICIOS ESPECIALES DE LA POLICÍA NACIONAL O.C.138538 (VIGENCIAS FUTURAS ORDINARIAS 2025)</t>
  </si>
  <si>
    <t>M13</t>
  </si>
  <si>
    <t>MENEV</t>
  </si>
  <si>
    <t>Aire Acondicionado Inverter 24000btus 220v </t>
  </si>
  <si>
    <t>Se requere toda vez que hace falta en algunas oficinas y los que están se encuentran en regular estado, y asi poder contribuir al bienestar del personal que labora en las oficinas.</t>
  </si>
  <si>
    <t>GRANDES ALMACENES</t>
  </si>
  <si>
    <t>M13D9</t>
  </si>
  <si>
    <t>AIRES ACONDICIONADOS 12000 BTU CON SU INSTALACIÓN (RINCO2)</t>
  </si>
  <si>
    <t>Se requiere el aire acondicionado para la oficina de DINCO</t>
  </si>
  <si>
    <t>AIRES ACONDICIONADOS 12000 BTU CON SU INSTALACIÓN (GIUIL)</t>
  </si>
  <si>
    <t>02-01-01-003-008</t>
  </si>
  <si>
    <t>SILLA EJECUTIVA ERGONÓMICA RECLINABLE CON ESPALDAR GRANDE (GIUIL)</t>
  </si>
  <si>
    <t>Se requiere para los funcionarios que laboran en la oficina y aspirantes que visitan diariamente las instalaciones</t>
  </si>
  <si>
    <t xml:space="preserve"> Sistema de alarma</t>
  </si>
  <si>
    <t>Se requiere para mejorar el sistema de alarma, para la activación de plan defensa y plan de emergencia con sonido diferencial, para la metropolitana de Neiva, teniendo en cuenta que el mecanismo de alarma ha presentado la falencia en la reproducción de sonido</t>
  </si>
  <si>
    <t>Baterias,pilas y accesorios</t>
  </si>
  <si>
    <t>Se requieren con el fin de cambiar los existentes que se encuentran en mal estado.</t>
  </si>
  <si>
    <t>Regulador de voltaje</t>
  </si>
  <si>
    <t>Se requiere para proteger los aparatos eléctricos conectados a él contra problemas como sobrevoltaje, caída de tensión y variaciones de voltaje.</t>
  </si>
  <si>
    <t>Clavijas polo atierra 15 amperios</t>
  </si>
  <si>
    <t>M13D2</t>
  </si>
  <si>
    <t>DEUIL</t>
  </si>
  <si>
    <t>Partes o accesorios de dispositivos de comunicación personal</t>
  </si>
  <si>
    <t>se requiere adquirir las partes y/o piezas para los equipos de computo para atender los requerimientos de los funcionarios</t>
  </si>
  <si>
    <t>GUTAH SST</t>
  </si>
  <si>
    <t>Mediciones de radiación</t>
  </si>
  <si>
    <t>Se proyecta la adquisición del servicio de mediciones de Radiómetros (intensidad de las radiaciones) para el Comando Departamento de Policía Huila.</t>
  </si>
  <si>
    <t>Sistema Acceso Biométrico</t>
  </si>
  <si>
    <t>Elemento para el control del acceso del personal a las instalaciones de la Seccional de Inteligencia y en cumplimiento al protocolo de seguridad de la información.</t>
  </si>
  <si>
    <t>Licencias de software de computador</t>
  </si>
  <si>
    <t>se requiere adquirir equipos por tener el 70% de los mismos que están obsoletos</t>
  </si>
  <si>
    <t>Licencias  (Software para equipos de  Computo)</t>
  </si>
  <si>
    <t>Se requieren las licencias para los equipos de computo.</t>
  </si>
  <si>
    <t>Productos de cafetería</t>
  </si>
  <si>
    <t>Se requiere para  tener una atencion adecuada a las personas que diariamente visitan las instalaciones policiales.</t>
  </si>
  <si>
    <t>JEFAD</t>
  </si>
  <si>
    <t>Productos de cafetería para atender reuniones, capacitaciones JEFAD Y SIPOL</t>
  </si>
  <si>
    <t>M13R</t>
  </si>
  <si>
    <t>REGI2</t>
  </si>
  <si>
    <t>Se requiere para la adquisición de productos de cafetería y restaurante de la Región, para suplir las necesidades básicas.</t>
  </si>
  <si>
    <t>Kit de Arnés para Seguridad Industrial "Alturas"</t>
  </si>
  <si>
    <t>Se requiere para atender los servicios de policia.</t>
  </si>
  <si>
    <t>INTENDENCIA</t>
  </si>
  <si>
    <t>Adquisición de productos derivados del papel, cartón y corrugado y otros</t>
  </si>
  <si>
    <t xml:space="preserve">Se requiere  para dotar a las oficinas que hacen parte de la menev, estaciones, subestaciones, CAI. </t>
  </si>
  <si>
    <t>Pulpa de papel</t>
  </si>
  <si>
    <t xml:space="preserve">Resmas, libros, cajas de archivo, carpetas de archivo para unidades DEUIL </t>
  </si>
  <si>
    <t>Pasta de papel, papel y cartón</t>
  </si>
  <si>
    <t>Se requiere para continuar con el desarrollo de las diferentes actividades en las oficinas, suministrando la papelería necesaria en las Especialidades y oficinas ubicadas en el Comando de policía.</t>
  </si>
  <si>
    <t>ELEMENTOS DE PAPELERIA</t>
  </si>
  <si>
    <t>Se requiere para continuar con el desarrollo de las diferentes actividades en la oficina</t>
  </si>
  <si>
    <t>M13COSMA</t>
  </si>
  <si>
    <t>COSMA</t>
  </si>
  <si>
    <t>Resmas de papel tamaño carta</t>
  </si>
  <si>
    <t>Resmas de papel tamaño oficio</t>
  </si>
  <si>
    <t>Libros comerciales para múltiples usos</t>
  </si>
  <si>
    <t>Carpetas cuatro alas para archivo color blanco</t>
  </si>
  <si>
    <t>Papel Kraft</t>
  </si>
  <si>
    <t>M13BCERNE</t>
  </si>
  <si>
    <t>CERNE</t>
  </si>
  <si>
    <t xml:space="preserve">Adquisición de papeleria </t>
  </si>
  <si>
    <t>MOVILIDAD</t>
  </si>
  <si>
    <t>Adquisición de combustible para la MENEV</t>
  </si>
  <si>
    <t>GALÓN</t>
  </si>
  <si>
    <t>Se requiere el suministro de combustible líquido para los vehículos, con el fin para garantizar un servicio efectivo y para las plantas eléctricas asignadas a la Unidad.</t>
  </si>
  <si>
    <t>Adquisición de combustible para la DEUIL</t>
  </si>
  <si>
    <t>El equipo automotor es utilizado como medios logísticos de desplazamiento para cumplir con los diferentes motivos de Policía en sus modalidades administrativas, operativas y logísticas</t>
  </si>
  <si>
    <t>Adquisición de combustible para la REGION</t>
  </si>
  <si>
    <t>Se requiere para el suministro de combustible de todo el parque automotor asignado a la Unidad y para el mantenimiento de las plantas electricas</t>
  </si>
  <si>
    <t>Adquisición alcohol - hipoclorito</t>
  </si>
  <si>
    <t>Se requiere para la gestion de amenaza y vulneradidades de la unidad.</t>
  </si>
  <si>
    <t>Quimicos basicos (UREA)</t>
  </si>
  <si>
    <t xml:space="preserve">la unidad cuenta con vehiculos institucionales con sistema eurea y se requiere lubricante UREA para el mejoramiento de la calidad del medio ambiente y asi mismo la conservacion del estado optimo de los vehiculos institucionales. </t>
  </si>
  <si>
    <t xml:space="preserve">Se requiere para el buen funcionamiento del sistema y reduccion de las emisiones contaminantes de los motores. </t>
  </si>
  <si>
    <t>Suministro de elementos de aseo y limpieza (Jabón, límpido otros)</t>
  </si>
  <si>
    <t>Se requieren para el suministro de elementos de aseo y para el aseo de las instalaciones de la metropolitana de Neiva.</t>
  </si>
  <si>
    <t>Estuco para exterior presentación caneca</t>
  </si>
  <si>
    <t>Se requiere para los manteniemientos preventivos y correctivos, sosteniendo las instalaciones policiales MENEV en óptimas condiciones y que esten adecuadas para el personal interno y atender a las personas externas que diariamente visitan, brindando buena imagen institucional.</t>
  </si>
  <si>
    <t>Pintura vinilo tipo 1 color blanco presentación caneca</t>
  </si>
  <si>
    <t>Anticorrosivo gris x galón</t>
  </si>
  <si>
    <t>Pintura arquitectónica y decorativa esmalte base aceite, color negro brillante x galón</t>
  </si>
  <si>
    <t>Pintura arquitectónica y decorativa esmalte base aceite, color blanco brillante x galón</t>
  </si>
  <si>
    <t>Pintura arquitectónica y decorativa esmalte base aceite, color verde brillante x galón</t>
  </si>
  <si>
    <t>Suministro de elementos de aseo</t>
  </si>
  <si>
    <t xml:space="preserve">Se requiere la compra de productos de aseo </t>
  </si>
  <si>
    <t>Adquisición productos de aseo y limpieza</t>
  </si>
  <si>
    <t>Se Requiere la compra de productos de aseo para ser distribuidos a lo largo del año para el sostenimiento en perfecto orden y aseo de las instalaciones policiales.</t>
  </si>
  <si>
    <t>Estuco para exterior</t>
  </si>
  <si>
    <t>Se hace necesario para los arreglos en las locaciones de la unidad.</t>
  </si>
  <si>
    <t>pintura gris tipo 1 exteriores</t>
  </si>
  <si>
    <t>Pintura tráfico pesado color amarillo</t>
  </si>
  <si>
    <t>Pintura tráfico pesado color blanco</t>
  </si>
  <si>
    <t>Pintura negra wengué a base de thinner</t>
  </si>
  <si>
    <t>pintura blanca tipo 1 exteriores</t>
  </si>
  <si>
    <t>Para la seguridad de las instalaciones</t>
  </si>
  <si>
    <t>Cinta Tapagoteras Impermeabilizante 20cm X 10mt - 130000</t>
  </si>
  <si>
    <t>Se hace necesario para los arreglos de las instalaciones</t>
  </si>
  <si>
    <t>Anticorrosivo Gris X Galón</t>
  </si>
  <si>
    <t>Estuco Plástico, galón</t>
  </si>
  <si>
    <t>Pegante Para Pvc Resistente Secado Rápido Presentación Por 1/16 De Galón</t>
  </si>
  <si>
    <t>Thiner Botella X 500 Cc</t>
  </si>
  <si>
    <t>Cinta Aislante Eléctrica X 10 Mts Presentación Rollo</t>
  </si>
  <si>
    <t xml:space="preserve">Pintura Vinilo Tipo 1, Color Blanco, Cuñete </t>
  </si>
  <si>
    <t>Pintura arquitectonica y decorativa, esmalte alquidico A base aceite negro con acabado mate</t>
  </si>
  <si>
    <t xml:space="preserve">pintura esmalte galon </t>
  </si>
  <si>
    <t>Disolvente Varsol Galon</t>
  </si>
  <si>
    <t>Brilla Metal en tubo</t>
  </si>
  <si>
    <t>Adquisición de Pintura Vinilo Tipo 1 X Caneca</t>
  </si>
  <si>
    <t xml:space="preserve">Esmalte Tipo 1 X Galón </t>
  </si>
  <si>
    <t xml:space="preserve">Masillas </t>
  </si>
  <si>
    <t xml:space="preserve">Diluyentes Para Pinturas </t>
  </si>
  <si>
    <t>Adquisición llantas</t>
  </si>
  <si>
    <t>Se requiere para los vehiculos institucionales de la unidad.</t>
  </si>
  <si>
    <t>DIJIN</t>
  </si>
  <si>
    <t>Bolsa en polietileno de 2X1.50 color blanca con cremallera para embalar cuerpos. SIJIN</t>
  </si>
  <si>
    <t>Se requiere para acordonar el lugar de los hechos,  para el servicio de investigación criminal</t>
  </si>
  <si>
    <t xml:space="preserve">Adquisición de llantas. </t>
  </si>
  <si>
    <t>realiza diferentes funciones al servicio de policía prestado a la comunidad y en procura de generar bienestar al servicio prestado</t>
  </si>
  <si>
    <t>Trajes de bioseguridad</t>
  </si>
  <si>
    <t>Elemento esencial para el cumplimiento al manual de cadena de custodia respecto a la manipulación de cadáveres</t>
  </si>
  <si>
    <t xml:space="preserve">Bolsa para cadáver </t>
  </si>
  <si>
    <t>Tapabocas</t>
  </si>
  <si>
    <t xml:space="preserve">elemento vital en la bioseguridad de los funcionarios que tienen contacto con cadaveres </t>
  </si>
  <si>
    <t>Guantes de nitrilo</t>
  </si>
  <si>
    <t>M13HOMAS</t>
  </si>
  <si>
    <t>HOMAS</t>
  </si>
  <si>
    <t>Puntos Ecologicos</t>
  </si>
  <si>
    <t>se requieren para el hogar de paso</t>
  </si>
  <si>
    <t>Guante por caja 50 pares nitrilo touchn tuff talla L</t>
  </si>
  <si>
    <t>Elemento vital en la bioseguridad de los funcionarios</t>
  </si>
  <si>
    <t>Cinta de señalización</t>
  </si>
  <si>
    <t>Se requiere para los mantenimientos preventivos y correctivos,</t>
  </si>
  <si>
    <t xml:space="preserve">Cinta Aislante. </t>
  </si>
  <si>
    <t>Traje de protección de bioseguridad con zapatones</t>
  </si>
  <si>
    <t xml:space="preserve">Duchas Plásticas </t>
  </si>
  <si>
    <t>Mangueras</t>
  </si>
  <si>
    <t>Cabezas, Chorros Y Partes Y Accesorios De Grifos Y Duchas</t>
  </si>
  <si>
    <t>Bombillo led de 30 w luz blanca</t>
  </si>
  <si>
    <t>Se requiere para los mantenimientos preventivos y correctivos, sosteniendo las instalaciones policiales MENEV en óptimas condiciones de iluminación.</t>
  </si>
  <si>
    <t>Bombillo 45w ahorrador led</t>
  </si>
  <si>
    <t>Bombillo 20w ahorrador led</t>
  </si>
  <si>
    <t>lavamanos con pedestal</t>
  </si>
  <si>
    <t>Se requiere para los manteniemientos preventivos y correctivos, sosteniendo las instalaciones policiales MENEV en óptimas condiciones</t>
  </si>
  <si>
    <t>Orinales para hombre con griferia</t>
  </si>
  <si>
    <t>Cemento Gris x 50 kilos</t>
  </si>
  <si>
    <t>Cal x 10 kilos hidratado</t>
  </si>
  <si>
    <t>Cemento blanco x 40 Kilos</t>
  </si>
  <si>
    <t>Pliego de lija # 180</t>
  </si>
  <si>
    <t>Baldosa</t>
  </si>
  <si>
    <t>Cemento gris</t>
  </si>
  <si>
    <t>Lija de agua</t>
  </si>
  <si>
    <t> 30161503</t>
  </si>
  <si>
    <t>Lamina de drywall</t>
  </si>
  <si>
    <t>Lamina de super board</t>
  </si>
  <si>
    <t>Teja de zinc ondulada</t>
  </si>
  <si>
    <t>REFLECTORES LED DE 50 WATT -</t>
  </si>
  <si>
    <t>Panel led de sobreponer de 18 wat-16000</t>
  </si>
  <si>
    <t>Bombillo led 30 w</t>
  </si>
  <si>
    <t>Porcelana Sanitaria</t>
  </si>
  <si>
    <t>Adquisición Ladrillo de arcilla</t>
  </si>
  <si>
    <t>Adquisición Cemento Gris</t>
  </si>
  <si>
    <t>Pisos de baldosa o piedra</t>
  </si>
  <si>
    <t>Suministro de útiles para oficinas (lapiz,boligrafos,borrados )</t>
  </si>
  <si>
    <t>Se requieren los elementos de oficina (lápiz, bolígrafos, borrados) para las oficnas de la MENEV</t>
  </si>
  <si>
    <t>Se requieren con el fin de suministrar elementos papeleria necesarios para el normal funcionamiento de las actividades administrativas.</t>
  </si>
  <si>
    <t>Marcador borrable recargable</t>
  </si>
  <si>
    <t>Tinta para marcadores de 30 ml</t>
  </si>
  <si>
    <t>Borrador Para Tablero Acrílico</t>
  </si>
  <si>
    <t>Cinta Adhesiva Mágica</t>
  </si>
  <si>
    <t xml:space="preserve">Clip Estándar Pequeño Plastificado </t>
  </si>
  <si>
    <t>Pegante En Barra 40 Gramos</t>
  </si>
  <si>
    <t>Pilas Alcalinas AAA No Recargables Par</t>
  </si>
  <si>
    <t>Resaltador Desechable colores</t>
  </si>
  <si>
    <t>Pilas Alcalinas AA no Recargables Par</t>
  </si>
  <si>
    <t xml:space="preserve">Cinta Adhesiva Para Enmascarar  48Mm </t>
  </si>
  <si>
    <t>Tinta Para Sello 28 A 30 CC Negro</t>
  </si>
  <si>
    <t>ARTÍCULOS N.C.P. PARA ESCRITORIO Y OFICINA</t>
  </si>
  <si>
    <t xml:space="preserve">Adquisición de  Juegos de mesa </t>
  </si>
  <si>
    <t xml:space="preserve">Pelotas de juguete   </t>
  </si>
  <si>
    <t>Portón metálico</t>
  </si>
  <si>
    <t>Se requiere el porton metalico para la seguridad de las instatalaciones de la MENEV, para tener mas seguridad en las instalciones.</t>
  </si>
  <si>
    <t>Extintor ABC multipropósito tipo satélite rodante de 150 libras</t>
  </si>
  <si>
    <t>Se requieren extintores para completar el esquema contra incendios.</t>
  </si>
  <si>
    <t>Lámpara Led 60x60 de 48 watts</t>
  </si>
  <si>
    <t>Lámpara Led redonda de 18 watts</t>
  </si>
  <si>
    <t>Lámpara Led redonda de 12 watts</t>
  </si>
  <si>
    <t>Reflector 100 watts</t>
  </si>
  <si>
    <t>INFRAESTRUCTURA</t>
  </si>
  <si>
    <t>Medidores de Acueducto, Energía y Gas Domiciliario</t>
  </si>
  <si>
    <t>Se requiere para el cambio de los medidores que se encuentren en mal estado</t>
  </si>
  <si>
    <t>NO CONTRACTUAL</t>
  </si>
  <si>
    <t>Servicio de mantenimiento y reparación de instalaciones</t>
  </si>
  <si>
    <t>Se requiere el presupuesto estimado para realizar mantenimientos preventivos y correctivos en atencion a las necesidades priorizadas por los diagnosticos tecnicos de las instalaciones policiales(Policia Metropolitana de Neiva)</t>
  </si>
  <si>
    <t xml:space="preserve">Servicio de mantenimiento y reparación de instalaciones COMANDO </t>
  </si>
  <si>
    <t>Servicio de mantenimiento y reparación de instalaciones ESTACION AIPE - PLAN DIGNIDAD</t>
  </si>
  <si>
    <t>Mantenimiento de instalaciones</t>
  </si>
  <si>
    <t>Se requiere este presupuesto con el fin de brindarle buen estado fisico y emeocional a todos los funcionarios del Departamento de Policia Huila.</t>
  </si>
  <si>
    <t>Mantenimiento de Instalaciones</t>
  </si>
  <si>
    <t>Mantenimiento de instalaciones policiales de acuerdo a la matriz de priorización para la intervención de las diferentes áreas del complejo policial</t>
  </si>
  <si>
    <t>Para el mantenimiento de la oficina de incorporación</t>
  </si>
  <si>
    <t>M13B1</t>
  </si>
  <si>
    <t>VIVIENDA FISCAL MENEV</t>
  </si>
  <si>
    <t>M13D6</t>
  </si>
  <si>
    <t>VIVIENDA FISCAL DEUIL</t>
  </si>
  <si>
    <t>Alimentación suministro de comidas y bebidas</t>
  </si>
  <si>
    <t>Alimentación al personal asistente a reuniones, capacitaciones, apoyo a diferentes servicios de policía</t>
  </si>
  <si>
    <t>Alimentación suministros de comidas y bebidas</t>
  </si>
  <si>
    <t>Se requiere para el personal que llega apoyar el servicio de policia en los diferentes eventos.</t>
  </si>
  <si>
    <t>Alojamiento; Servicios de Suministros de Comidas y Bebidas. Vigencias</t>
  </si>
  <si>
    <t>Servicios postales y de mensajería</t>
  </si>
  <si>
    <t>Se requiere para el servico de mensajeria</t>
  </si>
  <si>
    <t>CONTRACION DIRECTA</t>
  </si>
  <si>
    <t>Se requiere con el fin de suplir la necesidad de entrega de documentación, tutelas, notificaciones, traslados, retiros, entre otras, de forma confiable, segura, garantizando fluidez, rapidez y efectividad en el flujo de la información.</t>
  </si>
  <si>
    <t>Servicios postales y de Mensajeria</t>
  </si>
  <si>
    <t>Se requiere dar continuidad al proceso de contratación para el servicio de distribución de mensajeria para la vigencia 2025</t>
  </si>
  <si>
    <t>GRUFI</t>
  </si>
  <si>
    <t>Servicio de energia</t>
  </si>
  <si>
    <t xml:space="preserve">Se require para el pago de servicios publicos </t>
  </si>
  <si>
    <t>Servicio de acueducto</t>
  </si>
  <si>
    <t>Servicio de gas</t>
  </si>
  <si>
    <t>Servicio de electricidad</t>
  </si>
  <si>
    <t>El Departamento de policía Huila, requiere los valores relacionados teniendo en cuenta que, ha sido necesario asumir las obligaciones en el pago de los servicios públicos de energía  eléctrica, gas natural domiciliario, acueducto</t>
  </si>
  <si>
    <t>Suministro de gas natural</t>
  </si>
  <si>
    <t>Abastecimiento de agua</t>
  </si>
  <si>
    <t>Servicios de distribución de electricidad, gas y agua (por cuenta propia) ENERGIA</t>
  </si>
  <si>
    <t>Se requiere para la cancelación de Servicio público de Energía para la vigencia 2025</t>
  </si>
  <si>
    <t>Servicios de distribución de electricidad, gas y agua (por cuenta propia) ACUEDUCTO</t>
  </si>
  <si>
    <t>Se requiere para la cancelación de Servicio público de Agua para la vigencia 2025</t>
  </si>
  <si>
    <t>M13D8</t>
  </si>
  <si>
    <t>DITRA</t>
  </si>
  <si>
    <t>servicios publicos  ENERGIA</t>
  </si>
  <si>
    <t>servicios publicos  AGUA</t>
  </si>
  <si>
    <t xml:space="preserve">Servicio de gas domiciliario </t>
  </si>
  <si>
    <t>Servicios de seguro obligatorio de accidentes de tránsito (SOAT).</t>
  </si>
  <si>
    <t>SI</t>
  </si>
  <si>
    <t>Se requiere la adquisición de SOAT de los 449 vehículos institucionales, los cuales difieren de acuerdo a cada cilindraje</t>
  </si>
  <si>
    <t>SIART</t>
  </si>
  <si>
    <t>Póliza de responsabilidad civil, extracontractual y póliza de casco para el equipo MATRICE 300 RTK  (SIART).</t>
  </si>
  <si>
    <t>NO</t>
  </si>
  <si>
    <t>Se requiere la póliza y esta debe aplicarse para una cobertura de: “CASCO; TODO RIESGO; Y RESPONSABILIDADES A TERCEROS</t>
  </si>
  <si>
    <t>NIVEL CENTRAL</t>
  </si>
  <si>
    <t>Servicios de seguro obligatorio de accidentes de tránsito (SOAT)</t>
  </si>
  <si>
    <t>Es de anotar que la necesidad de las unidades es de 401 de diferentes tarifas SOAT para el Departamento de Policía Huila</t>
  </si>
  <si>
    <t>Servicio de arrendamiento.</t>
  </si>
  <si>
    <t>El departamento de Policía Huila, no cuenta con instalaciones propias, por eso se requiere este presupuesto para el pago del arriendo de las instalaciones.</t>
  </si>
  <si>
    <t xml:space="preserve">Servicios Profesionales, científicos y técnicos </t>
  </si>
  <si>
    <t>Para la contratacion del licenciado y trabajador social para la valoraciones de los procesos de selección de los aspirantes</t>
  </si>
  <si>
    <t>Servicio de limpieza (Servicio de Aseo instalaciones MENEV).</t>
  </si>
  <si>
    <t>se requiere para la prestación del servicio de aseo a todo costo de instalaciones de la policía metropolitana de Neiva: seis (06) operarias de aseo, en una jornada de 8 horas diarias (47 horas a la semana) de lunes a sábado y dos (02) Operarios de mantenimiento para trabajos preventivos y correctivos con una jornada de 8 horas diarias de lunes a sábado (47 horas a la semana).</t>
  </si>
  <si>
    <t>Servicios de fumigación industrial</t>
  </si>
  <si>
    <t>Se requiere para  eliminar  los mosquitos y evitar alguna enfermedad.</t>
  </si>
  <si>
    <t>Servicio de limpieza de tanques</t>
  </si>
  <si>
    <t>Se requiere para el lavado y desinfección para tanques de almacenamiento de agua.</t>
  </si>
  <si>
    <t xml:space="preserve">Servicio de limpieza. </t>
  </si>
  <si>
    <t>Se requiere contratar el servicio de aseo para las instalaciones toda vez que la unidad no cuenta con personal nominado para realizar el servicio de aseo.</t>
  </si>
  <si>
    <t>Servicio de fumigación instalaciones de la región No 2</t>
  </si>
  <si>
    <t>Se necesita con el fin de realizar las fumigaciones durante el año para la prevención de vectores y roedores.</t>
  </si>
  <si>
    <t>Lavado de tanques</t>
  </si>
  <si>
    <t>Se requiere con el propósito de realizar el lavado a los tanques del comando de Región 2.</t>
  </si>
  <si>
    <r>
      <t>Servicio de Limpieza</t>
    </r>
    <r>
      <rPr>
        <b/>
        <sz val="10"/>
        <rFont val="Arial"/>
        <family val="2"/>
      </rPr>
      <t xml:space="preserve"> </t>
    </r>
  </si>
  <si>
    <t>Se requiere contratar el servicio de aseo para las instalaciones</t>
  </si>
  <si>
    <t>Servicios de exterminación o fumigación</t>
  </si>
  <si>
    <t>Se necesita con el fin de realizar las fumigaciones durante el año para la prevención de enfermedades</t>
  </si>
  <si>
    <t xml:space="preserve">Lavado, desinfección de tanques y muestreo </t>
  </si>
  <si>
    <t>Se requiere con el propósito de realizar el lavado a los tanques</t>
  </si>
  <si>
    <t>Servicio de soporte (aseo)</t>
  </si>
  <si>
    <t>servicios de exterminación o fumigación</t>
  </si>
  <si>
    <t xml:space="preserve">lavado, desinfección de tanques y muestreo </t>
  </si>
  <si>
    <t>Servicio de mantenimiento de vehiculos</t>
  </si>
  <si>
    <t>Se requiere para el Mantenimiento de los vehículos de la unidad, durante la vigencia 2025.</t>
  </si>
  <si>
    <t>Servicio de mantenimiento de motocicletas</t>
  </si>
  <si>
    <t>Se requiere para el Mantenimiento de motocicletas de la unidad, durante la vigencia 2025.</t>
  </si>
  <si>
    <t xml:space="preserve">Mantenimiento preventivo y correctivo a todo costo de los equipos de aires acondicionados    </t>
  </si>
  <si>
    <t>Se requiere para el Servicio de mantenimiento, reparación o instalación de aires acondicionados de las oficinas de la unidad.</t>
  </si>
  <si>
    <t>Mantenimiento extintores</t>
  </si>
  <si>
    <t xml:space="preserve">Se requiere con el fin de prestar diferentes servicios de mantenimientos como son: inspección o reparación de extinguidores de fuego. </t>
  </si>
  <si>
    <t>Mantenimiento preventivo o correctivo electrobomba</t>
  </si>
  <si>
    <t>Se requiere con el fin de prestar diferentes Servicios de mantenimientos como son: mantenimiento de la electrobomba de la unidad.</t>
  </si>
  <si>
    <t xml:space="preserve">Mantenimiento CCTV Guardia y Sala PUMA </t>
  </si>
  <si>
    <t>Se requiere con el propósito de realizar el mantenimiento al CCCTV.</t>
  </si>
  <si>
    <t>GRECI2</t>
  </si>
  <si>
    <t>Mantenimiento preventivo y correctivo, verificación y calibración de equipos de medición</t>
  </si>
  <si>
    <t>Se necesita el Mantenimiento preventivo y/o correctivo  de equipos del laboratorio de GRECI2.</t>
  </si>
  <si>
    <t>Servicios de mantenimiento y reparación de vehículos automóviles</t>
  </si>
  <si>
    <t xml:space="preserve">Se requiere para el mantenimiento preventivo y correctivo de los 449 vehículos, teniendo en cuenta que el 46% del equipo automotor ya cumplió su vida útil. </t>
  </si>
  <si>
    <t>Servicios de mantenimiento y reparación de Motocicletas</t>
  </si>
  <si>
    <t>Mantenimiento de circuito cerrado CCTV</t>
  </si>
  <si>
    <t>Se requiere para la seguridad de las instalaciones policiales de la menev.</t>
  </si>
  <si>
    <t>Mantenimiento UPS</t>
  </si>
  <si>
    <t xml:space="preserve">Se debe realizar una verificación exhaustiva de la temperatura y la humedad </t>
  </si>
  <si>
    <t>Servicio de mantenimiento equipo de computo</t>
  </si>
  <si>
    <t>Se requiere el mantenimiento teniendo en cuenta que algunos estan deteriorados y en malas condiciones</t>
  </si>
  <si>
    <t>Mantenimiento Plantas eléctricas y UPS</t>
  </si>
  <si>
    <t>Se requiere el mantenimiento para evitar que se dañen y para la prestación del servicio de policia.</t>
  </si>
  <si>
    <t>Mantenimiento gestión de control de calidad del agua</t>
  </si>
  <si>
    <t>Se requiere para el mantenimiento gestión de control de calidad del agua</t>
  </si>
  <si>
    <t>Mantenimiento preventivo y correctivo a todo costo de los equipos de aires acondicionados</t>
  </si>
  <si>
    <t>Se requiere el manteniemiento teniendo en cuenta que algunos estan deteriorados y en malas condiciones</t>
  </si>
  <si>
    <t xml:space="preserve">Servicios de mantenimiento y reparación de vehículos automóviles. </t>
  </si>
  <si>
    <t>Servicios de mantenimiento y reparación de vehículos automóviles para atender los servicios de policia</t>
  </si>
  <si>
    <t>Servicios de mantenimiento y reparación de Motocicletas.</t>
  </si>
  <si>
    <t>Servicios de mantenimiento y reparación de motocicletas para atender los servicios de policia</t>
  </si>
  <si>
    <t xml:space="preserve"> MANTENIMIENTO DE  EQUIPOS DE MEDICION TERMOHIGROMETRO</t>
  </si>
  <si>
    <t xml:space="preserve">se requiere del manenimiento de este elemento con el fin de mantener un buen funcionamiento del archivo de la unidad. </t>
  </si>
  <si>
    <t>M13D16</t>
  </si>
  <si>
    <t>ANTIN</t>
  </si>
  <si>
    <t xml:space="preserve">Servicios de mantenimiento y reparación de Motocicletas. </t>
  </si>
  <si>
    <t>Servicios de mantenimiento y reparación de las motociclcetas para atender los servicios de policia</t>
  </si>
  <si>
    <t>M13D17</t>
  </si>
  <si>
    <t>GUDMO7</t>
  </si>
  <si>
    <t xml:space="preserve">Servicio de mantenimiento y reparación de equipos eléctricos </t>
  </si>
  <si>
    <t>Mantenimiento de equipos eléctricos, electrónicos, muebles y aires acondicionados</t>
  </si>
  <si>
    <t>Servicio de Mantenimiento y reparación de equipos eléctricos</t>
  </si>
  <si>
    <t>Servicios de edición, impresión y reproducción (Compra de impresoras y/o outsourcing).</t>
  </si>
  <si>
    <t xml:space="preserve">Se requiere para el servicio de impresión, fotocopiado y escaneado valo la modalidad de outsourcing </t>
  </si>
  <si>
    <t xml:space="preserve">La unidad requiere por que se han creado mas usuarios,el incremento del valor de las impresiones y se requiere aumentar los topes de impresión generando mas costos. </t>
  </si>
  <si>
    <t>Pendón banner 13 onzas con impresión digital de alta resolución 720 dpi tamaño 2x1 mts con soporte tipo araña y estuche para el mismo</t>
  </si>
  <si>
    <t>Se requieren estos elementos para la imagen institucional y prevención del delito</t>
  </si>
  <si>
    <t>Afiches a full color en propalcote 150 gr tamaño 48 x 33.</t>
  </si>
  <si>
    <t>Plegables a full color por las dos caras en propalcote 150 gr tamaño carta</t>
  </si>
  <si>
    <t>Volantes en propalcote 115 gr, a full color de 14 x 21 4x1</t>
  </si>
  <si>
    <t>Volantes en papel ecológico earth pac 150 gr, a full color de 14 x 21 4x0,</t>
  </si>
  <si>
    <t>Pasacalles en banner de alta 720 dpi a full color 13 onzas 5 x 0.80</t>
  </si>
  <si>
    <t xml:space="preserve">Impresión digital full color en opalina de 180 gr. Tamaño 70 x 100  </t>
  </si>
  <si>
    <t>Banner impresión digital, tinta full color tamaño backing 1.50 mts alto x 6 mts ancho con 4 ojales superiores e inferiores para tensar</t>
  </si>
  <si>
    <t>Servicio de outsourcing de impresión</t>
  </si>
  <si>
    <t>Se requiere el servicio de Outsourcing de impresión para la Unidad según las órdenes del Nivel Central y del Mando Institucional, en cuanto al control de actividades de impresión en las distintas oficinas que componen la Región de Policía No 2.</t>
  </si>
  <si>
    <t>Servicio de Alcantarillado</t>
  </si>
  <si>
    <t>Servicio de Aseo</t>
  </si>
  <si>
    <t>Servicio de alcantarillado</t>
  </si>
  <si>
    <t>El Departamento de policía Huila, requiere los valores relacionados teniendo en cuenta que, ha sido necesario asumir las obligaciones en el pago del servicio de aseo y alcantarillado</t>
  </si>
  <si>
    <t>servicio de aseo</t>
  </si>
  <si>
    <t>Servicio analisis de agua potable</t>
  </si>
  <si>
    <t xml:space="preserve">Se requiere para el  control de la calidad del agua potable </t>
  </si>
  <si>
    <t>Servicios de succión, transporte y disposición final de aguas contaminadas, del tanque recuperador de proyectiles balisticos</t>
  </si>
  <si>
    <t>Se requiere servicio recolección de desechos que contaminan el agua</t>
  </si>
  <si>
    <t>Servicio de ASEO</t>
  </si>
  <si>
    <t>Se necesita con el fin de pagar el servicio de aseo Comando de Región y se hace necesario dar continuidad al pago de servicios públicos domiciliarios.</t>
  </si>
  <si>
    <t>Servicios de alcantarillado</t>
  </si>
  <si>
    <t>Se necesita con el fin de pagar el servicio de alcantarillado Comando de Región y se hace necesario dar continuidad al pago de servicios públicos domiciliarios.</t>
  </si>
  <si>
    <t>servicios publicos ALCANTARILLADO</t>
  </si>
  <si>
    <t>Servicio de aseo</t>
  </si>
  <si>
    <t>Actividades de bienestar social - prevención del riesgo psicosocial (componente apoyo psicosocial y recreo deportivo)</t>
  </si>
  <si>
    <t>Se requiere para las actividades de bienestar social</t>
  </si>
  <si>
    <t>M13BS1- MENEV</t>
  </si>
  <si>
    <t>SAFAP MENEV</t>
  </si>
  <si>
    <t>BIENESTAR SOCIAL SAFAP-MENEV</t>
  </si>
  <si>
    <t>M13DBS1- DEUIL</t>
  </si>
  <si>
    <t>SAFAP DEUIL</t>
  </si>
  <si>
    <t>BIENESTAR SOCIAL SAFAP-DEUIL</t>
  </si>
  <si>
    <t>M13RBS1-REGION</t>
  </si>
  <si>
    <t>SAFAP REGIÓN</t>
  </si>
  <si>
    <t>BIENESTAR SOCIAL SAFAP-REGIÓN</t>
  </si>
  <si>
    <t>02-02-02-009-005</t>
  </si>
  <si>
    <t>servicios publicos ASEO</t>
  </si>
  <si>
    <t>Se requiere para pagar los viaticos del personal de comisión</t>
  </si>
  <si>
    <t>Se proyecta para cubrir los gastos causados por citaciones judiciales, comisiones dentro y fuera de la jurisdicción por necesidades del servicio</t>
  </si>
  <si>
    <t>IMPUESTOS  TERRITORIALES</t>
  </si>
  <si>
    <t>Impuesto predial y sobretasa ambiental</t>
  </si>
  <si>
    <t>Se require para el pago de los impuestos</t>
  </si>
  <si>
    <t>El Departamento de policía Huila, requiere los valores relacionados teniendo en cuenta que, ha sido necesario asumir las obligaciones en el pago de los impuestos</t>
  </si>
  <si>
    <t>Se requiere la asignación de estos recursos con el fin de cancelar la obligación fiscal que recae sobre los predios propiedad de la Policía Nacional.</t>
  </si>
  <si>
    <t>Impuesto de alumbrado público</t>
  </si>
  <si>
    <t>Impuesto de alumbrado publico</t>
  </si>
  <si>
    <t>Se necesita con el fin de pagar el impuesto de alumbrado público.</t>
  </si>
  <si>
    <t>08-03.</t>
  </si>
  <si>
    <t>Tasas y derechos administrativos - Impuesto bomberil</t>
  </si>
  <si>
    <t>M12</t>
  </si>
  <si>
    <t>M12R</t>
  </si>
  <si>
    <t>REGI4-SGSST</t>
  </si>
  <si>
    <t>RESPONSABLE DE SEGURIDAD Y SALUD EN EL TRABAJO - MEPOY</t>
  </si>
  <si>
    <t>02 01 01 004 008</t>
  </si>
  <si>
    <t>DESFIBRILADOR EXTERNO AUTOMÁTICO (DEA) PORTÁTIL</t>
  </si>
  <si>
    <t>En cumplimiento de la Ley 1831 de 2017 en donde establece la obligatoriedad de garantizar el acceso a Desfibriladores  en los entornos laborales, es por ello la necesidad de disponer del equipo médico</t>
  </si>
  <si>
    <t>REGI4-COLOG</t>
  </si>
  <si>
    <t>RESPONSABLE LOGISTICO COMANDO DE  REGION DE POLICIA NUMERO CUATRO</t>
  </si>
  <si>
    <t>02 02 01 002 003</t>
  </si>
  <si>
    <t>PRODUCTOS DE CAFETERÍA PARA EL COMANDO DE REGIÓN DE POLICÍA No. CUATRO</t>
  </si>
  <si>
    <t>Es necesaria la adquisición de este presupuesto, ya que de manera permanente se realizan comités, conferencias, visitas o cualquier otro tipo de reunión, las cuales requieren de una atención cordial y protocolaria.</t>
  </si>
  <si>
    <t xml:space="preserve">MÍNIMA CUANTÍA </t>
  </si>
  <si>
    <t xml:space="preserve">JEFE ADMINSITRATIVO DECAU </t>
  </si>
  <si>
    <t>SUMINISTRO DE PAPELERÍA PARA EL COMANDO DE REGIÓN DE POLICÍA No. CUATRO</t>
  </si>
  <si>
    <t>satisfacer la necesidad al desarrollo de las actividades administrativas requiriendo el suministro de los elementos de papelería, permitiendo el cumplimiento de sus funciones</t>
  </si>
  <si>
    <t xml:space="preserve">RESPONSABLE ACTIVOS FIJOS DECAU </t>
  </si>
  <si>
    <t>SUMINISTRO DE PAPELERÍA PARA EL COMANDO DE REGIÓN DE POLICÍA No. CUATRO.</t>
  </si>
  <si>
    <t>Se requiere el presupuesto suficiente para satisfacer la necesidad al desarrollo de las actividades administrativas, permitiendo el cumplimiento de sus funciones, con la elaboración de los diferentes soportes documentales.</t>
  </si>
  <si>
    <t>PENDIENTE APROBACION VIGENCIAS FUTURAS 2026</t>
  </si>
  <si>
    <t>SUBASTA ABREVIADA INVERSA ELECTRONICA</t>
  </si>
  <si>
    <t>APALANCAMIENTO - SUMINISTRO DE PAPELERÍA PARA EL COMANDO DE REGIÓN DE POLICÍA No. CUATRO.</t>
  </si>
  <si>
    <t>JEFE GRUPO DE MOVILIDAD MEPOY</t>
  </si>
  <si>
    <t xml:space="preserve">15101500
</t>
  </si>
  <si>
    <t>SUMINISTRO DE COMBUSTIBLE PARA EL PARQUE AUTOMOTOR DEL COMANDO DE REGIÓN DE POLICÍA No. CUATRO (DIÉSEL ACPM y GASOLINA CORRIENTE) - (VIGENCIAS FUTURAS 2025)</t>
  </si>
  <si>
    <t>hace necesario para satisfacer la necesidad que se tiene al momento, de suministrar combustible y poder garantizar la prestación de este servicio en los acompañamientos, desplazamientos y supervisión de procesos operativos y administrativos.</t>
  </si>
  <si>
    <t xml:space="preserve">REPONSABLE LOGISTICO REGI4 </t>
  </si>
  <si>
    <t xml:space="preserve">ADICION (MES MAYO - JUNIO) -SUMINISTRO DE COMBUSTIBLE PARA EL PARQUE AUTOMOTOR DEL COMANDO DE REGIÓN DE POLICÍA No. CUATRO (DIÉSEL ACPM y GASOLINA CORRIENTE) </t>
  </si>
  <si>
    <t>ADICION ORDEN DE COMPRA REGI4</t>
  </si>
  <si>
    <t>RESPONSABLE GRUPO DE MOVILIDAD  MEPOY</t>
  </si>
  <si>
    <t xml:space="preserve">SUMINISTRO DE COMBUSTIBLE PARA EL PARQUE AUTOMOTOR DEL COMANDO DE REGIÓN DE POLICÍA No. CUATRO (DIÉSEL ACPM y GASOLINA CORRIENTE) </t>
  </si>
  <si>
    <t xml:space="preserve">APALANCAMIENTO - SUMINISTRO DE COMBUSTIBLE PARA EL PARQUE AUTOMOTOR DEL COMANDO DE REGIÓN DE POLICÍA No. CUATRO (DIÉSEL ACPM y GASOLINA CORRIENTE) </t>
  </si>
  <si>
    <t>REGI4-GUTIC</t>
  </si>
  <si>
    <t>RESPONSABLE GUTIC COMANDO DE  REGION DE POLICIA NUMERO CUATRO</t>
  </si>
  <si>
    <t>SUMINISTRO DE COMBUSTIBLE (GASOLINA - ACPM) PARA LAS PLANTAS ELÉCTRICAS DEL COMANDO DE REGIÓN Y REGIONALES Y GUADAÑA Y CORTACÉSPED</t>
  </si>
  <si>
    <t xml:space="preserve">Se hace necesario para el funcionamiento de un equipo agrícola como la guadaña, requerido para la intervención diaria de zonas verdes, su conservación y presentación. </t>
  </si>
  <si>
    <t>JABÓN, PREPARADOS PARA LIMPIEZA, PERFUMES Y PREPARADOS DE TOCADOR</t>
  </si>
  <si>
    <t>PRODUCTOS PARA ASEO Y LIMPIEZA</t>
  </si>
  <si>
    <t>se hace necesario para el mantenimiento y presentación de las instalaciones policiales, impidiendo la propagación de enfermedades infecciosas y alérgenos de control, garantizando de esta forma el bienestar en el ambiente y la comodidad de los funcionarios.</t>
  </si>
  <si>
    <t>RESPONSABLE SSGT DECAU</t>
  </si>
  <si>
    <t>PRODUCTOS QUÍMICOS; FIBRAS ARTIFICIALES O FIBRAS INDUSTRIALES HECHAS POR EL HOMBRE</t>
  </si>
  <si>
    <t xml:space="preserve">SERVICIO DE RECARGA EXTINTORES </t>
  </si>
  <si>
    <t xml:space="preserve">Se cuenta con estos elementos de emergencia y debido a que estos, poseen una funcionalidad limitada, la cual se debe recargar cada anualidad, por ende se requiere contar con el presupuesto. </t>
  </si>
  <si>
    <t>REGI4- COLOG</t>
  </si>
  <si>
    <t xml:space="preserve">GRUPO DE BIENES RAICES MEPOY </t>
  </si>
  <si>
    <t>SUMINISTRO DE MATERIALES DE CONSTRUCCIÓN, FONTANERÍA Y FERRETERÍA.</t>
  </si>
  <si>
    <t xml:space="preserve">Se evidencia la necesidad de dar solución a diferentes situaciones de daños que se puedan presentar, así se evitaría una avería mucho más significativa que a futuro requiera un mantenimiento correctivo de las instalaciones. </t>
  </si>
  <si>
    <t xml:space="preserve">ACUERDO MARCO DE PRECIOS, DE NO ESTAR VIGENTE EL ACUERDO MARCO SE REALIZARIA POR SELECCIÓN ABREVIADA </t>
  </si>
  <si>
    <t>JEFE GUTIC MEPOY</t>
  </si>
  <si>
    <t xml:space="preserve">BATERÍAS UPS Y CONTACTORES </t>
  </si>
  <si>
    <t>se hace necerario para el mantenimiento de UPS de la region 4</t>
  </si>
  <si>
    <t xml:space="preserve">JEFE GUTIC DECAU </t>
  </si>
  <si>
    <t>DIADEMAS O AUDÍFONOS MARCA SENNHEISER O VENTO PARA MONITOREO</t>
  </si>
  <si>
    <t>Se hace necesario para el personal que laboral en la sala de inteceptaciones SACOM 4</t>
  </si>
  <si>
    <t>REGI4-REINF</t>
  </si>
  <si>
    <t xml:space="preserve">JEFE  ADMINISTRATIVO DECAU - JEFE REGIONAL DE INFRAESTRUCTURA NUMERO CUATRO </t>
  </si>
  <si>
    <t>02 02 02 05 04</t>
  </si>
  <si>
    <t>MANTENIMIENTO PREVENTIVO Y CORRECTIVO DE COMANDO REGIÓN, REGIONALES Y DEPENDENCIAS EN GENERAL DE LA REGIÓN DE POLICÍA No. 4.</t>
  </si>
  <si>
    <t>La Regional de Infraestructura considera necesario la intervención de los cuatro bloques que conforman dichas instalaciones para lo cual, se proyecta la ejecución de mantenimiento preventivo y correctivo.</t>
  </si>
  <si>
    <t>SELECCIÓN ABREVIADA MENOR CUANTÍA</t>
  </si>
  <si>
    <t xml:space="preserve">JEFE SEPRO DECAU </t>
  </si>
  <si>
    <t xml:space="preserve">02 02 02 006 003 </t>
  </si>
  <si>
    <t xml:space="preserve"> ALOJAMIENTO; SERVICIOS DE SUMINISTROS DE COMIDAS Y BEBIDAS</t>
  </si>
  <si>
    <t>SERVICIO DE HOTEL Y HOSPEDAJE PARA EL COMANDO DE REGIÓN DE POLICÍA No. CUATRO</t>
  </si>
  <si>
    <t xml:space="preserve">Se requiere el servicio de hospedaje para el personal de la unidad que despliega sus actividades de acuerdo a su especialidad. </t>
  </si>
  <si>
    <t xml:space="preserve">JEFE GRUPO LOGISTICO MEPOY </t>
  </si>
  <si>
    <t>02 02 02 006 003</t>
  </si>
  <si>
    <t>SUMINISTRO REFRIGERIO Y SERVICIO DE COMEDOR PARA EL PERSONAL EN DIFERENTES APOYOS, ACTIVIDADES ESPECIALES,   QUE SE PRESENTEN EN LA REGIÓN DE POLICÍA No. 4</t>
  </si>
  <si>
    <t xml:space="preserve">Necesario para atender las diferentes reuniones de planeación y coordinación que se lideran desde este Comando de Región, con las metropolitanas, departamentos y especialidades que conforman la misma. </t>
  </si>
  <si>
    <t>REGI4-GUGED</t>
  </si>
  <si>
    <t>JEFE GRUPO DE GESTION DOCUMENTAL REGI4</t>
  </si>
  <si>
    <t>SERVICIO DE CORREO Y MENSAJERÍA</t>
  </si>
  <si>
    <t xml:space="preserve">Es importante contratar una empresa segura y confiable para el transporte de documentación a todas partes del país, en especial las historias laborales, tanto del personal que cumple traslado como el personal retirado de la institución. </t>
  </si>
  <si>
    <t>ADICION CONTRATO SERVICIO DE CORREO Y MENSAJERIA - GUGED - VIGENCIA FUTURA 2025 REGI4</t>
  </si>
  <si>
    <t>JEFE GRUPO DE GESTION DOCUMENTAL MEPOY</t>
  </si>
  <si>
    <t>APALANCAMIENTO - SERVICIO DE CORREO Y MENSAJERÍA</t>
  </si>
  <si>
    <t>CONTRATACION DIRECTA INTERADMINISTRATIVA</t>
  </si>
  <si>
    <t xml:space="preserve">RESPONSABLE LOGISTICO REGI4 </t>
  </si>
  <si>
    <t>02 02 02 008 005</t>
  </si>
  <si>
    <t>SERVICIO DE ASEO PARA EL COMANDO DE REGIÓN DE POLICÍA No. CUATRO Y DEPENDENCIAS (REGIÓN, RIPOL, SACOM, INDEL, RECAR, RADIS) (VIGENCIAS FUTURAS APROBADAS 2025)</t>
  </si>
  <si>
    <t xml:space="preserve">Se hace necesario la adquisición de este servicio, teniendo en cuenta que la unidad no cuenta con el personal suficiente que tenga la idoneidad y que pueda realizar las actividades de aseo y limpieza en las Regionales </t>
  </si>
  <si>
    <t>RESPONSABLE LOGISTICO REGI4</t>
  </si>
  <si>
    <t>SOBRANTE VF 2025 - SERVICIO DE ASEO PARA EL COMANDO DE REGIÓN DE POLICÍA No. CUATRO Y DEPENDENCIAS (REGIÓN, RIPOL, SACOM, INDEL, RECAR, RADIS) ADICION (MESES MARZO A JUNIO)</t>
  </si>
  <si>
    <t>Se hace necesario la adquisición de este servicio, teniendo en cuenta que la unidad no cuenta con el personal suficiente que tenga la idoneidad y que pueda realizar las actividades de aseo y limpieza en las Regionales</t>
  </si>
  <si>
    <t>ADICION ORDEN DE COMRPA ACUERDO MARCO DE PRECIOS</t>
  </si>
  <si>
    <t>ADICION (MESES MARZO A JUNIO) SERVICIO DE ASEO PARA EL COMANDO DE REGIÓN DE POLICÍA No. CUATRO Y DEPENDENCIAS (REGIÓN, RIPOL, SACOM, INDEL, RECAR, RADIS)</t>
  </si>
  <si>
    <t xml:space="preserve">RESPONSABLE GRUPO LOGISTICO MEPOY </t>
  </si>
  <si>
    <t>SERVICIO DE ASEO PARA EL COMANDO DE REGIÓN DE POLICÍA No. CUATRO Y DEPENDENCIAS (REGIÓN, RIPOL, SACOM, INDEL, RECAR, RADIS)</t>
  </si>
  <si>
    <t>APALANCAMIENTO - SERVICIO DE ASEO PARA EL COMANDO DE REGIÓN DE POLICÍA No. CUATRO Y DEPENDENCIAS (REGIÓN, RIPOL, SACOM, INDEL, RECAR, RADIS)</t>
  </si>
  <si>
    <t>REGI4- SGSST</t>
  </si>
  <si>
    <t>SERVICIO DE FUMIGACIÓN Y DESINFECCIÓN MEDIANTE LA APLICACIÓN DE PRODUCTOS INSECTICIDAS EN EL INTERIOR DE LAS INSTALACIONES DEL COMANDO DE REGIÓN DE POLICÍA N° CUATRO. (FUMIGACIÓN PARA EL CONTROL DE PLAGAS, ROEDORES Y VECTORES.)</t>
  </si>
  <si>
    <t xml:space="preserve">Actuando de manera responsable y segura es primordial contar con este servicio para evitar cualquier tipo de plaga, que atente a la salud y bienestar del personal administrativo. </t>
  </si>
  <si>
    <t xml:space="preserve">02 02 02 008 007 </t>
  </si>
  <si>
    <t>MANTENIMIENTO CORRECTIVO DE LOS EQUIPOS DE (COMPUTO, IMPRESORAS, FOTOCOPIADORAS Y ESCÁNER DE DIFERENTES MARCAS) ASIGNADOS AL COMANDO DE REGIÓN DE POLICÍA NÚMERO CUATRO, Y DEMÁS REGIONALES ADSCRITAS A LA REGIÓN DE POLICÍA No. 4</t>
  </si>
  <si>
    <t xml:space="preserve">Necesario para realizar el mantenimiento correctivo y preventivo a todos los equipos de cómputo, impresoras, fotocopiadoras y escáner asignados a las diferentes regionales, con el fin de garantizar su funcionamiento.   </t>
  </si>
  <si>
    <t>JEFE GRUPO DE MOVILIDAD  MEPOY</t>
  </si>
  <si>
    <t>02-02-02-008-07</t>
  </si>
  <si>
    <t xml:space="preserve">SERVICIOS DE MANTENIMIENTO Y REPARACIÓN DE MAQUINARIA Y EQUIPO DE TRASPORTE </t>
  </si>
  <si>
    <t>VIGENCIA FUTURA APROBADA 2025 MANTENIMIENTO DE VEHÍCULOS</t>
  </si>
  <si>
    <t xml:space="preserve">Necesario para contar con el servicio de mantenimiento preventivo y correctivo, incluyendo repuestos genuinos, insumos y mano de obra para los vehículos asignados a la Región de Policía N° 4, entre otros. </t>
  </si>
  <si>
    <t>VIGENCIA FUTURA APROBADA 2025 MANTENIMIENTO DE MOTOCICLETAS</t>
  </si>
  <si>
    <t xml:space="preserve">Necesario para contar con el servicio de mantenimiento preventivo y correctivo, incluyendo repuestos genuinos, insumos y mano de obra para motocicletas asignadas a la Región de Policía N° 4, entre otros. </t>
  </si>
  <si>
    <t xml:space="preserve">JEFE SETRA DECAU </t>
  </si>
  <si>
    <t>02 02 02 008 007</t>
  </si>
  <si>
    <t>ADICION (MES MAYO Y JUNIO) SERVICIOS DE MANTENIMIENTO Y REPARACIÓN DE VEHÍCULOS AUTOMOTORES</t>
  </si>
  <si>
    <t>ADICION CONTRATO MANTENIMIENTO DE VEHICULOS</t>
  </si>
  <si>
    <t>RESPONSABLE GRUPO DE MOVILIDAD MEPOY</t>
  </si>
  <si>
    <t>SERVICIOS DE MANTENIMIENTO Y REPARACIÓN DE VEHÍCULOS AUTOMOTORES</t>
  </si>
  <si>
    <t>APALANCAMIENTO SERVICIOS DE MANTENIMIENTO Y REPARACIÓN DE VEHÍCULOS AUTOMOTORES</t>
  </si>
  <si>
    <t xml:space="preserve">RESPONSABLE GRUPO DE MOVILIDAD MEPOY </t>
  </si>
  <si>
    <t>SERVICIOS DE MANTENIMIENTO Y REPARACIÓN DE MOTOCICLETAS</t>
  </si>
  <si>
    <t>APALANCAMIENTO - SERVICIOS DE MANTENIMIENTO Y REPARACIÓN DE MOTOCICLETAS</t>
  </si>
  <si>
    <t xml:space="preserve">RESPONSABLE GUTIC COMANDO DE REGION DE POLICIA NUMERO CUATRO </t>
  </si>
  <si>
    <t>MANTENIMIENTO PREVENTIVO Y CORRECTIVO A LAS PLANTAS ELÉCTRICAS Y UPS DE LA REGIÓN DE POLICÍA N° CUATRO.</t>
  </si>
  <si>
    <t xml:space="preserve">Necesario para garantizar la permanente funcionalidad de los diferentes equipos de comunicación que componen la red para el servicio </t>
  </si>
  <si>
    <t>Necesario para el mantenimiento correctivo y preventivo de los aires acondicionados ubicados en oficinas y cuartos de comunicación, evitando de esta forma daños en la red de datos.</t>
  </si>
  <si>
    <t>RESPONSABLE GUTIC COMANDO DE REGION DE POLICIA NUMERO CUATRO</t>
  </si>
  <si>
    <t xml:space="preserve">MANTENIMIENTO PREVENTIVO Y CORRECTIVO AL   CIRCUITO CERRADO DE TELEVISIÓN DE SACOM Y CEFOP </t>
  </si>
  <si>
    <t xml:space="preserve">Necesario para realizar el mantenimiento correctivo y preventivo a los componentes de los circuitos cerrados de televisión de video vigilancia, garantizando la seguridad de la información.  </t>
  </si>
  <si>
    <t>REGI4-COEST</t>
  </si>
  <si>
    <t xml:space="preserve">JEFE COMUNICACIONES ESTRATEGICAS MEPOY </t>
  </si>
  <si>
    <t>02 02 02 008 009</t>
  </si>
  <si>
    <t>TRABAJOS TIPOGRÁFICOS ACTIVIDADES COMANDO DE REGIÓN</t>
  </si>
  <si>
    <t>necesarios para la difusión de actividades preventivas y operativas en la prestación del servicio de policía, además la unidad no cuenta con el servicio de trabajos tipográficos, por ende, es necesaria la contratación de servicios de impresos y diseños</t>
  </si>
  <si>
    <t xml:space="preserve">
82121700</t>
  </si>
  <si>
    <t>SERVICIO DE OUTSOURCING PARA IMPRESIÓN - FOTOCOPIADO - SCANNER - EN LA REGIÓN DE POLICÍA NÚMERO CUATRO</t>
  </si>
  <si>
    <t xml:space="preserve">
Se requiere este servicio para solventar la necesidad de impresión y fotocopiado de las dependencias y Regionales.</t>
  </si>
  <si>
    <t>REGI4-TAHUM</t>
  </si>
  <si>
    <t>REGI4 - TAHUM</t>
  </si>
  <si>
    <t>02 02 02 010</t>
  </si>
  <si>
    <t>OTROS SERVICIOS VIÁTICOS DE LOS FUNCIONARIOS EN COMISIÓN</t>
  </si>
  <si>
    <t>VIÁTICOS PARA EL PERSONAL DEL COMANDO DE REGIÓN DE POLICÍA No. CUATRO</t>
  </si>
  <si>
    <t>Necesidad por actividades de carácter estratégico y operacional, se debe disponer de este recurso para realizar acompañamientos y verificaciones, donde se debe cumplir con las tareas asignadas en pro de posicionar la Región de Policía N°4.</t>
  </si>
  <si>
    <t>M12BS1</t>
  </si>
  <si>
    <t xml:space="preserve">JEFE TAHUM COMANDO DE REGION DE POLICA NUMERO CUATRO </t>
  </si>
  <si>
    <t>ACTIVIDADES RECREO DEPORTIVAS, CULTURALES, TURÍSTICAS Y DE APOYO PSICOSOCIAL PARA EL PERSONAL DE LA REGIÓN DE POLICÍA No. CUATRO.</t>
  </si>
  <si>
    <t>se hace necesario para el bienestar del policia y su familia, evitando niveles de estrés concentracion laboral.</t>
  </si>
  <si>
    <t>M9</t>
  </si>
  <si>
    <t>MEVIL</t>
  </si>
  <si>
    <t>IT. GERZON MONTERO ORTIZ</t>
  </si>
  <si>
    <t>GUADAÑA</t>
  </si>
  <si>
    <t>De conformidad con la necesidad que tienen las instalaciones policiales de contar con los equipos necesarios y acordes para los diferentes mantenimientos locativas que componen la MEVIL, al igual sus zonas verdes, con el fin de preservarlas y darle una imagen agradable a los funcionarios y comunidad en general; es indispensable estos equipos para facilitar, agilizar y realizar los mantenimientos correspondientes tanto preventivos como correctivos, así como para alargar la vida útil de los bienes.</t>
  </si>
  <si>
    <t>MY. DIEGO JOSE BARRETO SANTIAGO</t>
  </si>
  <si>
    <t>BATERIAS XTS2250</t>
  </si>
  <si>
    <t>Se requiere para fortalecer las red de radios y los cuadrantes de la mevil</t>
  </si>
  <si>
    <t>CARGADORES MULTIPLES PARA RADIOS APX8000</t>
  </si>
  <si>
    <t xml:space="preserve">Se requieren para recargar las baterias de los radios apx 8000, Estacion villavicencio, centauros,cumaral, telematica, </t>
  </si>
  <si>
    <t>CARGADORES UNITARIOS PARA XTS2250</t>
  </si>
  <si>
    <t>Se requiere para  reemplazar cargadores unitarios de los cuadres que han salido fuera de servcio por daños y para baja.</t>
  </si>
  <si>
    <t>baterias para dron</t>
  </si>
  <si>
    <t>para fortalecer el dron y cambio de baterias porque estan fuera de servicio</t>
  </si>
  <si>
    <t>SEGUR</t>
  </si>
  <si>
    <t>REFLECTORES DE 200 WT</t>
  </si>
  <si>
    <t>Se requiere para la iluminacion de la seguridad de las instalaciones policiales</t>
  </si>
  <si>
    <t>REFLECTORES DE PANELES SOLARES</t>
  </si>
  <si>
    <t>KIT DE ALARMAS DE SEGURIDAD</t>
  </si>
  <si>
    <t>Se requiere para la activacion de sonidos de emergencia.</t>
  </si>
  <si>
    <t>Carcasas</t>
  </si>
  <si>
    <t>Se requiere  para fortalecer y realizar mantenimiento preventivo, cambio de accesorios para mejorar la presentacion de los radios de comunicaciones.</t>
  </si>
  <si>
    <t>Perillas,</t>
  </si>
  <si>
    <t>Antenas</t>
  </si>
  <si>
    <t>Clip</t>
  </si>
  <si>
    <t>Flex</t>
  </si>
  <si>
    <t xml:space="preserve">Potenciómetros </t>
  </si>
  <si>
    <t xml:space="preserve">VIDEOBEAM INDUSTRIAL + SONIDO (AUDITORIO) </t>
  </si>
  <si>
    <t>Se requiere para el auditorio ya que se extendiente la vida util de la bombilla por las diferentes reuniones y capacitaciones.</t>
  </si>
  <si>
    <t>CT. SILVIO FERNANDO ARIA MORA</t>
  </si>
  <si>
    <t>GAFAS DE PROTECCION</t>
  </si>
  <si>
    <t>Unida</t>
  </si>
  <si>
    <t>se requiere para la proteccion del personal re4sponsable del archivo centra y archivos</t>
  </si>
  <si>
    <t>LICENCIA PARA COMPUTADOR</t>
  </si>
  <si>
    <t>Se requiere para el funcionamiento de los pc</t>
  </si>
  <si>
    <t>MY. ALEXANDER ZAMBRANO BLANDON</t>
  </si>
  <si>
    <t>AROMATICAS</t>
  </si>
  <si>
    <t>Global</t>
  </si>
  <si>
    <t xml:space="preserve">El Comando de la Policía Metropolitana de Villavicencio, requiere el servicio de alimentación y cafetería, con el fin de brindarles a los funcionarios  en los servicios y reuniones de trabajo, toda vez  que son ordenados por el mando institucional y en la mayoría de estos servicios se prolongan e impiden el desplazamiento y abandono de los servicios, para preservar la honra, integridad, bienestar, salubridad y bienes de los ciudadanos. 
Es indispensable la adquisición de estos bienes, toda vez que esta unidad no cuenta con elementos y no son contratados con elementos e insumos para el aseo.
</t>
  </si>
  <si>
    <t>VIVERES UBICAR</t>
  </si>
  <si>
    <t>Se requiere con el fin de suministrar al personal de la UBICAR que se encuentran asignados a la unidad</t>
  </si>
  <si>
    <t>AZUCAR</t>
  </si>
  <si>
    <t>CAFÉ</t>
  </si>
  <si>
    <t>Se requiere para suministrar al personal de la UBICAR que se encuentra en zona rural de acacias</t>
  </si>
  <si>
    <t>Tapabocas quirurgico desechable caja x 50 unidades</t>
  </si>
  <si>
    <t>Promover  a los funcionarios policiales enfermedades virales como el covid -19 .</t>
  </si>
  <si>
    <t>VASOS PARA AGUA (CARTON)</t>
  </si>
  <si>
    <t>Se requiere estos elementos de cafetería, para servir las bebidas calientes y frías, en las constantes reuniones que se realizan dentro de las instalaciones de la Policía Metropolitana de Villavicencio, con entes gubernamentales, gremios, líderes comunitarios, personal uniformado y no uniformado, generando con ello un buen ambiente laboral.</t>
  </si>
  <si>
    <t>VASOS PARA TINTO (CARTON)</t>
  </si>
  <si>
    <t>IJ. YEISON FREDY SALCEDO BUITRAGO</t>
  </si>
  <si>
    <t>PAPELERIA</t>
  </si>
  <si>
    <t>SE NECESITAN LOS ELEMENTOS PARA UN MAYOR RENDIMIENTO EN LA EJECUCION DE LA LABOR, COMO LIBROS DE ANOTACIONES, BOLIGRAFOS Y DEMAS ELEMENTOS NECESARIOS PARA BRINDARLOS A LOS FUNCIONARIOS.</t>
  </si>
  <si>
    <t>J. RAUL LADINO TORRES</t>
  </si>
  <si>
    <t>SUMINISTRO DE COMBUSTIBLE</t>
  </si>
  <si>
    <t>Necesidad establecida con base en los precios y consumos realizados en procesos de contratación de vigencias anteriores MEVIL, presupuesto que se requiere para el suministro de combustible del parque automotor con el fin de no afectar el servicio de policía, teniendo en cuenta que se cuenta con 414 motocicletas y 141 vehículos en servicio</t>
  </si>
  <si>
    <t>ADICION SUMINISTRO DE COMBUSTIBLE O.C 135005</t>
  </si>
  <si>
    <t>ADICION ACUERDO MARCO DE PRECIOS</t>
  </si>
  <si>
    <t>ADICION SUMINISTRO DE COMBUSTIBLE O.C 135011</t>
  </si>
  <si>
    <t>SUMINISTRO DE COMBUSTIBLE VIGENCIAS FUTURAS O.C. 135005</t>
  </si>
  <si>
    <t>SUMINISTRO DE COMBUSTIBLE VIGENCIAS FUTURAS O.C. 135011</t>
  </si>
  <si>
    <t>SUMINISTRO DE COMBUSTIBLE PLANTAS Y EQUIPOS LOGISTICOS</t>
  </si>
  <si>
    <t>Necesidad establecida con base en los precios y consumos realizados en procesos de contratación de vigencias anteriores MEVIL, presupuesto que se requiere para el suministro de combustible de las plantas electricas y equipos logisticos de la unidad</t>
  </si>
  <si>
    <t>Alcohol antiséptico concentracion al 70% - 1 frasco de 275 ml.</t>
  </si>
  <si>
    <t>promocion y prevencion del uso del botiquin de primeros auxilios y su adecuada utilizacion de los elementos del mismo.</t>
  </si>
  <si>
    <t>Alcohol  antiseptico x galon 3750 ml</t>
  </si>
  <si>
    <t>promover a los funcionarios policiales realizar lavado de manos y desinfeccion de la misma al ambiente.</t>
  </si>
  <si>
    <t>SI. OSCAR TAPIERO GUABATIVA</t>
  </si>
  <si>
    <t>ADQUISICION DE MATERIALES DE CONSTRUCCION Y FERRETERIA.</t>
  </si>
  <si>
    <t xml:space="preserve">Para atender la necesidad de la unidad en  mantenimientos, dando prioridad a las necesidades más complejas, sin que se intervengan griferías y daños menores, por ello, se ve la necesidad de que se pueda adquirir insumos de ferretería, construcción y eléctricos, para solventar las necesidades del Grupo de Servicios Generales, ya que durante el año y en especial en los ocho meses con los que la unidad no cuenta con el servicio de mantenimiento.
</t>
  </si>
  <si>
    <t>BOTIQUIN PRIMERO AUXILIOS TIPO A</t>
  </si>
  <si>
    <t>BOTIQUIN PRIMERO AUXILIOS TIPO B</t>
  </si>
  <si>
    <t>Yodopovidona - 1 frasco por 120 ml.</t>
  </si>
  <si>
    <t>Gasa estéril - 1 paquete por 20 unidades, en sobre y de 15 x 15 cms.</t>
  </si>
  <si>
    <t>Solución salina - 2 frascos plásticos de 250 cc.</t>
  </si>
  <si>
    <t>Venda de algodón laminado - 1 unidad, 3´´x5 yardas y de 450 cms de longitud estirada.</t>
  </si>
  <si>
    <t>Cinta microporosa de 2,5 cm x 9 metros.</t>
  </si>
  <si>
    <t xml:space="preserve">Gel antibacterial x 2 litros </t>
  </si>
  <si>
    <t>Esparadrapo en tela - 2 rollos de 4´´</t>
  </si>
  <si>
    <t>Vendaje adhesivo-1 caja por 100unidades, cubierta microperforada</t>
  </si>
  <si>
    <t>Gasas limpias - 1 paquete por 24 unidades.</t>
  </si>
  <si>
    <t>Apósito o compresas no estériles - 1 paquete por 6 unidades.</t>
  </si>
  <si>
    <t>J. GIRALDO LOPEZ GONZALO ANDRES</t>
  </si>
  <si>
    <t>ADQUISICION DE UREA</t>
  </si>
  <si>
    <t>Necesidad establecida con base en los precios y consumos realizados en procesos de contratación de vigencias anteriores MEVIL, presupuesto que se requiere para el suministro de aditivo automotirz del parque automotor clave EURO IV</t>
  </si>
  <si>
    <t>(IJ. RAUL LADINO TORRES</t>
  </si>
  <si>
    <t xml:space="preserve">ADQUISICION DE LLANTAS </t>
  </si>
  <si>
    <t>Presupuesto que se requiere para el suministro de llantas del parqueautomotor, con el fin de no afectar el servicio de Policía, teniendo en cuenta que se cuenta con 414  motocicletas y 141 vehículos en servicio y a causa de las condiciones climáticas y uso constante se desgastan prematuramente</t>
  </si>
  <si>
    <t>ADQUISICION DE LLANTAS VIGENCIAS FUTURAS</t>
  </si>
  <si>
    <t>Guantes de examen o para procedimientos no quirúrgicos caja x 50 pares</t>
  </si>
  <si>
    <t xml:space="preserve">CONO VIAL REFLECTIVO x 90cm   </t>
  </si>
  <si>
    <t>Se necesita la carpa para ubicarla en la vías de acceso a las instalaciones, para optimizar el servicio de los uniformados.</t>
  </si>
  <si>
    <t>CINTA DE SEÑALIZACION  DE PELIGRO</t>
  </si>
  <si>
    <t>SE HACE NECESARIO PARA LOS PROCEDIMIENTOS DEL PERSONAL DEL MNVCC
10 SUBESTACION VERACRUZ
10 SUBESTACION BALASTRERA
30 ESTACION VILLAVICENCIO
30 ESTACION CENTAUROS
30 ESTACION FUNDADORES
10 ESTACION RESTREPO
30 ESTACION ACACIAS</t>
  </si>
  <si>
    <t>Para atender la necesidad de la unidad en  mantenimientos, dando prioridad a las necesidades más complejas, sin que se intervengan griferías y daños menores, por ello, se ve la necesidad de que se pueda adquirir insumos de ferretería, construcción y eléctricos, para solventar las necesidades del Grupo de Servicios Generales, ya que durante el año y en especial en los ocho meses con los que la unidad no cuenta con el servicio de mantenimiento.</t>
  </si>
  <si>
    <t>BANDERAS DE PABELLON</t>
  </si>
  <si>
    <t>PARA REALIZAR EL CAMBIO DE LAS ACTUALES QUE SE ENCUENTRAN DETERIORADAS
 3 JUEGO DE BANDERAS  (POLICIA - COLOMBIA - DEPTO)  CUMARAL
 3 JUEGO DE BANDERAS  (POLICIA - COLOMBIA - DEPTO)  SAN NICOLAS
 3 JUEGO DE BANDERAS  (POLICIA - COLOMBIA - DEPTO)  SEPRI</t>
  </si>
  <si>
    <t>TAHUM</t>
  </si>
  <si>
    <t>BANDEJAS CEREMONIA POLICIAL</t>
  </si>
  <si>
    <t>SE REQUIEREN CON EL FIN  DE LAS CEREMONIAS Y POR PROTOCOLO
03 SECRETARIA PRIVADA</t>
  </si>
  <si>
    <t>Reductor de Velocidad Pinchallantas</t>
  </si>
  <si>
    <t>CONTROL ACCESO VEHICULAR</t>
  </si>
  <si>
    <t>IJ. JHONY ALBERTO VALDERRAMA PEÑALOSA</t>
  </si>
  <si>
    <t>MEDIDORES</t>
  </si>
  <si>
    <t>SE REQUIERE CON EL FIN DE SUPLIR LAS NECESIDADES DE ADQUISICION DE MEDIDORES QUE SE ENCUENTRAN VENCIDOS Y GENERARIA MULTAS PARA LA INSTITUCION.</t>
  </si>
  <si>
    <t>IJ. ALVAREZ JHONATAN JAIR</t>
  </si>
  <si>
    <t>MANTENIMIENTO INSTALACIONES</t>
  </si>
  <si>
    <t>SE REQUIERE CON EL FIN DE SUPLIR LAS NECESIDADES DE MANTENIMEINTO QUE COMPONEN LA MEVIL.</t>
  </si>
  <si>
    <t>SELECCIÓN ABREVIADA DE MENOR CUANTÍA</t>
  </si>
  <si>
    <t>POLICÍA METROPOLITANA DE VILLAVICENCIO - DISTRITO DE POLICÍA CUMARAL - PLAN DIGNIDAD</t>
  </si>
  <si>
    <t>SI. JHONATAN HERNANDEZ GODOY</t>
  </si>
  <si>
    <t>SERVICIO DE ALIMENTACION</t>
  </si>
  <si>
    <t>SE NECESITA PARA ATENDER LAS DIFERENTES REUNIONES PROGRAMADAS EN EL COMANDO POLICÍA</t>
  </si>
  <si>
    <t>IJ. VALLEJO RUDAS HUMBERTO</t>
  </si>
  <si>
    <t xml:space="preserve">CONTRATO SERVICIO DE MENSAJERIA </t>
  </si>
  <si>
    <t>EN CUMPLIMIENTO A LA GUIA 1GD-GU-0012 "GESTION DE LA INFORMACION A TRAVEZ DE LA VENTANILLA UNICA DE CORRESPONDENCIA Y RADICACION</t>
  </si>
  <si>
    <t>IJ. CASAS COBUS JOSE FERNANDO</t>
  </si>
  <si>
    <t>SERVICIO PUBLICO DE ENERGIA</t>
  </si>
  <si>
    <t>SE HACE NECESARIO POR EL INCREMENTO DEL PRECIO DEL KILOVATIO EN LAS INSTALACIONES DEL COMANDO  MEVIL Y LA ENTRADA EN FUNCIONAMIENTO DE NUEVAS INSTALACIONES POLICIALES (CAI POPULAR-CAI ESPERANZA)</t>
  </si>
  <si>
    <t>SERVICIO PUBLICO DE GAS</t>
  </si>
  <si>
    <t>SE HACE NECESARIO PARA EL PAGO DEL CONSUMO DE GAS QUE SE EFECTUA EN LA SUBESTACION DE POLICIA DINAMARCA DONDE LOS FUNCIONARIOS UTILIZAN EL SERVICIO PARA LA PREPARACIÓN DE SUS ALIMENTOS</t>
  </si>
  <si>
    <t>SERVICIO DE ACUEDUCTO</t>
  </si>
  <si>
    <t>SE HACE NECESARIO POR  LA ENTRADA EN FUNCIONAMIENTO DE NUEVAS INSTALACIONES POLICIALES.</t>
  </si>
  <si>
    <t>SI. HAROLD AGUDELO ROZO</t>
  </si>
  <si>
    <t>ADQUISICION DE SOAT</t>
  </si>
  <si>
    <t>Se realizó bajo los parámetros de Cotización del Simulador de PREVISORA vigencia 2024, a través del cual se realizan las solicitudes correspondientes del proceso contractual en ejecución. Presupuesto que se requiere para la compra de SOAT del parque automotor, con el fin de no afectar el servicio de policía, teniendo en cuenta que se cuenta con 414  motocicletas y 141 vehículos en servicio</t>
  </si>
  <si>
    <t>ADQUISICION DE SOAT VIGENCIAS FUTURAS</t>
  </si>
  <si>
    <t>IT. GREINS LAVACUDE CADENA</t>
  </si>
  <si>
    <t>Se requiere adquirir el servicio de aseo integral para las instalaciones de la Policía Metropolitana de Villavicencio, Distritos Uno de Policía Villavicencio y Dos de Cumaral, estaciones de policía Acacias,   Restrepo y CAI Santuario, donde se desarrollan actividades administrativas, operativas y logísticas, encaminadas a crear condiciones de seguridad para la convivencia y seguridad ciudadana, las cuales requieren de manera permanente de un servicio de aseo, limpieza y mantenimiento, con el fin de garantizar la salubridad, bienestar del personal policial y comunidad en general y contribuir con la conservación del buen estado de las mismas y sus elementos constitutivos para evitar su deterioro, al igual que brindar una buena presentación de las mismas.</t>
  </si>
  <si>
    <t>SERVICIO DE ASEO INTEGRAL APALANCAMIENTO</t>
  </si>
  <si>
    <t>SERVICIO DE ASEO INTEGRAL VIGENCIAS FUTURAS</t>
  </si>
  <si>
    <t>MANTENIMIENTO PLANTAS ELECTRICAS</t>
  </si>
  <si>
    <t xml:space="preserve">Se requiere  para los equipos de respalda para las estaciones y  comando y sitio de repticion </t>
  </si>
  <si>
    <t>IT. JHOANTAN GUIZA ABRIL</t>
  </si>
  <si>
    <t>MANTENIMIENTO CABLEADO ESTRTUCTURADO INCLUYE RED REGULADA</t>
  </si>
  <si>
    <t>Se requiere para el funcionamiento de la red electrica estacion restrepo, acacias, cumaral.</t>
  </si>
  <si>
    <t>MANTENIMIENTO A LA TORRE DE COMUNICACIÓN SITIO MALOCAS</t>
  </si>
  <si>
    <t>Se requiere para mantenimiento  de la torre de comunicaciones y  funcionamiento de la red de radio.</t>
  </si>
  <si>
    <t>MANTENIMIENTO Y REPARACION DE COMPUTADORES Y EQUIPO PERIFERICO</t>
  </si>
  <si>
    <t>Se requiere para realizar mantenimiento a los equipos tecnologicos de pc e impreosras, scanner de la metropolitana</t>
  </si>
  <si>
    <t>MANTENIMIENTO PREVENTIVO Y CORRECTIVO DE LA EMISORA</t>
  </si>
  <si>
    <t>Se requiee el mantenimientp preventivo para garantizar el funcionamiento de la emisora.</t>
  </si>
  <si>
    <t>IJ. RAUL LADINO TORRES</t>
  </si>
  <si>
    <t>MANTENIMIENTO DE VEHICULOS</t>
  </si>
  <si>
    <t>Presupuesto que se requiere con base en análisis plasmado en el plan de mantenimiento general vigencia 2024 para la Policía Metropolitana de Villavicencio. para contratar el mantenimiento preventivo y correctivo a todo costo de los carros asignados a la metropolitana de Villavicencio, con el fin de no afectar el servicio de Policía, teniendo en cuenta que se cuenta con 141 vehículos en servicio</t>
  </si>
  <si>
    <t>MANTENIMIENTO DE VEHICULOS VF</t>
  </si>
  <si>
    <t>MANTENIMIENTO DE MOTOCICLETAS</t>
  </si>
  <si>
    <t>Presupuesto que se requiere con base en análisis plasmado en el plan de mantenimiento general vigencia 2024 para la Policía Metropolitana de Villavicencio, para contratar el mantenimiento preventivo y correctivo a todo costo de las motocicletas asignadas a la metropolitana de Villavicencio, con el fin de no afectar el servicio de policía, teniendo en cuenta que se cuenta con 414 motocicletas en servicio</t>
  </si>
  <si>
    <t>MANTENIMIENTO DE MOTOCICLETAS VF</t>
  </si>
  <si>
    <t>IJ. WILVER SANCHEZ SANCHEZ</t>
  </si>
  <si>
    <t xml:space="preserve">Mantenimiento y  Recarga de Extintor </t>
  </si>
  <si>
    <t>Prevenir la propagacion de incendios y quemaduras a funcionarios de policia y no unifromados.</t>
  </si>
  <si>
    <t>CT. MARTINEZ VEGA CARLOS IVAN</t>
  </si>
  <si>
    <t>SERVICIO DE MANTENIMIENTO PLANTA TRATAMIENTO DE AGUA POTABLE ANALISIS FISICOQUIMICO</t>
  </si>
  <si>
    <t>Teniendo en cuenta que las instalaciones de la Policía Metropolitana de Villavicencio se encuentran ubicadas en un sector donde no se ha instalado el servicio de acueducto y alcantarillado para suplir las necesidades básicas del agua potable y aguas servidas; se requiere el servicio de manteniendo preventivo y correctivo de las plantas de agua residuales “PTAR”, con el fin de dar cumplimiento a la Resolución N° PS-GJ 1.2.6.13-2169, del 10/12/2013, de la Corporacion Para el Desarrollo Sostenible del Área de Manejo Especial la Macarena “CORMACARENA” y al sistema de gestión ambiental de la PONAL, misma forma tener en perfecto estado de funcionamiento estas plantas y evitar sanciones de la entidad “CORMACARENA”</t>
  </si>
  <si>
    <t>SERVICO DE PLANTAS (RED CONTRA INCENDIOS)</t>
  </si>
  <si>
    <t>Se hace necesario contratar el servicio en el mantenimiento de las plantas de red contra incendio de la unidad, en cumplimiento a las políticas de seguridad industrial de la Policía Nacional, además para tener en buen estado de funcionamiento este sistema, que de requerirse no presente novedades, que conlleven la perdida de documentación, bienes y vidas de quienes laboran, viven y visitan las instalaciones.</t>
  </si>
  <si>
    <t xml:space="preserve"> SERVICIO DE MANTENIMIENTO Y REPARACION DE AIRES ACONDICIONADOS</t>
  </si>
  <si>
    <t xml:space="preserve">Debido a las altas temperaturas que se registra en la ciudad de Villavicencio entre 20 a 32 grados centígrados, dentro de las diferentes oficinas de las dependencias administrativas y operativas se encuentran instalados aires acondicionados; teniendo en cuenta el uso permanente de estos equipos y de acuerdo a los manuales de operaciones de cada uno de ellos para su correcto funcionamiento y al Manual Logístico de la Policía Nacional, es necesario adelantar los mantenimientos preventivos y correctivos consistentes en las limpiezas y verificación de operación y funcionamiento, para alargar su vida útil y brindar bienestar al personal. </t>
  </si>
  <si>
    <t xml:space="preserve">Mantenimiento preventivo y correctivo equipos logísticos - agrícolas </t>
  </si>
  <si>
    <t>Se requiere el mantenimiento para operar la maquinaria agrícola como guadañas, carro podador y motofumigador, que son empleadas para los mantenimientos de las zonas verdes y áreas comunes en las instalaciones de la unidad.</t>
  </si>
  <si>
    <t>Mantenimiento preventivo y correctivo equipos de calibración - (SIJIN)</t>
  </si>
  <si>
    <t>Para conservar el buen funcionamiento y alargar la vida útil de los diferentes equipos logísticos y de calibración de la unidad, se requiere el mantenimiento de los mismos con una firma idónea, en especial los que requieren calibración, el cual se hace necesario, que una vez realizado los mantenimientos le sean expedidos los certificados, en cumplimiento al PROCESO LOGÍSTICA Y ABASTECIMIENTO (REALIZAR ACTIVIDADES DE SERVICIOS GENERALES) Código: 1LA-PR-0023.</t>
  </si>
  <si>
    <t xml:space="preserve">SERVICIO DE ALCANTARILLADO </t>
  </si>
  <si>
    <t>SERVICIO DE RECOLECCION DE DESECHOS</t>
  </si>
  <si>
    <t>SE HACE NECESARIO YA QUE EL  PRIMER DISTRITO DE POLICIA VILLAVICENCIO  FUE CALIFICADO COMO USUARIO NO RESIDENCIAL GRAN GENERADOR POR LA EMPRESA BIOAGRICOLA DEL LLANO S.A</t>
  </si>
  <si>
    <t>IT. LOPEZ PALOMINO WILLIAM</t>
  </si>
  <si>
    <t>SERVICIO DE FUMIGACION PLAGAS, ROEDORES,RASTREROS</t>
  </si>
  <si>
    <t>Fin cubrir gastos de rubro de viaticos 2025 Mevil.</t>
  </si>
  <si>
    <t>SE HACE NECESARIO PARA EL PAGO DEL IMPUESTO PREDIAL UNIFICADO DE LAS UNIDADES  PROPIAS DE LA METROPOLITANA DE VILLAVICENCIO</t>
  </si>
  <si>
    <t>SE HACE NECESARIO PARA LA CANCELACION DE DICHO TRIBUTO EMITIDO POR CADA MUNICIPIO MEDIANTE SU  ESTAUTO TRIBUTARIO Y COBRADO MES A MES CON EL SERVICIO DE ENERGIA.</t>
  </si>
  <si>
    <t>SOBRETASA BOMBERIL</t>
  </si>
  <si>
    <t>SE HACE NECESARIO PARA LA CANCELACION DE LA SOBRETASA BOMBERIL EMITIDA POR CADA MUNICIPIO MEDIANTE SU ESTATUTO TRIBUTARIO.</t>
  </si>
  <si>
    <t xml:space="preserve"> TASAS DE VERTIMIENTO Y UTILIZACIÓN DE AGUA</t>
  </si>
  <si>
    <t>SE HACE NECESARIO PARA LA CANCELACION DE LAS TASAS DE VERTIMIENTO Y UTILIZACIÓN DE AGUA</t>
  </si>
  <si>
    <t>M9 G24</t>
  </si>
  <si>
    <t>MEVIL GUDMO24</t>
  </si>
  <si>
    <t xml:space="preserve">SERVICIO DE CONSTRUCCION </t>
  </si>
  <si>
    <t xml:space="preserve">MANTENIMIENTO DE INSTALACIONES </t>
  </si>
  <si>
    <t>SE REQUIERE REALIZAR ADECUACIONES LOCATIVAS A LAS INSTALACIONES ASIGNADAS AL GUDMO24; EFECTUANDO MANTENIMIENTOS CORRECTIVOS Y PREVENTIVOS, CON EL FIN DE MANTENER EN OPTIMAS CONDICIONES LOS RECURSOS SUMINISTRADOS POR LA PONAL.</t>
  </si>
  <si>
    <t xml:space="preserve">SELECION ABREVIADA DE MENOS CUANTIA </t>
  </si>
  <si>
    <t>GUVMO</t>
  </si>
  <si>
    <t xml:space="preserve">SE REQUIERE LA ADQUISICIÓN DE LLANTAS PARA LOS VEHÍCULOS ADSCRITOS AL GUDMO24, CON EL FIN DE GARANTIZAR UN OPTIMO FUNCIONAMIENTO Y EL CUMPLIMIENTOS DE LAS NORMAS DE TRÁNSITO.  </t>
  </si>
  <si>
    <t xml:space="preserve">
IJ. RAUL LADINO TORRES</t>
  </si>
  <si>
    <t xml:space="preserve">SE REQUIERE REALIZAR MANTENIMIENTO CORRECTIVO Y PREVENTIVO A LOS VEHÍCULOS AL SERVICIO AL GUDMO24, CON FIN DE GARANTIZAR EL ADECUADO FUNCIONAMIENTO DEL PARQUE AUTOMOTOR.  </t>
  </si>
  <si>
    <t>SI DARIO GAMES</t>
  </si>
  <si>
    <t>MEVIL GUDMO</t>
  </si>
  <si>
    <t xml:space="preserve">SE REQUIERE CONTAR CON UN PRESUPUESTO PARA VASTICOS; OBSERVANDO QUE LOS INSTRUCTORES DE ESTA ESPECIALIDAD, CAPACITAN A TODO EL PERSONAL DE LA PONAL EN EL TERRITORIO NACIONAL. </t>
  </si>
  <si>
    <t>M9DV</t>
  </si>
  <si>
    <t>DEVAU</t>
  </si>
  <si>
    <t>GULOG</t>
  </si>
  <si>
    <t>BOMBA FUMIGADORA DE ESPALDA MANUAL</t>
  </si>
  <si>
    <t>Se hace necesario la adquisición de estos elementos, teniendo en cuenta que la unidad cuenta con un déficit de estos elementos, asimismo las estaciones de policía Taraira y Carurú requieren de estos elementos.</t>
  </si>
  <si>
    <t>ADQUISICION DE KIT DE JUEGOS HERRAMIENTAS GENERALES</t>
  </si>
  <si>
    <t>Se hace necesario la adquisición de estos elementos ya que la unidad tiene un déficit de estas herramientas</t>
  </si>
  <si>
    <t>COMPRESOR DE AIRE</t>
  </si>
  <si>
    <t xml:space="preserve">Se solicita dicho elemento teniendo en cuenta que la unidad no cuenta con compresor de aire </t>
  </si>
  <si>
    <t>LAVADORAS</t>
  </si>
  <si>
    <t>Se solicita dichos elementos para el mejoramiento de la calidad de vida del personal que integra la unidad.</t>
  </si>
  <si>
    <t>NEVERA</t>
  </si>
  <si>
    <t>VENTILADORES</t>
  </si>
  <si>
    <t>Se solicita dichos elementos para el mejoramiento de la calidad de vida del personal, asimismo la unidad se encuentra con un déficit de estos elementos.</t>
  </si>
  <si>
    <t>AIRE ACONDICIONADO INVERTE 18.000 BTU</t>
  </si>
  <si>
    <t>Se solicita dichos elementos para el óptimo funcionamiento del tren administrativo.</t>
  </si>
  <si>
    <t>DISPENSADOR DE AGUA</t>
  </si>
  <si>
    <t xml:space="preserve">MAQUINAS TRITURADORAS DE PAPEL O ACCESORIOS </t>
  </si>
  <si>
    <t>Se hace necesario la adquisición de estos elementos, teniendo en cuenta que la unidad cuenta con un déficit de estos elementos</t>
  </si>
  <si>
    <t>REFLECTORES LED DE 150 W</t>
  </si>
  <si>
    <t>Se requieren estos elementos con el fin de renovar las lámparas que por uso y clima se van fundiendo, así mismo fortalecer la seguridad de las unidades que hacen parte del DEVAU</t>
  </si>
  <si>
    <t>SCANNER</t>
  </si>
  <si>
    <t>Se hace necesario la adquisición de estos elementos ya que la unidad tiene un déficit de estos elementos electrónicos.</t>
  </si>
  <si>
    <t>UPS REGULADOR DE VOLTAJE</t>
  </si>
  <si>
    <t>Se solicita dicho elemento teniendo en cuenta que la unidad presenta un deficit de estos elementos</t>
  </si>
  <si>
    <t>Gabinete tipo rack</t>
  </si>
  <si>
    <t>Se solicita dichos elementos el cual diseñados para optimizar el flujo de aire, lo que ayuda a eliminar el aire caliente del área alrededor de los equipos, la unidad no cuenta con estos elementos</t>
  </si>
  <si>
    <t>TELEVISOR 55"</t>
  </si>
  <si>
    <t>Es de gran importancia la adquisición del elemento, toda vez que se necesita para la proyección de videos y material institucional en las instalaciones del Comando Departamento.</t>
  </si>
  <si>
    <t>CABINAS DE SONIDO</t>
  </si>
  <si>
    <t>Se requieren estos elementos con el fin de cubrir las diferentes actividades deportivas y de bienestar dirijas por el grupo de talento humano de la unidad.</t>
  </si>
  <si>
    <t xml:space="preserve">TRANSMISOR Y EXITADOR </t>
  </si>
  <si>
    <t>Se hace necesrio la adquisicion de este elemento teniendo encuenta que para el Departamento de Policia Vaupes no cuenta con emisora</t>
  </si>
  <si>
    <t>NVR 8 megapixles</t>
  </si>
  <si>
    <t>Se requiere mejorar la seguridad de las instalaciones con el objetivo de anticipar posibles hechos delictivos y contrarrestrar acciones criminales que puedan afectar la vida e intridad de los funcionarios que pernotan y laboran en el Departamento.</t>
  </si>
  <si>
    <t>DVR 5 megapixeles</t>
  </si>
  <si>
    <t xml:space="preserve"> Disco Duro</t>
  </si>
  <si>
    <t>Cámara IP bala fija videovigilancia a través de una conexión Ethernet o WiFi para una cámara tipo bala inalámbrica, Cámara domo IP PTZ D de monitoreo,  instalación, cableado, cajas de paso y demas accesorios</t>
  </si>
  <si>
    <t>PENDIENTE INGRESAR A LA PROGRAMACION</t>
  </si>
  <si>
    <t>02-01-01-004-009</t>
  </si>
  <si>
    <t>PENDIENTE DESAGREGAR</t>
  </si>
  <si>
    <t>Presupuesto asignado por OFPLA pendiente ordenes</t>
  </si>
  <si>
    <t>PENDIENTE PROGRAMACION CONTRACTUAL</t>
  </si>
  <si>
    <t>PORTA FUSILES</t>
  </si>
  <si>
    <t>Se solicita dichos elementos teniendo en cuenta que la unidad no cuenta con portafusiles</t>
  </si>
  <si>
    <t>AROMATICAS DE DIFERENTES SABORES CAJA POR 20 UNIDADES</t>
  </si>
  <si>
    <t>AZUCAR POR 250 GRAMOS</t>
  </si>
  <si>
    <t>CAFÉ POR 500 GRAMOS</t>
  </si>
  <si>
    <t>BANDERA DE COLOMBIA DE 1,35 MTS DE ANCHO X 1,10 MTS DE ALTO, BORDADA A MANO, SATÍN RASO, GUSANILLO DE ORO Y SEDAS FINAS CON FLECO EN LA PUNTA DE LA BANDERA DE 5 CMS Y EN LA PUNTA DEL MOÑO FLECO DE ORO DE 8 CMS.</t>
  </si>
  <si>
    <t>Se solicitan la respectiva bandera de Colombia ya que la unidad cuenta con un déficit de estos elementos</t>
  </si>
  <si>
    <t>BANDERA DE LA POLICIA NACIONAL DE 1,35 MTS DE ANCHO X 1,10 MTS DE ALTO, BORDADA A MANO, SATÍN RASO, GUSANILLO DE ORO Y SEDAS FINAS CON FLECO EN LA PUNTA DE LA BANDERA DE 5 CMS Y EN LA PUNTA DEL MOÑO FLECO DE ORO DE 8 CMS.</t>
  </si>
  <si>
    <t>BANDERA DEL DEPARTAMENTO (VAUPES) DE 1,35 MTS DE ANCHO X 1,10 MTS DE ALTO, BORDADA A MANO, SATÍN RASO, GUSANILLO DE ORO Y SEDAS FINAS CON FLECO EN LA PUNTA DE LA BANDERA DE 5 CMS Y EN LA PUNTA DEL MOÑO FLECO DE ORO DE 8 CMS.</t>
  </si>
  <si>
    <t>BANDERA DEL MUNICIPIO DE MITU DE 1,35 MTS DE ANCHO X 1,10 MTS DE ALTO, BORDADA A MANO, SATÍN RASO, GUSANILLO DE ORO Y SEDAS FINAS CON FLECO EN LA PUNTA DE LA BANDERA DE 5 CMS Y EN LA PUNTA DEL MOÑO FLECO DE ORO DE 8 CMS.</t>
  </si>
  <si>
    <t>BANDERA DEL MUNICIPIO DE CARURU DE 1,35 MTS DE ANCHO X 1,10 MTS DE ALTO, BORDADA A MANO, SATÍN RASO, GUSANILLO DE ORO Y SEDAS FINAS CON FLECO EN LA PUNTA DE LA BANDERA DE 5 CMS Y EN LA PUNTA DEL MOÑO FLECO DE ORO DE 8 CMS.</t>
  </si>
  <si>
    <t>BANDERA DEL MUNICIPIO DE TARAIRA DE 1,35 MTS DE ANCHO X 1,10 MTS DE ALTO, BORDADA A MANO, SATÍN RASO, GUSANILLO DE ORO Y SEDAS FINAS CON FLECO EN LA PUNTA DE LA BANDERA DE 5 CMS Y EN LA PUNTA DEL MOÑO FLECO DE ORO DE 8 CMS.</t>
  </si>
  <si>
    <t xml:space="preserve">BANDERA DE COLOMBIA DE  3,00 MTS DE ANCHO X 4,00 MTS DE ALTO, TEMPESTAD IMPERMEABLE, DOBLE FAZ CON OJETES Y REFUERZOS ALREDEDOR. </t>
  </si>
  <si>
    <t xml:space="preserve">BANDERA DEL DEPARTAMENTO DE  3,00 MTS DE ANCHO X 4,00 MTS DE ALTO, TEMPESTAD IMPERMEABLE, DOBLE FAZ CON OJETES Y REFUERZOS ALREDEDOR. </t>
  </si>
  <si>
    <t xml:space="preserve">BANDERA DE LA POLICIA NACIONAL DE  3,00 MTS DE ANCHO X 4,00 MTS DE ALTO, TEMPESTAD IMPERMEABLE, DOBLE FAZ CON OJETES Y REFUERZOS ALREDEDOR. </t>
  </si>
  <si>
    <t xml:space="preserve">JUEGOS DE PRENDAS BLANCAS </t>
  </si>
  <si>
    <t>Se solicita dichos elementos teniendo en cuenta que la unidad presenta un deficit de los mismos</t>
  </si>
  <si>
    <t>PASTA DE PAPEL, PAPEL Y CARTON (RESMAS DE PAPEL, CARPETAS, CAJAS DE ARCHIVO, CARTON)</t>
  </si>
  <si>
    <t>Con el fin de realizar el normal desarrollo de las actividades administrativas, se requieren elementos de papelería, entre ellas papel en sus diferentes tamaños y demás elementos, necesarios para el correcto funcionamiento de estos entornos de acuerdo a los lineamientos de la gestión documental o aquellos procesos que por su naturaleza lo requiera</t>
  </si>
  <si>
    <t>VASOS DE CARTON PARA TINTO Y AGUA PAQUETE POR 50 UNI DE 7 Y 11 OZ</t>
  </si>
  <si>
    <t>SUMINISTRO DE COMBUSTIBLE PLANTAS ELECTRICAS Y EQUIPO AGRICOLA</t>
  </si>
  <si>
    <t>Se realiza la solicitud en pro de mantener las plantas eléctricas de la unidad en funcionamiento para el servicio de policía y el funcionamiento de la parte administrativa.</t>
  </si>
  <si>
    <t>SUMINISTRO COMBUSTIBLE DEVAU APALANCAMIENTO</t>
  </si>
  <si>
    <t>Se realiza la solicitud en pro de mantener el parque automotor de la unidad en funcionamiento para el servicio de policía.</t>
  </si>
  <si>
    <t>SUMINISTRO DE COMBUSTIBLE VIGENCIAS FUTURAS O.C. 135007</t>
  </si>
  <si>
    <t>PINTURAS Y BARNICES DE DIFERENTES COLORES</t>
  </si>
  <si>
    <t>Se requiere estos elementos dado el clima característico de esta región, ya que debido a periodos extensos de lluvias se va deteriorando la fachada de las unidades que hacen parte del DEVAU</t>
  </si>
  <si>
    <t>JABON LIQUIDO ANTIBACTERIAL DE MANOS POR 4 LITROS</t>
  </si>
  <si>
    <t>Se hace necesario la adquisición de estos elementos ya que son de consumo, asimismo se requiere en la unidad propender por el aseo de cada uno de los funcionarios.</t>
  </si>
  <si>
    <t>ALCOHOL ANTISÉPTICO POR GARRAFA POR 20 LTROS</t>
  </si>
  <si>
    <t>Se hace necesario la adquisición de estos elementos con el fin de prevenir cualquier tipo de virus, bacterias en la unidad policial</t>
  </si>
  <si>
    <t>ADQUISICIÓN DE LONAS VERDES PARA LA SEGURIDAD DE INSTALACIONES</t>
  </si>
  <si>
    <t>Se hace necesario la adquisición de estos elementos con el fin de cubrir cada una de las instalaciones policiales del departamento asimismo las dos estaciones que se encuentran de relevo</t>
  </si>
  <si>
    <t>POLISOMBRA</t>
  </si>
  <si>
    <t>Se hace necesario la adquisición de estos elementos ya que la unidad no cuenta con polisombra.</t>
  </si>
  <si>
    <t>LLANTAS PARA VEHICULOS</t>
  </si>
  <si>
    <t>Se requiere la adquisición de llantas para los vehículos policiales pertenecientes a esta unidad policial.</t>
  </si>
  <si>
    <t>LLANTAS PARA VEHICULOS V/F</t>
  </si>
  <si>
    <t>ADQUISICION DE MATERIALES DE CONSTRUCCION  Y FERRETERIA</t>
  </si>
  <si>
    <t>Se solicita con el fin del mejoramiento del entorno laboral asimismo de las instalaciones policiales</t>
  </si>
  <si>
    <t>ASTAS EN MADERA CON LA PUNTA EN FORMA DE ROMBO EN BRONCE.</t>
  </si>
  <si>
    <t>CARPAS</t>
  </si>
  <si>
    <t>Es de gran importancia la adquisición del elemento, ya que la unidad no cuenta con carpas, asimismo se hace necesario para cubrir los diferentes eventos programados por el comando de departamento o por los entes gubernamentales.</t>
  </si>
  <si>
    <t>OUTSORSING DE MANTENIMIENTO A INSTALACIONES</t>
  </si>
  <si>
    <t>DEPARTAMENTO DE POLICÍA VAUPÉS - SUBESTACIÓN DE POLICÍA EL FUERTE - PLAN DIGNIDAD</t>
  </si>
  <si>
    <t>Se requiere dicgo rubro para el cumplimiento de la comision y apoyos de los diferentes servicios del Departamento de Policia Vaupes.</t>
  </si>
  <si>
    <t>02-02-02-006-007</t>
  </si>
  <si>
    <t>SERVICIO DE TRANSPORTE DE CARGA POR VIA AEREA</t>
  </si>
  <si>
    <t>Teniendo en cuenta que la unidad es catalogada de difícil acceso, se presenta una hiperinflación dado que la mayor parte de la carga ingresa por vía aérea, se requiere que exista un movimiento de carga entre la unidad que tiene delegación del gasto (MEVIL) y el Departamento de Policía Vaupés.</t>
  </si>
  <si>
    <t>CORRESPONDENCIA</t>
  </si>
  <si>
    <t>Se requiere la prestación de envío de mensajería en todo el territorio Nacional, teniendo en cuenta los traslados de las carpetas e historias laborales de los funcionarios que son trasladados de unidad</t>
  </si>
  <si>
    <t xml:space="preserve">SERVICIOS PÚBLICOS DOMICILIARIOS (ELECTRICIDAD) </t>
  </si>
  <si>
    <t>Se hace la solicitud para garantizar se efectué los pagos oportunos de un servicio indispensable para el óptimo servicio de policía.</t>
  </si>
  <si>
    <t>SERVICIOS PÚBLICOS DOMICILIARIOS ACUEDUCTO</t>
  </si>
  <si>
    <t>SERVICIO DE SEGURO OBLIGATORIO DE ACCIDENTES DE TRANSITO</t>
  </si>
  <si>
    <t>Se hace la solicitud en pro de cumplir con la normatividad vigente en la ley 769 de 2002.</t>
  </si>
  <si>
    <t>SERVICIO DE SEGURO OBLIGATORIO DE ACCIDENTES DE TRANSITO V/F</t>
  </si>
  <si>
    <t xml:space="preserve">SERVICIOS DE SOPORTE (SERVICIOS GENERALES) </t>
  </si>
  <si>
    <t>En búsqueda de la preservación y cuidado del aseo de la unidad se realiza dicha solicitud.</t>
  </si>
  <si>
    <t>SERVICIOS DE SOPORTE (SERVICIOS GENERALES) APALANCAMIENTO</t>
  </si>
  <si>
    <t xml:space="preserve">SERVICIOS DE SOPORTE (SERVICIOS GENERALES) V/F </t>
  </si>
  <si>
    <t>Se realiza la siguiente solicitud en pro del bienestar del personal que integran esta unidad</t>
  </si>
  <si>
    <t>MANTENIMIENTO EQUIPOS DE COMPUTO</t>
  </si>
  <si>
    <t>Es necesario realizar el mantenimiento al componente tecnológico, esto con el fin de garantizar el óptimo funcionamiento de computadores y equipos de oficina que se encuentran distribuidos en las instalaciones policiales del departamento.</t>
  </si>
  <si>
    <t>MANTENIMIENTO DE LANCHA</t>
  </si>
  <si>
    <t>Servicio de mantenimiento para el parque automotor y vehículos fluviales del departamento de policía Vaupés</t>
  </si>
  <si>
    <t>MANTENIMIENTO VEHICULOS DEVAU</t>
  </si>
  <si>
    <t>Servicio de mantenimiento para el parque automotor del departamento de policía Vaupés</t>
  </si>
  <si>
    <t>MANTENIMIENTO VEHICULOS DEVAU MEVIL</t>
  </si>
  <si>
    <t>MANTENIMIENTO VEHICULOS DEVAU V/F</t>
  </si>
  <si>
    <t>MANTENIMIENTO VEHICULOS DEVAU MEVIL V/F</t>
  </si>
  <si>
    <t>MANTENIMIENTO MOTOCICLETAS DEVAU</t>
  </si>
  <si>
    <t xml:space="preserve">MANTENIMIENTO MOTOCICLETAS DEVAU MEVIL </t>
  </si>
  <si>
    <t xml:space="preserve">MANTENIMIENTO MOTOCICLETAS DEVAU V/F </t>
  </si>
  <si>
    <t>MANTENIMIENTO MOTOCICLETAS DEVAU MEVIL V/F</t>
  </si>
  <si>
    <t xml:space="preserve">SERVICIOS DE ALCANTARILLADO </t>
  </si>
  <si>
    <t>Se hace necesario toda vez que desde su instalación se debe realizar el respectivo mantenimiento correctivo.</t>
  </si>
  <si>
    <t>SERVICIOS PUBLICO DOMICILIARIOS ASEO</t>
  </si>
  <si>
    <t>Se requiere la adquisición de este servicio teniendo en cuenta que para el Departamento de Policía Vaupés, se cuenta con cinco (5) unidades en diferentes lugares que requieren mantener las instalaciones en óptimas condiciones de aseo</t>
  </si>
  <si>
    <t>VIATICOS</t>
  </si>
  <si>
    <t>Se hace necesario solicitar el presente rubro con el fin de cubrir las necesidades de comisiones del servicio fuera de la jurisdicción.</t>
  </si>
  <si>
    <t>Se requiere la solicitud del dicho rubro, con el fin de mantenerse al día con las obligaciones vigentes</t>
  </si>
  <si>
    <t>SOBRETASA ALUMBRADO PUBLICO</t>
  </si>
  <si>
    <t>Se hace necesario el pago de sobretasa de alumbrado público, el cual corresponde al uso que esta en espacios y áreas públicas, correspondiendo al pago que es asumido por el total de los contribuyentes del municipio de Mitú</t>
  </si>
  <si>
    <t>Se hace necesario el pago de sobretasa bomberil, el cual corresponde al cobro realizado por la administración pública para el aporte de la gestión del riesgos y desastres del departamento.</t>
  </si>
  <si>
    <t>CONTRIBUCION DE VALORIZACION MUNICIPAL</t>
  </si>
  <si>
    <t>VERTIMIENTOS</t>
  </si>
  <si>
    <t>Se requiere mantener al día el pago de los impuestos ante el CDA, por el aprovechamiento del agua potable, teniendo en cuenta que realiza el debido suministro a las unidades policiales</t>
  </si>
  <si>
    <t>M9R</t>
  </si>
  <si>
    <t>REGI7</t>
  </si>
  <si>
    <t>GUADAÑADORA</t>
  </si>
  <si>
    <t>se hace necesario la compra del bien, puesto que las instalaciones necesitan hornato y mantenimiento de las instalaciones de la unidad</t>
  </si>
  <si>
    <t xml:space="preserve">UNIDADES DE DISCOS DUROS </t>
  </si>
  <si>
    <t>SE HACE NECESARIO PARA EL ALMACENAMIENTO DE DATOS POR PARTE DE COEST</t>
  </si>
  <si>
    <t xml:space="preserve">SUMINISTRO ELEMENTOS DE CAFETERIA </t>
  </si>
  <si>
    <t>SE NECESITA PARA ATENDER LAS DIFERENTES REUNIONES PROGRAMADAS EN LA REGION DE POLICÍA</t>
  </si>
  <si>
    <t xml:space="preserve">SUMINISTRO PAPELERIA </t>
  </si>
  <si>
    <t>servicio de papeleria y demas complementarios para el servicio de policia en la region 7</t>
  </si>
  <si>
    <t>SUMINISTRO COMBIUSTIBLE</t>
  </si>
  <si>
    <t>suministro combustible para los vehiculos de la region 7</t>
  </si>
  <si>
    <t>ADICION SUMINISTRO COMBIUSTIBLE</t>
  </si>
  <si>
    <t>CAMILLAS</t>
  </si>
  <si>
    <t>SERVICIO DE ASEO A INSTALACIONES, POR PARTE DE PERSONAL TERERIZADO, PARA SALA DE INTERCEPTACIONES, COMANDO DE REGION Y DEMAS DEPENDENCIAS</t>
  </si>
  <si>
    <t>MANTENIMIENTO A INSTALACIONES POLICIALES</t>
  </si>
  <si>
    <t>se requiere arreglar, sala de interceptaciones, laboratorio, incluidas cubiertas y fachadas</t>
  </si>
  <si>
    <t>SERVICIO DE CORREO Y MENSAJERIA</t>
  </si>
  <si>
    <t>SE REQUIERE PARA EL ENVIO DE HOJAS DE VIDA Y DEMAS ELEMENTOS POR PARTE DE LA REGION DE POLICÍA</t>
  </si>
  <si>
    <t>SERVICIO DE ASEO VF</t>
  </si>
  <si>
    <t>SERVICIO DE ASEO APALANCAMIENTO</t>
  </si>
  <si>
    <t xml:space="preserve">SERVICIO DE MANTENIMIENTO CORRECTIVO PARA LOS AIRES ACONDICIONADOS DE SACOM, RIPOL,LABORATORIO, REGIN,RIPOL COMANDO DE REGION </t>
  </si>
  <si>
    <t>SERVICIO MANTENIMIENTO A COMPUTADORES</t>
  </si>
  <si>
    <t xml:space="preserve">SERVICIO DE MANTENIMIENTO CORRECTIVO PARA LOS COMPUTADORES DE SACOM, RIPOL,LABORATORIO, REGIN,RIPOL COMANDO DE REGION </t>
  </si>
  <si>
    <t>REGIN</t>
  </si>
  <si>
    <t>SERVICIO CALIBRACION Y MANTENIMIENTO DE EQUIPOS LOGISTICOS Y DE CALIBRACION PARA LA REGIN</t>
  </si>
  <si>
    <t>SERVICIO DE CALIBRACION PARA EQUIPOS TECNOLOGICOS DE BALANZAS Y DEMAS EQUIPO ESPECIFICO PARA EL LABORATORIO DE LA REGION DE POLICÍA No 7</t>
  </si>
  <si>
    <t>MANTENIMIENTO DE VEHICULOS REGION DE POLICÍA No 7</t>
  </si>
  <si>
    <t xml:space="preserve">SERVICIO DE MANTENIMIENTO PREVENTIVO Y CORRECTIVO PARA LOS VEHICULOS PERTENENCIENTES A  SACOM, RIPOL,LABORATORIO, REGIN,RIPOL COMANDO DE REGION </t>
  </si>
  <si>
    <t>MANTENIMIENTO DE MOTOCICLETAS REGION DE POLICÍA No 7</t>
  </si>
  <si>
    <t>MANTENIMIENTO DE VEHICULOS REGION DE POLICÍA No 7 V/F</t>
  </si>
  <si>
    <t>MANTENIMIENTO DE MOTOCICLETAS REGION DE POLICÍA No 7 V/F</t>
  </si>
  <si>
    <t>MANTENIMIENTO RED ELECTRICA COMANDO DE REGION</t>
  </si>
  <si>
    <t>MANTENIMIENTO COMETIDA ELECTRICA DEL COMANDO DE REGION INCLUIDO DATOS Y VOZ</t>
  </si>
  <si>
    <t>IT. SARMIENTO HINOJOSA WILSON RAUL</t>
  </si>
  <si>
    <t>SERVICIOS DE VIATICOS PARA LA REGION DE POLICÍA No 7</t>
  </si>
  <si>
    <t>M9D1</t>
  </si>
  <si>
    <t>DEMET</t>
  </si>
  <si>
    <t>CHIPEADORA TRITURADORA DE RAMAS Y RESIDUOS ORGANICOS</t>
  </si>
  <si>
    <t>En atención a la Resolución No 03924  del 24  Junio  de  2016, “Por la cual se expide el Manual del Sistema de Gestión Ambiental de la Policía Nacional”, el Departamento de Policía Meta busca fortalecer el “S.G.A”  toda vez que al realizar las diferentes podas de los arboles que dificultan la visibilidad de los CCTV y la interferencia del cableado alta tención y el perido de descomposición del residuo vegetal es mucho, motivo por el cual se hace necesariola adquicisión de mencionada herramienta como aporte a la conservación del medio ambiente, a través de la promoción de las buenas prácticas ambientales al interior de nuestra institución, dando cumpliento a los lineamientos y directrices institucionales, es de anatar que mencionado elemento tritura los restos de las podas, las cuales son utilizadas como abono en el compos y abono de este se utiliza en el vivero de la unidad.</t>
  </si>
  <si>
    <t>ADQUISICION DE ELEMENTOS Y REPUESTOS DE EQUIPOS DE COMPUTO, COMUNICACIÓN, RED Y ELEMENTOS VARIOS GUTIC</t>
  </si>
  <si>
    <t xml:space="preserve">Teniendo en cuenta el Proceso de Transformación Institucional PTI,  en el lineamiento restablecer tecnológicamente la seguridad y convivencia ciudadana, el Departamento de Policía Meta actualmente  requiere presupuesto para la adquisición de diversas herramientas para realizar el mantenimiento y sostenimiento de los equipos de comunicaciones, toda vez que se hace necesario potenciar y mantener en óptimos estándares estos elementos asignados a esta unidad policial, asimismo se requieren elementos tecnológicos como antenas, perillas y demás componentes tecnológicos que demandan los canales de comunicación radial, que por uso se deben cambiar, con el fin de evitar el deterioro de los medios de comunicación y garantizar su  buen funcionamiento. </t>
  </si>
  <si>
    <t>LUXÓMETRO</t>
  </si>
  <si>
    <t xml:space="preserve">Teniendo en cuenta el proceso de gestión documental, se hace necesario la destinación de un rubro presupuestal para la adquisición de mencionados elementos, para el Grupo de Gestión Documental, toda vez que se requieren para la buena conservación de los archivo de gestión y/o soporte, para detectar y controlar la humedad, logrando una mejor conservación de los diferentes acervos documentales que reposan dentro de esta unidad policial. </t>
  </si>
  <si>
    <t>MEDIDORES DE ENERGIA Y ACUEDUCTO (SERVICIOS PÚBLICOS)</t>
  </si>
  <si>
    <t>Teniendo en cuenta que los medidores de energia y acueducto han cumplido su vida util, se hace necesario destinar un presupuesto para realizar el cambio de estos, los cuales son fundamentales para medir el consumo y poder realizar el pago oportuno de los servicios publicos de las diferentes unidades policiales.</t>
  </si>
  <si>
    <t>ADQUISICION PRODUCTOS DE AROMATICA</t>
  </si>
  <si>
    <t>Se hace necesario la adquisición de productos alimenticios de aromatica, que supla las necesidades del servicio policial, en beneficio del personal uniformado que integran eta unidad policial, con el fin de brindar una bebida en las diferentes reuniones de trabajo y encuentros administrativos, con personal policial, entes gubernamentales y visitantes, que demandan amplias jornadas de tiempo,  igualmente con la adquisición de estos productos se busca brindar positivamente, las actividades donde se convoca afluencia de personas, brindando bebidas calientes y una atención adecuada a los uniformados y visitantes.</t>
  </si>
  <si>
    <t>SERVICIO DE VIVERES UBICAR 20 - AETCR</t>
  </si>
  <si>
    <t>En atención a las comunicaciones oficiales N° S-2019-012432-DISEC y S-2019-000240-OFPLA, donde se emite concepto y se ordena a los señores Comandantes de Departamento de Policía, dar cumplimiento a lo dispuesto por la Oficina de Planeación, para atender las necesidades relacionadas con el pago de arrendamiento y víveres para el personal policial, que se encuentra cumpliendo las funciones de seguridad en los Antiguos Espacios Territoriales de Capacitación y Reincorporación (AETCR), y teniendo en cuenta que esta unidad policial cuenta con la UBICAR 20; motivo por el cual se hace necesario destinar recursos para la adquisición de víveres del personal que vine prestando sus servicios en la A-ETCR</t>
  </si>
  <si>
    <t>ADQUISICION PRODUCTOS DE CAFETERIA (CAFÉ, LECHE EN POLVO Y AZUCAR)</t>
  </si>
  <si>
    <t>Se hace necesario la adquisición de productos alimenticios de cafetería, que supla las necesidades del servicio policial, en beneficio del personal uniformado que integran eta unidad policial, con el fin de brindar una bebida en las diferentes reuniones de trabajo y encuentros administrativos, con personal policial, entes gubernamentales y visitantes, que demandan amplias jornadas de tiempo,  igualmente con la adquisición de estos productos se busca brindar positivamente, las actividades donde se convoca afluencia de personas, brindando bebidas calientes y una atención adecuada a los uniformados y visitantes.</t>
  </si>
  <si>
    <t>TARJETAS DECADACTILARES  SIJIN</t>
  </si>
  <si>
    <t>Se hace necesario destinar un presupuesto para la adquisión de tarjetas decadactilares, que requiere la Seccional de Investigación Criminal, para fortalecer las actividades diarias de policía judicial, en el esclarecimiento de delitos.</t>
  </si>
  <si>
    <t>OUTSORSING DE PAPELERIA (CORRUGADOS DE PAPEL)</t>
  </si>
  <si>
    <t>Departamento de policía Meta, se hace necesario la adquisición de elementos de papelería y útiles de escritorio, con el fin de dar trazabilidad y continuidad a las tareas encomendadas por el alto mando institucional en el cumplimiento de nuestra misión, tanto en la parte operativa y administrativa, toda vez que la unidad cuenta con 101 centro de costos creados en el aplicativo SAP/SILOG, los cuales requieren del uso de estos elementos para cumplir a cabalidad sus funciones.</t>
  </si>
  <si>
    <t>VASOS DE CARTON PARA TINTO Y AGUA-PAQUETE POR 50 UNI DE 4, 6 Y 10 OZ</t>
  </si>
  <si>
    <t>Se hace necesario la asignación de un presupuesto para la adquisición de vasos desechables biodegradables (cartón), con el fin de atender las necesidades del área de cafetería durante los eventos, reuniones de coordinación interinstitucional, comités y demás actividades dentro de la programación de la base del Comando de Departamento de Policía Meta.  </t>
  </si>
  <si>
    <t xml:space="preserve">OUTSORSING DE PAPELERIA (ELEMENTOS DE OFICINA Y ESCRITORIO) </t>
  </si>
  <si>
    <t>Departamento de policía Meta, se hace necesario la adquisición de elementos de papelería  (útiles de escritorio), con el fin de dar trazabilidad y continuidad a las tareas encomendadas por el alto mando institucional en el cumplimiento de nuestra misión, tanto en la parte operativa y administrativa, toda vez que la unidad cuenta con 101 centro de costos creados en el aplicativo SAP/SILOG, los cuales requieren del uso de estos elementos para cumplir a cabalidad sus funciones.</t>
  </si>
  <si>
    <t>OUTSORSING DE PAPELERIA (CONSUMIBLES DE IMPRESIÓN)</t>
  </si>
  <si>
    <t>Departamento de policía Meta, se hace necesario la adquisición de elementos de consumibles de impresión, con el fin de dar trazabilidad y continuidad a las tareas encomendadas por el alto mando institucional en el cumplimiento de nuestra misión, tanto en la parte operativa y administrativa, toda vez que la unidad cuenta con 101 centro de costos creados en el aplicativo SAP/SILOG, los cuales requieren del uso de estos elementos para cumplir a cabalidad sus funciones.</t>
  </si>
  <si>
    <t xml:space="preserve">COMBUSTIBLES Y LUBRICANTES PARQUE AUTOMOTORES </t>
  </si>
  <si>
    <t>El Departamento de Policía Meta, cuenta con un parque automotor entre vehículos, motocicletas y lanchas, para garantizar la prestación del servicio de policía, presupuesto que cubrirá el servicio de suministro de combustible del parque automotor hasta el mes de noviembre de 2025, quedando pendiente una adición presupuestal por un valor de $150.000.000,00 aproximadamente para poder terminar la vigencia</t>
  </si>
  <si>
    <t xml:space="preserve">COMBUSTIBLES MAQUINARIA AGRICOLA </t>
  </si>
  <si>
    <t>El Comando Departamento de Policía Meta y en su mayoría de instalaciones policiales cuentan con zonas verdes, las cuales hay que mantener podadas a fin de garantizar el buen estado de las mismas, con base a lo anterior se hace necesario destinar un presupuesto para combustible de maquinaria agrícola, logrando con esto mantener en óptimas condiciones de ornato y embellecimiento las instalaciones policiales.</t>
  </si>
  <si>
    <t>El Departamento de Policía Meta, cuenta con un parque automotor entre vehículos, motocicletas y lanchas, para garantizar la prestación del servicio de policía, presupuesto que cubrirá el servicio de suministro de combustible del parque automotor</t>
  </si>
  <si>
    <t>SUMINISTRO DE COMBUSTIBLE VIGENCIAS FUTURAS O.C. 135006</t>
  </si>
  <si>
    <t>SUMINISTRO DE COMBUSTIBLE VIGENCIAS FUTURAS O.C. 135008</t>
  </si>
  <si>
    <t>COMBUSTIBLES  PLANTAS ELECTRICAS</t>
  </si>
  <si>
    <t>Teniendo en cuenta que el  Departamento de Policía Meta,  cuenta plantas eléctricas,  como respaldo  del fluido eléctrico, en caso de fallas en la red central de la empresa de energía y con el propósito de no  entorpecer el normal funcionamiento de  las labores operativas y administrativas, se hace necesario destinar un recurso para el combustible del funcionamiento de las mismas.</t>
  </si>
  <si>
    <t>IJ. GIRALDO LOPEZ GONZALO ANDRES</t>
  </si>
  <si>
    <t xml:space="preserve">QUIMICOS PARA LAS PISCINAS (CLOROX AL 91%, ELEVADOR DUREZA DEL AGUA, ALGUICIDA, BIOCIDA Y CLARIFICADOR) </t>
  </si>
  <si>
    <t xml:space="preserve">El Comando del Departamento de Policía Meta, cuenta con dos (2)  piscinas en servicio para el personal policial y sus beneficiarios, una ubicada en el casino de oficiales y otra en el casino de patrulleros y agentes,  las cuales requieren de un tratamiento del agua para su uso, como lo establece el artículo 11 de la Ley 1209 de 2008, </t>
  </si>
  <si>
    <t>ACEITE LUBRICANTE PL-S5 Y SOLVENTE PL-S5 PARA MANTENIMIENTO DE ARMAS</t>
  </si>
  <si>
    <t>En cumplimiento a la Resolución N° 05884 del 27 de diciembre de 2019 “Por la cual se expide el Manual para la Administración de los Recursos Logísticos de la Policía Nacional de Colombia” numeral 5.13. Control de activos en el subcomponente de armamento, El mantenimiento preventivo de primer nivel debe realizarse lo más constante posible, motivo por el cual el material de guerra que se utiliza para el servicio policial se debe entregar en óptimas condiciones de aseo y lubricación para evitar las fallas en los mecanismos</t>
  </si>
  <si>
    <t>ADQUISICIÓN  DE MATERIALES DE CONSTRUCCIÓN Y FERRETERIA</t>
  </si>
  <si>
    <t>Se hace necesario destinar un presupuesto, para la adquisición de materiales de construcción, a fin de cubrir necesidades extemporáneas que no son contempladas en el contrato de mantenimiento de instalaciones, de tal forma que se pueda garantizar el buen estado de las instalaciones policiales, logrando prolongar la vida útil de las mismas y el bienestar del personal uniformado que labora en esta unidad policial.</t>
  </si>
  <si>
    <t>ADQUISICION DE PRODUCTOS DE ASEO Y LIMPIEZA</t>
  </si>
  <si>
    <t>Teniendo en cuenta que el servicio de aseo, no cubre el 100% de las unidades que integran esta unidad policial, por tal motivo se hace necesario un rubro para la adquisición de productos de aseo, los cuales serán suministrados a las unidades policiales que no cuentan con mencionado servicio, toda vez que esta unidad policial cuenta con: 6 Distritos, 23 Estaciones, 11 Subestaciones y 1 Puesto de Policía</t>
  </si>
  <si>
    <t>LLANTAS PARA EL PARQUE AUTOMOTOR</t>
  </si>
  <si>
    <t xml:space="preserve">En atención a la Resolución N°05884 del 27/12/2019 “Por la cual se Expide el Manual para la Administración de Recursos Logísticos de la Policía Nacional de Colombia”, en ítem 4.13.1 actividades preventivas para el equipo automotor, establece en la rotación y cambio de llantas </t>
  </si>
  <si>
    <t>LLANTAS PARA EL PARQUE AUTOMOTOR VF</t>
  </si>
  <si>
    <t>BOQUILLAS PARA ALCOHOSENSORES</t>
  </si>
  <si>
    <t xml:space="preserve">Se hace necesario destinar un presupuesto para la adquisición de suministros para el funcionamiento de alcohosensores </t>
  </si>
  <si>
    <t>CONTENEDOR PLASTICO PARA LA RECOLECCIÓN DE BASURAS</t>
  </si>
  <si>
    <t>Se hace necesario destinar un recurso para adquirir mencionado elemento logistico, el cual permiten el mantenimiento diario de las diferentes instalaciones policiales, teniendo en cuenta que en la actualidad esta unidad policial no cuenta con mencuionados elemntos, toda vez que los que habian eran metalicos y quedaron fuera de servicio</t>
  </si>
  <si>
    <t>ADQUISICION DE LONAS VERDES PARA LA SEGURIDAD DE LAS INSTALACIONES (SACO TRINCHERA EN FIBRA DE POLIPROPILENO)</t>
  </si>
  <si>
    <t xml:space="preserve">Teniendo en cuenta las alteraciones de orden público, donde se evidencia que esta unidad policial ha sido objeto de lanzamiento de artefactos explosivos (granadas de fragmentación y explosivos), por parte de los integrantes de las GAO-r, se hace necesario el fortalecimiento de las instalaciones mediante la construcción de trincheras que permitan mitigar riesgos y amenazas en contra de la vida e  integridad de los policías de esta unidad policial. </t>
  </si>
  <si>
    <t>GUANTES DE NITRILO</t>
  </si>
  <si>
    <t>La Seccional de Investigación Criminal del Departamento de Policía Meta, adelanta diariamente  actividades judiciales en el lugar de los hechos en medio de los actos urgentes, inspecciones técnicas a cadáver e inspecciones técnicas al lugar de los hechos, de lo cual se hace necesario la adquisiones de mencionados elementos, para contrarrestar cualquier tipo  de enfermedad al personal uniformado que desarrollas las actividades antes mencionadas, asimismo el no uso de estos elementos pueden contaminar el lugar de los hechos.</t>
  </si>
  <si>
    <t>BOLSA PARA CADAVER</t>
  </si>
  <si>
    <t>Teniendo en cuenta las inspecciones técnicas a cadáver realizadas por parte del personal de investigadores de la Seccional de Investigación Criminal de esta unidad policial, en los casos de homicidios; en muerte violenta, homicidios y muertes en accidentes de tránsito, suicidios, muertes por establecer y accidentales, las cuales se presentan en el Departamento de Policía Meta</t>
  </si>
  <si>
    <t>MANTENIMIENTO DE INSTALACIONESDEPARTAMENTO DE POLICÍA META</t>
  </si>
  <si>
    <t>Este rubro se hace necesario para el sustento de las diferentes instalaciones policiales, con que cuenta esta unidad, brindando con ello el  bienestar del personal uniformado y asegurando el buen funcionamiento de las instalaciones, prolongando  a su vez, la vida útil del inmueble, toda vez esta unidad policial cuenta con una instalación donde se encuentra ubicado el Comando de  Departamento, 06 Distritos de Policía, 23 Estaciones de Policía, 11 Subestaciones de Policia y 01 Puesto de Policía.</t>
  </si>
  <si>
    <t>DEPARTAMENTO DE POLICÍA META - DISTRITO DE POLICÍA SAN MARTÍN - PLAN DIGNIDAD</t>
  </si>
  <si>
    <t>SERVICIO DE ALIMENTACIÓN RESTAURANTE DEMET</t>
  </si>
  <si>
    <t>Con el fin de atender las diferentes mesas de trabajo, reuniones y de más actividades que se realizan, de nivel administrativo, con las diferentes autoridades estatales, gremios y personal uniformado, se hace necesario destinar un rubro presupuestal, con el fin de garantizar el desarrollo de las actividades antes mencionadas, mejorando la calidad de vida del personal uniformado, así mismo logrando buenas relaciones interinstitucional que permitan fortalecer el servicio de policía.</t>
  </si>
  <si>
    <t>SERVICIO DE MENSAJERIA Y CORRESPONDENCIA</t>
  </si>
  <si>
    <t>En atención a la Ley N° 1369 del 2009, “por medio de la cual se establece el régimen de los servicios postales y se dictan otras disposiciones” y Resolución 03804 del 10 de agosto del 2017, “Por la cual se establece el procedimiento de organización y digitalización de las historias laborales del personal activo de la Policia Nacional”, Artículo 16 “envió inmediato de las historias laborales</t>
  </si>
  <si>
    <t>Teniendo en cuenta la Ley 142 de 1994 “por el cual se establece el régimen de los servicios públicos domiciliarios” y en atención a los puntos de control y responsabilidades establecidas en el procedimiento 2BS-PR-0020 ”Gestión y seguimiento al pago oportuno de servicios públicos domiciliarios” y de acuerdo con la proyección realizada se requiere de este presupuesto, con el fin de atender las necesidades de estos servicios en la totalidad de las unidades adscritas al Departamento de Policía Meta.</t>
  </si>
  <si>
    <t>SERVICIO DE ENERGIA</t>
  </si>
  <si>
    <t xml:space="preserve">SERVICIO DE GAS NATURAL </t>
  </si>
  <si>
    <t xml:space="preserve">SERVICIOS DE SEGURO OBLIGATORIO DE ACCIDENTES DE TRÁNSITO (SOAT) </t>
  </si>
  <si>
    <t>Garantizar que el 100% del parque automotor de esta unidad policial, cuente con la documentación requerida de acuerdo a la normatividad vigente, para su utilización y que permita poner al servicio el mismo para cumplir con los diferentes servicios y actividades que permitan garantizar la convivencia y seguridad ciudadana, lo anterior en consideración a lo expuesto en la Ley 769 de 2002, en su artículo 42, se hace necesario un rubro de seguros que expida las pólizas de seguros obligatorios de accidentes de tránsito (SOAT) para el parque automotor del Departamento de Policía Meta.</t>
  </si>
  <si>
    <t>SERVICIOS DE SEGURO OBLIGATORIO DE ACCIDENTES DE TRÁNSITO (SOAT) VF</t>
  </si>
  <si>
    <t>SERVICIOS DE LIMPIEZA Y ASEO</t>
  </si>
  <si>
    <t>El Comando de Departamento de Policía Meta, cuenta con un área construida de aproximadamente 10.000 metros cuadrados, donde funcionan las diferentes dependencias que conforman su estructura orgánica y en la actualidad solo existen cuatro (4) funcionarias no uniformadas de la Policía Nacional, para realizar el aseo de las mencionadas instalaciones, además se cuenta con dos espacios para las cafeterías del Comando del Departamento,  motivo por el cual el personal antes mencionado es insuficiente, por lo tanto se requiere contratar la prestación del servicio integral de aseo y cafetería con un tercero, que garantice una buena presentación y estado agradable donde se presta el servicio de policía.</t>
  </si>
  <si>
    <t>SERVICIO DE FUMIGACION PARA EL DEPARTAMENTO DE POLICIA META</t>
  </si>
  <si>
    <t>Se hace necesario la adquisición de un servicio de fumigación para el control de plagas con el fin de mantener la salud y el bienestar del personal que labora al interior de las instalaciones policiales, promoviendo la conservación de medio ambiente y contrarrestar las proliferaciones de vectores que pongan en riesgo la salud de uniformados y visitantes.</t>
  </si>
  <si>
    <t>SERVICIO DE LAVADO DE TANQUES</t>
  </si>
  <si>
    <t>Se hace necesario la adquisición de un servicio de lavado de tanques, con el fin de mantener la salud y el bienestar del personal que labora al interior de las instalaciones policiales, promoviendo la conservación de medio ambiente y prevenir afectaciones en los uniformados que pernotan y prestan sus servicios en las diferentes instalaciones policiales adscritas a esta unidad policial, fortañeciendo el sistema de seneamiento basico del Sistema de Gestión Ambiental</t>
  </si>
  <si>
    <t>SERVICIOS DE LIMPIEZA Y ASEO VF</t>
  </si>
  <si>
    <t>SERVICIOS DE LIMPIEZA Y ASEO APALANCAMIENTO</t>
  </si>
  <si>
    <t>SERVICIO MANTENIMIENTO Y REGARGA DE EXTINTORES A TODO COSTO</t>
  </si>
  <si>
    <t>En atención a la NTC 2858 2009-12-16 Extintores contra incendios, en su Capítulo 3 “Definiciones”, Numeral 3.3.15 donde se establece un examen minucioso de estos elementos, con el fin de detectar daños físicos que impidan su operación y realizar la reparación y recarga de los mismos, con base a lo anterior se hace necesario un rubro presupuestal para realizar el mantenimiento de los extintores asignados a esta unidad policial, con el fin de tener en óptimas condiciones de funcionamiento estos elementos, para atender cual situación de incendio que se pueda presentar al interior de la institución y a su vez dar cumplimiento al Sistema de Gestión de Seguridad y Salud en el Trabajo, permitiendo prevenir y controlar el peligro, en busca de generar ambientes seguros a los uniformados.</t>
  </si>
  <si>
    <t>MANTENIMIENTO EQUIPOS DE COMPUTO (IMPRESOSRAS, COMPUTADORES, EQUIPOS AUDIOVISUALES ENTRE OTROS) A TODO COSTO</t>
  </si>
  <si>
    <t>El Departamento de Policía Meta cuenta equipos de cómputo, scanner e impresoras, que en su mayoría cuentan con más de  5 años de servicio, como se relacionan en el cuadro, teniendo en cuenta que estos  ya han superado su vida útil, por tal motivo se hace necesario el mantenimiento preventivo, correctivo, repuestos y demás, con el fin de mantener y alargar la vida útil de los mismos,  los cuales están siendo utilizados por los 06 Distritos de Policía, las 23 Estaciones de Policía, las 11 Subestaciones de Policia, un 01 Puesto de Policía, al igual que en los 02 ETCR, especialidades, grupos y demás dependencias que integran esta unidad policial, de igual manera es preciso situar que los medios tecnológicos  impactarían de manera directa en el servicio que prestamos a la comunidad y evitar traumatismo en los diferentes procesos administrativos.</t>
  </si>
  <si>
    <t xml:space="preserve">MANTENIMIENTO DE PARQUE AUTOMOTOR (VEHICULOS) </t>
  </si>
  <si>
    <t>En atensión a la asignación de los recursos de funcionamiento, el rubro de mantenimiento del parque automotor, se encuentra desfinanciado, en el entendidio, que los recursos destinados para mencionados servicios no cubren los requerimientos que requiere la flota, motivo por el cual se hace necesario la adición presupuestal a este rubro estrategico.</t>
  </si>
  <si>
    <t xml:space="preserve">MANTENIMIENTO DE PARQUE AUTOMOTOR (MOTOCICLETAS) </t>
  </si>
  <si>
    <t>MANTENIMIENTO DE PARQUE AUTOMOTOR (VEHICULOS) VF</t>
  </si>
  <si>
    <t>MANTENIMIENTO DE PARQUE AUTOMOTOR (MOTOCICLETAS) VF</t>
  </si>
  <si>
    <t>Debido a las altas temperaturas que se registran en la jurisdicción del  Departamento de Policia Meta, entre 20 a 38 grados centígrados dentro de las diferentes oficinas de las dependencias administrativas y operativas se encuentran instalados aires acondicionados, asimismo estos equipos cerca de ocho (08) horas diarias y de acuerdo a los manuales de operaciones de cada uno de ellos para su correcto funcionamiento, es necesario adelantar los mantenimientos preventivos consistentes en las limpiezas y verificación de operación y funcionamiento, igualmente existen otros aires que se encuentran fuera de servicio por la falta de mantenimiento correctivo en el suministro y la instalación de repuestos y servicios especializados de operación.</t>
  </si>
  <si>
    <t xml:space="preserve">MANTENIMIENTO PLANTAS ELECTRICAS </t>
  </si>
  <si>
    <t>El  Departamento de Policía Meta, solo cuenta con plantas eléctricas,  como respaldo  del fluido eléctrico, en caso de fallas en la red central de la empresa de energía y con fin de no  entorpecer el normal funcionamiento de  las labores operativas y administrativas, se requiere este servicio, por otra parte, de acuerdo a las necesidades presentadas por las diferentes unidades para suplir el mantenimiento, se pudo identificar que muchos de estos equipos en la actualidad presentan algunas afectaciones en los generadores y motores, requiriéndose la intervención inmediata para el funcionamiento adecuado, al igual que la revisión preventiva que debe efectuarse cada 250 horas de trabajo, requiriendo así una intervención tanto en la parte preventiva y correctiva, para su correcto funcionamiento.</t>
  </si>
  <si>
    <t>SERVICIO DE MANTENIMIENTO A TODO COSTO DE  EQUIPOS LOGISTICOS (GUADAÑAS, MOTOSIERRAS, TALADROS, PULIDORAS, CORTACETOS, HIDROLABADORAS, EQUIPO DE SOLDADURA INVERSOR, MOTOBOMBAS, ELECTROBOMBAS, PICA PASTO)</t>
  </si>
  <si>
    <t>Se hace necesario destinar un recurso, que permita mantener y alargar la vida útil de la maquinaria agrícola, equipos, herramienta y elementos logísticos,  los cuales están siendo utilizados por los 06 Distritos de Policía, las 23 Estaciones de Policía, las 11 Subestaciones de Policia, un 01 Puesto de Policía, especialidades, grupos y demás dependencias que integran esta unidad policial, los cuales permiten realizar mantenimiento y conservación de las instalaciones policiales.</t>
  </si>
  <si>
    <t>SERVICIO DE MANTENIMIENTO DE APARATOS O EQUIPOS DOMESTICOS (NEVERAS, REFRIGERADORES, ESTUFAS, GRECAS, LAVADORAS Y DISPENSADORES DE AGUA) A TODO COSTO</t>
  </si>
  <si>
    <t>El Departamento de Policía Meta cuenta con diversos elementos logisticos y domesticos que requieren mantenimiento preventivo y correctivo, que permita mantener y alargar la vida útil de los mismos,  los cuales están siendo utilizados por los 06 Distritos de Policía, las 23 Estaciones de Policía, las 11 Subestaciones de Policia, un 01 Puesto de Policía, especialidades, grupos y demás dependencias que integran esta unidad policial.</t>
  </si>
  <si>
    <t xml:space="preserve">SERVICIO DE MANTENIMIENTO PREVENTIVO Y CORRECTIVO A TODO COSTO DEL GIMNASIO </t>
  </si>
  <si>
    <t>Teniendo en cuenta que el Departamento de Policía Meta, cuenta con un Gimnacio para el personal uniformado, se hace necesario destinar un presupuesto para el mantenimiento preventivo y correctivo de mencionados equipos, toda vez que estos permiten que el personal ponga en practica la dimensión fisica de la estrategia 4D, generando bienestar y calidad de vida.</t>
  </si>
  <si>
    <t xml:space="preserve">MANTENIMIENTO REDES ELECTRICAS DEL COMANDO DE DEPARTAMENTO DE POLICÍA META </t>
  </si>
  <si>
    <t>El Departamento de Policia meta, cuenta con  un sistema de redes eléctricas, las cueles se encuentran mediante sistema aéreo, para lo cual se hace necesario el mantenimiento preventivo, predictivo y correctivo para redes eléctricas de alta, media y baja tensión, las cueles se encuentran instaladas dentro del Comando Departamento de Policía Meta, con el propósito de reducir la probabilidad de generar  condiciones inseguras, de igual manera  prolongar la vida útil y evitar accidentes del personal uniformado y visitantes.</t>
  </si>
  <si>
    <t>SERVICIO DE MANTENIMIENTO PREVENTIVO, CORRECTIVO Y CALIBRACIÓN Y/O PRUEBAS DE MEDICION "ALCOHOSENSORES, TERMOHIGROMETROS Y DISTANCIAMETROS" A TODO COSTO</t>
  </si>
  <si>
    <t>Se hace necesario destinar un presupuesto para realizar la calibración preventiva y correctiva de los alcohosensores adscritos al Departamento de Policia Meta, los cuales deben contar con una calibración como mínimo cada seis (06) meses, según lo establecido en la de Resolución N° 001844 del 18 de diciembre de 2015, “Por la cual se adopta la segunda versión de la “Guía para la medición indirecta de alcoholemia a través de aire espirado” en el numeral 7.2.2 Requisitos del dispositivo utilizado y los anexos 01 y 05, de lo contrario el equipo debe ponerse fuera de servicio, generando traumatismos en el desarrollo de los controles de la Policia nacional para garantizar la seguridad vial, en esta unidad policial, aasimismo la Seccional de Investigación Criminal Meta, cuenta con un Grupo de Investigación Criminalística en los municipios de Granada y Puerto López que bajo la coordinación de la Fiscalía General de la Nación, presta apoyo técnico científico a la administración de justicia, en la región del Ariari (Guamal, San Martín, Granada, Puerto Lleras, Puerto Rico, San Juan de Arama, Vista Hermosa)  y la altillanura (Puerto Gaitán, Puerto López) respectivamente, a través del análisis de elementos materiales probatorios y evidencia física – EMP y EF, hallada en la comisión de conductas delictivas que constituyen un delito, en el lugar de los hechos o por funcionarios de la Policía Nacional en procedimientos de captura en flagrancia, la cual puede ser de origen balístico, vegetal, biológico, entre otros. Cuyo análisis requiere el uso de equipos e instrumentos de medición, que garanticen la exactitud en las mediciones y los estudios realizados.</t>
  </si>
  <si>
    <t>SERVICIO DE ADECUACIÓN DE CABLEADO ESTRUCTURADO EN  PUNTOS</t>
  </si>
  <si>
    <t xml:space="preserve">Se hace necesario la adquisición de un rubro presupuestal para el servicio de mantenimiento de la red de cableado estructurado, de tal forma que permita organizar las instalaciones grupo de Carabineros y Guias Caninos, Seccional de Investigaciön Criminal  y Gestión documental, teniendo en cuenta que de esta manera se fortalecerá el Sistema de Seguridad de la Información, conectividad de la unidad evitando generar traumatismos por la falta de disponibilidad de servicios de red de la Policia Nacional a estas unidades. </t>
  </si>
  <si>
    <t>MANTENIMIENTO PREVENTIVO Y CORRECTIVO DEL SISTEMA DE INGRESO (GUARDIA DEMET) A TODO COSTO</t>
  </si>
  <si>
    <t>Teniendo en cuenta que sistema de ingreso biométricos, escáner y detector de metales ubicados en la base del Comando Departamento de Policía Meta y diferentes instalaciones policiales adscritos a esta unidad policial, los cuales requieren del mantenimiento preventivo y correctivo, toda vez que estos permiten fortalecer la seguridad física de las instalaciones de policía, según lo establecido en la Resolución N° 01675 del 21 de mayo del 2021, “Por la cual se expide el Manual de Seguridad Física de Instalaciones Policiales”.</t>
  </si>
  <si>
    <t xml:space="preserve">MANTENIMIENTO A TODO COSTO DE LOS SISTEMAS DE ILUMINACIÓN </t>
  </si>
  <si>
    <t>Teniendo en cuenta el deterioro que presenta las diferentes instalaciones y bombillas que iluminan las oficinas o puestos de trabajo, donde se desarrolla la labor administrativa, se hace necesario destinar un presupuesto que permita el mantenimiento preventivo y correctivo de las diferentes instalaciones que brindan la iluminación a las instalaciones policiales, mejorando de esta manera la calidad de vida de los funcionarios, así mismo fortalecer el Sistema de Gestión, Seguridad, y Salud en el Trabajo SG-SST.</t>
  </si>
  <si>
    <t>MANTENIMIENTO CCTV  INTERNAS COMANDO DEMET</t>
  </si>
  <si>
    <t>Teniendo en cuenta que los diferentes CCTV internos ubicados en la base del Comando Departamento de Policía Meta y diferentes instalaciones policiales adscritos a esta unidad policial, los cuales requieren del mantenimiento preventivo y correctivo, toda vez que estos permiten fortalecer la seguridad fisica de las instalaciones de policía, según lo establecido en la Resolución N° 01675 del 21 de mayo del 2021, “Por la cual se expide el Manual de Seguridad Física de Instalaciones Policiales”.</t>
  </si>
  <si>
    <t>DEFENSA JUDICIAL</t>
  </si>
  <si>
    <t>SERVICIO DE FOTOCOPIADO - (DEFENSA JUDICIAL)</t>
  </si>
  <si>
    <t>Teniendo en cuenta que esta Unidad de Defensa Judicial Meta, atiende todas las demandas que se radican en el circuito judicial de Villavicencio, que se presentan en contra de los departamentos de VICHADA, GUANIA, VAUPÉS, GUAVIARE, META, Policía Metropolitana de Villavicencio, Unidad Prestadora de Salud-Meta y Escuela Eduardo Cuevas -ESECU; la cantidad de procesos actualmente que se gestiona en esta Unidad, asciende a más de 2400 expedientes físicos, situación que demanda una adecuada y correcta gestión documental, motivo por el cual se hace necesario destinar u recurso para atender la impresión, escaneo y fotocopiado de documentos de las demandas en contra de la institución, según la debida gestión documental.  </t>
  </si>
  <si>
    <t>SERVICIO DE ASEO Y RECOLECCIÓN DE BASURAS</t>
  </si>
  <si>
    <t>SI . CASTRO RUIZ YONATAN ANDRES</t>
  </si>
  <si>
    <t xml:space="preserve">PAGO DE VIATICOS </t>
  </si>
  <si>
    <t>Dando alcance al Instructivo No.008 del 17/05/2012, denominado “Criterios para la cancelación de viáticos, expedición de pasajes, publicaciones de comisiones, encargos de unidades del país, licencias remuneradas, no remuneradas por maternidad y  paternidad”, se hace necesario adquirir este recursos, con la finalidad de cancelar el pago de viáticos  a los funcionarios que cumplan con los requisitos establecidos en la normatividad vigente.</t>
  </si>
  <si>
    <t>PAGO DE IMPUESTO PREDIAL</t>
  </si>
  <si>
    <t xml:space="preserve">Se hace necesaria la obtención de este recurso para cubrir las necesidades presupuestales, para el pago de servicio predial de las instalaciones policiales adscritas al Departamento de Policia Meta y las unidades que lo conforman, de igual forma es importante resaltar el incremento que genera de manera anual en cada uno de las tarifas de los servicios públicos. </t>
  </si>
  <si>
    <t>PAGO IMPUESTO DE ALUMBRADO PÚBLICO</t>
  </si>
  <si>
    <t>Recursos que son insuficientes para cubrir mencionado impuesto, motivo por el cual nos permitimos indicar que estaria desfinanciado, en el entendido que para quedar ajustado se debe contar con una adición de 120.000.000,00 a mencionado rubro.</t>
  </si>
  <si>
    <t>PAGO DE IMPUESTO BOMBERIL</t>
  </si>
  <si>
    <t xml:space="preserve">Se hace necesaria la obtención de este recurso para cubrir las necesidades presupuestales, para el pago de servicio bomberil de las instalaciones policiales adscritas al Departamento de Policia Meta y las unidades que lo conforman, el cual se cancela junto con el impuesto predial, de igual forma es importante resaltar el incremento que genera de manera anual en cada uno de las tarifas de los servicios públicos. </t>
  </si>
  <si>
    <t>M9D15</t>
  </si>
  <si>
    <t>DEMET-DIRAN</t>
  </si>
  <si>
    <t>MANTENIMIENTO MOTOS</t>
  </si>
  <si>
    <t xml:space="preserve">Se requiere para el mantenimiento de motocicletas que se encuentran asignadas a la direccion de antinarcoticos </t>
  </si>
  <si>
    <t xml:space="preserve">MANTENIMIENTO VEHICULOS </t>
  </si>
  <si>
    <t xml:space="preserve">Se requiere para el mantenimiento de vehiuclos que se encuentran asignadas a la direccion de antinarcoticos </t>
  </si>
  <si>
    <t>Servicio de impresión</t>
  </si>
  <si>
    <t>Servicio de outosorsing de impresión para al grupo de antinarcoticos regional meta</t>
  </si>
  <si>
    <t>SI. AYDE SERRANO</t>
  </si>
  <si>
    <t>M9D7</t>
  </si>
  <si>
    <t>DEMET-SETRA</t>
  </si>
  <si>
    <t>ADICION MANTENIMIENTOS MOTOCICLETAS</t>
  </si>
  <si>
    <t>Se requiere para el mantenimiento de motocicletas que se encuentran asignadas a la direccion de transito seccional meta</t>
  </si>
  <si>
    <t>ADICION SELECCIÓN ABREVIADA SUBASTA INVERSA</t>
  </si>
  <si>
    <t xml:space="preserve">ADICION MANTENIMIENTOS VEHICULOS </t>
  </si>
  <si>
    <t>Se requiere para el mantenimiento de vehiculos que se encuentran asignadas a la direccion de transito seccional meta</t>
  </si>
  <si>
    <t>MANTENIMIENTOS MOTOCICLETAS</t>
  </si>
  <si>
    <t xml:space="preserve">MANTENIMIENTOS VEHICULOS </t>
  </si>
  <si>
    <t xml:space="preserve">SI. LOPEZ COLLAZOS ANDRES RICARDO </t>
  </si>
  <si>
    <t>Se requiere para el pago de impuesto de alumbrado publico de la Seccional de Transito Meta</t>
  </si>
  <si>
    <t>M9D8</t>
  </si>
  <si>
    <t>DEMET-DINCO</t>
  </si>
  <si>
    <t>RINCO7</t>
  </si>
  <si>
    <t>SILLAS GERENCIAL</t>
  </si>
  <si>
    <t>Se requiere la adquisicion de sillas para el personal que labora en la unidad teniendo en cuenta que las que se encuentran en inventario ya cumplieron su vida util.</t>
  </si>
  <si>
    <t xml:space="preserve">AIRES ACONDICIONADOS INVERTER 18.000 BTU CON INSTALACION INCLUIDA </t>
  </si>
  <si>
    <t>Se requiere la adquisicion de AIRES para la unidad teniendo en cuenta que las que se encuentran en inventario ya cumplieron su vida util.</t>
  </si>
  <si>
    <t>AIRES ACONDICIONADOS 12.000 BTU INVERTER</t>
  </si>
  <si>
    <t>TAPABOCAS X 50 Unidades</t>
  </si>
  <si>
    <t>Se requiere la adquisicion de Tapabocas para el personal de la unidad teniendo en cuenta que las que son de consumo y proteccion personal</t>
  </si>
  <si>
    <t>BAJALENGUAS X 100 Unidades</t>
  </si>
  <si>
    <t>Se requiere la adquisicion de Bajalenguas para el personal de la unidad teniendo en cuenta que las que son de consumo y proteccion personal</t>
  </si>
  <si>
    <t>PENDIENTE TRASLADO</t>
  </si>
  <si>
    <t>PENDIENTE PARA TRASLADO PRESUPUESTAL</t>
  </si>
  <si>
    <t>Se requiere la adquisicion de Guantes para el personal de la unidad teniendo en cuenta que las que son de consumo y proteccion personal</t>
  </si>
  <si>
    <t xml:space="preserve">GLOBAL </t>
  </si>
  <si>
    <t>Se requiere para el mantenimiento de las instalaciones teniendo en cuenta que se requiere las adecuaciones de las mismas debido a la humedad de la region</t>
  </si>
  <si>
    <t>Servicio de Alimentacion</t>
  </si>
  <si>
    <t xml:space="preserve">Se requiere para la adquisicion de servicios de alimentacion para las diferentes actividades institucionales </t>
  </si>
  <si>
    <t xml:space="preserve">SERVICIO INTEGRAL DE ASEO </t>
  </si>
  <si>
    <t>SERVICIO DE ASEO A INSTALACIONES, POR PARTE DE PERSONAL TERCIARIZADO, PARA LA REGIONAL DE INCORPORACION</t>
  </si>
  <si>
    <t>SERVICIO INTEGRAL DE ASEO APALANCAMIENTO</t>
  </si>
  <si>
    <t>MANTENIMIENTO PREVENTIVO Y CORRECTIVO RED ELECTRICA</t>
  </si>
  <si>
    <t>MANTENIMIENTO COMETIDA ELECTRICA DE LA REGION DE INCORPORACION INCLUIDO DATOS Y VOZ</t>
  </si>
  <si>
    <t>M9BS1</t>
  </si>
  <si>
    <t>MEVIL-SAFAP</t>
  </si>
  <si>
    <t>SI. DANIEL CASTRO AGUILAR</t>
  </si>
  <si>
    <t>SERVICIOS DE ESPARCIMIENTO CULTURALES Y DEPORTIVOS</t>
  </si>
  <si>
    <t>ACTIVIDADES DE BIENESTAR SOCIAL SAFAP</t>
  </si>
  <si>
    <t>Se requiere con el fin de brindar actividades de SAFAP al personal que integra la unidad.</t>
  </si>
  <si>
    <t>M9CEVIL</t>
  </si>
  <si>
    <t>MEVIL-CEVIL</t>
  </si>
  <si>
    <t>DEMET-DINCO-SAFAP</t>
  </si>
  <si>
    <t>M9DBS1</t>
  </si>
  <si>
    <t>DEMET-SAFAP</t>
  </si>
  <si>
    <t>M9DVBS1</t>
  </si>
  <si>
    <t>DEVAU-SAFAP</t>
  </si>
  <si>
    <t>M9G24</t>
  </si>
  <si>
    <t>MEVIL-GUDMO</t>
  </si>
  <si>
    <t>M9RBS1</t>
  </si>
  <si>
    <t>REGI7-SAFAP</t>
  </si>
  <si>
    <t>M9B3</t>
  </si>
  <si>
    <t>MEVIL-BIESO-VIVIENDA FISCAL</t>
  </si>
  <si>
    <t xml:space="preserve">Se requiere para el mantenimiento de  las viviendas fiscales de la unidad </t>
  </si>
  <si>
    <t>M9D5</t>
  </si>
  <si>
    <t>DEMET-BIESO-VIVIENDA FISCAL</t>
  </si>
  <si>
    <t>IMPUESTO PREDIAL MEVIL - DIBIE VIVIENDA FISCAL</t>
  </si>
  <si>
    <t>Se requiere para el pago de impuesto predial de las viviendas ficales con las que cuenta la unidad</t>
  </si>
  <si>
    <t>M9NSF</t>
  </si>
  <si>
    <t>MEVIL-EDUCACION</t>
  </si>
  <si>
    <t>NUSEFA</t>
  </si>
  <si>
    <t xml:space="preserve">Papeleria utiles de escritorio y oficina, Adquisicon de papeleria, utikles de escritorio y oficina </t>
  </si>
  <si>
    <t>Se requiere con el fin de adquirir elementos de papeleria para la parte administrativa de la unidad</t>
  </si>
  <si>
    <t>productos de ferreteria (Pintura)</t>
  </si>
  <si>
    <t>Se requiere para la adquisicion de elementos de ferreteria como pintura para las adecuaciones y mantenimiento de la unidad</t>
  </si>
  <si>
    <t xml:space="preserve">Silla plástica infantil </t>
  </si>
  <si>
    <t>unidad</t>
  </si>
  <si>
    <t>Se requiere para la adquisicion de muebles para los salones de la unidad</t>
  </si>
  <si>
    <t>Mesa Plastica</t>
  </si>
  <si>
    <t>Se requiere el mantenimiento de la unidad teniendo en cuenta que se maneja personal de la primera infancia.</t>
  </si>
  <si>
    <t>Servicio de energía eléctrica</t>
  </si>
  <si>
    <t>Se requiere para el pago del servicio de energia de la unidad</t>
  </si>
  <si>
    <t xml:space="preserve">Servicio de gas natural </t>
  </si>
  <si>
    <t>Se requiere para el pago del servicio de gas de la unidad</t>
  </si>
  <si>
    <t>SERVICIO DE ASEO A INSTALACIONES, POR PARTE DE PERSONAL TERCIARIZADO, PARA EL COLEGIO NUESTRA SEÑORA DE FATIMA SEDE VILLAVICENCIO</t>
  </si>
  <si>
    <t>CEVIL</t>
  </si>
  <si>
    <t>PEGANTE INSTANTANEO</t>
  </si>
  <si>
    <t>PAPEL FOTOGRAFICO</t>
  </si>
  <si>
    <t>PADMAUSE</t>
  </si>
  <si>
    <t>BOLIGRAFO NEGRO CAJA</t>
  </si>
  <si>
    <t>CINTA ADHESIVA 100 METROS</t>
  </si>
  <si>
    <t>MESA PLASTICA</t>
  </si>
  <si>
    <t>Se requiere para la adquisicion de muebles para  la unidad</t>
  </si>
  <si>
    <t>ESTANTES PLASTICO 5 NIVELES</t>
  </si>
  <si>
    <t>NYLON PARA GUADAÑA</t>
  </si>
  <si>
    <t>Se requiere para la adquisicion de elementos para el funcionamiento de la guadaña que cuenta la unidad para el ornato</t>
  </si>
  <si>
    <t>SERVICIO ELECTRICIDAD</t>
  </si>
  <si>
    <t>SERVICIO GAS</t>
  </si>
  <si>
    <t>SERVICIOS DE ASEO VIGENCIAS FUTURAS</t>
  </si>
  <si>
    <t>SERVICIO DE ASEO A INSTALACIONES, POR PARTE DE PERSONAL TERCIARIZADO, PARA EL CENTRO VACACIONAL SEDE VILLAVICENCIO</t>
  </si>
  <si>
    <t xml:space="preserve">SERVICIOS DE ASEO </t>
  </si>
  <si>
    <t>SERVICIOS DE ASEO APALANCAMIENTO</t>
  </si>
  <si>
    <t>SERVICIOS DE FUMIGACION</t>
  </si>
  <si>
    <t>SE REQUIERE EL SERVICIO DE FUMIGACION DE LAS INSTALACIONES, POR PARTE DE PERSONAL TERCIARIZADO, PARA EL CENTRO VACACIONAL SEDE VILLAVICENCIO</t>
  </si>
  <si>
    <t>LAVADO Y DESINFECCION DE TANQUES MUESTREO</t>
  </si>
  <si>
    <t>SE REQUIERE EL SERVICIO DE LAVADO DE TANQUES Y DESINFECCION DE LAS INSTALACIONES, POR PARTE DE PERSONAL TERCIARIZADO, PARA EL CENTRO VACACIONAL SEDE VILLAVICENCIO</t>
  </si>
  <si>
    <t>MANTENIMIENTO Y RECARGA DE EXTINTORES</t>
  </si>
  <si>
    <t>SE REQUIERE EL SERVICIO DE MANTENIMIENTO Y RECARGA DE EXTINTORES, POR PARTE DE PERSONAL TERCIARIZADO, PARA EL CENTRO VACACIONAL SEDE VILLAVICENCIO</t>
  </si>
  <si>
    <t>SE REQUIERE PARA EL PAGO DE IMPUESTO DE ALUMBRADO PUBLICO DE L CENTRO VACACIONAL SEDE VILLAVICENCIO</t>
  </si>
  <si>
    <t>M5D1</t>
  </si>
  <si>
    <t xml:space="preserve">DEATA </t>
  </si>
  <si>
    <t>GRUPO MOVILIDAD</t>
  </si>
  <si>
    <t>SI JHON FREDY HERNANDEZ GOMEZ</t>
  </si>
  <si>
    <t>VIGENCIAS FUTURAS  SUMINISTRO DE COMBUSTIBLE GASOLINA CORRIENTE Y A.C.P.M. PARA LOS VEHÍCULOS Y PLANTA ELECTRICA DEATA CATEGORIA B- GS-2024-110965-MEBAR</t>
  </si>
  <si>
    <t>VIGENCIAS FUTURAS</t>
  </si>
  <si>
    <t>M5</t>
  </si>
  <si>
    <t>MEBAR</t>
  </si>
  <si>
    <t>SI RONALD HERNANDEZ MOJICA</t>
  </si>
  <si>
    <t>VIGENCIAS FUTURAS  ORDEN COMP 135143- SUMINISTRO DE COMBUSTIBLE GASOLINA CORRIENTE ACPM PARA VEHICULOS MEBAR  CATEGORIA A- GS-2024-114570-MEBAR</t>
  </si>
  <si>
    <t>VIGENCIAS FUTURAS  ORDEN COMP 135143- SUMINISTRO DE COMBUSTIBLE GASOLINA CORRIENTE ACPM PARA VEHICULOS  DEATA  CATEGORIA A- GS-2024-114570-MEBAR</t>
  </si>
  <si>
    <t>M5D</t>
  </si>
  <si>
    <t>REGI8</t>
  </si>
  <si>
    <t>IJ. EZEQUIEL ARTUNDUAGA CARRILLO</t>
  </si>
  <si>
    <t>VIGENCIAS FUTURAS  ORDEN COMP 135143- SUMINISTRO DE COMBUSTIBLE GASOLINA CORRIENTE ACPM PARA VEHICULOS REGION No 8 CATEGORIA A- GS-2024-114570-MEBAR</t>
  </si>
  <si>
    <t>IT TILSO ELIECER FIGUEROA VICTORIA</t>
  </si>
  <si>
    <t>VIGENCIAS FUTURAS,  ORDEN DE COMPRA 135377, MANTENIMIENTO PREVENTIVO CORRECTIVO VEHÍCULOS ACUERDO MARCO TIPOLOGÍA LIVIANA RENAULT MEBAR GS-2024-116725-MEBAR.</t>
  </si>
  <si>
    <t xml:space="preserve">SI. TREJOS SANCHEZ JHON FAUNIER </t>
  </si>
  <si>
    <t>VIGENCIAS FUTURAS,  ORDEN DE COMPRA 135377, MANTENIMIENTO PREVENTIVO CORRECTIVO VEHÍCULOS ACUERDO MARCO TIPOLOGÍA LIVIANA RENAULT DEATA. GS-2024-116725-MEBAR.</t>
  </si>
  <si>
    <t>VIGENCIAS FUTURAS,  ORD COMP 135463 - MANTENIMIENTO VEHÍCULOS ACUERDO MARCO TIPOLOGÍA AUTOMÓVIL CHEVROLET- MEBAR-DEATA - MEBAR GS-2024-117326-MEBAR</t>
  </si>
  <si>
    <t>VIGENCIAS FUTURAS 2025 ORD COMP 135464 MANTENIMIENTO VEHÍCULOS ACUERDO MARCO TIPOLOGÍA CAMPERO TOYOTA MEBAR- GS-2024-117328-MEBAR</t>
  </si>
  <si>
    <t>VIGENCIAS FUTURAS 2025 ORD COMP 135464 MANTENIMIENTO VEHÍCULOS ACUERDO MARCO TIPOLOGÍA CAMPERO TOYOTA DEATA - GS-2024-117328-MEBAR</t>
  </si>
  <si>
    <t>VIGENCIAS FUTURAS 2025 ORD COMPR 135467 - MANTENIMIENTO PREVENTIVO Y CORRECTIVO DE VEHÍCULOS ACUERDO MARCO TIPOLOGÍA CARGA PESADA CHEVROLET MEBAR GS-2024-117330-MEBAR</t>
  </si>
  <si>
    <t>VIGENCIAS FUTURAS 2025 ORD COMPR 135467 - MANTENIMIENTO PREVENTIVO Y CORRECTIVO DE VEHÍCULOS ACUERDO MARCO TIPOLOGÍA CARGA PESADA CHEVROLET DEATA GS-2024-117330-MEBAR</t>
  </si>
  <si>
    <t>VIGENCIAS FUTURAS 2025 ORD COMP 135466 - MANTENIMIENTO PREVENTIVO Y CORRECTIVO DE VEHÍCULOS ACUERDO MARCO TIPOLOGÍA CAMPERO FORD MEBAR GS-2024-117447-MEBAR</t>
  </si>
  <si>
    <t>VIGENCIAS FUTURAS 2025 ORD COMP 135466 - MANTENIMIENTO PREVENTIVO Y CORRECTIVO DE VEHÍCULOS ACUERDO MARCO TIPOLOGÍA CAMPERO FORD -DEATA GS-2024-117447-MEBAR</t>
  </si>
  <si>
    <t>VIGENCIAS FUTURAS 2025 ORD COMP 135466 - MANTENIMIENTO PREVENTIVO Y CORRECTIVO DE VEHÍCULOS ACUERDO MARCO TIPOLOGÍA CAMPERO FORD REGIÓN No8 GS-2024-117447-MEBAR</t>
  </si>
  <si>
    <t>M5O</t>
  </si>
  <si>
    <t>VIGENCIAS FUTURAS 2025, ORDEN DE COMPRA 135518 - MANTENIMIENTO VEHÍCULOS ACUERDO MARCO TIPOLOGÍA CAMPERO CHEVROLET, MEBAR-DEATA-DIRAN- GS-2024-117529-MEBAR</t>
  </si>
  <si>
    <t>VIGENCIAS FUTURAS 2025, ORD COMP 135518 - MANTENIMIENTO VEHÍCULOS ACUERDO MARCO TIPOLOGÍA CAMPERO CHEVROLET, MEBAR GS-2024-117529-MEBAR</t>
  </si>
  <si>
    <t>VIGENCIAS FUTURAS 2025, ORD COMP 135518 - MANTENIMIENTO VEHÍCULOS ACUERDO MARCO TIPOLOGÍA CAMPERO CHEVROLET, DEATA GS-2024-117529-MEBAR</t>
  </si>
  <si>
    <t>VIGENCIAS FUTURAS 2025 ORDEN DE COMPRA Nro.135520 - MANTENIMIENTO VEHÍCULOS ACUERDO MARCO TIPOLOGÍA CAMPERO RENAULT MEBAR. GS-2024-118519-MEBAR.</t>
  </si>
  <si>
    <t>VIGENCIAS FUTURAS 2025 ORDEN DE COMPRA Nro.135520 - MANTENIMIENTO VEHÍCULOS ACUERDO MARCO TIPOLOGÍA CAMPERO RENAULT DEATA. GS-2024-118519-MEBAR.</t>
  </si>
  <si>
    <t>PT YULITZA ESTHER SOLANO SALAS</t>
  </si>
  <si>
    <t>25172503
25172504</t>
  </si>
  <si>
    <t>VIGENCIA FUTURA 2025, ORD COM 135778, ADQUISICION ALINEACION Y BALANCEO DE LLANTAS PARA COMPONENTE VEHICULAR MEBAR GS-2024-118985-MEBAR..</t>
  </si>
  <si>
    <t>VIGENCIA FUTURA 2025, ORD COM 135778, ADQUISICION ALINEACION Y BALANCEO DE LLANTAS PARA COMPONENTE VEHICULAR  DEATA. GS-2024-118985-MEBAR.</t>
  </si>
  <si>
    <t>MY ORTEGA GARCIA  TATIANA CECILIA</t>
  </si>
  <si>
    <t>SERVICIO DE IMPRESIÓN Y FOTOCOPIADO BAJO LA MODALIDAD DE OUTSOURCING CONTRATO DE PRESTACION DE SERVICIOS 73-7-10039-2024</t>
  </si>
  <si>
    <t>SI DIOMEDEZ DIAZ VILLALBA</t>
  </si>
  <si>
    <t>PT MAURICIO SANTIAGO ESCORCIA</t>
  </si>
  <si>
    <t>GRUPO LOGISTICA</t>
  </si>
  <si>
    <t>IT ARMANDO  DENNIS SUAREZ</t>
  </si>
  <si>
    <t>SERVICIO DE ASEO INTEGRAL VIGENCIAS FUTURAS 2025, ORDEN DE COMPRA 136359, SERVICIO INTEGRAL DE ASEO Y CAFETERÍA PARA MEBAR-DEATA-NUSEFA-REGIÓN NRO.8. GS-2024-123660-MEBAR.</t>
  </si>
  <si>
    <t>SI YERLIS RODRIGUEZ RAMOS</t>
  </si>
  <si>
    <t>M5NSF</t>
  </si>
  <si>
    <t>IT LUIS ALBERTO VARGAS FRANCO</t>
  </si>
  <si>
    <t>SERVICIO DE ASEO Y LIMPIEZA INSTALACIONES COLEGIO NUSEFA,</t>
  </si>
  <si>
    <t>VIGENCIAS FUTURAS 2025, ORDEN COMPRA 136360, MANTENIMIENTO PREVENTIVO Y CORRECTIVO DE VEHÍCULOS ACUERDO MARCO TIPOLOGÍA AUTOMOVIL RENAULT. GS-2024-125688-MEBAR.</t>
  </si>
  <si>
    <t>MANTENIMIENTO A EQUIPOS DE CÓMPUTOS,  PERIFERICOS, ESCANER, IMPRESORAS VIGENCIAS FUTURAS 2025, CONTRATO N° 73-7-10040-2024, PRESTACIÓN DE SERVICIO PARA EL MANTENIMIENTO DE LOS EQUIPOS DE CÓMPUTO, PERIFÉRICOS, ESCÁNER, IMPRESORAS Y FOTOCOPIADORAS. GS-2024-127760-MEBAR.</t>
  </si>
  <si>
    <t>SI JUAN BARRIO LECHUGA </t>
  </si>
  <si>
    <t>VIGENCIAS FUTURAS 2025, CONTRATO N° 73-7-10041-2024, MANTENIMIENTO DE RED DE COMUNICACIONES PARA DEATA. GS-2024-127762-MEBAR</t>
  </si>
  <si>
    <t>SI JAIR RAFAEL CHIQUILLO YEPES</t>
  </si>
  <si>
    <t>SEGUROS OBLIGATORIOS CONTRA ACCIDENTES DE TRÁNSITO (SOAT).  73-8-10044-2024</t>
  </si>
  <si>
    <t>SI LOPEZ SALINAS NELSON </t>
  </si>
  <si>
    <t xml:space="preserve">IT SANJUAN TRESPALACIO JAIRO JESUS </t>
  </si>
  <si>
    <t>SERVICIO DE CORREO Y ENVÍO DE PAQUETES CON DESTINACIÓN NACIONAL. MEBAR. 138997</t>
  </si>
  <si>
    <t>SI JEAN CARLOS MIRANDA TORRES </t>
  </si>
  <si>
    <t>SI WILSON PEREZ HERNANDEZ</t>
  </si>
  <si>
    <t>SI NATHALY JOHANNA FAJARDO CASTILLO</t>
  </si>
  <si>
    <t>IMPUESTO DE ALUMBRADO PÚBLICO. MEBAR</t>
  </si>
  <si>
    <t>PAGO DE SERVICIO</t>
  </si>
  <si>
    <t xml:space="preserve">IMPUESTO DE ALUMBRADO PÚBLICO </t>
  </si>
  <si>
    <t>PAGO  IMPUESTO PREDIAL INSTALACIONES MEBAR</t>
  </si>
  <si>
    <t>M5B3</t>
  </si>
  <si>
    <t>MEBAR-BIESO</t>
  </si>
  <si>
    <t>POLICÍA METROPOLITANA BARRANQUILLA - BIESO VIVIENDA FISCAL</t>
  </si>
  <si>
    <t xml:space="preserve">PAGO OPORTUNO DE IMPUESTO PREDIAL </t>
  </si>
  <si>
    <t>PAGO IMPUESTOS VEHÍCULOS AUTOMOTORES</t>
  </si>
  <si>
    <t>PAGO SERVICIO PÚBLICO DE ENERGÍA ELÉCTRICA. MEBAR</t>
  </si>
  <si>
    <t>SERVICIOS DE DISTRIBUCION DE ELECTRICIDAD, GAS Y AGUA</t>
  </si>
  <si>
    <t>BINES RAICES</t>
  </si>
  <si>
    <t>SERVICIO DE TRANSMISIÓN DE DATOS. CANAL DEDICADO. MEBAR</t>
  </si>
  <si>
    <t xml:space="preserve">PAGO SERVICIO PÚBLICO DE ALCANTARILLADO Y ASEO. MEBAR </t>
  </si>
  <si>
    <t>PAGO SERVICIO PÚBLICO DE ALCANTARILLADO Y ASEO. NUSEFA</t>
  </si>
  <si>
    <t>SERVICIO PÚBLICO DE ALCANTARILLADO Y TRATAMIENTO DE DESCHOS Y OTROS SERVICIOS DE SANAMIENTO AMBIENTAL.</t>
  </si>
  <si>
    <t xml:space="preserve"> SI BRIAN ISMAEL PEREZ VALLE </t>
  </si>
  <si>
    <t>PAGO DE VIÁTICOS AL PERSONAL EN COMISIÓN DEL SERVICIO</t>
  </si>
  <si>
    <t>SI MELANY MARÍA ESCOBAR RIVALDO </t>
  </si>
  <si>
    <t xml:space="preserve">PAGO DE VIATICOS DEL PERSONAL QUE COMISIONA </t>
  </si>
  <si>
    <t>SI WILLIAN CARDONA VALENCIA</t>
  </si>
  <si>
    <t>VIÁTICOS Y GASTOS DE VIAJE POR COMISIÓN DEL SERVICIO PERSONAL REGI8</t>
  </si>
  <si>
    <t>M5C</t>
  </si>
  <si>
    <t>SETRA-MEBAR</t>
  </si>
  <si>
    <t>PAGO DE VIATICOS DEL PERSONAL QUE COMISIONA  SETRA</t>
  </si>
  <si>
    <t>M5D7</t>
  </si>
  <si>
    <t>SETRA-DEATA</t>
  </si>
  <si>
    <t>M5E</t>
  </si>
  <si>
    <t>GUDMO</t>
  </si>
  <si>
    <t>SI CARLOS SALCEDO PATERNINA</t>
  </si>
  <si>
    <t>78181505</t>
  </si>
  <si>
    <t>ADQUISICION DE REVISION TECNOMECANICAS</t>
  </si>
  <si>
    <t>SERVICIO DE MANTENIMIENTO PREVENTIVO Y CORRECTIVO DE MOTOCICLETAS.</t>
  </si>
  <si>
    <t>SELECION ABREVIADA MENOR CUANTIA</t>
  </si>
  <si>
    <t>SI RANGEL FLOREZ LUIS JAVIER</t>
  </si>
  <si>
    <t>SERVICIOS DE  MANTENIMIENTO PREVENTIVO Y CORRECTIVO DE MOTOCICLETAS. SETRA</t>
  </si>
  <si>
    <t>ADITIVO AUTOMOTRIZ  UREA</t>
  </si>
  <si>
    <t xml:space="preserve">SUMINISTRO DE COMBUSTIBLE PARA EL PARQUE AUTOMOTOR DEATA Y UNIDADES DE APOYO.      ADICON </t>
  </si>
  <si>
    <t>ADICION ORDEN COMPRA 135143</t>
  </si>
  <si>
    <t>SUMINISTRO DE COMBUSTIBLE PARA EL PARQUE AUTOMOTOR MEBAR Y UNIDADES DE APOYO.  ADICION</t>
  </si>
  <si>
    <t>SUMINISTRO DE  ALIMENTACIÓN PARA PERSONAL EN APOYO</t>
  </si>
  <si>
    <t>SERVICIO DE MANTENIMIENTO PREVENTIVO Y CORRECTIVO DE VEHICULOS MULTIMARCA.</t>
  </si>
  <si>
    <t>VEHICULOS GUDMO</t>
  </si>
  <si>
    <t>VEHICULOS DIRAN</t>
  </si>
  <si>
    <t>REPARACIÓN Y MANTENIMIENTO DE AIRES ACONDICIONADOS Y EQUIPO DE REFRIGERACIÓN DE LA UNIDAD</t>
  </si>
  <si>
    <t>SERVICIO DE MANTENIMIENTO INTEGRAL PREVENTIVO Y CORRECTIVO PARA LOS AIRES ACONDICIONADO</t>
  </si>
  <si>
    <t>MANTENIMIENTO, PREVENTIVO Y CORRECTIVO, AIRES ACONDICIONADOS</t>
  </si>
  <si>
    <t>SI MARLON ALTAHONA DOMINGUEZ</t>
  </si>
  <si>
    <t>MANTENIMIENTO EQUIPOS Y TRATAMIENTO AGUA POTABLE PISCINA Y ZONAS HÚMEDAS COMANDO MEBAR.</t>
  </si>
  <si>
    <t>MY JUAN CARLOS BLANCO CAMACHO</t>
  </si>
  <si>
    <t>50201700  52151504</t>
  </si>
  <si>
    <t>GASTOS DE RESTAURANTE, CAFETERÍA Y LOGÍSTICA "DIVERSOS EVENTOS PROTOCOLARIOS REGIÓN DE POLICÍA No. 8"</t>
  </si>
  <si>
    <t xml:space="preserve">MATERIALES DE FERRETERÍA PARA LA REGIÓN DE POLICÍA No. 8 </t>
  </si>
  <si>
    <t>SUMINISTRO DE PINTURAS, BARNICES, ESTUCO, TAPA POROS Y PRODUCTOS SIMILARES PARA LA REGIÓN DE POLICÍA No. 8</t>
  </si>
  <si>
    <t>02-02-01-003</t>
  </si>
  <si>
    <t>OTROS BIENES TRANSPORTABLES (EXCEPTO PRODUCTOS METÁLICOS, MAQUINARIA Y EQUIPO)</t>
  </si>
  <si>
    <t xml:space="preserve">31211904 31211800
31211500 </t>
  </si>
  <si>
    <t>SUMINISTRO DE PRODUCTOS DE FERRETERÍA EN GENERAL</t>
  </si>
  <si>
    <t>OTROS BIENES TRANSPORTABLES FERRETERIA</t>
  </si>
  <si>
    <t>PRODUCTOS DE CAUCHOS Y PLASTICOS</t>
  </si>
  <si>
    <t>SUMINISTRO SERVICIO DE ALOJAMIENTO PARA EL PERSONAL POLICIAL DE APOYO EN SERVICIOS EXTRAORDINARIOS - POLICÍA METROPOLITANA DE BARRANQUILLA</t>
  </si>
  <si>
    <t>40101701</t>
  </si>
  <si>
    <t>ADQUISICIÓN DE AIRES ACONDICIONADOS</t>
  </si>
  <si>
    <t xml:space="preserve">ADQUISICION AIRE ACONDICIONADO CENTRAL 18-3TON DE 36000BTU + INSTALACION EN EL GABINETE ACUSTICA FORENSE </t>
  </si>
  <si>
    <t>M5D8</t>
  </si>
  <si>
    <t>SI LEIDY SANCHEZ CEBALLOS</t>
  </si>
  <si>
    <t>AIRES ACONDICIONADOS TIPO MINI SPLIT  CON CONTROL REMOTO INALÁMBRICO R-410A TECNOLOGÍA INVERTER DE 24,000 BTU.</t>
  </si>
  <si>
    <t>ADQUISICIÓN DE ELEMENTOS DE PAPELERÍA ÚTILES DE ESCRITORIOS Y OFICINA PARA LA REGIÓN DE POLICÍA No. 8</t>
  </si>
  <si>
    <t>44102608
14111506 44121700</t>
  </si>
  <si>
    <t xml:space="preserve">PRODUCTOS DE PAPELERIA </t>
  </si>
  <si>
    <t>IJ ARMANDO MONTES ARDILA</t>
  </si>
  <si>
    <t>SUMINISTRO DE PAPELERÍA DE OFICINA (INCLUYE RESMAS DE PAPEL, CARPETA, CAJAS PARA ARCHIVO, LIBROS DE ANOTACIÓN)</t>
  </si>
  <si>
    <t>SUMINISTRO DE PRODUCTOS DE PAPELERIA (CARPETAS Y CAJAS PARA ARCHIVOS, LIBROS DE ANOTACIONES Y SUMINISTROS DE OFICINA EN GENERAL)</t>
  </si>
  <si>
    <t xml:space="preserve">SUMINISTRO DE COMBUSTIBLE PARA EL PARQUE AUTOMOTOR DEATA Y UNIDADES DE APOYO. </t>
  </si>
  <si>
    <t>ADICION ORDEN COMPRA 134657</t>
  </si>
  <si>
    <t xml:space="preserve">ABASTECIMIENTO DE COMBUSTIBLE PARA PLANTA ELECTRICA  </t>
  </si>
  <si>
    <t>LLANTAS PARA VEHÍCULOS Y MOTOCICLETAS, INCLUYE INSTALACIÓN. APALANCAMIENTO 2025</t>
  </si>
  <si>
    <t xml:space="preserve">ADICION ORDEN DE COMPRA 135778 </t>
  </si>
  <si>
    <t xml:space="preserve">LLANTAS PARA VEHÍCULOS Y MOTOCICLETAS, INCLUYE INSTALACIÓN. </t>
  </si>
  <si>
    <t>IT JAIR GONZALEZ HERRERA</t>
  </si>
  <si>
    <t>CONTRATACIÓN DE UN PROFESIONAL EN TRABAJO SOCIAL</t>
  </si>
  <si>
    <t>CONTRATACION DIRECTA  SE GASTAN EN PROMEDIO 32 MILLONES QUEDAN LIBRES 215 MILLONES</t>
  </si>
  <si>
    <t>PENDIENTE</t>
  </si>
  <si>
    <t>MANTENIMIENTO PREVENTIVO CORRECTIVO VEHÍCULOS ADICION ORDEN DE COMPRA 135377</t>
  </si>
  <si>
    <t>ADICION ORDEN DE COMPRA</t>
  </si>
  <si>
    <t>SERVICIO DE CORREO Y ENVÍO DE PAQUETES CON DESTINACIÓN NACIONAL. DEATA</t>
  </si>
  <si>
    <t>M5D10</t>
  </si>
  <si>
    <t>SERVICIO DE CORREO Y ENVÍO DE PAQUETES CON DESTINACIÓN NACIONAL. POLFA</t>
  </si>
  <si>
    <t xml:space="preserve">SERVICIO DE CORREO Y ENVÍO DE PAQUETES CON DESTINACIÓN NACIONAL. MEBAR. </t>
  </si>
  <si>
    <t>TC FRANCISCO JAVIER AVENDAÑO FLECHAS</t>
  </si>
  <si>
    <t>MANTENIMIENTO PREVENTIVO CALIBRADOR DIGITAL STANLEY. 0-150mm</t>
  </si>
  <si>
    <t xml:space="preserve">MANTENIMIENTO Y CALIBRACIÓN BALANZA DIGITAL POCK Y BALANZA DIGITAL J.A.G. 0-500gr </t>
  </si>
  <si>
    <t xml:space="preserve">MANTENIMIENTO PREVENTIVO Y CORRECTIVO CABINA DE VAPORES DE CIANOCLIRATO C4 260818  </t>
  </si>
  <si>
    <t xml:space="preserve">MANTENIMIENTO PREVENTIVO NAVEGADORES/ GPS- TDC 600, MOBILE MAPPER 50 Y MAP 60CSX </t>
  </si>
  <si>
    <t>MANTENIMIENTO PREVENTIVO EQUIPO DE TOPOGRAFIA ODOMETRO DIGITAL SILVERLINE Y DIGIROLLER PLUS II</t>
  </si>
  <si>
    <t xml:space="preserve">MANTENIMIENTO PREVENTIVO DISTANCIOMETRO DISTO 510 LEIKA  </t>
  </si>
  <si>
    <t xml:space="preserve">MANTENIMIENTO PREVENTIVO MICROSCOPIO ESTEREOMICROSCOPIO NIKON SMZ-1500 </t>
  </si>
  <si>
    <t xml:space="preserve">MANTENIMIENTO PREVENTIVO EXAMINADOR VISUAL DE DOCUMENTOS VISPEC 2 </t>
  </si>
  <si>
    <t xml:space="preserve">MANTENIMIENTO Y CALIBRACIÓN CAMARA FOTOGRAFICA PROFESIONAL TIPO REFLEX  </t>
  </si>
  <si>
    <t xml:space="preserve">MANTENIMIENTO Y CALIBRACIÓN TERMOHIGRÓMETRO </t>
  </si>
  <si>
    <t>MANTENIMIENTO Y CALIBRACIÓN LABORATORIO COMPUTARIZADO DE HABLA CSL 4500 Kay PENTAX 80543-05’</t>
  </si>
  <si>
    <t xml:space="preserve">MANTENIMIENTO Y CALIBRACIÓN BALANZA DIGITAL KERN. 0-50gr </t>
  </si>
  <si>
    <t xml:space="preserve">MANTENIMIENTO Y CALIBRACIÓN ESTÉREO MICROSCOPIO NIKON 1014702 </t>
  </si>
  <si>
    <t xml:space="preserve">MANTENIMIENTO Y CALIBRACIÓN CALIBRADOR DIGITAL CED Y CALIBRADOR DIGITAL MITUTOYO. 0-150mm </t>
  </si>
  <si>
    <t>47131604</t>
  </si>
  <si>
    <t xml:space="preserve">SUMINISTRO DE PRODUCTOS DE ASEO Y LIMPIEZA (BOLSAS DE SEPARACIÓN DE  RESIDUOS, CEPILLO SANITARIO, RECOGEDOR PLÁSTICO, ESCOBA, TRAPEROS) REGIÓN DE POLICÍA No. 8 </t>
  </si>
  <si>
    <t>INSUMOS PARA DESINFECCION Y ASEO DE INSTALACIONES PARA EVITAR CONTAGIOS Y/O PROPAGACION DE VIRUS Y BACTERIAS</t>
  </si>
  <si>
    <t>SUMINISTRO DE PRODUCTOS DE CAFETERÍA Y RESTAURANTE (VASOS, PLATOS, SERVILLETAS, ENTRE OTROS PRODUCTOS DESECHABLES ECOLÓGICOS O BIODEGRADABLES DE PAPEL Y CARTÓN )</t>
  </si>
  <si>
    <t>PRODUCTOS DE CAFETERÍA Y RESTAURANTE</t>
  </si>
  <si>
    <t>MANTENIMIENTO PREVENTIVO CORRECTIVO VEHÍCULOS ADICION ORDEN DE COMPRA 135463</t>
  </si>
  <si>
    <t>MANTENIMIENTO PREVENTIVO CORRECTIVO VEHÍCULOS ADICION ORDEN DE COMPRA 135464</t>
  </si>
  <si>
    <t>MANTENIMIENTO PREVENTIVO CORRECTIVO VEHÍCULOS ADICION ORDEN DE COMPRA 135466</t>
  </si>
  <si>
    <t>MANTENIMIENTO PREVENTIVO CORRECTIVO VEHÍCULOS ADICION ORDEN DE COMPRA 135467</t>
  </si>
  <si>
    <t>MANTENIMIENTO PREVENTIVO CORRECTIVO VEHÍCULOS ADICION ORDEN DE COMPRA 135518</t>
  </si>
  <si>
    <t>MANTENIMIENTO PREVENTIVO CORRECTIVO VEHÍCULOS ADICION ORDEN DE COMPRA 135520</t>
  </si>
  <si>
    <t>MANTENIMIENTO PREVENTIVO CORRECTIVO VEHÍCULOS ADICION ORDEN DE COMPRA 136360</t>
  </si>
  <si>
    <t>DISPOSITIVO DE ALMACENAMIENTO DE DATOS</t>
  </si>
  <si>
    <t>BANDERA DE COLOMBIA PARA EXTERIOR CONFECCIONADA EN TELA TEMPESTAD IMPERMEABLE DE 3.30 MTS DE ANCHO X 1.30 MT ALTO CON TRES ARGOLLAS METÁLICAS Y REFUERZOS ALREDEDOR SIN ESCUDO.</t>
  </si>
  <si>
    <t>BANDERA PROTOCOLARIA POLICÍA NACIONAL: REGI8.</t>
  </si>
  <si>
    <t xml:space="preserve">SERVICIO DE ASEO A INSTALACIONES DEL COMANDO. APALANCAMIENTO 2025 </t>
  </si>
  <si>
    <t xml:space="preserve">SERVICIO EXTERMINACION Y FUMIGACIÓN </t>
  </si>
  <si>
    <t>SERVICIO DE LAVADO, DESINFECCION Y ANALISIS MICROBIOLOGICO DE TANQUES DE ALMACENAMIENTO DE AGUA POTABLE  (SGSST)</t>
  </si>
  <si>
    <t>SERVICIO DE FUMIGACION CONTRA PLAGAS, INSECTOS, ROEDORES RASTREROS Y DESINFECCION CON AMONIO CUATERNARIO (SGSST)</t>
  </si>
  <si>
    <t>SERVICIO DE FUMIGACIÓN CONTRA VECTORES, INSECTOS Y PLAGAS.</t>
  </si>
  <si>
    <t>SERVICIO DE FUMIGACION( ROEDORES, INSECTOS,COMEJEN, ENTRE OTROS) INSTALACIONES INTERNAS</t>
  </si>
  <si>
    <t>MUESTREO FISICO-QUIMICO Y MICROBIOLOGICO DE AGUA DE ALBERCA.</t>
  </si>
  <si>
    <t>SERVICIO DE LIMPIEZA DE ALBERCA AGUA.</t>
  </si>
  <si>
    <t>MANTENIMIENTO PREVENTIVO DE DATOS Y RED REGULADA, CABLEADO ESTRUCTURADO INCLUYE CAMBIO DE PUNTOS DE REDES CABLES Y DEMAS ACCESORIOS PARA EL COMANDO ]DE REGION DE POLICIA NO 8.</t>
  </si>
  <si>
    <t xml:space="preserve">MANTENIMIENTO SISTEMA ELECTRICO, RED REGULADA.    </t>
  </si>
  <si>
    <t xml:space="preserve">SUMINISTRO DE COMBUSTIBLE PARA EL PARQUE AUTOMOTOR MEBAR Y UNIDADES DE APOYO. </t>
  </si>
  <si>
    <t>GALON</t>
  </si>
  <si>
    <t>MANTENIMIENTO DE LAS INSTALACIONES  (RINCO 8 Y GIATA)</t>
  </si>
  <si>
    <t>IJ ELKIN JALBER CALDERON GALEANO</t>
  </si>
  <si>
    <t>SERVICIO DE MANTENIMIENTO, REPARACIÓN Y MEJORAS LOCATIVAS A INSTALACIONES DEATA</t>
  </si>
  <si>
    <t>SELECIÓN ABREVIADA MENOR CUANTIA</t>
  </si>
  <si>
    <t>TE. EDUARDO  DURAN ALBOR</t>
  </si>
  <si>
    <t>MANTENIMIENTO PREVENTIVO - CORRECTIVO INSTALACIONES COMANDO REGIÓN DE POLICIA NO. 8</t>
  </si>
  <si>
    <t>SERVICIO DE MANTENIMIENTO, REPARACIÓN Y MEJORAS LOCATIVAS A INSTALACIONES. MEBAR</t>
  </si>
  <si>
    <t>SERVICIO DE MANTENIMIENTO, POLICÍA METROPOLITANA DE BARRANQUILLA - ESTACIÓN DE POLICÍA SOLEDAD 2000 - PLAN DIGNIDAD</t>
  </si>
  <si>
    <t xml:space="preserve">SEGUROS OBLIGATORIOS CONTRA ACCIDENTES DE TRÁNSITO (SOAT). </t>
  </si>
  <si>
    <t>ADICION SOAT</t>
  </si>
  <si>
    <t xml:space="preserve">SERVICIO DE ASEO A INSTALACIONES DEL COMANDO. </t>
  </si>
  <si>
    <t>ACUERDO MARCO PRECIO ASEO</t>
  </si>
  <si>
    <t>SERVICIO DE ASEO INTEGRAL LIMPIEZA DE LAS INSTALACIONES REGION8</t>
  </si>
  <si>
    <t>SERVICIO DE ASEO INTEGRAL MEBAR</t>
  </si>
  <si>
    <t>SERVICIO DE ASEO Y LIMPIEZA INSTALACIONES COLEGIO NUSEFA</t>
  </si>
  <si>
    <t>ADQUISICIONES DE MUEBLES PARA OFICINA, SILLAS SECRETARIALES, TIPO OPERATIVAS PARA TODAS LAS UNIDADES QUE DEPENDEN DE LA REGION DE POLICIA No.8</t>
  </si>
  <si>
    <t>TIENDA VIRTUAL GRANDES SUPERFICIES</t>
  </si>
  <si>
    <t xml:space="preserve">PUESTOS DE TRABAJO CON SILLA GIRATORIA ERGONOMICA   </t>
  </si>
  <si>
    <t xml:space="preserve">LICENCIA PARA LOS COMPUTADORES </t>
  </si>
  <si>
    <t>ACUERDO MARCO PRECIO</t>
  </si>
  <si>
    <t>MANTENIMIENTO INSTALACIONES COLEGIO</t>
  </si>
  <si>
    <t>IT ABDALA JOSE MARMOL AGUAD.</t>
  </si>
  <si>
    <t xml:space="preserve">MANTENIMIENTO Y RECARGA DE EXTINTORES  </t>
  </si>
  <si>
    <t>MANTENIMIENTO Y RECARGA EXTINTORES INSTALACIONES REGI8 (SGSST)</t>
  </si>
  <si>
    <t xml:space="preserve">SI JUAN CARLOS GALVIS SALGADO </t>
  </si>
  <si>
    <t>SERVICIO DE MANTENIMIENTO Y RECARGA EXTINTORES CONTRA FUEGO</t>
  </si>
  <si>
    <t>MANTENIMIENTO Y RECARGA DE 29 EXTINTORES ABC DE 10, 15 Y 20 LIBRAS</t>
  </si>
  <si>
    <t>BAJALENGUAS 6" DE MADERA CAJA POR 500 UNIDADES</t>
  </si>
  <si>
    <t>TERMOHIGROMETRO</t>
  </si>
  <si>
    <t xml:space="preserve">DESHUMIDIFICADOR </t>
  </si>
  <si>
    <t>TAPABOCAS CAJA POR 50 UNIDADES 3 CAPAS DE ALFASADE</t>
  </si>
  <si>
    <t>GUIANTES DE LATEX DESECHABLE, CAJA X 100 UNIDADES</t>
  </si>
  <si>
    <t>SUMINISTRO DE COMBUSTIBLE PARA EL PARQUE AUTOMOTOR DEATAY UNIDADES DE APOYO. APALANCAMIENTO 2025</t>
  </si>
  <si>
    <t>ACUERDO MARCO CATEGORIA B VIGENCIAS FUTURAS 2026</t>
  </si>
  <si>
    <t xml:space="preserve">ACUERDO MARCO VIGENCIA </t>
  </si>
  <si>
    <t>SUMINISTRO DE COMBUSTIBLE PARA EL PARQUE AUTOMOTOR DEATA Y UNIDADES DE APOYO. APALANCAMIENTO 2025</t>
  </si>
  <si>
    <t>VIGENCIAS FUTURAS 2026</t>
  </si>
  <si>
    <t>SUMINISTRO DE COMBUSTIBLE PARA EL PARQUE AUTOMOTOR MEBAR Y UNIDADES DE APOYO.  APALANCAMIENTO 2025</t>
  </si>
  <si>
    <t>SERVICIO DE MANTENIMIENTO PREVENTIVO Y CORRECTIVO DE VEHICULOS A ORDEN DE COMPRA PALANCAMIENTO 2025</t>
  </si>
  <si>
    <t>VIGENCIA FUTURAS 2026</t>
  </si>
  <si>
    <t>MANTENIMIENTO A EQUIPOS DE CÓMPUTOS,  PERIFERICOS, ESCANER, IMPRESORAS</t>
  </si>
  <si>
    <t>SERVICIO DE IMPRESIÓN Y FOTOCOPIADO BAJO LA MODALIDAD DE OUTSOURCING</t>
  </si>
  <si>
    <t>SERVICIO DE IMPRESIÓN Y FOTOCOPIADO BAJO LA MODALIDAD DE OUTSOURCING APALANCAMIENTO 2025</t>
  </si>
  <si>
    <t>ACUERDO MARCO CATEGORIA B</t>
  </si>
  <si>
    <t>M5BS1</t>
  </si>
  <si>
    <t>REGI8-BIESO</t>
  </si>
  <si>
    <t>POLICÍA METROPOLITANA DE BARRANQUILLA - BIENESTAR SOCIAL SAFAP REGIÓN DE POLICÍA N°8</t>
  </si>
  <si>
    <t>M5DBS1</t>
  </si>
  <si>
    <t>DEATA - BIESO</t>
  </si>
  <si>
    <t>IT ANDRES RUCAUTE OLAYA </t>
  </si>
  <si>
    <t>BIENESTAR SOCIAL SAFAP DEATA</t>
  </si>
  <si>
    <t>DEPARTAMENTO DE POLICÍA ATLÁNTICO - DIRECCIÓN DE INCORPORACIÓN - BIENESTAR SOCIAL SAFAP</t>
  </si>
  <si>
    <t xml:space="preserve">   IJ NEYLL FERNANDO MERCADO GONZALEZ</t>
  </si>
  <si>
    <t>BIENESTAR SOCIAL SAFAP MEBAR</t>
  </si>
  <si>
    <t>POLICÍA METROPOLITANA DE BARRANQUILLA - UNIDAD DE DIÁLOGO Y MANTENIMIENTO DEL ORDEN - BIENESTAR SOCIAL SAFAP</t>
  </si>
  <si>
    <t>NOVIEMBRE</t>
  </si>
  <si>
    <t xml:space="preserve">DICIEMBRE </t>
  </si>
  <si>
    <t>ACUERDO MARCO PRECIO ASEO APALANCAMIENTO 2025 VF 2026</t>
  </si>
  <si>
    <t xml:space="preserve">SERVICIO DE ASEO Y LIMPIEZA INSTALACIONES COLEGIO NUSEFA </t>
  </si>
  <si>
    <t>SERVICIO DE ASEO INTEGRAL MEBAR APALANCAMIENTO 2025</t>
  </si>
  <si>
    <t>72151511  72154300</t>
  </si>
  <si>
    <t xml:space="preserve">MANTENIMIENTO DE SUBESTACION ELECTRICAS (ACCIONES DE MANTENIMIENTO PERIODICO Y SUMINISTRO DEL RESPECTIVO COMBUSTIBLE) </t>
  </si>
  <si>
    <t>SERVICIO DE CORREO Y ENVÍO DE PAQUETES CON DESTINACIÓN NACIONAL. APALANCAMIENTO 2025</t>
  </si>
  <si>
    <t xml:space="preserve">SEPTIEMBRE </t>
  </si>
  <si>
    <t>ORDEN DE COMPRA VF 2026</t>
  </si>
  <si>
    <t>APALANCAMIENTO 2025 ORDEN DE COMPRA</t>
  </si>
  <si>
    <t>SELECCION ABREVIADA MENOR CUANTIA</t>
  </si>
  <si>
    <t xml:space="preserve">SERVICIO DE MANTENIMIENTO PREVENTIVO Y CORRECTIVO DE MOTOCICLETAS. APALACAMIENTO 2025 </t>
  </si>
  <si>
    <t>SERVICIO DE MANTENIMIENTO PREVENTIVO Y CORRECTIVO DE MOTOCICLETAS. APALANCAMIENTO 2025</t>
  </si>
  <si>
    <t>SELECCIÓN ABRE</t>
  </si>
  <si>
    <t>SEGUROS OBLIGATORIOS CONTRA ACCIDENTES DE TRÁNSITO (SOAT). APALANCAMIENTO 2025</t>
  </si>
  <si>
    <t xml:space="preserve">SELECION ABREVIADA MENOR CUANTIA </t>
  </si>
  <si>
    <t>SERVICIO DE MANTENIMIENTO PREVENTIVO Y CORRECTIVO DE VEHICULOS MULTIMARCA. APALANCAMIENTO 2025</t>
  </si>
  <si>
    <t>M2D</t>
  </si>
  <si>
    <t>DINCO MECAL</t>
  </si>
  <si>
    <t>GRUPO INCORPORACIÓN CALI</t>
  </si>
  <si>
    <t>IJ. HECTOR FABIAN ORTIZ</t>
  </si>
  <si>
    <t>MUEBLES, INSTRUMENTOS MUSICALES, ARTICULOS DE DEPORTE Y ANTIGUEDADES</t>
  </si>
  <si>
    <t>DINCO - ESCALERA METALICA DE 4 PELDAÑOS O PASOS (GINCA)</t>
  </si>
  <si>
    <t>ADQUISICIÓN DE ESCALERAS PARA LAS ACTIVIDADES LOGISTICAS DEL GRUPO DE INCORPORACIÓN CALI</t>
  </si>
  <si>
    <t xml:space="preserve">MIN </t>
  </si>
  <si>
    <t>DINCO MECAL - ESTANTERIA PARA ALMACENAJE (GINCA)</t>
  </si>
  <si>
    <t>ADQUISICIÓN DE ESTANTERIA PARA EL ALMACENAMIENTO DE INFORMACIÓN PARA EL GRUPO DE INCORPORACIÓN CALI</t>
  </si>
  <si>
    <t xml:space="preserve">M2 </t>
  </si>
  <si>
    <t>MECAL</t>
  </si>
  <si>
    <t>GRUPO TEC. INFORMACIÓN Y COMUNICACIONES</t>
  </si>
  <si>
    <t>IT. WALDIR LOPEZ</t>
  </si>
  <si>
    <t>02 01 01 004 003</t>
  </si>
  <si>
    <t>MECAL ADQUISICION DE SISTEMA DE AIREA ACONDICIONADO</t>
  </si>
  <si>
    <t>ADQUISICIÓN DE AIRES ACONDICIONADOS PARA EL BIENESTAR DEL PERSONAL UNIFORMADO</t>
  </si>
  <si>
    <t>SA SI</t>
  </si>
  <si>
    <t>M2DP</t>
  </si>
  <si>
    <t>DEVAL</t>
  </si>
  <si>
    <t>MY. LEINER MENA</t>
  </si>
  <si>
    <t xml:space="preserve">DEVAL - ADQUISICION, INSTALACION  Y PUESTA EN FUNCIONAMIENTO DE AIRES ACONDICIONADOS </t>
  </si>
  <si>
    <t>DINCO MECAL - ADQUISICIÓN DE AIRE ACONDICIONADO</t>
  </si>
  <si>
    <t>M2</t>
  </si>
  <si>
    <t>ALMACEN DE INTENDENCIA</t>
  </si>
  <si>
    <t>SI. STEVENSON RUIZ BONILLA</t>
  </si>
  <si>
    <t>02 01 01 004 004</t>
  </si>
  <si>
    <t>MECAL MÁQUINAS TRITURADORAS DE PAPEL O ACCESORIOS</t>
  </si>
  <si>
    <t>ADQUISICIÓN DE MÁQUINAS TRITURADORAS DE PAPEL PARA CUMPLIMIENTO A LAS POLITICAS DE SEGURIDAD DE LA INFORMACION</t>
  </si>
  <si>
    <t>SEGURIDAD INSTALACIONES</t>
  </si>
  <si>
    <t xml:space="preserve">MY. FREDY NUÑEZ </t>
  </si>
  <si>
    <t>MECAL DETECTOR DE METALES GARRETT</t>
  </si>
  <si>
    <t>ADQUISICIÓN DE ELEMENTOS PARA LA SEGURIDAD INSTALACIONES Y SEGURIDAD OPERATIVA</t>
  </si>
  <si>
    <t>ESTRUCTURADOR ESTUDIOS PREVIOS DEVAL</t>
  </si>
  <si>
    <t>SI. JUAN GUILLERMO PEREZ RODRIGUEZ</t>
  </si>
  <si>
    <t xml:space="preserve">DEVAL - EPSON T664120-AL BOTELLA EPSON T664120 NEGRO L200-210-350-355-365-455-555-565-1300 - </t>
  </si>
  <si>
    <t>ADQUISICIÓN DE ELEMENTOS DE PAPELERIA PARA EL DESARROLLO DE LAS ACTIVIDADES ADMINISTRATIVAS</t>
  </si>
  <si>
    <t xml:space="preserve">MAQUINARIA PARA USO ESPECIALES </t>
  </si>
  <si>
    <t xml:space="preserve">DEVAL - EPSON T664220-AL BOTELLA EPSON T664220 CYAN L200-210-350-355-365-455-555-565-1300 - </t>
  </si>
  <si>
    <t xml:space="preserve">DEVAL - EPSON T664320-AL BOTELLA EPSON T664320 MAGENTA L200-210-350-355-365-455-555-565-1300 </t>
  </si>
  <si>
    <t xml:space="preserve">DEVAL - EPSON T664420-AL BOTELLA EPSON T664420 AMARILLO L200-210-350-355-365-455-555-565-1300 </t>
  </si>
  <si>
    <t>DEVAL MÁQUINAS TRITURADORAS DE PAPEL O ACCESORIOS</t>
  </si>
  <si>
    <t>MAQUINARIA PARA USO ESPECIALES</t>
  </si>
  <si>
    <t>DEVAL - DETECTOR DE METALES GARRETT - SEGURIDAD INSTALACIONES</t>
  </si>
  <si>
    <t>02 01 01 004 007</t>
  </si>
  <si>
    <t>EQUIPOS Y APARATOS DE RADIO, TELEVISIÓN Y COMUNICACIONES</t>
  </si>
  <si>
    <t>MECAL PERILLA VOLUMEN XTS2250 REF. 3680529Z01</t>
  </si>
  <si>
    <t xml:space="preserve">ADQUISICIÓN DE ELEMENTOS TECNOLOGICOS PARA LOS RADIOS DE COMUNICACIÓN </t>
  </si>
  <si>
    <t>MECAL PERILLA CANALES XTS2250 PARTE 3671816L01</t>
  </si>
  <si>
    <t>MECAL ANTENA 800 MHZ XTS-2250</t>
  </si>
  <si>
    <t>MECAL BATERÍA XTS  2250</t>
  </si>
  <si>
    <t>MECAL PERILLA VOLUMENAPX 8000 MOD. 1.5</t>
  </si>
  <si>
    <t>MECAL PERILLA CANALES APX 8000 MOD. 1.5</t>
  </si>
  <si>
    <t>MECAL ANTENA 800 MHZ APX 8000 MOD. 1.5</t>
  </si>
  <si>
    <t>MECAL BATERÍA XTS APX8000 MOD. 1.5</t>
  </si>
  <si>
    <t>MECAL TOP CONTROL APX8000 MOD. 1.5</t>
  </si>
  <si>
    <t xml:space="preserve">DEVAL - CIRCUITO CERRADO DE TELEVISION PARA LAS INSTALACIONES DEL DEPARTAMENTO DE POLICIA VALLE </t>
  </si>
  <si>
    <t>ADQUISICIÓN DE CIRCUITO CERRADO DE TELEVISIÓN PARA EL COMANDO DEPARTAMENTO DE POLICIA VALLE</t>
  </si>
  <si>
    <t>DEVAL MICRÓFONO ALÁMBRICO - GUTIC</t>
  </si>
  <si>
    <t xml:space="preserve">ADQUISICIÓN DE ELEMENTOS TECNOLOGICOS  </t>
  </si>
  <si>
    <t>DEVAL CABINA DE SONIDO AUTOAMPLIFICADA CON ACCESORIOS - GUTIC</t>
  </si>
  <si>
    <t>RESPONSABLE SGSST</t>
  </si>
  <si>
    <t xml:space="preserve">IJ. YESID STIWARD PEREZ </t>
  </si>
  <si>
    <t>MECAL BOLSA PARA CADÁVER DE USO MÉDICO SIJIN</t>
  </si>
  <si>
    <t>ADQUISICIÓN DE ELEMENTOS PARA LAS FUNCIONES DE POLICIA JUDICIAL</t>
  </si>
  <si>
    <t>GESTION DOCUMENTAL</t>
  </si>
  <si>
    <t>SI. JHONNY DELGADO</t>
  </si>
  <si>
    <t>MECAL PENDIENTE TRASLADO</t>
  </si>
  <si>
    <t xml:space="preserve">PENDIENTE TRASLADO </t>
  </si>
  <si>
    <t>DEVAL - TERMOHIGROMETRO - GUGED</t>
  </si>
  <si>
    <t>ADQUISICIÓN DE ELEMENTO PARA EL CUMPLIMIENTO DE LA LEY GENERAL DE ARCHIVO Y CONSERVACIÓN DOCUMENTAL</t>
  </si>
  <si>
    <t>MIN</t>
  </si>
  <si>
    <t>DEVAL - EQUIPOS CALIBRADORES PIE DE REY - SIJIN</t>
  </si>
  <si>
    <t>DEVAL - EQUIPO COMPLETO TSA - SGSST DEVAL</t>
  </si>
  <si>
    <t>ADQUISICIÓN DE ELEMENTO PARA EL DESPLIEGUE DEL SISTEMA DE SEGURIDAD Y SALUD EN EL TRABAJO</t>
  </si>
  <si>
    <t>02 01 01 004 010</t>
  </si>
  <si>
    <t>DEVAL - COLCHONES SEMIORTOPEDICOS  - DEVAL</t>
  </si>
  <si>
    <t>ADQUISICIÓN DE COLCHONES PARA EL BIENESTAR DEL PERSONAL UNIFORMADO</t>
  </si>
  <si>
    <t>M2DP17</t>
  </si>
  <si>
    <t>DIEBU</t>
  </si>
  <si>
    <t xml:space="preserve">DIEBU - COLCHONES SEMIORTOPEDICOS </t>
  </si>
  <si>
    <t>02 01 01 006 002</t>
  </si>
  <si>
    <t>MECAL SOFTWARE PARA COMPUTADOR - TELEM - PENDIENTE TRASLADO</t>
  </si>
  <si>
    <t xml:space="preserve">DEVAL </t>
  </si>
  <si>
    <t>DEVAL - SOFTWARE PARA COMPUTADOR - GUTIC</t>
  </si>
  <si>
    <t>RESPONSABLE SERVICIOS GENERALES MECAL</t>
  </si>
  <si>
    <t xml:space="preserve">SI. FRANSISCO MOSQUERA </t>
  </si>
  <si>
    <t>MECAL AZÚCAR BLANCA</t>
  </si>
  <si>
    <t>ADQUISICIÓN DE ELEMENTOS DE CAFETERIA PARA EL BIENESTAR DEL PERSONAL UNIFORMADO Y VISITANTES</t>
  </si>
  <si>
    <t>MECAL CAFÉ TOSTADO Y MOLIDO X 500 GR POLIETILENO DE BAJA CALIDAD</t>
  </si>
  <si>
    <t>MECAL CREMA PARA CAFÉ x 100 SOBRES</t>
  </si>
  <si>
    <t>MECAL AROMÁTICA SURTIDA EN SOBRES X 20 SOBRES</t>
  </si>
  <si>
    <t>MECAL INFUSIÓN FRUTAL  FRUTOS ROJOS X 20 SOBRES</t>
  </si>
  <si>
    <t>DEVAL - CREMA PARA CAFÉ (INSTACREM) PAQUETE EN SOBRES</t>
  </si>
  <si>
    <t>DEVAL - BEBIDA AROMÁTICA DE FRUTAS  INSTANTÁNEA EN BOLSA DE PAPEL FILTRO X 5-6 G CAJA X 20</t>
  </si>
  <si>
    <t>DEVAL - AZUCAR REFINADA GRANULADA EN BOLSA, PRESENTACIÓN EN SOBRES X 200</t>
  </si>
  <si>
    <t>DEVAL - CAFÉ CONSUMO NACIONAL, BOLSA TRICAPA 500G MOLIDO SIN DESCAFEINAR</t>
  </si>
  <si>
    <t>02 02 01 002 007</t>
  </si>
  <si>
    <t>MECAL - PENDIENTE TRASLADO</t>
  </si>
  <si>
    <t>MECAL CINTA FALLA COLOR AZUL OSCURO GRUESO 2 CM   ROLLO x 100 MTS</t>
  </si>
  <si>
    <t>DEVAL - JUEGO DE TRES BANDERAS PARA INTERIOR (COLOMBIA, POLICIA Y DEPARTAMENTO) CON ESCUDOS BORDADOS EN 3D - MEDIDA: 1,10 X 1,35 MTS SEGÚN NORMA TECNICA ET-PN-136-A3</t>
  </si>
  <si>
    <t>ADQUISICIÓN DE BANDERAS PARA EXTERIOR DEL DEPARTAMENTO DE POLICIA VALLE</t>
  </si>
  <si>
    <t>DEVAL - JUEGO DE TRES BANDERAS PARA EXTERIOR PARA DISTRITOS (COLOMBIA, POLICIA Y MUNICIPIO) CON ESCUDOS BORDASDOS EN 3D - MEDIDA: 3,00 X 5,00 MTS SEGÚN NORMA TECNICA ET-PN-136-A3  (2012-04-15) ANEXO 2.</t>
  </si>
  <si>
    <t>DEVAL - JUEGO DE TRES BANDERAS PARA EXTERIOR PARA ESTACIONES (COLOMBIA, POLICIA Y MUNICIPIO)  CON ESCUDOS BORDASDOS EN 3D - MEDIDA: 1,50 X 2,25 MTS SEGÚN NORMA TECNICA ET-PN-136-A3  (2012-04-15) ANEXO 2.</t>
  </si>
  <si>
    <t>DEVAL - CINTA FALLA COLOR AZUL OSCURO GRUESO 2 CM   ROLLO x 100 MTS</t>
  </si>
  <si>
    <t>PRODUCTOS DE MADERA, CORCHO, CESTERÌA Y ESPARTERÌA</t>
  </si>
  <si>
    <t>DINCO MECAL - DEPRESORES DE LENGUA O CUCHILLOS O BAJA LENGUAS</t>
  </si>
  <si>
    <t>ADQUISICIÓN DE ELEMENTOS PARA LA APLICACIÓN DE EXAMENES DEL GRUPO DE INCORPORACIÓN CALI</t>
  </si>
  <si>
    <t xml:space="preserve">MECAL CAJA DE ALMACENAMIENTO HORIZONTAL PARA DOCUMENTOS DE GRAN FORMATO </t>
  </si>
  <si>
    <t xml:space="preserve">MECAL CARPETA TIPO 4 ALETAS EN CARTULINA BLANCA TIPO PROPALCOTE </t>
  </si>
  <si>
    <t xml:space="preserve">MECAL CINTA ADHESIVA PARA ENMASCARAR 24 MM </t>
  </si>
  <si>
    <t>MECAL - PAPEL OPALINA</t>
  </si>
  <si>
    <t xml:space="preserve">MECAL LIBRO DE ACTAS 400 FOLIOS </t>
  </si>
  <si>
    <t xml:space="preserve">MECAL LIBRO DE ACTAS 600 FOLIOS </t>
  </si>
  <si>
    <t xml:space="preserve">MECAL NOTAS AUTOADHESIVAS ESTÁNDAR / TACO / BLOQUE / CUBO MÍNIMO DE 100 HOJAS </t>
  </si>
  <si>
    <t xml:space="preserve">MECAL PAPEL KRAFT 60G </t>
  </si>
  <si>
    <t>MECAL VASOS BIODEGRADABLES 7 ONZAS</t>
  </si>
  <si>
    <t>DEVAL - CAJA DE ALMACENAMIENTO HORIZONTAL PARA DOCUMENTOS DE GRAN FORMATO</t>
  </si>
  <si>
    <t xml:space="preserve">DEVAL - CARPETA TIPO 4 ALETAS EN CARTULINA BLANCA TIPO PROPALCOTE  </t>
  </si>
  <si>
    <t xml:space="preserve">DEVAL - LIBRO DE ACTAS 600 FOLIOS  </t>
  </si>
  <si>
    <t xml:space="preserve">DEVAL - PAPEL BOND 75 G CARTA   X RESMA 500 HOJAS </t>
  </si>
  <si>
    <t xml:space="preserve">DEVAL - PAPEL BOND 75 G OFICIO X RESMA 500 HOJAS </t>
  </si>
  <si>
    <t>DEVAL - VASOS DE CARTON 7 ONZAS X 50 UNIDADES</t>
  </si>
  <si>
    <t>DEVAL - SOBRE DE MANILA TAMAÑO CARTA</t>
  </si>
  <si>
    <t>DEVAL - SOBRE DE MANILA TAMAÑO OFICIO</t>
  </si>
  <si>
    <t>M2I</t>
  </si>
  <si>
    <t>POLFA MECAL</t>
  </si>
  <si>
    <t>RESPONSABLE POLFA CALI</t>
  </si>
  <si>
    <t>SI. ADRIANA NARCIZO</t>
  </si>
  <si>
    <t xml:space="preserve">POLFA MECAL LIBRO DE ACTAS 300 FOLIOS </t>
  </si>
  <si>
    <t xml:space="preserve">POLFA MECAL CARPETA TIPO 4 ALETAS EN CARTULINA BLANCA TIPO PROPALCOTE </t>
  </si>
  <si>
    <t>POLFA MECAL - CAJA DE ALMACENAMIENTO HORIZONTAL PARA DOCUMENTOS DE GRAN FORMATO</t>
  </si>
  <si>
    <t>DINCO MECAL - CAJA DE ALMACENAMIENTO HORIZONTAL PARA DOCUMENTOS DE GRAN FORMATO</t>
  </si>
  <si>
    <t xml:space="preserve">DINCO MECAL CARPETA TIPO 4 ALETAS EN CARTULINA BLANCA TIPO PROPALCOTE </t>
  </si>
  <si>
    <t xml:space="preserve">DINCO MECAL LIBRO DE ACTAS 600 FOLIOS </t>
  </si>
  <si>
    <t xml:space="preserve">DINCO MECAL PAPEL KRAFT 60G </t>
  </si>
  <si>
    <t>DINCO MECAL - SOBRE DE MANILA TAMAÑO CARTA</t>
  </si>
  <si>
    <t>DINCO MECAL - SOBRE DE MANILA TAMAÑO OFICIO</t>
  </si>
  <si>
    <t>DINCO MECAL - SOBRE DE MANILA TAMAÑO EXTRAOFICIO</t>
  </si>
  <si>
    <t xml:space="preserve">DINCO MECAL -  NOTAS AUTOADHESIVAS ESTÁNDAR / TACO / BLOQUE / CUBO MÍNIMO DE 100 HOJAS </t>
  </si>
  <si>
    <t>M2CEVOC</t>
  </si>
  <si>
    <t xml:space="preserve">CEVOC </t>
  </si>
  <si>
    <t>ADMINISTRADOR CENTRO VACACIONAL CEVOC</t>
  </si>
  <si>
    <t>IJ. JHOAGGIN TABARES</t>
  </si>
  <si>
    <t>CEVOC- CARPETA TIPO 4 ALETAS EN CARTULINA BLANCA TIPO PROPALCOTE X PAQUETE 50 UNIDADES</t>
  </si>
  <si>
    <t xml:space="preserve">CEVOC-CAJA DE ALMACENAMIENTO HORIZONTAL PARA DOCUMENTOS DE GRAN FORMATO X UNIDAD </t>
  </si>
  <si>
    <t xml:space="preserve">CEVOC- PAPEL BON RESMA TAMAÑO CARTA </t>
  </si>
  <si>
    <t>CEVOC- PAPEL BON RESMA TAMAÑO OFICIO</t>
  </si>
  <si>
    <t>CEVOC - PENDIENTE TRASLADO</t>
  </si>
  <si>
    <t>M2CEVTU</t>
  </si>
  <si>
    <t>CEVTU</t>
  </si>
  <si>
    <t>ADMINISTRADOR CENTRO VACACIONAL CEVTU</t>
  </si>
  <si>
    <t>CT. JEFFERSON DAVID VALENCIA LLANOS</t>
  </si>
  <si>
    <t>CEVTU - CAJA DE ALMACENAMIENTO HORIZONTAL PARA DOCUMENTOS DE GRAN FORMATO</t>
  </si>
  <si>
    <t xml:space="preserve">CEVTU - CARPETA TIPO 4 ALETAS EN CARTULINA BLANCA TIPO PROPALCOTE  </t>
  </si>
  <si>
    <t xml:space="preserve">CEVTU - LIBRO DE ACTAS 400 FOLIOS  </t>
  </si>
  <si>
    <t xml:space="preserve">CEVTU - PAPEL BOND 75 G CARTA   X RESMA 500 HOJAS </t>
  </si>
  <si>
    <t>CEVTU - CINTA ADHESIVA PARA ENMASCARAR 24 MM</t>
  </si>
  <si>
    <t>CEVTU - SOBRE DE MANILA TAMAÑO CARTA</t>
  </si>
  <si>
    <t xml:space="preserve">CEVTU - NOTAS AUTOADHESIVAS ESTÁNDAR / TACO / BLOQUE / CUBO MÍNIMO DE 100 HOJAS </t>
  </si>
  <si>
    <t>M2NSF</t>
  </si>
  <si>
    <t>RESPONSABLE LOGISTICO NUSEFA</t>
  </si>
  <si>
    <t>IT. DUVIER ANDRES CARDONA</t>
  </si>
  <si>
    <t>NUSEFA - CAJA DE ALMACENAMIENTO HORIZONTAL PARA DOCUMENTOS DE GRAN FORMATO</t>
  </si>
  <si>
    <t xml:space="preserve">NUSEFA - CARPETA TIPO 4 ALETAS EN CARTULINA BLANCA TIPO PROPALCOTE  </t>
  </si>
  <si>
    <t xml:space="preserve">NUSEFA - LIBRO DE ACTAS 400 FOLIOS  </t>
  </si>
  <si>
    <t xml:space="preserve">NUSEFA - PAPEL KRAFT </t>
  </si>
  <si>
    <t xml:space="preserve">NUSEFA - CINTA DE ENMASCARAR 48 MM </t>
  </si>
  <si>
    <t xml:space="preserve">NUSEFA - NOTAS AUTOADHESIVAS ESTÁNDAR / TACO / BLOQUE / CUBO MÍNIMO DE 100 HOJAS </t>
  </si>
  <si>
    <t>NUSEFA - PAPEL CARTULINA</t>
  </si>
  <si>
    <t>NUSEFA - PENDIENTE TRASLADO</t>
  </si>
  <si>
    <t>RESPONSABLE MOVILIDAD</t>
  </si>
  <si>
    <t>IJ. CESAR RIVAS MENDEZ</t>
  </si>
  <si>
    <t>02 02 01 003 003</t>
  </si>
  <si>
    <t>MECAL PETRÓLEO Y DESTILADOS - VIGENCIA 2025</t>
  </si>
  <si>
    <t xml:space="preserve">SUMINISTRO DE COMBUSTIBLE PARA EL PARQUE AUTOMOTOR DE LA UNIDAD </t>
  </si>
  <si>
    <t>AMP</t>
  </si>
  <si>
    <t>MECAL PETRÓLEO Y DESTILADOS - APALANCAMIENTO 2025</t>
  </si>
  <si>
    <t>MECAL PETRÓLEO Y DESTILADOS VF 2025</t>
  </si>
  <si>
    <t>AD</t>
  </si>
  <si>
    <t>MECAL PETRÓLEO Y DESTILADOS  CANDELARIA - CATEGORIA C - APALANCAMIENTO 2025</t>
  </si>
  <si>
    <t>MECAL PETRÓLEO Y DESTILADOS  CANDELARIA - CATEGORIA C - VIGENCIA 2025</t>
  </si>
  <si>
    <t xml:space="preserve">MECAL PETRÓLEO Y DESTILADOS  CANDELARIA - CATEGORIA C - VF 2025 </t>
  </si>
  <si>
    <t xml:space="preserve">MECAL PETRÓLEO Y DESTILADOS  PLANTAS ELECTRICAS MECAL - VF 2025 </t>
  </si>
  <si>
    <t>SUMINISTRO DE COMBUSTIBLE PARA LAS PLANTAS ELECTRICAS</t>
  </si>
  <si>
    <t>MECAL COMBUSTIBLE PLANTA ELÉCTRICA - APALANCAMIENTO 2025</t>
  </si>
  <si>
    <t>MECAL COMBUSTIBLE PLANTA ELÉCTRICA - VIGENCIA 2025</t>
  </si>
  <si>
    <t>DEVAL - PETRÓLEO Y DESTILADOS CATEGORIA A (BASE DEVAL  PALMIRA) - VF 2025</t>
  </si>
  <si>
    <t>DEVAL - PETRÓLEO Y DESTILADOS CATEGORIA A (BASE DEVAL  ) - VIGENCIA 2025</t>
  </si>
  <si>
    <t>DEVAL - PETRÓLEO Y DESTILADOS CATEGORIA A ( PALMIRA) - VIGENCIA 2025</t>
  </si>
  <si>
    <t>DEVAL - PETRÓLEO Y DESTILADOS CATEGORIA A (BASE DEVAL  PALMIRA) - APALANCAMIENTO 2026</t>
  </si>
  <si>
    <t>DEVAL - PETRÓLEO Y DESTILADOS CATEGORIA B (BUGALAGRANDE - LA VICTORIA - OBANDO) - VF 2025</t>
  </si>
  <si>
    <t>DEVAL - PETRÓLEO Y DESTILADOS CATEGORIA B (BUGALAGRANDE - LA VICTORIA - OBANDO) - VIGENCIA 2025</t>
  </si>
  <si>
    <t>DEVAL - PETRÓLEO Y DESTILADOS CATEGORIA B (BUGALAGRANDE - LA VICTORIA - OBANDO) - APALANCAMIENTO 2025</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</si>
  <si>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VF 2025</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</si>
  <si>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VIGENCIA 2025</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</si>
  <si>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APALANCAMIENTO 2025</t>
  </si>
  <si>
    <t>DEVAL -  PETRÓLEO Y DESTILADOS - COMBUSTIBLE PLANTAS  - VF 2025</t>
  </si>
  <si>
    <t>DEVAL -  PETRÓLEO Y DESTILADOS - COMBUSTIBLE PLANTAS  - VIGENCIA 2025</t>
  </si>
  <si>
    <t>DEVAL -  PETRÓLEO Y DESTILADOS - COMBUSTIBLE PLANTAS - APALANCAMIENTO 2026</t>
  </si>
  <si>
    <t>DIEBU PETRÓLEO Y DESTILADOS CATEGORIA B (BUENAVENTURA) - VF 2025</t>
  </si>
  <si>
    <t>DIEBU PETRÓLEO Y DESTILADOS CATEGORIA B (BUENAVENTURA) - VIGENCIA 2025</t>
  </si>
  <si>
    <t>DIEBU PETRÓLEO Y DESTILADOS CATEGORIA B (BUENAVENTURA)  - APALANCAMIENTO 2025</t>
  </si>
  <si>
    <t>DIEBU PETRÓLEO Y DESTILADOS - PLANTAS BUENAVENTURA - VF 2025</t>
  </si>
  <si>
    <t>DIEBU PETRÓLEO Y DESTILADOS - PLANTAS BUENAVENTURA  - VIGENCIA 2025</t>
  </si>
  <si>
    <t>DIEBU PETRÓLEO Y DESTILADOS - PLANTAS BUENAVENTURA - APALANCAMIENTO 2025</t>
  </si>
  <si>
    <t xml:space="preserve">MECAL CLORO 91% GRANULADO (EXENTO) </t>
  </si>
  <si>
    <t xml:space="preserve">ADQUISICIÓN DE ELEMENTOS PARA PISCINA DE LA UNIDAD </t>
  </si>
  <si>
    <t>MECAL CLORO 70% GRANULADO</t>
  </si>
  <si>
    <t>MECAL SODA CÁUSTICA</t>
  </si>
  <si>
    <t>MECAL PIEDRA LUMBRE</t>
  </si>
  <si>
    <t>MECAL SULFATO DE ALUMINIO</t>
  </si>
  <si>
    <t xml:space="preserve">MECAL CLARIFICADOR GRANULADO </t>
  </si>
  <si>
    <t xml:space="preserve">MECAL ADQUISICIÓN ADICTIVO UREA </t>
  </si>
  <si>
    <t>ADQUISICIÓN DE ADICTIVO PARA VEHÍCULOS TIPO DIESEL DE LA UNIDAD</t>
  </si>
  <si>
    <t xml:space="preserve">DEVAL - ADQUISICIÓN DE ADITIVO UREA PARA VEHICULOS </t>
  </si>
  <si>
    <t xml:space="preserve"> DEVAL - CLORO 91% GRANULADO PARA PISCINA POR KILO</t>
  </si>
  <si>
    <t xml:space="preserve"> DEVAL - REDUCTOR PH ACIDO POR GALON </t>
  </si>
  <si>
    <t xml:space="preserve"> DEVAL - AUMENTADOR DE PH POR GALON </t>
  </si>
  <si>
    <t xml:space="preserve">DEVAL - SULFATO DE ALUMINIO GRANULADO  (PARA PISCINA) POR KILO </t>
  </si>
  <si>
    <t xml:space="preserve"> DEVAL - CLARIFICADOR FLOCULANTE LIQUIDO POR GALON</t>
  </si>
  <si>
    <t xml:space="preserve"> DEVAL - DESENGRASANTE BACTERICIDA </t>
  </si>
  <si>
    <t>DEVAL - REPELENTE PARA MOSQUITOS</t>
  </si>
  <si>
    <t>ADQUISICIÓN DE REPELENTE PARA EL PERSONAL UNIFORMADO DE LAS UNIDADES DE DIFICIL ACCESO</t>
  </si>
  <si>
    <t xml:space="preserve">DIEBU - ADQUISICIÓN DE ADITIVO UREA PARA VEHICULOS </t>
  </si>
  <si>
    <t>MECAL- PINTURA REFLECTIVA TIPO TRAFICO COLORES VARIADOS: AMARILLO, AZUL, BLANCO, NEGRO. ETC</t>
  </si>
  <si>
    <t>ADQUISICIÓN DE ELEMENTOS DE FERRETERIA Y PINTURA PARA LA UNIDAD</t>
  </si>
  <si>
    <t>MECAL- PINTURA VINILO TIPO 1, CUALQUIER COLOR PARA INTERIORES Y EXTERIORES CUÑETE X 5 GALONES</t>
  </si>
  <si>
    <t>MECAL- ESTUCO PLÁSTICO ACRÍLICO - (PRESENTACIÓN POR 5 GALÓN)</t>
  </si>
  <si>
    <t>MECAL- SILICONA TRANSPARENTE PARA POLICARBONATO NEUTRO PARA POLICARBONATO Y PVC CONTENIDO 280 ML</t>
  </si>
  <si>
    <t>MECAL PEGANTE PARA PVC X 1/4 DE GALON</t>
  </si>
  <si>
    <t>MECAL- DISOLVENTE DE PINTURA-THINNER X GALÓN</t>
  </si>
  <si>
    <t>MECAL  LIMPIADOR LIQUIDO PVC 1/4</t>
  </si>
  <si>
    <t>MECAL CAMILLAS EN POLIURETANO TRASLUCIDO CON ARNÉS TIPO ARAÑA SGSST</t>
  </si>
  <si>
    <t>ADQUISICIÓN DE ELEMENTOS PARA EL DESPLIEGUE DEL SISTEMA DE SEGURIDAD Y SALUD EN EL TRABAJO</t>
  </si>
  <si>
    <t>MECAL - BOTIQUÍN PRIMEROS AUXILIOS MORRAL TIPO B DOTADO CON ELEMENTOS</t>
  </si>
  <si>
    <t>DEVAL - PINTURA TIPO 1 PARA EXTERIOR COLOR BLANCO</t>
  </si>
  <si>
    <t xml:space="preserve">DEVAL - PINTURA TIPO 1 PARA INTERIOR COLOR BLANCO </t>
  </si>
  <si>
    <t>DEVAL - PINTURA EN AGUA COLOR GRIS BASALTO</t>
  </si>
  <si>
    <t xml:space="preserve"> DEVAL -ESTUCO PLASTICO X GALON</t>
  </si>
  <si>
    <t xml:space="preserve">DEVAL - CEMENTO GRIS POR 50 KG </t>
  </si>
  <si>
    <t>DEVAL - PEGANTE PARA PVC 1/4</t>
  </si>
  <si>
    <t>NUSEFA - PINTURA EN ACEITE</t>
  </si>
  <si>
    <t>NUSEFA - PINTURA VINILO TIPO 1</t>
  </si>
  <si>
    <t>NUSEFA - ESTUCO PLÁSTICO ACRÍLICO - (PRESENTACIÓN POR 5 GALÓN)</t>
  </si>
  <si>
    <t xml:space="preserve">NUSEFA - PEGANTE EN BARRA BLANCO PARA PAPEL </t>
  </si>
  <si>
    <t xml:space="preserve">NUSEFA - PINTURA TEMPERA LIQUIDA TRADICIONAL </t>
  </si>
  <si>
    <t>NUSEFA - TARRO DE COLBON GRANDE X 1 KILO</t>
  </si>
  <si>
    <t>NUSEFA - REMOVEDORES PARA PINTURA</t>
  </si>
  <si>
    <t>NUSEFA - ROLLO ALAMBRE ELÈCTRICO CALIBRE 10 - 12 Y 14 X 100 MTS</t>
  </si>
  <si>
    <t xml:space="preserve">NUSEFA - PEGANTE LIQUIDO PARA PVC POR UN ¼  </t>
  </si>
  <si>
    <t>NUSEFA - LIMPIADOR LIQUIDO PVC</t>
  </si>
  <si>
    <t>MECAL ADQUISICIÓN DE LLANTAS PARA EL PARQUE AUTOMOTOR</t>
  </si>
  <si>
    <t>ADQUISICIÓN DE LLANTAS PARA EL PARQUE AUTOMOTOR DE LA UNIDAD</t>
  </si>
  <si>
    <t xml:space="preserve">MECAL BORRADOR DE NATA  </t>
  </si>
  <si>
    <t xml:space="preserve">MECAL CINTA ADHESIVA DE EMPAQUE EN ROLLO  </t>
  </si>
  <si>
    <t xml:space="preserve">MECAL CINTA ADHESIVA MÁGICA  </t>
  </si>
  <si>
    <t xml:space="preserve">MECAL BANDERITAS MINI BANDERITAS SEÑALES AUTOADHESIVAS  </t>
  </si>
  <si>
    <t>MECAL CINTA NEGRA INSIDE 110 MM X 360 - ROLLO</t>
  </si>
  <si>
    <t>MECAL ETIQUETA BLANCA 5 X 2.5 CM PLATA MATE 2M MP031</t>
  </si>
  <si>
    <t xml:space="preserve"> MECAL POMA UNIVERSAL PLASTICO PARA DUCHA</t>
  </si>
  <si>
    <t>MECAL Union De Reparación En Pvc De 1/2"</t>
  </si>
  <si>
    <t>JEFE SIJIN MECAL</t>
  </si>
  <si>
    <t xml:space="preserve">TC. GILBERTO CRUZ </t>
  </si>
  <si>
    <t>MECAL ADQUISICIÓN CAJAS PLASTICAS PARA EMBALAR COLOR VERDE 1.500 UNIDADES PARA ARCHIVO DE MUESTRAS SUCOBA - SIJIN MECAL</t>
  </si>
  <si>
    <t>ADQUISICIÓN DE ELEMENTOS PARA EL ALMACENAMIENTO DE LOS MUESTRAS SUCOBA DE SIJIN</t>
  </si>
  <si>
    <t>MECAL ADQUISICIÓN DE CASCOS PARA MOTOCICLETA DE LA POLICÍA METROPOLITANA SANTIAGO DE CALI</t>
  </si>
  <si>
    <t>ADQUISICIÓN DE CASCOS PARA EL PERSONAL DE LA VIGILANCIA</t>
  </si>
  <si>
    <t>MECAL - CINTA SEÑALIZACIÓN (PELIGROS Y PLAN DE EMERGENCIA)</t>
  </si>
  <si>
    <t>MECAL GAFAS DE PROTECCIÓN</t>
  </si>
  <si>
    <t>MECAL CARETA FULL FACE MARCA 3</t>
  </si>
  <si>
    <t>DEVAL - CASCO NORMA TÉCNICA VERDE BICAPA NTMD-0015-A3</t>
  </si>
  <si>
    <t>DEVAL - ADQUISICIÓN DE LLANTAS</t>
  </si>
  <si>
    <t>DEVAL - CINTA AISLANTE 3M PARA ELECTRICIDAD</t>
  </si>
  <si>
    <t>DEVAL - ARO SALVAVIDAS PARA PISCINA LEY 1209 2008</t>
  </si>
  <si>
    <t>ADQUISICIÓN DE ELEMENTOS DE PISCINA PARA LA UNIDAD</t>
  </si>
  <si>
    <t>DEVAL - SEÑALETICA - SG-SST</t>
  </si>
  <si>
    <t>DEVAL - GUANTES DE NITRILO (ELEMENTOS BRIGADAS DE EMERGENCIAS) SG-SST</t>
  </si>
  <si>
    <t>DEVAL SEÑALES DE SEGURIDAD - MALETINES VIALES - SEGURIDAD INSTALACIONES</t>
  </si>
  <si>
    <t>ADQUISICIÓN DE ELEMENTOS PARA SEGURIDAD INSTALACIONES Y SEGURIDAD OPERATIVA</t>
  </si>
  <si>
    <t>DEVAL SEÑALES DE SEGURIDAD - REDUCTORES VIALES - SEGURIDAD INSTALACIONES</t>
  </si>
  <si>
    <t>DEVAL - CINTA ANTIDESLIZANTE FOTOLUMINISCENTE (ROLLO X 20 METROS - SGSST DEVAL</t>
  </si>
  <si>
    <t xml:space="preserve">DIEBU - ADQUISICIÓN DE LLANTAS </t>
  </si>
  <si>
    <t>MECAL - ADQUISICIÓN DE PUNTOS ECOLOGICOS PARA LAS UNIDADES ADSCRITAS A LA POLICÍA METROPOLITANA SANTIAGO DE CALI</t>
  </si>
  <si>
    <t xml:space="preserve">DINCO MECAL </t>
  </si>
  <si>
    <t>DINCO MECAL - GUANTES DE EXAMEN O PARA PROCEDIMIENTOS NO QUIRURGICOS</t>
  </si>
  <si>
    <t>M2DP15</t>
  </si>
  <si>
    <t>GUDMO DEVAL</t>
  </si>
  <si>
    <t xml:space="preserve">GUDMO DEVAL - ADQUISICIÓN DE LLANTAS </t>
  </si>
  <si>
    <t xml:space="preserve">M2N </t>
  </si>
  <si>
    <t>GUDMO MECAL</t>
  </si>
  <si>
    <t>SI. RESPONSABLE MOVILIDAD GUDMO MECAL</t>
  </si>
  <si>
    <t>SI. MICHAEL ANDRES MONTENEGRO MEDINA</t>
  </si>
  <si>
    <t>GUDMO MECAL - ADQUISICIÓN DE LLANTAS 2025</t>
  </si>
  <si>
    <t>CEVTU ADQUISICIÓN DE SEÑALÉTICA SGSST</t>
  </si>
  <si>
    <t>CEVTU - ADQUISICIÓN DE PUNTOS ECOLOGICOS</t>
  </si>
  <si>
    <t xml:space="preserve">CEVTU - CINTA ANTIDESLIZANTE FOTOLUMINISCENTE (ROLLO X 20 METROS - SGSST </t>
  </si>
  <si>
    <t>CEVTU - CINTA AISLANTE PARA ELECTRICIDAD</t>
  </si>
  <si>
    <t>CEVTU - CINTA AUTOADHESIVA (ANCHA TRANSPARENTE DE 48MM X 40 MTS)</t>
  </si>
  <si>
    <t>CEVTU - CINTA AUTOADHESIVA (ANGOSTA DE 24MM X 40 MTS)</t>
  </si>
  <si>
    <t xml:space="preserve">M2CEVTU </t>
  </si>
  <si>
    <t xml:space="preserve">CEVTU - BANDERITAS MINI SEÑALES AUTOADHESIVAS  </t>
  </si>
  <si>
    <t>NUSEFA - BORRADORES DE NATA</t>
  </si>
  <si>
    <t>NUSEFA CINTA ANCHA TRANSPARENTE TESA DE 48MM X 100 MTS)</t>
  </si>
  <si>
    <t>NUSEFA - CINTA ANGOSTA TRANSPARENTE DE 24MM X 40 MTS)</t>
  </si>
  <si>
    <t> 40183002</t>
  </si>
  <si>
    <t>NUSEFA - ADQUISICIÓN DE TUBERÌA PVC</t>
  </si>
  <si>
    <t>NUSEFA - TUBOS DE PRESION PVC 1/2” X 6 MTS</t>
  </si>
  <si>
    <t>NUSEFA - ACOPLES LAVAMANOS</t>
  </si>
  <si>
    <t>NUSEFA - UNIONES PVC DE ½”</t>
  </si>
  <si>
    <t>CEVOC</t>
  </si>
  <si>
    <t xml:space="preserve">CEVOC BORRADOR DE NATA  </t>
  </si>
  <si>
    <t xml:space="preserve">CEVOC BANDERITAS MINI BANDERITAS SEÑALES AUTOADHESIVAS  </t>
  </si>
  <si>
    <t>CEVOC Union De Reparación En Pvc De 1/2"</t>
  </si>
  <si>
    <t>CEVOC GAFAS DE PROTECCIÓN</t>
  </si>
  <si>
    <t>CEVOC CARETA FULL FACE MARCA 3</t>
  </si>
  <si>
    <t>CEVOC - CINTA AISLANTE 3M PARA ELECTRICIDAD</t>
  </si>
  <si>
    <t>CEVOC - ARO SALVAVIDAS PARA PISCINA LEY 1209 2008</t>
  </si>
  <si>
    <t>ADQUISICIÓN DE ELEMENTOS PARA PISCINA DE LA UNIDAD</t>
  </si>
  <si>
    <t>CEVOC - SEÑALETICA - SG-SST</t>
  </si>
  <si>
    <t>CEVOC - GUANTES DE NITRILO (ELEMENTOS BRIGADAS DE EMERGENCIAS) SG-SST</t>
  </si>
  <si>
    <t>CEVOC - CINTA ANTIDESLIZANTE FOTOLUMINISCENTE (ROLLO X 20 METROS - SGSST DEVAL</t>
  </si>
  <si>
    <t>CEVOC - ADQUISICIÓN DE PUNTOS ECOLOGICOS PARA LAS UNIDADES ADSCRITAS A LA POLICÍA METROPOLITANA SANTIAGO DE CALI</t>
  </si>
  <si>
    <t>02 02 01 003 007</t>
  </si>
  <si>
    <t>VIDRIO Y PRODUCTOS DE VIDRIOS Y OTROS PRODUCTOS NO METALICOS NCP</t>
  </si>
  <si>
    <t>DEVAL - ESPEJO DE SEGURIDAD DE TRAFICO - ESPEJO CONVEXO - SEGURIDAD INSTALACIONES</t>
  </si>
  <si>
    <t>ADQUISICIÓN DE ELEMENTOS PARA LA SEGURIDAD DE INSTALACIONES Y SEGURIDAD OPERATIVA</t>
  </si>
  <si>
    <t>02 02 01 003 008</t>
  </si>
  <si>
    <t xml:space="preserve">MECAL ALMOHADILLA DACTILAR  </t>
  </si>
  <si>
    <t xml:space="preserve">MECAL BOLÍGRAFO TINTA NEGRO </t>
  </si>
  <si>
    <t>MECAL LÁPIZ DE ESCRITURA MINA NEGRA</t>
  </si>
  <si>
    <t xml:space="preserve">MECAL MARCADOR BORRABLE </t>
  </si>
  <si>
    <t xml:space="preserve">MECAL MARCADOR PERMANENTE  </t>
  </si>
  <si>
    <t xml:space="preserve">MECAL RESALTADOR DESECHABLE  </t>
  </si>
  <si>
    <t>MECAL Brocha 3"</t>
  </si>
  <si>
    <t>MECAL RODILLO DE FELPA 9"</t>
  </si>
  <si>
    <t>MECAL GUANTES DE CARNAZA</t>
  </si>
  <si>
    <t>DEVAL - BROCHA PARA PINTAR 4 PULGADAS</t>
  </si>
  <si>
    <t>DEVAL - RODILLO  PARA PINTAR 9 PULGADAS</t>
  </si>
  <si>
    <t>DEVAL - ESCOBA PLASTICA DE CERDAS MEDIA Y MANGO DE MADERA</t>
  </si>
  <si>
    <t>ADQUISICIÓN DE ELEMENTOS DE ASEO PARA LAS UNIDADES DE DIFICIL ACCESO Y MANTENER LAS INSTALACIONES EN OPTIMAS CONDICIONES</t>
  </si>
  <si>
    <t>DEVAL - RECOGEDOR PLASTICO MANGO DE MADERA</t>
  </si>
  <si>
    <t>DEVAL - TRAPERO DE 01 LIBRA EN PABILO</t>
  </si>
  <si>
    <t>DEVAL - NASA PLANA - COLOR AZUL (REDES PARA PISCINA)</t>
  </si>
  <si>
    <t>DEVAL - TUBO TELESCÓPICO PARA NASA (PARA PISCINA)</t>
  </si>
  <si>
    <t xml:space="preserve">MECAL CLIP  MARIPOSA X 50  </t>
  </si>
  <si>
    <t xml:space="preserve">MECAL CLIP ESTÁNDAR PEQUEÑO PLASTIFICADO X 100 </t>
  </si>
  <si>
    <t>MECAL - GANCHO O GRAPA PARA COSEDORA</t>
  </si>
  <si>
    <t>MECAL BISTURÍ 18 MM METÁLICO</t>
  </si>
  <si>
    <t>MECAL COMPRA DE VALLAS METÁLICAS PARA DOTAR LAS UNIDADES DE POLICÍA MECAL</t>
  </si>
  <si>
    <t>ADQUISICIÓN DE VALLAS METALICAS PARA REFORZAR LA SEGURIDAD OPERATIVA DE LAS INSTALACIONES POLICIALES EN LAS ESTACIONES DE POLICÍA</t>
  </si>
  <si>
    <t>MECAL TIJERA DE 8 PULGADAS  MANGO ERGONÓMICO</t>
  </si>
  <si>
    <t>MECAL KIT DE HERRAMIENTA PARA COMPUTADORES</t>
  </si>
  <si>
    <t>ADQUISICIÓN DE KIT DE HERRAMIENTA PARA REALIZAR LOS MANTENIMIENTOS PREVENTIVOS A LOS EQUIPOS DE COMPUTO DE LA UNIDAD</t>
  </si>
  <si>
    <t>02 02 01 004 005</t>
  </si>
  <si>
    <t xml:space="preserve">MECAL COSEDORA DE OFICINA 30 HOJAS  </t>
  </si>
  <si>
    <t>02 02 01 004 006</t>
  </si>
  <si>
    <t>MECAL-REFLECTOR LED 150W</t>
  </si>
  <si>
    <t>MECAL-BOMBILLO DE LED 9W AHORRO DE ENERGIA</t>
  </si>
  <si>
    <t>MECAL-LÁMPARA PANEL LED 60X60 6500K 40W CUADRADA</t>
  </si>
  <si>
    <t>MECAL-LAMPARA LED DE 18W REDONDA DE INCRUSTAR LUZ BLANCA</t>
  </si>
  <si>
    <t>MECAL-TUBO LED DE 120 CM. 18W 6500K</t>
  </si>
  <si>
    <t>MECAL -  REFLECTOR LED 200 W PARA INTERPERIE</t>
  </si>
  <si>
    <t>MECAL LAMPARA LED DE 18W REDONDA DE SOBREPONER LUZ BLANCA</t>
  </si>
  <si>
    <t>DEVAL - REFLECTOR LED 200 W PARA INTERPERIE</t>
  </si>
  <si>
    <t>DEVAL - REFLECTOR LED 400 W PARA INTERPERIE</t>
  </si>
  <si>
    <t>DEVAL - LÁMPARA PANEL LED 60X60 LUZ BLANCA</t>
  </si>
  <si>
    <t>DEVAL - LAMPARA LED DE 18W REDONDA DE SOBREPONER LUZ BLANCA</t>
  </si>
  <si>
    <t>DEVAL - LAMPARA LED DE 24W REDONDA DE SOBREPONER LUZ BLANCA</t>
  </si>
  <si>
    <t xml:space="preserve">DEVAL - LAMPARA LED DE 18W REDONDA DE INCRUSTAR LUZ BLANCA  </t>
  </si>
  <si>
    <t xml:space="preserve">DEVAL - LAMPARA LED DE 24W REDONDA DE INCRUSTAR LUZ BLANCA </t>
  </si>
  <si>
    <t>DEVAL- INTERRUPTOR ELECTRICO SENCILLO</t>
  </si>
  <si>
    <t>DEVAL- INTERRUPTOR ELECTRICO DOBLE</t>
  </si>
  <si>
    <t>DEVAL - TOMA CORRIENTE DOBLE</t>
  </si>
  <si>
    <t>JEFE BIENES RAICES MECAL</t>
  </si>
  <si>
    <t>IJ. FRANCISCO DURAN PIAMBA</t>
  </si>
  <si>
    <t xml:space="preserve">MECAL MANTENIMIENTO DE INSTALACIONES POLICIALES </t>
  </si>
  <si>
    <t>SERVICIO DE MANTENIMIENTO DE LAS INSTALACIONES POLICIALES</t>
  </si>
  <si>
    <t>SA MC</t>
  </si>
  <si>
    <t>DEVAL - MANTENIMIENTO PREVENTIVO Y CORRECTIVO Y/O MEJORAS LOCATIVAS DE LAS INSTALACIONES - DISTRITO Y ESTACION DE POLICIA BUGA</t>
  </si>
  <si>
    <t>DEVAL - MANTENIMIENTO PREVENTIVO Y CORRECTIVO Y/O MEJORAS LOCATIVAS DE LAS INSTALACIONES POLICIALES - SUBESTACION EL COROZAL</t>
  </si>
  <si>
    <t>DEVAL - MANTENIMIENTO PREVENTIVO Y CORRECTIVO Y/O MEJORAS LOCATIVAS DE LAS INSTALACIONES POLICIALES - SUBESTACION VILLANUEVA</t>
  </si>
  <si>
    <t>DEVAL - MANTENIMIENTO PREVENTIVO Y CORRECTIVO Y/O MEJORAS LOCATIVAS DE LAS INSTALACIONES POLICIALES DEVAL - SUBESTACION CISNEROS</t>
  </si>
  <si>
    <t>DEVAL - MANTENIMIENTO PREVENTIVO Y CORRECTIVO Y/O MEJORAS LOCATIVAS DE LAS INSTALACIONES POLICIALES - SUBESTACION LA PAILA</t>
  </si>
  <si>
    <t>DEVAL - MANTENIMIENTO PREVENTIVO Y CORRECTIVO Y/O MEJORAS LOCATIVAS DE LAS INSTALACIONES POLICIALES - SUBESTACION SAMARIA</t>
  </si>
  <si>
    <t>DEVAL - MANTENIMIENTO PREVENTIVO Y CORRECTIVO Y/O MEJORAS LOCATIVAS DE LAS INSTALACIONES POLICIALES - SUBESTACION SAN FRANCISCO</t>
  </si>
  <si>
    <t>DEVAL - MANTENIMIENTO PREVENTIVO Y CORRECTIVO Y/O MEJORAS LOCATIVAS DE LAS INSTALACIONES POLICIALES - ESTACION PRADERA</t>
  </si>
  <si>
    <t>DEVAL - MANTENIMIENTO PREVENTIVO Y CORRECTIVO Y/O MEJORAS LOCATIVAS DE LAS INSTALACIONES POLICIALES - SUBESTACION PAILA ARRIBA</t>
  </si>
  <si>
    <t>DEVAL - MANTENIMIENTO PREVENTIVO Y CORRECTIVO Y/O MEJORAS LOCATIVAS DE LAS INSTALACIONES POLICIALES - ESTACION BOLIVAR</t>
  </si>
  <si>
    <t>DEVAL - MANTENIMIENTO PREVENTIVO Y CORRECTIVO Y/O MEJORAS LOCATIVAS DE LAS INSTALACIONES POLICIALES - SUBESTACION PALOMINO</t>
  </si>
  <si>
    <t>DEVAL - MANTENIMIENTO PREVENTIVO Y CORRECTIVO Y/O MEJORAS LOCATIVAS DE LAS INSTALACIONES POLICIALES - ESTACION EL CAIRO</t>
  </si>
  <si>
    <t>DEVAL - MANTENIMIENTO PREVENTIVO Y CORRECTIVO Y/O MEJORAS LOCATIVAS DE LAS INSTALACIONES POLICIALES - ESTACION ALCALA</t>
  </si>
  <si>
    <t>DIEBU - MANTENIMIENTO PREVENTIVO Y CORRECTIVO Y/O MEJORAS LOCATIVAS DE LAS INSTALACIONES POLICIALES</t>
  </si>
  <si>
    <t>MECAL - POLICÍA METROPOLITANA DE CALI - ESTACIÓN DE POLICÍA JAMUNDI - PLAN DIGNIDAD</t>
  </si>
  <si>
    <t>MECAL - POLICÍA METROPOLITANA DE CALI - ESTACIÓN DE POLICÍA VIJES - PLAN DIGNIDAD</t>
  </si>
  <si>
    <t>MECAL - POLICÍA METROPOLITANA DE CALI - SUBESTACIÓN DE POLICÍA EL GUABAL - PLAN DIGNIDAD</t>
  </si>
  <si>
    <t>MECAL - POLICÍA METROPOLITANA DE CALI - SUBESTACIÓN DE POLICÍA VILLAGORGONA - PLAN DIGNIDAD</t>
  </si>
  <si>
    <t>MECAL - POLICÍA METROPOLITANA DE CALI - SUBESTACIÓN DE POLICÍA EL LIMONAR - PLAN DIGNIDAD</t>
  </si>
  <si>
    <t>DINCO MECAL - SERVICIO DE MANTENIMIENTO DE LAS INSTALACIONES (LIDO - PILOTO)</t>
  </si>
  <si>
    <t>M2DP7</t>
  </si>
  <si>
    <t>DINCO DEVAL</t>
  </si>
  <si>
    <t>JEFE GRUPO INCORPORACIÓN VALLE</t>
  </si>
  <si>
    <t xml:space="preserve">CT. JOHANA ANDREA MURILLO </t>
  </si>
  <si>
    <t>DINCO DEVAL - PENDIENTE REDUCCIÓN</t>
  </si>
  <si>
    <t>SERVICIOS DE ALOJAMIENTO; SERVICIO DE SUMINISTRO DE COMIDAS Y BEBIDAS</t>
  </si>
  <si>
    <t>MECAL - SERVICIO DE COMIDAS Y BEBIDAS</t>
  </si>
  <si>
    <t>SERVICIO DE SUMINISTRO DE COMIDAS  Y BEBIDAS Y ALOJAMIENTO PARA EL PERSONAL UNIFORMADO QUE PRESTA EL SERVICIO DE POLICÍA EN LA UNIDAD</t>
  </si>
  <si>
    <t>MECAL - SERVICIO DE ALOJAMIENTO</t>
  </si>
  <si>
    <t xml:space="preserve">DEVAL (SERVICIO DE COMIDA Y BEBIDAS) </t>
  </si>
  <si>
    <t>DEVAL (SERVICIO DE ALOJAMIENTO)</t>
  </si>
  <si>
    <t xml:space="preserve">DIEBU (SERVICIO DE COMIDA Y BEBIDAS) </t>
  </si>
  <si>
    <t>DIEBU (SERVICIO DE ALOJAMIENTO)</t>
  </si>
  <si>
    <t>DINCO MECAL - SERVICIO DE ALOJAMIENTO Y HOTEL</t>
  </si>
  <si>
    <t>DINCO MECAL - SERVICIO DE COMIDAS Y BEBIDAS</t>
  </si>
  <si>
    <t>M2B4</t>
  </si>
  <si>
    <t xml:space="preserve">HOMAS  </t>
  </si>
  <si>
    <t>ADMINISTRADOR HOMAS</t>
  </si>
  <si>
    <t>IJ. EDISON PEJENDINO</t>
  </si>
  <si>
    <t>HOMAS RESTAURANTE Y CATERING (SERVICIO DE COMIDA Y BEBIDAS) - BIESO ASISTENCIA SOCIAL VIGENCIA FUTURA 2025</t>
  </si>
  <si>
    <t>SERVICIO DE RESTAURANTE CATERING PARA EL HOGAR DE PASO EN LA CIUDAD DE CALI</t>
  </si>
  <si>
    <t>HOMAS RESTAURANTE Y CATERING (SERVICIO DE COMIDA Y BEBIDAS) - BIESO ASISTENCIA SOCIAL VIGENCIA 2025</t>
  </si>
  <si>
    <t>HOMAS RESTAURANTE Y CATERING (SERVICIO DE COMIDA Y BEBIDAS) - BIESO ASISTENCIA SOCIAL APALANCAMIENTO 2026</t>
  </si>
  <si>
    <t>M2DP9</t>
  </si>
  <si>
    <t>POLFA DEVAL</t>
  </si>
  <si>
    <t>RESPONSABLE POLFA BUENAVENTURA</t>
  </si>
  <si>
    <t>SI. DIANA CAROLINA RODRIGUEZ</t>
  </si>
  <si>
    <t>02 02 02 006 007</t>
  </si>
  <si>
    <t xml:space="preserve"> POLFA DEVAL -  SERVICIO DE INSPECCIÓN DE VEHÍCULOS (REVISIÓN TECNICOMECANICA DEL PARQUE AUTOMOTOR -
POLFA</t>
  </si>
  <si>
    <t>ADQUISICIÓN DE TECNOMECANICAS PARA LOS VEHICULOS ASIGNADOS A LA POLICÍA FISCAL Y ADUANERA DEVAL</t>
  </si>
  <si>
    <t xml:space="preserve">POLFA MECAL </t>
  </si>
  <si>
    <t>POLFA MECAL -   SERVICIO DE INSPECCIÓN DE VEHÍCULOS (REVISIÓN TECNICOMECANICA DEL PARQUE AUTOMOTOR -
POLFA</t>
  </si>
  <si>
    <t>ADQUISICIÓN DE TECNOMECANICAS PARA LOS VEHICULOS ASIGNADOS A LA POLICÍA FISCAL Y ADUANERA MECAL</t>
  </si>
  <si>
    <t>GESTIÓN DOCUMENTAL MECAL</t>
  </si>
  <si>
    <t>02 02 02 006 008</t>
  </si>
  <si>
    <t>SERVICIOS POSTALES Y DE MENSAJERIA</t>
  </si>
  <si>
    <t>MECAL SERVICIOS DE ENVÍO, RECOGIDA O ENTREGA DE CORREO (SERVICIO DE MENSAJERÍA MECAL) VIGENCIA 2025</t>
  </si>
  <si>
    <t>SERVICIO DE ENVÍO Y RECOGIDA DE MENSAJERIA Y PAQUETERIA PARA LA UNIDAD</t>
  </si>
  <si>
    <t>MECAL SERVICIOS DE ENVÍO, RECOGIDA O ENTREGA DE CORREO (SERVICIO DE MENSAJERÍA MECAL) - VF 2025</t>
  </si>
  <si>
    <t>MECAL SERVICIOS DE ENVÍO, RECOGIDA O ENTREGA DE CORREO (SERVICIO DE MENSAJERÍA MECAL) - APALANCAMIENTO 2025</t>
  </si>
  <si>
    <t>DEVAL - SERVICIOS DE ENVÍO, RECOGIDA O ENTREGA DE CORREO (SERVICIO DE MENSAJERÍA DEVAL) - VF 2025</t>
  </si>
  <si>
    <t>DEVAL - SERVICIOS DE ENVÍO, RECOGIDA O ENTREGA DE CORREO (SERVICIO DE MENSAJERÍA DEVAL) - VIGENCIA 2025</t>
  </si>
  <si>
    <t>DEVAL - SERVICIOS DE ENVÍO, RECOGIDA O ENTREGA DE CORREO (SERVICIO DE MENSAJERÍA DEVAL) - APALANCAMIENTO 2026</t>
  </si>
  <si>
    <t>DIEBU - SERVICIOS DE ENVÍO, RECOGIDA O ENTREGA DE CORREO (SERVICIO DE MENSAJERÍA - DIEBU) - VF 2025</t>
  </si>
  <si>
    <t>DIEBU - SERVICIOS DE ENVÍO, RECOGIDA O ENTREGA DE CORREO (SERVICIO DE MENSAJERÍA - DIEBU) - VIGENCIA 2025</t>
  </si>
  <si>
    <t>DIEBU - SERVICIOS DE ENVÍO, RECOGIDA O ENTREGA DE CORREO (SERVICIO DE MENSAJERÍA - DIEBU) - APALANCAMIENTO 2026</t>
  </si>
  <si>
    <t>POLFA DEVAL - SERVICIO DE ENVIO, RECOGIDA O ENTREGA DE CORREO (SERVICIO DE MENSAJERIA  - VIGENCIA 2025</t>
  </si>
  <si>
    <t>POLFA MECAL - PENDIENTE REDUCCIÓN</t>
  </si>
  <si>
    <t>RESPONSABLE SERVICIOS PUBLICOS MECAL</t>
  </si>
  <si>
    <t>IT. IVAN NORBEY CHACON NAVARRETE</t>
  </si>
  <si>
    <t>02 02 02 006 009</t>
  </si>
  <si>
    <t xml:space="preserve">MECAL SERVICIO DE ELECTRICIDAD </t>
  </si>
  <si>
    <t>SERVICIO DE PAGO DE SERVICIOS PÚBLICOS DE LA UNIDAD</t>
  </si>
  <si>
    <t>RESOLUCIÓN</t>
  </si>
  <si>
    <t>MECAL SERVICIO DE GAS</t>
  </si>
  <si>
    <t xml:space="preserve">MECAL SERVICIO DE ACUEDUCTO  </t>
  </si>
  <si>
    <t>DEVAL - SERVICIO DE ELECTRICIDAD</t>
  </si>
  <si>
    <t>DEVAL - SERVICIO DE ACUEDUCTO</t>
  </si>
  <si>
    <t>DIEBU - SERVICIO DE ELECTRICIDAD</t>
  </si>
  <si>
    <t>DIEBU - SERVICIO DE ACUEDUCTO</t>
  </si>
  <si>
    <t>M2DP6</t>
  </si>
  <si>
    <t>SETRA DEVAL</t>
  </si>
  <si>
    <t>RESPONSABLE SETRA DEVAL</t>
  </si>
  <si>
    <t>SI. YECID BUSTOS RIOS</t>
  </si>
  <si>
    <t>SETRA DEVAL - PAGO DE SERVICIO DE ELECTRICIDAD</t>
  </si>
  <si>
    <t>HOMAS SERVICIOS DE ELECTRICIDAD</t>
  </si>
  <si>
    <t>HOMAS SERVICIOS DE AGUA</t>
  </si>
  <si>
    <t>HOMAS SERVICIOS DE GAS</t>
  </si>
  <si>
    <t>CEVTU SERVICIOS DE ELECTRICIDAD</t>
  </si>
  <si>
    <t>CEVTU SERVICIOS DE AGUA</t>
  </si>
  <si>
    <t>CEVTU SERVICIOS DE GAS</t>
  </si>
  <si>
    <t>NUSEFA - SERVICIO DE ELECTRICIDAD</t>
  </si>
  <si>
    <t>NUSEFA - SERVICIO DE GAS NATURAL</t>
  </si>
  <si>
    <t>NUSEFA - SERVICIO DE ACUEDUCTO</t>
  </si>
  <si>
    <t xml:space="preserve">CEVOC - SERVICIOS DE ELECTRICIDAD </t>
  </si>
  <si>
    <t>CEVOC SERVICIO DE ACUEDUCTO CEVOC</t>
  </si>
  <si>
    <t>02 02 02 007 001</t>
  </si>
  <si>
    <t>MECAL - SERVICIOS FINANCIEROS Y DE SEGUROS - SOAT - VF 2025</t>
  </si>
  <si>
    <t>SUMINISTRO DE POLIZAS SOAT PARA EL PARQUE AUTOMOTOR DE LA UNIDAD</t>
  </si>
  <si>
    <t>MECAL  - SERVICIOS FINANCIEROS Y DE SEGUROS - SOAT - VIGENCIA 2025</t>
  </si>
  <si>
    <t>MECAL - SERVICIOS FINANCIEROS Y DE SEGUROS - SOAT APALANCAMIENTO 2025</t>
  </si>
  <si>
    <t>DEVAL - SERVICIOS FINANCIEROS Y DE SEGUROS - SOAT DEVAL - Vvf 2025</t>
  </si>
  <si>
    <t>DEVAL - SERVICIOS FINANCIEROS Y DE SEGUROS - SOAT DEVAL - VIGENCIA 2024</t>
  </si>
  <si>
    <t>DEVAL - SERVICIOS FINANCIEROS Y DE SEGUROS - SOAT DEVAL - APALANCAMIENTO 2025</t>
  </si>
  <si>
    <t>DIEBU - SERVICIOS FINANCIEROS Y DE SEGUROS - SOAT DIEBU - VF 2025</t>
  </si>
  <si>
    <t>DIEBU - SERVICIOS FINANCIEROS Y DE SEGUROS - SOAT DIEBU - VIGENCIA 2025</t>
  </si>
  <si>
    <t>DIEBU - SERVICIOS FINANCIEROS Y DE SEGUROS - SOAT DIEBU - APALANCAMIENTO 2025</t>
  </si>
  <si>
    <t>DEVAL - PENDIENTE TRASLADO</t>
  </si>
  <si>
    <t>DIEBU - PENDIENTE TRASLADO</t>
  </si>
  <si>
    <t>02 02 02 007 002</t>
  </si>
  <si>
    <t>MECAL ARRENDAMIENTO ESTACIÓN DE POLICÍA LA CUMBRE - VF 2025</t>
  </si>
  <si>
    <t>SERVICIO DE PAGO DE ARRENDAMIENTO DE LA ESTACIÓN DE POLICIA LA CUMBRE</t>
  </si>
  <si>
    <t>MECAL ARRENDAMIENTO ESTACIÓN DE POLICÍA LA CUMBRE - VIGENCIA 2025</t>
  </si>
  <si>
    <t>CD</t>
  </si>
  <si>
    <t>MECAL ARRENDAMIENTO ESTACIÓN DE POLICÍA LA CUMBRE - APALANCAMIENTO 2026</t>
  </si>
  <si>
    <t>DEVAL - ARRENDAMIENTO SUBESTACIÓN DE POLICÍA ZARAGOZA - DEVAL -VF 2025</t>
  </si>
  <si>
    <t>SERVICIO DE PAGO DE ARRENDAMIENTO DE LA SUBESTACIÓN DE POLICÍA ZARAGOZA</t>
  </si>
  <si>
    <t>DEVAL - ARRENDAMIENTO SUBESTACIÓN DE POLICÍA ZARAGOZA - DEVAL  - VIGENCIA  2025 - PENDIENTE TRASLADO</t>
  </si>
  <si>
    <t>DEVAL - ARRENDAMIENTO SUBESTACIÓN DE POLICÍA ZARAGOZA - DEVAL  -APALANCAMIENTO  2026 - PENDIENTE TRASLADO</t>
  </si>
  <si>
    <t>HOMAS ARRENDAMIENTO BIESO ASISTENCIA SOCIAL VIGENCIA FUTURA 2025</t>
  </si>
  <si>
    <t>SERVICIO DE PAGO DE ARRENDAMIENTO DE LAS INSTALACIONES DEL HOGAR MADRE MARIA DE SAN LUIS</t>
  </si>
  <si>
    <t>HOMAS ARRENDAMIENTO BIESO ASISTENCIA SOCIAL VIGENCIA 2025</t>
  </si>
  <si>
    <t>HOMAS ARRENDAMIENTO BIESO ASISTENCIA SOCIAL APALANCAMIENTO 2026</t>
  </si>
  <si>
    <t>RESPONSABLE SECAR MECAL</t>
  </si>
  <si>
    <t>SI. JHONATAN PAREJA</t>
  </si>
  <si>
    <t>02 02 02 008 003</t>
  </si>
  <si>
    <t xml:space="preserve">MECAL - SERVICIOS VETERINARIOS PARA ANIMALES DOMÉSTICOS - CARABINEROS </t>
  </si>
  <si>
    <t>SERVICIOS MEDICOS VETERINARIOS PARA LOS ANIMALES DOMESTICOS DE LA SECCIONAL DE CARABINEROS MECAL</t>
  </si>
  <si>
    <t>DEVAL - SERVICIOS VETERINARIOS PARA ANIMALES DOMÉSTICOS - GUCAR</t>
  </si>
  <si>
    <t>SERVICIOS MEDICOS VETERINARIOS PARA LOS ANIMALES DOMESTICOS DE LA SECCIONAL DE CARABINEROS DEVAL</t>
  </si>
  <si>
    <t>DINCO MECAL - PRESTACIÓN DE SERVICIOS PROFESIONALES COMO TRABAJADOR SOCIAL - VF 2025</t>
  </si>
  <si>
    <t>PRESTACIÓN DE SERVICIOS PROFESIONALES COMO TRABAJADOR SOCIAL DE DINCO EN APOYO A LA INCORPORACIÓN DE PERSONAL</t>
  </si>
  <si>
    <t>DINCO MECAL - PENDIENTE REDUCCIÓN</t>
  </si>
  <si>
    <t>DINCO MECAL - PRESTACIÓN DE SERVICIOS PROFESIONALES COMO TRABAJADOR SOCIAL - VIGENCIA 2025</t>
  </si>
  <si>
    <t>DINCO DEVAL - PRESTACIÓN DE SERVICIOS PROFESIONALES COMO TRABAJADOR SOCIAL - VF 2025</t>
  </si>
  <si>
    <t>DINCO DEVAL - PRESTACIÓN DE SERVICIOS PROFESIONALES COMO TRABAJADOR SOCIAL - VIGENCIA 2025</t>
  </si>
  <si>
    <t>JEFE ASJUR</t>
  </si>
  <si>
    <t>MY. GILBERTH EFRAIN TORRES RINCON</t>
  </si>
  <si>
    <t>MECAL - PRESTACIÓN DE SERVICIOS PROFESIONALES COMO ASESOR AL ORDENADOR DEL GASTO</t>
  </si>
  <si>
    <t>PRESTACIÓN DE SERVICIOS PROFESIONALES COMO ASESOR PARA EL ORDENADOR DEL GASTO</t>
  </si>
  <si>
    <t>02 02 02 008 004</t>
  </si>
  <si>
    <t xml:space="preserve">MECAL SERVICIOS DE TELEVISIÓN POR CABLE </t>
  </si>
  <si>
    <t xml:space="preserve">MECAL SERVICIO DE COMUNICACIONES TELEFÓNICAS LOCALES </t>
  </si>
  <si>
    <t>DEVAL - SERVICIOS DE TELEVISIÓN POR CABLE</t>
  </si>
  <si>
    <t>DEVAL - SERVICIO DE COMUNICACIONES TELEFÓNICAS LOCALES</t>
  </si>
  <si>
    <t>POLFA DEVAL - PENDIENTE REDUCCIÓN</t>
  </si>
  <si>
    <t>PENDIENTE REDUCCIÓN</t>
  </si>
  <si>
    <t>MECAL - PRESTACION DE SERVICIO INTEGRAL DE ASEO EN LAS INSTALACIONES DE MECAL - VF 2025</t>
  </si>
  <si>
    <t>PRESTACIÓN DE SERVICIO DE ASEO EN LAS INSTALACIONES DE LA UNIDAD</t>
  </si>
  <si>
    <t>MECAL - PRESTACION DE SERVICIO INTEGRAL DE ASEO EN LAS INSTALACIONES DE LA MECAL - REAJUSTE 2025</t>
  </si>
  <si>
    <t>MECAL - PRESTACION DE SERVICIO INTEGRAL DE ASEO EN LAS INSTALACIONES DE LA MECAL - VIGENCIA 2025</t>
  </si>
  <si>
    <t>MECAL - PRESTACION DE SERVICIO INTEGRAL DE ASEO EN LAS INSTALACIONES DE LA MECAL - APALANCAMIENTO 2026</t>
  </si>
  <si>
    <t>MECAL - SERVICIO DE FUMIGACIÓN DESINFECCIÓN Y DESINSECTACIÓN EN LAS INSTALACIONES DEL ARCHIVO CENTRAL DE LA POLICÍA METROPOLITANA SANTIAGO DE CALI - VIGENCIA 2025</t>
  </si>
  <si>
    <t>SERVICIO DE FUMIGACIÓN PARA LA UNIDAD</t>
  </si>
  <si>
    <t>MECAL SERVICIO DE FUMIGACIÓN PARA EL CONTROL DE PLAGAS, INSECTOS Y ROEDORES A TODO COSTO, PARA LAS INSTALACIONES POLICIALES QUE HACEN PARTE DE LA POLICÍA METROPOLITANA SANTIAGO DE CALI.- VIGENCIA 2025</t>
  </si>
  <si>
    <t>DEVAL - PRESTACION DE SERVICIO INTEGRAL DE ASEO EN LAS INSTALACIONES DE LA BASE DEVAL - VF 2025</t>
  </si>
  <si>
    <t>DEVAL - PRESTACION DE SERVICIO INTEGRAL DE ASEO EN LAS INSTALACIONES DE LA BASE DEVAL - REAJUSTE 2025</t>
  </si>
  <si>
    <t>DEVAL - PRESTACION DE SERVICIO INTEGRAL DE ASEO EN LAS INSTALACIONES DE LA BASE DEVAL - VIGENCIA 2025</t>
  </si>
  <si>
    <t>DEVAL - PRESTACION DE SERVICIO INTEGRAL DE ASEO EN LAS INSTALACIONES DE LA BASE DEVAL - APALANCAMIENTO 2026</t>
  </si>
  <si>
    <t>DEVAL - SERVICIO DE LAVADO Y DESINFECCIÓN DE TANQUES  PARA ALMACENAMIENTO DE AGUA POTABLE</t>
  </si>
  <si>
    <t>SERVICIO DE MANTENIMIENTO Y LAVADO DE TANQUES DE AGUA POTABLE</t>
  </si>
  <si>
    <t>DEVAL -  SERVICIO DE FUMIGACIÓN Y CONTROL DE PLAGAS Y VECTORES DEVAL</t>
  </si>
  <si>
    <t>DIEBU - PRESTACION DE SERVICIO INTEGRAL DE ASEO EN LAS INSTALACIONES DEL DISTRITO ESPECIAL BUENAVENTURA - VF 2025</t>
  </si>
  <si>
    <t>DIEBU - PRESTACION DE SERVICIO INTEGRAL DE ASEO EN LAS INSTALACIONES DEL DISTRITO ESPECIAL BUENAVENTURA -  - REAJUSTE 2025</t>
  </si>
  <si>
    <t>DIEBU - PRESTACION DE SERVICIO INTEGRAL DE ASEO EN LAS INSTALACIONES DEL DISTRITO ESPECIAL BUENAVENTURA - VIGENCIA 2025</t>
  </si>
  <si>
    <t>DIEBU - PRESTACION DE SERVICIO INTEGRAL DE ASEO EN LAS INSTALACIONES DEL DISTRITO ESPECIAL BUENAVENTURA - APALANCAMIENTO 2026</t>
  </si>
  <si>
    <t>HOMAS SERVICIO DE LIMPIEZA DE EDIFICIOS VIGENCIA FUTURA 2025</t>
  </si>
  <si>
    <t>HOMAS SERVICIO DE LIMPIEZA DE EDIFICIOS REAJUSTE</t>
  </si>
  <si>
    <t>HOMAS SERVICIO DE LIMPIEZA DE EDIFICIOS VIGENCIA 2025</t>
  </si>
  <si>
    <t>HOMAS SERVICIO DE ASEO Y LIMPIEZA - APALANCAMIENTO 2026</t>
  </si>
  <si>
    <t>HOMAS SERVICIO DE LAVADO Y DESINFECCIÓN DE TANQUES Y MUESTREO DE AGUA POTABLE Y RESIDUAL</t>
  </si>
  <si>
    <t>CEVTU - SERVICIO INTEGRAL DE ASEO Y CAFETERIA - VF 2025</t>
  </si>
  <si>
    <t>CEVTU - SERVICIO DE MANTENIMIENTO DE PISCINAS - VF 2025</t>
  </si>
  <si>
    <t>SERVICIO DE MANTENIMIENTO Y ASEO DE LA PISCINA DE LA UNIDAD</t>
  </si>
  <si>
    <t>CEVTU REAJUSTE IPC Y SALARIOS ASEO Y CAFETERÍA CONTRATO 11-9-10076-2024</t>
  </si>
  <si>
    <t>CEVTU SERVICIO ASEO Y CAFETERÍA - VIGENCIA 2025</t>
  </si>
  <si>
    <t>CEVTU -SERVICIO MANTENIMIENTO INTEGRAL DE PISCINA VIGENCIA 2025</t>
  </si>
  <si>
    <t>CEVTU SERVICIO DE ASEO Y CAFETERÍA - APALANCAMIENTO  2026</t>
  </si>
  <si>
    <t>CEVTU SERVICIO DE MANTENIMIENTO PISCINAS - APALANCAMIENTO 2026</t>
  </si>
  <si>
    <t>CEVTU SERVICIO LAVADO DE TANQUES</t>
  </si>
  <si>
    <t>CEVTU SERVICIO DE FUMIGACIÓN</t>
  </si>
  <si>
    <t>NUSEFA - SERVICIO DE ASEO Y CAFETERIA - VF 2025</t>
  </si>
  <si>
    <t xml:space="preserve">NUSEFA - SERVICIO DE LIMPIEZA - REAJUSTE </t>
  </si>
  <si>
    <t>NUSEFA - SERVICIO DE ASEO Y CAFETERIA - VIGENCIA 2025</t>
  </si>
  <si>
    <t>NUSEFA - SERVICIO DE ASEO Y CAFETERIA - APALANCAMIENTO 2026</t>
  </si>
  <si>
    <t>NUSEFA - SERVICIO Y LAVADO DE DESINFECCIÒN DE TANQUES Y MUESTREO DE AGUA POTABLE Y RESIDUAL</t>
  </si>
  <si>
    <t>NUSEFA - SERVICIO DE FUMIGACIÓN</t>
  </si>
  <si>
    <t>CEVOC -SERVICIO DE LAVADO, DESINFECCION Y MANTENIMIENTO DE TANQUES DE ALMACENAMIENTO DE AGUA Y MUESTREO DE AGUA POTABLE</t>
  </si>
  <si>
    <t>CEVOC PRESTACION DE SERVICIO INTEGRAL DE ASEO EN LAS INSTALACIONES CEVOC  VF (ENERO 2025)</t>
  </si>
  <si>
    <t>CEVOC PRESTACION DE SERVICIO INTEGRAL DE ASEO EN LAS INSTALACIONES CEVOC REAJUSTE 
VF (ENERO 2025)</t>
  </si>
  <si>
    <t>CEVOC SERVICIO DE ASEO Y LIMPIEZA  - VIGENCIA 2025</t>
  </si>
  <si>
    <t>CEVOC SERVICIO DE LIMPIEZA DE EDIFICIOS  - APALANCAMIENTO 2026</t>
  </si>
  <si>
    <t>CEVOC-SERVICIO MANTENIMIENTO INTEGRAL DE PISCINA VIGENCIA 2025</t>
  </si>
  <si>
    <t>CEVOC-SERVICIO MANTENIMIENTO INTEGRAL DE PISCINA - APALANCAMIENTO 2026</t>
  </si>
  <si>
    <t xml:space="preserve">MECAL MANTENIMIENTO PREVENTIVO Y CORRECTIVO A TODO COSTO DE LOS EQUIPOS DE EXTINTOR </t>
  </si>
  <si>
    <t>SERVICIO DE MANTENIMIENTO PREVENTIVO DE LOS EXTINTORES DE LA UNIDAD</t>
  </si>
  <si>
    <t>MECAL MANTENIMIENTO PREVENTIVO Y CORRECTIVO AL SISTEMA DE AIRES ACONDICIONADOS DEL EDIFICIO COMPLEJO MECAL, EL EDIFICIO CAD, ESTACIONES  DE LA MECAL</t>
  </si>
  <si>
    <t>SERVICIO DE MANTENIMIENTO A LOS EQUIPOS DE AIRES ACONDICIONADOS PARA EL BIENESTAR DEL PERSONAL UNIFORMADO</t>
  </si>
  <si>
    <t>MECAL SERVICIOS DE MANTENIMIENTO DE ASCENSOR DEL COMPLEJO MECAL Y LA ESTACIÓN YUMBO</t>
  </si>
  <si>
    <t>SERVICIO DE MANTENIMIENTO PREVENTIVO Y CORRECTIVO DE LOS ELEVADORES DEL COMPLEJO Y YUMBO</t>
  </si>
  <si>
    <t>MECAL SERVICIOS DE  MANTENIMIENTO O ADMINISTRACIÓN  DE ESTACIONES DE BOMBEO - MANTENIMIENTO BOMBAS DE AGUA RESIDUAL, BOMBAS PRESIÓN Y TANQUE AGUA POTABLE</t>
  </si>
  <si>
    <t>SERVICIO DE MANTENIMIENTO DE LOS TANQUES DE AGUA POTABLE BOMBAS DE AGUA RESIDUAL DE LA UNIDAD</t>
  </si>
  <si>
    <t>MECAL SERVICIOS DE MANTENIMIENTO Y REPARACIÓN DE VEHÍCULOS (MANTENIMIENTO PREVENTIVO Y CORRECTIVO DE AUTOMÓVILES) - VF 2025</t>
  </si>
  <si>
    <t>SERVICIO DE MANTENIMIENTO PREVENTIVO Y CORRECTIVO DEL PARQUE AUTOMOTOR DE LA UNIDAD</t>
  </si>
  <si>
    <t>MECAL SERVICIOS DE MANTENIMIENTO Y REPARACIÓN DE VEHÍCULOS (MANTENIMIENTO PREVENTIVO Y CORRECTIVO DE AUTOMÓVILES) VIGENCIA 2025</t>
  </si>
  <si>
    <t>MECAL SERVICIOS DE MANTENIMIENTO Y REPARACIÓN DE VEHÍCULOS (MANTENIMIENTO PREVENTIVO Y CORRECTIVO DE AUTOMÓVILES) APALANCAMIENTO 2026</t>
  </si>
  <si>
    <t>MECAL SERVICIOS DE MANTENIMIENTO Y REPARACIÓN DE VEHÍCULOS (MANTENIMIENTO PREVENTIVO Y CORRECTIVO DE MOTOCICLETAS) - VF 2025</t>
  </si>
  <si>
    <t>MECAL SERVICIOS DE MANTENIMIENTO Y REPARACIÓN DE VEHÍCULOS (MANTENIMIENTO PREVENTIVO Y CORRECTIVO DE MOTOCICLETAS) - VIGENCIA 2025</t>
  </si>
  <si>
    <t>MECAL SERVICIOS DE MANTENIMIENTO Y REPARACIÓN DE VEHÍCULOS (MANTENIMIENTO PREVENTIVO Y CORRECTIVO DE MOTOCICLETAS) - APALANCAMIENTO 2026</t>
  </si>
  <si>
    <t>MECAL MANTENIMIENTO DE PLANTAS ELÉCTRICAS</t>
  </si>
  <si>
    <t>SERVICIO DE MANTENIMIENTO DE PLANTAS ELECTRICAS PARA GARANTIZAR EL FLUIDO ELECTRICO EN CASO DE FALLAS ELECTRICAS</t>
  </si>
  <si>
    <t>MECAL MANTENIMIENTO DE UPS</t>
  </si>
  <si>
    <t>SERVICIO DE MANTENIMIENTO DE UPS PARA EL RESPALDO DE ENERGIA EN CASO DE FALLAS ELECTRICAS Y EVITAR LA PERDIDA DE INFORMACIÓN</t>
  </si>
  <si>
    <t>RESPONSABLE CRIMINALISTICA REGI4</t>
  </si>
  <si>
    <t>SI. CESAR GOMEZ</t>
  </si>
  <si>
    <t xml:space="preserve">MECAL MANTENIMIENTO, CALIBRACIÓN, VERIFICACIÓN Y DE MAS INTERVENCIONES METROLÓGICAS DE EQUIPOS E INSTRUMENTOS DE MEDICIÓN REGION 4 </t>
  </si>
  <si>
    <t>SERVICIO DE MANTENIMIENTO DE LOS EQUIPOS DE MEDICIÓN Y ANALISIS DE CRIMINALISTICA REGI4</t>
  </si>
  <si>
    <t>MECAL MANTENIMIENTO DE EQUIPOS FOTOGRÁFICOS Y MICROSCOPIOS REGION 4</t>
  </si>
  <si>
    <t>MECAL MANTENIMIENTO, CALIBRACION Y/O REPARACION DE EQUIPOS ELECTRONICOS, DE MEDICION, PESO Y OTROS - SIJIN MECAL</t>
  </si>
  <si>
    <t>SERVICIO DE MANTENIMIENTO DE LOS EQUIPOS DE MEDICIÓN Y ANALISIS DE SIJIN</t>
  </si>
  <si>
    <t>MECAL MANTENIMIENTO TORRES DE COMUNICACIONES</t>
  </si>
  <si>
    <t>SERVICIO DE MANTENIMIENTO DE LAS TORRES DE COMUNICACIONES PARA MANTENER EN SERVICIO LA COMUNICACIÓN</t>
  </si>
  <si>
    <t>MECAL MANTENIMIENTO MAQUINA DE RAYOS X</t>
  </si>
  <si>
    <t>SERVICIO DE MANTENIMIENTO DE LA MAQUINA DE RAYOS X DEL COMPLEJO DE LA UNIDAD</t>
  </si>
  <si>
    <t>DEVAL - SERVICIO DE INSTALACIÓN O MANTENIMIENTO O REPARACIÓN DE AIRES ACONDICIONADOS</t>
  </si>
  <si>
    <t xml:space="preserve">DEVAL - SERVICIO DE RECARGA, MANTENIMIENTO PREVENTIVO Y CORRECTIVO DE LOS EXTINTORES DEVAL. </t>
  </si>
  <si>
    <t>DEVAL - MANTENIMIENTO Y CALIBRACIÓN DE EQUIPOS TERMOHIGROMETROS - LUXÓMETROS - DESHUMIFICADORES - SONOMETROS - GUGED DEVAL</t>
  </si>
  <si>
    <t>SERVICIO DE MANTENIMIENTO DE LOS EQUIPOS DE MEDICIÓN DE GESTIÓN DOCUMENTAL PARA CONSERVAR LAS CONDICIONES DEL ARCHIVO</t>
  </si>
  <si>
    <t>DEVAL - MANTENIMIENTO, CALIBRACION Y/O REPARACION DE EQUIPOS ELECTRONICOS Y DE MEDICION, PESO Y OTROS (BALANZAS) - SIJIN DEVAL</t>
  </si>
  <si>
    <t>DEVAL - MANTENIMIENTO, CALIBRACION Y/O REPARACION DE EQUIPOS ELECTRONICOS, DE MEDICION, PESO Y OTROS (PIE DE REY) - SIJIN DEVAL</t>
  </si>
  <si>
    <t>DEVAL - MANTENIMIENTO, CALIBRACION Y/O REPARACION DE EQUIPOS ELECTRONICOS, DE MEDICION, PESO Y OTROS (CAMARAS FOTOGRAFICAS) - SIJIN DEVAL</t>
  </si>
  <si>
    <t>DEVAL - MANTENIMIENTO, CALIBRACION Y/O REPARACION DE EQUIPOS ELECTRONICOS, DE MEDICION, PESO Y OTROS (DISTANCIOMETROS) - SIJIN DEVAL</t>
  </si>
  <si>
    <t>DEVAL - MANTENIMIENTO, CALIBRACION Y/O REPARACION DE EQUIPOS ELECTRONICOS, DE MEDICION, PESO Y OTROS (GPS MAP) - SIJIN DEVAL</t>
  </si>
  <si>
    <t xml:space="preserve">DEVAL - SERVICIOS DE MANTENIMIENTO Y REPARACIÓN DE VEHÍCULOS (MANTENIMIENTO PREVENTIVO Y CORRECTIVO DE AUTOMÓVILES) - VF 2025 </t>
  </si>
  <si>
    <t xml:space="preserve">DEVAL - SERVICIOS DE MANTENIMIENTO Y REPARACIÓN DE VEHÍCULOS (MANTENIMIENTO PREVENTIVO Y CORRECTIVO DE AUTOMÓVILES) - VIGENCIA 2025 </t>
  </si>
  <si>
    <t>DEVAL - SERVICIOS DE MANTENIMIENTO Y REPARACIÓN DE VEHÍCULOS (MANTENIMIENTO PREVENTIVO Y CORRECTIVO DE AUTOMÓVILES) - APALANCAMIENTO 2026</t>
  </si>
  <si>
    <t xml:space="preserve">DEVAL - SERVICIOS DE MANTENIMIENTO Y REPARACIÓN DE VEHÍCULOS (MANTENIMIENTO PREVENTIVO Y CORRECTIVO DE MOTOCICLETAS) - VF 2025 </t>
  </si>
  <si>
    <t xml:space="preserve">DEVAL - SERVICIOS DE MANTENIMIENTO Y REPARACIÓN DE VEHÍCULOS (MANTENIMIENTO PREVENTIVO Y CORRECTIVO DE MOTOCICLETAS)- VIGENCIA 2025 </t>
  </si>
  <si>
    <t>DEVAL - SERVICIOS DE MANTENIMIENTO Y REPARACIÓN DE VEHÍCULOS (MANTENIMIENTO PREVENTIVO Y CORRECTIVO DE MOTOCICLETAS)  - APALANCAMIENTO 2026</t>
  </si>
  <si>
    <t>DEVAL SERVICIOS DE MANTENIMIENTO Y REPARACIÓN DE EQUIPO  Y GENERACIÓN DE ENERGÍA ELÉCTRICA (PLANTAS ELÉCTRICAS  DEVAL)</t>
  </si>
  <si>
    <t xml:space="preserve">DEVAL - SERVICIOS DE MANTENIMIENTO Y REPARACIÓN DE MOTO BOMBAS - SIJIN </t>
  </si>
  <si>
    <t xml:space="preserve">DIEBU - SERVICIO DE MANTENIMIENTO PREVENTIVO Y CORRECTIVO DEL ELEVADOR </t>
  </si>
  <si>
    <t>SERVICIO DE MANTENIMIENTO PREVENTIVO Y CORRECTIVO DE LOS ELEVADORES DEL DISTRITO ESPECIAL DE BUENAVENTURA</t>
  </si>
  <si>
    <t>DIEBU - MANTENIMIENTO DE MOTOBOMBAS</t>
  </si>
  <si>
    <t>DIEBU - SERVICIO DE INSTALACIÓN O MANTENIMIENTO O REPARACIÓN DE AIRES ACONDICIONADOS - DIEBU</t>
  </si>
  <si>
    <t>DIEBU - SERVICIOS DE MANTENIMIENTO Y REPARACIÓN DE VEHÍCULOS (MANTENIMIENTO PREVENTIVO Y CORRECTIVO DE AUTOMÓVILES) - VF 2025</t>
  </si>
  <si>
    <t>DIEBU - SERVICIOS DE MANTENIMIENTO Y REPARACIÓN DE VEHÍCULOS (MANTENIMIENTO PREVENTIVO Y CORRECTIVO DE AUTOMÓVILES) - VIGENCIA 2025</t>
  </si>
  <si>
    <t>DIEBU - SERVICIOS DE MANTENIMIENTO Y REPARACIÓN DE VEHÍCULOS (MANTENIMIENTO PREVENTIVO Y CORRECTIVO DE AUTOMÓVILES) - APALANACAMIENTO 2026</t>
  </si>
  <si>
    <t xml:space="preserve">DIEBU - SERVICIOS DE MANTENIMIENTO Y REPARACIÓN DE VEHÍCULOS (MANTENIMIENTO PREVENTIVO Y CORRECTIVO DE MOTOCICLETAS) - VF 2025 </t>
  </si>
  <si>
    <t xml:space="preserve">DIEBU - SERVICIOS DE MANTENIMIENTO Y REPARACIÓN DE VEHÍCULOS (MANTENIMIENTO PREVENTIVO Y CORRECTIVO DE MOTOCICLETAS) - VIGENCIA 2025 </t>
  </si>
  <si>
    <t>DIEBU - SERVICIOS DE MANTENIMIENTO Y REPARACIÓN DE VEHÍCULOS (MANTENIMIENTO PREVENTIVO Y CORRECTIVO DE MOTOCICLETAS) - APALANCAMIENTO 2026</t>
  </si>
  <si>
    <t xml:space="preserve">DIEBU - SERVICIOS DE MANTENIMIENTO Y REPARACIÓN DE VEHÍCULOS (MANTENIMIENTO PREVENTIVO Y CORRECTIVO DE LANCHAS - DIEBU) </t>
  </si>
  <si>
    <t>SERVICIO DE MANTENIMIENTO PREVENTIVO Y CORRECTIVO DE LAS LANCHAS DEL DISTRITO ESPECIAL DE BUENAVENTURA</t>
  </si>
  <si>
    <t>MECAL - MANTENIMIENTO, CALIBRACIÓN Y CERTIFICACIÓN (ONAC) DE EQUIPOS DE MEDICIÓN Y CONTROL AMBIENTAL TERMOHIGROMETRO</t>
  </si>
  <si>
    <t>MECAL - MANTENIMIENTO, CALIBRACIÓN Y CERTIFICACIÓN (ONAC) DE EQUIPOS DE MEDICIÓN Y CONTROL AMBIENTAL LUXÓMETRO</t>
  </si>
  <si>
    <t>MECAL - MANTENIMIENTO Y CALIBRACIÓN DE EQUIPOS DE CONTROL AMBIENTAL DESHUMIDIFICADOR</t>
  </si>
  <si>
    <t>DINCO MECAL - SERVICIO DE MANTENIMIENTO DE AIRES ACONDICIONADOS</t>
  </si>
  <si>
    <t>M2DP14</t>
  </si>
  <si>
    <t>DIRAN 4</t>
  </si>
  <si>
    <t>COMANDANTE COMPAÑÍA ANTINARCOTICOS N°4</t>
  </si>
  <si>
    <t>TC. ARIEL FERNANDO RODRIGUEZ PEÑA</t>
  </si>
  <si>
    <t>DIRAN 4 - MANTENIMIENTO DE VEHICULOS - VF 2025</t>
  </si>
  <si>
    <t>DIRAN 4 - MANTENIMIENTO DE MOTOCICLETAS - VF 2025</t>
  </si>
  <si>
    <t>DIRAN 4 - MANTENIMIENTO DE VEHICULOS - VIGENCIA 2025</t>
  </si>
  <si>
    <t>DIRAN 4 - MANTENIMIENTO DE MOTOCICLETAS - VIGENCIA 2025</t>
  </si>
  <si>
    <t>DIRAN 4 - MANTENIMIENTO DE VEHICULOS - APALANCAMIENTO 2026</t>
  </si>
  <si>
    <t>DIRAN 4 - MANTENIMIENTO DE MOTOCICLETAS - APALANCAMIENTO 2026</t>
  </si>
  <si>
    <t>GUDMO DEVAL - SERVICIO DE MANTENIMIENTO DE VEHICULOS</t>
  </si>
  <si>
    <t>SETRA DEVAL - SERVICIO DE MANTENIMIENTO DE VEHICULOS VIGENCIA 2025</t>
  </si>
  <si>
    <t>SETRA DEVAL - SERVICIO DE MANTENIMIENTO DE MOTOCICLETAS - VIGENCIA 2025</t>
  </si>
  <si>
    <t>M2N</t>
  </si>
  <si>
    <t xml:space="preserve">SI. RESPONSABLE MOVILIDAD GUDMO </t>
  </si>
  <si>
    <t>GUDMO MECAL - SERVICIOS DE MANTENIMIENTO DE VEHICULOS</t>
  </si>
  <si>
    <t>HOMAS - MANTENIMIENTO RECARGAS DE EXTINTORES</t>
  </si>
  <si>
    <t>CEVTU MANTENIMIENTO Y RECARGA DE EXTINTORES</t>
  </si>
  <si>
    <t>MECAL OUTSOURCING IMPRESIÓN Y FOTOCOPIADO VF 2025</t>
  </si>
  <si>
    <t xml:space="preserve">SERVICIO DE IMPRESIONES MEDIANTE LA MODALIDAD DE OUTSOURCING PARA LA UNIDAD </t>
  </si>
  <si>
    <t>MECAL OUTSOURCING IMPRESIÓN Y FOTOCOPIADO - VIGENCIA 2025</t>
  </si>
  <si>
    <t>MECAL OUTSOURCING IMPRESIÓN Y FOTOCOPIADO - APALANCAMIENTO 2025</t>
  </si>
  <si>
    <t>MECAL COSTAS O COSTOS DE PROCESOS CIVILES, SERVICIO DE FOTOCOPIADO DE EXPEDIENTES EN LOS DESPACHOS JUDICIALÍZALES.(DEFENSA JUDICIAL)</t>
  </si>
  <si>
    <t>DEVAL - COSTAS O COSTOS DE PROCESOS CIVILES, SERVICIO DE FOTOCOPIADO DE EXPEDIENTES EN LOS DESPACHOS JUDICIALES.</t>
  </si>
  <si>
    <t>DEVAL - SERVICIOS DE IMPRESIÓN INDUSTRIAL DIGITAL - VF 2025</t>
  </si>
  <si>
    <t>DEVAL - SERVICIOS DE IMPRESIÓN INDUSTRIAL DIGITAL - VIGENCIA 2025</t>
  </si>
  <si>
    <t>DEVAL - SERVICIOS DE IMPRESIÓN INDUSTRIAL DIGITAL - APALANCAMIENTO 2026</t>
  </si>
  <si>
    <t>DEVAL - SERVICIOS DE IMPRESIÓN INDUSTRIAL DIGITAL (GUCOE)</t>
  </si>
  <si>
    <t>DIEBU - SERVICIOS DE IMPRESIÓN INDUSTRIAL DIGITAL  DIEBU - VF 2025</t>
  </si>
  <si>
    <t>DIEBU - SERVICIOS DE IMPRESIÓN INDUSTRIAL DIGITAL  DIEBU - VIGENCIA 2025</t>
  </si>
  <si>
    <t>DIEBU - SERVICIOS DE IMPRESIÓN INDUSTRIAL DIGITAL  DIEBU - APALANCAMIENTO 2026</t>
  </si>
  <si>
    <t>RESPONSABLE GUTIC REGAN4</t>
  </si>
  <si>
    <t>IT. JULIANA MONRROY CERQUERA</t>
  </si>
  <si>
    <t>DIRAN 4 - SERVICIOS DE IMPRESIÓN DIGITAL OUTSOURCING - VF 2025</t>
  </si>
  <si>
    <t>DIRAN 4 - SERVICIOS DE IMPRESIÓN DIGITAL OUTSOURCING - VIGENCIA 2025</t>
  </si>
  <si>
    <t>DIRAN 4 - SERVICIOS DE IMPRESIÓN DIGITAL OUTSOURCING - APALANCAMIENTO 2026</t>
  </si>
  <si>
    <t>02 02 02 009 004</t>
  </si>
  <si>
    <t xml:space="preserve">SERVICIOS DE ALCANTARILLADO, RECOLECCION, TRATAMIENTO Y DISPOSICION DE DESECHOS Y OTROS SERVICIOS DE SANAMIENTO AMBIENTAL  </t>
  </si>
  <si>
    <t xml:space="preserve">MECAL - SERVICIOS DE ACUEDUCTO Y ALCANTARILLADO </t>
  </si>
  <si>
    <t>DEVAL - SERVICIOS DE ALCANTARILLADO Y ASEO</t>
  </si>
  <si>
    <t>DIEBU - SERVICIOS DE ALCANTARILLADO Y ASEO - DIEBU</t>
  </si>
  <si>
    <t>SETRA DEVAL - PAGO DE ALCANTARILLADO Y ASEO</t>
  </si>
  <si>
    <t xml:space="preserve">HOMAS SERVICIOS DE ALCANTARILLADO Y ASEO </t>
  </si>
  <si>
    <t>CEVOC - PAGO DE ALCANTARILLADO Y ASEO</t>
  </si>
  <si>
    <t>CEVOC - SERVICIO POZOS SEPTICOS</t>
  </si>
  <si>
    <t xml:space="preserve">CEVTU SERVICIOS DE ALCANTARILLADO Y ASEO </t>
  </si>
  <si>
    <t>NUSEFA - SERVICIO DE ALCANTARILLADO, ASEO Y RECOLECCIÒN DE DESECHOS</t>
  </si>
  <si>
    <t>M2BS1</t>
  </si>
  <si>
    <t>BIESO MECAL</t>
  </si>
  <si>
    <t>RESPONSABLE BIENESTAR SOCIAL MECAL</t>
  </si>
  <si>
    <t>SI. LINA MARCELA RODALLEGA</t>
  </si>
  <si>
    <t>BIESO MECAL - DESPLIEGUE E IMPLEMENTACIÓN DEL SISTEMA DE ATENCIÓN INTEGRAL A LA FAMILIA POLICIAL – SAFAP (ACTIVIDADES ASISTENCIALES, RECREATIVAS, CULTURALES Y DEPORTIVAS) DIRIGIDO A FUNCIONARIOS Y USUARIOS</t>
  </si>
  <si>
    <t>ACTIVIDADES DE BIENESTAR Y RECREACIÓN EN CUMPLIMIENTO A LA GUIA SAFAP PARA BENEFICIO DEL PERSONAL  UNIFORMADO</t>
  </si>
  <si>
    <t>CEVOC - SERVICIOS DE INTEGRACION Y MEJORAMIENTO DE CALIDAD DE VIDA DEL PERSONAL USUARIOS DEL CEVOC (AFILIADOS A BIENESTAR SOCIAL)</t>
  </si>
  <si>
    <t>CEVTU DESPLIEGUE E IMPLEMENTACIÓN DEL SISTEMA DE ATENCIÓN INTEGRAL A LA FAMILIA POLICIAL – SAFAP (ACTIVIDADES ASISTENCIALES, RECREATIVAS, CULTURALES Y DEPORTIVAS) DIRIGIDO A FUNCIONARIOS Y USUARIOS</t>
  </si>
  <si>
    <t>DINCO MECAL - DESPLIEGUE E IMPLEMENTACIÓN DEL SISTEMA DE ATENCIÓN INTEGRAL A LA FAMILIA POLICIAL – SAFAP (ACTIVIDADES ASISTENCIALES, RECREATIVAS, CULTURALES Y DEPORTIVAS) DIRIGIDO A FUNCIONARIOS Y USUARIOS</t>
  </si>
  <si>
    <t>GUDMO DEVAL - DESPLIEGUE E IMPLEMENTACIÓN DEL SISTEMA DE ATENCIÓN INTEGRAL A LA FAMILIA POLICIAL – SAFAP (ACTIVIDADES ASISTENCIALES, RECREATIVAS, CULTURALES Y DEPORTIVAS) DIRIGIDO A FUNCIONARIOS Y USUARIOS</t>
  </si>
  <si>
    <t>M2DPBS1</t>
  </si>
  <si>
    <t>BIESO DEVAL</t>
  </si>
  <si>
    <t>BIESO DEVAL - DESPLIEGUE E IMPLEMENTACIÓN DEL SISTEMA DE ATENCIÓN INTEGRAL A LA FAMILIA POLICIAL – SAFAP (ACTIVIDADES ASISTENCIALES, RECREATIVAS, CULTURALES Y DEPORTIVAS) DIRIGIDO A FUNCIONARIOS Y USUARIOS</t>
  </si>
  <si>
    <t>RESPONSABLE BIESO GUDMO</t>
  </si>
  <si>
    <t>SI. JONATHAN GONGORA</t>
  </si>
  <si>
    <t>GUDMO MECAL - DESPLIEGUE E IMPLEMENTACIÓN DEL SISTEMA DE ATENCIÓN INTEGRAL A LA FAMILIA POLICIAL – SAFAP (ACTIVIDADES ASISTENCIALES, RECREATIVAS, CULTURALES Y DEPORTIVAS) DIRIGIDO A FUNCIONARIOS Y USUARIOS</t>
  </si>
  <si>
    <t>RESPONSABLE VIÁTICOS Y PASAJES MECAL</t>
  </si>
  <si>
    <t>IT. SAMUEL CRUZ</t>
  </si>
  <si>
    <t>02 02 02 010 001</t>
  </si>
  <si>
    <t>MECAL - VIÁTICOS DE LOS FUNCIONARIOS EN COMISIÓN NACIONAL</t>
  </si>
  <si>
    <t>SERVICIO DE PAGO DE VIÁTICOS PARA LOS FUNCIONARIOS EN COMISIÓN DEL SERVICIO</t>
  </si>
  <si>
    <t>DEVAL - VIÁTICOS DE LOS FUNCIONARIOS EN COMISIÓN NACIONAL</t>
  </si>
  <si>
    <t>GUDMO DEVAL - PAGO DE VIÁTICOS PARA LOS FUNCIONARIOS</t>
  </si>
  <si>
    <t>SETRA DEVAL - VIÁTICOS PARA LOS FUNCIONARIOS EN COMISIÓN</t>
  </si>
  <si>
    <t xml:space="preserve">MECAL - PAGO DE IMPUESTOS (IMPUESTO  PREDIAL) </t>
  </si>
  <si>
    <t>SERVICIO DE PAGO DE IMPUESTOS DE LOS PREDIOS DE LA UNIDAD</t>
  </si>
  <si>
    <t>DEVAL - IMPUESTO  PREDIAL</t>
  </si>
  <si>
    <t>DIEBU - IMPUESTO  PREDIAL</t>
  </si>
  <si>
    <t>CEVOC - PAGO DE IMPUESTO PREDIAL 2025</t>
  </si>
  <si>
    <t>CEVTU - PAGO DE IMPUESTO  PREDIAL 2025</t>
  </si>
  <si>
    <t>IMPUESTO AL ALUMBRADO PUBLICO</t>
  </si>
  <si>
    <t xml:space="preserve">MECAL - IMPUESTO DE ALUMBRADO PÚBLICO </t>
  </si>
  <si>
    <t>SERVICIO DE PAGO DE IMPUESTO AL ALUMBRADO PÚBLICO DE LA UNIDAD</t>
  </si>
  <si>
    <t>DEVAL - IMPUESTO ALUMBRADO PUBLICO</t>
  </si>
  <si>
    <t>DIEBU - IMPUESTO ALUMBRADO PUBLICO</t>
  </si>
  <si>
    <t>SETRA DEVAL - PAGO DE IMPUESTO DE ALUMBRADO PÚBLICO</t>
  </si>
  <si>
    <t>CEVTU - PAGO DE ALUMBRADO PÚBLICO - 2025</t>
  </si>
  <si>
    <t>08 03</t>
  </si>
  <si>
    <t xml:space="preserve">TASAS Y DERECHOS ADMINISTRATIVOS			</t>
  </si>
  <si>
    <t>MECAL - TASAS Y DERECHOS ADMINISTRATIVOS</t>
  </si>
  <si>
    <t>SERVICIO DE PAGO DE TASAS Y DERECHOS ADMINISTRATIVOS DE LA UNIDAD</t>
  </si>
  <si>
    <t>DEVAL - PAGO DE TASAS Y DERECHOS ADMINISTRATIVOS</t>
  </si>
  <si>
    <t>DECHO</t>
  </si>
  <si>
    <t>02-01-01-004-004-09</t>
  </si>
  <si>
    <t>OTRA MAQUINARIA PARA USOS ESPECIALES Y SUS PARTES Y PIEZAS</t>
  </si>
  <si>
    <t>DESTRUCTORAS DE PAPEL (PICADORAS DE PAPEL)</t>
  </si>
  <si>
    <t>ADQUISICIÓN DE DESTRUCTORAS DE PAPEL PARA LA SECRETARIA PRIVADA, GRUPO CONTRATOS Y GESTIÓN DOCUMENTAL DEL COMANDO DE DEPARTAMENTO.</t>
  </si>
  <si>
    <t>02-01-01-004-006-01</t>
  </si>
  <si>
    <t>MOTORES, GENERADORES Y TRANSFORMADORES ELÉCTRICOS Y SUS PARTES Y PIEZAS</t>
  </si>
  <si>
    <t>26111601; 26101504; 39112403</t>
  </si>
  <si>
    <t>PLANTAS ELECTRICAS</t>
  </si>
  <si>
    <t>ADQUISICION DE PLANTAS ELECTRICAS PARA LAS ESTACIONES Y SUBESTACIONES ADSCRITAS A ESTA UNIDAD POLICIAL.</t>
  </si>
  <si>
    <t>46161510; 46171619; 46161530</t>
  </si>
  <si>
    <t>TALANQUERA VEHICULAR CON SU CONTROL</t>
  </si>
  <si>
    <t>ADQUISICIÓN DE TALANQUERA VEHICULAR CON SU CONTROL PARA EL INGRESO DE LOS VEHICULOS A LA BASE DE DISTRITO UNO Y ESTACIÓN DE POLICÍA QUIBDÓ</t>
  </si>
  <si>
    <t>TORNIQUETE PEATONAL  TIPO 1</t>
  </si>
  <si>
    <t>ADUISICIÓN DE TORNIQUETE PEATONAL  TIPO 1 PARA EL INGRESO A LA BASE DE DISTRITO UNO Y LA ESTACIÓN DE POLICÍA QUIBDÓ</t>
  </si>
  <si>
    <t>SISTEMA DE CABLEADO ESTRUCTURADO 250 METROS, CANALIZACION Y ADACTACIONES ELECTRICAS PARA 250 METROS</t>
  </si>
  <si>
    <t>Metros</t>
  </si>
  <si>
    <t>ADQUISICIÓN DE SISTEMA DE CABLEADO ESTRUCTURADO 250 METROS Y CANALIZACION Y ADACTACIONES ELECTRICAS PARA 250 METROS PARA LA ESTACIÓNDE POLICÍA QUIBDÓ</t>
  </si>
  <si>
    <t>CÁMARAS FOTOGRÁFICAS</t>
  </si>
  <si>
    <t>ADQUISICIÓN DE CÁMARAS FOTOGRÁFICAS PARA LA SECCIONAL DE INVESTIGACIÓN CRIMINAL</t>
  </si>
  <si>
    <t>TVEC</t>
  </si>
  <si>
    <t>RADIOS ICR30</t>
  </si>
  <si>
    <t>ADQUISICIÓN DE RADIOS ICR30 PARA LA SECCIONAL DE INTELIGENCIA POLICIAL</t>
  </si>
  <si>
    <t>DESHUMIFICADORES</t>
  </si>
  <si>
    <t>ADQUISICIÓN DE DESHUMIFICADORES PARA EL GRUPO DE GESTIÓN DOCUMENTAL DEL DEPARTAMENTO DEL CHOCÓ.</t>
  </si>
  <si>
    <t>SISTEMA DE POSICIONAMIENTO GEOGRÁFICO GPS</t>
  </si>
  <si>
    <t>COMPRA DE SISTEMA DE POSICIONAMIENTO GEOGRÁFICO GPS</t>
  </si>
  <si>
    <t>14101501; 14111530; 24112504; 14121501; 44122003; 44122010; 44122012; 44122014; 44122016; 44122024; 44122034; 44122104; 44122106; 44122107; 44122110; 45101603; 55101524; 14111531; 27112309; 44121716; 44121708; 44121701; 44121618: 44121615; 44121619; 44121503; 44112004; 44111809; 45101508</t>
  </si>
  <si>
    <t xml:space="preserve">CONSUMIBLES  DE IMPRESIÓN PAPELERÍA, ÚTILES DE ESCRITORIO Y OFICINA </t>
  </si>
  <si>
    <t>V. F- 2025 SUMINISTRO DE CONSUMIBLES  DE IMPRESIÓN PAPELERÍA, ÚTILES DE ESCRITORIO Y OFICINA CON DESTINO AL DEPARTAMENTO DE POLICÍA CHOCÓ Y DEMÁS ADSCRITAS ADMINISTRATIVAMENTE.</t>
  </si>
  <si>
    <t>SUMINISTRO DE CONSUMIBLES  DE IMPRESIÓN PAPELERÍA, ÚTILES DE ESCRITORIO Y OFICINA CON DESTINO AL DEPARTAMENTO DE POLICÍA CHOCÓ Y DEMÁS ADSCRITAS ADMINISTRATIVAMENTE.</t>
  </si>
  <si>
    <t>Adición</t>
  </si>
  <si>
    <t>APALANCAMIENTO PARA EL SUMINISTRO DE CONSUMIBLES  DE IMPRESIÓN PAPELERÍA, ÚTILES DE ESCRITORIO Y OFICINA CON DESTINO AL DEPARTAMENTO DE POLICÍA CHOCÓ Y DEMÁS ADSCRITAS ADMINISTRATIVAMENTE.</t>
  </si>
  <si>
    <t>Apalancamiento</t>
  </si>
  <si>
    <t>D16D</t>
  </si>
  <si>
    <t>INCORPORACIÓN</t>
  </si>
  <si>
    <t>UICHO</t>
  </si>
  <si>
    <t>SUMINISTRO DE CONSUMIBLES  DE IMPRESIÓN PAPELERÍA, ÚTILES DE ESCRITORIO Y OFICINA CON DESTINO AL GRUPO INCORPORACIÓN CHOCÓ.</t>
  </si>
  <si>
    <t>02-02-01-003-003-04</t>
  </si>
  <si>
    <t>GAS DE PETRÓLEO Y OTROS HIDROCARBUROS GASEOSOS (EXCEPTO GAS NATURAL)</t>
  </si>
  <si>
    <t>78181701; 15101500; 15101506</t>
  </si>
  <si>
    <t>COMBUSTIBLES PARA EL EQUIPO AUTOMOTOR</t>
  </si>
  <si>
    <t>V. F.2025 - SUMINISTRO DE COMBUSTIBLES LÍQUIDOS Y GASEOSOS DERIVADOS DEL PETRÓLEO (GASOLINA CORRIENTE, A.C.P.M.) PARA EL EQUIPO AUTOMOTOR TERRESTRE Y EQUIPO DE NAVEGACIÓN FLUVIAL PROPIEDAD DE LA POLICÍA NACIONAL AL SERVICIO DEL DEPARTAMENTO DE POLICÍA CHOCO Y SANIDAD DECHO, VEHÍCULOS Y MOTOCICLETAS DE LA POLICÍA NACIONAL QUE LLEGAN A COMISIÓN AL DEPARTAMENTO QUE REQUIERAN SUMINISTRO DE COMBUSTIBLE.</t>
  </si>
  <si>
    <t>GRULO</t>
  </si>
  <si>
    <t>SUMINISTRO DE COMBUSTIBLES PARA LAS PLANTAS ELÉCTRICAS</t>
  </si>
  <si>
    <t>Serv icio</t>
  </si>
  <si>
    <t xml:space="preserve">V. F 2025 -SUMINISTRO DE COMBUSTIBLES LÍQUIDOS Y GASEOSOS DERIVADOS DEL PETRÓLEO (GASOLINA CORRIENTE, A.C.P.M.) PARA LAS PLANTAS ELÉCTRICAS DE LAS ESTACIONES, SUBESTACIONES DE LOS DISTRITOS I, II, III, IV Y LA BASE DEL DEPARTAMENTO DE POLICÍA CHOCÓ. </t>
  </si>
  <si>
    <t>SUMINISTRO DE COMBUSTIBLES LÍQUIDOS Y GASEOSOS DERIVADOS DEL PETRÓLEO (GASOLINA CORRIENTE, A.C.P.M.) PARA EL EQUIPO AUTOMOTOR TERRESTRE Y EQUIPO DE NAVEGACIÓN FLUVIAL PROPIEDAD DE LA POLICÍA NACIONAL AL SERVICIO DEL DEPARTAMENTO DE POLICÍA CHOCO Y SANIDAD DECHO, VEHÍCULOS Y MOTOCICLETAS DE LA POLICÍA NACIONAL QUE LLEGAN A COMISIÓN AL DEPARTAMENTO QUE REQUIERAN SUMINISTRO DE COMBUSTIBLE</t>
  </si>
  <si>
    <t>APALANCAMIENTO COMBUSTIBLES PARA EL EQUIPO AUTOMOTOR</t>
  </si>
  <si>
    <t>APALANCAMIENTO - SUMINISTRO DE COMBUSTIBLES LÍQUIDOS Y GASEOSOS DERIVADOS DEL PETRÓLEO (GASOLINA CORRIENTE, A.C.P.M.) PARA EL EQUIPO AUTOMOTOR TERRESTRE Y EQUIPO DE NAVEGACIÓN FLUVIAL PROPIEDAD DE LA POLICÍA NACIONAL AL SERVICIO DEL DEPARTAMENTO DE POLICÍA CHOCO Y SANIDAD DECHO, VEHÍCULOS Y MOTOCICLETAS DE LA POLICÍA NACIONAL QUE LLEGAN A COMISIÓN AL DEPARTAMENTO QUE REQUIERAN SUMINISTRO DE COMBUSTIBLE</t>
  </si>
  <si>
    <t>ADICIÓN SUMINISTRO DE COMBUSTIBLES PARA LAS PLANTAS ELÉCTRICAS</t>
  </si>
  <si>
    <t xml:space="preserve">SUMINISTRO DE COMBUSTIBLES LÍQUIDOS Y GASEOSOS DERIVADOS DEL PETRÓLEO (GASOLINA CORRIENTE, A.C.P.M.) PARA LAS PLANTAS ELÉCTRICAS DE LAS ESTACIONES, SUBESTACIONES DE LOS DISTRITOS I, II, III, IV Y LA BASE DEL DEPARTAMENTO DE POLICÍA CHOCÓ. </t>
  </si>
  <si>
    <t>APALANCAMIENTOSUMINISTRO DE COMBUSTIBLES PARA LAS PLANTAS ELÉCTRICAS</t>
  </si>
  <si>
    <t xml:space="preserve">APALANCAMIENTO PARA EL SUMINISTRO DE COMBUSTIBLES LÍQUIDOS Y GASEOSOS DERIVADOS DEL PETRÓLEO (GASOLINA CORRIENTE, A.C.P.M.) PARA LAS PLANTAS ELÉCTRICAS DE LAS ESTACIONES, SUBESTACIONES DE LOS DISTRITOS I, II, III, IV Y LA BASE DEL DEPARTAMENTO DE POLICÍA CHOCÓ. </t>
  </si>
  <si>
    <t>02-02-01-003-004-02</t>
  </si>
  <si>
    <t>PRODUCTOS QUÍMICOS INORGÁNICOS BÁSICOS N.C.P.</t>
  </si>
  <si>
    <t>12141901; 51241304; 12352316; 12141806; 49241712</t>
  </si>
  <si>
    <t xml:space="preserve"> MATERIALES QUÍMICOS</t>
  </si>
  <si>
    <t>ADQUISICIÓN DE MATERIALES QUÍMICOS PARA LAS PLANTAS DE TRATAMIENTO DE AGUA DEL DEPARTAMENTO DE POLICÍA CHOCÓ Y UNIDADES ADSCRITAS ADMINISTRATIVAMENTE.</t>
  </si>
  <si>
    <t>02-02-01-003-005-01</t>
  </si>
  <si>
    <t>PINTURAS Y BARNICES Y PRODUCTOS RELACIONADOS; COLORES PARA LA PINTURA ARTÍSTICA; TINTAS</t>
  </si>
  <si>
    <t>44103103; 12141901; 51241304; 12352316; 12141806</t>
  </si>
  <si>
    <t>TÓNER Y TINTA DE IMPRESIÓN</t>
  </si>
  <si>
    <t>ADQUISICIÓN DE TÓNER Y TINTA DE IMPRESIÓN PARA LAS LABORES ADMINISTRATIVAS DE LAS DEPENDENCIAS Y UNIDADES ADSCRITAS A ESTE DEPARTAMENTO</t>
  </si>
  <si>
    <t>60121001; 86131502</t>
  </si>
  <si>
    <t>ELEMENTOS DE FERRETERÍA, PINTURAS</t>
  </si>
  <si>
    <t>ADQUISICIÓN ELEMENTOS DE FERRETERÍA, PINTURAS, PARA EL GRUPO LOGÍSTICO DEL COMANDO DE DEPARTAMENTO.</t>
  </si>
  <si>
    <t>02-02-01-003-005-04</t>
  </si>
  <si>
    <t>PRODUCTOS QUÍMICOS N.C.P.</t>
  </si>
  <si>
    <t xml:space="preserve">RECARGA DE 250 EXTINTORES </t>
  </si>
  <si>
    <t xml:space="preserve">SERVICIO DE RECARGA DE 250 EXTINTORES </t>
  </si>
  <si>
    <t>02-02-01-003-005-05</t>
  </si>
  <si>
    <t>FIBRAS TEXTILES MANUFACTURADAS</t>
  </si>
  <si>
    <t>42295451; 42261904</t>
  </si>
  <si>
    <t>ELEMENTOS DE BIOSEGURIDAD Y EMBALAJE DE EMP Y EF</t>
  </si>
  <si>
    <t>ADQUISICIÓN DE ELEMENTOS DE BIOSEGURIDAD Y EMBALAJE DE EMP Y EF PARA EL GRUPO DE INVESTIGACIÓN CRIMINAL DEL DECHO.</t>
  </si>
  <si>
    <t>SACOS PARA TRINCHERAS COLOR VERDE</t>
  </si>
  <si>
    <t>Docena</t>
  </si>
  <si>
    <t>ADQUISICIÓN DE 5.000 SACOS PARA TRINCHERAS COLOR VERDE PARA LAS ESTACIONES Y SUBESTACIONES DE LA UNIDAD POLICIAL.</t>
  </si>
  <si>
    <t>02-02-01-003-006-09</t>
  </si>
  <si>
    <t>OTROS PRODUCTOS PLÁSTICOS</t>
  </si>
  <si>
    <t>31191507; 27111801; 31151906; 30151703; 12163501</t>
  </si>
  <si>
    <t>ELEMENTOS DE ELEMENTOS DE FERRETERÍA</t>
  </si>
  <si>
    <t>ADQUISICIÓN DE ELEMENTOS DE ELEMENTOS DE FERRETERÍA PARA EL COMANDO DE DEPARTAMENTO.</t>
  </si>
  <si>
    <t>47121700; 24101510</t>
  </si>
  <si>
    <t>PUNTOS ECOLÓGICOS</t>
  </si>
  <si>
    <t>ADQUISICIÓN DE 45 PUNTOS ECOLÓGICOS PARA LAS INSTALACIONES DEL COMANDO, ESTACIONES Y SUBESTACIONES DE POLICÍA, ASIMISMO, LA COMPRA DE 03 CONTENEDORES PATRA BASURA (SHUT) CON RUEDAS.</t>
  </si>
  <si>
    <t>CASCOS DE SEGURIDAD REGLAMENTARIOS PARA MOTOCICLISTAS</t>
  </si>
  <si>
    <t xml:space="preserve">ADQUISICIÓN DE CASCOS DE SEGURIDAD REGLAMENTARIOS PARA MOTOCICLISTAS </t>
  </si>
  <si>
    <t>02-02-01-003-007-01</t>
  </si>
  <si>
    <t>VIDRIO Y PRODUCTOS DE VIDRIO</t>
  </si>
  <si>
    <t>SUMINISTROS DE FERRETERÍA</t>
  </si>
  <si>
    <t>SUMINISTROS DE FERRETERÍA PARA EL COMANDO DE DEPARTAMENTO.</t>
  </si>
  <si>
    <t>31211904; 31211906; 42281709</t>
  </si>
  <si>
    <t>SUMINISTROS DE FERRETERÍA - CEPILLOS, BROCHAS, RODILLOS</t>
  </si>
  <si>
    <t>SUMINISTROS DE FERRETERÍA - CEPILLOS, BROCHAS, RODILLOS, PARA EL GRUPO LOGÍSTICO DEL COMANDO DE DEPARTAMENTO.</t>
  </si>
  <si>
    <t>ADQUISICIÓN ELEMENTOS DE FERRETERÍA PARA EL GRUPO LOGÍSTICO DEL COMANDO DE DEPARTAMENTO.</t>
  </si>
  <si>
    <t>44122010; 31163003</t>
  </si>
  <si>
    <t>VALLAS Y ESTRUCTURAS METALICAS</t>
  </si>
  <si>
    <t>ADQUISION DE VALLAS Y ESTRUCTURAS METALICAS CON DESTINO AL DEPARTAMENTO DE POLICIA CHOCÓ.</t>
  </si>
  <si>
    <t>02-02-01-004-004-01</t>
  </si>
  <si>
    <t>MAQUINARIA AGROPECUARIA O SILVÍCOLA Y SUS PARTES Y PIEZAS</t>
  </si>
  <si>
    <t>ADQUISICIÓN DE GUADAÑAS</t>
  </si>
  <si>
    <t>ADQUISICIÓN DE GUADAÑAS PARA LAS ESTACIONES DE PAIMADÓ, DOCORDÓ, BEBEDÓ, SANTA RITA Y ANDAGOYA ADSCRITAS AL  DEPARTAMENTO DE POLICÍA CHOCÓ.</t>
  </si>
  <si>
    <t>02-02-01-004-004-08</t>
  </si>
  <si>
    <t>APARATOS DE USO DOMÉSTICO Y SUS PARTES Y PIEZAS</t>
  </si>
  <si>
    <t>ADQUISICIÓN DE VENTILADORES</t>
  </si>
  <si>
    <t>ADQUISICIÓN DE VENTILADORES PARA LAS ESTACIONES DE LOS 4 DISTRITOS DE POLICÍA</t>
  </si>
  <si>
    <t>NEVERAS A GAS</t>
  </si>
  <si>
    <t>ADQUISICION DE NEVERAS A GAS PARA LAS ESTACIONES Y SUBESTACIONES ADSCRITAS AL DEPARTAMENTO.</t>
  </si>
  <si>
    <t>02-02-01-004-004-09</t>
  </si>
  <si>
    <t>HIDROLAVADORAS</t>
  </si>
  <si>
    <t>ADQUISICIÓN DE HIDROLAVADORAS PARAS LA BASE DEL COMANDO Y DISTRITO UNO DE POLICÍA.</t>
  </si>
  <si>
    <t>ASPIRADORA INDUSTRIAL</t>
  </si>
  <si>
    <t>ADQUISICIÓN DE ASPIRADORA INDUSTRIAL PUNTA REDONDA PARA EL GRUPO GESTIÓN DOCUMENTAL</t>
  </si>
  <si>
    <t>02-02-01-004-005-02</t>
  </si>
  <si>
    <t>ESCÁNER DS 750 WORKFORCE VERSÁTIL DE ALTA VELOCIDAD</t>
  </si>
  <si>
    <t>ADQUISICIÓN DE 03 ESCÁNER DS 750 WORKFORCE VERSÁTIL DE ALTA VELOCIDAD PARA EL GRUPO DE GESTIÓN DOCUMENTAL, GRUPO DE RADICACIÓN DEL DEPARTAMENTO Y LA SECCIONAL DE INVESTIGACIÓN JUDICIAL.</t>
  </si>
  <si>
    <t>02-02-01-004-006-05</t>
  </si>
  <si>
    <t>LÁMPARAS ELÉCTRICAS DE INCANDESCENCIA O DESCARGA; LÁMPARAS DE ARCO, EQUIPO PARA ALUMBRADO ELÉCTRICO; SUS PARTES Y PIEZAS</t>
  </si>
  <si>
    <t>ELEMENTOS DE FERRETERÍA Y REFLECTORES</t>
  </si>
  <si>
    <t>ADQUISICIÓN DE ELEMENTOS DE FERRETERÍA Y REFLECTORES PARA LA SEGURIDAD DE LAS INSTALACIONES POLICIALES</t>
  </si>
  <si>
    <t>02-02-01-004-006-09</t>
  </si>
  <si>
    <t>SISTEMA DE ALARMA ( INCENDIO, ROBO, SONIDO)</t>
  </si>
  <si>
    <t>SISTEMA DE ALARMA CONTRA INCENDIO Y ROBO EN EL LOCAL DOCUMENTAL DE ESTA UNIDAD POLICIAL CON EL FIN DE SALVAGUARDAR LA INFORMACIÓN CUSTODIADA, ASIMISMO, EN LAS BASES DE LOS CUATRO DISTRITOS DE POLICÍA. (GUTAH -SST Y GUGED)</t>
  </si>
  <si>
    <t>02-02-01-004-007-02</t>
  </si>
  <si>
    <t>CONSOLA DE AUDIO DIGITAL DE EMISORA</t>
  </si>
  <si>
    <t>ADQUISICIÓN DE CONSOLA DE AUDIO DIGITAL DE EMISORA PARA MASTER PARA LA RADIO POLICÍA CHOCÓ</t>
  </si>
  <si>
    <t>02-02-01-004-007-03</t>
  </si>
  <si>
    <t>MICRÓFONOS DE SOLÁPA Y PARA AUDITORIO</t>
  </si>
  <si>
    <t>ADQUISICIÓN DE MICRÓFONOS DE SOLÁPA Y PARA AUDITORIO</t>
  </si>
  <si>
    <t>SG-SST</t>
  </si>
  <si>
    <t>02-02-01-004-008-01</t>
  </si>
  <si>
    <t>APARATOS MÉDICOS Y QUIRÚRGICOS Y APARATOS ORTÉSICOS Y PROTÉSICOS</t>
  </si>
  <si>
    <t>DESFIBRILADOR EXTERNO AUTOMÁTICO (DEA)</t>
  </si>
  <si>
    <t>ADQUISICIÓN DE DESFIBRILADOR EXTERNO AUTOMÁTICO (DEA) PARA EL COMANDO DE DEPARTAMENTO.</t>
  </si>
  <si>
    <t>02-02-02-005-004-05</t>
  </si>
  <si>
    <t xml:space="preserve">SERVICIOS ESPECIALES DE CONSTRUCCIÓN </t>
  </si>
  <si>
    <t>MANTENIMIENTO DE INSTALACIONES POLICIALES</t>
  </si>
  <si>
    <t xml:space="preserve">MANTENIMIENTO PREVENTIVO Y CORRECTIVO DE LAS INSTALACIONES POLICIALES COMANDO DE DEPARTAMENTO Y ESTACIONES DE POLICÍA CHOCÓ   </t>
  </si>
  <si>
    <t>MANTENIMIENTO DE INSTALACIONES - PLAN DIGNIDAD</t>
  </si>
  <si>
    <t>SERVICIOS DE CONSTRUCCIÓN Y MANTENIMIENTO PARA LA ESTACIÓN DE POLICÍA BAGADÓ - PLAN DIGNIDAD</t>
  </si>
  <si>
    <t>SERVICIOS DE CONTRUCCIÓN Y MANTENIMIENTO PARA ESTACIÓN DE POLICÍA JURADÓ - PLAN DIGNIDAD</t>
  </si>
  <si>
    <t>02-02-02-006-003-01</t>
  </si>
  <si>
    <t>SERVICIOS DE ALOJAMIENTO PARA ESTANCIAS CORTAS</t>
  </si>
  <si>
    <t>SERVICIO DE HOSPEDAJE</t>
  </si>
  <si>
    <t>SERVICIO DE HOSPEDAJE PARA EL PERSONAL POLICIAL ADSCRITO AL DEPARTAMENTO DE POLICIA CHOCÓ Y DE APOYO DE OTRAS UNIDADES A LOS DIFERENTES SERVICOS CON OCASIÓN A LA ESTRATEGIA DE SEGURIDAD IMPLEMENTADA PARA LA CONTENCION DE LOS DIFERENTES DELITOS Y ACTOS DE AFECTACION A LA CONVIVENCIA Y SEGURIDAD CIUDADANA.</t>
  </si>
  <si>
    <t>SERVICIO DE ALIMENTACIÓN</t>
  </si>
  <si>
    <t>SERVICIO DE ALIMENTACIÓN PARA EL PERSONAL POLICIAL ADSCRITO AL DEPARTAMENTO DE POLICIA CHOCÓ Y DE APOYO DE OTRAS UNIDADES A LOS DIFERENTES SERVICIOS CON OCASIÓN A LA ESTRATEGIA DE SEGURIDAD IMPLEMENTADA PARA LA CONTENCIÓN DE LOS DIFERENTES DELITOS Y ACTOS DE AFECTACIÓN A LA CONVIVENCIA Y SEGURIDAD CIUDADANA.</t>
  </si>
  <si>
    <t>SERVICIO DE MENSAJERÍA Y CORREO</t>
  </si>
  <si>
    <t>PRESTACIÓN DEL SERVICIO DE MENSAJERÍA Y CORREO, PARA EL ENVIÓ Y RECIBIDO DE DOCUMENTOS Y PAQUETES EN ÁMBITO NACIONAL Y LOCAL PARA LAS DIFERENTES DEPENDENCIAS Y ÁREA DE SANIDAD DEL DEPARTAMENTO DE POLICÍA CHOCÓ.</t>
  </si>
  <si>
    <t>SERVICIO DE ENERGÍA ELÉCTRICA</t>
  </si>
  <si>
    <t>SERVICIO DE ENERGÍA ELÉCTRICA DE LAS INSTALACIONES POLICIALES COMANDO DE DEPARTAMENTO Y ESTACIONES DE POLICÍA CHOCÓ</t>
  </si>
  <si>
    <t>Prestación de servicios</t>
  </si>
  <si>
    <t xml:space="preserve">PAGO DEL SERVICIO DE ACUEDUCTO DE LAS INSTALACIONES POLICIALES COMANDO DE DEPARTAMENTO Y ESTACIONES DE POLICÍA CHOCÓ  </t>
  </si>
  <si>
    <t>84131603; 84131602</t>
  </si>
  <si>
    <t>SEGURO OBLIGATORIO QUE AMPARA LOS DAÑOS CORPORALES QUE SE CAUSEN A LAS PERSONAS EN ACCIDENTES DE TRÁNSITO – SOAT</t>
  </si>
  <si>
    <t>V. F  2025 - ADQUISICIÓN SEGURO OBLIGATORIO QUE AMPARA LOS DAÑOS CORPORALES QUE SE CAUSEN A LAS PERSONAS EN ACCIDENTES DE TRÁNSITO – SOAT CORRESPONDIENTE A LAS PÓLIZAS O SEGUROS DE LOS VEHÍCULOS DEL DEPARTAMENTO DE POLICIA CHOCÓ.</t>
  </si>
  <si>
    <t>ADQUISICIÓN SEGURO OBLIGATORIO QUE AMPARA LOS DAÑOS CORPORALES QUE SE CAUSEN A LAS PERSONAS EN ACCIDENTES DE TRÁNSITO – SOAT CORRESPONDIENTE A LAS PÓLIZAS O SEGUROS DE LOS VEHÍCULOS DEL DEPARTAMENTO DE POLICIA CHOCÓ.</t>
  </si>
  <si>
    <t>APALANCAMIENTO PARA LA ADQUISICIÓN SEGURO OBLIGATORIO QUE AMPARA LOS DAÑOS CORPORALES QUE SE CAUSEN A LAS PERSONAS EN ACCIDENTES DE TRÁNSITO – SOAT CORRESPONDIENTE A LAS PÓLIZAS O SEGUROS DE LOS VEHÍCULOS DEL DEPARTAMENTO DE POLICIA CHOCÓ.</t>
  </si>
  <si>
    <t xml:space="preserve">SERVICIOS DE ALQUILER O ARRENDAMIENTO CON O SIN OPCIÓN DE COMPRA RELATIVOS A BIENES INMUEBLES PROPIOS O ARRENDADOS       </t>
  </si>
  <si>
    <t>ARRENDAMIENTO DE INMUEBLE</t>
  </si>
  <si>
    <t>V-F 2025. ARRENDAMIENTO DE INMUEBLE DONDE FUNCIONA LA SUBESTACIÓN DE POLICÍA SAN RAFAEL EL DOS,  DEPARTAMENTO DE POLICÍA CHOCÓ.</t>
  </si>
  <si>
    <t xml:space="preserve">V-F 2025. ARRENDAMIENTO DE INMUEBLE DONDE FUNCIONA LA SUBESTACIÓN DE POLICÍA SAN RAFAEL EL DOS,  DEPARTAMENTO DE POLICÍA CHOCÓ. </t>
  </si>
  <si>
    <t xml:space="preserve">ARRENDAMIENTO DE INMUEBLE DONDE FUNCIONA LA SUBESTACIÓN DE POLICÍA SAN RAFAEL EL DOS,  DEPARTAMENTO DE POLICÍA CHOCÓ. </t>
  </si>
  <si>
    <t>SERVICIOS DE ENSAYO Y ANÁLISIS TÉCNICOS</t>
  </si>
  <si>
    <t>REVISIÓN TÉCNICO MECÁNICAS Y EMISIONES CONTAMINANTES</t>
  </si>
  <si>
    <t>REVISIÓN TÉCNICO MECÁNICAS Y EMISIONES CONTAMINANTES PARA VEHÍCULOS LIVIANOS Y  PESADOS  ADSCRITOS AL DEPARTAMENTO DE POLICÍA CHOCÓ</t>
  </si>
  <si>
    <t>Adición Motocicletas</t>
  </si>
  <si>
    <t>Adición apalancamiento mantenimiento vehiculos</t>
  </si>
  <si>
    <t>Adición apalancamiento mantenimiento motocicletas</t>
  </si>
  <si>
    <t>Trasladar o reducir</t>
  </si>
  <si>
    <t>OTROS SERVICIOS PROFESIONALES Y TÉCNICOS N.C.P.</t>
  </si>
  <si>
    <t>CONTRATACIÓN DE PROFESIONAL</t>
  </si>
  <si>
    <t xml:space="preserve">PRESTACIÓN DE LOS SERVICIOS PROFESIONALES COMO TRABAJADORA SOCIAL PARA EL GRUPO DE INCORPORACIÓN DEL DEPARTAMENTO DE POLICÍA CHOCÓ. </t>
  </si>
  <si>
    <t>PRESTACIÓN DEL SERVICIO DE ASEO</t>
  </si>
  <si>
    <t xml:space="preserve">V. F. 2025 PRESTACIÓN DEL SERVICIO DE ASEO A LAS INSTALACIONES DEL DEPARTAMENTO DE POLICÍA CHOCÓ, ÁREA DE SANIDAD Y BIENESTAR SOCIAL, ADEMÁS DEL MANTENIMIENTO DE LAS ZONAS VERDES Y DE ALTO TRÁFICO DE FUNCIONARIOS Y USUARIOS </t>
  </si>
  <si>
    <t xml:space="preserve">AJUSTE - PRESTACIÓN DEL SERVICIO DE ASEO A LAS INSTALACIONES DEL DEPARTAMENTO DE POLICÍA CHOCÓ, ÁREA DE SANIDAD Y BIENESTAR SOCIAL, ADEMÁS DEL MANTENIMIENTO DE LAS ZONAS VERDES Y DE ALTO TRÁFICO DE FUNCIONARIOS Y USUARIOS </t>
  </si>
  <si>
    <t>Disponible</t>
  </si>
  <si>
    <t xml:space="preserve">PRESTACIÓN DEL SERVICIO DE ASEO A LAS INSTALACIONES DEL DEPARTAMENTO DE POLICÍA CHOCÓ, ÁREA DE SANIDAD Y BIENESTAR SOCIAL, ADEMÁS DEL MANTENIMIENTO DE LAS ZONAS VERDES Y DE ALTO TRÁFICO DE FUNCIONARIOS Y USUARIOS </t>
  </si>
  <si>
    <t>APALANCAMIENTO PRESTACIÓN DEL SERVICIO DE ASEO</t>
  </si>
  <si>
    <t>72102103; 72154043; 70141605; 72102100; 72102106; 85111700</t>
  </si>
  <si>
    <t>PRESTACIÓN DEL SERVICIO DE FUMIGACIÓN</t>
  </si>
  <si>
    <t>PRESTACIÓN DEL SERVICIO DE FUMIGACIÓN DE VECTORES, ÁCAROS, RASTREROS, CONTROL DE ROEDORES, PLAGAS, ABATIZACIÓN DE INSECTOS PARA LAS UNIDADES POLICIALES QUE INTEGRAN EL DEPARTAMENTO DE POLICÍA CHOCÓ.</t>
  </si>
  <si>
    <t xml:space="preserve">SERVICIOS DE MANTENIMIENTO Y REPARACIÓN DE MAQUINARIA Y EQUIPO DE TRANSPORTE </t>
  </si>
  <si>
    <t>MANTENIMIENTO PREVENTIVO Y CORRECTIVO CON SUMINISTRO DE REPUESTOS Y MANO DE OBRA A TODO COSTO AL EQUIPO AUTOMOTOR (CARROS)</t>
  </si>
  <si>
    <t>V. F.- 2025 MANTENIMIENTO PREVENTIVO Y CORRECTIVO CON SUMINISTRO DE REPUESTOS Y MANO DE OBRA A TODO COSTO AL EQUIPO AUTOMOTOR (CARROS) ASIGNADO AL DEPARTAMENTO DE POLICÍA CHOCÓ Y ESPECIALIDADES</t>
  </si>
  <si>
    <t>MANTENIMIENTO PREVENTIVO Y CORRECTIVO CON SUMINISTRO DE REPUESTOS Y MANO DE OBRA A TODO COSTO PARA LAS MOTOCICLETAS</t>
  </si>
  <si>
    <t>V. F-  2025 SERVICIO DE MANTENIMIENTO PREVENTIVO Y CORRECTIVO CON SUMINISTRO DE REPUESTOS Y MANO DE OBRA, PARA LAS MOTOCICLETAS  AL SERVICIO DEL DEPARTAMENTO DE POLICÍA CHOCÓ.</t>
  </si>
  <si>
    <t>ADICIÓN - MANTENIMIENTO PREVENTIVO Y CORRECTIVO CON SUMINISTRO DE REPUESTOS Y MANO DE OBRA A TODO COSTO AL EQUIPO AUTOMOTOR (CARROS)</t>
  </si>
  <si>
    <t>ADICIÓN MANTENIMIENTO PREVENTIVO Y CORRECTIVO CON SUMINISTRO DE REPUESTOS Y MANO DE OBRA A TODO COSTO AL EQUIPO AUTOMOTOR (CARROS) ASIGNADO AL DEPARTAMENTO DE POLICÍA CHOCÓ Y ESPECIALIDADES</t>
  </si>
  <si>
    <t>APALANCAMIENTO PARA EL MANTENIMIENTO PREVENTIVO Y CORRECTIVO CON SUMINISTRO DE REPUESTOS Y MANO DE OBRA A TODO COSTO AL EQUIPO AUTOMOTOR (CARROS)</t>
  </si>
  <si>
    <t>APALANCAMIENTO PARA EL MANTENIMIENTO PREVENTIVO Y CORRECTIVO CON SUMINISTRO DE REPUESTOS Y MANO DE OBRA A TODO COSTO AL EQUIPO AUTOMOTOR (CARROS) ASIGNADO AL DEPARTAMENTO DE POLICÍA CHOCÓ Y ESPECIALIDADES</t>
  </si>
  <si>
    <t>ADICIÓN - MANTENIMIENTO PREVENTIVO Y CORRECTIVO CON SUMINISTRO DE REPUESTOS Y MANO DE OBRA A TODO COSTO PARA LAS MOTOCICLETAS</t>
  </si>
  <si>
    <t>ADICIÓN - SERVICIO DE MANTENIMIENTO PREVENTIVO Y CORRECTIVO CON SUMINISTRO DE REPUESTOS Y MANO DE OBRA, PARA LAS MOTOCICLETAS  AL SERVICIO DEL DEPARTAMENTO DE POLICÍA CHOCÓ.</t>
  </si>
  <si>
    <t>APALANCAMIENTO - MANTENIMIENTO PREVENTIVO Y CORRECTIVO CON SUMINISTRO DE REPUESTOS Y MANO DE OBRA A TODO COSTO PARA LAS MOTOCICLETAS</t>
  </si>
  <si>
    <t>APALANCAMIENTO - SERVICIO DE MANTENIMIENTO PREVENTIVO Y CORRECTIVO CON SUMINISTRO DE REPUESTOS Y MANO DE OBRA, PARA LAS MOTOCICLETAS  AL SERVICIO DEL DEPARTAMENTO DE POLICÍA CHOCÓ.</t>
  </si>
  <si>
    <t>D16C</t>
  </si>
  <si>
    <t>SERVICIOS DE MANTENIMIENTO VEHÍCULOS (CARROS) SETRA</t>
  </si>
  <si>
    <t>MANTENIMIENTO PREVENTIVO Y CORRECTIVO CON SUMINISTRO DE REPUESTOS Y MANO DE OBRA A TODO COSTO AL EQUIPO AUTOMOTOR ASIGNADO A LA SECCIONAL DE TRÁNSITO Y TRANSPORTE</t>
  </si>
  <si>
    <t>SERVICIOS DE MANTENIMIENTO VEHÍCULOS (MOTOCICLETAS) SETRA</t>
  </si>
  <si>
    <t>SERVICIOS DE MANTENIMIENTO Y REPARACIÓN DE OTRA MAQUINARIA Y OTRO EQUIPO.</t>
  </si>
  <si>
    <t>81101701; 72151800</t>
  </si>
  <si>
    <t>MANTENIMIENTO SUBESTACIONES ELÉCTRICAS  Y PLANTAS ELECTRICAS</t>
  </si>
  <si>
    <t>MANTENIMIENTO PREVENTIVO Y CORRECTIVO A TODO COSTO CON MANO DE OBRA Y CAMBIO DE REPUESTOS MAS DESPLAZAMIENTO A LAS SUBESTACIONES ELÉCTRICAS  Y PLANTAS ELECTRICAS PARA EL DEPARTAMENTO DE POLICÍA CHOCÓ</t>
  </si>
  <si>
    <t>73152108; 49201600; 41111505</t>
  </si>
  <si>
    <t xml:space="preserve">MANTENIMIENTO PARA LOS EQUIPOS Y MAQUINAS DEL GIMNASIO </t>
  </si>
  <si>
    <t>MANTENIMIENTO PREVENTIVO, CORRECTIVO Y CALIBRACIÓN A TODO COSTO CON MANO DE OBRA Y CAMBIO DE REPUESTOS PARA LOS EQUIPOS Y MAQUINAS DEL GIMNASIO DEL DEPARTAMENTO DE POLICÍA CHOCÓ.</t>
  </si>
  <si>
    <t>MANTENIMIENTO EQUIPOS TECNOLÓGICOS</t>
  </si>
  <si>
    <t>SERVICIO DE MANTENIMIENTO CORRECTIVO Y PREVENTIVO A TODO COSTO Y CON BOLSA DE REPUESTOS PARA LOS EQUIPOS TECNOLÓGICOS ASIGNADOS AL DEPARTAMENTO DE POLICÍA CHOCÓ.</t>
  </si>
  <si>
    <t>81101706; 73152101; 73152108; 41111502; 41111503; 41111621</t>
  </si>
  <si>
    <t>MANTENIMIENTO DE EQUIPOS TÉCNICOS Y TECNOLÓGICOS DE CRIMINALÍSTICA</t>
  </si>
  <si>
    <t xml:space="preserve">MANTENIMIENTO DE EQUIPOS TÉCNICOS Y TECNOLÓGICOS DE CRIMINALÍSTICA, MANTENIMIENTO PREVENTIVO Y CORRECTIVO INHIBIDOR DE FRECUENCIA, MANTENIMIENTO PREVENTIVO Y CORRECTIVO PLATAFORMA ROBÓTICA - SECCIONAL DE INVESTIGACIÓN </t>
  </si>
  <si>
    <t>MANTENIMIENTO SISTEMA DE SEGURIDAD INSTALACIONES</t>
  </si>
  <si>
    <t>MANTENIMIENTO SISTEMA DE SEGURIDAD DEL COMANDO DE DEPARTAMENTO.</t>
  </si>
  <si>
    <t>MANTENIMIENTO PREVENTIVO Y CORRECTIVO DE LA CANCHA SINTÉTICA</t>
  </si>
  <si>
    <t>MANTENIMIENTO PREVENTIVO Y CORRECTIVO DE LA CANCHA SINTÉTICA UBICADA EN LAS INTALACIONES DEL COMANDO DE POLICIA CHOCO</t>
  </si>
  <si>
    <t>SERVICIO DE MANTENIMIENTO CORRECTIVO A TODO COSTO (CON CAMBIO DE REPUESTOS) DE LOS AIRES ACONDICIONADOS</t>
  </si>
  <si>
    <t>V.F 2025. SERVICIO DE MANTENIMIENTO CORRECTIVO A TODO COSTO (CON CAMBIO DE REPUESTOS) DE LOS AIRES ACONDICIONADOS INSTALADOS EN LAS DIFERENTES ESPECIALIDADES, UNIDADES Y DEPENDENCIAS ADSCRITAS AL DEPARTAMENTO DE POLICÍA CHOCÓ.</t>
  </si>
  <si>
    <t>SERVICIO DE MANTENIMIENTO CORRECTIVO A TODO COSTO (CON CAMBIO DE REPUESTOS) DE LOS AIRES ACONDICIONADOS INSTALADOS EN LAS DIFERENTES ESPECIALIDADES, UNIDADES Y DEPENDENCIAS ADSCRITAS AL DEPARTAMENTO DE POLICÍA CHOCÓ.</t>
  </si>
  <si>
    <t>APALANCAMIENTO PARA EL SERVICIO DE MANTENIMIENTO CORRECTIVO A TODO COSTO (CON CAMBIO DE REPUESTOS) DE LOS AIRES ACONDICIONADOS INSTALADOS EN LAS DIFERENTES ESPECIALIDADES, UNIDADES Y DEPENDENCIAS ADSCRITAS AL DEPARTAMENTO DE POLICÍA CHOCÓ.</t>
  </si>
  <si>
    <t>MANTENIMIENTO PREVENTIVO Y CORRECTIVO A TODO COSTO CON MANO DE OBRA Y CAMBIO DE REPUESTOS PARA LAS PLANTAS DE AGUA POTABLE</t>
  </si>
  <si>
    <t>MANTENIMIENTO PREVENTIVO Y CORRECTIVO A TODO COSTO CON MANO DE OBRA Y CAMBIO DE REPUESTOS PARA LAS PLANTAS DE AGUA POTABLE DEL DEPARTAMENTO DE POLICÍA CHOCÓ</t>
  </si>
  <si>
    <t>PAGO DE OBLIGACIONES POR CONCEPTO DE CONSUMO DEL SERVICIO DE ALCANTARILLADO</t>
  </si>
  <si>
    <t>PAGO DE OBLIGACIONES POR CONCEPTO DE CONSUMO DEL SERVICIO DE ALCANTARILLADO DE LAS UNIDADES QUE CONFORMA EL DEPARTAMENTO DE POLICÍA CHOCÓ.</t>
  </si>
  <si>
    <t xml:space="preserve">EL PAGO DE OBLIGACIONES POR CONCEPTO DE CONSUMO DEL SERVICIO DE ASEO, RECOLECCIÓN, TRANSPORTE, TRATAMIENTO Y DISPOSICIÓN FINAL DE LOS RESIDUOS SÓLIDOS. </t>
  </si>
  <si>
    <t>SERVICIO DE MANTENIMIENTO PREVENTIVO Y CORRECTIVO DE LAS PLANTAS DE TRATAMIENTO DE AGUAS RESIDUALES Y POZOS SÉPTICOS, INCLUYE LIMPIEZA Y VACIADO DE TANQUES SÉPTICOS Y CAJAS SANITARIAS</t>
  </si>
  <si>
    <t xml:space="preserve">SERVICIO DE MANTENIMIENTO PREVENTIVO Y CORRECTIVO DE LAS PLANTAS DE TRATAMIENTO DE AGUAS RESIDUALES Y POZOS SÉPTICOS, INCLUYE LIMPIEZA Y VACIADO DE TANQUES SÉPTICOS Y CAJAS SANITARIAS DEL DEPARTAMENTO DE POLICÍA CHOCÓ Y UNIDADES ADSCRITAS ADMINISTRATIVAMENTE, INCLUYE LA UNIDAD PRESTADORA DE SALUD CHOCÓ, (UPRES-DECHO). </t>
  </si>
  <si>
    <t>VIATICOS FUNCIONARIOS EN COMISION</t>
  </si>
  <si>
    <t>PAGO DE VIÁTICOS</t>
  </si>
  <si>
    <t>PAGO DE VIÁTICOS AL PERSONAL DEL DECHO Y SUS ESPECIALIDADES</t>
  </si>
  <si>
    <t>PAGO DE VIÁTICOS AL PERSONAL DE LA SECCIONAL DE TRÁNSITO Y TRANSPORTES DEL DEPARTAMENTO DE POLICÍA CHOCÓ.</t>
  </si>
  <si>
    <t>PAGO DE IMPUESTO PREDIAL  Y SOBRE TASA AMBIENTAL</t>
  </si>
  <si>
    <t>PAGO DE IMPUESTO PREDIAL  Y SOBRE TASA AMBIENTAL COMANDO DE DEPARTAMENTO Y ESTACIONES DE POLICÍA.</t>
  </si>
  <si>
    <t>PAGO DE IMPUESTO ALUMBRADO PÚBLICO</t>
  </si>
  <si>
    <t>PAGO DE IMPUESTO ALUMBRADO PÚBLICO COMANDO DE DEPARTAMENTO Y ESTACIONES DE POLICÍA.</t>
  </si>
  <si>
    <t>92101600; 83100000</t>
  </si>
  <si>
    <t>PAGO DE LA TASA BOMBERIL Y OTRAS DERECHOS ADMINISTRATIVOS</t>
  </si>
  <si>
    <t>PAGO DE LA TASA BOMBERIL Y OTRAS DERECHOS ADMINISTRATIVOS ESTIPULADAS POR LAS ADMINISTRACIONES MUNICIPALES.</t>
  </si>
  <si>
    <t>D16CERCHO</t>
  </si>
  <si>
    <t>CERCHO</t>
  </si>
  <si>
    <t>RESPONSABLE CERCHO</t>
  </si>
  <si>
    <t>SUMINISTRO DE CONSUMIBLES  DE IMPRESIÓN PAPELERÍA, ÚTILES DE ESCRITORIO Y OFICINA CON DESTINO AL CENTRO RECREATIVO CHOCÓ.</t>
  </si>
  <si>
    <t>55101518; 55121704; 55121705; 55121718; 55121719</t>
  </si>
  <si>
    <t>SEÑALIZACIÓN RUTAS DE EVACUACIÓN Y RUTAS DE EMERGENCIAS</t>
  </si>
  <si>
    <t>SEÑALIZACIÓN RUTAS DE EVACUACIÓN Y RUTAS DE EMERGENCIAS PISCINA</t>
  </si>
  <si>
    <t>D16B3</t>
  </si>
  <si>
    <t>VIVIENDAS FISCALES</t>
  </si>
  <si>
    <t>RESPONSABLE BIESO</t>
  </si>
  <si>
    <t>72101507; 72103300</t>
  </si>
  <si>
    <t>MANTENIMIENTO PARA LAS VIVIENDAS FISCALES</t>
  </si>
  <si>
    <t>SERVICIOS DE CONTRUCCIÓN Y MANTENIMIENTO PARA LAS VIVIENDAS FISCALES</t>
  </si>
  <si>
    <t xml:space="preserve"> PRESTACIÓN DEL SERVICIO DE ASEO A LAS INSTALACIONES</t>
  </si>
  <si>
    <t>VF-2025 - PRESTACIÓN DEL SERVICIO DE ASEO A LAS INSTALACIONES DEL CENTRO RECREATIVO CHOCÓ</t>
  </si>
  <si>
    <t>ADICIÓN PRESTACIÓN DEL SERVICIO DE ASEO A LAS INSTALACIONES DEL CENTRO RECREATIVO CHOCÓ</t>
  </si>
  <si>
    <t>APALANCAMIENTO PARA LA PRESTACIÓN DEL SERVICIO DE ASEO A LAS INSTALACIONES DEL CENTRO RECREATIVO CHOCÓ</t>
  </si>
  <si>
    <t>PAGO DEL SERVICIO DE ENERGÍA ELÉCTRICA DE LAS INSTALACIONES DEL CENTRO RECREATIVO CHOCÓ.</t>
  </si>
  <si>
    <t>SERVICIO DE ALCANTARILADO</t>
  </si>
  <si>
    <t>SERVICIO DE ALCANTARILLADO, RECOLECCIÓN, TRATAMIENTO Y DISPOSICIÓN DE DECECHOS Y OTROS SERVICIOS DE SANEAMIENTO PARA LAS INSTALACIONES DEL CENTRO RECREATIVO CHOCÓ</t>
  </si>
  <si>
    <t>D16BS1</t>
  </si>
  <si>
    <t>BIESO-SAFAP</t>
  </si>
  <si>
    <t>80141902; 90141500; 90141502; 93141506; 93141701; 80141903; 93141514.</t>
  </si>
  <si>
    <t>SERVICIOS DE BIENESTAR SOCIAL ORIENTADOS AL SISTEMA INTEGRAL DE LA FAMILIA POLICIAL SAFAP</t>
  </si>
  <si>
    <t>SERVICIOS DE BIENESTAR SOCIAL ORIENTADOS AL SISTEMA INTEGRAL DE LA FAMILIA POLICIAL SAFAP, PARA EL MEJORAMIENTO DE LA CALIDAD DE VIDA EN LOS COMPONENTE ASISTENCIA PSICOSOCIAL RECREACIÓN, DEPORTE Y CULTURA PARA EL PERSONAL ADSCRITOS AL DEPARTAMENTO DE POLICIA CHOCÓ Y DEMÁS UNIDADES ADSCRITAS, ASI COMO SU NUCLEO FAMILIAR.</t>
  </si>
  <si>
    <t>SERVICIO DE BIENESTAR SOCIAL ORIENTADOS AL SISTEMA INTEGRAL DELA FAMILIA POLICIAL  SAFAP, PARA EL MEJORAMIENTO DE LA CALIDAD DE VIDA EN LOS COMPONENTES DE ASISTENCIA PSICOSOCIAL  RECREACIÓN DEPORTE Y CULTURA PARA EL PERSONAL, ADSCRITO AL CENTRO RECREATIVO CHOCÓ.</t>
  </si>
  <si>
    <t>SERVICIOS DE BIENESTAR SOCIAL ORIENTADOS AL SISTEMA INTEGRAL DE LA FAMILIA POLICIAL SAFAP, PARA EL MEJORAMIENTO DE LA CALIDAD DE VIDA EN LOS COMPONENTES ASISTENCIA PSICOLÓGICA, RECREACIÓN, DEPORTE Y CULTURA PARA EL GRUPO DE INCORPORACIÓN CHOCO Y LAS DEMÁS UNIDADES ADSCRITAS, ASÍ COMO SU NÚCLEO FAMILIAR.</t>
  </si>
  <si>
    <t>D19D</t>
  </si>
  <si>
    <t xml:space="preserve">DINCO </t>
  </si>
  <si>
    <t>ADQUISICION AIRE ACONDICIONADO</t>
  </si>
  <si>
    <t>GUGED             SIJIN</t>
  </si>
  <si>
    <t>81101706 41111502 41111621 41111600</t>
  </si>
  <si>
    <t xml:space="preserve">CALIBRACION DE TERMOHIGRÓMETRO Y LUXOMETRO PARA EL ARCHIVO CENTRAL DEL DEPARTAMENTO DE POLICIA GUAJIRA-  PARA EL GRUPO DE ARCHIVO_DEGUA- (ADQUISICIÓN DE BALANZAS, CALIBRADORES DIGITALES, Y DISTANCIÓMETRO LASER -EQUIPOS Y SUMINISTROS DE LABORATORIO, DE MEDICION DE OBSERVACION Y DE PRUEBAS) SIJIN-DEGUA  </t>
  </si>
  <si>
    <t>ADQUISICION DE PASTA DE PAPEL, PAPEL Y CARTÓN - PAPELERIA-TINTAS PARA IMPRESORA</t>
  </si>
  <si>
    <t>15101506 15101500</t>
  </si>
  <si>
    <t>ACEITES DE PETRÓLEO O ACEITES OBTENIDOS DE MINERALES BITUMINOSOS (EXCEPTO LOS ACEITES CRUDOS); PREPARADOS N.C.P.,- GASOLINA CORRIENTE-COMBISTIBLE</t>
  </si>
  <si>
    <t xml:space="preserve">SELECCIÓN ABREVIADA MENOR CUANTIA </t>
  </si>
  <si>
    <t xml:space="preserve">25172504 25172512 </t>
  </si>
  <si>
    <t>ADQUISICION DE LLANTAS DE CAUCHO Y NEUMÁTICOS (CÁMARAS DE AIRE) PARA EL PARQUE AUTOMOTOR DEL DEGUA</t>
  </si>
  <si>
    <t xml:space="preserve">GULOG </t>
  </si>
  <si>
    <t xml:space="preserve">ADQUISICION ( AIRE ACONDICIONADO) </t>
  </si>
  <si>
    <t xml:space="preserve"> ADQUISICION DE BATERIAS PANELES SOLARES  DEGUA-GUTIC</t>
  </si>
  <si>
    <t>DEPARTAMENTO DE POLICÍA GUAJIRA</t>
  </si>
  <si>
    <t>DEPARTAMENTO DE POLICÍA GUAJIRA - DISTRITO DE POLICÍA SAN JUAN DEL CESAR - PLAN DIGNIDAD</t>
  </si>
  <si>
    <t>DEPARTAMENTO DE POLICÍA GUAJIRA - DIRECCIÓN DE INCORPORACIÓN</t>
  </si>
  <si>
    <t>PAGO SERVICIOS POSTALES Y DE MENSAJERÍA -(CORREO Y MENSAJERIA) DEGUA-GUGED</t>
  </si>
  <si>
    <t xml:space="preserve">GUBIR </t>
  </si>
  <si>
    <t>73171501 83101807</t>
  </si>
  <si>
    <t>PAGO SERVICIOS DE DISTRIBUCIÓN DE ELECTRICIDAD - SERVICIOS DE DISTRIBUCIÓN DE AGUA- DEGUA-GUBIR</t>
  </si>
  <si>
    <t>D19C</t>
  </si>
  <si>
    <t xml:space="preserve">SETRA </t>
  </si>
  <si>
    <t xml:space="preserve">PAGO SERVICIOS DE DISTRIBUCIÓN DE ELECTRICIDAD - SERVICIOS DE DISTRIBUCIÓN DE AGUA- SETRA </t>
  </si>
  <si>
    <t xml:space="preserve">PAGO DE SEGUROS OBLIGATORIOS DE ACCIDENTES DE TRÁNSITO- PARQUE AUTOMOTOR DEL DEGUA </t>
  </si>
  <si>
    <t xml:space="preserve">SELECCIÓN ABREVIDA MENOR CUANTIA </t>
  </si>
  <si>
    <t>PAGO ARRENDAMIENTO UNIDAD BASICA DE CARABINEROS AETCR FONSECA PONDORES DEGUA- SECAR</t>
  </si>
  <si>
    <t xml:space="preserve">SERVICIOS DE DIAGNÓSTICO DE REVISIÓN TECNO MECÁNICA PARQUE AUTOMOTOR DEL DEGUA </t>
  </si>
  <si>
    <t xml:space="preserve">CONTRATACION  SERVICIOS PROFESIONALES Y TECNICO </t>
  </si>
  <si>
    <t>SERVICIOS DE LIMPIEZA GENERAL PARA EL DEGUA-GULOG</t>
  </si>
  <si>
    <t xml:space="preserve">SERVICIOS DE MANTENIMIENTO Y REPARACIÓN DE VEHÍCULOS Y MOTOCICLETAS - DEGUA </t>
  </si>
  <si>
    <t xml:space="preserve">SERVICIOS DE MANTENIMIENTO Y REPARACIÓN DE VEHÍCULOS Y MOTOCICLETAS - SETRA </t>
  </si>
  <si>
    <t>SERVICIOS DE ALCANTARILLADO, DESECHOS Y TRATAMIENTO DE AGUAS RESIDUALES - SERVICIOS DE RECOLECCIÓN DE DESECHOS</t>
  </si>
  <si>
    <t xml:space="preserve">PAGO DE VIÁTICOS DE LOS FUNCIONARIOS EN COMISIÓN </t>
  </si>
  <si>
    <t xml:space="preserve">PAGO DE VIÁTICOS DE LOS FUNCIONARIOS EN COMISIÓN PARA SECCIONAL DE TRANSITO Y TRASPORTE </t>
  </si>
  <si>
    <t>D19N</t>
  </si>
  <si>
    <t xml:space="preserve">GUDMO </t>
  </si>
  <si>
    <t>PAGO DE VIÁTICOS DE LOS FUNCIONARIOS EN COMISIÓN PARA EL ESCUADRÓN MÓVIL ANTIDISTURBIO</t>
  </si>
  <si>
    <t>PAGO DE IMPUESTO PREDIAL DE LAS UNIDADES</t>
  </si>
  <si>
    <t>PAGO DE IMPUESTO ALUMBRADO PUBLICO -</t>
  </si>
  <si>
    <t>08--03</t>
  </si>
  <si>
    <t>PAGO  IMPUESTOS TASAS Y DERECHOS ADMINISTRATIVOS-</t>
  </si>
  <si>
    <t>D19B3</t>
  </si>
  <si>
    <t>GUBSO</t>
  </si>
  <si>
    <t>SERVICIOS DE CONSTRUCCIÓN-DEGUA - DIBIE VIVIENDA FISCAL</t>
  </si>
  <si>
    <t>D19BS1</t>
  </si>
  <si>
    <t xml:space="preserve">SERVICIOS DE ESPARCIMIENTO, CULTURALES Y DEPORTIVOS PARA EL PERSONAL DEL DEPARTAMENTO DE POLICIA GUAJIRA  </t>
  </si>
  <si>
    <t xml:space="preserve">SERVICIOS DE ESPARCIMIENTO, CULTURALES Y DEPORTIVOS PARA EL PERSONAL DE LA  DIRECCIÓN DE INCORPORACIÓN  DINCO </t>
  </si>
  <si>
    <t xml:space="preserve">SERVICIOS DE ESPARCIMIENTO, CULTURALES Y DEPORTIVOS PARA EL PERSONAL DE LA UNIDAD DE DIÁLOGO Y MANTENIMIENTO DEL ORDEN- GUDMO </t>
  </si>
  <si>
    <t xml:space="preserve">GUBSO </t>
  </si>
  <si>
    <t xml:space="preserve">AGO DE IMPUESTO ALUMBRADO PUBLICO VIVIENDAS FISCALES </t>
  </si>
  <si>
    <t>DEGUN</t>
  </si>
  <si>
    <t>IT. WILSON LADINO</t>
  </si>
  <si>
    <t>SERVICIOS PÚBLICOS</t>
  </si>
  <si>
    <t xml:space="preserve">       LOS CUALES SON NECESARIOS PARA EL DESARROLLO DE LAS ACTIVIDADES LOGÍSTICAS DE LA UNIDAD</t>
  </si>
  <si>
    <t>SERVICIOS PÚBLICOS ( ACUEDUCTO, ALCANTARILLADO Y ASEO)</t>
  </si>
  <si>
    <t>PROCESO DE MÍNIMA CUANTÍA</t>
  </si>
  <si>
    <t xml:space="preserve">TASAS Y DERECHOS ADMINISTRATIVOS </t>
  </si>
  <si>
    <t>IMPUESTOS</t>
  </si>
  <si>
    <t>LOS CUALES SON NECESARIOS PARA EL DESARROLLO DE LAS ACTIVIDADES ADMINISTRATIVAS DE LA UNIDAD</t>
  </si>
  <si>
    <t>SI. ABELARDO GIL</t>
  </si>
  <si>
    <t>02-02-01-003-003-03</t>
  </si>
  <si>
    <t>SUMINISTRO DE COMBUSTIBLE PARA EL EQUIPO AUTOMOTOR</t>
  </si>
  <si>
    <t>IJ.HILDEBRANDO ÁLVAREZ</t>
  </si>
  <si>
    <t>02-02-02-008-007-01</t>
  </si>
  <si>
    <t>MANTENIMIENTO DE VEHÍCULOS</t>
  </si>
  <si>
    <t>PT.HOLMAN CRUZ</t>
  </si>
  <si>
    <t>MANTENIMIENTO DE LANCHAS</t>
  </si>
  <si>
    <t>TE. JUAN CARVAJAL</t>
  </si>
  <si>
    <t xml:space="preserve">ADQUISICIÓN DE ELEMENTO DE FERRETERÍA  </t>
  </si>
  <si>
    <t>SI MARCEL QUIMBAYO</t>
  </si>
  <si>
    <t>ADQUISICIÓN LLANTAS</t>
  </si>
  <si>
    <t>IT. JORGE BRAN BEDOYA</t>
  </si>
  <si>
    <t>LOS CUALES SON NECESARIOS PARA EL DESARROLLO DE LAS ACTIVIDADES DE BIENESTAR DE LA UNIDAD</t>
  </si>
  <si>
    <t xml:space="preserve"> SERVICIOS DE SUMINISTROS DE COMIDAS Y BEBIDAS</t>
  </si>
  <si>
    <t>LOS CUALES SON NECESARIOS PARA EL DESARROLLO DE LAS ACTIVIDADES OPERATIVAS TENIENDO EN CUENTA VISITAS Y APOYOS A LA UNIDAD</t>
  </si>
  <si>
    <t xml:space="preserve">SI JIMMY ROJAS </t>
  </si>
  <si>
    <t xml:space="preserve">SERVICIO DE FUMIGACION,  LAVADO Y DESINFECCION TANQUES </t>
  </si>
  <si>
    <t>LOS CUALES SON NECESARIOS PARA EL DESARROLLO DE LAS ACTIVIDADES LOGÍSTICAS Y DE BIENESTAR DE LA UNIDAD</t>
  </si>
  <si>
    <t>02-02-01-003-005-03</t>
  </si>
  <si>
    <t>ADQUISICION DE ELEMENTOS ASEO</t>
  </si>
  <si>
    <t>PT. LUIS SANTRICH</t>
  </si>
  <si>
    <t>LOS CUALES SON NECESARIOS PARA LAS EMERGENCIAS DE LA UNIDAD</t>
  </si>
  <si>
    <t>02-01-01-004-003-09</t>
  </si>
  <si>
    <t>ADQUISICIÓN DE EXTINTORES</t>
  </si>
  <si>
    <t xml:space="preserve">ST. GABRIELA CEDANO </t>
  </si>
  <si>
    <t>ADQUISICIÓN DE AIRES ACONDICIONADOS E INSTALACION</t>
  </si>
  <si>
    <t>02-02-01-002-003-01</t>
  </si>
  <si>
    <t>SUMINISTROS ELEMENTOS DE CAFETERIA</t>
  </si>
  <si>
    <t xml:space="preserve">ADQUISICION DE  UTILES Y ELEMENTOS DE ESCRITORIO </t>
  </si>
  <si>
    <t>MANTENIMIENTO DE ELECTROBOMBAS, LAVADORAS Y  AIRES ACONDICIONADOS</t>
  </si>
  <si>
    <t>IJ. JHON BETANCOURT</t>
  </si>
  <si>
    <t>MANTENIMIENTO Y CALIBRACIÓN DE EQUIPOS TERMO HIGRÓMETRO, LUXÓMETRO Y CALIBRACIÓN DE BALANZA</t>
  </si>
  <si>
    <t>02-02-02-007-001-03</t>
  </si>
  <si>
    <t>SEGUROS OBLIGATORIOS PARA VEHÍCULOS (SOAT)</t>
  </si>
  <si>
    <t>CT. GILDARDO TORRES</t>
  </si>
  <si>
    <t>ADQUISICIÓN DE CAJA FUERTE</t>
  </si>
  <si>
    <t>02-02-02-008-007-01-1</t>
  </si>
  <si>
    <t>MANTENIMIENTO DE COMPUTADORES</t>
  </si>
  <si>
    <t>ADQUISICION DE PAPELERIA, Y DERIVADOS DELCARTON</t>
  </si>
  <si>
    <t>IT. JORGE ROJAS</t>
  </si>
  <si>
    <t>02-02-02-006-005-03</t>
  </si>
  <si>
    <t>SERVICIOS DE TRANSPORTE DE CARGA POR VIA AEREA</t>
  </si>
  <si>
    <t>SI. LUIS MORA</t>
  </si>
  <si>
    <t>02-02-01-003-006-09              02-02-01-002-007</t>
  </si>
  <si>
    <t xml:space="preserve">PRODUCTOS DE CAUCHO Y PLÁSTICO.                     ARTÍCULOS TEXTILES (EXCEPTO PRENDAS DE VESTIR)  </t>
  </si>
  <si>
    <t>73101500 46181900</t>
  </si>
  <si>
    <t>ADQUISICIÓN DE PROTECTOR AUDITIVO, CARTUCHO DE SEGURIDAD PARA FUSIL Y  CORREA PORTA FUSIL</t>
  </si>
  <si>
    <t>02-02-01-003-005-02</t>
  </si>
  <si>
    <t>ADQUISICION DE BOTIQUINS</t>
  </si>
  <si>
    <t>02-02-01-004-009-02                            02-01-01-004-003-02                               02-01-01-004-004-02</t>
  </si>
  <si>
    <t xml:space="preserve">EQUIPO DE TRANSPORTE.                                 MAQUINARIA PARA USO GENERAL.               MAQUINARIA PARA USOS ESPECIALES.               </t>
  </si>
  <si>
    <t>24101510       27113200</t>
  </si>
  <si>
    <t>ADQUISICION  DE CARRO INDUSTRIAL, COMPRESOR VERTICAL Y JUEGO HERRAMIENTAS</t>
  </si>
  <si>
    <t>IT. DIEGO MINA</t>
  </si>
  <si>
    <t>ADQUISICION  DE CARPAS</t>
  </si>
  <si>
    <t>CT. ANDRÉS RAMÍREZ</t>
  </si>
  <si>
    <t xml:space="preserve">MANTENIMIENTO DE TARIMA, CARPA Y VALLAS METALICAS </t>
  </si>
  <si>
    <t xml:space="preserve">02-02-01-002-007                          02-02-01-003-006-09                     02-02-01-003-005-05   </t>
  </si>
  <si>
    <t>ARTÍCULOS TEXTILES (EXCEPTO PRENDAS DE VESTIR), PRODUCTOS DE CAUCHO Y PLÁSTICO Y OTROS PRODUCTOS QUÍMICOS; FIBRAS ARTIFICIALES (O FIBRAS INDUSTRIALES HECHAS POR EL HOMBRE)</t>
  </si>
  <si>
    <t xml:space="preserve">46181500  46181705   24101600  </t>
  </si>
  <si>
    <t>ADQUISICIÓN DE KIT DE CARRETERAS, PROTECCIÓN MOTO: CASCOS Y KITS ELEMENTOS DE BIOSEGURIDAD</t>
  </si>
  <si>
    <t>MANTENIMIENTO DE  INSTALACIONES</t>
  </si>
  <si>
    <t>ST. MILDRED BOTINA</t>
  </si>
  <si>
    <t xml:space="preserve">02-01-01-004-006-02                   02-01-01-004-007-03                02-01-01-004-006-09  </t>
  </si>
  <si>
    <t>MAQUINARIA Y APARATOS ELÉCTRICOS, EQUIPO Y APARATOS DE RADIO, TELEVISIÓN Y COMUNICACIONES</t>
  </si>
  <si>
    <t xml:space="preserve">52161548  52161520  43221700  </t>
  </si>
  <si>
    <t>ADQUISICIÓN DE CONSOLA PROFESIONAL, SISTEMA RADIANTE Y ACCESORIOS Y MICRÓFONO CONDENSADOR</t>
  </si>
  <si>
    <t>LOS CUALES SON NECESARIOS PARA ADECUACIÓN DE LA EMISORA</t>
  </si>
  <si>
    <t>LICENCIAS OFIMÁTICA</t>
  </si>
  <si>
    <t>M6DP</t>
  </si>
  <si>
    <t>DEMAM</t>
  </si>
  <si>
    <t>Suministro de papelería, y demas articulos similares para ofician para las dependencias del DEMAM</t>
  </si>
  <si>
    <t>Suministro de papelería, y demás artículos similares para las diferentes dependencias del Departamento de Policía Magdalena Medio. Apalancamiento  Vigencias futuras 2025</t>
  </si>
  <si>
    <t>15101506                                        15105505</t>
  </si>
  <si>
    <t>DEMAM-GUMOV Suministro de Combustible Gasolina corriente y Biodiesel Extra para la BASE del Departamento de Policía Magdalena Medio. CATEGORIA B</t>
  </si>
  <si>
    <t>DEMAM-GUMOV Suministro de Combustible Gasolina corriente y Biodiesel Extra para Puerto Berrio en el Departamento de Policía Magdalena Medio. CATEGORIA B</t>
  </si>
  <si>
    <t>DEMAM-GUMOV Suministro de Combustible Gasolina corriente y Biodiesel Extra para Puerto Boyacá en el Departamento de Policía Magdalena Medio. CATEGORIA B</t>
  </si>
  <si>
    <t>DEMAM-GUMOV Suministro de Diesel (ACPM) y Gasolina corriente para la estación de Yondó en el Departamento de Policía Magdalena Medio. CATEGORIA B</t>
  </si>
  <si>
    <t xml:space="preserve">DEMAM-ARLOG Suministro de Combustible para las guadañas y plantas eléctricas del Departamento de Policía Magdalena Medio. </t>
  </si>
  <si>
    <t xml:space="preserve">DEMAM-GUMOV Suministro de Combustible Gasolina corriente y Biodiesel Extra Santa Rosa sur de Bolívar en el departamento de Policía Magdalena Medio. </t>
  </si>
  <si>
    <t xml:space="preserve">DEMAM-GUMOV Suministro de Combustible Gasolina corriente y Biodiesel Extra para las Estaciones en el Departamento de Policía Magdalena Medio.  </t>
  </si>
  <si>
    <t xml:space="preserve">DEMAM-GUMOV Suministro de Combustible Gasolina corriente y Biodiesel Extra para la BASE del Departamento de Policía Magdalena Medio. </t>
  </si>
  <si>
    <t xml:space="preserve">ACUERDO MARCO DE PRECIOS SELECCIÓN ABREVIADA </t>
  </si>
  <si>
    <t xml:space="preserve">DEMAM-GUMOV Suministro de Combustible Gasolina corriente y Biodiesel Extra para Puerto Berrio en el Departamento de Policía Magdalena Medio. </t>
  </si>
  <si>
    <t xml:space="preserve">DEMAM-GUMOV Suministro de Combustible Gasolina corriente y Biodiesel Extra para Puerto Boyacá en el Departamento de Policía Magdalena Medio. </t>
  </si>
  <si>
    <t xml:space="preserve">DEMAM-GUMOV Suministro de Diesel (ACPM) y Gasolina corriente para la estación de Yondó en el Departamento de Policía Magdalena Medio. </t>
  </si>
  <si>
    <t>DEMAM-GUMOV Suministro de Combustible Gasolina corriente y Biodiesel Extra para la BASE del Departamento de Policía Magdalena Medio. Apalancamiento Vigencias Futuras</t>
  </si>
  <si>
    <t>DEMAM-GUMOV Suministro de Combustible Gasolina corriente y Biodiesel Extra para Puerto Berrio en el Departamento de Policía Magdalena Medio.   Apalancamiento Vigencias Futuras</t>
  </si>
  <si>
    <t>DEMAM-GUMOV Suministro de Combustible Gasolina corriente y Biodiesel Extra para Puerto Boyacá en el Departamento de Policía Magdalena Medio.  Apalancamiento Vigencias Futuras</t>
  </si>
  <si>
    <t>DEMAM-GUMOV Suministro de Diesel (ACPM) y Gasolina corriente para la estación de Yondó en el Departamento de Policía Magdalena Medio.  Apalancamiento Vigencias Futuras</t>
  </si>
  <si>
    <t>DEMAM-ARLOG Suministro de Combustible para las guadañas y plantas eléctricas del Departamento de Policía Magdalena Medio.  Apalancamiento Vigencias Futuras</t>
  </si>
  <si>
    <t>DEMAM-GUMOV Suministro de Combustible Gasolina corriente y Biodiesel Extra Santa Rosa sur de Bolívar en el departamento de Policía Magdalena Medio.  Apalancamiento Vigencias Futuras</t>
  </si>
  <si>
    <t>DEMAM-GUMOV Suministro de Combustible Gasolina corriente y Biodiesel Extra para las Estaciones en el Departamento de Policía Magdalena Medio.   Apalancamiento Vigencias Futuras</t>
  </si>
  <si>
    <t xml:space="preserve">DEMAM-GUMOV Suministro de llantas para el equipo automotor del Departamento de Policia Magdalena Medio. </t>
  </si>
  <si>
    <t>M6DP15</t>
  </si>
  <si>
    <t xml:space="preserve">DEMAM-GUDMO Suministro de llantas para el equipo automotor del grupo de dialogo y mantenimiento del orden en el Departamento de Policía Magdalena Medio. </t>
  </si>
  <si>
    <t>SIJIN - CRIMINALISTICA</t>
  </si>
  <si>
    <t>DEMAM-SIJIN-CRIMINALISTICA Adquisición de guantes de nitrilo-butadieno color azul libre de talco, caja por 100 unidades</t>
  </si>
  <si>
    <t>TELEM</t>
  </si>
  <si>
    <t>DEMAM-TELEM Suministro de consumibles de impresión, cartuchos para impresoras y demas similares para Departamento de Policia Magdalena Medio.</t>
  </si>
  <si>
    <t>DEMAM-SIJIN Adquisición de bolsas para embalar cadáveres, color blanco en polietileno calibre 7 mm, dimensiones 1.05 x 2.15 metros, con cremallera plástica y  estampado institucional.</t>
  </si>
  <si>
    <t>PRODUCTOS METALICOS ELABORADOS (EXCEPTO MAQUINARIA Y EQUIPO)</t>
  </si>
  <si>
    <t>DEMAM-ARLOG Suministro de elementos de ferreteria y cerrajeria para el Departamento de Policia Magdalena Medio</t>
  </si>
  <si>
    <t>02-02-02-005</t>
  </si>
  <si>
    <t>DEMAM-GUBIR Mantenimiento instalaciones policiales en el departamento de Policia Magdalena Medio</t>
  </si>
  <si>
    <t>LICITACION PUBLICA</t>
  </si>
  <si>
    <t>ALOJAMIENTO; SERVICIOS DE SUMINISTRO DE COMIDAS Y BEBIDAS</t>
  </si>
  <si>
    <t>DEMAM-ARLOG Servicio de hospedaje para un personal del DEMAM y sus unidades adscritas (Rurales y urbanas) en los diferentes planes de seguridad y control.</t>
  </si>
  <si>
    <t>DEMAM-ARLOG Servicio de alimentación para un personal del DEMAM  en los diferentes planes de seguridad, control y apoyo.</t>
  </si>
  <si>
    <t>DEMAM-GUTAH Servicio de expedición de pasajes o tiquetes fluviales para un personal del DEMAM y sus unidades adscritas (Rurales y urbanas) en los diferentes planes de seguridad y control.</t>
  </si>
  <si>
    <t xml:space="preserve">DEMAM-GUGED Servicio de mensajería para el envío de correo certificado y paquetería de las diferentes unidades y dependencias que conforman el Departamento de Policía Magdalena Medio. </t>
  </si>
  <si>
    <t>DEMAM-GUGED Servicio de mensajería para el envío de correo certificado y paquetería de las diferentes unidades y dependencias que conforman el Departamento de Policía Magdalena Medio. Apalancamiento vigencias futuras</t>
  </si>
  <si>
    <t>ACUERDO MARCO PRECIOS</t>
  </si>
  <si>
    <t>SERVICIOS DE DISTRIBUCIÓN DE ELECTRICIDAD, Y SERVICIOS DE DISTRIBUCIÓN DE GAS Y AGUA (POR CUENTA PROPIA)</t>
  </si>
  <si>
    <t>DEMAM-GUBIR Pago por concepto del servicio de energía para las instalaciones en el Departamento de Policía Magdalena Medio</t>
  </si>
  <si>
    <t>N/P</t>
  </si>
  <si>
    <t>DEMAM-GUBIR Pago por concepto del servicio de gas natural para las instalaciones del Departamento de Policía Magdalena Medio.</t>
  </si>
  <si>
    <t>DEMAM-GUBIR Pago por concepto del servicio de acueducto del Departamento de Policía Magdalena Medio.</t>
  </si>
  <si>
    <t xml:space="preserve">DEMAM-GUMOV Adquisición de seguros obligatorios de accidentes de tránsito (SOAT) para motocicletas y vehículos en el Departamento de Policía Magdalena Medio.  </t>
  </si>
  <si>
    <t>modificación al plan anual de adquisiciones del rubro presupuestal “SERVICIO DE SEGUROS DE VEHÍCULOS AUTOMOTORES” a “SERVICIOS PROFESIONALES, CIENTÍFICOS Y TÉCNICOS”, Teniendo en cuenta la modificación del rubro presupuestal de revisión técnico mecánica de vehículos y motocicletas de 02-02-02-007-001 a 02-02-02-008-003, se hace necesario el anterior traslado, para adelantar los diferentes procesos contractuales, toda vez que no es posible la utilización de los recursos ya que el rubro anterior pertenece únicamente a servicios de seguro de vehículos automotores.</t>
  </si>
  <si>
    <t xml:space="preserve">SERVICIOS DE SOPORTE </t>
  </si>
  <si>
    <t>DEMAM-ARLOG Servicio de aseo para las instalaciones del Departamento de Policía Magdalena Medio.</t>
  </si>
  <si>
    <t>PLANE-SST</t>
  </si>
  <si>
    <t>72102103                                  72102106</t>
  </si>
  <si>
    <t>DEMAM-PLANE-SST Servicio de fumigación para el control de plagas, roedores e insectos (desinsectación) en las instalaciones del Departamento de policía Magdalena Medio.</t>
  </si>
  <si>
    <t xml:space="preserve">ACUERDO MARCO PRECIOS </t>
  </si>
  <si>
    <t>DEMAM-ARLOG Servicio de aseo para las instalaciones del Departamento de Policía Magdalena Medio. Apalancamiento vigencias Futuras</t>
  </si>
  <si>
    <t>SERVICIOS DE MANTENIMIENTO, REPARACIÓN E INSTALACION (EXCEPTO SERVICIOS DE CONSTRUCCION)</t>
  </si>
  <si>
    <t>DEMAM-TELEM Mantenimiento preventivo y correctivo de equipos de impresión y fotocopiado.</t>
  </si>
  <si>
    <t xml:space="preserve">ACUERDO MARCO PRECIOS SELECCIÓN ABREVIADA </t>
  </si>
  <si>
    <t>M6DP6</t>
  </si>
  <si>
    <t xml:space="preserve">DEMAM-SETRA Servicio de mantenimiento preventivo y correctivo a todo costo para vehículos multimarcas de la seccional de transito y tranporte del Departamento de Policía Magdalena Medio. </t>
  </si>
  <si>
    <t xml:space="preserve">DEMAM-SETRA Servicio de mantenimiento preventivo y correctivo a todo costo para las motocicletas de la seccional de tránsito y transporte en el Departamento de Policía Magdalena Medio. </t>
  </si>
  <si>
    <t xml:space="preserve">DEMAM-GUDMO Mantenimiento preventivo y correctivo a todo costo de  los vehículos de la marca Chevrolet de carga liviana, asignados al grupo de dialogo y mantenimiento del orden en el Departamento de Policía Magdalena Medio. </t>
  </si>
  <si>
    <t xml:space="preserve">DEMAM-GUDMO Mantenimiento preventivo y correctivo a todo costo de  los vehículos multimarcas y tanquetas asignados al grupo de dialogo y mantenimiento del orden en el Departamento de Policía Magdalena Medio. </t>
  </si>
  <si>
    <t>DEMAM-ARLOG Mantenimiento de aires acondicionados en el Departamento de Polciia Magdalena Medio</t>
  </si>
  <si>
    <t>GUGED-SIJIN</t>
  </si>
  <si>
    <t>DEMAM-GUGED-SIJIN Servicio de manetenimiento a todo costo y certificación de los equipos de medición como balanzas, calibradores, termohigrometros y demas similares en el Departamento de Policía Magdalena Medio</t>
  </si>
  <si>
    <t>DEMAM-GUTAH Servicio de mantenimeinto y recarga de extintores en el Departamento de Policía Magdalena Medio.</t>
  </si>
  <si>
    <t>DEMAM-GUTIC Servicio de Outsourcing de impresión y fotocopiado para el Departamento de Policía Magdalena Medio.</t>
  </si>
  <si>
    <t xml:space="preserve">SERVICIOS DE ALCANTARILLADO, RECOLECCION, TRATAMIENTO Y DISPOCISION DE DESECHOS Y OTROS SERVICIOS DE SANEAMIENTO AMBIENTAL </t>
  </si>
  <si>
    <t>DEMAM-GUBIR Pago por concepto de alcantarillado y aseo para las instalaciones del Departamento de Policía Magdalena Medio</t>
  </si>
  <si>
    <t xml:space="preserve">GUDMO DEMAM Servicio de prevención del riesgo psicosocial, actividades lúdicas, deportivas y recreativas,  dirigido al personal que labora en el GUDMO </t>
  </si>
  <si>
    <t xml:space="preserve">M6DPBS1 </t>
  </si>
  <si>
    <t>SAFAP</t>
  </si>
  <si>
    <t>DEMAM SAFAP Servicio de prevención del riesgo psicosocial, actividades lúdicas, deportivas y recreativas,  dirigido al personal que labora en el Departamento de Policía Magdalena Medio.</t>
  </si>
  <si>
    <t xml:space="preserve">02-02-02-010 </t>
  </si>
  <si>
    <t>DEMAM-GUDMO Pago por concepto de viáticos al personal del grupo de dialogo y mantenimiento del orden en el departamento de policía magdalena medio</t>
  </si>
  <si>
    <t>DEMAM-SETRA Pago por concepto de viáticos al personal policial de la seccional de tránsito y transporte en el Departamento de Policía Magdalena Medio.</t>
  </si>
  <si>
    <t>08-01-02.</t>
  </si>
  <si>
    <t>IMPUESTOS TERRITORIALES</t>
  </si>
  <si>
    <t>DEMAM GUBIR Pago por concepto de impuesto predial de las instalaciones policiales asignadas al Departamento Policía Magdalena Medio.</t>
  </si>
  <si>
    <t>M6</t>
  </si>
  <si>
    <t>MEBUC</t>
  </si>
  <si>
    <t xml:space="preserve">MEBUC-SIJIN </t>
  </si>
  <si>
    <t>MEBUC-SIJIN Adquisición de luces forenses para inspección de lugar de los hechos de la seccional de investigación criminal.</t>
  </si>
  <si>
    <t>MEBUC-GUTAH SG-SST</t>
  </si>
  <si>
    <t>MEBUC-GUTAH SG-SST Adquisición de megáfono o altavoz recargable para el grupo de brigadistas de la Policía Metropolitana de Bucaramanga.</t>
  </si>
  <si>
    <t>MEBUC-GUTAH SG-SST Adquisición de desfibriladores externos para las diferentes instalaciones de la Policia Metropolitana de Bucaramanga. Resolución 011 del 2022 "Por la cual se establecen los procedimientos administrativos, técnicos y operativos para la implementación de los Desfibriladores Externos Automáticos - DEA en el municipio de Bucaramanga"</t>
  </si>
  <si>
    <t xml:space="preserve">MEBUC-GUTIC </t>
  </si>
  <si>
    <t>MEBUC-SIJIN Adquisición de licencias de software para computares de la Poicia Metropolitana de Bucaramanga.</t>
  </si>
  <si>
    <t>MEBUC-SIJIN</t>
  </si>
  <si>
    <t>MEBUC-SIJIN Adquisición de trajes de Bioseguridad para la seccional de investigación criminal de la policía Metropolitana de Bucaramanga.</t>
  </si>
  <si>
    <t>MEBUC-SIJIN-GREPCI</t>
  </si>
  <si>
    <t>MEBUC-SIJIN-GREPCI5 Adquisición de tapabocas de tres capas termosellado para la seccional de investigación criminal y grupo regional de Policía científica No. 5</t>
  </si>
  <si>
    <t>MEBUC-ALMIN</t>
  </si>
  <si>
    <t xml:space="preserve">MEBUC-ALMIN Suministro de resmas de papel, cartón y demás similares en la Policía Metropolitana de Bucaramanga. </t>
  </si>
  <si>
    <t xml:space="preserve">VIGENCIAS FUTURAS </t>
  </si>
  <si>
    <t>MEBUC-SIJIN-SEPRO-GREPCI5</t>
  </si>
  <si>
    <t>MEBUC-SIJIN-SEPRO-GREPCI5 Suministro de resmas de papel, cartón y demás similares para las diferentes especialidades en la Policía Metropolitana de Bucaramanga.</t>
  </si>
  <si>
    <t>MEBUC-ALMIN Suministro de resmas de papel, cartón, carpetas  y demás similares en la Policía Metropolitana de Bucaramanga. Apalancamiento Vigencias Futuras</t>
  </si>
  <si>
    <t>M6CEVAS</t>
  </si>
  <si>
    <t xml:space="preserve">CEVAS </t>
  </si>
  <si>
    <t>MEBUC-CEVAS</t>
  </si>
  <si>
    <t>MEBUC-CEVAS Suministro de resmas de papel, cartón, carpetas  y demás similares para el Centro vacacional Asturias de Bucaramanga.</t>
  </si>
  <si>
    <t xml:space="preserve">M6NSF </t>
  </si>
  <si>
    <t>MEBUC-NUSEFA</t>
  </si>
  <si>
    <t>MEBUC-NUSEFA Suministro de pinturas en diferentes clases y tipos, diluyentes, estuco, pegantes, emulsión de impermeabilización y demás similares para el colegio Nuestra Señora de Fátima.</t>
  </si>
  <si>
    <t xml:space="preserve">MEBUC-ALMIN </t>
  </si>
  <si>
    <t>MEBUC-ALMIN Suministro de libros de anotaciones y demás similares para la Policía metropolitana de Bucaramanga.</t>
  </si>
  <si>
    <t>MEBUC-GUMOV</t>
  </si>
  <si>
    <t>15101506-15101505</t>
  </si>
  <si>
    <t>MEBUC-GUMOV Suministro de combustible gasolina corriente y Diésel para el componente automotor de la Policía Metropolitana de Bucaramanga. CATEGORIA A</t>
  </si>
  <si>
    <t>MEBUC-GUMOV Suministro de combustible gasolina corriente y Diésel para el componente automotor de la Policía Metropolitana de Bucaramanga. CATEGORIA B</t>
  </si>
  <si>
    <t xml:space="preserve">MEBUC-GUMOV Suministro de combustible gasolina corriente y biodiésel (ACPM) para las plantas eléctricas en la Policía Metropolitana de Bucaramanga.  </t>
  </si>
  <si>
    <t xml:space="preserve">MEBUC-GUMOV Suministro de combustible Gas natural Vehicular GNV para el componente automotor de la BASE en la Policía Metropolitana de Bucaramanga. </t>
  </si>
  <si>
    <t>ACUERDO MARCO DE PRECIOS SELECCIÓN ABREVIADA</t>
  </si>
  <si>
    <t>MEBUC-GUMOV Suministro de combustible gasolina corriente y Diésel para el componente automotor de la Policía Metropolitana de Bucaramanga, apalancamiento de vigencias futuras.</t>
  </si>
  <si>
    <t>MEBUC-GUMOV Suministro de combustible Gas natural Vehicular GNV para el componente automotor de la BASE en la Policía Metropolitana de Bucaramanga. Apalancamiento de vigencias futuras.</t>
  </si>
  <si>
    <t>MEBUC-GUMOV Suministro de combustible gasolina corriente y Diésel para el componente automotor de la Policía Metropolitana de Bucaramanga. apalancamiento de vigencias futuras.</t>
  </si>
  <si>
    <t>MEBUC-GUMOV Suministro de combustible gasolina corriente y Diésel para el componente automotor de la Policía Metropolitana de Bucaramanga, Apalancamiento de vigencias futuras.</t>
  </si>
  <si>
    <t>MEBUC-GRULO</t>
  </si>
  <si>
    <t xml:space="preserve">MEBUC-GRULO Suministro de pinturas en diferentes clases y tipos para mantenimiento de las instalaciones de la Policía Metropolitana de Bucaramanga. </t>
  </si>
  <si>
    <t>MEBUC-CEVAS Suministro de pinturas en diferentes clases y tipos, diluyentes, estuco, pegantes, emulsión de impermeabilización y demás similares para el Centro Vacacional Asturias.</t>
  </si>
  <si>
    <t>MEBUC-GUTAH SG-SST Adquisición de botiquín de primeros auxilios, tipo A , para las diferentes dependencias y estaciones de la Policía Metropolitana de Bucaramanga.</t>
  </si>
  <si>
    <t xml:space="preserve">MEBUC-GRULO Suministro de productos de aseo y limpieza destinados para el comando y las diferentes dependencias de la policía Metropolitana de Bucaramanga. </t>
  </si>
  <si>
    <t xml:space="preserve">MEBUC-SIJIN-GREPCI5 </t>
  </si>
  <si>
    <t xml:space="preserve">MEBUC-SIJIN-GREPCI5 Suministro de reactivos químicos para el grupo criminalístico de la seccional de investigación criminal y grupo regional de Policía Científica No. 5 de la Policía Metropolitana de Bucaramanga. </t>
  </si>
  <si>
    <t>MEBUC-SIJIN-GREPCI5</t>
  </si>
  <si>
    <t xml:space="preserve">MEBUC-SIJIN-GREPCI5 Adquisición de reactivos químicos para el grupo criminalístico de la seccional de investigación criminal y grupo regional de Policía Científica No. 5 de la Policía Metropolitana de Bucaramanga. </t>
  </si>
  <si>
    <t>02102-01-003-006</t>
  </si>
  <si>
    <t xml:space="preserve">MEBUC-GUMOV Suministro de llantas de diferente referencias para el equipo automotor de la Policía Metropolitana de Bucaramanga. </t>
  </si>
  <si>
    <t xml:space="preserve">M6E </t>
  </si>
  <si>
    <t>MEBUC-GUDMO</t>
  </si>
  <si>
    <t>MEBUC-GUDMO Suministro de llantas de diferente referencias para el equipo automotor del greupo de Dialogo y Mantenimeinto del Orden en la MEBUC</t>
  </si>
  <si>
    <t>MEBUC-GUMOV Suministro de llantas de diferente referencias para el equipo automotor de la Policía Metropolitana de Bucaramanga. Apalancamiento de vigencias futuras</t>
  </si>
  <si>
    <t>MEBUC-SIJIN-GREPCI5-GUTAH SG SST</t>
  </si>
  <si>
    <t>MEBUC-SIJIN-GREPCI5-GUTAH SG SST Adquisición guantes de nitrilo para la seccional de investigación criminal, grupo regional de Policía científica No. 5 y grupo de talento humano seguridad y salud en el trabajo.</t>
  </si>
  <si>
    <t>MEBUC-GUTAH SG-SST Adquisición guantes de  nitrilo y anticortes tácticos para el grupo de talento humano seguridad y salud en el trabajo de la Policía Metropolitana de Bucaramanga.</t>
  </si>
  <si>
    <t>MEBUC-SIJIN- Adquisición de bolsas para embalar cadáveres, color blanco en polietileno calibre 7 mm, dimensiones 1.05 x 2.15 metros, con cremallera plástica y  estampado institucional.</t>
  </si>
  <si>
    <t>MEBUC-SIJIN-GREPCI5 Adquisición de bolsas en polietileno transparente con cierre hermético en sus diferentes medidas para la seccional de investigación criminal y grupo regional de policía científica.</t>
  </si>
  <si>
    <t>MEBUC-GUTAH SG-SST Adquisición de cinta antideslizante negra, reflectiva para escaleras de las diferentes instalaciones en la Policía Metropolitana de Bucaramanga.</t>
  </si>
  <si>
    <t>MEBUC-SIJIN-GUTAH SG-SST</t>
  </si>
  <si>
    <t>MEBUC-SIJIN-GUTAH SG-SST Adquisición de cinta de peligro por 100 metros para la Policía Metropolitana de Bucaramanga.</t>
  </si>
  <si>
    <t>MEBUC-ALMIN Suministro de consumibles de impresión, cartuchos para impresoras y demás similares para la Policía Metropolitana de Bucaramanga.</t>
  </si>
  <si>
    <t>40141750-40141751-40141758</t>
  </si>
  <si>
    <t>MEBUC-NUSEFA Suministro de artículos para la construcción, tuvos,canaletas, llaves, codos, laminas pvc para interiores, cielo raso de PVC y demás similares en materiales plásticos o de PVC para el colegio Nuestra Señora de Fátima de Bucaramanga.</t>
  </si>
  <si>
    <t xml:space="preserve">MEBUC-CEVAS </t>
  </si>
  <si>
    <t>MEBUC-CEVAS Suministro de artículos para la construcción, tuvos,canaletas, llaves, codos, laminas pvc para interiores, cielo raso de PVC y demás similares en materiales plásticos o de PVC para el Centro Vacacional Asturias.</t>
  </si>
  <si>
    <t>MEBUC-CEVAS Suministro de ceramica no esctrutural para el Centro Vacacional Asturias.</t>
  </si>
  <si>
    <t xml:space="preserve">MEBUC- ALMIN </t>
  </si>
  <si>
    <t>44111808- 44121615- 44121708</t>
  </si>
  <si>
    <t>MEBUC- ALMIN Suministro de accesorios y artículos de oficina, lapiceros, bolígrafos, marcadores, lápices, minas para lápices y demás similares para la Policía Metropolitana de Bucaramanga.</t>
  </si>
  <si>
    <t>M6NSF</t>
  </si>
  <si>
    <t>MEBUC-NUSEFA Suministro de accesorios y artículos de oficina, lapiceros, bolígrafos, marcadores, lápices, minas para lápices  y demás similares Colegio nuestra señora de Fátima de Bucaramanga.</t>
  </si>
  <si>
    <t>431211904 - 31211906</t>
  </si>
  <si>
    <t>MEBUC-NUSEFA Suministro de Brochas, rodillos para pintar, y demás similares Colegio nuestra señora de Fátima de Bucaramanga.</t>
  </si>
  <si>
    <t xml:space="preserve">MEBUC-GRUCA </t>
  </si>
  <si>
    <t>MEBUC-GRUCA Adquisición de postes de cemento o concreto para cercas de las instalaciones del grupo de carabineros en la finca Asturias.</t>
  </si>
  <si>
    <t>MEBUC-GRUCA Suministro de artículos de alambre de púas calibre 12,5 por 350 metros, ferretería,  cerrajería y demás similares para  las instalaciones del grupo de carabineros en la Policía Metropolitana de Bucaramanga.</t>
  </si>
  <si>
    <t xml:space="preserve">MEBUC-GRULO Suministro de artículos de ferretería, cerrajería y demás similares para el grupo logístico de la Policía Metropolitana de Bucaramanga </t>
  </si>
  <si>
    <t>MEBUC-GUTIC</t>
  </si>
  <si>
    <t>MEBUC-GUTIC Suministro de repuestos, partes y accesorios para computadores de la Policía Metropolitana de Bucaramanga.</t>
  </si>
  <si>
    <t xml:space="preserve">MEBUC-GRULO </t>
  </si>
  <si>
    <t>MEBUC-GRULO Suministro de aparatos de control eléctrico, distribución de electricidad como tomacorrientes, enchufes, interruptores, estabilizadores y demás aparatos similares.</t>
  </si>
  <si>
    <t>MEBUC-GRUCA</t>
  </si>
  <si>
    <t>MEBUC-GRUCA Adquisición de bombillos, luminarias y accesorios de iluminación de interiores y exteriores para el grupo de carabineros.</t>
  </si>
  <si>
    <t>MEBUC-GRULO Compra de bombillos, luminarias y accesorios de iluminación de interiores y exteriores para las instalaciones que integran la Policía Metropolitana de Bucaramanga</t>
  </si>
  <si>
    <t>MEBUC-GUTIC Suministro de repuestos para radios de comunicación, antenas carcasas y demás similares para la Policía Metropolitana de Bucaramanga.</t>
  </si>
  <si>
    <t>MEBUC-GUBIR</t>
  </si>
  <si>
    <t>MEBUC-GUBIR Mantenimiento de las instalaciones que integran la Policía Metropolitana de Bucaramanga.</t>
  </si>
  <si>
    <t xml:space="preserve">LICITACION PUBLICA </t>
  </si>
  <si>
    <t>MEBUC-NUSEFA Mantenimiento de las instalaciones del Colegio Nuestra Señora de Fátima de Bucaramanga.</t>
  </si>
  <si>
    <t>MEBUC-GRULO Servicio de suministro de comidas y refrigerios para el personal en el desarrollo de actividades preventivas, disuasivas y de control a realizarse en la jurisdicción de la Policía Metropolitana de Bucaramanga.</t>
  </si>
  <si>
    <t>MEBUC-GUGED</t>
  </si>
  <si>
    <t>MEBUC-GUGED Servicio de envió, recogida o entrega de correo certificado y mensajería en general para la Policía Metropolitana de Bucaramanga.</t>
  </si>
  <si>
    <t>MEBUC-GUGED Servicio de envió, recogida o entrega de correo certificado y mensajería en general para la Policía Metropolitana de Bucaramanga, apalancamiento vigencias futuras.</t>
  </si>
  <si>
    <t>MEBUC-NUSEFA pago servicio de energía eléctrica para las instalaciones del colegio nuestra señora de factima Bucaramanga.</t>
  </si>
  <si>
    <t>MEBUC-CEVAS pago servicio de energía eléctrica para las instalaciones del centro vacacional asturias.</t>
  </si>
  <si>
    <t>MEBUC-GUBIR pago servicio de energía eléctrica para las instalaciones de la Policía Metropolitana de Bucaramanga.</t>
  </si>
  <si>
    <t>MEBUC-GUBIR pago servicios de gas natural para las instalaciones de la Policía Metropolitana de Bucaramanga</t>
  </si>
  <si>
    <t>MEBUC-CEVAS pago servicios de gas natural para las instalaciones de la Policía Metropolitana de Bucaramanga.</t>
  </si>
  <si>
    <t>M6C</t>
  </si>
  <si>
    <t>MEBUC-SETRA</t>
  </si>
  <si>
    <t xml:space="preserve">MEBUC-SETRA pago servicio de Electricidad para las instalaciones de la seccional de transito y transporte en la Policía Metropolitana de Bucaramanga. </t>
  </si>
  <si>
    <t>MEBUC-NUSEFA pago servicio de acueducto para las instalaciones del colegio nuestra señora de factima Bucaramanga.</t>
  </si>
  <si>
    <t>MEBUC-CEVAS pago servicio de acueducto instalaciones del centro vacacional asturias</t>
  </si>
  <si>
    <t>MEBUC-GUBIR pago servicio de acueducto instalaciones de la Policía Metropolitana de Bucaramanga.</t>
  </si>
  <si>
    <t>MEBUC-GUMOV adquisición del seguro obligatorio contra accidentes de transito – SOAT, para el equipo automotor asignado a la Policía Metropolitana de Bucaramanga.</t>
  </si>
  <si>
    <t>MEBUC-GUMOV adquisición del seguro obligatorio contra accidentes de transito – SOAT, para el equipo automotor asignado a la Policía Metropolitana de Bucaramanga, apalancamiento vigencias futuras.</t>
  </si>
  <si>
    <t xml:space="preserve">MEBUC-GUMOV Servicios de inspección técnica de vehículos y motocicletas, mediante la revisión técnico mecánica en la Policía Metropolitana de Bucaramanga. </t>
  </si>
  <si>
    <t>MEBUC-GUMOV Servicios de inspección técnica de vehículos y motocicletas, mediante la revisión técnico mecánica en la Policía Metropolitana de Bucaramanga.</t>
  </si>
  <si>
    <t>MEBUC-GUTAH SG-SST Servicio de mediciones ambientales riesgo físico y químico en las oficinas de la Policía Metropolitana de Bucaramanga.</t>
  </si>
  <si>
    <t>MEBUC-GUTIC Pago de servicio de Teléfono en la Policía Metropolitana de Bucaramanga.</t>
  </si>
  <si>
    <t>02-02-02-008-05</t>
  </si>
  <si>
    <t xml:space="preserve">MEBUC-GRULO Servicio de aseo para las instalaciones de la Policía Metropolitana de Bucaramanga. </t>
  </si>
  <si>
    <t>MEBUC-GRULO Lavado y desinfección de tanques de agua potable en la Policía Metropolitana de Bucaramanga.</t>
  </si>
  <si>
    <t>MEBUC, GRULO-  servicio de fumigación y control de roedores, plagas  e insectos para las instalaciones que integran la Policía Metropolitana de Bucaramanga.</t>
  </si>
  <si>
    <t xml:space="preserve">MEBUC-GRULO Servicio de aseo para las instalaciones de la Policía Metropolitana de Bucaramanga, apalancamiento vigencias futuras </t>
  </si>
  <si>
    <t>MEBUC-NUSEFA Servicio de aseo para las instalaciones del colegio Nuestra Señora de Fátima de  Bucaramanga proceso aseo enero a junio 2025</t>
  </si>
  <si>
    <t>MEBUC-NUSEFA Incremento ajuste IPC Y SMMLV 2025 orden de compra 136817</t>
  </si>
  <si>
    <t>MEBUC-NUSEFA Servicio de aseo para las instalaciones del colegio Nuestra Señora de Fátima de  Bucaramanga. ( julio, agosto, septiembre, octubre y noviembre 2025)</t>
  </si>
  <si>
    <t>MEBUC-NUSEFA Servicio de aseo para las instalaciones del colegio Nuestra Señora de Fátima de  Bucaramanga. (diciembre 2025 apalancamiento vigencias fututras 2026 )</t>
  </si>
  <si>
    <t xml:space="preserve">MEBUC-NUSEFA Servicios de lavado y desinfección de tanques de agua potable con analisis fisicoquimico y microbiologico del agua potable para las instalaciones del  colegio Nuestra Señora de Fátima de  Bucaramanga. </t>
  </si>
  <si>
    <t>MEBUC-NUSEFA Servicios de fumigación y control de plagas en las instalaciones del Centro Colegio Nuestra Señora de Fátima de Bucaramanga.</t>
  </si>
  <si>
    <t>MEBUC-CEVAS  Servicio de aseo para las instalaciones del Centro Vacacional Asturias de  Bucaramanga. (marzo, abril, mayo, junio, julio, agosto, septiembre octubre y noviembre 2025)</t>
  </si>
  <si>
    <t>MEBUC-CEVAS  Servicio de aseo - adición mediante orden de compra 132589 para cubrir los servicios de Enero y Febrero 2025 con Grupo Gestión Empresarial Colombia SAS</t>
  </si>
  <si>
    <t>MEBUC-CEVAS  Servicio de aseo para las instalaciones del Centro Vacacional Asturias de  Bucaramanga. (diciembre 2025 apalancamiento vigencias fututras 2026).</t>
  </si>
  <si>
    <t xml:space="preserve">MEBUC-CEVAS Servicio de limpieza y mantenimiento de piscina. </t>
  </si>
  <si>
    <t xml:space="preserve">MEBUC-CEVAS Servicios de lavado y desinfección de tanques de agua potable con analisis fisicoquimico y microbiologico del agua potable para las instalaciones del  Centro Vacacional Asturias de  Bucaramanga. </t>
  </si>
  <si>
    <t>MEBUC-CEVAS  Servicios de fumigación y control de plagas en las instalaciones del Centro Vacacional Asturias de Bucaramanga.</t>
  </si>
  <si>
    <t>MEBUC-GUMOV Servicio de mantenimiento preventivo y correctivo a todo costo para los vehículos multimarca  asignados a la Policía Metropolitana de Bucaramanga</t>
  </si>
  <si>
    <t>MEBUC-GUMOV Servicio de mantenimiento preventivo y correctivo a todo costo para las motocicletas asignadas a la Policía Metropolitana de Bucaramanga</t>
  </si>
  <si>
    <t xml:space="preserve">MEBUC-GUMOV Servicio de mantenimiento preventivo y correctivo a todo costo para los vehículos de la marca CHEVROLET-LIVIANOS asignados a la Policía Metropolitana de Bucaramanga. </t>
  </si>
  <si>
    <t xml:space="preserve">MEBUC-GUMOV Servicio de mantenimiento preventivo y correctivo a todo costo para los vehículos de la marca CHEVROLET-AUTOMOVILES asignados a la Policía Metropolitana de Bucaramanga. </t>
  </si>
  <si>
    <t xml:space="preserve">MEBUC-GUMOV Servicio de mantenimiento preventivo y correctivo a todo costo para los vehículos de la marca CHEVROLET-CARGA PESADA asignados a la Policía Metropolitana de Bucaramanga. </t>
  </si>
  <si>
    <t xml:space="preserve">MEBUC-GUMOV Servicio de mantenimiento preventivo y correctivo a todo costo para los vehículos de la marca CHEVROLET-CAMPEROS asignados a la Policía Metropolitana de Bucaramanga. </t>
  </si>
  <si>
    <t xml:space="preserve">MEBUC-SETRA  Servicio de mantenimiento general de vehículos a todo costo para la seccional de transito y transporte en la Policía Metropolitana de Bucaramanga. </t>
  </si>
  <si>
    <t xml:space="preserve">MEBUC-SETRA Servicio de mantenimiento general de Motocicletas a todo costo para la seccional de transito y transporte en la Policía Metropolitana de Bucaramanga. </t>
  </si>
  <si>
    <t>M6E</t>
  </si>
  <si>
    <t xml:space="preserve">MEBUC-GUDMO Servicio de mantenimiento preventivo y correctivo a todo costo para los vehículos de la marca Chevrolet tipo livianos asignados al grupo de dialogo y mantenimiento del orden de la Policía Metropolitana de Bucaramanga. </t>
  </si>
  <si>
    <t xml:space="preserve">MEBUC-GUDMO Servicio de mantenimiento preventivo y correctivo a todo costo para los vehículos multimarca  y tanquetas asignados al grupo de dialogo y mantenimiento del orden de la Policía Metropolitana de Bucaramanga. </t>
  </si>
  <si>
    <t>MEBUC-GUMOV Servicio de mantenimiento preventivo y correctivo a todo costo para los vehículos de la marca CHEVROLET asignados a la Policía Metropolitana de Bucaramanga.</t>
  </si>
  <si>
    <t>MEBUC-GUMOV Servicio de mantenimiento preventivo y correctivo a todo costo para los vehículos multimarca  asignados a la Policía Metropolitana de Bucaramanga. Apalancamiento Vigencias Futuras</t>
  </si>
  <si>
    <t>MEBUC-GUMOV Servicio de mantenimiento preventivo y correctivo a todo costo para las motocicletas asignadas a la Policía Metropolitana de Bucaramanga. Apalancamiento Vigencias Futuras</t>
  </si>
  <si>
    <t>MEBUC, SIJIN-GUGED-GRPCI5</t>
  </si>
  <si>
    <t>MEBUC, SIJIN-GUGED-GRPCI5 Mantenimiento, calibración y certificación de equipos de medición como balanzas digitales, manuales, luxómetros y demás similares.</t>
  </si>
  <si>
    <t>MEBUC-GRPCI5</t>
  </si>
  <si>
    <t>MEBUC-GRPCI5 Mantenimiento preventivo y correctivo de microscopio de comparación balística Leica FSC y del sistema único de comparación balística Leica M205A del grupo regional de Policía científica 5</t>
  </si>
  <si>
    <t>MEBUC-COSEC</t>
  </si>
  <si>
    <t>MEBUC-COSEC Servicio de mantenimiento correctivo y preventivo  a todo costo de  equipos aéreos remotamente tripulados  MATRICE 300 en la Policía Metropolitana de Bucaramanga.</t>
  </si>
  <si>
    <t>MEBUC-GUTIC Mantenimiento preventivo y correctivo a todo costo de los subsistemas  del CCTV de las instalaciones del comando, Fuerte sur, estación la Cumbre y estación Floridablanca de la Policía Metropolitana de Bucaramanga.</t>
  </si>
  <si>
    <t>MEBUC-GRULO  Servicios de mantenimiento preventivo y correctivo a todo costo de un ascensor en el comando de la Policía Metropolitana de Bucaramanga.</t>
  </si>
  <si>
    <t>MEBUC-GRULO  Servicios de mantenimiento preventivo y correctivo a todo costo de motobombas, electrobombas y equipo filtrante de la piscina en Policía Metropolitana de Bucaramanga.</t>
  </si>
  <si>
    <t xml:space="preserve">MEBUC-GUTIC Servicio de mantenimiento preventivo y correctivo a todo costo de los aires acondicionados de las diferentes estaciones y dependencias en la Policía Metropolitana de Bucaramanga. </t>
  </si>
  <si>
    <t>MEBUC-GUARDIA</t>
  </si>
  <si>
    <t>MEBUC-GUARDIA Servicio de mantenimiento preventivo y correctivo a todo costo de maquina escáner de ingreso a las instalaciones  en la Policía Metropolitana de Bucaramanga.</t>
  </si>
  <si>
    <t xml:space="preserve">MEBUC-NUSEFA </t>
  </si>
  <si>
    <t xml:space="preserve">MEBUC-NUSEFA Servicio de mantenimiento preventivo y correctivo a todo costo de los aires acondicionados del Colegio Nuestra Señora de Fátima de Bucaramanga. </t>
  </si>
  <si>
    <t>MEBUC -NUSEFA Mantenimiento preventivo y correctivo a todo costo de un ascensor en el Colegio Nuestra Señora de Fátima de Bucaramanga.</t>
  </si>
  <si>
    <t>MEBUC-NUSEFA Servicio de mantenimiento preventivo y correctivo del sistema contraincendios y sus componentes del Colegio Nuestra Señora de Fátima Bucaramanga</t>
  </si>
  <si>
    <t>MEBUC -NUSEFA  Servicio de mantenimiento preventivo y correctivo del sistema de agua potable electrobombas y componentes, bombas sumergibles del Colegio Nuestra Señora de Fátima Bucaramanga</t>
  </si>
  <si>
    <t>MEBUC -NUSEFA Servicio de mantenimiento preventivo y correctivo de equipos eléctricos, electrónicos, sistema de sonido y sonido ambiental del Colegio Nuestra Señora de Fátima Bucaramanga</t>
  </si>
  <si>
    <t>MEBUC-GUFUD-PRECI-SEPRO</t>
  </si>
  <si>
    <t>MEBUC-GUFUD-PRECI-SEPRO Mantenimiento  correctivo y preventivo bicicletas asignadas para el servicio de Policía.</t>
  </si>
  <si>
    <t>MEBUC- GUTAH SA-SST</t>
  </si>
  <si>
    <t>MEBUC- GUTAH SA-SST Servicio de mantenimiento preventivo y recarga de extintores en la Policía Metropolitana de Bucaramanga.</t>
  </si>
  <si>
    <t>MEBUC- BIESO</t>
  </si>
  <si>
    <t>MEBUC- BIESO Servicio de mantenimiento preventivo y correctivo a todo costo de maquinas del gimnasio del comando de la Policía Metropolitana de Bucaramanga.</t>
  </si>
  <si>
    <t>MEBUC-GUTAH SG-SST Mantenimiento del desfibrilador del comando de la Policía Metropolitana de Bucaramanga.</t>
  </si>
  <si>
    <t>MEBUC-GUTIC Servicio de Outsourcing de impresión y fotocopiado para la Policía Metropolitana de Bucaramanga.</t>
  </si>
  <si>
    <t>MEBUC-NUSEFA Pago del servicio de Alcantarillado y aseo para las instalaciones del Colegio Nuestra Señora de Fátima de Bucaramanga.</t>
  </si>
  <si>
    <t>MEBUC-GUBIR Pago del servicio de Alcantarillado y aseo en la Policía Metropolitana de Bucaramanga.</t>
  </si>
  <si>
    <t>MEBUC-CEVAS Pago del servicio de Alcantarillado y aseo del centro vacacional asturias</t>
  </si>
  <si>
    <t>MEBUC-NUSEFA Servicio de recolección y disposición final de residuos solidos y químicos peligrosos especiales para las instalaciones del Colegio nuestra Señora de Fátima de Bucaramanga.</t>
  </si>
  <si>
    <t>MEBUC-SUBSANTOS-SUBESPESCADERO</t>
  </si>
  <si>
    <t>MEBUC-SUBSANTOS-SUBESPESCADERO Servicio de recolección transporte y disposición final de lodos generados en los pozos sépticos  la Subestación Mesa de Los Santos y Subestación Pescadero.</t>
  </si>
  <si>
    <t>MEBUC-CEVAS Servicio de recolección y disposición final de residuos solidos y químicos peligrosos especiales cel centro vacacional asturias.</t>
  </si>
  <si>
    <t>MEBUC-ALMIN-GARMA-SIJIN</t>
  </si>
  <si>
    <t>MEBUC-ALMIN-GARMA-SIJIN Servicio de recolección y disposición final de residuos solidos y químicos peligrosos especiales en la Policía Metropolitana de Bucaramanga.</t>
  </si>
  <si>
    <t>M6BS1</t>
  </si>
  <si>
    <t>MEBUC SAFAP</t>
  </si>
  <si>
    <t>MEBUC SAFAP Servicios de esparcimiento, culturales y deportivos</t>
  </si>
  <si>
    <t>CEVAS</t>
  </si>
  <si>
    <t>CEVAS Servicios de esparcimiento, culturales y deportivos</t>
  </si>
  <si>
    <t>GUDMO Servicios de esparcimiento, culturales y deportivos</t>
  </si>
  <si>
    <t>MEBUC-GUTAH</t>
  </si>
  <si>
    <t>MEBUC-GUTAH  Pago de viáticos al personal de la Policía Metropolitana de Bucaramanga</t>
  </si>
  <si>
    <t>MEBUC-SETRA  Pago de viáticos al personal de la seccional de transito y transporte de la Policía Metropolitana de Bucaramanga</t>
  </si>
  <si>
    <t>MEBUC-GUDMO Pago de viaticos para el personal del grupo de dialogo y mantenieminto del orden en la Policia Metropolitgana de Bucaramanga.</t>
  </si>
  <si>
    <t xml:space="preserve">M6B3 </t>
  </si>
  <si>
    <t>MEBUC-VIFIS</t>
  </si>
  <si>
    <t>08.01.02</t>
  </si>
  <si>
    <t>MEBUC-VIFIS Pago de Impuesto Predial de las casas fiscales asignadas a la Policía Metropolitana de Bucaramanga.</t>
  </si>
  <si>
    <t>MEBUC-GUBIR Pago de Impuesto Predial de la finca Asturias y las demás Instalaciones Policiales que conforman la Policía Metropolitana de Bucaramanga</t>
  </si>
  <si>
    <t>M6D</t>
  </si>
  <si>
    <t>DESAN</t>
  </si>
  <si>
    <t>02.01.01.004.004.09</t>
  </si>
  <si>
    <t>Adquisición de aires acondicionados de 12000 y 18000 BTU, Dual Inverter con instalación incluida para la seccional de incorporación en el Departamento de Polcía santander.</t>
  </si>
  <si>
    <t>MIC</t>
  </si>
  <si>
    <t>02.02.01.003.002.01</t>
  </si>
  <si>
    <t>Suministro de resmas de papel, cartón y demás similares para el Departamento de Policía Santander.</t>
  </si>
  <si>
    <t>SA</t>
  </si>
  <si>
    <t>M6D7</t>
  </si>
  <si>
    <t>Suministro de resmas de papel, cartón y demás similares para la seccional de incoporación del Departamento de Policía Santander.</t>
  </si>
  <si>
    <t>02.02.01.003.003.03</t>
  </si>
  <si>
    <t>ACEITES DE PETRÓLEO O ACEITES OBTENIDOS DE MINERALES BITUMINOSOS (EXCEPTO LOS ACEITES CRUDOS); PREPARADOS N.C.P., QUE CONTENGAN POR LO MENOS EL 70% DE SU PESO EN ACEITES DE ESOS TIPOS Y CUYOS COMPONENTES BÁSICOS SEAN ESOS ACEITES</t>
  </si>
  <si>
    <t>Suministro de combustible gasolina corriente y biodiésel (ACPM) para el componente automotor de la BASE en el Departamento de Policía Santander. CATEGORIA A</t>
  </si>
  <si>
    <t>AMP - SA</t>
  </si>
  <si>
    <t>Suministro de combustible gasolina corriente y biodiésel (ACPM) para el componente automotor de la BASE en el Departamento de Policía Santander. CATEGORIA B</t>
  </si>
  <si>
    <t>Suministro de combustible gasolina corriente y biodiésel (ACPM) para el componente automotor del distrito de SAN GIL en el  Departamento de Policía Santander.  CATEGORIA B</t>
  </si>
  <si>
    <t>Suministro de combustible gasolina corriente y biodiésel (ACPM) para el componente automotor del distrito del SOCORRO en el  Departamento de Policía Santander.  CATEGORIA B</t>
  </si>
  <si>
    <t>Suministro de combustible gasolina corriente y biodiésel (ACPM) para el componente automotor del distrito del BARBOSA en el  Departamento de Policía Santander.  CATEGORIA B</t>
  </si>
  <si>
    <t>Suministro de combustible gasolina corriente y biodiésel (ACPM) para el componente automotor del distrito del MALAGA en el  Departamento de Policía Santander.  CATEGORIA B</t>
  </si>
  <si>
    <t>Suministro de combustible gasolina corriente y biodiésel (ACPM) para el componente automotor del distrito de VELEZ en el  Departamento de Policía Santander.  CATEGORIA B</t>
  </si>
  <si>
    <t>Suministro de combustible gasolina corriente y biodiésel (ACPM) para el componente automotor del distrito de SABANA DE TORRES en el  Departamento de Policía Santander. CATEGORIA B</t>
  </si>
  <si>
    <t xml:space="preserve">Suministro de combustible gasolina corriente y biodiésel (ACPM) para el componente automotor del distrito de CHARALA  en el  Departamento de Policía Santander. </t>
  </si>
  <si>
    <t>Suministro de combustible gasolina corriente y biodiésel (ACPM) para el componente automotor del distrito de SAN VICENTE DE CHUCURI  en el  Departamento de Policía Santander. CATEGORIA C</t>
  </si>
  <si>
    <t xml:space="preserve">Suministro de combustible gasolina corriente y biodiésel (ACPM) para el componente automotor del distrito de MATANZA  en el  Departamento de Policía Santander. </t>
  </si>
  <si>
    <t xml:space="preserve">Suministro de combustible gasolina corriente y biodiésel (ACPM) para las plantas eléctricas  en el  Departamento de Policía Santander. </t>
  </si>
  <si>
    <t>Suministro de gas natural vehicular GNV para el componente automotor para la BASE del Departamento de Policía Santander.</t>
  </si>
  <si>
    <t>Suministro de combustible gasolina corriente y biodiésel (ACPM) para el componente automotor del distrito de CIMITARRA  en el  Departamento de Policía Santander. CATEGORIA C</t>
  </si>
  <si>
    <t>02.02.01.003.005.04</t>
  </si>
  <si>
    <t>suministro de consumibles de impresión, cartuchos para impresoras y demás similares para el Departamento de Policía Santander</t>
  </si>
  <si>
    <t>suministro de urea, para el componente automotor del Departamento de Policía Santander</t>
  </si>
  <si>
    <t>02.02.01.003.006.01</t>
  </si>
  <si>
    <t xml:space="preserve">suministro de llantas de diferente referencias para el equipo automotor del Departamento de Policía Santander </t>
  </si>
  <si>
    <t>SUMINISTRO</t>
  </si>
  <si>
    <t xml:space="preserve">AMP </t>
  </si>
  <si>
    <t>02.02.01.003.006.02</t>
  </si>
  <si>
    <t>Adquisición guantes de nitrilo para la valoración médica y odontológica en los grupos de incorporación Santander, VELEZ y magdalena medio</t>
  </si>
  <si>
    <t>02.02.01.003.008.09</t>
  </si>
  <si>
    <t>suministro de accesorios y artículos de oficina, lapiceros, bolígrafos, marcadores, lápices, minas para lápices y demás similares</t>
  </si>
  <si>
    <t>SERGE</t>
  </si>
  <si>
    <t>02.02.01.004.002</t>
  </si>
  <si>
    <t>suministro de artículos de ferretería y cerrajería para el Departamento de Policia Santander</t>
  </si>
  <si>
    <t>02.02.01.004.007</t>
  </si>
  <si>
    <t>Cabina activa de sonido, incluye accesorios (trípode, micrófono inalámbrico)</t>
  </si>
  <si>
    <t>02.02.01.004.007.04</t>
  </si>
  <si>
    <t>PARTES Y PIEZAS DE LOS PRODUCTOS DE LAS CLASES 4721 A 4733 Y 4822</t>
  </si>
  <si>
    <t>43221706-43221704</t>
  </si>
  <si>
    <t>sumisito de repuestos, partes y accesorios para radios de comunicación en el Departamento de Policía Santander</t>
  </si>
  <si>
    <t>02.02.02.005.004.01.2</t>
  </si>
  <si>
    <t>SERVICIOS GENERALES DE CONSTRUCCIÓN DE EDIFICACIONES NO RESIDENCIALES</t>
  </si>
  <si>
    <t>servicio de mantenimiento instalaciones, de la estaciones adscritas al Departamento de Policía Santander</t>
  </si>
  <si>
    <t>LIC</t>
  </si>
  <si>
    <t>Mantenimiento de las instalaciones de grupo de incorporación en el Departamento de Policía Santander.</t>
  </si>
  <si>
    <t>VIFIS</t>
  </si>
  <si>
    <t xml:space="preserve">Mantenimiento de las instalaciones viviendas fiscales del Departamento de Policía Santander </t>
  </si>
  <si>
    <t>02.02.02.006.003.01</t>
  </si>
  <si>
    <t>servicio de hospedaje y alojamiento para el personal en actividades de apoyo en la jurisdicción en el Departamento de Policía Santander</t>
  </si>
  <si>
    <t>02.02.02.006.003.03</t>
  </si>
  <si>
    <t>servicio de suministro de comidas y refrigerios para el personal en el desarrollo de actividades preventivas, disuasivas y de control a realizarse en la jurisdicción del Departamento de Policía Santander</t>
  </si>
  <si>
    <t>02.02.02.006.008</t>
  </si>
  <si>
    <t>servicio de envió, recogida o entrega de correo certificado y mensajería en general para el Departamento de Policía Santander</t>
  </si>
  <si>
    <t>servicio de envió, recogida o entrega de correo certificado y mensajería en general para el Departamento de Policía Santander. Apalancamiento vigencias futuras</t>
  </si>
  <si>
    <t>02.02.02.006.009.01</t>
  </si>
  <si>
    <t xml:space="preserve"> pago servicio de energía eléctrica para las instalaciones Departamento de Policía Santander</t>
  </si>
  <si>
    <t>N/A</t>
  </si>
  <si>
    <t>pago servicios de gas natural para las instalaciones del Departamento de Policía Santander</t>
  </si>
  <si>
    <t>M6D6</t>
  </si>
  <si>
    <t>Pago Servicio de Electricidad para instalaciones de la seccional de transito y transporte en el Departamento de Policía Santander.</t>
  </si>
  <si>
    <t>02.02.02.006.009.02</t>
  </si>
  <si>
    <t>pago servicio de acueducto instalaciones del Departamento de Policía Santander</t>
  </si>
  <si>
    <t>Pago Servicio de acueducto para instalaciones de la seccional de transito y transporte en el Departamento de Policía Santander.</t>
  </si>
  <si>
    <t>02.02.02.007.001.03.5.07</t>
  </si>
  <si>
    <t>dquisición del seguro obligatorio contra accidentes de tránsito – SOAT, para el equipo automotor asignado al Departamento de Policía Santander</t>
  </si>
  <si>
    <t xml:space="preserve">Adquisición del seguro obligatorio contra accidentes de tránsito – SOAT, para el equipo automotor asignado al Departamento de Policía Santander </t>
  </si>
  <si>
    <t>02.02.02.007.002.01.1</t>
  </si>
  <si>
    <t xml:space="preserve">DESAN-GUBIR Arrendamiento de un inmueble para ubicar el auditorio de reuniones, video conferencias y otras dependencias del Departamento de Policía Santander. </t>
  </si>
  <si>
    <t>DESAN-GUBIR Arrendamiento de un inmueble para algunas dependencias del Comando del Departamento de Policía Santander.</t>
  </si>
  <si>
    <t xml:space="preserve">DESAN-GUBIR Arrendamiento de un bien inmueble para ser utilizado como parqueadero de la base del Departamento de Policía Santander. </t>
  </si>
  <si>
    <t xml:space="preserve">DESAN-GUBIR Arrendamiento de un inmueble para oficinas de la fiscalía penal militar, juzgado penal militar, defensa judicial y algunas dependencias del Departamento de Policía Santander. </t>
  </si>
  <si>
    <t xml:space="preserve">DESAN-GUBIR Arrendamiento de un bien inmueble para ser utilizado como parqueadero de las oficinas de fiscalía, juzgado penal militar, defensa judicial y algunas dependencias del Departamento de policía Santander. </t>
  </si>
  <si>
    <t>DESAN-GUBIR Arrendamiento de un lote de terreno en el municipio de cimitarra del Departamento de Santander.</t>
  </si>
  <si>
    <t xml:space="preserve">DESAN-GUBIR Arrendamiento de un inmueble para ubicar el auditorio de reuniones, video conferencias y otras dependencias del departamento de policía Santander. </t>
  </si>
  <si>
    <t>C D</t>
  </si>
  <si>
    <t>02.02.02.008.003.09</t>
  </si>
  <si>
    <t xml:space="preserve">Servicios de inspección técnica de vehículos y motocicletas, mediante la revisión técnico mecánica en el Departamento de Policía Santander. </t>
  </si>
  <si>
    <t>Servicios de inspección técnica de vehículos y motocicletas, mediante la revisión técnico mecánica en el Departamento de Policía Santander. Apalancamiento vigencias futuras</t>
  </si>
  <si>
    <t>servicio de mediciones ambientales riesgo físico y químico en las oficinas del Departamento de Policía Santander</t>
  </si>
  <si>
    <t>02.02.02.008.005.03</t>
  </si>
  <si>
    <t>Servicio de aseo y limpieza para las instalaciones del Departamento de Policía Santander. Orden de compra 136535</t>
  </si>
  <si>
    <t>Servicios de fumigación y control de plagas en las instalaciones del Departamento de Policía Santander.</t>
  </si>
  <si>
    <t xml:space="preserve">Servicio de aseo y limpieza para las instalaciones del Departamento de Policía Santander. </t>
  </si>
  <si>
    <t>Servicio de fumigación y control de plagas para las instalaciones del grupo de incorporación en el Departamento de Polcía Santander.</t>
  </si>
  <si>
    <t>02.02.02.008.007.01.4</t>
  </si>
  <si>
    <t xml:space="preserve">Servicio de mantenimiento preventivo y correctivo a todo costo para las motocicletas asignadas al Departamento de Policía Santander. </t>
  </si>
  <si>
    <t xml:space="preserve">Servicio de mantenimiento preventivo y correctivo a todo costo para los vehículos de la marca CHEVROLET CAMPEROS asignados al Departamento de Policía Santander. </t>
  </si>
  <si>
    <t xml:space="preserve">Servicio de mantenimiento preventivo y correctivo a todo costo para los vehículos de la marca CHEVROLET CARGA PESADA asignados al Departamento de Policía Santander. </t>
  </si>
  <si>
    <t xml:space="preserve">Servicio de mantenimiento preventivo y correctivo a todo costo para los vehículos de la marca CHEVROLET AUTOMOVILES asignados al Departamento de Policía Santander. </t>
  </si>
  <si>
    <t xml:space="preserve">Servicio de mantenimiento preventivo y correctivo a todo costo para los vehículos de la marca CHEVROLET CARGA LIVIANA asignados al Departamento de Policía Santander. </t>
  </si>
  <si>
    <t xml:space="preserve">Servicio de mantenimiento preventivo y correctivo a todo costo para los vehículos multimarca asignados al grupo de incorporación en el Departamento de Policía Santander. </t>
  </si>
  <si>
    <t xml:space="preserve">Servicio de mantenimiento preventivo y correctivo a todo costo para las motocicletas asignadas al grupo de incorporación en el Departamento de Policía Santander. </t>
  </si>
  <si>
    <t xml:space="preserve">Servicio de mantenimiento preventivo y correctivo a todo costo para los vehículos CHEVROLET TIPO AUTOMOVILES asignados al grupo de incorporación en el Departamento de Policía Santander. </t>
  </si>
  <si>
    <t xml:space="preserve">Servicio de mantenimiento preventivo y correctivo a todo costo para los vehículos multimarca asignados al Departamento de Policía Santander. </t>
  </si>
  <si>
    <t xml:space="preserve">Servicio de mantenimiento preventivo y correctivo a todo costo para las motocicletas asignadas a la seccional de tránsito y transporte en el departamento de Policía Santander. </t>
  </si>
  <si>
    <t xml:space="preserve">Servicio de mantenimiento preventivo y correctivo a todo costo para los vehículos multimarcas asignados a la seccional de tránsito y transporte en el Departamento de Policía Santander. </t>
  </si>
  <si>
    <t xml:space="preserve">Servicio de mantenimiento preventivo y correctivo a todo costo para los vehículos Chevrolet de carga liviana, asignados a la seccional de tránsito y transporte en el Departamento de Policía Santander.  </t>
  </si>
  <si>
    <t>Servicio de mantenimiento preventivo y correctivo a todo costo para los vehículos multimarcas asignados a la seccional de tránsito y transporte en el Departamento de Policía Santander.</t>
  </si>
  <si>
    <t xml:space="preserve">Servicio de mantenimiento preventivo y correctivo a todo costo para las motocicletas asignadas a la seccional de tránsito y transporte en el departamento de Policía Santander. Adición a contrato </t>
  </si>
  <si>
    <t>02.02.02.008.007.01.5</t>
  </si>
  <si>
    <t>servicio de mantenimiento preventivo y correctivo a todo costo de los aires acondicionados de las diferentes estaciones y dependencias en el Departamento de Policía Santander</t>
  </si>
  <si>
    <t>mantenimiento correctivo equipos de sistemas en el Departamento de Policia Santander</t>
  </si>
  <si>
    <t>mantenimiento preventivo y correctivo de plantas eléctricas asignadas a sitios de repetición del departamento de Policía de Santander</t>
  </si>
  <si>
    <t>Manteniemiento de aires acondicionados en la seccional de de incorporación del Departamento de Polciia Sanatnder</t>
  </si>
  <si>
    <t>02.02.02.008.007.02.9</t>
  </si>
  <si>
    <t>mantenimiento, calibración y certificación los instrumentos y equipos de medición como son; balanzas digitales, electrónicas, calibradores, medidores digitales, termohigrómetros, des humificadores y demás similares.</t>
  </si>
  <si>
    <t>Servicio de mantenimiento preventivo y recarga de extintores en el Departamento de Policia Santander.</t>
  </si>
  <si>
    <t>02.02.02.008.009.01</t>
  </si>
  <si>
    <t>servicio de outsourcing impresoras, para las unidades del Departamento de Policía Santander</t>
  </si>
  <si>
    <t>02.02.02.009.004.01</t>
  </si>
  <si>
    <t>pago del servicio de alcantarillado y aseo en el Departamento de Policía Santander</t>
  </si>
  <si>
    <t>Pago Servicio de Alcantarillado y aseo para instalaciones de la seccional de transito y transporte en el Departamento de Policía Santander.</t>
  </si>
  <si>
    <t>Servicios de esparcimiento, culturales y deportivos</t>
  </si>
  <si>
    <t>PASVI</t>
  </si>
  <si>
    <t xml:space="preserve">02.02.02.010 </t>
  </si>
  <si>
    <t>pago de viáticos al personal del Departamento de Policía Santander</t>
  </si>
  <si>
    <t>FUNCIONAMIENTO</t>
  </si>
  <si>
    <t>Pago de viáticos al personal de la seccional de transito y transporte en el Departamento de Policía Santander.</t>
  </si>
  <si>
    <t>08.01.02.001</t>
  </si>
  <si>
    <t>Pago de Impuesto Predial de las casas fiscales asignadas al Departamento de Policía Santander.</t>
  </si>
  <si>
    <t>Pago de Impuesto Predial de las Instalaciones del Departamento de Policía Santander.</t>
  </si>
  <si>
    <t>D33</t>
  </si>
  <si>
    <t>DEURA</t>
  </si>
  <si>
    <t>JEFE BIENES RAICES</t>
  </si>
  <si>
    <t>IJ DAIRO LEON</t>
  </si>
  <si>
    <t>SERVICIO DISTRIBUCION DE ENERGÍA</t>
  </si>
  <si>
    <t>PAGO DE SERVICIOS DE ENERGÍA</t>
  </si>
  <si>
    <t>Prestación de Servicios</t>
  </si>
  <si>
    <t>SERVICIO DISTRIBUCION DE AGUA</t>
  </si>
  <si>
    <t>PAGO SERVICIO DE AGUA</t>
  </si>
  <si>
    <t>SERVICIO ALCANTARILLADO</t>
  </si>
  <si>
    <t>PAGO ALCANTARILLADO Y ASEO</t>
  </si>
  <si>
    <t>CANCELAR IMPUESTO PREDIAL VIGENCIA 2025</t>
  </si>
  <si>
    <t>A-08-01-02-004</t>
  </si>
  <si>
    <t>IMPUESTO ALUMBRADO PÚBLICO</t>
  </si>
  <si>
    <t>PAGO IMPUESTO ALUMBRADO PÚBLICO</t>
  </si>
  <si>
    <t>A-08-03</t>
  </si>
  <si>
    <t>SERVICIOS IMPUESTO TASAS Y DERECHOS ADMIN</t>
  </si>
  <si>
    <t>PAGO DE IMPUESTO TASAS Y DERECHOS ADMIN</t>
  </si>
  <si>
    <t>SERVICIOS DE APOYO A LA CONTRUCCION</t>
  </si>
  <si>
    <t>D33B3</t>
  </si>
  <si>
    <t>DEURA VIVIENDAS FISCALES</t>
  </si>
  <si>
    <t xml:space="preserve">SERVICIOS DE APOYO A LA CONTRUCCION VIVIENDAS FISCALES </t>
  </si>
  <si>
    <t>ADQUIRIR SERVICIOS APOYO A LA CONSTRUCCION PARA  MEJORAS DE LAS VIVIENDAS FISCALES</t>
  </si>
  <si>
    <t>TE WENDY CASTRO</t>
  </si>
  <si>
    <t>A-02-02-02-006-003</t>
  </si>
  <si>
    <t>PROVEER ALIMENTACION AL PERSONAL DE APOYO</t>
  </si>
  <si>
    <t>CONTRATAR SERVICIO DE ALIMENTACION PARA PERSONAL DE APOYO AL DEURA</t>
  </si>
  <si>
    <t>OTROS SERVICIOS DE ALOJAMIENTO</t>
  </si>
  <si>
    <t>PROVEER ALOJAMIENTO AL PERSONAL DE APOYO</t>
  </si>
  <si>
    <t>CONTRATAR SERVICIO DE ALOJAMIENTO AL PERSONAL DE APOYO AL DEURA</t>
  </si>
  <si>
    <t>PRODUCTOS QUIMICOS PARA TRATAMIENTO DE AGUA POTABLE Y  PISCINA</t>
  </si>
  <si>
    <t>ADQUIRIR PRODUCTOS QUÍMICOS PARA TRATAR EL AGUA POTABLE</t>
  </si>
  <si>
    <t>IJ FERNANDO VASCO</t>
  </si>
  <si>
    <t>MANTENIMIENTO DE REDES ELECTRICAS</t>
  </si>
  <si>
    <t xml:space="preserve">MANTENIMIENTO DE RESDE ELECRICAS </t>
  </si>
  <si>
    <t>SERVICIO DE INSTALACION, MANTENIMIENTO O REPARACIÓN DE AIRES ACONDICIONADOS</t>
  </si>
  <si>
    <t>MANTENIMIENTO Y REPARACION DE AIRES ACONDICIONADOS</t>
  </si>
  <si>
    <t>A-02-02-01-004-003</t>
  </si>
  <si>
    <t>EQUIPOS PARA MEDICIÓN DE CALIDAD DEL AGUA POTABLE</t>
  </si>
  <si>
    <t xml:space="preserve">ADQUISICIÓN DE EQUIPOS PARA MEDIR LA CALIDAD DEL AGUA POTABLE </t>
  </si>
  <si>
    <t>GASOLINA COMBUSTIBLE PARA VEHICULOS</t>
  </si>
  <si>
    <t>PROVISIONAR COMBUSTIBLE A LOS VEHÍCULOS QUE INTEGRAN EL DEURA</t>
  </si>
  <si>
    <t>SERVICIO DE MANTENIMIENTO Y REPARACION DE VEHÍCULOS Y MOTOS</t>
  </si>
  <si>
    <t>MANTENIMIENTO Y REPARACION DE VEHICULOS Y MOTOS Y LANCHAS</t>
  </si>
  <si>
    <t>LLANTAS PARA VEHÍCULOS Y MOTOS</t>
  </si>
  <si>
    <t>ADQUIRIR LLANTAS PARA LOS VEHÍCULOS DEL DEURA</t>
  </si>
  <si>
    <t>SEGUROS OBLIGATORIO SOAT</t>
  </si>
  <si>
    <t>ADQUIRIR SOAT DE LOS VEHÍCULOS DEL DEURA</t>
  </si>
  <si>
    <t>A-02-02-02-008-003</t>
  </si>
  <si>
    <t>REVISIÓN TECNICO MECÁNICA DE VEHÍCULOS</t>
  </si>
  <si>
    <t>ADQUIRIR LA REVISIÓN TÉCNICO Y MECÁNICA DE LOS VEHÍCULOS DEL DEURA</t>
  </si>
  <si>
    <t>PAPELERÍA PARA IMPRESIÓN Y COPIAS</t>
  </si>
  <si>
    <t>ADQUIRIR PAPELERÍA PARA IMPRESIÓN Y COPIAS DE DOCUMENTOS DEL DEURA</t>
  </si>
  <si>
    <t>GASOLINA PARA UTILITARIOS</t>
  </si>
  <si>
    <t>ADQUIRIR COMBUSTIBLE PARA UTILITARIOS, CARRO DE PODA, GUADAÑA, PLANTA DE ENERGÍA</t>
  </si>
  <si>
    <t>UREA PARA VEHÍCULOS</t>
  </si>
  <si>
    <t>Litro</t>
  </si>
  <si>
    <t>UREA AUTOMOTRIZ PARA LOS VEHICULOS DEL DEURA</t>
  </si>
  <si>
    <t>CT JUAN GUZMAN</t>
  </si>
  <si>
    <t>A-02-02-02-010</t>
  </si>
  <si>
    <t xml:space="preserve">VIÁTICOS PARA FUNCIONARIOS </t>
  </si>
  <si>
    <t>PAGO DE VIÁTICOS DE LOS FUNCIONARIOS EN COMISIÓN DE SERVICIO DEURA</t>
  </si>
  <si>
    <t>A-02-02-02-006-004</t>
  </si>
  <si>
    <t>PASAJES PARA FUNCIONARIOS</t>
  </si>
  <si>
    <t>PAGO DE PASAJES PARA FUNCIONARIOS EN COMISIÓN DE SERVICIO DEURA</t>
  </si>
  <si>
    <t>SERVICIO DE MENSAJERÍA Y POSTALES</t>
  </si>
  <si>
    <t>SERVICIO DE ENTREGA DE PAQUETES Y MENSAJERÍA CERTIFICADA</t>
  </si>
  <si>
    <t>TE ANDRES CEBALLOS</t>
  </si>
  <si>
    <t>A-02-02-02-007-002</t>
  </si>
  <si>
    <t>ARRENDAMIENTO DE TIERRA (LOTE) ANTENA</t>
  </si>
  <si>
    <t>PAGO ARRENDAMIENTO DE LOTE UBICACIÓN ANTENA DE COMUNICACIONES</t>
  </si>
  <si>
    <t>ARRENDAMIENTO UBICAR 17 DABEIBA</t>
  </si>
  <si>
    <t>PAGO ARRENDAMIENTO DE LOTE UBICAR 17</t>
  </si>
  <si>
    <t>ARRENDAMIENTO UBICAR 15 MUTATA</t>
  </si>
  <si>
    <t>PAGO ARRENDAMIENTO DE LOTE UBICAR 15</t>
  </si>
  <si>
    <t>A-02-02-01-001-005</t>
  </si>
  <si>
    <t>ARENA Y PIEDRA PARA CONSTRUCCIÓN</t>
  </si>
  <si>
    <t>PINTURAS</t>
  </si>
  <si>
    <t>ADQUIRIR TARROS DE PINTURA PARA EMBELLECIMIENTO DE LAS INSTALACIONES</t>
  </si>
  <si>
    <t>EMPAQUES DE CAUCHO PARA GRIFERÍA</t>
  </si>
  <si>
    <t>EMPAQUE DE CAUCHO PARA GRIFOS Y LLAVES</t>
  </si>
  <si>
    <t>A-02-02-01-003-007</t>
  </si>
  <si>
    <t>VIDRIO PARA VENTANAS</t>
  </si>
  <si>
    <t>Lote</t>
  </si>
  <si>
    <t>AQUIRIR VIDRIO PARA REPARACIÓN DE VENTANAS Y PUERTAS</t>
  </si>
  <si>
    <t>HERRAMIENTA MANUAL(MARTILLOS, MACHETES,DESTORNILLADORES)</t>
  </si>
  <si>
    <t>HERRAMIENTAS MANUALES DE FERRETERÍA (MARTILLOS, MACHETES, DESTONILLADORES, ETC)</t>
  </si>
  <si>
    <t>A-02-02-01-004-004</t>
  </si>
  <si>
    <t>CORTADORAS DE PASTO</t>
  </si>
  <si>
    <t>PLANTA ELECTRICA, GENERADORES DE ENERGÍA</t>
  </si>
  <si>
    <t>PLANTA  Y GENERADORES ELÉCTRICOS DE ENERGÍA</t>
  </si>
  <si>
    <t>CACAO, CHOCOLATE Y CONFITERÍA</t>
  </si>
  <si>
    <t xml:space="preserve">ALIMENTOS PARA CAFETERÍA </t>
  </si>
  <si>
    <t>PRODUCTOS DE CAFETERÍA Y SUS DERIVADOS</t>
  </si>
  <si>
    <t>A-02-02-01-002-004</t>
  </si>
  <si>
    <t>BEBIDAS NO ALCOHÓLICAS; AGUAS MINERALES EMBOTELLADAS</t>
  </si>
  <si>
    <t>BEBIDAS NO ALCOHOLICAS</t>
  </si>
  <si>
    <t>BEBIDAS PARA CAFETERÍA</t>
  </si>
  <si>
    <t>SERVILLETAS, PAPEL HIGIENICO Y TOALLAS</t>
  </si>
  <si>
    <t>ADQUIRIR SERVILLETAS, PAPEL HIGIENICO, TOALLA DE MANOS</t>
  </si>
  <si>
    <t>DETERGENTES LIMPIADORES DE PISO</t>
  </si>
  <si>
    <t>DETERGENTES PARA LIMPIEZA Y DESINFECCIÓN</t>
  </si>
  <si>
    <t>BOMBAS DE SANITARIOS, GUANTES, BOLSAS</t>
  </si>
  <si>
    <t>GUANTES DE CAUCHO Y BOLSAS, BOMBAS DESTAQUEO</t>
  </si>
  <si>
    <t>ESCOBAS, CEPILLOS, TRAPERAS,RECOGEDORES</t>
  </si>
  <si>
    <t>CEPILLAS, ESCOBAS, TRAPEADORES PARA ASEO</t>
  </si>
  <si>
    <t>IJ OSCAR HINCAPIE</t>
  </si>
  <si>
    <t>SERVICIOS DE MANTENIMIENTO Y REPARACIÓN DE PRODUCTOS METÁLICOS ELABORADOS, (EXCEPTO MAQUINARIA Y EQUIPO)</t>
  </si>
  <si>
    <t>MANTENIMIENTO Y CALIBRACIÓN DE BALANZAS</t>
  </si>
  <si>
    <t>MANTENIMIENTO Y CALIBRACIÓN BALANZAS Y EQUIPOS DE MEDICIÓN SIJIN</t>
  </si>
  <si>
    <t>RESPONSABLE COEST</t>
  </si>
  <si>
    <t>PT GINNA GONZALEZ</t>
  </si>
  <si>
    <t>A-02-02-02-008-009</t>
  </si>
  <si>
    <t>PUBLICACIONES E IMPRESIONES</t>
  </si>
  <si>
    <t>CONTRATAR SERVICIO DE IMPRESIÓN Y REPRODUCCION DE IMPRESOS</t>
  </si>
  <si>
    <t>SERVICIO DE FUMIGACIÓN Y EXTERMINACIÓN</t>
  </si>
  <si>
    <t>CONTRATAR SERVICIO DE FUMIGACIÓN Y CONTROL DE PLAGAS</t>
  </si>
  <si>
    <t>GESTOR AMBIENTAL</t>
  </si>
  <si>
    <t>APA JEMIMA RIVEROS</t>
  </si>
  <si>
    <t xml:space="preserve">SERVICIO DE PRUEBA, CARACTERIZACIÓN Y MUESTREO DE AGUAS </t>
  </si>
  <si>
    <t>A-02-02-01-004-005</t>
  </si>
  <si>
    <t xml:space="preserve">COMPUTADORES </t>
  </si>
  <si>
    <t xml:space="preserve">ADQUISICIÓN DE COMPUTADORES PARA OFICINAS </t>
  </si>
  <si>
    <t>SERVICIOS DE MANTENIMIENTO Y REPARACIÓN DE COMPUTADORES Y EQUIPOS PERIFÉRICOS</t>
  </si>
  <si>
    <t>CONTRATAR LOS SERVICIOS DE MANTENIMIENTO Y REPARACIÓN DE EQUIPOS INFORMÁTICOS, INCLUYENDO COMPUTADORAS DE ESCRITORIO, ESTACIONES DE TRABAJO Y COMPUTADORAS PORTÁTILES.</t>
  </si>
  <si>
    <t>MUEBLES, DEL TIPO UTILIZADO EN OFICINAS</t>
  </si>
  <si>
    <t>MUEBLES PARA OFICINA</t>
  </si>
  <si>
    <t>ADQUIRIR MOVILIARIOS Y/O MUEBLES PARA LAS OFICINAS DE LAS DEPENDENCIAS Y ESTACIONES DEL DEPARTAMENTO DE POLICÍA URABÁ</t>
  </si>
  <si>
    <t>ASIENTOS</t>
  </si>
  <si>
    <t>SILLETERÍA PARA AUDITORIO</t>
  </si>
  <si>
    <t>ADQUISICIÓN DE SILLAS PARA ADECUACIÓN DEL AUDITORIO CRISTIAN CAMILO MAQUILÓN MARTÍNEZ DEL DEPARTAMENTO DE POLICÍA URABÁ</t>
  </si>
  <si>
    <t>A-02-02-006-007</t>
  </si>
  <si>
    <t>TECNO MECANICAS  V.FUTURA 2025</t>
  </si>
  <si>
    <t>CONTRATAR REVISIONES TECNOMECÁNICAS DE VIGENCIA FUTURA</t>
  </si>
  <si>
    <t>D33BS1</t>
  </si>
  <si>
    <t>DEURA – BIESO</t>
  </si>
  <si>
    <t>GRUPO BIESO TAHUM</t>
  </si>
  <si>
    <t xml:space="preserve">SERVICIOS RECREATIVOS, CULTURALES Y DEPORTIVOS </t>
  </si>
  <si>
    <t>CONTRATAR SERVICIOS RECREATIVOS Y DEPORTIVOS Y CULTURALES AL PERSONAL</t>
  </si>
  <si>
    <t>D33D</t>
  </si>
  <si>
    <t xml:space="preserve"> DINCO BIESO </t>
  </si>
  <si>
    <t>JEFE INCORPORACION</t>
  </si>
  <si>
    <t>IJ EDISON RAVE</t>
  </si>
  <si>
    <t>ADQUIRIR SERVICIO DE APOYO A LA CONTRUCCIÓN PARA MEJORA LOCATIVAS DE LAS OFICNAS DEL GRUPO DE INCORPORACIÓN URABÁ</t>
  </si>
  <si>
    <t>AIRES ACONDICIONADOS</t>
  </si>
  <si>
    <t>ADQUIRIR 01 AIRE ACONDICIONADO PARA LAS OFICINAS DE DINCO URABÁ</t>
  </si>
  <si>
    <t>ARTICULOS TEXTILES(EXCEPTO PRENDAS DE VESTIR)</t>
  </si>
  <si>
    <t>MÁSCARAS QUIRÚRGICAS O DE AISLAMIENTO PARA PERSONAL MÉDICO</t>
  </si>
  <si>
    <t>ADQUIRIR MÁSCARAS QUIRÚRGICAS O TAPABOCAS PARA PROTECCIÓN  DEL PERSONAL MÉDICO Y PROFESIONALES DEL GRUPO DE INCORPORACIÓN URABÁ</t>
  </si>
  <si>
    <t>PASTA O PULPA PAPEL</t>
  </si>
  <si>
    <t>ADQUIRIR PAPELERÍA PARA IMPRESIÓN Y COPIAS DE DOCUMENTOS DEL GRUPO DE INCORPORACION URABÁ</t>
  </si>
  <si>
    <t>A-02-02-01-007-001</t>
  </si>
  <si>
    <t>SERVICIOS FINANCIEROS Y CONEXOS</t>
  </si>
  <si>
    <t>SEGUROS DE VIDA, SALUD Y ACCIDENTES</t>
  </si>
  <si>
    <t>PAGAR ARL NIVEL DE RIESGO ALTO A PERSONAL PROFESIONAL CONTRATADO PRESTACIÓN DE SERVICIOS QUE LABORA EN EL GRUPO DE INCORPORACIÓN URABÁ</t>
  </si>
  <si>
    <t>PRODUCTOS CAUCHO Y PLASTICO</t>
  </si>
  <si>
    <t>CAJAS O DISPENSADORES DE GUANTES MÉDICOS</t>
  </si>
  <si>
    <t>COMPRAR CAJAS DE GUANTES PARA PROTECCIÓN Y REALIZACIÓN DE EXAMENES POR PERSONAL MÉDICO A LOS ASPIRANTES A AUXILIARES DE POLICÍA Y PATRULLEROS DE POLICÍA</t>
  </si>
  <si>
    <t>SERVICIOS DE CONTRATACIÓN DE PERSONAL</t>
  </si>
  <si>
    <t>CONTRATAR UN PERSONAL DE PROFESIONALES  POR PRESTACIÓN DE SERVICIOS EN TRABAJO SOCIAL Y LICENCITURA EN EDUCACIÓN FÍSICA PARA PRUEBAS AL PERSONAL DE ASPIRANTES A INGRESO A LA POLICÍA, GRUPO DE INCORPORACIÓN</t>
  </si>
  <si>
    <t>D33I</t>
  </si>
  <si>
    <t>JEFE FISCAL Y ADUANERA</t>
  </si>
  <si>
    <t>JEFE POLFA</t>
  </si>
  <si>
    <t>SUMINISTRO PARA ASEO</t>
  </si>
  <si>
    <t>ADQUIRIR SUMINISTRO Y ELEMENTOS PARA ASEO EN GENERAL</t>
  </si>
  <si>
    <t>ADQUIRIR LA REVISIÓN TÉCNICO Y MECÁNICA DE LOS VEHÍCULOS DE POLFA</t>
  </si>
  <si>
    <t>SERVICIO DE ENTREGA DE PAQUETES Y MENSAJERÍA CERTIFICADA DE POLFA</t>
  </si>
  <si>
    <t>D33C</t>
  </si>
  <si>
    <t>SECCIONAL DE TRÁNSITO</t>
  </si>
  <si>
    <t>MY MAURICIO ARANGO</t>
  </si>
  <si>
    <t>PAGO DE VIÁTICOS DE LOS FUNCIONARIOS EN COMISIÓN DE SERVICIO SETRA URABÁ</t>
  </si>
  <si>
    <t xml:space="preserve">MANTENIMIENTO Y REPARACION DE VEHICULOS Y MOTOS DE SETRA URABÁ </t>
  </si>
  <si>
    <t>D33O</t>
  </si>
  <si>
    <t>NARCOTICOS</t>
  </si>
  <si>
    <t>JEFE DIRAN</t>
  </si>
  <si>
    <t>MANTENIMIENTO Y REPARACION DE VEHICULOS Y MOTOS PARA LA COMPAÑÍA ANTINARCÓTICOS REGIONAL N° SEIS.</t>
  </si>
  <si>
    <t>SERVICIO DE COMERCIALIZACIÓN DIRECTA DE MATERIALES IMPRESOS</t>
  </si>
  <si>
    <t>PRESTACIÓN SERVICIO DE OUTSOURCING DE IMPRESIÓN, FOTOCOPIADO Y MATERIAL IMPRESO PARA LA COMPAÑÍA ANTINARCÓTICOS REGIONAL N° SEIS.</t>
  </si>
  <si>
    <t>Selección Abrevidad</t>
  </si>
  <si>
    <t>D4</t>
  </si>
  <si>
    <t>DEVIC</t>
  </si>
  <si>
    <t>SC. QUINTANA RENDON HERNAN DE JESUS</t>
  </si>
  <si>
    <t xml:space="preserve">ADQUISICION DE BOLSA DE REPUESTOS EQUIPOS TECNOLOGICOS </t>
  </si>
  <si>
    <t>Se requiere para el funcionamiento, y soporte del despliegue de los procesos en en la undiad policial, en cumplimiento a los objetivos estrategicos establecidos en el  PEI 2023-2026, "estrategia de seguridad, con enfasis en convivencia y cambio climatico"</t>
  </si>
  <si>
    <t>ADQUISICION DE MONITOR DE FRECUENCIA FM, Y MONITOR DE MODULACION FM, COEST</t>
  </si>
  <si>
    <t>ADQUISICION DE NVR CCTV</t>
  </si>
  <si>
    <t>GOES</t>
  </si>
  <si>
    <t>IT. FREDY GONZALEZ SUAREZ</t>
  </si>
  <si>
    <t>SUMINISTRO DE VIVERES PARA QUE EL PERSONAL QUE SALE A COMISION EN EL DEPARTAMENTO</t>
  </si>
  <si>
    <t>GUTAH SGSST</t>
  </si>
  <si>
    <t>PT. HERRERA MOLINA CARLOS DANIEL</t>
  </si>
  <si>
    <t xml:space="preserve">ADQUISICION DE BATA BLANCA CON ESCUDO PONAL </t>
  </si>
  <si>
    <t>ADQUISICION DE GORRO GESTION DOCUMENTAL</t>
  </si>
  <si>
    <t>ADS 12 PARRA LISETH UWALDINA</t>
  </si>
  <si>
    <t>SUMINISTRO DE PAPELERIA, CAJAS PARA ARCHIVO, CARPETAS</t>
  </si>
  <si>
    <t>SI. OSPINO LICONA EDUARD</t>
  </si>
  <si>
    <t xml:space="preserve">ESTRATEGICO SUMINISTRO DE COMBUSTIBLE PARA LOS VEHICULOS Y GENERADORES </t>
  </si>
  <si>
    <t>OCTUBRE</t>
  </si>
  <si>
    <t>ESTRATEGICO SUMINISTRO DE COMBUSTIBLE PARA LOS VEHICULOS Y GENERADORES (VIGENCIA FUTURA AUTORIZADA)</t>
  </si>
  <si>
    <t>IT. RAMOS LOPEZ FABIO RAMIRO</t>
  </si>
  <si>
    <t>PRODUCTOS DE ASEO Y LIMPIEZA, PARA LAS ESTACIONES, SUESTACIONE Y PUESTOS DE POLICIA DEL DEPARTAMENTO DE POLICIA VICHADA.</t>
  </si>
  <si>
    <t>BOTIQUIN DE PRIMEROS AUXILIOS EN LONA TIPO BOLSO CON DATACION TIPO C</t>
  </si>
  <si>
    <t>PT. ZUÑIGA CAMARGO DEINER DE JESUS</t>
  </si>
  <si>
    <t>SUMINISTRO DE MATERIALES DE CONSTRUCION - PINTURAS Y BARNICES</t>
  </si>
  <si>
    <t xml:space="preserve">FEBRERO </t>
  </si>
  <si>
    <t>SUMINISTRO DE TONERS PARA IMPRESORAS</t>
  </si>
  <si>
    <t>ADQUISICION DE BOLSA PARA CADAVERES</t>
  </si>
  <si>
    <t xml:space="preserve"> MINIMA CUANTIA</t>
  </si>
  <si>
    <t>ADQUISICION DE BOTAS DE CAUCHO</t>
  </si>
  <si>
    <t>ESCAR</t>
  </si>
  <si>
    <t>PT. ACERO SINUCO EDISON DUVAN</t>
  </si>
  <si>
    <t>ADQUISICION DE CASCOS PARA MOTOCICLETAS UNIFORMADOS</t>
  </si>
  <si>
    <t xml:space="preserve">ADQUISICION DE GUANTES DE LATEX </t>
  </si>
  <si>
    <t>PROCESO DE MINIMA CUANTIA</t>
  </si>
  <si>
    <t>ADQUISICIÓN DE IMPERMEABLES PARA LAS PATRULLAS UNIFORMADOS</t>
  </si>
  <si>
    <t xml:space="preserve">ADQUISICION DE TRAJES DE BIOSEGURIDAD </t>
  </si>
  <si>
    <t>SUMINISTRO DE MATERIALES DE CONSTRUCION PRODUCTOS PLÁSTICOS Y DERIVADOS.</t>
  </si>
  <si>
    <t>IT. MEDINA JONIER ANDRES</t>
  </si>
  <si>
    <t>ADQUISICION DE UTENCILIOS DE COCINA, JUEGO DE VASOS, BAJILLA, OTROS PARA LAS ESTACIONES, SUBESTACIONES Y PUESTOS DE POLICIA</t>
  </si>
  <si>
    <t>SUMINISTRO DE MATERIALES PARA LA CONSTRUCION, PRODUCTOS EN VIDRIO Y OTROS NO METALICOS, CERAMICOS, LADRILLOS.</t>
  </si>
  <si>
    <t>ELEMENTOS DE ASEO Y LIMPIEZA, PARA LAS ESTACIONES, SUBESTACIONES Y PUESTOS DE POLICIA.</t>
  </si>
  <si>
    <t>SUMINISTRO DE ARTICULOS MANOFACTURADOS PARA LA CONSTRUCION (ACABADOS Y TERMINADOS).</t>
  </si>
  <si>
    <t>SUMINISTRO DE ELEMENTOS DE OFICINA Y ESCRITORIO</t>
  </si>
  <si>
    <t>02-02-01-004-001</t>
  </si>
  <si>
    <t>METALES BÁSICOS</t>
  </si>
  <si>
    <t>SUMINISTRO DE MATERIALES PARA LA CONSTRUCION, PRODUCTOS BASICOS DE HIERRO Y ACERO</t>
  </si>
  <si>
    <t>IT. RIVEROS MEDINA ROBINSON</t>
  </si>
  <si>
    <t>ADQUISICION DE BEBEDEROS DE AGUA CON ENFRIAMIENTO</t>
  </si>
  <si>
    <t>GARMA -ALMIN</t>
  </si>
  <si>
    <t xml:space="preserve">ADQUISICION DE CARRETILLA TIPO ZORRA </t>
  </si>
  <si>
    <t>ADQUISICION DE UTENCILIOS DE COCINA, JUEGO DE OLLAS, ASADOR, BARRIL, PARA LAS ESTACIONES, SUBESTACIONES Y PUESTO DE POLICIA.</t>
  </si>
  <si>
    <t>SUMINISTRO DE ELEMENTOS DE FERRETERIA, PRODUCTOS METALICOS ELABORADOS.</t>
  </si>
  <si>
    <t xml:space="preserve">ADQUISICION DE AIRES ACONDICIONADOS </t>
  </si>
  <si>
    <t>ADQUISICION DE EQUIPO AGRICOLA GUADAÑADORAS Y CORTACETOS</t>
  </si>
  <si>
    <t>ADQUISICION DE EXTINTORES C02 DE 20 LIBRAS CON MALETIN PORTABLE</t>
  </si>
  <si>
    <t xml:space="preserve">ST. NIETO LONDOÑO KATHERIN </t>
  </si>
  <si>
    <t>ADQUISICIÓN DE COMPUTADOR DE ESCRITORIO</t>
  </si>
  <si>
    <t>ADQUISICIÓN DE IMPRESORAS MULTIFUNCIONAL</t>
  </si>
  <si>
    <t>ADQUISICIÓN DE  LICENCIAS OFIMATICA (SO)</t>
  </si>
  <si>
    <t xml:space="preserve">ADQUISICION DE SISTEMA DE ENERGIA SOLAR </t>
  </si>
  <si>
    <t>ADQUISICIÓN DE TELEVISORES 60"</t>
  </si>
  <si>
    <t>SI. MONSALVO SALTARIN LUIS HUMBERTO</t>
  </si>
  <si>
    <t>ESTRATEGICO MANTENIMENTO Y ADECUACION A INSTALACIONES POLICIALES</t>
  </si>
  <si>
    <t>SELECCION ABREVIADA DE MENOR CUANTIA</t>
  </si>
  <si>
    <t>GRULO-COSEC</t>
  </si>
  <si>
    <t>IJ. LINARES PAEZ DAVID</t>
  </si>
  <si>
    <t>SERVICIO DE ALIMENTACION PARA EN EL PERSONAL EN APOYOS SERVICIOS ESPECIALES</t>
  </si>
  <si>
    <t>GUTAH-PASVI</t>
  </si>
  <si>
    <t>PT. GERMAN ELIVAR MEJIA PEÑA</t>
  </si>
  <si>
    <t xml:space="preserve">SERVICIO DE PASAJES TERRESTRE Y FLUVIAL, PARA EL DEPARTAMENTO DE POLICIA </t>
  </si>
  <si>
    <t>GRULO-GUGED</t>
  </si>
  <si>
    <t>IT. APONTE MONTAÑEZ JOSE ALEXANDER</t>
  </si>
  <si>
    <t>SERVICIO DE TRANSPORTE DE CARGA</t>
  </si>
  <si>
    <t>SERVICIO DE ENCOMIENDAS Y CORREO CERTIFICADO</t>
  </si>
  <si>
    <t>ESTRATEGICO SERVICIO DE ENERGIA ELECTRICA Y AGUA POTABLE</t>
  </si>
  <si>
    <t>DICIEMBRE</t>
  </si>
  <si>
    <t>PT. CARVAJAL PITA PEDRO LUIS</t>
  </si>
  <si>
    <t>ESTRATEGICO ADQUISICION DE POLIZAS SOAT</t>
  </si>
  <si>
    <t>ESTRATEGICO ADQUISICION DE POLIZAS SOAT (VIGENCIA FUTURA AUTORIZADA)</t>
  </si>
  <si>
    <t>GUTAH- SGSST</t>
  </si>
  <si>
    <t>CT. NIÑO MIRELES EDWARD DAVID</t>
  </si>
  <si>
    <t>SERVICIO DE ANALISIS DE AGUA POTABLES</t>
  </si>
  <si>
    <t>PLANE-SGA</t>
  </si>
  <si>
    <t xml:space="preserve">SERVICIO DE FUMIGACIÓN Y LAVADO DE TAQUES </t>
  </si>
  <si>
    <t>ADS 11  FERNANDEZ BARON ERIKA ANDREA</t>
  </si>
  <si>
    <t xml:space="preserve">ESTRATEGICO SERVICIO DE ASEO Y LIMPIEZA A LAS INSTALACIONES POLICIALES </t>
  </si>
  <si>
    <t>ESTRATEGICO SERVICIO DE ASEO Y LIMPIEZA A LAS INSTALACIONES POLICIALES, (VIGENCIA FUTURA AUTORIZADA)</t>
  </si>
  <si>
    <t>ADS 12 HINOJOSA FLOREZ JORGE ALBERTO</t>
  </si>
  <si>
    <t xml:space="preserve">ESTRATEGICO MANTENIMIENTO DE PLANTAS ELECTRICAS Y SUBESTACIONES DE ENERGIA ELECTRICA, MOTOBOMBAS Y ELECTROBOMBAS </t>
  </si>
  <si>
    <t>IJ. ARGUELLO ARGUELLO JOSE CELESTINO</t>
  </si>
  <si>
    <t>ESTRATEGICO MANTENIMIENTO VEHICULOS Y MOTOCICLETAS</t>
  </si>
  <si>
    <t>ESTRATEGICO MANTENIMIENTO VEHICULOS Y MOTOCICLETAS, (VIGENCIA FUTURA AUTORIZADA)</t>
  </si>
  <si>
    <t>IT. MORENO PALACIOS SERGIO ARIEL</t>
  </si>
  <si>
    <t xml:space="preserve">MANTENIMIENTO DE AIRES ACONDICIONADOS </t>
  </si>
  <si>
    <t>PT. WATTS GENES ALVARO JAVIER</t>
  </si>
  <si>
    <t>MANTENIMIENTO DE BICICLETAS PREVENCIÓN</t>
  </si>
  <si>
    <t>PT. AGUILAR ROZO FAUNIER ALEXIS</t>
  </si>
  <si>
    <t>MANTENIMIENTO DE MOTORES DE BORDA Y LANCHAS</t>
  </si>
  <si>
    <t>PT. LOPEZ QUIROGA ANDERSON CLEYDERMAN</t>
  </si>
  <si>
    <t>MANTENIMIENTO EXTINTORES CONTRAINCENDIOS</t>
  </si>
  <si>
    <t>SI. MORENO PARRADO FABIAN SMITH</t>
  </si>
  <si>
    <t>MANTENIMIENTO INTEGRAL EQUIPOS DE TELEMATICA Y UPS.</t>
  </si>
  <si>
    <t>PT. MONTAGUT RINCON ANGIE DANIELA</t>
  </si>
  <si>
    <t>MANTENIMINETO Y CALIBRACION DE EQUIPOS DE MEDICION Y PRECISION</t>
  </si>
  <si>
    <t>PT. CARDOZO ECHEVERRY HILLARY</t>
  </si>
  <si>
    <t>SERVICIOS DE IMPRESOS DIGITALES Y PUBLICACIONES COEST</t>
  </si>
  <si>
    <t>ESTRATEGICO SERVICIO DE RECOLECCION DE ASEO (RESIDUOS) Y ALCANTARILLADO</t>
  </si>
  <si>
    <t>D4BS1</t>
  </si>
  <si>
    <t>GUTAH-BIESO</t>
  </si>
  <si>
    <t>PT.BERNAL PATIÑO ANA SOFIA</t>
  </si>
  <si>
    <t>SERVICIO DE RECREACIÓN, ACTIVIDADES DE INTEGRACIÓN, FORTALECEMIENTO PSICOSOCIAL, PARA LOS BENEFICIARIOS DE LA POLICIA NACIONAL PROGRAMA SAFAP.</t>
  </si>
  <si>
    <t>VIATICOS AL PERSONAL EN COMISION</t>
  </si>
  <si>
    <t>RECONOCIMIENTO DE VIATICOS COMISIONES DEL DEPARTAMENTO DE POLICIA VICHADA.</t>
  </si>
  <si>
    <t>ESTRATEGICO PAGO DE IMPUESTO PREDIAL INMUEBLES</t>
  </si>
  <si>
    <t>IMPUESTO</t>
  </si>
  <si>
    <t>ESTRATEGICO PAGO IMPUESTO ALUMBRADO PUBLICO</t>
  </si>
  <si>
    <t>L15</t>
  </si>
  <si>
    <t>A-02-01-01-003-008</t>
  </si>
  <si>
    <t>ARCHIVADOR RODANTE DE 6 CUERPOS -PARA ARCHIVO  (GIBOG)</t>
  </si>
  <si>
    <t>MINIMA
 CUANTIA</t>
  </si>
  <si>
    <t>MESA PEGABLE 180*74 EN POLIETILENO  (GRULO)</t>
  </si>
  <si>
    <t>SOFA MODERNA HAN (GRULO)</t>
  </si>
  <si>
    <t>COMEDOR BLANCO 4 PUESTOS (GRULO)</t>
  </si>
  <si>
    <t>ELEMENTOS DE FERRRETERIA (GRULO)</t>
  </si>
  <si>
    <t>CAPTORES BIOMÉTRICOS (GUTIC)</t>
  </si>
  <si>
    <t>LICENCIAMIENTO IMPLEMENTACION FIRMA DIGITAL (GUTIC)</t>
  </si>
  <si>
    <t>GIBOG</t>
  </si>
  <si>
    <t>ADQUISICIÓN DE CARPAS 4*4 (GIBOG)</t>
  </si>
  <si>
    <t>ADQUISICION DE ELEMENTOS DE PAPELERÍA Y ELEMENTOS DE ESCRITORIO ARLOF</t>
  </si>
  <si>
    <t>ADQUISICION DE LLANTAS NIVEL CENTRAL GRULO</t>
  </si>
  <si>
    <t>RECARGA DE EXTINTORES (RESOLUCIÓN 2400 DE 1989) GUTAH</t>
  </si>
  <si>
    <t>KIT BÁSICO PARA LA ATENCIÓN DE DERRAME (GUTAH)</t>
  </si>
  <si>
    <t>MEDALLAS DIRECCIÓN DE INCORPOERACIÓN GUTAH</t>
  </si>
  <si>
    <t>DISTINTIVO DIRECCIÓN DE INCORPORACIÓN GUTAH</t>
  </si>
  <si>
    <t xml:space="preserve">SERVICIOS DE CONSTRUCCIÓN </t>
  </si>
  <si>
    <t>SERVICIOS DE CONTRUCCION PARA LA DIRECCION DE INCORPORACION</t>
  </si>
  <si>
    <t>SELECCIÓN ABREVIADA - MENOR CUANTIA</t>
  </si>
  <si>
    <t>SERVICIO INTEGRAL DE CAFETERÍA GRULO</t>
  </si>
  <si>
    <t>SELECCIÓN ABREVIADA - ACUERDO MARCO</t>
  </si>
  <si>
    <t>SERVICIO POSTALES Y DE MENSAJERIA</t>
  </si>
  <si>
    <t>CORREO Y MENSAJERÍA DINCO NIVEL NACIONAL (GUGED)</t>
  </si>
  <si>
    <t>SOAT GRULO</t>
  </si>
  <si>
    <t>GRUCO</t>
  </si>
  <si>
    <t>PAGOS DE ARL PARA LA CONTRATACIÓN DE LOS PROFESIONALES PARA LA DIRECCIÓN DE INCORPORACIÓN</t>
  </si>
  <si>
    <t>A-02-02-02-008-002</t>
  </si>
  <si>
    <t>PRESTACION DE SERVICIOS PROFESIONALES   DE UN ABOGADO  PARA EL DESARROLLO Y SEGUIMIENTO PRECONTRACTUAL Y CONTRACTUAL PARA EL GRUPO DE CONTRATOS (ARLOF)</t>
  </si>
  <si>
    <t>ASESOR TRIBUTARIO Y FINANCIERO PARA LA CADENA PRESUPUESTAL DEL AREA LOGISTICA Y FINANCIERA  (ARLOF)</t>
  </si>
  <si>
    <t>CONTRATACION DE PROFESIONALES EN TRABAJO SOCIAL (03 GIBOG)</t>
  </si>
  <si>
    <t>GICUN</t>
  </si>
  <si>
    <t>CONTRATACION DE PROFESIONALES EN TRABAJO SOCIAL (01 GICUN)</t>
  </si>
  <si>
    <t>GIFAC</t>
  </si>
  <si>
    <t>CONTRATACION DE PROFESIONALES EN TRABAJO SOCIAL (01-GIFAC)</t>
  </si>
  <si>
    <t>ARDEV</t>
  </si>
  <si>
    <t>PRESTACIÓN DE SERVICIOS PROFESIONALES DE UN FUNCIONARIO PARA EL APOYO EN CONSTRUCCIÓN Y DISEÑO DE PRUEBAS PSICOMÉTRICAS (ARDEV)</t>
  </si>
  <si>
    <t>CONTRATACIÓN DE UN PROFESIONAL EN DISEÑO GRÁFICO PARA LA DIRECCIÓN DE INCORPORACIÓN (GUCOE)</t>
  </si>
  <si>
    <t>CONTRATACIÓN DE UN PROFESIONAL EN COMUNICACIÓN SOCIAL Y PERIODISMO PARA LA DIRECCIÓN DE INCORPORACIÓN (GUCOE)</t>
  </si>
  <si>
    <t>A-02-02-02-008-004</t>
  </si>
  <si>
    <t>SELECCIÓN 
ABREVIADA</t>
  </si>
  <si>
    <t>SERVICIO INTEGRAL DE ASEO (GRULO)</t>
  </si>
  <si>
    <t>SELECCIÓN ABREVIADA ACUERDO MARCO</t>
  </si>
  <si>
    <t>MANTENIMIENTO DE EQUIPO AUTOMOTOR  - DINCO  (JEFAD) - MAYO  2025 GRULO ACUERDO MARCO</t>
  </si>
  <si>
    <t xml:space="preserve">LICITACIÒN PÙBLICA ACUERDO MARCO </t>
  </si>
  <si>
    <t>MANTENIMIENTO DE EQUIPO AUTOMOTOR  - DINCO  (JEFAD) -MULTIMARCA</t>
  </si>
  <si>
    <t>MINIMA 
CUANTIA</t>
  </si>
  <si>
    <t>ACOSP</t>
  </si>
  <si>
    <t xml:space="preserve">FORMATOS  DE INSCRIPCIÓN PARA LAS CONVOCATORIAS DE SELECCIÓN  PROFESIONALES  (ACOSP) </t>
  </si>
  <si>
    <t>CONTRATACIÓN ESTATAL</t>
  </si>
  <si>
    <t>FORMATOS DE INSCRIPCIÓN PARA SERVICIO MILITAR (ACOSP)</t>
  </si>
  <si>
    <t>IMPRESIÓN DE VOLANTES, AFICHES, PENDONES, AGENDAS, LIBRETAS, CARPETAS, ENTRE OTROS ELEMENTOS DE COMUNICACIÓN GRÁFICA IMPRESA, PARA EL DESARROLLO DE CAMPAÑAS DE DIVULGACIÓN INSTITUCIONAL, DIFUSIÓN E INFORMACIÓN EN DIFERENTES SECTORES DEL PAÍS (GUCOE)</t>
  </si>
  <si>
    <t>MATERIAL PSICOMÉTRICO PARA LAS CONVOCATORIAS DE INGRESO A LA INSTITUCIÓN  (OFICIALES – PATRULLEROS DE POLICÍA) (ARDEV)</t>
  </si>
  <si>
    <t>A-02-02-02-009-002</t>
  </si>
  <si>
    <t>DIPLOMADO  EN CONTRATACIÓN ESTATAL SEGUNDO SEMESTRE PARA 10  FUNCIONARIOS (ARLOF)-DIPLOMADO  EN FINANZAS  PÚBLICAS SEGUNDO  SEMESTRE PARA 5  FUNCIONARIOS (ARLOF)-DIPLOMADO EN LOGISTICA Y GERENCIA EN LA CADENA DE ALMACENAMIENTO SEGUNDO SEMESTRE 6 FUNCIONARIOS (ARLOF)-CURSO EN MARKETING DIGITAL E INTELIGENCIA ARTIFICIAL (GUCOE)</t>
  </si>
  <si>
    <t>PRESTACIÓN DE SERVICIOS DE UN PROFESIONAL EN MEDICINA OCUPACIONAL (ARDEV)</t>
  </si>
  <si>
    <t>PRESTACIÓN DE SERVICIOS DE UN PROFESIONAL EN MEDICINA OCUPACIONAL (RINCO1)</t>
  </si>
  <si>
    <t>SERVICIOS DE ESPARCIMIENTO, CILTURAL Y DEPORTIVOS</t>
  </si>
  <si>
    <t>ACTIVIDADES DE BIENESTAR PARA EL PERSONAL DE LA DIRECCIÓN DE INCORPORACIÓN</t>
  </si>
  <si>
    <t xml:space="preserve">PAGO DE VIÁTICOS AL PERSONAL ADSCRITO A LA DIRECCION DE INCORPORACIÓN NIVEL CENTRAL </t>
  </si>
  <si>
    <t>M7D8</t>
  </si>
  <si>
    <t>jefe incorporacion</t>
  </si>
  <si>
    <t>logistico</t>
  </si>
  <si>
    <t>02-01-01-003-008-01-2</t>
  </si>
  <si>
    <t>Muebles, del tipo utilizado en oficinas</t>
  </si>
  <si>
    <t xml:space="preserve">Escritorios </t>
  </si>
  <si>
    <t>Minima cuantia</t>
  </si>
  <si>
    <t>M7</t>
  </si>
  <si>
    <t>MECUC</t>
  </si>
  <si>
    <t>Jefe logistico</t>
  </si>
  <si>
    <t>02-01-01-004-003-02</t>
  </si>
  <si>
    <t>Bombas, compresores, motores de fuerza hidráulica y motores de potencia neumática y válvulas y sus partes y piezas</t>
  </si>
  <si>
    <t>Hidro lavadora  con 1800psi de presión máxima 127v</t>
  </si>
  <si>
    <t>Orden de compra</t>
  </si>
  <si>
    <t>Compresor de 150 PSI</t>
  </si>
  <si>
    <t xml:space="preserve">Sopladora STIHL de espalda </t>
  </si>
  <si>
    <t>M7D1</t>
  </si>
  <si>
    <t>DENOR</t>
  </si>
  <si>
    <t>02-01-01-004-03-09</t>
  </si>
  <si>
    <t>Otras máquinas para usos generales y sus partes y piezas</t>
  </si>
  <si>
    <t>Aire acondicionado de 24,000 BTU  inverter ( COSEC)</t>
  </si>
  <si>
    <t>M7E</t>
  </si>
  <si>
    <t>REGION 5</t>
  </si>
  <si>
    <t>Logistica</t>
  </si>
  <si>
    <t>Deshumidificador para un área mínima de 30 m²; Descongelación automática</t>
  </si>
  <si>
    <t>Luxómetro Medidor Intensidad Luz teniendo en cuenta que la unidad no cuenta con el equipo</t>
  </si>
  <si>
    <t>Aire acondicionado de 18.000 BTU a 220v</t>
  </si>
  <si>
    <t>Aire acondicionado de 24.000 BTU a 220v</t>
  </si>
  <si>
    <t>Aire acondicionado de 36.000 BTU a 220v</t>
  </si>
  <si>
    <t>02-01-01-004-004-01</t>
  </si>
  <si>
    <t>Maquinaria agropecuaria o silvícola y sus partes y piezas</t>
  </si>
  <si>
    <t xml:space="preserve">Guadañadora </t>
  </si>
  <si>
    <t xml:space="preserve">Cortaseto sthil </t>
  </si>
  <si>
    <t>Gutic</t>
  </si>
  <si>
    <t>Jefe gutic</t>
  </si>
  <si>
    <t>Máquinas herramientas y sus partes, piezas y accesorios</t>
  </si>
  <si>
    <t>Estación de calor y soldadura con cautín 2 en 1</t>
  </si>
  <si>
    <t xml:space="preserve">Equipo de soldadura electrica </t>
  </si>
  <si>
    <t>Pulidora 9 pulgadas dewalt</t>
  </si>
  <si>
    <t>Comando</t>
  </si>
  <si>
    <t>Jefe seguridad</t>
  </si>
  <si>
    <t>02-01-01-004-06-02</t>
  </si>
  <si>
    <t>Aparatos de control eléctrico y distribución de electricidad y sus partes y piezas</t>
  </si>
  <si>
    <t>02-01-01-004-06-03</t>
  </si>
  <si>
    <t>Hilos y cables aislados; cable de fibra óptica</t>
  </si>
  <si>
    <t>Jefe Seguridad</t>
  </si>
  <si>
    <t>02-01-01-004-06-09</t>
  </si>
  <si>
    <t>Otro equipo eléctrico y sus partes y piezas</t>
  </si>
  <si>
    <t>Detector de metales de mano</t>
  </si>
  <si>
    <t>02-01-01-004-07-02</t>
  </si>
  <si>
    <t>Aparatos transmisores de televisión y radio; televisión, video y cámaras digitales; teléfonos</t>
  </si>
  <si>
    <t>CÁMARA TIPO BALA O DOMO EXTERIOR(SEGUR)</t>
  </si>
  <si>
    <t>Radio enlace (SEGUR)</t>
  </si>
  <si>
    <t>gutic</t>
  </si>
  <si>
    <t>Televisor 50 Pulgadas LED Uhd4K Smart TV</t>
  </si>
  <si>
    <t>Video beam</t>
  </si>
  <si>
    <t>02-01-01-004-07-04</t>
  </si>
  <si>
    <t>Partes y piezas de los productos de las clases 4721 a 4733 y 4822</t>
  </si>
  <si>
    <t>Suministro de partes y accesorios para el mantenimiento de radios de comunicaciones (antenas, monofonos,clips) para radios portátiles y radios base, carcasas, perillas de volumen y canales.</t>
  </si>
  <si>
    <t>Paquetes de software</t>
  </si>
  <si>
    <t>Licencias para computador de escritorio según especificaciones de la policia nacional</t>
  </si>
  <si>
    <t>02-02-01-001-05</t>
  </si>
  <si>
    <t>Piedra, arena y arcilla</t>
  </si>
  <si>
    <t>Arena (SGA )</t>
  </si>
  <si>
    <t>metros</t>
  </si>
  <si>
    <t>Triturado (SGA )</t>
  </si>
  <si>
    <t>02-02-01-002-03-01</t>
  </si>
  <si>
    <t>Productos de molinería</t>
  </si>
  <si>
    <t>Productos de molinería - PROCESO NUEVO</t>
  </si>
  <si>
    <t>Productos de molinería - APALANCAMIENTO</t>
  </si>
  <si>
    <t>Productos de molinería - VIGENCIAS FUTURAS 2025</t>
  </si>
  <si>
    <t>Adquisición de diferentes productos de cafetería y restaurante para el departamento de policia norte de santander VIGENCIAS FUTURAS (JEFAD)</t>
  </si>
  <si>
    <t>Adquisición de diferentes productos de cafetería y restaurante para el departamento de policía norte de santander (JEFAD) PROCESO NUEVO</t>
  </si>
  <si>
    <t>Adquisición de diferentes productos de cafetería y restaurante para el departamento de policía norte de santander (JEFAD) APALANCAMIENTO</t>
  </si>
  <si>
    <t>Productos de cafeteria vigencia futura</t>
  </si>
  <si>
    <t>Productos de cafeteria PROCESO NUEVO</t>
  </si>
  <si>
    <t>Productos de cafeteria APALANCAMIENTO</t>
  </si>
  <si>
    <t>02-02-01-002-04-04</t>
  </si>
  <si>
    <t>Bebidas no alcohólicas; aguas minerales embotelladas</t>
  </si>
  <si>
    <t>Agua potable botellon y botella</t>
  </si>
  <si>
    <t>servicio</t>
  </si>
  <si>
    <t>02-02-01-002-07</t>
  </si>
  <si>
    <t>Artículos textiles (excepto prendas de vestir)</t>
  </si>
  <si>
    <t>Carpa armable 6x6 x 6 MTS exterior color blanca</t>
  </si>
  <si>
    <t>Jefe SGSST</t>
  </si>
  <si>
    <t>TAPABOCA, Producto desechable, polipropileno no tejido, sistema de sujecion elastico o tiras de amarre, tres capas, soporte metalico nasal ajustable para mayor ajuste en el puente nasal</t>
  </si>
  <si>
    <t>caja</t>
  </si>
  <si>
    <t>Sijin</t>
  </si>
  <si>
    <t>TRAJE DE BIOSEGURIDAD ENTERIZO: con capucha y zapatones tipo “Cubre botas” resistente a partículas de 01 MICRA y protección química, Tallas corporales S, M, L con impresión de POLICÍA CIENTIFICA y CRIMINALISTICA (parte delantera a la altura del pectoral derecho) y POLICIA NACIONAL DIJIN (parte trasera) norma exigida ISO (13688:2013) ratificada por AENOR enero del 2014 (SIJIN)</t>
  </si>
  <si>
    <t>Productos de madera, corcho, cestería y espartería</t>
  </si>
  <si>
    <t>Bajalenguas en madera por cajas para DINCO</t>
  </si>
  <si>
    <t>Gestion documental</t>
  </si>
  <si>
    <t>Jefe Guged</t>
  </si>
  <si>
    <t>Carpetas cuatro aletas: para archivos en propalcote blanca (desacificadas) reglamentaria 100% calidad</t>
  </si>
  <si>
    <t>Selección abreviada- subasta inversa</t>
  </si>
  <si>
    <t>Cajas de archivo: Paredes de cartón reforzado para mayor resistencia, adecuada para archivar fólderes y carpetas tamaño oficio- archivo inactivo. Recubrimiento con la finalidad de retardar la absorción de humedad. Adecuado para archivar libros y carpetas tamaño oficio. con apertura de arriba hacia abajo compuesto por un hand Hole que facilita la apertura. Capacidad hasta 8 carpetas o fólderes con un contenido de 100 hojas cada uno. Medidas: 40.5 X 20.8 X 26.0.</t>
  </si>
  <si>
    <t>Adquisición de elementos de papelería PROCESO NUEVO</t>
  </si>
  <si>
    <t>Adquisición de elementos de papelería APALANCAMIENTO</t>
  </si>
  <si>
    <t>Adquisición de elementos de papelería -VIGENCIAS FUTURAS 2025</t>
  </si>
  <si>
    <t>Elementos de papelería para el Departamento de Policía Norte de Santander  VIGENCIAS FUTURAS  2025</t>
  </si>
  <si>
    <t>Elementos de papelería para el Departamento de Policía Norte de Santander (JEFAD) PROCESO NUEVO</t>
  </si>
  <si>
    <t>Elementos de papelería para el Departamento de Policía Norte de Santander (JEFAD) APALANCAMIENTO</t>
  </si>
  <si>
    <t>Jefe guged</t>
  </si>
  <si>
    <t>Caja Para Archivo, dimensiones internas: ancho: 20 cm. x alto: 25 cm. X largo: 39 cm, dimensiones externas: ancho: 21 cm. x alto: 26.5 cm. X largo: 40 cm, Medidas que se podrán ajustar de acuerdo con el formato de la documentación, Diseño: Incluye una apertura frontal con pliegue en el costado izquierdo y pestaña para su manipulación. Las cajas no deben tener perforaciones que faciliten la entrada de polvo e insectos, Material: Cajas producidas con cartón kraft corrugado de pared sencilla. Las especificaciones que deben cumplir los materiales con los cuales se elaboran las cajas que para el caso se recomienda el cartón corrugado con recubrimiento están dadas en la NTC 4436:1999. Papel para documentos de archivo. Requisitos para la permanencia y la durabilidad, y en la NTC 5397 Materiales para documentos de archivo con soporte papel. Características de calidad (GUGED)</t>
  </si>
  <si>
    <t xml:space="preserve">Productos de papeleria </t>
  </si>
  <si>
    <t>Productos de papeleria para DINCO</t>
  </si>
  <si>
    <t>M7CERCO</t>
  </si>
  <si>
    <t>CERCO</t>
  </si>
  <si>
    <t>Papeleria CERCO</t>
  </si>
  <si>
    <t>M7NSF</t>
  </si>
  <si>
    <t>Suministro de papeleria para NUSEFA</t>
  </si>
  <si>
    <t>Jefe Garma</t>
  </si>
  <si>
    <t>02-02-01-003-03-03</t>
  </si>
  <si>
    <t>Aceites de petróleo o aceites obtenidos de minerales bituminosos (excepto los aceites crudos); preparados n.c.p., que contengan por lo menos el 70% de su peso en aceites de esos tipos y cuyos componentes básicos sean esos aceites</t>
  </si>
  <si>
    <t xml:space="preserve">Aceite lubricante pl-a5® x galón para lubricación de armas de fuego  </t>
  </si>
  <si>
    <t>galon</t>
  </si>
  <si>
    <t>Jefe movilidad</t>
  </si>
  <si>
    <t xml:space="preserve">Combustible para las plantas de la MECUC </t>
  </si>
  <si>
    <t>Combustible y lubricantes para los vehículos que hacen parte del parque automotor de la MECUC  PROCESO NUEVO</t>
  </si>
  <si>
    <t>Combustible y lubricantes para los vehículos que hacen parte del parque automotor de la MECUC APALANCAMIENTO</t>
  </si>
  <si>
    <t>Combustible y lubricantes para los vehículos que hacen parte del parque automotor de la MECUC -VIGENCIAS FUTURAS 2025</t>
  </si>
  <si>
    <t>Suministro de combustible gasolina y A.C.P.M para los vehiculos del Departamento de Policía Norte de Santander. VIGENCIAS FUTURAS 2025- DISTRITOS</t>
  </si>
  <si>
    <t>Suministro de combustible gasolina y A.C.P.M para los vehiculos del Departamento de Policía Norte de Santander.(GUMOV)DISTRITOS PROCESO NUEVO</t>
  </si>
  <si>
    <t>Suministro de combustible gasolina y A.C.P.M para los vehiculos del Departamento de Policía Norte de Santander.(GUMOV)DISTRITOS APALANCAMIENTO</t>
  </si>
  <si>
    <t>Suministro de combustible gasolina y A.C.P.M para los vehiculos del Departamento de Policía Norte de Santander. VIGENCIAS FUTURAS 2025- BASE</t>
  </si>
  <si>
    <t>Suministro de combustible gasolina y A.C.P.M para los vehiculos del Departamento de Policía Norte de Santander.(GUMOV) BASE PROCESO NUEVO</t>
  </si>
  <si>
    <t>Suministro de combustible gasolina y A.C.P.M para los vehiculos del Departamento de Policía Norte de Santander.(GUMOV)BASE APALANCAMIENTO</t>
  </si>
  <si>
    <t>Suministro de combustible gasolina para las guadañas y plantas electricas del departamento de policía Norte de Santander(JEFAD)</t>
  </si>
  <si>
    <t>Aceites lubricantes (JEFAD)</t>
  </si>
  <si>
    <t>Combustibles ACPM y Corriente vigencia futura</t>
  </si>
  <si>
    <t>Combustibles ACPM y Corriente PROCESO NUEVO</t>
  </si>
  <si>
    <t>Combustibles ACPM y Corriente APALANCAMIENTO</t>
  </si>
  <si>
    <t>02-02-01-003-04-01</t>
  </si>
  <si>
    <t>Químicos orgánicos básicos</t>
  </si>
  <si>
    <t>Aditivo automotriz urea</t>
  </si>
  <si>
    <t>02-02-01-003-05-01</t>
  </si>
  <si>
    <t>Pinturas y barnices y productos relacionados; colores para la pintura artística; tintas</t>
  </si>
  <si>
    <t>Cuñete de 5 galones tipo 1 uso exterior blanco</t>
  </si>
  <si>
    <t>Cuñete de 5 galones tipo 1 uso exterior gris basalto</t>
  </si>
  <si>
    <t>Cuñete de 5 galones de estuco uso exterior acrílico</t>
  </si>
  <si>
    <t>Pintura tráfico pesado amarillo galón</t>
  </si>
  <si>
    <t>Pintura negra aceite galón</t>
  </si>
  <si>
    <t>Pintura gris humo galón</t>
  </si>
  <si>
    <t>Cuñete de pintura tipo 1</t>
  </si>
  <si>
    <t>Adquisición de tóner y tintas para el DENOR. (JEFAD)</t>
  </si>
  <si>
    <t>02-02-01-003-05-02</t>
  </si>
  <si>
    <t>Productos farmacéuticos</t>
  </si>
  <si>
    <t>Botiquín de primeros auxilios tipo M3. (Resolución 705 de 2005 y Norma Técnica Ministerio de Defensa NTMD – NTMD-0277).</t>
  </si>
  <si>
    <t>Botiquín primeros auxilios de emergencia tipo A,B,C ( SGSST )</t>
  </si>
  <si>
    <t>02-02-01-003-05-04</t>
  </si>
  <si>
    <t>Productos químicos n.c.p.</t>
  </si>
  <si>
    <t>Quimicos para mantenimiento piscina del casino de oficiales</t>
  </si>
  <si>
    <t>Suministro de urea para los vehiculos de la MECUC</t>
  </si>
  <si>
    <t>Recarga de extintores NUSEFA</t>
  </si>
  <si>
    <t>02-02-01-003-06-01</t>
  </si>
  <si>
    <t>Llantas de caucho y neumáticos (cámaras de aire)</t>
  </si>
  <si>
    <t>Adquisición llantas de caucho y neumáticos</t>
  </si>
  <si>
    <t>Adquisición llantas de caucho y neumáticos - VIGENCIAS FUTURAS 2025</t>
  </si>
  <si>
    <t>M7ES</t>
  </si>
  <si>
    <t>GUDMO MECUC</t>
  </si>
  <si>
    <t>Adquisición llantas de caucho y neumáticos-GUDMO</t>
  </si>
  <si>
    <t>Adicion orden compra</t>
  </si>
  <si>
    <t>02-02-01-003-06-02</t>
  </si>
  <si>
    <t>Otros productos de caucho</t>
  </si>
  <si>
    <t>Guantes Nitrilo son ideales para garantizar una barrera segura a riesgo biológico Presentación en caja x 100 unidades. (SIJIN)</t>
  </si>
  <si>
    <t>cajas</t>
  </si>
  <si>
    <t xml:space="preserve">Guantes Nitrilo  en caja x 100 unidades. </t>
  </si>
  <si>
    <t>Suministro para el colegio</t>
  </si>
  <si>
    <t>02-02-01-003-06-04</t>
  </si>
  <si>
    <t>Productos de empaque y envasado, de plástico</t>
  </si>
  <si>
    <t>Bolsas polietileno para embalar cadáveres: entre 7.5 y 8.5 milésimas de pulgada y de 150 micras o más de espesor, resistente 120 kg, a la filtración de líquidos con sierre impermeable. (SIJIN)</t>
  </si>
  <si>
    <t>paquetes</t>
  </si>
  <si>
    <t>02-02-01-003-06-09</t>
  </si>
  <si>
    <t>Otros productos plásticos</t>
  </si>
  <si>
    <t>Reductores de velocidad en poliuretano (SEGUR)</t>
  </si>
  <si>
    <t>Cono de señalización vial PVC de 70cm reflectivo (SEGUR)</t>
  </si>
  <si>
    <t>Barrera vial o Maletín plástico   (SEGUR)</t>
  </si>
  <si>
    <t>Avisos de rutas de señalizacion CERCO</t>
  </si>
  <si>
    <t>02-02-01-003-07-03</t>
  </si>
  <si>
    <t>Productos refractarios y productos estructurales no refractarios de arcilla</t>
  </si>
  <si>
    <t>Ladrillo Rayado 10x20x30cm 6 huecos 4.2kg  (SGA)</t>
  </si>
  <si>
    <t>02-02-01-003-07-04</t>
  </si>
  <si>
    <t>Yeso, cal y cemento</t>
  </si>
  <si>
    <t>Cementro gris uso general 42,5 kls. (SGA)</t>
  </si>
  <si>
    <t>bulto</t>
  </si>
  <si>
    <t>Cemento para NUSEFA</t>
  </si>
  <si>
    <t>02-02-01-003-008-005</t>
  </si>
  <si>
    <t>Adquisicion de juegos deportivos para prestamo ( BALONES )CERCO</t>
  </si>
  <si>
    <t>02-02-01-004-01</t>
  </si>
  <si>
    <t>Metales básicos</t>
  </si>
  <si>
    <t>varilla corrugada de 1/2 (SGA)</t>
  </si>
  <si>
    <t>02-02-01-004-04</t>
  </si>
  <si>
    <t>Maquinaria y equipo</t>
  </si>
  <si>
    <t>Maquinaria para usos especiales</t>
  </si>
  <si>
    <t>02-02-01-004-06</t>
  </si>
  <si>
    <t>Suministros equipo eléctrico</t>
  </si>
  <si>
    <t>Maquinaria y aparatos eléctricos</t>
  </si>
  <si>
    <t>Jefe gubir</t>
  </si>
  <si>
    <t>Servicios generales de construcción de edificaciones no residenciales</t>
  </si>
  <si>
    <t xml:space="preserve">Servicio de manteninimiento preventivo y correctivo de las instalaciones adscritas a la MECUC </t>
  </si>
  <si>
    <t>Selección abreviada- menor cuantia</t>
  </si>
  <si>
    <t>Servicio de mantenimiento de la estacion de san cayetano- PLAN DIGNIDAD</t>
  </si>
  <si>
    <t>Servicio de mantenimiento de la estacion de el zulia- PLAN DIGNIDAD</t>
  </si>
  <si>
    <t>Servicio de mantenimiento, preventivo y correctivo para las diferentes estaciones y subestaciones de policía  del Departamento  Norte de Santander.(JEFAD)</t>
  </si>
  <si>
    <t>Servicio de mantenimiento de la estacion de bucarasica - PLAN DIGNIDAD</t>
  </si>
  <si>
    <t>Servicio de mantenimiento de la estacion de cachira - PLAN DIGNIDAD</t>
  </si>
  <si>
    <t>Servicio de manteninimiento preventivo y correctivo de las instalaciones DINCO</t>
  </si>
  <si>
    <t>Mantenimiento instalaciones Policiales Región 5</t>
  </si>
  <si>
    <t>M7D5</t>
  </si>
  <si>
    <t>VIVIENDA FISCAL DENOR</t>
  </si>
  <si>
    <t>Mantenimiento de viviendas fiscales DENOR</t>
  </si>
  <si>
    <t>02-02-02-006-08</t>
  </si>
  <si>
    <t>Servicio de Mensajeria PROCESO NUEVO</t>
  </si>
  <si>
    <t>Servicio de Mensajeria APALANCAMIENTO</t>
  </si>
  <si>
    <t>Servicio de Mensajeria -  VIGENCIAS FUTURAS 2025</t>
  </si>
  <si>
    <t>Servicio de Correo y Mensajería para el DENOR VIGENCIAS FUTURAS 2025</t>
  </si>
  <si>
    <t>Servicio de Correo y Mensajería para el DENOR (GUGED) PROCESO NUEVO</t>
  </si>
  <si>
    <t>Servicio de Correo y Mensajería para el DENOR (GUGED)APALANCAMIENTO</t>
  </si>
  <si>
    <t>02-02-02-006-09-01</t>
  </si>
  <si>
    <t>Servicios de distribución de electricidad, y servicios de distribución de gas (por cuenta propia)</t>
  </si>
  <si>
    <t xml:space="preserve">Cancelacion servicio de energia </t>
  </si>
  <si>
    <t>Cancelacion servicio de gas</t>
  </si>
  <si>
    <t>M7C</t>
  </si>
  <si>
    <t>SETRA MECUC</t>
  </si>
  <si>
    <t xml:space="preserve">Jefe seccional </t>
  </si>
  <si>
    <t>Cancelacion servicio de energia SETRA MECUC</t>
  </si>
  <si>
    <t>servicio de energía para el  DENOR. (JEFAD)</t>
  </si>
  <si>
    <t>M7D7</t>
  </si>
  <si>
    <t>SETRA DENOR</t>
  </si>
  <si>
    <t>Cancelacion servicio de energia SETRA DENOR</t>
  </si>
  <si>
    <t>servicios publicos suministro de gas natural</t>
  </si>
  <si>
    <t>02-02-02-006-09-02</t>
  </si>
  <si>
    <t>Servicios de distribución de agua (por cuenta propia)</t>
  </si>
  <si>
    <t>Cancelacion servicio de acueducto</t>
  </si>
  <si>
    <t>servicios publicos suministro de agua potable</t>
  </si>
  <si>
    <t>02-02-02-007-01-03-5-1</t>
  </si>
  <si>
    <t>Servicios de seguros de vehículos automotores</t>
  </si>
  <si>
    <t>Polizas de seguros para los vehiculos que pertenecen al parque automotor de la MECUC PROCESO NUEVO</t>
  </si>
  <si>
    <t>Selección abreviada-subasta inversa</t>
  </si>
  <si>
    <t>Polizas de seguros para los vehiculos que pertenecen al parque automotor de la MECUC APALANCAMIENTO</t>
  </si>
  <si>
    <t>Polizas de seguros para los vehiculos que pertenecen al parque automotor de la MECUC - VIGENCIAS FUTURAS 2025</t>
  </si>
  <si>
    <t>Pólizas de seguros para los vehículos que pertenecen al parque automotor del DENOR VIGENCIAS FUTURAS 2025</t>
  </si>
  <si>
    <t>Cosec</t>
  </si>
  <si>
    <t>02-02-02-007-01-03-5-2</t>
  </si>
  <si>
    <t>Servicios de seguro de transporte marítimo, aéreo y otros medios de transporte</t>
  </si>
  <si>
    <t>Adquisicion de polizas de seguro del sistema aéreo no tripulado (UAS)- perdida o daño de UAS( incluyendo respuesto) riesgos de guerra de casco y rsponsabilidad civil de terceros para los SIART</t>
  </si>
  <si>
    <t>Servicios inmobiliarios relativos a bienes raíces propios o arrendados</t>
  </si>
  <si>
    <t>Arriendo bien inmueble para que funcione el archivo de la Policía Metropolitana de Cúcuta PROCESO NUEVO</t>
  </si>
  <si>
    <t>Contratacion directa</t>
  </si>
  <si>
    <t>Arriendo bien inmueble para que funcione el archivo de la Policía Metropolitana de Cúcuta APALANCAMIENTO</t>
  </si>
  <si>
    <t>Arriendo bien inmueble para que funcione el archivo de la Policía Metropolitana de Cúcuta - VIGENCIAS FUTURAS 2025</t>
  </si>
  <si>
    <t>Arrendamiento de bienes Inmuebles para el funcionamiento del archivo para el deparatamento  de Policía Norte de Santander. VIGENCIAS FUTURAS 2025</t>
  </si>
  <si>
    <t>Arrendamiento de bienes Inmuebles para el funcionamiento del archivo para el deparatamento  de Policía Norte de Santander.(GUGED) PROCESO NUEVO</t>
  </si>
  <si>
    <t>Arrendamiento de bienes Inmuebles para el funcionamiento del archivo para el deparatamento  de Policía Norte de Santander.(GUGED) APALANCAMIENTO</t>
  </si>
  <si>
    <t>Arrendamiento de bienes Inmuebles para el funcionamiento de la subestación del Carmen de Nazaret.(GUBIR) PROCESO NUEVO</t>
  </si>
  <si>
    <t>Arrendamiento de bienes Inmuebles para el funcionamiento de la subestación del Carmen de Nazaret.(GUBIR)APALANCAMIENTO</t>
  </si>
  <si>
    <t>Arrendamiento de bienes Inmuebles para el funcionamiento de la Subestación de policía de las Mercedes.(GUBIR) PROCESO NUEVO</t>
  </si>
  <si>
    <t>Arrendamiento de bienes Inmuebles para el funcionamiento de la Subestación de policía de las Mercedes.(GUBIR)APALANCAMIENTO</t>
  </si>
  <si>
    <t>Arrendamiento de bienes Inmuebles para el funcionamiento de  AETCR TIBÚ CAÑO INDIO.(GUBIR)PROCESO NUEVO</t>
  </si>
  <si>
    <t>Arrendamiento de bienes Inmuebles para el funcionamiento de  AETCR TIBÚ CAÑO INDIO.(GUBIR)APALANCAMIENTO</t>
  </si>
  <si>
    <t>Otros servicios profesionales, científicos y técnicos</t>
  </si>
  <si>
    <t>Servicio de contratacion de personal de profesionales DINCO</t>
  </si>
  <si>
    <t>Servicio de levantamiento o actualizacion de planos hidrosanitarios de las redes electricas existentes en las instalaciones de CERCO</t>
  </si>
  <si>
    <t>02-02-02-008-05-03</t>
  </si>
  <si>
    <t>Servicios de limpieza</t>
  </si>
  <si>
    <t>Servicio de aseo y limpieza para el comando y demas unidades de la Policia Metropolitana de Cucuta y Suministro de elementos de aseo(escobas,traperos,recogedores,detergentes)PROCESO NUEVO</t>
  </si>
  <si>
    <t>Servicio de aseo y limpieza para el comando y demas unidades de la Policia Metropolitana de Cucuta y Suministro de elementos de aseo(escobas,traperos,recogedores,detergentes)APALANCAMIENTO</t>
  </si>
  <si>
    <t>Servicio de aseo y limpieza para el comando y demas unidades de la Policia Metropolitana de Cucuta  -VIGENCIAS FUTURAS 2025</t>
  </si>
  <si>
    <t>Prestación del Servicios de aseo a las instalaciones policiales a la base del departamento de policía Norte de Santander, distrito pamplona, distrito tibu, de manera íntegra. (suministro de productos de aseo y limpieza) V.F (JEFAD)</t>
  </si>
  <si>
    <t>Prestación del Servicios de aseo a las instalaciones policiales a la base del departamento de policía Norte de Santander, distrito pamplona, distrito tibu, de manera integra. (suministro de productos de aseo y limpieza) (JEFAD) PROCESO NUEVO</t>
  </si>
  <si>
    <t>Prestación del Servicios de aseo a las instalaciones policiales a la base del departamento de policía Norte de Santander, distrito pamplona, distrito tibu, de manera integra. (suministro de productos de aseo y limpieza) (JEFAD)APALANCAMIENTO</t>
  </si>
  <si>
    <t>Servicio de aseo y limpieza vigencia futura</t>
  </si>
  <si>
    <t>Servicio de aseo y limpieza PROCESO NUEVO</t>
  </si>
  <si>
    <t>Servicio de aseo y limpieza APALANCAMIENTO</t>
  </si>
  <si>
    <t>Servicio de aseo y limpieza piscina PROCESO NUEVO</t>
  </si>
  <si>
    <t>Servicio de aseo y limpieza piscina APALANCAMIENTO</t>
  </si>
  <si>
    <t>02-02-02-008-07-01-3</t>
  </si>
  <si>
    <t>Servicios de mantenimiento y reparación de computadores y equipo periférico</t>
  </si>
  <si>
    <t>Mantenimiento de computadores, impresoras, scanner, picadoras</t>
  </si>
  <si>
    <t>Mantenimiento correctivo y preventivo a todo costo de equipos de cómputo asignados al departamento de policía norte de Santander (TELEM)</t>
  </si>
  <si>
    <t>Mantenimiento y reparacion a todo costo de equipos de computo y de impresión</t>
  </si>
  <si>
    <t>Mantenimiento de computadores NUSEFA</t>
  </si>
  <si>
    <t>02-02-02-008-07-01-4</t>
  </si>
  <si>
    <t>Servicios de mantenimiento y reparación de maquinaria y equipo de transporte</t>
  </si>
  <si>
    <t>Mantenimiento preventivo y correctivo del parque automor de la MECUC (vehiculos -motos )PROCESO NUEVO</t>
  </si>
  <si>
    <t>Selección abreviada subasta inversa</t>
  </si>
  <si>
    <t>Mantenimiento preventivo y correctivo del parque automor de la MECUC (vehiculos -motos )APALANCAMIENTO</t>
  </si>
  <si>
    <t>Mantenimiento preventivo y correctivo del parque automor de la MECUC (vehiculos -motos )-  VIGENCIAS FUTURAS 2025</t>
  </si>
  <si>
    <t>Servicio revisión técnico-mecánica y de gases (GUMOV) PROCESO NUEVO</t>
  </si>
  <si>
    <t>Servicio revisión técnico-mecánica y de gases (GUMOV)APALANCAMIENTO</t>
  </si>
  <si>
    <t>Servicio revisión técnico-mecánica y de gases (GUMOV) - VIGENCIAS FUTURAS 2025</t>
  </si>
  <si>
    <t>Mantenimiento preventivo y correctivo del parque automor de SETRA MECUC (vehiculos -motos )</t>
  </si>
  <si>
    <t>Mantenimiento preventivo y correctivo del parque automor de SETRA DENOR (vehiculos -motos )</t>
  </si>
  <si>
    <t>Jefe incorporacion</t>
  </si>
  <si>
    <t>Mantenimiento preventivo y correctivo del parque automor de DINCO (vehiculos -motos )</t>
  </si>
  <si>
    <t>Servicio de mantenimiento y reparacion de vehiculos PROCESO NUEVO</t>
  </si>
  <si>
    <t>Servicio de mantenimiento y reparacion de vehiculos APALANCAMIENTO</t>
  </si>
  <si>
    <t>Mantenimiento preventivo y correctivo del parque automor de la ESMAD (vehiculos)</t>
  </si>
  <si>
    <t>M7O</t>
  </si>
  <si>
    <t>02-02-02-008-07-01-5</t>
  </si>
  <si>
    <t>Servicios de mantenimiento y reparación de otra maquinaria y otro equipo</t>
  </si>
  <si>
    <t>Mantenimiento preventivo, revisión y recarga de extintores</t>
  </si>
  <si>
    <t>Mantenimiento de plantas electricas  y ups</t>
  </si>
  <si>
    <t>Mantenimiento de motobombas</t>
  </si>
  <si>
    <t>Mantenimiento de ascensor de la SIJIN</t>
  </si>
  <si>
    <t>Mantenimiento de aires acondicionados unidades MECUC</t>
  </si>
  <si>
    <t>Selección abreviada -menor cuantia</t>
  </si>
  <si>
    <t>Servicio de mantenimineto y calibracion del termohigrometro y luxometro</t>
  </si>
  <si>
    <t>Mantenimiento cctv de las instalaciones mecuc</t>
  </si>
  <si>
    <t>Servicio de calibracion de los equipos de medicion de SIJIN</t>
  </si>
  <si>
    <t>Mantenimiento de barreras ponchallantas y mantenimiento previo de talanquera para control de ingreso vehicular en las instalaciones del comando de Policía Metropolitana de Cúcuta y unidades policiales asignadas a la MECUC.</t>
  </si>
  <si>
    <t>Mantenimiento preventivo y correctivo a todo costo del Circuito Cerrado de Televisión (CCTV interno) del comando de Departamento de Policía Norte de Santander. (TELEM)</t>
  </si>
  <si>
    <t>Servicio de Mantenimiento correctivo de la máquina de rayos X de la unidad de información y seguridad de instalaciones del Comando del Departamento de Policía Norte de Santander. (TELEM)</t>
  </si>
  <si>
    <t>antiexplosivos</t>
  </si>
  <si>
    <t>Servicio de mantenimiento preventivo y correctivo del equipo de operación remota ROBOT CALIBER T5 ANTIEXPLOSIVOS (SIJIN)</t>
  </si>
  <si>
    <t>Servicio de mantenimiento y calibración del Termohigrómetro digital y Luxometro digital (GUGED)</t>
  </si>
  <si>
    <t>Servicio de Mantenimiento Preventivo y Correctivo de los Aires Acondicionados de la Base del comando de Departamento, casas fiscales, Bases de distrito, y especialidades (TELEM)</t>
  </si>
  <si>
    <t>Mantenimiento, revisión y recarga de Extintores para el Departamento de Policia Norte de Santander. (SGSST)</t>
  </si>
  <si>
    <t>Mantenimiento preventivo y correctivo a todo costo de las guadañas y sopladoras para el Departamento de Policía Norte de Santander. (JEFAD)</t>
  </si>
  <si>
    <t>Mantenimiento y reparacion a todo costo Aires Acondicionados</t>
  </si>
  <si>
    <t>Mantenimiento y reparacion a todo costo Aires Acondicionados CERCO</t>
  </si>
  <si>
    <t>Mantenimiento equipo filtrante de la PISCINA</t>
  </si>
  <si>
    <t>Mantenimiento y reparacion a todo costo Aires Acondicionados NUSEFA</t>
  </si>
  <si>
    <t>Mantenimiento preventivo y correctivo a todo costo del Circuito Cerrado de Televisión (CCTV interno) NUSEFA</t>
  </si>
  <si>
    <t>02-02-02-008-007-03-9</t>
  </si>
  <si>
    <t>Servicios de instalación de otros bienes n.c.p.</t>
  </si>
  <si>
    <t>Persianas tipo Romanas elaboradas a partir de un diseño basado en pliegues. por m2</t>
  </si>
  <si>
    <t>02-02-02-008-09-01</t>
  </si>
  <si>
    <t>Servicios de edición, impresión y reproducción</t>
  </si>
  <si>
    <t>Servicio outsoricing impresión y fotocopiado PROCESO NUEVO</t>
  </si>
  <si>
    <t>Servicio outsoricing impresión y fotocopiado APALANCAMIENTO</t>
  </si>
  <si>
    <t>Servicio outsoricing impresión y fotocopiado - VIGENCIAS FUTURAS 2025</t>
  </si>
  <si>
    <t>Servicio de Outsourcing de impresión para los equipos de cómputo de la base del comando de departamento, bases de distrito (Pamplona, Ocaña) Especialidades (SIJIN,GAULA, GINCO) V.F (TELEM)</t>
  </si>
  <si>
    <t>Servicio de Outsourcing de impresión para los equipos de cómputo de la base del comando de departamento, bases de distrito (Pamplona, Ocaña) Especialidades (SIJIN,GAULA, GINCO) (TELEM) PROCESO NUEVO</t>
  </si>
  <si>
    <t>Servicio de Outsourcing de impresión para los equipos de cómputo de la base del comando de departamento, bases de distrito (Pamplona, Ocaña) Especialidades (SIJIN,GAULA, GINCO) (TELEM)APALANCAMIENTO</t>
  </si>
  <si>
    <t>M7D15</t>
  </si>
  <si>
    <t>DIRAN DENOR</t>
  </si>
  <si>
    <t>Servicio de impresión y fotocopiado bajo la modalidad de outsourcing vigencia futura</t>
  </si>
  <si>
    <t>Servicio outsoricing impresión y fotocopiado</t>
  </si>
  <si>
    <t>Servicio de impresión y fotocopiado bajo la modalidad de outsourcing PROCESO NUEVO</t>
  </si>
  <si>
    <t>Servicio de impresión y fotocopiado bajo la modalidad de outsourcing APALANCAMIENTO</t>
  </si>
  <si>
    <t>Planeación</t>
  </si>
  <si>
    <t>Gestor de planeación</t>
  </si>
  <si>
    <t>02-02-02-009-04-01</t>
  </si>
  <si>
    <t>Servicios de alcantarillado, servicios de limpieza, tratamiento de aguas residuales y tanques sépticos</t>
  </si>
  <si>
    <t>Lavado y desinfección de tanques y depósitos de agua,caracterización de vertimentos y del agua  y analisis microbilogico que se utiliza en las instalaciones del comando de la policía metropolitana de Cúcuta.</t>
  </si>
  <si>
    <t>Servicio de mantenimiento de la PTAR de la y de astilleros</t>
  </si>
  <si>
    <t>Cancelacion de sevicio de alcantarillado y aseo</t>
  </si>
  <si>
    <t>Servicio de alcantarillado DENOR (JEFAD)</t>
  </si>
  <si>
    <t xml:space="preserve">Lavado y desinfección de tanques de agua </t>
  </si>
  <si>
    <t xml:space="preserve">Servicio de alcantarillado </t>
  </si>
  <si>
    <t>Servicio de alcalntarillado cerco</t>
  </si>
  <si>
    <t>Servicio de alcalntarillado NUSEFA</t>
  </si>
  <si>
    <t>Lavado y desinfección de tanques de agua NUSEFA</t>
  </si>
  <si>
    <t>02-02-02-009-04-05</t>
  </si>
  <si>
    <t>Servicios de saneamiento y similares</t>
  </si>
  <si>
    <t>Servicio medición ambiental luxometría puestos de trabajo: Realización a 55 puestos. Prestación del servicio (con herramientas, equipos y personal certificado). Presentación de resultados (Análisis de resultados y entrega de informes con recomendaciones)</t>
  </si>
  <si>
    <t>Servicio de fumigacion para las unidades que conforman la metropolitana de Cucuta</t>
  </si>
  <si>
    <t>Servicio de fumigación y control de plagas básico, para infestaciones de nivel bajo e intermedio, en la base del comando y bodega de archivo (JEFAD-GUGED-SGSST)</t>
  </si>
  <si>
    <t>Servicio de fumigacion para las unidades que conforman la REGION5</t>
  </si>
  <si>
    <t>Servicio de fumigacion para las unidades que conforman NUSEFA</t>
  </si>
  <si>
    <t>M7BS1</t>
  </si>
  <si>
    <t>BIENESTAR SOCIAL SAFAP</t>
  </si>
  <si>
    <t>Bieso</t>
  </si>
  <si>
    <t>Actividades de bienestar social MECUC safab M7BS1</t>
  </si>
  <si>
    <t>Selección abreviada menor cuantia</t>
  </si>
  <si>
    <t>Actividades de bienestar social MECUC safab CERCO</t>
  </si>
  <si>
    <t>Actividades de bienestar social MECUC safab DINCO</t>
  </si>
  <si>
    <t>M7DBS1</t>
  </si>
  <si>
    <t>Actividades de bienestar social MECUC safab DENOR</t>
  </si>
  <si>
    <t>Actividades de bienestar social MECUC safab ESMAD</t>
  </si>
  <si>
    <t>M7RBS1</t>
  </si>
  <si>
    <t>Actividades de bienestar social MECUC safab REGION5</t>
  </si>
  <si>
    <t>Pasajes y viaticos</t>
  </si>
  <si>
    <t>02-02-02-10-02</t>
  </si>
  <si>
    <t>Viáticos y gastos de viaje al interior</t>
  </si>
  <si>
    <t>Viaticos y gastos de viaje al interior</t>
  </si>
  <si>
    <t>Viaticos y gastos de viajes al interior</t>
  </si>
  <si>
    <t>Cancelacion del impuesto predial de las instalaciones que dependen de la mecuc</t>
  </si>
  <si>
    <t>M7B3</t>
  </si>
  <si>
    <t>BIESO VIVIENDA FISCAL</t>
  </si>
  <si>
    <t>Cancelacion del impuesto predial de las VIVIENDAS FISCALES MECUC</t>
  </si>
  <si>
    <t>Cancelacion del impuesto predial de CERCO</t>
  </si>
  <si>
    <t>Cancelacion del impuesto de alumbrado publico</t>
  </si>
  <si>
    <t>Tasas y derechos administrativos</t>
  </si>
  <si>
    <t>Cancelacion de la tasa bomberil</t>
  </si>
  <si>
    <t>Contribución de valorización municipal</t>
  </si>
  <si>
    <t>M14</t>
  </si>
  <si>
    <t>M14M7</t>
  </si>
  <si>
    <t>TE. ANGIE RODRIGUEZ MORA
TE. ANGIE RODRIGUEZ MORA
Jefe grupo de incorporaciones DECOR</t>
  </si>
  <si>
    <t>MUEBLES</t>
  </si>
  <si>
    <t>Sillas ergonómicas gerenciales</t>
  </si>
  <si>
    <t>MEMOT DINCO- Aire acondicionado tecnología inverter</t>
  </si>
  <si>
    <t>M14D</t>
  </si>
  <si>
    <t>DECOR</t>
  </si>
  <si>
    <t>SI. GALEANO MENDOZA ALBEIRO
Responsable Servicios Publicos E Impuesto Predial</t>
  </si>
  <si>
    <t>MAQUINARIAS PARA USOS ESPECIALES</t>
  </si>
  <si>
    <t>Taladro inalambrico de 1/2 pulgada con juego de brocas incluido</t>
  </si>
  <si>
    <t>Toma corrientes dobles</t>
  </si>
  <si>
    <t>Interruptores sencillo</t>
  </si>
  <si>
    <t>Interruptores dobles</t>
  </si>
  <si>
    <t>Cable conductor eléctrico en cobre, número 12 rollo por 100 m.</t>
  </si>
  <si>
    <t>Cable conductor eléctrico en cobre, número 14 rollo por 100 m.</t>
  </si>
  <si>
    <t>Lamparas led W9  14.8cm x 14.8cm para inscrustar redondas</t>
  </si>
  <si>
    <t>Lamparas led W12 17 cm * 2 cm para inscrustar redondas</t>
  </si>
  <si>
    <t>Lamparas led W18 22 * 2 cm para inscrustar redondas</t>
  </si>
  <si>
    <t>MEMOT</t>
  </si>
  <si>
    <t>CT DIANIS PAOLA ORTEGA BUELVAS
Jefe Grupo Logístico</t>
  </si>
  <si>
    <t>Productos de molinería, almidones y productos derivados del almidón; otros productos alimenticios</t>
  </si>
  <si>
    <t xml:space="preserve"> Azúcar refinada</t>
  </si>
  <si>
    <t>Café molido</t>
  </si>
  <si>
    <t xml:space="preserve"> Extractos, esencias y concentrados y concentrados de té o mate y preparados a base de té o mate (aromáticas solubles)</t>
  </si>
  <si>
    <t>Estopa</t>
  </si>
  <si>
    <t>PT. LUIS SOLAR PAEZ
Centinela DECOR</t>
  </si>
  <si>
    <t>ARTÍCULOS TEXTILES (EXCEPTO PRENDAS DE VESTIR)R</t>
  </si>
  <si>
    <t>Adquisición de sacos para instalación y reforzameinto de trincheras de las estaciones y subestaciones de Policía del Departmento de Policía Córdoba.</t>
  </si>
  <si>
    <t>Baja lengua en madera</t>
  </si>
  <si>
    <t>MEMOT - Suminstro de papelería</t>
  </si>
  <si>
    <t>M14NSF</t>
  </si>
  <si>
    <t>SI. JORGE LUIS GUERRA POLO
Responsable Elaboración Estudio Previo</t>
  </si>
  <si>
    <t>NUSEFA- suministro de papeleria</t>
  </si>
  <si>
    <t>SI. FLOREZ SANCHEZ CARLOS ANDRES
Responsable Activos Fijos En Servicio</t>
  </si>
  <si>
    <t>DECOR - Cajas de cartón (calibre 720), con base troquelada y sistema de tapa, tipo nevera</t>
  </si>
  <si>
    <t>DECOR - Papel bond 75g carta caja x 10 resmas</t>
  </si>
  <si>
    <t>DECOR - Papel bond 75g oficio caja x 10 resmas</t>
  </si>
  <si>
    <t>DECOR - Notas adhesivas 76x76mm x 100h x 5 colores x paquete</t>
  </si>
  <si>
    <t xml:space="preserve">DECOR - Sobre De Manila Carta </t>
  </si>
  <si>
    <t xml:space="preserve">DECOR - Sobre De Manila Oficio </t>
  </si>
  <si>
    <t>DECOR - Cinta mágica 19mm x 32.9mm rollo</t>
  </si>
  <si>
    <t>DECOR - GS-PAPEL KRAFT 40" (70CM X 100MTS) SIJIN</t>
  </si>
  <si>
    <t>DECOR - Cinta empaque 200mx48mm transparente x rollo</t>
  </si>
  <si>
    <t xml:space="preserve">DECOR - Banderitas 12x42mm x 5 colores x 125 und x paquete </t>
  </si>
  <si>
    <t>DECOR - Carpeta tipo cuatro aletas blanca para archivo</t>
  </si>
  <si>
    <t>SI SAMUEL ANDRÉS RAMOS MARTÍNEZ
Jefe Grupo Gestión Documental MEMOT</t>
  </si>
  <si>
    <t xml:space="preserve">LIBROS DE 200, 400 Y 600 FOLIOS </t>
  </si>
  <si>
    <t>IT JAMES DARIO URANGO HERNANDEZ
Responsable Armamento Incautado</t>
  </si>
  <si>
    <t xml:space="preserve">MEMOT - VF 2025 - Suminsitro de combustible para el equipo automotor de la Policía Metropolitana de San Jerónimo de Montería. </t>
  </si>
  <si>
    <t xml:space="preserve">MEMOT - II SEMESTRE 2025 - Categoría "A" - Suministro de combustible para todo el parque automotor del de la Policía Metropolitana de Montería. </t>
  </si>
  <si>
    <t xml:space="preserve">MEMOT - AP VF 2026 - categoría "A" - Suministro de combustible para todo el parque automotor del de la Policía Metropolitana de Montería. </t>
  </si>
  <si>
    <t xml:space="preserve">MEMOT - AP VF 2026 - Categoría "B" - Suministro de combustible para todo el parque automotor del de la Policía Metropolitana de Montería. </t>
  </si>
  <si>
    <t xml:space="preserve">MEMOT - II SEMRESTRE - categoría "B" - Suministro de combustible para todo el parque automotor del de la Policía Metropolitana de Montería. </t>
  </si>
  <si>
    <t xml:space="preserve">MEMOT - AP VF 2026 - categoría "B" - Suministro de combustible para todo el parque automotor del de la Policía Metropolitana de Montería. </t>
  </si>
  <si>
    <t xml:space="preserve">MEMOT - VF 2025 - Suministro de combustible para las plantas eléctricas de la Policía Metropolitana de Montería. </t>
  </si>
  <si>
    <t xml:space="preserve">MEMOT - II SEMESTRE 2025 - Suministro de combustible para las plantas eléctricas de la Policía Metropolitana de Montería. </t>
  </si>
  <si>
    <t xml:space="preserve">MEMOT - AP VF 2026 - Suministro de combustible para las plantas eléctricas de la Policía Metropolitana de Montería. </t>
  </si>
  <si>
    <t>MEMOT - Suministro de solventes y aceites para mantenimiento de armas de fuego.</t>
  </si>
  <si>
    <t>SI. MARTINEZ HOYOS JOSE JULIAN
Responsable de combustible</t>
  </si>
  <si>
    <t>DECOR - VF 2025 - Catergoría "A" - Suministro de combustible para todo el parque automotor del departamento de policia cordoba</t>
  </si>
  <si>
    <t>DECOR - II SEMESTRE 2025 - Categoría "A" Suministro de combustible para todo el parque automotor del departamento de policia cordoba</t>
  </si>
  <si>
    <t>DECOR - AP VF 2026 - Categoria "A "- Suministro de combustible para todo el parque automotor del departamento de policia cordoba</t>
  </si>
  <si>
    <t>DECOR VF 2025 - Categoría "B" - Suministro de combustible para todo el parque automotor del Departamento de Policia Córdoba.</t>
  </si>
  <si>
    <t>DECOR II SEMESTRE 2025- Categoría "B" - Suministro de combustible para todo el parque automotor del Departamento de Policia Córdoba.</t>
  </si>
  <si>
    <t>DECOR AP VF 2026 - Categoría "B" - Suministro de combustible para todo el parque automotor del Departamento de Policia Córdoba.</t>
  </si>
  <si>
    <t>DECOR-VF-2025- Productos de hornos de coque; productos de refinación de petróleo y combustible nuclear- (PLANTAS ELECTRICAS) Departamento de Policia Córdoba.</t>
  </si>
  <si>
    <t>DECOR-II SEMESTRE-2025 - Productos de hornos de coque; productos de refinación de petróleo y combustible nuclear- (PLANTAS ELECTRICAS) Departamento de Policia Córdoba.</t>
  </si>
  <si>
    <t>DECOR-AP VF 2026 - Productos de hornos de coque; productos de refinación de petróleo y combustible nuclear- (PLANTAS ELECTRICAS) Departamento de Policia Córdoba</t>
  </si>
  <si>
    <t>DIEMO - VF 2025 - Categoría "B" - Suministro de combustible para todo el parque automotor del distrito especial montelibano</t>
  </si>
  <si>
    <t xml:space="preserve">DIEMO II SEMESTRE 2025 - Categoría B - Suministro de combustible para todo el parque automotor del distrito especial montelibano. </t>
  </si>
  <si>
    <t>DIEMO AP VF 2026 - Categoría "B" - Suministro de combustible para todo el parque automotor del distrito especial montelibano</t>
  </si>
  <si>
    <t>Estuco para exterior  por kilo</t>
  </si>
  <si>
    <t>Estuco para  interior por kilo</t>
  </si>
  <si>
    <t>Impersil impermeabilizante - galon</t>
  </si>
  <si>
    <t>Acronal impermebilizante - galon</t>
  </si>
  <si>
    <t>Pintura por cuñete color blanco</t>
  </si>
  <si>
    <t>SI JORGE LUIS GUERRA POLO</t>
  </si>
  <si>
    <t>Elementos de ferreteria</t>
  </si>
  <si>
    <t>SI LUIS FERNADO NEIRA  DURANGO
Responsable Estudio Previo MEMOT</t>
  </si>
  <si>
    <t>MEMOT- Productos de aseo y limpieza</t>
  </si>
  <si>
    <t>SI. CARLOS ANDRES FLOREZ SANCHEZ 
Responsable Activos Fijos En Servicio</t>
  </si>
  <si>
    <t>jabón líquido p/mano antibac.sur.500 c/v</t>
  </si>
  <si>
    <t>limpiador desinfectante fabuloso 1000cc</t>
  </si>
  <si>
    <t xml:space="preserve">blanqueador 3800 cm3 galón natura </t>
  </si>
  <si>
    <t>detergente (as) en polvo x 1000gr</t>
  </si>
  <si>
    <t>limpiavidrios potente x 500 c/pistola</t>
  </si>
  <si>
    <t>creolina corriente galón x 3000 cm3</t>
  </si>
  <si>
    <t>Varsol ecológico x 3785 cc</t>
  </si>
  <si>
    <t>varsol x 3785 cc</t>
  </si>
  <si>
    <t xml:space="preserve">SI. JOSE JULIAN MARTINEZ HOYOS </t>
  </si>
  <si>
    <t>MEMOT - Aditivo automotriz (conocido comercialmente bajo la marca ADBLUE o como DEF UREA, ARLA 32 o AUS 32),</t>
  </si>
  <si>
    <t>Responsable Combustibles DECOR</t>
  </si>
  <si>
    <t>DECOR - Aditivo automotriz (conocido comercialmente bajo la marca ADBLUE o como DEF UREA, ARLA 32 o AUS 32),</t>
  </si>
  <si>
    <t>DECOR - Pegante PVC</t>
  </si>
  <si>
    <t>DECOR - Repelente Spray Adultos 120 ml</t>
  </si>
  <si>
    <t>SI JHON JAIRO NUÑO ROJAS
Responsable Mantenimiento Vehicular MEMIOT</t>
  </si>
  <si>
    <t>MEMOT- Suministro de llantas para vehículos y motocicletas.</t>
  </si>
  <si>
    <t xml:space="preserve">M14M15 </t>
  </si>
  <si>
    <t>SI ALVARO MIGUEL DÍAZ JARAMILLO
Movilidad GUDMO 23</t>
  </si>
  <si>
    <t>GUDMO - Suministro de llantas para vehículos</t>
  </si>
  <si>
    <t>TE. ANGIE RODRIGUEZ MORA
Jefe grupo de incorporaciones DECOR</t>
  </si>
  <si>
    <t>42132203
41103406</t>
  </si>
  <si>
    <t>DINCO MEMOT - Guantes de nitrilo caja X 50 unid</t>
  </si>
  <si>
    <t>40172906-40174908</t>
  </si>
  <si>
    <t xml:space="preserve">DECOR - Union de pvc de 1/2  </t>
  </si>
  <si>
    <t xml:space="preserve">DECOR - Union de pvc de 3/4  </t>
  </si>
  <si>
    <t xml:space="preserve">DECOR - Union de pvc de1 pulg. </t>
  </si>
  <si>
    <t xml:space="preserve">DECOR - Codos de pvc de 1/2  </t>
  </si>
  <si>
    <t xml:space="preserve">DECOR - Codos de pvc de 3/4  </t>
  </si>
  <si>
    <t>40172808-40172809</t>
  </si>
  <si>
    <t xml:space="preserve">DECOR - Codos de pvc de 1 pulg. </t>
  </si>
  <si>
    <t>MEMOT-Bolsas plásticas de difentes colores</t>
  </si>
  <si>
    <t>DECOR-Bolsas plásticas de difentes colores</t>
  </si>
  <si>
    <t xml:space="preserve">DECOR - Recogedores de basura </t>
  </si>
  <si>
    <t xml:space="preserve">Canaleta plastica 2*12 de 3 mt </t>
  </si>
  <si>
    <t>Canaleta plastica 2*14 de 3 mt</t>
  </si>
  <si>
    <t xml:space="preserve">Cinta Aislante Neg 19Mmx20M </t>
  </si>
  <si>
    <t xml:space="preserve">Chasos plasticos 5/16  paquetes por 100 Unid </t>
  </si>
  <si>
    <t xml:space="preserve">Chasos plasticos  3/8  paquetes por 100 Unid </t>
  </si>
  <si>
    <t>Chasos plasticos 7/16  paquetes por 100 Unid</t>
  </si>
  <si>
    <t>Chasos plasticos  1/2 -  paquetes por 100 Unid</t>
  </si>
  <si>
    <t>Chasos plasticos  9/16 paquetes por 100 Unid</t>
  </si>
  <si>
    <t xml:space="preserve">Chasos plasticos 5/8  - paquetes por 100 Unid </t>
  </si>
  <si>
    <t>NUSEFA - Eplementos de ferretería</t>
  </si>
  <si>
    <t>DECOR - Cemento gris</t>
  </si>
  <si>
    <t>DECOR - Cementos blanco</t>
  </si>
  <si>
    <t>DECOR - Lamina de drywall 1/2"</t>
  </si>
  <si>
    <t>DECOR - Manta asfaltica autoadhesiva por rollo o metro lineal</t>
  </si>
  <si>
    <t>MEMOT- Escobas</t>
  </si>
  <si>
    <t>DECOR - Marcadores</t>
  </si>
  <si>
    <t>resaltadores (naranja,verde, azul,rosado)</t>
  </si>
  <si>
    <t>Almohadilla Dactilar Recargable</t>
  </si>
  <si>
    <t>lapiceros</t>
  </si>
  <si>
    <t xml:space="preserve">lapiz mina negra - por caja y/o unidad </t>
  </si>
  <si>
    <t>Lápiz Borrador De Escobilla</t>
  </si>
  <si>
    <t>lapices de colores - tipo crayola</t>
  </si>
  <si>
    <t xml:space="preserve">Sellos para fechar, lacrar y numerar o sellos análogos, manuales </t>
  </si>
  <si>
    <t xml:space="preserve">Almohadilla  Para Sellos </t>
  </si>
  <si>
    <t>Tinta Para Sellos negra</t>
  </si>
  <si>
    <t>borrador de tablero</t>
  </si>
  <si>
    <t>Brochas de 2 pulg.</t>
  </si>
  <si>
    <t>Brochas de 4 pulg.</t>
  </si>
  <si>
    <t>Rodillos para pintar</t>
  </si>
  <si>
    <t xml:space="preserve">GUANTES INDUSTRIALES NEGRO 8 PAR CAL.25 </t>
  </si>
  <si>
    <t xml:space="preserve">CHURRUSCO P/SANITARIO M/PLASTICO CON BAS </t>
  </si>
  <si>
    <t>trapero copa algodón 430g cabo madera 140c</t>
  </si>
  <si>
    <t xml:space="preserve">escoba suave tipo zulia / cabo madera 140cm </t>
  </si>
  <si>
    <t>NUSEFA - Productos de ferretería</t>
  </si>
  <si>
    <t>Productos metálicos elaborados (excepto maquinaria y equipo)</t>
  </si>
  <si>
    <t>20111614-20121602-27111537</t>
  </si>
  <si>
    <t>Juego de brocas  metal 3/16´´ a 3/8´´</t>
  </si>
  <si>
    <t>Tornillos de 1/2 " pulgada.</t>
  </si>
  <si>
    <t>Tornillos de 1" pulgada.</t>
  </si>
  <si>
    <t>Tornillos de 2" pulgada.</t>
  </si>
  <si>
    <t>Tornillos de 1 1/2" pulgada.</t>
  </si>
  <si>
    <t>Disco de corte  #7 madera</t>
  </si>
  <si>
    <t>Disco de corte  #7  para  pared</t>
  </si>
  <si>
    <t>Disco de corte  #7  metal</t>
  </si>
  <si>
    <t>Cerraduras de seguridad para puertas tipo pomo</t>
  </si>
  <si>
    <t>Clips / mariposa - por cajas</t>
  </si>
  <si>
    <t>Cortador grueso alm.metal. Encauchetado x Unidad</t>
  </si>
  <si>
    <t>tijeras punta roma</t>
  </si>
  <si>
    <t>reglas metalicas</t>
  </si>
  <si>
    <t xml:space="preserve">Grapa No. 26/6 Caja X 5000 </t>
  </si>
  <si>
    <t>grapadoras</t>
  </si>
  <si>
    <t>sacaganchos</t>
  </si>
  <si>
    <t>SI SAMIR JAFET PATIÑO LONDOÑO
Responsable Bienes Inmuebles MEMOT</t>
  </si>
  <si>
    <t>MEMOT - Mantenimiento de instalaciones policiales</t>
  </si>
  <si>
    <t>MEMOT - Mantenimiento de instalaciones policicales. SUBESTACIÓN DE POLICÍA LAS PAVAS - PLAN DIGNIDAD</t>
  </si>
  <si>
    <t>DECOR - Mantenimiento de instalaciones policiales</t>
  </si>
  <si>
    <t>DECOR - Mantenimiento de instalaciones policiales. ESTACIÓN DE POLICÍA SAN ANTERO - PLAN DIGNIDAD</t>
  </si>
  <si>
    <t>M14D8</t>
  </si>
  <si>
    <t>DINCO - Mantenimiento de instalaciones policiales. DIRECCIÓN DE INCORPORACIÓN.</t>
  </si>
  <si>
    <t xml:space="preserve">NUSEFA - Mantenimiento de instalaciones policiales. </t>
  </si>
  <si>
    <t>MEMOT - VF 2025 - Servicio de correo y mensajería.</t>
  </si>
  <si>
    <t>MEMOT - II SEMESTRE 2025 - Servicio de correo y mensajería.</t>
  </si>
  <si>
    <t>MEMOT - AP VF 2026 - Servicio de correo y mensajería.</t>
  </si>
  <si>
    <t>SI. ELKIN CORDERO</t>
  </si>
  <si>
    <t>DECOR - VF 2025 - Servicio de correo y mensajería</t>
  </si>
  <si>
    <t>DECOR - II SEMESTRE 2025 - Servicio de correo y mensajería.</t>
  </si>
  <si>
    <t>DECOR - AP VF -2026 - Servicio de correo y mensajería.</t>
  </si>
  <si>
    <t>Servicio de distribución de electricidad, gas y agua por cuenta propia</t>
  </si>
  <si>
    <t>MEMOT- Servicio de electricidad Policía Metropolitana de Montería 2024.</t>
  </si>
  <si>
    <t>NUSEFA- Servicio de electricidad COLEGIO NUESTRA SEÑORA DE FATIMA</t>
  </si>
  <si>
    <t>DECOR- Servicio de electricidad departamento de policia cordoba</t>
  </si>
  <si>
    <t>M14D1</t>
  </si>
  <si>
    <t>DIEMO</t>
  </si>
  <si>
    <t>DIEMO- Servicio de electricidaddistrito especial montelibano</t>
  </si>
  <si>
    <t>M14D7</t>
  </si>
  <si>
    <t>DITRA- DECOR - Servicio de electricidad</t>
  </si>
  <si>
    <t>Servicio de distribución de agua por cuenta propia</t>
  </si>
  <si>
    <t>MEMOT- Servicio de acueducto para Policía Metropolitana de Montería 2024.</t>
  </si>
  <si>
    <t>DECOR-Servicio de acueducto para el Departamento de Policia Córdoba 2024</t>
  </si>
  <si>
    <t>NUSEFA- Servicio de acueducto</t>
  </si>
  <si>
    <t>SI. ELIAS MANUEL MARQUEZ FERIA</t>
  </si>
  <si>
    <t xml:space="preserve">Servicios financieros y servicios conexos, </t>
  </si>
  <si>
    <t>MEMOT - VF 2025 - Adquisición de seguros obligatorios contra accidentes de tránsito para todo el parque automotor de la Policía Metropolitana de Montería</t>
  </si>
  <si>
    <t>MEMOT - II SEMESTRE 2025 - Adquisición de seguros obligatorios contra accidentes de tránsito para todo el parque automotor de la Policía Metropolitana de Montería</t>
  </si>
  <si>
    <t>MEMOT - AP VF 2026 - Adquisición de seguros obligatorios contra accidentes de tránsito para todo el parque automotor de la Policía Metropolitana de Montería</t>
  </si>
  <si>
    <t>SI. REINALDO CAMPO BARRIOS</t>
  </si>
  <si>
    <t>DECOR - VF 2025 - Adquisición de seguros obligatorios contra accidentes de tránsito para todo el parque automotor  del Departamento de Policía Córdoba</t>
  </si>
  <si>
    <t>DECOR - II SEMESTRE 2025 - Adquisición de seguros obligatorios contra accidentes de tránsito para todo el parque automotor del Departamento de Policía Córdoba</t>
  </si>
  <si>
    <t>DECOR - AP VF 2026 - Adquisición de seguros obligatorios contra accidentes de tránsito para todo el parque automotor del Departamento de Policía Córdoba</t>
  </si>
  <si>
    <t>IT. RONAL MARTINEZ SARMIENTO</t>
  </si>
  <si>
    <t>DECOR - VF - 2025 - Arrendamiento de un bien inmueble para el funcionamiento del Comando de Policía DECOR.</t>
  </si>
  <si>
    <t>DECOR - II SEMESTRE 2025 - Arrendamiento de un bien inmueble para el funcionamiento del Comando de Policía DECOR.</t>
  </si>
  <si>
    <t>DECOR - AP VF 2026 - Arrendamiento de un bien inmueble para el funcionamiento del Comando de Policía DECOR.</t>
  </si>
  <si>
    <t>OTROS SERVICIOS PROFESIONALES CIENTIFICOS Y TECNICOS</t>
  </si>
  <si>
    <t>DINCO - Contratacion de profesionales (trabajador(a) social)</t>
  </si>
  <si>
    <t>DINCO - Contratacion de profesionales (preparador físico)</t>
  </si>
  <si>
    <t xml:space="preserve"> capitán
DIANIS PAOLA ORTEGA BUELVAS</t>
  </si>
  <si>
    <t xml:space="preserve">MEMOT - VF 2025 - Servicio de limpieza en general de las instalaciones del comando de la metropolitana de Montería y comandos de distritos, seccional de investigación y estaciones SUR y NORTE </t>
  </si>
  <si>
    <t xml:space="preserve">MEMOT - II SEMESTRE 2025 - Servicio de limpieza en general de las instalaciones del comando de la metropolitana de Montería y comandos de distritos, seccional de investigación y estaciones SUR y NORTE </t>
  </si>
  <si>
    <t xml:space="preserve">MEMOT - AP VF 2026 - Servicio de limpieza en general de las instalaciones del comando de la metropolitana de Montería y comandos de distritos, seccional de investigación y estaciones SUR y NORTE </t>
  </si>
  <si>
    <t>SI. LUIS FERNANDO DURANGO ALVAREZ 
Responsable Estudio Previo</t>
  </si>
  <si>
    <t>MEMOT - Servicios de desinfección y exterminación (fumigación de instalaciones policiales contra plagas, vectores y roedores)</t>
  </si>
  <si>
    <t>72154055
83101506</t>
  </si>
  <si>
    <t>MEMOT - Servicio especializados de limpieza - lavado de tanques de agua potable y limpieza de cajas de inspección o pozos sépticos</t>
  </si>
  <si>
    <t>DECOR - VF 2025 - Servicio de limpieza en general de las instalaciones del Comando de Policía DECOR</t>
  </si>
  <si>
    <t>DECOR - II SEMESTRE 2025 - Servicio de limpieza en general de las instalaciones de lComando de Policía DECOR</t>
  </si>
  <si>
    <t>DECOR - AP VF 2026 - Servicio de limpieza en general de las instalaciones de lComando de Policía DECOR</t>
  </si>
  <si>
    <t>PT MARIANA ANGARITA
Sistema de Gestión SST - DECOR</t>
  </si>
  <si>
    <t>DECOR - Servicios de desinfección y exterminación (fumigación de instalaciones policiales contra plagas, vectores y roedores)</t>
  </si>
  <si>
    <t>DIEMO - VF 2025 - Servicio de limpieza en general de las instalaciones del Comando de Policía DECOR</t>
  </si>
  <si>
    <t>DIEMO - II SEMESTRE 2025 - Servicio de limpieza en general de las instalaciones de lComando de Policía DECOR</t>
  </si>
  <si>
    <t>DIEMO - AP VF 2026 - Servicio de limpieza en general de las instalaciones del Comando de Policía DECOR</t>
  </si>
  <si>
    <t>SI JORGE LUIS GUERRA POLO
NUSEFA</t>
  </si>
  <si>
    <t>NUSEFA M14NSF - VF 2025 - Servicio de aseo y limpieza en general de las instalaciones policiales.</t>
  </si>
  <si>
    <t>NUSEFA M14NSF - II SEMESTRE 2025 - Servicio de aseo y limpieza en general de las instalaciones policiales.</t>
  </si>
  <si>
    <t>NUSEFA M14NSF - VF 2026 - Servicio de aseo y limpieza en general de las instalaciones policiales.</t>
  </si>
  <si>
    <t>DINCO - Servicio integral de fumigación</t>
  </si>
  <si>
    <t>SI.
JUAN JAVIER GONZÁLEZ RADA</t>
  </si>
  <si>
    <t>81111800
81112200
81112300</t>
  </si>
  <si>
    <t>MEMOT VF 2025 - Mantenimiento preventivo y correctivo de los equipos de computo y periféricos perteneciente a la Policía Metropolitana de Montería.</t>
  </si>
  <si>
    <t>MEMOT AP VF 2026 - Mantenimiento preventivo y correctivo de los equipos de computo y periféricos perteneciente a la Policía Metropolitana de Montería.</t>
  </si>
  <si>
    <t>SI. 
EIDER JULIO SALAS
Técnico Tecnologías de la Información y las Comunicaciones</t>
  </si>
  <si>
    <t>DECOR VF 2025 - Mantenimiento preventivo y correctivo de los equipos de computo y periféricos perteneciente a la  del Departamento de Policía Córdoba</t>
  </si>
  <si>
    <t>DECOR AP VF 2026 - Mantenimiento preventivo y correctivo de los equipos de computo y periféricos perteneciente  del Departamento de Policía Córdoba</t>
  </si>
  <si>
    <t>SC. 
WILSON ROJAS DÍAZ</t>
  </si>
  <si>
    <t>MEMOT - VF 2025 - Mantenimiento preventivo y correctivo de los equipos de navegación y transportes (vehículos) pertenecientes a la Policía Metropolitana de Montería.</t>
  </si>
  <si>
    <t>MEMOT - II SEMESTRE 2025 - Mantenimiento preventivo y correctivo de los equipos de navegación y transportes ( vehículos) pertenecientes a la Policía Metropolitana de Montería.</t>
  </si>
  <si>
    <t>MEMOT - AP VF 2026 - Mantenimiento preventivo y correctivo de los equipos de navegación y transportes (vehículos) pertenecientes a la Policía Metropolitana de Montería.</t>
  </si>
  <si>
    <t>MEMOT - VF 2025 - Mantenimiento preventivo y correctivo de los equipos de navegación y transportes (motocicletas) pertenecientes a la Policía Metropolitana de Montería.</t>
  </si>
  <si>
    <t>MEMOT - II SEMESTRE 2025 - Mantenimiento preventivo y correctivo de los equipos de navegación y transportes (motocicletas) pertenecientes a la Policía Metropolitana de Montería.</t>
  </si>
  <si>
    <t>MEMOT - AP VF 2026 - Mantenimiento preventivo y correctivo de los equipos de navegación y transportes (Motocicletas) pertenecientes a la Policía Metropolitana de Montería.</t>
  </si>
  <si>
    <t>GUDMO MEMOT - ADICIÓN A CONTRATO VF 2025 - Mantenimiento preventivo y correctivo de los equipos de navegación y transportes (vehículos) pertenecientes al grupo de mantenimiento y restablecimiento del orden GUDMO.</t>
  </si>
  <si>
    <t>GUDMO MEMOT - ADICIÓN A CONTRATO LÍNEA CREVROLET 2025 - Mantenimiento preventivo y correctivo de los equipos de navegación y transportes (vehículos carga pesada) pertenecientes al grupo de mantenimiento y restablecimiento del orden GUDMO.</t>
  </si>
  <si>
    <t>GUDMO MEMOT - II SEMESTRE 2025 - Mantenimiento preventivo y correctivo de los equipos de navegación y transportes (vehículos) pertenecientes al grupo de mantenimiento y restablecimiento del orden GUDMO.</t>
  </si>
  <si>
    <t>IJ. 
SAÚL ADAT NIETO VILORIA</t>
  </si>
  <si>
    <t>DECOR - VF 2025 - Mantenimiento preventivo y correctivo de los equipos de navegación y transportes (vehículos) pertenecientes  del Departamento de Policía Córdoba</t>
  </si>
  <si>
    <t>DECOR - II SEMESTRE 2025 - Mantenimiento preventivo y correctivo de los equipos de navegación y transportes (vehículos) pertenecientes  del Departamento de Policía Córdoba</t>
  </si>
  <si>
    <t>DECOR - AP VF 2026 - Mantenimiento preventivo y correctivo de los equipos de navegación y transportes (vehículos) pertenecientes  del Departamento de Policía Córdoba</t>
  </si>
  <si>
    <t>DECOR- VF 2025 - Mantenimiento preventivo y correctivo de los equipos de navegación y transportes (motocicletas) pertenecientes del Departamento de Policía Córdoba</t>
  </si>
  <si>
    <t>DECOR - II SEMESTRE 2025 - Mantenimiento preventivo y correctivo de los equipos de navegación y transportes (motocicletas) pertenecientes  del Departamento de Policía Córdoba</t>
  </si>
  <si>
    <t>DECOR - AP VF 2026 - Mantenimiento preventivo y correctivo de los equipos de navegación y transportes (motocicletas) pertenecientes  del Departamento de Policía Córdoba</t>
  </si>
  <si>
    <t>DIEMO- VF 2025 - Mantenimiento preventivo y correctivo de los equipos de navegación y transportes (vehículos) pertenecientes del Departamento de Policía Córdoba</t>
  </si>
  <si>
    <t>DIEMO - II SEMESTRE 2025 - Mantenimiento preventivo y correctivo de los equipos de navegación y transportes ( vehículos) pertenecientes  del Departamento de Policía Córdoba</t>
  </si>
  <si>
    <t>DIEMO - AP VF 2026 - Mantenimiento preventivo y correctivo de los equipos de navegación y transportes ( vehículos) pertenecientes  del Departamento de Policía Córdoba</t>
  </si>
  <si>
    <t>DIEMO - VF 2025 - Mantenimiento preventivo y correctivo de los equipos de navegación y transportes (motocicletas) pertenecientes  del Departamento de Policía Córdoba</t>
  </si>
  <si>
    <t>DIEMO - II SEMESTRE 2025 - Mantenimiento preventivo y correctivo de los equipos de navegación y transportes (motocicletas) pertenecientes  del Departamento de Policía Córdoba</t>
  </si>
  <si>
    <t>DIEMO - AP VF 2026 - Mantenimiento preventivo y correctivo de los equipos de navegación y transportes (motocicletas) pertenecientes  del Departamento de Policía Córdoba</t>
  </si>
  <si>
    <t>DITRA - II SEMESTRE 2024 - Mantenimiento preventivo y correctivo de los equipos de navegación y transportes (motocicletas) pertenecientes  del Departamento de Policía Córdoba</t>
  </si>
  <si>
    <t>MEMOT - VF 2025 - Servicios de mantenimiento y reparación de electrodomésticos (Aires acondicionados)</t>
  </si>
  <si>
    <t>MEMOT - II SEMESTRE 2025 - Servicios de mantenimiento y reparación de electrodomésticos (Aires acondicionados)</t>
  </si>
  <si>
    <t>MEMOT - AP VF 2026 - Servicios de mantenimiento y reparación de electrodomésticos (Aires acondicionados)</t>
  </si>
  <si>
    <t xml:space="preserve">Señor intendente
MANUEL HUMBERTOMUÑOZ VIDALSI. SAMUEL ANDRÉS RAMOS MARTÍNEZ </t>
  </si>
  <si>
    <t>MEMOT - Mantenimiento de equipos de medición, peso y distancia pertenecientes al la Policía Metropolitana de Montería.</t>
  </si>
  <si>
    <t xml:space="preserve">PT. LUIS ANTONIO BERROCAL CORDERO </t>
  </si>
  <si>
    <t>MEMOT- Servicio de mantenimiento de equipos de gimnasio y otras maquinas.</t>
  </si>
  <si>
    <t xml:space="preserve">SI. LUIS FERNANDO DURANGO ALVAREZ </t>
  </si>
  <si>
    <t xml:space="preserve">MEMOT-Mantenimineto y recarga de extintores </t>
  </si>
  <si>
    <t>CT ILEY LUCIA ROCA</t>
  </si>
  <si>
    <t>MEMOT- Servicios de mantenimiento y reparación de motores, transformadores y generadores eléctricos (Plantas eléctricas)</t>
  </si>
  <si>
    <t>SI. LEYBER OLIVA MONTIEL</t>
  </si>
  <si>
    <t>DECOR - VF 2025 - Servicios de mantenimiento y reparación de electrodomésticos (Aires acondicionados)</t>
  </si>
  <si>
    <t>DECOR - II SEMESTRE 2025 - Servicios de mantenimiento y reparación de electrodomésticos (Aires acondicionados)</t>
  </si>
  <si>
    <t>DECOR - AP VF 2026 - Servicios de mantenimiento y reparación de electrodomésticos (Aires acondicionados)</t>
  </si>
  <si>
    <t>SI CARLOS RENÉ GUERRERO RETAMOSA
Pertio SIJIN DECOR</t>
  </si>
  <si>
    <t>DECOR - Mantenimiento de equipos de medición, peso y distancia pertenecientes al Departamento de Policia Cordoba</t>
  </si>
  <si>
    <t>PT. MARIANA ANGARITA MOTTA</t>
  </si>
  <si>
    <t xml:space="preserve">DECOR-Mantenimiento y recarga de extintores </t>
  </si>
  <si>
    <t>DECOR- Servicios de mantenimiento y reparación de motores, transformadores y generadores eléctricos (Plantas eléctricas).</t>
  </si>
  <si>
    <t>SI. 
JHON JAIRO MOGOLLON RIVERA</t>
  </si>
  <si>
    <t>81111803
81111804</t>
  </si>
  <si>
    <t>DECOR-VF 2025 - Mantenimiento de la red  de  comunicaciones de misión crítica  y desmonte de torres</t>
  </si>
  <si>
    <t>DECOR- II SEMESTRE 2025 - Mantenimiento de la red  de  comunicaciones de misión crítica  y desmonte de torres</t>
  </si>
  <si>
    <t>DECOR- AP VF 2026 - Mantenimiento de la red  de  comunicaciones de misión crítica  y desmonte de torres</t>
  </si>
  <si>
    <t>NUSEFA-  M14NSF - Servicios de mantenimiento y reparación de electrodomésticos (Aires acondicionados)</t>
  </si>
  <si>
    <t xml:space="preserve">NUSEFA - Mnatenimineto preventivo de abánicos </t>
  </si>
  <si>
    <t>NUSEFA - M14NSF- Mantenimiento sistema eléctrico</t>
  </si>
  <si>
    <t>NUSEFA - M14NSF- Mantenimiento y adecuación cableado estructurado eléctrico y datos con sus tomas lógicas y eléctricas.</t>
  </si>
  <si>
    <t>IJ EDWIN ANDERSON VARGAS HERNÁNDEZ
Tecnico Tecnologias De La Informacion Y Las Comunicaciones</t>
  </si>
  <si>
    <t>MEMOT VF 2025 - Outsourcing de impresión para la Policía Metropolitana de Montería</t>
  </si>
  <si>
    <t>MEMOT II SEMESTRE 2025 - Outsourcing de impresión para la Policía Metropolitana de Montería</t>
  </si>
  <si>
    <t>MEMOT AP VF 2026 - Outsourcing de impresión para la Policía Metropolitana de Montería</t>
  </si>
  <si>
    <t>SI. VALDES CASTILLO SAMIR ANTONIO
Tecnico Tecnologias De La Informacion Y Las Comunicaciones</t>
  </si>
  <si>
    <t>DECOR VF 2025 - Outsourcing de impresión para Departamento de Policia Cordoba</t>
  </si>
  <si>
    <t>DECOR II SEMESTRE 2024 - Outsourcing de impresión para Departamento de Policia Cordoba</t>
  </si>
  <si>
    <t>DECOR AP VF 2026 - Outsourcing de impresión para Departamento de Policia Cordoba</t>
  </si>
  <si>
    <t>DINCO DECOR II SEMESTRE 2025 - Servicio de outsourcing de impresión para el Grupo de Incorporación del Departamento de Policia Cordoba.</t>
  </si>
  <si>
    <t>TE. GUERRERO PEREZ LEONARDO JOSE
Jefe Grupo Comunicaciones Estrategicas
DECOR</t>
  </si>
  <si>
    <t>DECOR - de banner, baking de las diferentes especialidades y estaciones.</t>
  </si>
  <si>
    <t>Servicios de alcantarillado, recolección, tratamiento y disposición de desechos y otros servicios de saneamiento ambiental</t>
  </si>
  <si>
    <t>Servicio de lavado de tanques de pozos sépticos de la Policía Metropolitana de San Jerónimo de Montería.</t>
  </si>
  <si>
    <t>MEMOT- Pago del servicio de alcantarillado y disposición de desechos de la Metropolitana de Montería.</t>
  </si>
  <si>
    <t>DECOR-Pago del servicio de alcantarillado y disposición de desechos.</t>
  </si>
  <si>
    <t>DIEMO-Pago del servicio de alcantarillado y disposición de desechos.</t>
  </si>
  <si>
    <t xml:space="preserve">M14D7 </t>
  </si>
  <si>
    <t>DITRA DECOR - Pago del servicio de alcantarillado y disposición de desechos.</t>
  </si>
  <si>
    <t>NUSEFA- Pago del servicio de alcantarillado y disposición de desechos de la Metropolitana de Montería</t>
  </si>
  <si>
    <t>M14BS1</t>
  </si>
  <si>
    <t xml:space="preserve"> capitán
ANDRÉA ELIZABETH GONZALEZ HERRERA</t>
  </si>
  <si>
    <t xml:space="preserve">MEMOT- Servicios de promoción de recreación, deportes y eventos deportivos-Implementación Sistema de atención Integral a la Familia Policial – SAFAP </t>
  </si>
  <si>
    <t>M14DBS1</t>
  </si>
  <si>
    <t>SI. 
HUMBERTO JOSÉ NISPERUZA SÁEZ</t>
  </si>
  <si>
    <t xml:space="preserve">DECOR - Servicios de promoción de recreación, deportes y eventos deportivos-Implementación Sistema de atención Integral a la Familia Policial – SAFAP </t>
  </si>
  <si>
    <t>SI. ALVARO MIGUEL DÍAZ JARAMILLO
Responsable Movilidad GUDMO 23</t>
  </si>
  <si>
    <t xml:space="preserve">GUDMO - Servicios de promoción de recreación, deportes y eventos deportivos-Implementación Sistema de atención Integral a la Familia Policial – SAFAP </t>
  </si>
  <si>
    <t xml:space="preserve">DINCO-  Servicios de promoción de recreación, deportes y eventos deportivos-Implementación Sistema de atención Integral a la Familia Policial – SAFAP </t>
  </si>
  <si>
    <t>CT ANDRÉA ALEIZABETH GONZALEZ HERRERA
Jefe Talento Humano MEMOT</t>
  </si>
  <si>
    <t>MEMOT-Pago de viáticos al personal uniformado del que cumpla comisión por fuera de la unidad de origen.</t>
  </si>
  <si>
    <t>PT. Isaza Agamez Isaac Noel
Responsable Administracion De Personal
DECOR</t>
  </si>
  <si>
    <t>DECOR- -Pago de viáticos al personal uniformado del que cumpla comisión por fuera de la unidad de origen.</t>
  </si>
  <si>
    <t>MEMOTGUDMO- -Pago de viáticos al personal uniformado del que cumpla comisión por fuera de la unidad de origen.</t>
  </si>
  <si>
    <t xml:space="preserve">M14M6 </t>
  </si>
  <si>
    <t>DITRA MEMOT -Pago de viáticos al personal uniformado del que cumpla comisión por fuera de la unidad de origen.</t>
  </si>
  <si>
    <t>DITRA DECOR -Pago de viáticos al personal uniformado del que cumpla comisión por fuera de la unidad de origen.</t>
  </si>
  <si>
    <t>08-01-02</t>
  </si>
  <si>
    <t>MEMOT- Impuesto predial</t>
  </si>
  <si>
    <t>DECOR- Impuesto predial</t>
  </si>
  <si>
    <t>Impuesto alumbrado público</t>
  </si>
  <si>
    <t>MEMOT- Servicio de alumbrado público</t>
  </si>
  <si>
    <t>DECOR- Servicio de alumbrado público</t>
  </si>
  <si>
    <t>DIEMO- Servicio de alumbrado público</t>
  </si>
  <si>
    <t>DECOR - DITRA - Servicio de alumbrado público</t>
  </si>
  <si>
    <t>NUSEFA- Servicio de alumbrado público</t>
  </si>
  <si>
    <t>M11</t>
  </si>
  <si>
    <t>MESAN</t>
  </si>
  <si>
    <t>CT Cruz Caicedo Jean Erick</t>
  </si>
  <si>
    <t>MESAN AIRE ACONDICIONADO MINISPLIT DE 12000 BTU</t>
  </si>
  <si>
    <t xml:space="preserve">MINIMA </t>
  </si>
  <si>
    <t>MESAN AIRE ACONDICIONADO MINISPLIT DE 24000 BTU</t>
  </si>
  <si>
    <t>02 01 01 004 005</t>
  </si>
  <si>
    <t>MESAN ADQUISICION DE COMPUTADORES ALL IN ONE Y LICENCIAS DE OFIMATICA</t>
  </si>
  <si>
    <t>02 01 01 004 006</t>
  </si>
  <si>
    <t>MESAN ADQUISICION DE BATERIAS PARA RADIOS</t>
  </si>
  <si>
    <t>MESAN SISTEMA DE AUDIO LINE ARRAY  R4/R8 - Ud 4 Cajas + Bajo (X ALA)</t>
  </si>
  <si>
    <t>ORDEN COMPRA</t>
  </si>
  <si>
    <t>MESAN CONSOLA PASIVA PRO</t>
  </si>
  <si>
    <t>MESAN MICRÓFONO INALÁMBRICO</t>
  </si>
  <si>
    <t>IJ Ospino Ayala Raul Jacobo</t>
  </si>
  <si>
    <t>02 01 01004 008</t>
  </si>
  <si>
    <t xml:space="preserve">MESAN REGLA </t>
  </si>
  <si>
    <t>MY Sepulveda Rocha Diego Vicente</t>
  </si>
  <si>
    <t>MESAN BOLSA PARA CADÁVER DE USO MÉDICO</t>
  </si>
  <si>
    <t>CT Pacheco Florez Vanesa</t>
  </si>
  <si>
    <t>MESAN GAFAS PROTECTORAS SGSST</t>
  </si>
  <si>
    <t>MESAN ELEMENTOS DE CAFETERIA</t>
  </si>
  <si>
    <t>MESAN LIBRO DE ACTAS 400 FOLIOS </t>
  </si>
  <si>
    <t>MESAN LIBRO DE ACTAS 600 FOLIOS</t>
  </si>
  <si>
    <t xml:space="preserve">MESAN CARPETA TIPO 4 ALETAS EN CARTULINA BLANCA TIPO PROPALCOTE  </t>
  </si>
  <si>
    <t>MESAN RESMAS DE PAPEL TAMAÑO CARTA CAJA X 10 UNIDADES</t>
  </si>
  <si>
    <t>CAJA</t>
  </si>
  <si>
    <t>MESAN RESMAS DE PAPEL TAMAÑO OFICIO CAJA X 10 UNIDADES</t>
  </si>
  <si>
    <t>IT Mendoza Villera Luis Alberto</t>
  </si>
  <si>
    <t>MESAN PRODUCTOS DE HORNOS DE COQUE; PRODUCTOS DE REFINACIÓN DE PETRÓLEO Y COMBUSTIBLE NUCLEAR  COMBUSTIBLES VIGENCIA 2025</t>
  </si>
  <si>
    <t>MESAN PRODUCTOS DE HORNOS DE COQUE; PRODUCTOS DE REFINACIÓN DE PETRÓLEO Y COMBUSTIBLE NUCLEAR  COMBUSTIBLES APALANCAMIENTO 2026</t>
  </si>
  <si>
    <t>MESAN PRODUCTOS DE HORNOS DE COQUE; PRODUCTOS DE REFINACIÓN DE PETRÓLEO Y COMBUSTIBLE NUCLEAR  COMBUSTIBLES VF 2025</t>
  </si>
  <si>
    <t>MESAN SUMINISTRO DE COMBUSTIBLE PARA PLANTAS ELECTRICAS</t>
  </si>
  <si>
    <t xml:space="preserve">MESAN ADQUISICIÓN DE LLANTAS PARA EL PARQUE AUTOMOTOR </t>
  </si>
  <si>
    <t xml:space="preserve">MESAN CINTA ADHESIVA PARA ENMASCARAR 24 MM </t>
  </si>
  <si>
    <t>MESAN CINTA ADHESIVA MÁGICA</t>
  </si>
  <si>
    <t xml:space="preserve">MESAN CINTA DELIMITADORA </t>
  </si>
  <si>
    <t xml:space="preserve">MESAN TABLA PLANILLERA </t>
  </si>
  <si>
    <t>MESAN CAJA DE HERRAMIENTA</t>
  </si>
  <si>
    <t>MESAN CERRADURA</t>
  </si>
  <si>
    <t>MESAN BISTURÍ 18 MM METÁLICO</t>
  </si>
  <si>
    <t>MESAN CLIP ESTÁNDAR PEQUEÑO PLASTIFICADO X 50</t>
  </si>
  <si>
    <t>MESAN CLIP  MARIPOSA X 50</t>
  </si>
  <si>
    <t xml:space="preserve">MESAN TAJALÁPIZ CAJA X 10 UNIDADES </t>
  </si>
  <si>
    <t>MESAN TIJERA DE 8 PULGADAS  MANGO ERGONÓMICO</t>
  </si>
  <si>
    <t>SI Roca Gomez Deyner Alberto</t>
  </si>
  <si>
    <t>MESAN MANTENIMIENTO INSTALACIONES COMANDO DE POLICIA METROPOLITANA DE SANTA MARTA, CAI, ESTACIONES Y SUBESTACIONES DE POLICIA.</t>
  </si>
  <si>
    <t>MESAN POLICÍA METROPOLITANA DE SANTA MARTA - ESTACIÓN DE POLICÍA CIENAGA - PLAN DIGNIDAD</t>
  </si>
  <si>
    <t>MESAN POLICÍA METROPOLITANA DE SANTA MARTA - SUBESTACIÓN DE POLICÍA GUACHACA - PLAN DIGNIDAD</t>
  </si>
  <si>
    <t xml:space="preserve">MESAN SERVICIOS DE SUMINISTROS DE COMIDAS Y BEBIDAS </t>
  </si>
  <si>
    <t>SC Cañas Sarmiento Eduwin De Jesus</t>
  </si>
  <si>
    <t>MESAN SERVICIOS POSTALES Y DE MENSAJERÍA</t>
  </si>
  <si>
    <t>MESAN SERVICIOS POSTALES Y DE MENSAJERÍA APALANCAMIENTO 2026</t>
  </si>
  <si>
    <t>MESAN SERVICIOS POSTALES Y DE MENSAJERÍA VF 2025</t>
  </si>
  <si>
    <t xml:space="preserve">MESAN PAGO DE LOS SERVICIOS DE ENERGIA </t>
  </si>
  <si>
    <t>SERVICIOS PUBLICOS</t>
  </si>
  <si>
    <t xml:space="preserve">MESAN PAGO DE LOS SERVICIOS DE ACUEDCUTO </t>
  </si>
  <si>
    <t xml:space="preserve">MESAN PAGO DE LOS SERVICIOS DE GAS NATURAL </t>
  </si>
  <si>
    <t>MESAN ADQUISICIÓN DE SOAT PARA VEHICULOS VIGENCIA 2025</t>
  </si>
  <si>
    <t>MESAN ADQUISICIÓN DE SOAT PARA VEHICULOS APALANCAMIENTO 2026</t>
  </si>
  <si>
    <t>MESAN ADQUISICIÓN DE SOAT PARA VEHICULOS VF 2025 FINALIZA EL 31/08/2025</t>
  </si>
  <si>
    <t>SERVICIOS DE ADMINISTRACIÓN DE BIENES INMUEBLES A COMISIÓN O POR CONTRATO</t>
  </si>
  <si>
    <t>ARRENDAMIENTO</t>
  </si>
  <si>
    <t>SERVICIO DE ASEO INTEGRAL PARA EL COMANDO DE POLICÍA METROPOLITANA DE SANTA MARTA - ESTACIONES - SUBESTACIONES VF 2025 FINALIZA 06/02/2024</t>
  </si>
  <si>
    <t xml:space="preserve">MESAN SERVICIO DE ASEO INTEGRAL PARA EL COMANDO DE POLICÍA METROPOLITANA DE SANTA MARTA - ESTACIONES - SUBESTACIONES </t>
  </si>
  <si>
    <t>MESAN SERVICIO DE ASEO INTEGRAL PARA EL COMANDO DE POLICÍA METROPOLITANA DE SANTA MARTA - ESTACIONES - SUBESTACIONES APALACAMIENTO 2026</t>
  </si>
  <si>
    <t>MESAN SERVICIO DE MANEJO INTEGRAL DE PLAGAS</t>
  </si>
  <si>
    <t>MESAN SERVICIOS DE MANTENIMIENTO Y REPARACIÓN DE VEHÍCULOS (MANTENIMIENTO PREVENTIVO Y CORRECTIVO DE MOTOCILCLETA - APALANCAMIENTO 2026</t>
  </si>
  <si>
    <t>MESAN SERVICIOS DE MANTENIMIENTO Y REPARACIÓN DE VEHÍCULOS (MANTENIMIENTO PREVENTIVO Y CORRECTIVO DE AUTOMÓVILES - TIPO A SECOP</t>
  </si>
  <si>
    <t>MESAN SERVICIOS DE MANTENIMIENTO Y REPARACIÓN DE VEHÍCULOS (MANTENIMIENTO PREVENTIVO Y CORRECTIVO DE AUTOMÓVILES -TIPO B VF ORDEN DE COMPRA</t>
  </si>
  <si>
    <t>VF</t>
  </si>
  <si>
    <t>MESAN SERVICIOS DE MANTENIMIENTO Y REPARACIÓN DE VEHÍCULOS (MANTENIMIENTO PREVENTIVO Y CORRECTIVO DE AUTOMÓVILES - APALANCAMIENTO 2026</t>
  </si>
  <si>
    <t>MESAN SERVICIOS DE MANTENIMIENTO Y REPARACIÓN DE VEHÍCULOS (MANTENIMIENTO PREVENTIVO Y CORRECTIVO DE AUTOMÓVILES - TIPO A VF 2025</t>
  </si>
  <si>
    <t>MESAN SERVICIOS DE MANTENIMIENTO Y REPARACIÓN DE VEHÍCULOS (MANTENIMIENTO PREVENTIVO Y CORRECTIVO DE AUTOMÓVILES -TIPO B VF 2025</t>
  </si>
  <si>
    <t>MESAN SERVICIOS DE MANTENIMIENTO Y REPARACIÓN DE VEHÍCULOS (MANTENIMIENTO PREVENTIVO Y CORRECTIVO DE MOTOCICLETA VF 2025 FINALIZA 30/06/2025</t>
  </si>
  <si>
    <t>MESAN MANTENIMIENTO Y REPARACIÓN ASCENSOR MESAN</t>
  </si>
  <si>
    <t>MESAN MANTENIMIENTO CORRECTIVO Y PREVENTIVO PLANTA AGUAS RESIDUALES, AGUA POTABLE Y MOTOBOMBAS DE LAS INSTALACIONES ADSCRITAS AL COMANDO DE POLICÍA METROPOLITANA DE SANTA MARTA</t>
  </si>
  <si>
    <t>MESAN SERVICIO MANTENIMIENTO  DE LAVADO Y DESINFECCIÓN DE TANQUES Y MUESTREO DE AGUA POTABLE Y RESIDUAL</t>
  </si>
  <si>
    <t>MESAN MANTENIMIENTO MAQUINA CONTRAINCENDIOS</t>
  </si>
  <si>
    <t>MESAN MANTENIEMEINTO DE EQUIPO DE RADIOS PORTATILES</t>
  </si>
  <si>
    <t>MESAN MANTENIMIENTO DE COMPUTADORES</t>
  </si>
  <si>
    <t xml:space="preserve">MANTENIEMIENTO DE AIRES ACONDICIONADOS </t>
  </si>
  <si>
    <t>MESAN RECARGA EXTINTORES</t>
  </si>
  <si>
    <t>MESAN MANTENIMIENTO, CALIBRACIÓN Y/O REPARACIÓN DE EQUIPOS ELECTRÓNICOS, DE MEDICIÓN, PESO Y OTROS</t>
  </si>
  <si>
    <t>MESAN SERVICIO DE OUTSOURCING DE IMPRESIÓN  VIGENCIA 2025 ( COMIENZA 01/03/2025)</t>
  </si>
  <si>
    <t>MESAN SERVICIO DE OUTSOURCING DE IMPRESIÓN APALANCAMIENTO 2026</t>
  </si>
  <si>
    <t>MESAN SERVICIO DE OUTSOURCING DE IMPRESIÓN VF 2025 (HASTA EL 31/01/2025)</t>
  </si>
  <si>
    <t>MESAN PAGO DE LOS SERVICIOS PUBLICOS DE ASEO</t>
  </si>
  <si>
    <t>MESAN PAGO DE LOS SERVICIOS PUBLICOS DE ALCANTARILLADO</t>
  </si>
  <si>
    <t xml:space="preserve">IMPUESTO PREDIAL  MESAN </t>
  </si>
  <si>
    <t>MESAN PAGO IMPUESTO ALUMBRADO PUBLICO MESAN</t>
  </si>
  <si>
    <t>M11CEVCE</t>
  </si>
  <si>
    <t>CEVCE</t>
  </si>
  <si>
    <t>SI Aparicio Forero Diego</t>
  </si>
  <si>
    <t>02 02 01  003 002</t>
  </si>
  <si>
    <t>RESMA DE PAPEL CARTA</t>
  </si>
  <si>
    <t>RESMA DE PAPEL OFICIO</t>
  </si>
  <si>
    <t>CAJA DE ARCHIVO</t>
  </si>
  <si>
    <t xml:space="preserve">CARPETAS 4 ALETAS </t>
  </si>
  <si>
    <t xml:space="preserve">LIBROS 400 FOLIOS </t>
  </si>
  <si>
    <t>M11NSF</t>
  </si>
  <si>
    <t>CT Ladino Rodriguez Edwin Fernando</t>
  </si>
  <si>
    <t xml:space="preserve">NSF ELEMENTOS DE DE PAPELERIA </t>
  </si>
  <si>
    <t>CEVCE TUBERÍAS DE POLIVINILO; TUBO PVC PRESION 1/2" X 6 M</t>
  </si>
  <si>
    <t>CEVCE TUBERÍAS DE POLIVINILO; TUBO DE 3/4 PVC PRESION</t>
  </si>
  <si>
    <t>CEVCE TUBO CONDUIT PVC 1/2" X 3 MTS DE LARGO</t>
  </si>
  <si>
    <t>CEVCE TUBO CONDUIT PVC 1 _1/2" X 3 MTS DE LARGO</t>
  </si>
  <si>
    <t>CEVCE TUBO PVC SANITARIO 2''</t>
  </si>
  <si>
    <t>CEVCE TUBO PVC SANITARIO 4"</t>
  </si>
  <si>
    <t>CEVCE UNION CPVC PARA AGUA CALIENTE 1/2" ELABORADO EN POLI (CLORURO DE VINILO CAL SCHEDULE 40)</t>
  </si>
  <si>
    <t>CEVCE UNION DE REPARACIÓN EN PVC DE 1/2"</t>
  </si>
  <si>
    <t>CEVCE UNION PVC DE 1/2 HEMBRA</t>
  </si>
  <si>
    <t>CEVCE UNION PVC DE 1/2 MACHO</t>
  </si>
  <si>
    <t xml:space="preserve">02 02 01 003 007 </t>
  </si>
  <si>
    <t>Bulto Cemento Blanco Tipo 1 Presentacion 20 Kg.</t>
  </si>
  <si>
    <t>Bulto Cemento Gris Prsentacion 25 Kg</t>
  </si>
  <si>
    <t>Arena Blanca De Rio Lavada: Para Construcción</t>
  </si>
  <si>
    <t>Gravilla; Gravilla Triturada X M3</t>
  </si>
  <si>
    <t>Ladrillo Adoquín 05X 0.10 Mts</t>
  </si>
  <si>
    <t>Ladrillo Bocadillo Macizo 5X10X22Cm - (Para Construcción. Color Naranja)</t>
  </si>
  <si>
    <t>Bloque De Ladrillo De Alta Calidad Y Resistencia N° 5 De 12 X 20X30 Cm Unidad</t>
  </si>
  <si>
    <t>Lija De Agua - Grano #150</t>
  </si>
  <si>
    <t>Lija De Agua - Grano #220</t>
  </si>
  <si>
    <t>Teja Colonial En O Similar A La Teja De Barro (1.60 Largo * 1.06 Ancho) Color Rojo Colonial</t>
  </si>
  <si>
    <t xml:space="preserve">PISO EN CERAMICA X METRO CUADRADO ANTIDESLIZANTE </t>
  </si>
  <si>
    <t>CAJA DE BOLÍGRAFOS X 12 UNIDADES</t>
  </si>
  <si>
    <t>CAJA DE LÁPICES LAPICES X 12 UNIDADES</t>
  </si>
  <si>
    <t>CAJA DE MARCADORES X 12 UNIDADES</t>
  </si>
  <si>
    <t xml:space="preserve">CAJA DE REGLAS X 5 UNIDADES </t>
  </si>
  <si>
    <t xml:space="preserve">ROLLO DE  CINTA DE 48 MM X 50 MTS </t>
  </si>
  <si>
    <t xml:space="preserve">NSF MANTENIMIENTO INSTALACIONES </t>
  </si>
  <si>
    <t>servicio de energia electrica</t>
  </si>
  <si>
    <t>gas natural</t>
  </si>
  <si>
    <t xml:space="preserve">acueducto </t>
  </si>
  <si>
    <t>NSF PAGO DE LOS SERVICIOS PUBLICOS</t>
  </si>
  <si>
    <t xml:space="preserve">01 ASEO INSTALACIONES ACTUAL ORDEN DE COMPRA 97992  de la vigencia  2024-2025 SERVICIO DE ASEO A INSTALACIONES DEL CENTRO VACACIONAL CENTENARIO SEGUN </t>
  </si>
  <si>
    <t xml:space="preserve">02 ASEO INSTALACIONES  CONTRATO AÑO 2025 SERVICIO DE ASEO A INSTALACIONES DEL CENTRO VACACIONAL CENTENARIO SEGUN </t>
  </si>
  <si>
    <t>CC</t>
  </si>
  <si>
    <t>03 APALANCAMIENTO ASEO INSTALACIONES VIGENCIA FUTURA 2025- 2026 SERVICIO DE ASEO A INSTALACIONES DEL CENTRO VACACIONAL CENTENARIO APALANCAMIENTO 2026</t>
  </si>
  <si>
    <t xml:space="preserve">01 ASEO DE PISCINA   de la vigencia  2024-2025 SERVICIO DE ASEO A INSTALACIONES DEL CENTRO VACACIONAL CENTENARIO SEGUN </t>
  </si>
  <si>
    <t>02 ASEO PISCINA CONTRATO 2025  PRESTACION DEL SERVICIO DE ASEO, LIMPIEZA Y DESINFECCION A TODO COSTO DE LA PISCINA para 15 de octubre 2024</t>
  </si>
  <si>
    <t>CEVCE  ASEO PISCINA CONTRATOASEO, LIMPIEZA Y DESINFECCION A TODO COSTO DE LA PISCINA DEL CENTRO VACACIONAL CENTENARIO, noviembre y diciembre APALANCAMIENTO 2026</t>
  </si>
  <si>
    <t xml:space="preserve">NSF SERVICIO DE ASEO A INSTALACIONES DEL PARA EL COLEGIO NUESTRA SEÑORA DE FATIMA </t>
  </si>
  <si>
    <t>NSF SERVICIO DE ASEO A INSTALACIONES DEL PARA EL COLEGIO NUESTRA SEÑORA DE FATIMA APALANCAMIENTO 2026</t>
  </si>
  <si>
    <t>NSF SERVICIO DE ASEO INSTALACIONES VIGENCIA FUTURA APROBADA 2025</t>
  </si>
  <si>
    <t xml:space="preserve">CEVCE MANTENIMIENTO PREVENTIVO Y CORRECTIVO DE BOMBA SUMERGIBLES, MOTOBOMBAS ELECTRICAS, LAVADORAS, SECADORAS Y EQUIPOS ELECTRICOS, INCLUYENDO SUMINISTRO DE REPUESTOS A TODO COSTO PARA EL CENTRO VACACIONAL CENTENARIO Y </t>
  </si>
  <si>
    <t xml:space="preserve">“MANTENIMIENTO PREVENTIVO Y CORRECTIVO DE PLANTA ELECTRICA, INCLUYENDO SUMINISTRO DE REPUESTOS A TODO COSTO </t>
  </si>
  <si>
    <t xml:space="preserve">MANTENIMIENTO AIRES ACONDICIONADOS </t>
  </si>
  <si>
    <t xml:space="preserve">SERVICIO PUBLICO RECOLECCION DE BASURAS </t>
  </si>
  <si>
    <t>servicio de alcantarillado</t>
  </si>
  <si>
    <t>NSF PAGO DE LOS SERVICIOS PUBLICOS DE ASEO</t>
  </si>
  <si>
    <t>NSF SERVICIO DE ALCANTARILLADO</t>
  </si>
  <si>
    <t>M11BS1</t>
  </si>
  <si>
    <t>MESAN SERVICIOS DE ESPARCIMIENTO, CULTURALES Y DEPORTIVOS</t>
  </si>
  <si>
    <t>CEVCE SERVICIOS DE ESPARCIMIENTO, CULTURALES Y DEPORTIVOS</t>
  </si>
  <si>
    <t>M11C</t>
  </si>
  <si>
    <t>MY Gloria Calvo Agudelo</t>
  </si>
  <si>
    <t>SETRA MESAN VIÁTICOS DE LOS FUNCIONARIOS EN COMISIÓN NACIONAL</t>
  </si>
  <si>
    <t>CEVCE IMPUESTO PREDIAL Y SOBRETASA AMBIENTAL</t>
  </si>
  <si>
    <t>CEVCE PAGO IMPUESTO ALUMBRADO PUBLICO</t>
  </si>
  <si>
    <t>M16</t>
  </si>
  <si>
    <t>M16M</t>
  </si>
  <si>
    <t>JEFEGRUPO TALENTU HUMANO</t>
  </si>
  <si>
    <t>14111519 </t>
  </si>
  <si>
    <t>papel cartulina opalina de 180 gramos tamaño carta 21,59 cm X 27,94 cm por 50 unidades</t>
  </si>
  <si>
    <t>SUMINISTRO DE PAPELERIA ESTACIONES</t>
  </si>
  <si>
    <t>RESPONSABLE DE MOVILIDAD</t>
  </si>
  <si>
    <t>SUMINISTRO DE COMBUSTIBLE DE ENERO A FEBRERO</t>
  </si>
  <si>
    <t xml:space="preserve">SUMINISTRO DE COMBUSTIBLE PARA EL PARQUE AUTOMOTOR DE LA POLICÍA METROPOLITANA DE TUNJA MARZO- SEPTIEMBRE A TRAVÉS DEL ACUERDO MARCO DE PRECIOS CCE-326-AMP-2022 CATEGORIA </t>
  </si>
  <si>
    <t>SUMINISTRO DE COMBUSTIBLE PARA EL PARQUE AUTOMOTOR DE LA POLICÍA NACIONAL A TRAVÉS DEL ACUERDO MARCO DE PRECIOS CCE-326-AMP-2022 CATEGORIA A DE OCTUBRE A DICIEMBRE APVF 2025-2026</t>
  </si>
  <si>
    <t xml:space="preserve">SUMINISTRO DE COMBUSTIBLE  PLANTAS ELÉCTRICAS </t>
  </si>
  <si>
    <t>RESPONSABLE SISTEMA DE GESTION DE SEGURIDAD Y SALUD EN EL TRABAJO</t>
  </si>
  <si>
    <t>ADQUISICIÓN BOTIQUÍN DE PRIMEROS AUXILIOS</t>
  </si>
  <si>
    <t xml:space="preserve">SUMINISTRO DE ADICTIVO AUTOMOTRIZ ( UREA ) PARA EL PARQUE AUTOMOTOR PARA LA POLICIA METROPOLITANA DE TUNJA </t>
  </si>
  <si>
    <t>ADQUISICIÓN DE LLANTAS A TRAVÉS DEL ACUERDO MARCO DE PRECIOS CCE-286-AMP-2020 PARA LOS VEHÍCULOS DE LAS UNIDADES QUE DEPENDEN DE LA ORDENACIÓN DE GASTO DE LA POLICÍA METROPOLITANA DE TUNJA ENERO-FEBRERO</t>
  </si>
  <si>
    <t>ADQUISICIÓN DE LLANTAS  PARA VEHICULOS SEPTIEMBRE DICIEMBREAPVF 2025-2026</t>
  </si>
  <si>
    <t xml:space="preserve">SEÑALIZACIÓN PLAN DE EMERGENCIAS Y EVACUACIÓN </t>
  </si>
  <si>
    <t>ADQUISICIÓNDE EXTINTORES PARA LA UNIDADES QUE DEPENDEN DE LA ORDENACIÓN DEL GASTO DE LA POLICÍA METROPOLITANA DE TUNJA</t>
  </si>
  <si>
    <t xml:space="preserve">MANTENIMIENTO PREVENTIVO Y CORRECTIVO PARA LAS EDIFICACIONES POLICÍA NACIONAL </t>
  </si>
  <si>
    <t>SELECCIÓN ABREVIADA</t>
  </si>
  <si>
    <t>SERVICIO DE MENSAJERÍA, CORREO CERTIFICADO Y POST EXPRESS A NIVEL NACIONAL  ENERO JUNIO</t>
  </si>
  <si>
    <t>ADICION SERVICIO DE MENSAJERÍA, CORREO CERTIFICADO Y POST EXPRESS A NIVEL NACIONAL  JULIO- AGOSTO</t>
  </si>
  <si>
    <t>ADICION</t>
  </si>
  <si>
    <t>SERVICIO DE MENSAJERÍA, CORREO CERTIFICADO Y POST EXPRESS A NIVEL NACIONAL  SEPTIEMBRE- DICIEMBRE AP VF 2025-2026</t>
  </si>
  <si>
    <t>SERVICIOS DE DISTRIBUCIÓN DE ELECTRICIDAD</t>
  </si>
  <si>
    <t>SERVICIOS DE DISTRIBUCIÓN DE AGUA</t>
  </si>
  <si>
    <t>OPERADOR SIART</t>
  </si>
  <si>
    <t xml:space="preserve">POLIZAS SEGURO DE SISTEMAS AEREOS REMOTAMENTE TRIPULADOS- SIART </t>
  </si>
  <si>
    <t>ADQUISICIÓN DE SEGUROS OBLIGATORIOS QUE AMPARA LOS DAÑOS CORPORALES QUE SE CAUSEN A LAS PERSONAS EN ACCIDENTES DE TRÁNSITO-SOAT PARA LAS UNIDADES QUE DEPENDEN DE LA ORDENACIÓN DEL GASTO DE LA POLICÍA ENERO-MARZO</t>
  </si>
  <si>
    <t>ADQUISICIÓN DE SEGUROS OBLIGATORIOS QUE AMPARA LOS DAÑOS CORPORALES QUE SE CAUSEN A LAS PERSONAS EN ACCIDENTES DE TRÁNSITO-SOAT PARA LAS UNIDADES QUE DEPENDEN DE LA ORDENACIÓN DEL GASTO DE LA POLICÍA MARZO - NOVIEMBRE</t>
  </si>
  <si>
    <t>ADQUISICIÓN DE SEGUROS OBLIGATORIOS QUE AMPARA LOS DAÑOS CORPORALES QUE SE CAUSEN A LAS PERSONAS EN ACCIDENTES DE TRÁNSITO-SOAT PARA LAS UNIDADES QUE DEPENDEN DE LA ORDENACIÓN DEL GASTO DE LA POLICÍA  DICIEMBRE AP VF 2025-2025</t>
  </si>
  <si>
    <t>JEFE SECCIONAL DE INVESTIGACION CRIMINAL</t>
  </si>
  <si>
    <t>ARRENDAMIENTO DE UN BIEN INMUEBLE PARA EL FUNCIONAMIENTO DE LA UNIDAD DE IDENTIFICACIÓN TÉCNICA DE AUTOMOTORES DE LA SECCIONAL DE INVESTIGACIÓN CRIMINAL DE LA POLICÍA METROPOLITANA DE TUNJA ENERO-MARZO</t>
  </si>
  <si>
    <t>CONTRATACUIN DIRECTA</t>
  </si>
  <si>
    <t>ARRENDAMIENTO DE UN BIEN INMUEBLE PARA EL FUNCIONAMIENTO DE LA UNIDAD DE IDENTIFICACIÓN TÉCNICA DE AUTOMOTORES DE LA SECCIONAL DE INVESTIGACIÓN CRIMINAL DE LA POLICÍA METROPOLITANA DE TUNJA ABRIL-OCTUBRE</t>
  </si>
  <si>
    <t>ARRENDAMIENTO DE UN BIEN INMUEBLE PARA EL FUNCIONAMIENTO DE LA UNIDAD DE IDENTIFICACIÓN TÉCNICA DE AUTOMOTORES DE LA SECCIONAL DE INVESTIGACIÓN CRIMINAL DE LA POLICÍA METROPOLITANA DE TUNJA NOVIEMBRE -DICIEMBRE AP VF 2025-2026</t>
  </si>
  <si>
    <t>ARRENDAMIENTO DEL INMUEBLE (CASETA) DEL CERRO PIRGUA PARA LOS EQUIPOS DE RED DE VOZ DE LA POLICÍA METROPOLITANA DE TUNJA ENERO- FEBRERO</t>
  </si>
  <si>
    <t>ARRENDAMIENTO DEL INMUEBLE (CASETA) DEL CERRO PIRGUA PARA LOS EQUIPOS DE RED DE VOZ DE LA POLICÍA METROPOLITANA DE TUNJA MARZO-OCTUBRE</t>
  </si>
  <si>
    <t>ARRENDAMIENTO DEL INMUEBLE (CASETA) DEL CERRO PIRGUA PARA LOS EQUIPOS DE RED DE VOZ DE LA POLICÍA METROPOLITANA DE TUNJA NOVIEMBRE-DICIEMBRE AP VF 2025-2026</t>
  </si>
  <si>
    <t>ARRENDAMIENTO DEL INMUEBLE PARA EL FUNCIONAMIENTO DE LA SECCIONAL DE INVESTIGACION CRIMINAL DE LA POLICIA METROPOLITANA DE TUNJA ENERO-FEBRERO</t>
  </si>
  <si>
    <t>ARRENDAMIENTO DEL INMUEBLE PARA EL FUNCIONAMIENTO DE LA SECCIONAL DE INVESTIGACION CRIMINAL DE LA POLICIA METROPOLITANA DE TUNJA MARZO-OCTUBRE</t>
  </si>
  <si>
    <t>ARRENDAMIENTO DEL INMUEBLE PARA EL FUNCIONAMIENTO DE LA SECCIONAL DE INVESTIGACION CRIMINAL DE LA POLICIA METROPOLITANA DE TUNJA NOVIEMBRE-DICIEMBRE AP VF 2025-2026</t>
  </si>
  <si>
    <t>auxiliares</t>
  </si>
  <si>
    <t>COMANDANTE AUXILIARES DE POLICIA Y/O BACHILLERES</t>
  </si>
  <si>
    <t>ARRENDAMIENTO DE UN BIEN INMUEBLE PARA EL FUNCIONAMIENTO DEL ALOJAMIENTO PARA UN PERSONAL DE AUXILIARES DE POLICÍA PERTENECIENTES A LA POLICÍA METROPOLITANA DE TUNJA.ENERO-MARZO</t>
  </si>
  <si>
    <t>ARRENDAMIENTO DE UN BIEN INMUEBLE PARA EL FUNCIONAMIENTO DEL ALOJAMIENTO PARA UN PERSONAL DE AUXILIARES DE POLICÍA PERTENECIENTES A LA POLICÍA METROPOLITANA DE TUNJA.ABRIL-OCTUBRE</t>
  </si>
  <si>
    <t>ARRENDAMIENTO DE UN BIEN INMUEBLE PARA EL FUNCIONAMIENTO DEL ALOJAMIENTO PARA UN PERSONAL DE AUXILIARES DE POLICÍA PERTENECIENTES A LA POLICÍA METROPOLITANA DE TUNJA NOVIEMBRE-DICIEMBRE AP VF 2025-2026</t>
  </si>
  <si>
    <t xml:space="preserve">ARRENDAMIENTOS IMUEBLES POLICIA METROPOLITAN DE TUNJA </t>
  </si>
  <si>
    <t>Planeación y presupuesto</t>
  </si>
  <si>
    <t>GESTOR DE PLANEACION</t>
  </si>
  <si>
    <t>CARACTERIZACIÓN DE AGUAS RESIDUALES Y ANÁLISIS FISICOQUÍMICO Y MICROBIOLÓGICO DEL AGUA POTABLE (RESOLUCIÓN NÚMERO 2115 DEL 2007 EXPEDIDO EL MINISTERIO DE PROTECCIÓN SOCIAL POR MEDIO DE LA CUAL SE SEÑALAN CARACTERÍSTICAS, INSTRUMENTOS BÁSICOS Y FRECUENCIAS DEL SISTEMA DE CONTROL Y VIGILANCIA PARA LA CALIDAD DEL AGUA PARA CONSUMO HUMANO)</t>
  </si>
  <si>
    <t>SERVICIO  DE MANTENIMIENTO Y  LAVADO  DESINFECCIÓN DE TANQUES DE ALMACENAMIENTO DE AGUA POTABLE (DOS VECES AL AÑO SEGÚN DECRETO NÚMERO 1575 DE 2006 EXPEDIDO POR EL MINISTERIO DE PROTECCIÓN SOCIAL POR EL CUAL SE ESTABLECE EL SISTEMA PARA LA PROTECCIÓN Y CONTROL DE LA CALIDAD DEL AGUA PARA CONSUMO HUMANO ARTÍCULO 10º.- RESPONSABILIDAD DE LOS USUARIOS</t>
  </si>
  <si>
    <t>SERVICIO FUMIGACION Y CONTROL DE PLAGAS (ROEDORES, INSECTYOS RASTREROS, INSECTOS VOLADORES, ACAROS ENTRE OTROS, DESINFECCION Y CONTROL VIRUS, VACTERIAS Y MICROORGANISMOS</t>
  </si>
  <si>
    <t>SERVICIO INTEGRAL ASEO Y CAFETERIA METUN ENERO-MAYO</t>
  </si>
  <si>
    <t>SERVICIO INTEGRAL ASEO Y CAFETERIA METUN AGOSTO-DICIEMBRE AP VF 2025-2026</t>
  </si>
  <si>
    <t>adicion a la orden de compra 104824  SERVICIO INTEGRAL ASEO Y CAFETERIA METUN JUNIO-JULIO</t>
  </si>
  <si>
    <t>MANTENIMIENTO INTEGRAL DE EQUIPOS DE CÓMPUTO, SERVIDORES, SWITCH, PICADORAS DE PAPEL, IMPRESORAS VIDEO BEAM, SCANNER Y PLOTTER, VIDEO WALL, INCLUYE REPUESTOS</t>
  </si>
  <si>
    <t>SERVICIO DE MANTENIMIENTO PREVENTIVO Y CORRECTIVO A TODO COSTO DEL PARQUE AUTOMOTOR MULTIMARCAS ENERO Y ABRIL</t>
  </si>
  <si>
    <t>SERVICIO DE MANTENIMIENTO PREVENTIVO Y CORRECTIVO A TODO COSTO DEL PARQUE AUTOMOTOR MULTIMARCAS MAYO - OCTUBRE</t>
  </si>
  <si>
    <t>SERVICIO DE MANTENIMIENTO PREVENTIVO Y CORRECTIVO A TODO COSTO DEL PARQUE AUTOMOTOR MULTIMARCAS NOVIEMBRE - DICIEMBRE AP VF 2025-2026</t>
  </si>
  <si>
    <t>SERVICIOS MANTENIMIENTO EQUIPO AUTOMOTOR "CHEVROLET PESADOS" ACUERDO MARCO ENERO A FEBRERO</t>
  </si>
  <si>
    <t>SERVICIOS MANTENIMIENTO EQUIPO AUTOMOTOR "CHEVROLET CAMIONETAS"" ACUERDO MARCO ENERO-FEBRERO</t>
  </si>
  <si>
    <t>SERVICIOS MANTENIMIENTO EQUIPO AUTOMOTOR "CHEVROLET AUTOMOVILES" ACUERDO MARCO ENERO -FEBRERO</t>
  </si>
  <si>
    <t>SERVICIOS MANTENIMIENTO EQUIPO AUTOMOTOR "CHEVROLET PESADOS" ACUERDO MARCO MARZO-OCTUBRE</t>
  </si>
  <si>
    <t>SERVICIOS MANTENIMIENTO EQUIPO AUTOMOTOR "CHEVROLET CAMIONETAS"" ACUERDO MARCO MARZO- OCTUBRE</t>
  </si>
  <si>
    <t>SERVICIOS MANTENIMIENTO EQUIPO AUTOMOTOR "CHEVROLET AUTOMOVILES" ACUERDO MARCO MARZO - OCTUBRE</t>
  </si>
  <si>
    <t>SERVICIOS MANTENIMIENTO EQUIPO AUTOMOTOR "CHEVROLET PESADOS" ACUERDO MARCO NOVIEMBRE-DICIEMBRE</t>
  </si>
  <si>
    <t>SERVICIOS MANTENIMIENTO EQUIPO AUTOMOTOR "CHEVROLET CAMIONETAS"" ACUERDO MARCO NOVIEMBRE- DICIEMBRE</t>
  </si>
  <si>
    <t>SERVICIOS MANTENIMIENTO EQUIPO AUTOMOTOR "CHEVROLET AUTOMOVILES" ACUERDO MARCO NOVIEMBRE-DICIEMBRE</t>
  </si>
  <si>
    <t>SERVICIO DE MANTENIMIENTOS PREVENTIVOS AERONAVES NO TRIPULADAS</t>
  </si>
  <si>
    <t>MANTENIMIENTO Y RECARGA DE EXTINTORES PARA LA UNIDADES QUE DEPENDEN DE LA ORDENACIÓN DEL GASTO DE LA POLICÍA METROPOLITANA DE TUNJA</t>
  </si>
  <si>
    <t>SERVICIO DE CALIBRACION Y MANTENIMIENTO PARA LOS EQUIPOS DE TERMOHIGRÓMETRO, GEOPOSICIONADOR, MEDIDOR LASERICO, CALIBRADOR DIGITAL Y BALANZAS DIGITALES, PARA LAS UNIDADES QUE DEPENDEN DE LA ORDENACION DEL GASTO.</t>
  </si>
  <si>
    <t>SERVICIO DE MANTENIMIENTO PREVENTIVO Y CORRECTIVO PLANTAS  ELECTRICA DE AGUA</t>
  </si>
  <si>
    <t>SERVICIO DE OUTSOURCING DE EQUIPOS DE IMPRESIÓN MULTIFUNCIONAL ENERO A ABRIL</t>
  </si>
  <si>
    <t>SERVICIO DE OUTSOURCING DE EQUIPOS DE IMPRESIÓN MULTIFUNCIONAL MAYO- DICIEMBRE</t>
  </si>
  <si>
    <t>SERVICIOS DE ALCANTARILLADO Y TRATAMIENTO DE AGUAS RESIDUALES</t>
  </si>
  <si>
    <t>RESPONSABLE DE PASAJES Y VIATICOS</t>
  </si>
  <si>
    <t>IMPUESTO ALUMBRADO PÚBLICO ENERGÍA</t>
  </si>
  <si>
    <t xml:space="preserve">SOBRE TASA BOMBERIL </t>
  </si>
  <si>
    <t xml:space="preserve">M16D6 </t>
  </si>
  <si>
    <t>TRANSITO</t>
  </si>
  <si>
    <t>JEFE SECCIONAL DE TRANSITO DEBOY</t>
  </si>
  <si>
    <t>ADICION SERVICIO DE MANTENIMIENTO PREVENTIVO Y CORRECTIVO A TODO COSTO DEL PARQUE AUTOMOTOR MULTIMARCAS ENERO Y ABRIL</t>
  </si>
  <si>
    <t>MANTENIMIENTO PREVENTIVO Y CORRECTIVO A TODO COSTO DEL PARQUE AUTOMOTOR MULTIMARCAS (mar-oct)</t>
  </si>
  <si>
    <t xml:space="preserve">M16MT7 </t>
  </si>
  <si>
    <t>incorporacion</t>
  </si>
  <si>
    <t>JEFE DINCO DEBOY</t>
  </si>
  <si>
    <t>ARCHIVADOR RODANTE</t>
  </si>
  <si>
    <t>MINIMA CUATIA</t>
  </si>
  <si>
    <t xml:space="preserve">TAPABOCAS DESECHABLES CAJA POR 100 </t>
  </si>
  <si>
    <t xml:space="preserve">GUANTES DE LATEX CAJA DE 50 PARES </t>
  </si>
  <si>
    <t>ARRENDAMIENTO INMUEBLE DINCO ENERO-MARZO</t>
  </si>
  <si>
    <t>ARRENDAMIENTO INMUEBLE DINCO ABRIL-OCTUBRE</t>
  </si>
  <si>
    <t>ARRENDAMIENTO INMUEBLE DINCO NOVIEMBRE-DICIEMBRE AP VF 2025-2026</t>
  </si>
  <si>
    <t xml:space="preserve">CONTRATACION PERSONAL PROFESIONAL TRABAJO SOCIAL </t>
  </si>
  <si>
    <t>CONTRATACION PERSONAL PROFESIONAL EDUCADOR FISICO</t>
  </si>
  <si>
    <t>SERVICIO INTEGRAL ASEO Y CAFETERIA  JUNIO-DICIEMBRE AP VF 2025-2026</t>
  </si>
  <si>
    <t xml:space="preserve">MANTENIMIENTO DE BALANZAS DIGITALES Y ELECTRONICAS TERMOHIGROMETRO Y DEMAS </t>
  </si>
  <si>
    <t>MANTENIMIENTO PREVENTIVO Y CORRECTIVO A TODO COSTO DEL PARQUE  AUTOMOTOR MULTIMARCAS (abril-oct)</t>
  </si>
  <si>
    <t>M16MT15</t>
  </si>
  <si>
    <t>UNDEMO</t>
  </si>
  <si>
    <t xml:space="preserve">GRUPO DE DIÁLOGO Y MANTENIMIENTO DEL ORDEN </t>
  </si>
  <si>
    <t>SUMINISTRO DE LLANTAS PARA VEHICULOS SEPTIEMBRE DICIEMBRE</t>
  </si>
  <si>
    <t>MANTENIMIENTO PREVENTIVO Y CORRECTIVO A TODO COSTO DEL PARQUE  AUTOMOTOR CHEVROLET PESADO (mar-oct)</t>
  </si>
  <si>
    <t>M16BS1</t>
  </si>
  <si>
    <t>JEFE BIENESTAR SOCIAL METUN</t>
  </si>
  <si>
    <t>LA REALIZACIÓN DE ACTIVIDADES CULTURALES, DEPORTIVAS, RECREATIVAS Y EVENTOS PSICOSOCIALES, QUE APORTEN AL MEJORAMIENTO DE CALIDAD DE VIDA Y BIENESTAR DE LOS FUNCIONARIOS UNIFORMADOS, NO UNIFORMADOS Y SUS NÚCLEOS FAMILIARES, PARA EL PERSONAL QUE DEPENDEN ADMINISTRATIVAMENTE DE LA ORDENACIÓN DEL GASTO DE LA POLICÍA METROPOLITANA DE TUNJA</t>
  </si>
  <si>
    <t>M16MT7</t>
  </si>
  <si>
    <t>M16NSF</t>
  </si>
  <si>
    <t>COLEGIO</t>
  </si>
  <si>
    <t>RECTOR COLEGIO NUESTRA SEÑORA</t>
  </si>
  <si>
    <t>LIBRO DE ACTA DE 400 FOLIOS</t>
  </si>
  <si>
    <t>PAPEL KRAFT</t>
  </si>
  <si>
    <t>ROLLO</t>
  </si>
  <si>
    <t xml:space="preserve">PAPEL DE SEDA colores x 25 </t>
  </si>
  <si>
    <t>PAPEL CREPÉ PAQUETE X 10</t>
  </si>
  <si>
    <t> 14111506</t>
  </si>
  <si>
    <t>RESMA TAMAÑO CARTA</t>
  </si>
  <si>
    <t>RESMA</t>
  </si>
  <si>
    <t>RESMA TAMAÑO OFICIO</t>
  </si>
  <si>
    <t>14111705 </t>
  </si>
  <si>
    <t>SERVILLETAS DE MESA X 150 UNIDADES</t>
  </si>
  <si>
    <t> 31211502</t>
  </si>
  <si>
    <t xml:space="preserve">PINTURA BLANCA 5 GALONES </t>
  </si>
  <si>
    <t>31211505 </t>
  </si>
  <si>
    <t>PINTURA GRIS EN ACEITE  1 GALON</t>
  </si>
  <si>
    <t>31211803 </t>
  </si>
  <si>
    <t>DISOLVENTE TINER GALON</t>
  </si>
  <si>
    <t>PUNTO ECOLÓGICO 3 PUESTOS 100L BLANCO VERDE NEGRO</t>
  </si>
  <si>
    <t>46181504 </t>
  </si>
  <si>
    <t>GUANTES DE CAUCHO</t>
  </si>
  <si>
    <t>PAR</t>
  </si>
  <si>
    <t xml:space="preserve"> BALDES DE MATERIAL PLÁSTICO DE 8 LITROS</t>
  </si>
  <si>
    <t>31201502 </t>
  </si>
  <si>
    <t xml:space="preserve">CINTA AISLANTE </t>
  </si>
  <si>
    <t xml:space="preserve">SERVICIO INTEGRAL ASEO Y CAFETERIA METUN JUNIO-DICIEMBRE </t>
  </si>
  <si>
    <t xml:space="preserve"> MANTENIMIENTO Y RECARGA DE EXTINTORES PARA LA UNIDADES QUE DEPENDEN DE LA ORDENACIÓN DEL GASTO DE LA POLICÍA METROPOLITANA DE TUNJA</t>
  </si>
  <si>
    <t>M16CEVPA</t>
  </si>
  <si>
    <t>CENTRO VACACIONAL PAIPA</t>
  </si>
  <si>
    <t>RESPONSABLE CENTRO VACACIONAL PAIPA</t>
  </si>
  <si>
    <t>14111704 </t>
  </si>
  <si>
    <t xml:space="preserve">ROLLO PAPEL HIGIENICO  24,5 MTRS DOBLE HOJA </t>
  </si>
  <si>
    <t>14111703 </t>
  </si>
  <si>
    <t>TOALLAS DE COCINA EN ROLLO TRIPLE HOJA NATURAL 135 MTRS</t>
  </si>
  <si>
    <t>HIPOCLORITO DE CALCIO GRANULAR HTH CANECA * 45 KG</t>
  </si>
  <si>
    <t>CLORO AL 91 %. PRESENTACIÓN BOLSA POR 1KG, 50 UNIDADES PASTILLAS</t>
  </si>
  <si>
    <t>FLOCULANTE CLARIFICADOR DE PISCINA GALÓN * 4 LTS</t>
  </si>
  <si>
    <t>ALGUICIDA PARA PISCINAS GALÓN * 4 LTS</t>
  </si>
  <si>
    <t>REACTIVO ROJO FENOL PRESTACIÓN GOTERO POR  20 ML</t>
  </si>
  <si>
    <t>GOTERO</t>
  </si>
  <si>
    <t>TUBOS, CAÑOS, MANGUERAS Y SUS ACCESORIOS (CODOS, JUNTAS, RACORES, ETC.) DE PLÁSTICO, INCLUSO REFORZADO</t>
  </si>
  <si>
    <t>4111503 </t>
  </si>
  <si>
    <t xml:space="preserve">BOLSAS DE MATERIAL PLÁSTICO SIN IMPRESIÓN </t>
  </si>
  <si>
    <t>JARRAS Y PLATONES DE MATERIAL PLÁSTICO</t>
  </si>
  <si>
    <t>30181503 </t>
  </si>
  <si>
    <t xml:space="preserve">DUCHAS PLÁSTICAS </t>
  </si>
  <si>
    <t>ESPONJAS DE PLÁSTICO ESPUMADO FLEXIBLE POR 4 COLOR VERDE Y AMARILLO</t>
  </si>
  <si>
    <t>SERVICIO DE MANTENIMIENTO Y CUIDADO AL PAISAJISMO COMPENSACIÓN AMBIENTAL COORPOBOYACA</t>
  </si>
  <si>
    <t>M16D</t>
  </si>
  <si>
    <t>SI SALINAS TRIANA OMAR HERNANDO</t>
  </si>
  <si>
    <t>JUEGO DE BANDERAS</t>
  </si>
  <si>
    <t>LIBRO DE ACTAS PASTA DURA</t>
  </si>
  <si>
    <t>CAJAS DE ARCHIVO CON ESPECIFICACIONES DE ALTO 27 CMS, CON ANCHO 40 CMS Y PROFUNDIDAD 12.5 CMS. EL DISEÑO CON PLIEGUE Y LENGUETAS QUE ENCAJAN POR PRESIÓN (A MANERA DE CAJA Y ESPIGO)</t>
  </si>
  <si>
    <t>PAPEL KIMBERLY PARA DIPLOMAS</t>
  </si>
  <si>
    <t>44122003 </t>
  </si>
  <si>
    <t>CARPETAS 4 ALETAS PROPALCOTE 320G COLOR BLANCAS</t>
  </si>
  <si>
    <t>RESPONSABLE DE MOVILIDAD DEBOY</t>
  </si>
  <si>
    <t>SUMINISTRO DE COMBUSTIBLE BASE DEBOY(ENERO-FEBRERO)</t>
  </si>
  <si>
    <t>SI ALVAREZ MARTINEZ JOSE GUILLERMO</t>
  </si>
  <si>
    <t xml:space="preserve">SUMINISTRO DE COMBUSTIBLE PARA EL PARQUE AUTOMOTOR DEL DEPARTAMENTO DE POLICIA BOYACA MARZO- SEPTIEMBRE A TRAVÉS DEL ACUERDO MARCO DE PRECIOS CCE-326-AMP-2022 CATEGORIA </t>
  </si>
  <si>
    <t>MY CASTRO MORANTE ADRIAN ALEXANDER</t>
  </si>
  <si>
    <t>SUMINISTRO DE COMBUSTIBLE DISTRITO SOGAMOSO (ENE-SEP)</t>
  </si>
  <si>
    <t>TC HERRERA HERRERA JOHANNA ASTRID</t>
  </si>
  <si>
    <t>SUMINISTRO DE COMBUSTIBLE DISTRITO DUITAMA  (ENE-SEP)</t>
  </si>
  <si>
    <t>MY PINZON CORREA CRISTIAN EDGARDO</t>
  </si>
  <si>
    <t>SUMINISTRO DE COMBUSTIBLE DISTRITO CHIQUINQUIRÁ  (ENE-SEP)</t>
  </si>
  <si>
    <t>MY VALDERRAMA BLANCO JAVIER ORLANDO</t>
  </si>
  <si>
    <t>SUMINISTRO DE COMBUSTIBLE DISTRITO VILLA DE LEYVA(ENE-SEP)</t>
  </si>
  <si>
    <t>MY MOSQUERA MARTINEZ DIANA PAOLA</t>
  </si>
  <si>
    <t>SUMINISTRO DE COMBUSTIBLE DISTRITO MONIQUIRÁ (ENE-SEP)</t>
  </si>
  <si>
    <t>MY TORRES QUINTANA RAUL ALFONSO</t>
  </si>
  <si>
    <t xml:space="preserve">SUMINISTRO DE COMBUSTIBLE DISTRITO GARAGOA (ENE-SEP) </t>
  </si>
  <si>
    <t>MY RAMIREZ ORJUELA HERNAN MAURICIO</t>
  </si>
  <si>
    <t>SUMINISTRO DE COMBUSTIBLE DISTRITO MIRAFLORES (ENE-SEP)</t>
  </si>
  <si>
    <t>MY MIRQUEZ LOMBO DANIEL ALBERTO</t>
  </si>
  <si>
    <t>SUMINISTRO DE COMBUSTIBLE DISTRITO EL COCUY (enero-sep)</t>
  </si>
  <si>
    <t>MY PUERTO VELASQUEZ NESTOR ROGERS</t>
  </si>
  <si>
    <t>SUMINISTRO DE COMBUSTIBLE DISTRITO RAMIRIQUÍ (ENE-SEP)</t>
  </si>
  <si>
    <t>MY BOTIA NIÑO OSCAR JAVIER</t>
  </si>
  <si>
    <t>SUMINISTRO DE COMBUSTIBLE DISTRITO SOATA (ENE-JULI)</t>
  </si>
  <si>
    <t>RESPONSABLE DECOMANDANTES DE  DISTRITOS DEBOY DUITAMA, SOGAMOSO, CHIQUINQUIRA, V LEYVA, MONIQUIRA Y GARAGOA</t>
  </si>
  <si>
    <t>SUMINISTRO DE COMBUSTIBLE DISTRITO DUITAMA, SOGAMOSO, CHIQUINQUIRA, V LEYVA, MONIQUIRA Y GARAGOA OCTUBRE-DICIEMBRE APVF 2025-2026</t>
  </si>
  <si>
    <t xml:space="preserve"> RESPONSABLE DECOMANDANTES DE  DISTRITOS DEBOY  RAMIRIQUI, COCUY Y MIRAFLORES </t>
  </si>
  <si>
    <t>SUMINISTRO DE COMBUSTIBLE DISTRITO EL RAMIRIQUI, COCUY Y MIRAFLORES OCTUBRE-DICIEMBRE APVF 2026</t>
  </si>
  <si>
    <t>RESPONSABLE DECOMANDANTES DE  DISTRITOS DEBOY SOATA</t>
  </si>
  <si>
    <t>SUMINISTRO DE COMBUSTIBLE DISTRITO SOATA AGOSTO-DICIEMBRE VF 2026</t>
  </si>
  <si>
    <t>COMBUSTIBLE UTILITARIOS MARZO-SEPTIEMBRE</t>
  </si>
  <si>
    <t>COMBUSTIBLE UTILITARIOS OCTUBRE DICIEMBRE</t>
  </si>
  <si>
    <t>SUMINISTRO DE COMBUSTIBLE BASE  ADICION ONTRATO 132248</t>
  </si>
  <si>
    <t>RESPONSABLE COMBUSTIBLES DEBOY</t>
  </si>
  <si>
    <t>SUMINISTRO DE ADITIVO AUTOMOTRIZ (CONOCIDO COMERCIALMENTE BAJO LA MARCA ADBLUE O COMO DEF UREA, ARLA 32 O AUS 32), PARA EL PARQUE AUTOMOTOR DEL DEPARTAMENTO DE POLICÍA BOYACÁ</t>
  </si>
  <si>
    <t>SI SALINAS TRIANA OMAR HERNANDO
RESPONSABLE LOGISTICA DEBOY</t>
  </si>
  <si>
    <t>CERA PARA PISOS EMULSIONADA, DIFERENTES COLORES X 3000 CC</t>
  </si>
  <si>
    <t>47131803 </t>
  </si>
  <si>
    <t>DESENGRASANTE LÍQUIDO, ALCALINO, CON EMPAQUE EN GARRAFA PLÁSTICA, VOLUMEN DE 2500 ML CON FRAGANCIA</t>
  </si>
  <si>
    <t>DESINFECTANTE PISO AROMA SUAVE X 2000 CC, LIQUIDO BACTERICIDA.</t>
  </si>
  <si>
    <t>12161902
53131608</t>
  </si>
  <si>
    <t>DETERGENTE EN POLVO, PRESENTACIÓN POR 1 KG, ALCALINO, CON BLANQUEADOR DE USO GENERAL, CON FRAGANCIA</t>
  </si>
  <si>
    <t> 53131608</t>
  </si>
  <si>
    <t>JABÓN LÍQUIDO PARA MANOS CON DISPENSADOR DISPONIBLE EN MÍNIMO (2) DOS FRAGANCIAS, EN RECIPIENTE PLÁSTICO CON CAPACIDAD MÍNIMA DE 1000 ML.</t>
  </si>
  <si>
    <t>47131824 </t>
  </si>
  <si>
    <t>LIMPIA VIDRIO 3800 CC: CON AGENTE(S) PRINCIPAL(ES) CON EFECTO LIMPIADOR Y DESENGRASANTE EN UNA CONCENTRACIÓN MÍNIMA DEL 4% DISPONIBLE Y MÍNIMO EN DOS (2) FRAGANCIAS EN RECIPIENTE PLÁSTICO.</t>
  </si>
  <si>
    <t>VARSOL MULTIUSO 3750 ML EN RECIPIENTE PLÁSTICO.</t>
  </si>
  <si>
    <t>47131829 </t>
  </si>
  <si>
    <t>PASTILLA DESINFECTANTE PARA BAÑOS AZUL  50 GRAMOS</t>
  </si>
  <si>
    <t>RESPONSABLE MANTENIMIENTO VEHICULAR DEBOY</t>
  </si>
  <si>
    <t>RESPONSABLE LOGISTICA DEBOY</t>
  </si>
  <si>
    <t>PRODUCTOS DE ASEO</t>
  </si>
  <si>
    <t>RESPONSABLE ACTIVOS FIJOS</t>
  </si>
  <si>
    <t>REPONSABLE LOGISTICO DEBOY</t>
  </si>
  <si>
    <t>ESCALERA 18 PASOS CON EXTENSIÓN</t>
  </si>
  <si>
    <t>FERRETERIA</t>
  </si>
  <si>
    <t>Motosierra A Gasolina ZM5261 49 Cc</t>
  </si>
  <si>
    <t xml:space="preserve">Guadaña Shindaiwa B-45 3,5 Hp </t>
  </si>
  <si>
    <t xml:space="preserve">Pulidora angular 4-1/2pulg </t>
  </si>
  <si>
    <t>SI PIRACOCA RUBIO WILSON HERNAN</t>
  </si>
  <si>
    <t>DEPARTAMENTO DE POLICÍA BOYACÁ - DISTRITO DE POLICÍA MONIQUIRA - PLAN DIGNIDAD</t>
  </si>
  <si>
    <t>SI MARTINEZ PARADA HECTOR ALIRIO
REPONSABLE SERVICIO POSTAL DEBOY</t>
  </si>
  <si>
    <t>SERVICIO DE MENSAJERÍA, CORREO CERTIFICADO Y POST EXPRESS A NIVEL NACIONAL ENERO A JUNIO</t>
  </si>
  <si>
    <t xml:space="preserve">MINIMA CUATIA </t>
  </si>
  <si>
    <t>RESPONSABLE SERVICIOS PUBLICOS E IMPUESTO PREDIAL DEBOY</t>
  </si>
  <si>
    <t>SI PEDRAZA RINCON JUAN CARLOS
RESPONSABLE SEGUROS VEHICULAR DEBOY</t>
  </si>
  <si>
    <t>IT JUAN CARLOS CARDENAS DIAZ
COMANDANTE DE ESTACION MACANAL</t>
  </si>
  <si>
    <t>ARRIENDO MACANAL (ENE-FEB)</t>
  </si>
  <si>
    <t>ARRIENDO MACANAL (MAR-OCT)</t>
  </si>
  <si>
    <t>ARRIENDO MACANAL V/F (NOV-DIC)</t>
  </si>
  <si>
    <t>IJ GOMEZ PEREZ WILMER FABIAN</t>
  </si>
  <si>
    <t>ARRIENDO RUSIA (ENE-MAR)</t>
  </si>
  <si>
    <t>ARRIENDO RUSIA (ABRIL-OCT)</t>
  </si>
  <si>
    <t>ARRIENDO RUSIA (NOV-DIC)</t>
  </si>
  <si>
    <t>IT CHINCHILLA PINZON ELISEO</t>
  </si>
  <si>
    <t>ARRIENDO CHITARAQUE (ENE-SEP)</t>
  </si>
  <si>
    <t>ARRIENDO CHITARAQUE ADICIÓN OCT</t>
  </si>
  <si>
    <t>ARRIENDO CHITARAQUE (NOV-DIC)</t>
  </si>
  <si>
    <t>IJ MANUEL JHOVANI QUINCHANEGUA BECERRA
SIJIN DEBOY</t>
  </si>
  <si>
    <t>ARRIENDO BASE (ENE-FEB)</t>
  </si>
  <si>
    <t>ARRIENDO BASE (MAR-OCT)</t>
  </si>
  <si>
    <t>ARRIENDO BASE (NOV-DIC)</t>
  </si>
  <si>
    <t>IJ RODRIGUEZ VERGARA CARLOS GEFFREY</t>
  </si>
  <si>
    <t>ARRIENDO FIRAVITOBA (ENE-FEB)</t>
  </si>
  <si>
    <t>ARRIENDO FIRAVITOBA (MAR-OCT)</t>
  </si>
  <si>
    <t>ARRIENDO FIRAVITOBA (NOV-DIC)</t>
  </si>
  <si>
    <t>RESPONSABLE ESTUDIOS PREVIOS</t>
  </si>
  <si>
    <t>ARRIENDOS COMANDO</t>
  </si>
  <si>
    <t>SI LUIS CARLOS ESPITIA RUBIANO</t>
  </si>
  <si>
    <t>LAVADO Y DESINFECCIÓN DE TANQUES DE ALMACENAMIENTO DE AGUA POTABLE (DOS VECES AL AÑO SEGÚN DECRETO NÚMERO 1575 DE 2006 EXPEDIDO POR EL MINISTERIO DE PROTECCIÓN SOCIAL POR EL CUAL SE ESTABLECE EL SISTEMA PARA LA PROTECCIÓN Y CONTROL DE LA CALIDAD DEL AGUA PARA CONSUMO HUMANO ARTÍCULO 10º.- RESPONSABILIDAD DE LOS USUARIOS</t>
  </si>
  <si>
    <t>SI SALINAS TRIANA OMAR HERNANDO
REPONSABLE LOGISTICO DEBOY</t>
  </si>
  <si>
    <t>SERVICIO INTEGRAL ASEO Y CAFETERIA BASE Y DUITAMA (enero-may)</t>
  </si>
  <si>
    <t>SERVICIO INTEGRAL ASEO Y CAFETERIA METUN AGOSTO-DICIEMBRE AP VF 2025-2027</t>
  </si>
  <si>
    <t>SI ARIZA SANCHEZ JESUS ALEJANDRO</t>
  </si>
  <si>
    <t>SERVICIO DE MANTENIMIENTO Y CALIBRACIÓN DE EQUIPOS DIGITALES Y MEDICIÓN</t>
  </si>
  <si>
    <t>IJ GUERRERO LOPEZ JORGE LEONARDO</t>
  </si>
  <si>
    <t>SERVICIO DE MANTENIMIENTO DE COMPUTO</t>
  </si>
  <si>
    <t>SI LACHE PALACIOS SAMUEL ENRIQUERESPONSABLE MANTENIMIENTO VEHICULAR</t>
  </si>
  <si>
    <t>MANTENIMIENTO PREVENTIVO Y CORRECTIVO A TODO COSTO DEL PARQUE  AUTOMOTOR MULTIMARCAS (enero-mar)</t>
  </si>
  <si>
    <t>MANTENIMIENTO PREVENTIVO Y CORRECTIVO A TODO COSTO DEL PARQUE  AUTOMOTOR MULTIMARCAS (NOV-DIC) APALANCAMIENTO</t>
  </si>
  <si>
    <t>MANTENIMIENTO PREVENTIVO Y CORRECTIVO A TODO COSTO DEL PARQUE  AUTOMOTOR CHEVROLET (NOV-DIC) APALANCAMIENTO</t>
  </si>
  <si>
    <t>IT MONROY SOLER YEISSON JULIAN</t>
  </si>
  <si>
    <t>SERVICIO DE MANTENIMIENTO Y REPARACION DE CALIBRACION EXTINTORES</t>
  </si>
  <si>
    <t>IJ GUERRERO LOPEZ JORGE LEONARDO
JEFE GRUPO TECNOLOGIAS DE LA INFORMACION Y LAS COMUNICACIONES DEBOY</t>
  </si>
  <si>
    <t xml:space="preserve">M16DBS1 </t>
  </si>
  <si>
    <t>JEFE BIENESTAR SOCIAL DEBOY</t>
  </si>
  <si>
    <t>M16E4</t>
  </si>
  <si>
    <t>JEFE ADMINISTRATIVO ESREY</t>
  </si>
  <si>
    <t>M10D7</t>
  </si>
  <si>
    <t>DETOL DINCO</t>
  </si>
  <si>
    <t>02-01-01-003-008-01-5</t>
  </si>
  <si>
    <t>SOMIERES, COLCHONES CON MUELLES, RELLENOS O GUARNECIDOS INTERIORMENTE CON CUALQUIER MATERIAL, DE CAUCHO O PLÁSTICOS CELULARES, RECUBIERTOS O NO</t>
  </si>
  <si>
    <t xml:space="preserve">SILLA EJECUTIVA ERGONÓMICA RECLINABLE CON ESPALDAR GRANDE </t>
  </si>
  <si>
    <t xml:space="preserve">SE REQUIERE PARA EL FUNCIONAMIENTO Y SOPORTE DEL DEL DESPLIEGUE EN EL PROCESO DE LA UNIDAD POLICIAL ESTABLECIDO EN EL PEI 2023 - 2026 "ESTRATEGIAS DE SEGURIDAD CON ÉNFASIS Y CAMBIO CLIMÁTICO   </t>
  </si>
  <si>
    <t>GRANDES SUPERFICIES -ORDEN DE COMPRA</t>
  </si>
  <si>
    <t>M10</t>
  </si>
  <si>
    <t>METIB</t>
  </si>
  <si>
    <t>METIB PLANE</t>
  </si>
  <si>
    <t>BOMBAS, COMPRESORES, MOTORES DE FUERZA HIDRÁULICA Y MOTORES DE POTENCIA NEUMÁTICA Y VÁLVULAS Y SUS PARTES Y PIEZAS</t>
  </si>
  <si>
    <t>ADQUISICION DE BOMBAS SUMERGIBLES</t>
  </si>
  <si>
    <t>METIB GRULO</t>
  </si>
  <si>
    <t>ADQUISICION DE COMPRESORES</t>
  </si>
  <si>
    <t>ADQUISICION DE AIRE ACONDICIONADOS</t>
  </si>
  <si>
    <t>02-01-01-004-004-08</t>
  </si>
  <si>
    <t>ADQUISICION DE COMPACTADORA DE BASURA</t>
  </si>
  <si>
    <t>METIB GUTIC</t>
  </si>
  <si>
    <t>02-01-01-004-006-02</t>
  </si>
  <si>
    <t>APARATOS DE CONTROL ELÉCTRICO Y DISTRIBUCIÓN DE ELECTRICIDAD Y SUS PARTES Y PIEZAS</t>
  </si>
  <si>
    <t>ADQUISICION DE BATERIAS PARA RADIOS</t>
  </si>
  <si>
    <t>M10D</t>
  </si>
  <si>
    <t>DETOL</t>
  </si>
  <si>
    <t>DETOL GUTIC</t>
  </si>
  <si>
    <t>ADQUISICION FUENTE DE PODER VILACOM DE 25 AMP</t>
  </si>
  <si>
    <t>LUMINARIAS SOLARES</t>
  </si>
  <si>
    <t>02-01-01-004-006-04</t>
  </si>
  <si>
    <t>ACUMULADORES, PILAS Y BATERÍAS PRIMARIAS Y SUS PARTES Y PIEZAS</t>
  </si>
  <si>
    <t xml:space="preserve"> ADQUISICION DE BATERIA MOTOROLA PARA RADIOTELEFONO APX 8000 TRES MIL CUATROCIENTOS (3400) MAH, 7,4 V.</t>
  </si>
  <si>
    <t>ADQUISICION DE BATERIAS PARA REPETIDOR GTR8000 12V 90 AMPH</t>
  </si>
  <si>
    <t>DETOL COEST</t>
  </si>
  <si>
    <t xml:space="preserve"> CAMARA DE VIDEO PROFESIONAL FULL HD O 4K CON SUS ACCESORIOS Y LUZ LED</t>
  </si>
  <si>
    <t>METIB COEST</t>
  </si>
  <si>
    <t>ADQUISICION DE MICROFONOS DE SOLAPA PROFESIONAL</t>
  </si>
  <si>
    <t xml:space="preserve"> MICROFONO DE SOLAPA</t>
  </si>
  <si>
    <t xml:space="preserve"> CABINA DE SONIDO CON MIGROFONO Y PIAÑA</t>
  </si>
  <si>
    <t xml:space="preserve"> TELEVISOR  70 PULGADAS UHD UN70DU7000KXZL</t>
  </si>
  <si>
    <t>02-01-01-004-007-04</t>
  </si>
  <si>
    <t xml:space="preserve">SUMINISTRO DE REPUESTOS Y ACCESORIOS PARA RADIOS </t>
  </si>
  <si>
    <t xml:space="preserve"> PERILLA DE VOLUMEN PARA RADIOTELEFONO APX8000 MOTOROLA. 3675581B01 Knob, Volume</t>
  </si>
  <si>
    <t xml:space="preserve"> PERILLA DE CANALES PARA RADIOTELEFONO APX8000 MOTOROLA. 3675590B03   Knob, Frequency</t>
  </si>
  <si>
    <t xml:space="preserve"> ANTENA PARA RADIO PORTATIL MODELO APX8000 RANGO UHF 380 A 520 MHZ PMAE4065</t>
  </si>
  <si>
    <t xml:space="preserve"> CARCASA PARA RADIO PORTATIL MODELO APX8000 VERSION 1</t>
  </si>
  <si>
    <t xml:space="preserve"> BELT CLIP DE SUJECION PARA RADIOTELEFONO APX8000 MOTOROLA /HLN6875 / 3” Hard Plastic Belt Clip.</t>
  </si>
  <si>
    <t xml:space="preserve"> TOP CONTROL ”1375044C06” RADIO APX 8000</t>
  </si>
  <si>
    <t xml:space="preserve"> PARLANTE” KT000010A” RADIO APX 8000</t>
  </si>
  <si>
    <t xml:space="preserve"> PROTECTOR DE PROGRAMACION PARA RADIOTELEFONO APX 8000 MOTOROLA.</t>
  </si>
  <si>
    <t>DETOL SIJIN</t>
  </si>
  <si>
    <t xml:space="preserve">DISTANCIÓMETRO LASER </t>
  </si>
  <si>
    <t xml:space="preserve"> CÁMARA FOTOGRÁFICA PROFESIONAL </t>
  </si>
  <si>
    <t xml:space="preserve"> CÁMARA FOTOGRÁFICA PROFESIONAL</t>
  </si>
  <si>
    <t xml:space="preserve"> TRIPODE DE 170 CM DE ALTO RESISTENTE</t>
  </si>
  <si>
    <t>02-01-01-006-002-03-1</t>
  </si>
  <si>
    <t>PROGRAMAS DE INFORMATICA</t>
  </si>
  <si>
    <t xml:space="preserve"> LICENCIA SOFTWARE DE DISEÑO ( SUITE CREATIVE CLUOD 2024 ) 2 años de licenciamiento </t>
  </si>
  <si>
    <t xml:space="preserve"> LICENCIAS OFIMATICA</t>
  </si>
  <si>
    <t>OTROS PRODUCTOS ALIMENTICIOS N.C.P.</t>
  </si>
  <si>
    <t xml:space="preserve">SUMINISTRO DE ELEMENTOS DE CAFETERÍA </t>
  </si>
  <si>
    <t>DETOL GRULO</t>
  </si>
  <si>
    <t>ADQUISICION DE TAPABOCAS</t>
  </si>
  <si>
    <t>ADQUISICION DE BAJALENGUA * 500</t>
  </si>
  <si>
    <t>METIB ALMIN</t>
  </si>
  <si>
    <t>VIGENCIA FUTURA - SUMINISTRO DE PAPELERIA Y UTILES PARA ESCRITORIO</t>
  </si>
  <si>
    <t>DETOL ALMIN</t>
  </si>
  <si>
    <t>METIB GUGED</t>
  </si>
  <si>
    <t>SUMINISTRO DE CAJAS PARA ARCHIVO EN CARTON</t>
  </si>
  <si>
    <t>SUMINISTRO DE CARPETAS CUATRO ALETAS BLANCAS PARA ARCHIVO</t>
  </si>
  <si>
    <t>SUMINISTRO DE PAPELERIA Y UTILES PARA ESCRITORIO</t>
  </si>
  <si>
    <t>APALANCAMIENTO - SUMINISTRO DE PAPELERIA Y UTILES PARA ESCRITORIO</t>
  </si>
  <si>
    <t>M10CEVPI</t>
  </si>
  <si>
    <t>CEVPI</t>
  </si>
  <si>
    <t>DIBIE CENTRO VACACIONAL PICALEÑA</t>
  </si>
  <si>
    <t xml:space="preserve"> SUMINISTRO DE PAPELERIA Y UTILES PARA ESCRITORIO Y OFICINA</t>
  </si>
  <si>
    <t>M10NSF</t>
  </si>
  <si>
    <t>COLEGIO NUESTRA SEÑORA DE FATIMA</t>
  </si>
  <si>
    <t>M10CMEL2</t>
  </si>
  <si>
    <t>MELGAR</t>
  </si>
  <si>
    <t>CENTRO VACACIONAL MELGAR</t>
  </si>
  <si>
    <t>M10CHON2</t>
  </si>
  <si>
    <t>HONDA</t>
  </si>
  <si>
    <t>DIBIE CENTRO VACACIONAL HONDA</t>
  </si>
  <si>
    <t>METIB GUMOV</t>
  </si>
  <si>
    <t>VIGENCIAS FUTURAS - SUMINISTRO DE COMBUSTIBLE GASOLINA CORRIENTE Y DIESEL PARA LOS VEHÍCULOS ORDEN COMPRA 135064</t>
  </si>
  <si>
    <t>ACUERDO MARCO -ORDEN DE COMPRA</t>
  </si>
  <si>
    <t>DETOL ARMOV</t>
  </si>
  <si>
    <t>VIGENCIAS FUTURAS - SUMINISTRO DE COMBUSTIBLE GASOLINA CORRIENTE Y DIESEL PARA LOS VEHÍCULOS TERPEL ORDEN COMPRA 135064</t>
  </si>
  <si>
    <t>VIGENCIAS FUTURAS - SUMINISTRO DE COMBUSTIBLE GASOLINA CORRIENTE Y DIESEL PARA LOS VEHÍCULOS DISTRACOM O.C 134937</t>
  </si>
  <si>
    <t xml:space="preserve"> SUMINISTRO DE COMBUSTIBLES DERIVADOS DEL PETROLEO PARA EL EQUIPO AGRICOLA, PLANTAS ELECTRICAS</t>
  </si>
  <si>
    <t>SUMINISTRO DE COMBUSTIBLE GASOLINA CORRIENTE Y DIESEL PARA LOS VEHÍCULOS TERPEL</t>
  </si>
  <si>
    <t>SUMINISTRO DE COMBUSTIBLE GASOLINA CORRIENTE Y DIESEL PARA LOS VEHÍCULOS DISTRACOM</t>
  </si>
  <si>
    <t>ADICION  -SUMINISTRO DE COMBUSTIBLE GASOLINA CORRIENTE Y DIESEL PARA LOS VEHÍCULOS TERPEL</t>
  </si>
  <si>
    <t>APALANCAMIENTO - SUMINISTRO DE COMBUSTIBLE GASOLINA CORRIENTE Y DIESEL PARA LOS VEHÍCULOS TERPEL</t>
  </si>
  <si>
    <t>APALANCAMIENTO - SUMINISTRO DE COMBUSTIBLE GASOLINA CORRIENTE Y DIESEL PARA LOS VEHÍCULOS</t>
  </si>
  <si>
    <t>APALANCAMIENTO - SUMINISTRO DE COMBUSTIBLE GASOLINA CORRIENTE Y DIESEL PARA LOS VEHÍCULOS DISTRACOM</t>
  </si>
  <si>
    <t>02-02-01-003-004-01</t>
  </si>
  <si>
    <t xml:space="preserve">QUÍMICOS ORGÁNICOS BÁSICOS </t>
  </si>
  <si>
    <t>SUMINISTRO UREA (ADITIVO AUTOMOTRIZ PARA VEHICULOS)</t>
  </si>
  <si>
    <t>SUMINISTRO ELEMENTOS DE FERRETERIA</t>
  </si>
  <si>
    <t>METIB SGSST</t>
  </si>
  <si>
    <t>PRODUCTOS FARMACÉUTICOS</t>
  </si>
  <si>
    <t>ELEMENTOS PARA DOTAR BOTIQUINES</t>
  </si>
  <si>
    <t>DETOL SGSST</t>
  </si>
  <si>
    <t>BOTIQUIN DOTACION COMPLETA</t>
  </si>
  <si>
    <t>ALCOHOL ANTISEPTICO X 345 ML CAJA X 24 U</t>
  </si>
  <si>
    <t xml:space="preserve"> GORRO ORUGA AZUL BOL X 50</t>
  </si>
  <si>
    <t>SUMINISTRO DE QUIMICOS PARA PISCINA</t>
  </si>
  <si>
    <t>SUMINISTRO DE ELEMENTOS DE ASEO</t>
  </si>
  <si>
    <t>SUMINISTRO PRODUCTOS DE ASEO</t>
  </si>
  <si>
    <t>ACUERDO MARCO-ORDEN DE COMPRA</t>
  </si>
  <si>
    <t>METIB GUVMO</t>
  </si>
  <si>
    <t xml:space="preserve">ADQUISICION DE LLANTAS A TRAVÉS DEL ACUERDO MARCO DE PRECIOS CCE-286-AMP-2020 </t>
  </si>
  <si>
    <t>M10ES</t>
  </si>
  <si>
    <t>METIB UNDEMO</t>
  </si>
  <si>
    <t>METIB GUDMO</t>
  </si>
  <si>
    <t>ADQUISICION DE GUANTES DE NITRILO PARA QUIMICOS</t>
  </si>
  <si>
    <t xml:space="preserve">ADQUISICION DE GUANTES DE NITRILO   </t>
  </si>
  <si>
    <t>ADQUISICION DE DELANTAL LAVADO CON QUIMICOS</t>
  </si>
  <si>
    <t>ADQUISICION OVEROL ESCAFANDRA</t>
  </si>
  <si>
    <t xml:space="preserve">GUANTES DE NITRILO </t>
  </si>
  <si>
    <t>GLATEX EXAMEN CAJA X 100</t>
  </si>
  <si>
    <t>GUANTES  DE LATEX *100</t>
  </si>
  <si>
    <t>METIB SIJIN</t>
  </si>
  <si>
    <t>02-02-01-003-006-04</t>
  </si>
  <si>
    <t>PRODUCTOS DE EMPAQUE Y ENVASADO, DE PLÁSTICO</t>
  </si>
  <si>
    <t xml:space="preserve">ADQUISICIÓN DE BOLSAS PARA EMBALAR CADÁVERES </t>
  </si>
  <si>
    <t xml:space="preserve"> BOLSAS EN POLIETILENO EN ALTA CALIDAD CON CREMALLERA PARA EMBALAR CADÁVERES</t>
  </si>
  <si>
    <t xml:space="preserve">ADQUISICIÓN DE TRAJES DE BIOSEGURIDAD </t>
  </si>
  <si>
    <t xml:space="preserve">ADQUISICION DE MASCARA FULL FACE  </t>
  </si>
  <si>
    <t>ADQUISICION DE CARETA FACIAL</t>
  </si>
  <si>
    <t>ADQUISICION DE CASCOS DE SEGURIDAD</t>
  </si>
  <si>
    <t>ADQUISICION DE RESPIRADOR DE MEDIA CARA</t>
  </si>
  <si>
    <t>ADQUISICION DE DELANTAL DE CUERO PARA SOLDAR</t>
  </si>
  <si>
    <t>ADQUISICION DE OVEROL ANTIESTATICO PINTURA</t>
  </si>
  <si>
    <t>DETOL GRULO SUMINISTRO DE MATERIAL DE FERRETERIA Y CONSTRUCCIÓN</t>
  </si>
  <si>
    <t xml:space="preserve">TRAJE DE BIOSEGURIDAD ENTERIZO CON CAPUCHA </t>
  </si>
  <si>
    <t>02-02-01-003-007-05</t>
  </si>
  <si>
    <t>ARTÍCULOS DE CONCRETO, CEMENTO Y YESO</t>
  </si>
  <si>
    <t>SUMINISTRO DE MATERIAL DE FERRETERIA Y CONSTRUCCIÓN</t>
  </si>
  <si>
    <t xml:space="preserve"> SOPORTE PEDESTAL RUEDAS 32 A 70/MAX 50KG TV MÓVIL CARRITO</t>
  </si>
  <si>
    <t>DETOL SG-SST EXTINTORES ABC 10 LIBRAS</t>
  </si>
  <si>
    <t>ADQUISICION DE CORTASETOS</t>
  </si>
  <si>
    <t>GRANDES SUPERFICIES-ORDEN DE COMPRA</t>
  </si>
  <si>
    <t xml:space="preserve"> MICROFONOS INALÁMBRICOS</t>
  </si>
  <si>
    <t>TABLA DE RESCATE Y INMOVILIZADORA EN POLIETILENO</t>
  </si>
  <si>
    <t>METIB GUBIR</t>
  </si>
  <si>
    <t>ADQUISICION DE MEDIDORES CONTADORES</t>
  </si>
  <si>
    <t xml:space="preserve">ADQUISICION DE BALANZA DIGITAL </t>
  </si>
  <si>
    <t xml:space="preserve">CALIBRADOR TIPO PIE DE REY </t>
  </si>
  <si>
    <t xml:space="preserve"> BALANZAS DE TREINTA KILOGRAMOS (30kg).</t>
  </si>
  <si>
    <t>DETOL GUBIR</t>
  </si>
  <si>
    <t xml:space="preserve">ADQUISICION DE MEDIDORES PARA EL SERVICIOS PÚBLICOS </t>
  </si>
  <si>
    <t>02-02-02-005-004-01</t>
  </si>
  <si>
    <t>SERVICIOS GENERALES DE CONSTRUCCIÓN DE EDIFICACIONES</t>
  </si>
  <si>
    <t xml:space="preserve">MANTENIMIENTO PREVENTIVO Y CORRECTIVO DE INSTALACIONES POLICIALES METROPOLITANA </t>
  </si>
  <si>
    <t>SELECCIÓN ABREVIADA -MC</t>
  </si>
  <si>
    <t>MANTENIMIENTO PREVENTIVO Y CORRECTIVO DE INSTALACIONES POLICIALES - ESTACIÓN DE POLICÍA CAJAMARCA - PLAN DIGNIDAD</t>
  </si>
  <si>
    <t xml:space="preserve">DETOL GUBIR MANTENIMIENTO PREVENTIVO Y CORRECTIVO PARA LA BASE DEPARTAMENTO Y ESTACIONES DE POLICIA </t>
  </si>
  <si>
    <t>MANTENIMIENTO PREVENTIVO Y CORRECTIVO DE INSTALACIONES POLICIALES - - ESTACIÓN DE POLICÍA POLICÍA ROVIRA - PLAN DIGNIDAD</t>
  </si>
  <si>
    <t>MANTENIMIENTO PREVENTIVO Y CORRECTIVO DE INSTALACIONES POLICIALES - DIRECCIÓN DE INCORPORACION</t>
  </si>
  <si>
    <t>MANTENIMIENTO PREVENTIVO Y CORRECTIVO DE INSTALACIONES POLICIALES - UNIDAD DE DIÁLOGO Y MANTENIMIENTO DEL ORDEN</t>
  </si>
  <si>
    <t>M10B3</t>
  </si>
  <si>
    <t>BIESO-VIVIENDA FISCAL</t>
  </si>
  <si>
    <t>MANTENIMIENTO PREVENTIVO Y CORRECTIVO DE INSTALACIONES POLICIALES.</t>
  </si>
  <si>
    <t>M10B4</t>
  </si>
  <si>
    <t xml:space="preserve">CENOP </t>
  </si>
  <si>
    <t>CENOP VIVIENDAS FISCALES</t>
  </si>
  <si>
    <t>MANTENIMIENTO PREVENTIVO Y CORRECTIVO DE INSTALACIONES POLICIALES .</t>
  </si>
  <si>
    <t>SERVICIO DE ALIMENTACIÓN, PARA CUBRIR LOS APOYOS EN SITUACIONES ESPECIALES DEL SERVICIO POLICIA.</t>
  </si>
  <si>
    <t>SERVICIOS DE CAFETERIA</t>
  </si>
  <si>
    <t>VIGENCIAS FUTURAS - SERVICIO DE MENSAJERÍA Y CORREO CERTIFICADO</t>
  </si>
  <si>
    <t>ACUERDO MARCO - ORDEN DE COMPRA</t>
  </si>
  <si>
    <t>SERVICIO DE CORREO CERTIFICADO Y MENSAJERÍA</t>
  </si>
  <si>
    <t>APALANCAMIENTO - SERVICIO DE CORREO CERTIFICADO Y MENSAJERÍA</t>
  </si>
  <si>
    <t>DETOL GUGED</t>
  </si>
  <si>
    <t xml:space="preserve">PAGO DE SERVICIOS PUBLICOS - ENERGIA </t>
  </si>
  <si>
    <t>RESOLUCION</t>
  </si>
  <si>
    <t>CENTRO VACIONAL MELGAR</t>
  </si>
  <si>
    <t>PAGO DE SERVICIOS PUBLICOS - AGUA</t>
  </si>
  <si>
    <t>PAGO DE SERVICIOS PUBLICOS - GAS</t>
  </si>
  <si>
    <t>02-02-02-007-001-03-5</t>
  </si>
  <si>
    <t>OTROS SERVICIOS DE SEGUROS DISTINTOS A LOS SEGUROS DE VIDA (EXCEPTO LOS SERVICIOS DE REASEGURO)</t>
  </si>
  <si>
    <t>VIGENCIAS FUTURAS - ADQUISICIÓN DE POLIZA DE SEGURO DE DAÑOS CORPORALES A PERSONAS CAUSADOS EN ACCIDENTE DE TRASITO</t>
  </si>
  <si>
    <t>ADICION -ADQUISICIÓN DE POLIZA DE SEGURO DE DAÑOS CORPORALES A PERSONAS CAUSADOS EN ACCIDENTE DE TRASITO</t>
  </si>
  <si>
    <t>ADICION-ADQUISICIÓN DE POLIZA DE SEGURO DE DAÑOS CORPORALES A PERSONAS CAUSADOS EN ACCIDENTE DE TRASITO</t>
  </si>
  <si>
    <t>APALANCAMIENTO - ADQUISICIÓN DE POLIZA DE SEGURO DE DAÑOS CORPORALES A PERSONAS CAUSADOS EN ACCIDENTE DE TRASITO</t>
  </si>
  <si>
    <t>APALANCAMIENTO - ADQUISICIÓN DE POLIZA DE SEGURO DE DAÑOS CORPORALES A PERSONAS CAUSADOS EN ACCIDENTE DE TRANSITO</t>
  </si>
  <si>
    <t>02-02-02-007-002-01</t>
  </si>
  <si>
    <t>SERVICIOS INMOBILIARIOS RELATIVOS A BIENES RAÍCES PROPIOS O ARRENDADOS</t>
  </si>
  <si>
    <t xml:space="preserve"> VIGENCIAS FUTURAS - ARRENDAMIENTO ESTACION DE POLICIA VILLARRICA</t>
  </si>
  <si>
    <t xml:space="preserve"> ADICION -ARRENDAMIENTO ESTACION DE POLICIA VILLARRICA </t>
  </si>
  <si>
    <t xml:space="preserve"> DETOL UBICAR ARRIENDO  AETCR ICONONZO LA FILA / ANTONIO NARIÑO</t>
  </si>
  <si>
    <t xml:space="preserve">DETOL UBICAR ARRIENDO AETCR PLANADAS EL OSO- VEREDA EL JORDÁN </t>
  </si>
  <si>
    <t xml:space="preserve">APALANCAMIENTO - ARRENDAMIENTO ESTACION DE POLICIA VILLARRICA </t>
  </si>
  <si>
    <t>SERVICIO DE CARACTERIZACIÓN DE AGUA RESIDUAL DOMESTICA (ARD), PTAR SERVICIO DE ANÁLISIS FISICOQUÍMICO, Y ANALISIS DE CALIDAD DEL AGUA ICA - AFUENTE HIDRICA INDICE DE CONTAMINACION</t>
  </si>
  <si>
    <t xml:space="preserve">PROFESIONAL TRABAJADOR SOCIAL 8 HORAS </t>
  </si>
  <si>
    <t>HONDA DINCO</t>
  </si>
  <si>
    <t>PRUEBAS MICROBILOGICAS PARA AGUA RESIDUAL</t>
  </si>
  <si>
    <t>PRUEBAS MICROBILOGICAS PARA AGUA POTABLE</t>
  </si>
  <si>
    <t>VIGENCIAS FUTURAS  - SERVICIO DE ASEO Y LIMPIEZA INTEGRAL A TODO COSTO CON INSUMOS PARA LAS INSTALACIONES</t>
  </si>
  <si>
    <t>VIGENCIAS FUTURAS  - ADICION SERVICIO DE ASEO Y LIMPIEZA INTEGRAL A TODO COSTO CON INSUMOS PARA LAS INSTALACIONES</t>
  </si>
  <si>
    <t xml:space="preserve">SERVICIO DE LAVADO Y DESINFECCIÓN VEHÍCULO LABORATORIO MÓVIL CRIMINALÍSTICA </t>
  </si>
  <si>
    <t>ADICION - SERVICIO DE SERVICIO ASEO Y LIMPIEZA PARA LAS INSTALACIONES POLICIALES</t>
  </si>
  <si>
    <t>ADICIÓN - SERVICIO DE SERVICIO ASEO Y LIMPIEZA PARA LAS INSTALACIONES POLICIALES</t>
  </si>
  <si>
    <t>APALANCAMIENTO - SERVICIO DE SERVICIO ASEO Y LIMPIEZA PARA LAS INSTALACIONES POLICIALES</t>
  </si>
  <si>
    <t>SERVICIO DE FUMIGACIÓN Y DESINFECCION INSTALACIONES POLICIALES</t>
  </si>
  <si>
    <t>ADICION ACUERDO MARCO ORDEN DE COMPRA</t>
  </si>
  <si>
    <t>ADICION -SERVICIO DE ASEO INTEGRAL</t>
  </si>
  <si>
    <t>LAVADO DE TANQUES Y POZOS SEPTICOS</t>
  </si>
  <si>
    <t>VIGENCIAS FUTURAS  -  SERVICIO DE ASEO Y LIMPIEZA INTEGRAL A TODO COSTO CON INSUMOS PARA LAS INSTALACIONES DE LA METIB,DETOL,NUSEFA,CEVPI,CVHO,CEVME Y DEMAS UNIDADES</t>
  </si>
  <si>
    <t>VIGENCIAS FUTURAS  - ADICION SERVICIO DE ASEO Y LIMPIEZA INTEGRAL A TODO COSTO CON INSUMOS PARA LAS INSTALACIONES DE LA METIB,DETOL,NUSEFA,CEVPI,CVHO,CEVME Y DEMAS UNIDADES</t>
  </si>
  <si>
    <t>SERVICIO DE SERVICIO ASEO Y LIMPIEZA PARA LAS INSTALACIONES POLICIALES</t>
  </si>
  <si>
    <t>APALANCAMIENTO-SERVICIO DE SERVICIO ASEO Y LIMPIEZA PARA LAS INSTALACIONES POLICIALES</t>
  </si>
  <si>
    <t>VIGENCIA FUTURA SERVICIO DE SERVICIO ASEO, SUMINISTRO DE QUIMICOS Y LIMPIEZA INTEGRAL DE PISCINAS</t>
  </si>
  <si>
    <t>ADICION-SERVICIO DE SERVICIO ASEO, SUMINISTRO DE QUIMICOS Y LIMPIEZA INTEGRAL DE PISCINAS</t>
  </si>
  <si>
    <t>APALANCAMIENTO -SERVICIO DE SERVICIO ASEO, SUMINISTRO DE QUIMICOS Y LIMPIEZA INTEGRAL DE PISCINAS</t>
  </si>
  <si>
    <t>APALANACAMIENTO-SERVICIO DE ASEO Y LIMPIEZA INTEGRAL A TODO COSTO CON INSUMOS PARA LAS INSTALACIONES DE LA METIB,DETOL,NUSEFA,CEVPI,CVHO,CEVME Y DEMAS UNIDADES</t>
  </si>
  <si>
    <t>SERVICIO DE ASEO Y LIMPIEZA INTEGRAL A TODO COSTO CON INSUMOS PARA LAS INSTALACIONES DE LA METIB,DETOL,NUSEFA,CEVPI,CVHO,CEVME Y DEMAS UNIDADES</t>
  </si>
  <si>
    <t>APALANCAMIENTO- SERVICIO DE SERVICIO ASEO, SUMINISTRO DE QUIMICOS Y LIMPIEZA INTEGRAL DE PISCINAS</t>
  </si>
  <si>
    <t>VIGENCIA FUTURA- SERVICIO DE SERVICIO ASEO, SUMINISTRO DE QUIMICOS Y LIMPIEZA INTEGRAL DE PISCINAS</t>
  </si>
  <si>
    <t>SERVICIO DE ASEO Y LIMPIEZA INTEGRAL A TODO COSTO CON INSUMOS PARA LAS INSTALACIONES DE LA METIB,DETOL,NUSEFA,CEVPI,CVHO,CEVME Y DEMAS UNIDADES PISCINAS</t>
  </si>
  <si>
    <t>DIBIE CENTRO VACACIONAL MELGAR</t>
  </si>
  <si>
    <t>MANTENIMIENTO DE EQUIPO DE CÓMPUTO, PERIFERICOS, FOTOCOPIADORAS Y SOLUCION DE IMPRESIÓN CARTOGRÁFICA</t>
  </si>
  <si>
    <t>SERVICIO DE MANTENIMIENTO CIRCUITO CERRADO DE TELEVISIÓN CCTV</t>
  </si>
  <si>
    <t>VIGENCIAS FUTURAS - MANTENIMIENTO PREVENTIVO Y CORRECTIVO PARQUE AUTOMOTOR A TODO COSTOS LOTE N. 1 VEHICULOS</t>
  </si>
  <si>
    <t>SELECCIÓN ABRAVIADA</t>
  </si>
  <si>
    <t>VIGENCIAS FUTURAS - MANTENIMIENTO PREVENTIVO Y CORRECTIVO PARQUE AUTOMOTOR A TODO COSTOS LOTE N.2 MOTOCICLETAS</t>
  </si>
  <si>
    <t>SELECCIÓN  ABREVIADA</t>
  </si>
  <si>
    <t>VIGENCIAS FUTURAS - MANTENIMIENTO PREVENTIVO Y CORRECTIVO PARQUE AUTOMOTOR A TODO COSTOS CAMPEROS</t>
  </si>
  <si>
    <t>VIGENCIAS FUTURAS - MANTENIMIENTO PREVENTIVO Y CORRECTIVO PARQUE AUTOMOTOR A TODO COSTOS CHEVROLET LIVIANOS</t>
  </si>
  <si>
    <t>VIGENCIAS FUTURAS - MANTENIMIENTO PREVENTIVO Y CORRECTIVO PARQUE AUTOMOTOR A TODO COSTOS LIVIANOS</t>
  </si>
  <si>
    <t>VIGENCIAS FUTURAS - MANTENIMIENTO PREVENTIVO Y CORRECTIVO PARQUE AUTOMOTOR A TODO COSTOS PESADOS</t>
  </si>
  <si>
    <t>ADICION - MANTENIMIENTO PREVENTIVO Y CORRECTIVO PARQUE AUTOMOTOR A TODO COSTOS LOTE N. 1 VEHICULOS</t>
  </si>
  <si>
    <t>ADICION - MANTENIMIENTO PREVENTIVO Y CORRECTIVO PARQUE AUTOMOTOR A TODO COSTOS LOTE N.2 MOTOCICLETAS</t>
  </si>
  <si>
    <t>ADICION - MANTENIMIENTO PREVENTIVO Y CORRECTIVO PARQUE AUTOMOTOR A TODO COSTOS CAMPEROS</t>
  </si>
  <si>
    <t>ADICION - MANTENIMIENTO PREVENTIVO Y CORRECTIVO PARQUE AUTOMOTOR A TODO COSTOS CHEVROLET LIVIANOS</t>
  </si>
  <si>
    <t xml:space="preserve"> MANTENIMIENTO PREVENTIVO Y CORRECTIVO PARQUE AUTOMOTOR A TODO COSTOS LOTE 1</t>
  </si>
  <si>
    <t>ADICION - MANTENIMIENTO PREVENTIVO Y CORRECTIVO PARQUE AUTOMOTOR A TODO COSTOSCHEVROLET CAMPEROS</t>
  </si>
  <si>
    <t>MANTENIMIENTO PREVENTIVO Y CORRECTIVO PARQUE AUTOMOTOR A TODO COSTOS LOTE 2, MOTOCICLETAS</t>
  </si>
  <si>
    <t>ADICION - MANTENIMIENTO PREVENTIVO Y CORRECTIVO PARQUE AUTOMOTOR A TODO COSTOS CHEVROLET PESADOS</t>
  </si>
  <si>
    <t>MANTENIMIENTO PREVENTIVO Y CORRECTIVO PARQUE AUTOMOTOR A TODO COSTOS LIVIANOS</t>
  </si>
  <si>
    <t>MANTENIMIENTO PREVENTIVO Y CORRECTIVO PARQUE AUTOMOTOR A TODO COSTOS CAMPEROS</t>
  </si>
  <si>
    <t>MANTENIMIENTO PREVENTIVO Y CORRECTIVO PARQUE AUTOMOTOR A TODO COSTOS LOTE N. 1 VEHICULOS</t>
  </si>
  <si>
    <t>MANTENIMIENTO PREVENTIVO Y CORRECTIVO PARQUE AUTOMOTOR A TODO COSTOS LOTE N.2 MOTOCICLETAS</t>
  </si>
  <si>
    <t>MANTENIMIENTO PREVENTIVO Y CORRECTIVO PARQUE AUTOMOTOR A TODO COSTOS PESADOS</t>
  </si>
  <si>
    <t>MANTENIMIENTO PREVENTIVO Y CORRECTIVO PARQUE AUTOMOTOR A TODO COSTOS CHEVROLET LIVIANOS</t>
  </si>
  <si>
    <t>APALANCAMIENTO-MANTENIMIENTO PREVENTIVO Y CORRECTIVO PARQUE AUTOMOTOR A TODO COSTO LOTE 1</t>
  </si>
  <si>
    <t>MANTENIMIENTO PREVENTIVO Y CORRECTIVO PARQUE AUTOMOTOR A TODO COSTOS CHEVROLET CAMPEROS</t>
  </si>
  <si>
    <t>APALANCAMIENTO-MANTENIMIENTO PREVENTIVO Y CORRECTIVO PARQUE AUTOMOTOR A TODO COSTOS LOTE 2.</t>
  </si>
  <si>
    <t>MANTENIMIENTO PREVENTIVO Y CORRECTIVO PARQUE AUTOMOTOR A TODO COSTOS CHEVROLET PESADOS</t>
  </si>
  <si>
    <t>APALANCAMIENTO - MANTENIMIENTO PREVENTIVO Y CORRECTIVO PARQUE AUTOMOTOR A TODO COSTOS LIVIANOS</t>
  </si>
  <si>
    <t>APALANCAMIENTO - MANTENIMIENTO PREVENTIVO Y CORRECTIVO PARQUE AUTOMOTOR A TODO COSTOS CAMPEROS</t>
  </si>
  <si>
    <t>APALANCAMIENTO - MANTENIMIENTO PREVENTIVO Y CORRECTIVO PARQUE AUTOMOTOR A TODO COSTOS PESADOS</t>
  </si>
  <si>
    <t>APALANCAMIENTO - MANTENIMIENTO PREVENTIVO Y CORRECTIVO PARQUE AUTOMOTOR A TODO COSTOS LOTE N.2 MOTOCICLETAS</t>
  </si>
  <si>
    <t>APALANCAMIENTO - MANTENIMIENTO PREVENTIVO Y CORRECTIVO PARQUE AUTOMOTOR A TODO COSTOS LOTE N.1 VEHICULOS</t>
  </si>
  <si>
    <t>APALANCAMIENTO - VIGENCIAS FUTURAS - MANTENIMIENTO PREVENTIVO Y CORRECTIVO PARQUE AUTOMOTOR A TODO COSTOS CHEVROLET LIVIANOS</t>
  </si>
  <si>
    <t>APALANCAMIENTO - VIGENCIAS FUTURAS - MANTENIMIENTO PREVENTIVO Y CORRECTIVO PARQUE AUTOMOTOR A TODO COSTOS CHEVROLET PESADOS</t>
  </si>
  <si>
    <t>APALANCAMIENTO - VIGENCIAS FUTURAS - MANTENIMIENTO PREVENTIVO Y CORRECTIVO PARQUE AUTOMOTOR A TODO COSTOS CAMPEROS</t>
  </si>
  <si>
    <t>M10D6</t>
  </si>
  <si>
    <t>DETOL SETRA</t>
  </si>
  <si>
    <t>DETOL SETRA MANTENIMIENTO PREVENTIVO PARA EL PARQUE AUTOMOTOR LOTE 1 VEHICULOS</t>
  </si>
  <si>
    <t>SELECCION ABREVIADA MINIMA CUANTIA</t>
  </si>
  <si>
    <t>DETOL SETRA MANTENIMIENTO PREVENTIVO PARA EL PARQUE AUTOMOTOR LOTE 2 MOTOCICLETAS</t>
  </si>
  <si>
    <t>DETOL SETRA MANTENIMIENTO PREVENTIVO PARA EL PARQUE AUTOMOTOR  CAMPEROS</t>
  </si>
  <si>
    <t xml:space="preserve">ADICION -DETOL SETRA MANTENIMIENTO PREVENTIVO PARA EL PARQUE AUTOMOTOR  LOTE 1VEHICULOS </t>
  </si>
  <si>
    <t>ADICION -DETOL SETRA MANTENIMIENTO PREVENTIVO PARA EL PARQUE AUTOMOTOR  LOTE 2 MOTOCICLETAS</t>
  </si>
  <si>
    <t>SERVICIOS DE MANTENIMIENTO Y REPARACIÓN DE MAQUINARIA Y EQUIPO DE TRANSPORTE LOTE 1 VEHICULOS</t>
  </si>
  <si>
    <t>SERVICIOS DE MANTENIMIENTO Y REPARACIÓN DE MAQUINARIA Y EQUIPO DE TRANSPORTE PESADOS</t>
  </si>
  <si>
    <t>ADICION SERVICIOS DE MANTENIMIENTO Y REPARACIÓN DE MAQUINARIA Y EQUIPO DE TRANSPORTE LOTE 1 VEHICULOS</t>
  </si>
  <si>
    <t>ADICION SERVICIOS DE MANTENIMIENTO Y REPARACIÓN DE MAQUINARIA Y EQUIPO DE TRANSPORTE PESADOS</t>
  </si>
  <si>
    <t>MANTENIMIENTO PREVENTIVO Y CORRECTIVO, OPERACIÓN, ADECUACION Y MEJORAMIENTO DE LA PLANTA DE TRATAMIENTO DE AGUA RESIDUAL (PTAR) Y TRATAMIENTO DE AGUA POTABLE PTAP DEL COMPLEJO POLICIAL PICALEÑA METIB Y DEMAS UNIDADES ADSCRITAS A LA POLICIA METROPOLITANA DE IBAGUE.</t>
  </si>
  <si>
    <t>MANTENIMIENTO PREVENTIVO Y CORRECTIVO,PISCINAS ADSCRITAS A LA POLICIA METROPOLITANA DE IBAGUE.</t>
  </si>
  <si>
    <t>MANTENIMIENTO PREVENTIVO DE PLANTAS ELECTRICAS REDES Y SUBESTACIONES ELECTRICAS BIESO CENOP</t>
  </si>
  <si>
    <t>SERVICIO DE MANTENIMIENTO  PREVENTIVO Y CORRECTIVO A TODO COSTO DE  LOS ASCENSORES, CON CERTIFICACIÓN</t>
  </si>
  <si>
    <t xml:space="preserve">SERVICIO DE MANTENIMIENTO PREVENTIVO Y CORRECTIVO A LAS UPS </t>
  </si>
  <si>
    <t>SERVICIO DE MANTENIMIENTO PREVENTIVO Y CORRECTIVO A LAS PLANTAS ELECTRICAS</t>
  </si>
  <si>
    <t xml:space="preserve"> MANTENIMIENTO  PREVENTIVO Y CORRECTIVO A TODO COSTO DE  AIRES ACONDICIONADOS </t>
  </si>
  <si>
    <t>MANTENIMIENTO LAVADORAS Y SECADORAS</t>
  </si>
  <si>
    <t xml:space="preserve">DETOL-DINCO  MANTENIMIENTO CORRECTIVO Y PREVENTIVO A LOS AIRES ACONDICIONADOS </t>
  </si>
  <si>
    <t>SERVICIO DE MANTENIMIENTO PREVENTIVO, CORRECTIVO, VERIFICACION, CALIBRACIÓN  DE EQUIPOS DE MEDICION</t>
  </si>
  <si>
    <t xml:space="preserve">CALIBRACION Y/O MANTENIMIENTO DE EQUIPO DE MEDICION </t>
  </si>
  <si>
    <t xml:space="preserve">CALIBRACION Y/O MANTENIMIENTO DE EQUIPO DE MEDICION  (TERMOHIGROMETROS) </t>
  </si>
  <si>
    <t xml:space="preserve">CALIBRACION Y/O MANTENIMIENTO DE EQUIPO DE MEDICION  ( LUXOMETRO) </t>
  </si>
  <si>
    <t xml:space="preserve">CALIBRACION Y/O MANTENIMIENTO DE EQUIPO DE MEDICION - DESHUMIFICADOR </t>
  </si>
  <si>
    <t xml:space="preserve">CALIBRACION Y/O MANTENIMIENTO DE EQUIPO DE MEDICION - HUMIFICADOR </t>
  </si>
  <si>
    <t>METIB SIARTH</t>
  </si>
  <si>
    <t>SERVICIO DE MANTENIMIENTO PREVENTIVO Y CORRECTIVO DRONES</t>
  </si>
  <si>
    <t>METIB PRECI</t>
  </si>
  <si>
    <t>MANTENIMIENTO PREVENTIVO Y CORRECTIVO INSTRUMENTOS ORQUESTA</t>
  </si>
  <si>
    <t>METIB BIESO</t>
  </si>
  <si>
    <t>SERVICIO DE MANTENIMIENTO DE MANTENIMIENTO EQUIPO GIMNASIO</t>
  </si>
  <si>
    <t xml:space="preserve">SERVICIO DE MANTENIMIENTO Y RECARGA DE EXTINTORES CONTRAINCENDIOS </t>
  </si>
  <si>
    <t>SERVICIOS DE MANTENIMIENTO Y REPARACIÓN DE PRODUCTOS METÁLICOS ELABORADOS, EXCEPTO MAQUINARIA Y EQUIPO</t>
  </si>
  <si>
    <t xml:space="preserve"> MANTENIMIENTO EXTINTORES, CON RECARGA Y REPUESTOS A TODO COSTO </t>
  </si>
  <si>
    <t>MANTENIMIENTO DE GUADAÑAS Y CORTASETO</t>
  </si>
  <si>
    <t>MANTENIMIENTO PREVENTIVO Y CORRECTIVO DE PLANTAS ELECTRICAS</t>
  </si>
  <si>
    <t xml:space="preserve">SERVICIOS DE EDICIÓN, IMPRESIÓN Y REPRODUCCIÓN </t>
  </si>
  <si>
    <t>VIGENCIAS FUTURAS - SERVICIO DE IMPRESIONES Y FOTOCOPIADO BAJO LA MODALIDAD DE OUTSOURCING</t>
  </si>
  <si>
    <t>METIB DEFENSA JUDICIAL</t>
  </si>
  <si>
    <t xml:space="preserve"> SERVICIO FOTOCOPIADO EXPEDIENTES ADMINISTRATIVOS EN LOS JUZGADOS Y TRIBUNALES. </t>
  </si>
  <si>
    <t>DETOL GRUNE</t>
  </si>
  <si>
    <t>METIB COESTSERVICIOS DE IMPRENTA, CARTOGRAFÍA Y FOTOGRAFÍA (CARTILLAS, PENDONES, ESCARAPELAS, DISEÑO, DIAGRAMACIÓN, MONTAJE, ENCUADERNACIÓN, ACABADOS, PENDONES, VOLANTES)</t>
  </si>
  <si>
    <t>DETOL COEST ELABORACIÓN DE TRABAJOS DE IMPRESIÓN Y PUBLICACIONES EN ARTES GRAFICAS PARA EL DETOL, COMO SON: DISEÑO, DIAGRAMACIÓN, MONTAJE, IMPRESIÓN LITOGRÁFICA Y TIPOGRÁFICA, ENCUADERNACIÓN, ACABADOS, PENDONES, VOLANTES</t>
  </si>
  <si>
    <t>ADICION - SERVICIO DE IMPRESIONES Y FOTOCOPIADO BAJO LA MODALIDAD DE OUTSOURCING</t>
  </si>
  <si>
    <t>APALANCAMIENTO - SERVICIO DE IMPRESIONES Y FOTOCOPIADO BAJO LA MODALIDAD DE OUTSOURCING</t>
  </si>
  <si>
    <t xml:space="preserve">PAGO SERVICIO DE ALCANTARILLADO </t>
  </si>
  <si>
    <t>SERVICIO RECOLECCION  DE ASEO (RESIDUOS SOLIDOS)</t>
  </si>
  <si>
    <t>PAGO SERVICIO DE ALCANTARILLADO RECOLECCION (SERVICIO DE ASEO)</t>
  </si>
  <si>
    <t>SERVICIO DE RECOLECCION DE ASEO (RESIDUOS SOLIDOS) Y OTROS SERVICIOS DE SANEAMIENTO.</t>
  </si>
  <si>
    <t>PAGO SERVICIO DE ASEO</t>
  </si>
  <si>
    <t>SERVICIO DE RECOLECCION DE ASEO (RESIDUOS SOLIDOS)</t>
  </si>
  <si>
    <t>SERVICIO DE RECOLECCION DE RESIDUOS PELIGROSOS</t>
  </si>
  <si>
    <t>SERVICIO DE ALCANTARILLADO,RECOLECCION (SERVICIO DE ALCANTARILLADO)</t>
  </si>
  <si>
    <t>02-02-02-009-004-03</t>
  </si>
  <si>
    <t>SERVICIOS DE TRATAMIENTO Y DISPOSICIÓN DE DESECHOS</t>
  </si>
  <si>
    <t>M101BS1</t>
  </si>
  <si>
    <t>METIB-SAFAP</t>
  </si>
  <si>
    <t>METIB-BIESO</t>
  </si>
  <si>
    <t>SERVICIO DE ACTIVIDADES DE ESPARCIMIENTO Y RECREACION , ACTIVIDADES DE INTEGRACION FAMILIAR, VISITAS A PARQUES Y LUGARES DE LA POLICIA METROPOLITANA DE IBAGUE Y DEMAS UNIDADES ADSCRITAS A LA MISMA.</t>
  </si>
  <si>
    <t>SELECCION ABREVIADA MINIMA CIANTIA</t>
  </si>
  <si>
    <t>M10DBS1</t>
  </si>
  <si>
    <t>DETOL-BIESO</t>
  </si>
  <si>
    <t>DINCO-BIESO</t>
  </si>
  <si>
    <t>DIBIE-CENTRO VACACIONAL HONDA</t>
  </si>
  <si>
    <t>DIBIE-CENTRO VACACIONAL MELGAR</t>
  </si>
  <si>
    <t>02-02-02-009-007-01</t>
  </si>
  <si>
    <t>SERVICIOS DE LAVADO, LIMPIEZA Y TEÑIDO</t>
  </si>
  <si>
    <t>VIGENCIA FUTURA -SERVICIOS DE LAVADO, LIMPIEZA Y TEÑIDO</t>
  </si>
  <si>
    <t>METIB GUTAH</t>
  </si>
  <si>
    <t>02-02-02-10</t>
  </si>
  <si>
    <t>PAGO DE VIATICOS AL PERSONAL EN COMISION</t>
  </si>
  <si>
    <t>RECONOCIMIENTO DE VIATICOS FUNCIONARIOS EN COMISIÓN</t>
  </si>
  <si>
    <t>DETOL GUTAH</t>
  </si>
  <si>
    <t>PAGO IMPUESTO PREDIAL</t>
  </si>
  <si>
    <t>BIESO -VIVIENDA FISCAL</t>
  </si>
  <si>
    <t>PAGO DE ALUMBRADO PUBLICO</t>
  </si>
  <si>
    <t>TASA Y DERECHOS ADMINISTRATIVOS</t>
  </si>
  <si>
    <t>PAGO DE TASA AMBIENTAL</t>
  </si>
  <si>
    <t>PAGO DE BOMBERIL</t>
  </si>
  <si>
    <t>GR</t>
  </si>
  <si>
    <t>GASRE</t>
  </si>
  <si>
    <t>A-02-02-04</t>
  </si>
  <si>
    <t>GASTOS RESERVADOS</t>
  </si>
  <si>
    <t>Solicitudes de recursos de las unidades ejecutoras de gastos reservados por los diferentes conceptos (Pagos de Recompensas, Pagos de Información, Gastos de Operación y Protección o Asistencia Inicial a Informantes, Víctimas y Testigos).</t>
  </si>
  <si>
    <t>L8</t>
  </si>
  <si>
    <t>DICAR</t>
  </si>
  <si>
    <t>CICOR</t>
  </si>
  <si>
    <t>IJ. GONZALEZ</t>
  </si>
  <si>
    <t>SERVICIOS DE MANTENIMIENTO REPARACIÓN E INSTALACIÓN (EXCEPTO SERVICIOS DE CONSTRUCCIÓN)</t>
  </si>
  <si>
    <t>GUINF</t>
  </si>
  <si>
    <t>MANTENIMIENTO PTAP PTAR</t>
  </si>
  <si>
    <t>SERVICIOS DE ALCANTARILLADO RECOLECCIÓN TRATAMIENTO Y DISPOSICIÓN DE DESECHOS Y OTROS SERVICIOS DE SANEAMIENTO AMBIENTAL</t>
  </si>
  <si>
    <t>SERVICIO DE ALCANTARILLADO</t>
  </si>
  <si>
    <t>RECOLECCION DE BASURAS DICAR</t>
  </si>
  <si>
    <t>GREVE</t>
  </si>
  <si>
    <t xml:space="preserve">RECOLECCIÓN DE INCINERACIÓN DE DE DESECHOS </t>
  </si>
  <si>
    <t>CARACTERIZACIÓN DE AGUA POTABLE</t>
  </si>
  <si>
    <t>SERVICIOS DE ESPARCIMIENTO SAFAP</t>
  </si>
  <si>
    <t>GUVTE</t>
  </si>
  <si>
    <t>03-03-01-009</t>
  </si>
  <si>
    <t>PROGRAMA DE PROTECCION A PERSONAS QUE SE ENCUENTRAN EN SITUACION DE RIESGO CONTRA SU VIDA, INTEGRIDAD, SEGURIDAD O LIBERTAD, POR CAUSAS RELACIONADAS CON LA VIOLENCIA EN COLOMBIA.</t>
  </si>
  <si>
    <t>TELEFONIA MOVIL CELULAR</t>
  </si>
  <si>
    <t>IMPRESORAS MULTIFUNCIONALES</t>
  </si>
  <si>
    <t>VIÁTICOS PARA EL PERSONAL</t>
  </si>
  <si>
    <t>ESCANER VERTICAL</t>
  </si>
  <si>
    <t>SERVICIO DE APOYO AL TRASPORTE AÉREO</t>
  </si>
  <si>
    <t>MOTOCICLETAS ENDURO DESDE 250 C.C NO UNIFORMADAS</t>
  </si>
  <si>
    <t>ADQUISICIÓN DE COMPUTADORES PARA ESCRITORIO</t>
  </si>
  <si>
    <t>ADQUISICIÓN DE COMPUTADORES PORTÁTILES</t>
  </si>
  <si>
    <t xml:space="preserve">MANTENIMIENTO PREVENTIVO Y CORRECTIVO TOYOTA </t>
  </si>
  <si>
    <t>ADQUISICIÓN CAMIONETAS PICK UP NO UNIFORMADA</t>
  </si>
  <si>
    <t>LICENCIAMIENTO OFIMÁTICA</t>
  </si>
  <si>
    <t>CAPACITACION NORMATIVIDAD VIGENTE</t>
  </si>
  <si>
    <t>VIÁTICOS PARA EL PERSONAL DE ESTA DIRECCIÓN</t>
  </si>
  <si>
    <t>M8L</t>
  </si>
  <si>
    <t>REGI3</t>
  </si>
  <si>
    <t>Supervisor de contrato</t>
  </si>
  <si>
    <t>Deshumidificador</t>
  </si>
  <si>
    <t>Equipo que brindará las condiciones mínimas necesarias para la conservación de la óptica del microscopio estereoscopio, protegiendo del sobrecalentamiento y la humedad, factores que podrían causar el daño de este costoso equipo.</t>
  </si>
  <si>
    <t>Pendiente por traslado para adquisión de necesidades que no quedaron dentro de los rubros desde nivel central, es decir, se solicitaron pero no pertenencen a la necesidad a adquirir</t>
  </si>
  <si>
    <t xml:space="preserve">Se requiere adquirir aire acondicionado para la oficina del señor Suboficial de Comando, con el fin de brindarle una mejor calidad de ambiente de trabajo, así mismo, se requiere comprar computadores para cambiar los que estan obsoletos. </t>
  </si>
  <si>
    <t>OTROS PRODUCTOS DE PROPIEDAD INTELECTUAL</t>
  </si>
  <si>
    <t>Licencias Microsoft Office Home &amp; Business última versión</t>
  </si>
  <si>
    <t>Es importante este rubro para complementar la adquisición de equipos de computo para la Región de Policía Nro. 3.</t>
  </si>
  <si>
    <t>JUEGOS DE BANDERAS DE LUJO X 3: juego de banderas compuesto por 01 de la República de Colombia, 01 de la Policía Nacional y 01 de la unidad de operaciones en emergencias y desastres PONALSAR, con asta color negro, moharra, moño y base.</t>
  </si>
  <si>
    <t xml:space="preserve">Se requieren banderas para las diferentes ceremonias realizadas por PONALSAR y demás actividades protocolarias exaltando el nombre de la institución policial. </t>
  </si>
  <si>
    <t>Adquisición de papelería, útiles de escritorio y oficina para la Región de Policía Nro. 3</t>
  </si>
  <si>
    <t xml:space="preserve">Es necesaria la adquisición de elementos de papelería, para las diferentes dependencias que hacen parte del bloque administrativo. </t>
  </si>
  <si>
    <t xml:space="preserve">Suministro de combustible para el parque automotor adscrito a la Región de Policía Nro. 3 </t>
  </si>
  <si>
    <t>Con la política de seguridad ciudadana como estrategias en el control del Territorio Nacional, para generar confianza entre los ciudadanos y fortalecer la gobernabilidad del sistema político, es necesaria la aplicación de estrategias de reactivación social las cuales coadyuven el fortalecimiento la convivencia y seguridad ciudadana, ampliando los niveles de cobertura con nuevos medios de movilidad que puedan brindar una mayor atención a los requerimientos ciudadanos, para lo cual esta unidad requiere de este servicio para realizar las respectivas coordinaciones, revistas y movimientos del personal bajo su mando, para la realización de las tareas asignadas.</t>
  </si>
  <si>
    <t>Botiquín primeros tipo gabinete</t>
  </si>
  <si>
    <t>Siguiendo las recomendaciones del SG-SST, se hace imperativo la adquisición de 01 botiquín para la unidad, teniendo en cuenta que a la fecha no se cuenta con el mismo para suplir algún tipo de accidente laboral.</t>
  </si>
  <si>
    <t>Pegante en barra de 40 gramos, composición gelificante, glicerina y polivinilpirrolidona en agua sin componentes tóxicos</t>
  </si>
  <si>
    <t>Pegante Líquido 225 gr, contenido mínimo 225 gr, hasta 300 gr</t>
  </si>
  <si>
    <t>Silicona líquida 500 ml</t>
  </si>
  <si>
    <t>Bolígrafo negro cuerpo plástico o polietileno traslucido, punta metálica con tapa, redondo, rectangular o hexagonal, tinta de color negro</t>
  </si>
  <si>
    <t>Resaltador desechable, tinta amarillo, verde, naranja, rosado o celeste, material filtro en felpa acrílica o resina termoplástica, características físicas punta biselada, para realizar 2 trazos o 3 trazos, rendimiento en metros mínimo 130 m</t>
  </si>
  <si>
    <t>Marcadores borrables caja x 10 unidades (colores surtidos)</t>
  </si>
  <si>
    <t>Tinta para sellos color negro, sin aceite. Frasco de 28 cc con aplicador</t>
  </si>
  <si>
    <t>Marcador permanente punta fina</t>
  </si>
  <si>
    <t>Fechador manual</t>
  </si>
  <si>
    <t>Almohadilla para sellos entintada negra</t>
  </si>
  <si>
    <t>Almohadilla dactilar en material plástico color de tinta negro forma redonda de 50 a 60 mm / 5 a 6 cm de diámetro (externo) rendimiento mínimo mil impresiones</t>
  </si>
  <si>
    <t>02-02-01-004-007-04</t>
  </si>
  <si>
    <t>Repuesto para radios portátiles</t>
  </si>
  <si>
    <t>Se requiere de este rubro para la compra de repuestos para los radios portátiles, para la Región de Policía Nro. 3.</t>
  </si>
  <si>
    <t>Pendiente traslado para compra de repuestos para los elementos que soportan la infraestructura tecnológica</t>
  </si>
  <si>
    <t>Para el mantenimiento preventivo y correctivo de los elementos que soportan la infraestructura tecnológica para la Región de Policía Nro. 3.</t>
  </si>
  <si>
    <t>Suministro de comidas para los eventos, diferentes servicios y reuniones con entes gubernamentales</t>
  </si>
  <si>
    <t xml:space="preserve">La necesidad de contar con un contrato de suministro de alimentación para la atención de eventos que son programados por el Comando de Región de Policía Nro. 3. </t>
  </si>
  <si>
    <t>Servicio de correo y mensajeria para la Región de Policía Nro. 3</t>
  </si>
  <si>
    <t>Se requiere para dar trámite ágil a los documentos que se deben de enviar a nivel nacional y departamental, y los que se soliciten de manera física por la Dirección general, además, para el envio de información solicitada por los diferentes entes gubernamentales y autoridades judiciales.</t>
  </si>
  <si>
    <t>Servicio de aseo, limpieza, fumigación y control de plagas, contra insectos voladores y rastreros en la Región de Policía Nro. 3</t>
  </si>
  <si>
    <t>Con la finalidad de mantener en óptimas condiciones las instalaciones policiales, gozando de buen aseo y limpieza.</t>
  </si>
  <si>
    <t>Mantenimiento preventivo y correctivo a sistema circuito cerrado de televisión – CCTV a todo costo</t>
  </si>
  <si>
    <t>Con la finalidad de actualizar el sistema circuito cerrado de televisión – CCTV, prolongando su vida útil.</t>
  </si>
  <si>
    <t>Mantenimiento preventivo y correctivo a servidor de archivo a todo costo</t>
  </si>
  <si>
    <t>Preservar el Sistema Integrado de Conservación del expediente documental producido por las unidades que integran la Región de Policía Nro. 3.</t>
  </si>
  <si>
    <t>Mantenimiento correctivo – preventivo y cambio de componentes (partes) de archivo rodante mecánico</t>
  </si>
  <si>
    <t>Con la finalidad de prolongar la vida útil del archivo rodante mecánico</t>
  </si>
  <si>
    <t>Mantenimiento a todo costo de extractores, (adquisición de lámina externa para protección de los extractores, rejilla de seguridad para los extractores)</t>
  </si>
  <si>
    <t>Se requiere de este rubro para el control de la temperatura y humedad en el archivo central de la unidad para la correcta conservación de los acervos documentales.</t>
  </si>
  <si>
    <t>Mantenimiento y calibración de termohigrómetro (Batería alto rendimiento para termohigrómetro) a todo costo</t>
  </si>
  <si>
    <t>Mantenimiento a todo costo deshumidificador, filtro para deshumidificador</t>
  </si>
  <si>
    <t>Mantenimiento de aires acondicionados</t>
  </si>
  <si>
    <t>Se requiere del mantenimiento de aires acondicionados con el fin de mejorar las condiciones laborales y de seguridad en las instalaciones, generando así en los funcionarios sentido de pertenencia y armonía en el equipo de trabajo.</t>
  </si>
  <si>
    <t>Mantenimiento y recarga de extintor ABC de 5 libras (05 extintores)</t>
  </si>
  <si>
    <t xml:space="preserve">Mantenimiento y recarga de extintores de las dependencias y especialidades que integran la Región de Policía Nro. 3, así tener al día estos elementos. </t>
  </si>
  <si>
    <t>Mantenimiento y recarga de extintor ABC de 10 libras (03 extintores)</t>
  </si>
  <si>
    <t>Mantenimiento y recarga de extintor ABC de 20 libras (02 extintores)</t>
  </si>
  <si>
    <t>Mantenimiento y recarga de extintor BC de 10 libras (05 extintores)</t>
  </si>
  <si>
    <t>Mantenimiento de extintores de CO2 (07 extintores)</t>
  </si>
  <si>
    <t>Mantenimiento y recarga de extintores  de solkaflan de 3700 gramos (08 extintores)</t>
  </si>
  <si>
    <t>Mantenimiento preventivo y correctivo todo costo incluyendo repuestos, accesorios, lubricantes, filtros, llantas, montaje de llantas, pintura, con destino al parque automotor asignado a la Región de Policía Nro. 3</t>
  </si>
  <si>
    <t xml:space="preserve">Con la finalidad de realizar el mantenimiento preventivo y correctivo al parque automotor que hace parte de este comando de Región, así mismo, para la recarga de extintores, mantenimietno de aires acondiciones, mantenimiento del CCT y demás elementos que soportan la insfraestructura tecnológica de la unidad. </t>
  </si>
  <si>
    <t>Mantenimiento todo costo de motosierras</t>
  </si>
  <si>
    <t>Este mantenimiento permite que la unidad tenga autonomía en la atención de diversas emergencias que se presenten dentro de la Región No 3 como vendavales, inundaciones, incendios de cobertura vegetal.</t>
  </si>
  <si>
    <t xml:space="preserve">Mantenimiento todo costo equipo de buceo </t>
  </si>
  <si>
    <t>El fortalecimiento de esta capacidad operativa dentro de la unidad hace que el GUMED sea el único grupo de rescate que se presente con esta capacidad dentro de la Región No 3 generando así la necesidad de contar con este equipo para búsqueda y rescate.</t>
  </si>
  <si>
    <t>Mantenimiento preventivo y correctivo CCTV y sistema contra incendios</t>
  </si>
  <si>
    <t xml:space="preserve">se requiere mantenimiento preventivo y correctivo CCTV y sistema contra incendios  incluyendo 7 Cámaras HIKVISION, 1 Servidor NVR, 1 Sistema contra incendios y sensores de humo, con la finalidad de evitar incidentes y accidentes de trabajo. </t>
  </si>
  <si>
    <t>Verificaciones, comprobación intermedia (soporte técnico) de los equipos de medición topográficos</t>
  </si>
  <si>
    <t xml:space="preserve">Con el propósito de cumplir con la misionalidad de coadyuvar a la administración de justicia, por medio del análisis técnico científico de los elementos materiales de prueba o evidencia física recolectados en el lugar de los hechos o adyacentes con los cuales se busca confirmar o desvirtuar una hipótesis, o establecer el nexo causal de manera oportuna, eficaz y efectiva a las solicitudes emanadas de autoridades judiciales e investigadores. </t>
  </si>
  <si>
    <t>Mantenimiento equipo videocomparador espectral de documentos VSC 6000</t>
  </si>
  <si>
    <t>Potenciar las capacidades institucionales, para corresponder con la administración de justicia, optimizando la tecnología existente en el laboratorio de documentología, y en procura de resultados confiables, dando cumplimiento a la normatividad vigente para el mantenimiento de los equipos en la Policía Nacional.</t>
  </si>
  <si>
    <t>Prestación de servicio de impresión y fotocopiado bajo la modalidad de outsourcing de impresión para la Región de Policía Nro.3</t>
  </si>
  <si>
    <t>Pago de viáticos para un personal de la Región de Policía Nro. 3</t>
  </si>
  <si>
    <t xml:space="preserve">Con la finalidad de cubrir los gastos básicos necesarios del personal que por ocasión del servicio requiere viajar fuera de la jurisdicción para el cumplimiento de sus funciones. </t>
  </si>
  <si>
    <t>M8</t>
  </si>
  <si>
    <t>DIBIE REGI3</t>
  </si>
  <si>
    <t xml:space="preserve">RESPONSBLE DE BIENESTAR SOCIAL </t>
  </si>
  <si>
    <t>Servicios de bienestar social programa SAFAC para el personal que integra la Region de Policia Nro. 3</t>
  </si>
  <si>
    <t xml:space="preserve">P. GENERO </t>
  </si>
  <si>
    <t>RESPONSABLE DE SERVICIOS GENERALES DECAU</t>
  </si>
  <si>
    <t>INFLADOR DE GLOBOS ELECTRICOS - GRULO (P GENERO)</t>
  </si>
  <si>
    <t>se hace necesario para suplir la necesidad que se presenta en esta unidad policial</t>
  </si>
  <si>
    <t>ADQUISICION  E INSTALACION AIRES ACONDICIONADOS-GUTIC (COEST) (GUTIC) (GUGED)</t>
  </si>
  <si>
    <t>JEFE SEGUR MEPOY</t>
  </si>
  <si>
    <t>REFLECTOTRES EXTERIORES SEGUR</t>
  </si>
  <si>
    <t>MEGAFONOS DE INSTRUCCIÓN SEGUR</t>
  </si>
  <si>
    <t>HIDROLAVADORA  GRULO (GUCAR)</t>
  </si>
  <si>
    <t>GUADAÑADORA GRULO</t>
  </si>
  <si>
    <t>CORTA CESPED DE COMBUISTION - GRULO</t>
  </si>
  <si>
    <t>JEFE ADMINISTRATIVO DECAU</t>
  </si>
  <si>
    <t xml:space="preserve">APARATOS DE USO DOMÉSTICO Y SUS PARTES Y PIEZAS </t>
  </si>
  <si>
    <t>NEVERA 90 LITROS (GRULO) PLANE</t>
  </si>
  <si>
    <t>UPS DE 30 KVA TRIFASICA-GUTIC</t>
  </si>
  <si>
    <t>JEFE DE SEGURIDAD  MEPOY</t>
  </si>
  <si>
    <t xml:space="preserve">SISTEMA BIOMETRICO DE INGRESO Y SALIDA DE LOS DEPOSITOS Y/O BODEGA DEL ARCHIVO CENTRAL GUTIC (GUGED, GUTIC) </t>
  </si>
  <si>
    <t>JEFE GUTIC DECAU</t>
  </si>
  <si>
    <t>ADQUISICION TELEVISORES 70" GUTIC (GUTIC, COMAN, PAISPAMBA, COCONUCO)</t>
  </si>
  <si>
    <t>ACCESORIOS- RESPUESTOS (Perillas Potenciometro, Stiker, Carcasas, Baterias 7.4V) PARA RADIOS XTS 2250 APX 8000 GUTIC</t>
  </si>
  <si>
    <t>MICRÓFONOS ALÁMBRICOS PROFESIONALES DE CONDENSADOR PARA EMISORA GUTIC (COEST)</t>
  </si>
  <si>
    <t>JEFE COMUNICACIONES ESTRATEGICAS MEPOY</t>
  </si>
  <si>
    <t>CD EN BLANCO, TIPO DVD PARA GRABAR EVIDENCIAS GRULO (SIJIN)</t>
  </si>
  <si>
    <t>DISCO DURO EXTERNO - CONTROL INTERNO GUTIC</t>
  </si>
  <si>
    <t>Camilla naranja + SOPORTE + AVISO - TAHUM</t>
  </si>
  <si>
    <t>JEFE GUTIC MEPOY - DECAU</t>
  </si>
  <si>
    <t xml:space="preserve">PRODUCTOS DE LA PROPIEDAD INTELECTUAL </t>
  </si>
  <si>
    <t>LICENCIAS OFIMATICAS GUTIC</t>
  </si>
  <si>
    <t>PRODUCTOS DE CAFETERIA - GRULO</t>
  </si>
  <si>
    <t>JEFE  ADMINISTRATIVO DECAU</t>
  </si>
  <si>
    <t>SUMINISTRO DE VIVERES - GRULO</t>
  </si>
  <si>
    <t>RESPONSABLE GRUPO LOGISTICO MEPOY</t>
  </si>
  <si>
    <t>CARPAS DE LONA TAMAÑO 5X5 GRANDE - GRULO</t>
  </si>
  <si>
    <t>CARPAS DE LONA TAMAÑO 4X4 MEDIANA - GRULO</t>
  </si>
  <si>
    <t>JRESPONSABLE GRUPO LOGISTICO MEPOY</t>
  </si>
  <si>
    <t>MANTEL TIPO FALDON - GRULO</t>
  </si>
  <si>
    <t>MANTEL TIPO FALDON - GRULO (COMAN)</t>
  </si>
  <si>
    <t>CUBREMANTELES VERDES MANZANA - GRULO (COMAN)</t>
  </si>
  <si>
    <t>BATA DE LABORATORIO COLOR BLANCO TAHUM</t>
  </si>
  <si>
    <t>TAPA BOCAS DESECHABLES TAHUM</t>
  </si>
  <si>
    <t>BANDERAS PARA IZAR-(POLICIA-POPAYAN-COLOMBIA)- GRULO</t>
  </si>
  <si>
    <t>02 BANDERAS DE COLOMBIA, 02 BANDERAS DE POLICÍA NACIONAL, 01 BANDERA DEL MUNICIPIO DE POPAYÁN, 01 BANDERA DEL MUNICIPIO DE SOTARÁ, 01 BANDERA DEL MUNICIPIO DE PURACE, 01 BANDERA DEL MUNICIPIO DE TIMBÍO.- GRULO COMAN</t>
  </si>
  <si>
    <t>BANDERAS PARA EXTERIOR SEGUR</t>
  </si>
  <si>
    <t>TRAJES DESECHABLES  TAHUM</t>
  </si>
  <si>
    <t>FORROS PARA SILLA PLASTICA  GRULO</t>
  </si>
  <si>
    <t>JEFE ADMINSITRATIVO DECAU</t>
  </si>
  <si>
    <t>VIGENCIA FUTURA APROBADA 2025 ADQUISICION PAPELERIA, UTILES DE ESCRITORIO Y OFICINA - ALMIN</t>
  </si>
  <si>
    <t>RESPONSABLE ACTIVOS FIJOS DECAU</t>
  </si>
  <si>
    <t>PAPELERIA, UTILES DE ESCRITORIO Y OFICINA - ALMIN</t>
  </si>
  <si>
    <t>SUBASTA INVERSA</t>
  </si>
  <si>
    <t>APALANCAMIENTO - PAPELERIA, UTILES DE ESCRITORIO Y OFICINA - ALMIN</t>
  </si>
  <si>
    <t>ROLLO DE PAPEL CONTAC POR 20 METROS - GRULO (SIJIN)</t>
  </si>
  <si>
    <t>ROLLO DE CINTA ADHESIVA TRASPARENTE - GRULO (SIJIN)</t>
  </si>
  <si>
    <t xml:space="preserve">GUMOV </t>
  </si>
  <si>
    <t>VIGENCIA FUTURA APROBADA 2025 SUMINISTRO DE COMBUSTIBLE (GASOLINA Y ACPM ) - GUMOV</t>
  </si>
  <si>
    <t xml:space="preserve">ADICION (MESES ABRIL A JUNIO)  SUMINISTRO DE COMBUSTIBLE (GASOLINA Y ACPM) - GUMOV </t>
  </si>
  <si>
    <t>SUMINISTRO DE COMBUSTIBLE (GASOLINA Y ACPM) - GUMOV</t>
  </si>
  <si>
    <t>APALANCAMIENTO - SUMINISTRO DE COMBUSTIBLE (GASOLINA Y ACPM) - GUMOV</t>
  </si>
  <si>
    <t>COMBUSTIBLE PARA GUADAÑA - GRULO</t>
  </si>
  <si>
    <t>COMBUSTIBLE PARA PLANTAS DE ENERGIA - GUTIC</t>
  </si>
  <si>
    <t xml:space="preserve">02 02 01 003 004 </t>
  </si>
  <si>
    <t>QUIMICOS BASICOS</t>
  </si>
  <si>
    <t>ALCOHOL INDUSTRIAL - TAHUM</t>
  </si>
  <si>
    <t>JEFE GRUPO DE MOVILIDAD DECAU</t>
  </si>
  <si>
    <t>UREA - GUMOV</t>
  </si>
  <si>
    <t>OTROS PRODUCTOS QUÍMICOS; FIBRAS ARTIFICIALES O FIBRAS INDUSTRIALES HECHAS POR EL HOMBRE</t>
  </si>
  <si>
    <t>BOTIQUIN TIPO B - TAHUM</t>
  </si>
  <si>
    <t>JABON LIQUIDO ANTIBACTERIAL - TAHUM</t>
  </si>
  <si>
    <t>PRODUCTOS PARA ASEO Y LIMPIEZA - GRULO</t>
  </si>
  <si>
    <t>VIGENCIA FUTURA APROBADA 2025 ADQUISICION DE LLANTAS DE CAUCHO Y NEUMÁTICOS - GUMOV</t>
  </si>
  <si>
    <t>SOBRANTE VF 2025 - ADQUISICION DE LLANTAS DE CAUCHO Y NEUMÁTICOS - GUMOV -  ADICION (MESES ABRIL A JUNIO)</t>
  </si>
  <si>
    <t>ADQUISICION DE LLANTAS DE CAUCHO Y NEUMÁTICOS - GUMOV</t>
  </si>
  <si>
    <t>APALANCAMIENTO - ADQUISICION DE LLANTAS DE CAUCHO Y NEUMÁTICOS - GUMOV</t>
  </si>
  <si>
    <t>GAFAS DE SEGURIDAD - TAHUM</t>
  </si>
  <si>
    <t>REDUCTORES DE VELOCIDAD MODULAR SEGUR</t>
  </si>
  <si>
    <t>CONOS REFLECTIVOS SEGUR</t>
  </si>
  <si>
    <t xml:space="preserve">GUANTES DESECHABLES DE LATEX - TAHUM  </t>
  </si>
  <si>
    <t xml:space="preserve">GUANTES DESECHABLES DE NITRILO COLOR NEGRO - TAHUM  </t>
  </si>
  <si>
    <t xml:space="preserve">GORRO DESECHABLE O COFIA  - TAHUM  </t>
  </si>
  <si>
    <t>SEÑALIZACION  DEL PLAN DE EMERGENCIAS - TAHUM</t>
  </si>
  <si>
    <t>PUNTO ECOLÓGICO 3 PUESTOS 100L Y 35L BLANCO VERDE NEGRO CON TAPA VAIVEN PLANE</t>
  </si>
  <si>
    <t>PRODUCTOS METALICOS ELABORADOS (EXCEPTO MAQUINAROA Y EQUIPO)</t>
  </si>
  <si>
    <t>ESCALERA MULTIPOSICIÓN 12 PELDAÑOS 200 KG - GRULO (GUTIC)</t>
  </si>
  <si>
    <t>GRUPO DE BIENES RAICES MEPOY</t>
  </si>
  <si>
    <t>MATERIALES DE CONSTRUCCION Y FERRETERIA - GUBIR</t>
  </si>
  <si>
    <t>MATERIALES DE CONSTRUCCION Y FERRETERIA - GRULO</t>
  </si>
  <si>
    <t>VALLAS METALICAS - SEGUR</t>
  </si>
  <si>
    <t>SUMINISTRO DE ELEMENTOS ELECTRICOS Y ELECTRONICOS DE FERRETERIA- GUTIC</t>
  </si>
  <si>
    <t xml:space="preserve">MANTENIMIENTO INSTALACIONES POLICIALES DE LA POLICIA METROPOLITANA DE POPAYAN </t>
  </si>
  <si>
    <t>MANTENIMIENTO INSTALACIONES POLICIALES ESTACIÓN DE POLICÍA PAISPAMBA - PLAN DIGNIDAD</t>
  </si>
  <si>
    <t>JEFE SEPRO DECAU</t>
  </si>
  <si>
    <t>SERVICIO DE HOSPEDAJE - GRULO</t>
  </si>
  <si>
    <t>JEFE GRUPO LOGISTICO MEPOY</t>
  </si>
  <si>
    <t>SUMINISTRO REFRIGERIO Y ALIMENTACION - GRULO</t>
  </si>
  <si>
    <t>VIGENCIA FUTURA APROBADA 2025 SERVICIO DE CORREO Y MENSAJERIA - GUGED</t>
  </si>
  <si>
    <t>SERVICIO DE CORREO Y MENSAJERIA - GUGED</t>
  </si>
  <si>
    <t>APALANCAMIENTO - SERVICIO DE CORREO Y MENSAJERIA - GUGED</t>
  </si>
  <si>
    <t>SERVICIO DE DISTRIBICION DE ELECTRICIDAD - GUBIR</t>
  </si>
  <si>
    <t>PAGO SERVICIOS PUBLICOS MEDIANTE ACTO ADMINISTRATIVO (RESOLUCION)</t>
  </si>
  <si>
    <t>SERVICIO DE ACUEDUCTO - GUBIR</t>
  </si>
  <si>
    <t xml:space="preserve">VIGENCIA FUTURA APROBADA 2025 SERVICIOS DE SEGUROS DE VEHICULOS AUTOMOTORES SOAT - GUMOV </t>
  </si>
  <si>
    <t>SELECCIÓN ABREVIADA SUBASTA</t>
  </si>
  <si>
    <t>SOBRANTE VF 2025 - SERVICIOS DE SEGUROS DE VEHICULOS AUTOMOTORES SOAT - GUMOV (SE SUMA AL APALANCAMIENTO)</t>
  </si>
  <si>
    <t>SERVICIOS DE SEGUROS DE VEHICULOS AUTOMOTORES SOAT - GUMOV</t>
  </si>
  <si>
    <t xml:space="preserve">APALANCAMIENTO - SERVICIOS DE SEGUROS DE VEHICULOS AUTOMOTORES SOAT - GUMOV </t>
  </si>
  <si>
    <t>POLIZA RESPONSABILIDAD CIVIL Y CASCO PARA EQUIPOS SIART - GUDMO 14</t>
  </si>
  <si>
    <t xml:space="preserve">POLIZA RESPONSABILIDAD CIVIL Y CASCO PARA EQUIPOS SIART - 1 SIART MEPOY </t>
  </si>
  <si>
    <t>SERVICIO DE MEDICION AMBIENTAL - TAHUM</t>
  </si>
  <si>
    <t>RESPONSABLE SERVICIOS GENERALES - DECAU</t>
  </si>
  <si>
    <t>VIGENCIA FUTURA APROBADA 2025 SERVICIO INTEGRAL DE ASEO Y CAFETERIA - GRULO</t>
  </si>
  <si>
    <t xml:space="preserve"> SOBRANTE VF 2025 - SERVICIO INTEGRAL DE ASEO Y CAFETERIA - GRULO (ADICION MESES MAYO A JULIO)</t>
  </si>
  <si>
    <t>ADICION (MESES MAYO A JUNIO)  - SERVICIO INTEGRAL DE ASEO Y CAFETERIA - GRULO</t>
  </si>
  <si>
    <t>SERVICIO INTEGRAL DE ASEO Y CAFETERIA - GRULO</t>
  </si>
  <si>
    <t>APALANCAMIENTO - SERVICIO INTEGRAL DE ASEO Y CAFETERIA - GRULO</t>
  </si>
  <si>
    <t>SERVICIO DE FUMIGACION - GRULO</t>
  </si>
  <si>
    <t>MANTENIMIENTO DE COMPUTADORES, IMPRESORA, FOTOCOPIADORA Y ESCANER - GUTIC</t>
  </si>
  <si>
    <t>VIGENCIA FUTURA APROBADA 2025 MANTENIMIENTO DE VEHICULOS - GUMOV</t>
  </si>
  <si>
    <t>JEFE SETRA DECAU</t>
  </si>
  <si>
    <t>ADICION (MESES ABRIL A JUNIO) MANTENIMIENTO DE VEHICULOS - GUMOV</t>
  </si>
  <si>
    <t>MANTENIMIENTO DE VEHICULOS - GUMOV</t>
  </si>
  <si>
    <t>APALANCAMIENTO - MANTENIMIENTO DE VEHICULOS - GUMOV</t>
  </si>
  <si>
    <t>VIGENCIA FUTURA APROBADA 2025 MANTENIMIENTO DE MOTOCICLETAS - GUMOV</t>
  </si>
  <si>
    <t>ADICION (MESES MAYO A JUNIO) MANTENIMIENTO DE MOTOCICLETAS - GUMOV</t>
  </si>
  <si>
    <t>MANTENIMIENTO DE MOTOCICLETAS - GUMOV</t>
  </si>
  <si>
    <t>MANTENIMIENTO DE PLANTAS DE ENERGIA - GUTIC</t>
  </si>
  <si>
    <t>OPERADOR SIART  MEPOY</t>
  </si>
  <si>
    <t>MANTENIMIENTO EQUIPO SIART - 1 GUDMO</t>
  </si>
  <si>
    <t xml:space="preserve">MANTENIMIENTO EQUIPO SIART - 1 SIART MEPOY </t>
  </si>
  <si>
    <t>MANTENIMIENTO DE UPS - GUTIC</t>
  </si>
  <si>
    <t>MANTENIMIENTO DE AIRES ACONDICIONADOS - GUTIC</t>
  </si>
  <si>
    <t>MANTENIMIENTO Y RECARGA DE EXTINTORES - GRULO</t>
  </si>
  <si>
    <t>RECARGA Y SUMINISTRO DE TONNER Y CARTUCHOS - GUTIC</t>
  </si>
  <si>
    <t xml:space="preserve">02 02 02 008 009 </t>
  </si>
  <si>
    <t>EDICION DE ESCRITOS, TRABAJOS Y DISEÑOS TIPOGRAFICOS E IMPRESIONES  COMAN</t>
  </si>
  <si>
    <t>VALLAS, PENDONES Y/O PROPAGANDA PUBLICITARIA Y OTROS. COEST</t>
  </si>
  <si>
    <t>VALLAS, PENDONES Y/O PROPAGANDA PUBLICITARIA Y OTROS. PLANE</t>
  </si>
  <si>
    <t>Pendones para el SGSST (Politica, Objetivos) TAHUM</t>
  </si>
  <si>
    <t>EDICION DE ESCRITOS, TRABAJOS Y DISEÑOS TIPOGRAFICOS E IMPRESIONES  COEST</t>
  </si>
  <si>
    <t>SERVICIO OUTSOURCING DE IMPRESIÓN Y FOTOCOPIADO GUTIC</t>
  </si>
  <si>
    <t>02 02 02 009 002</t>
  </si>
  <si>
    <t>SERVICIOS DE EDUCACION</t>
  </si>
  <si>
    <t>CAPACITACION BRIGADA DE EMERGENCIA - TAHUM</t>
  </si>
  <si>
    <t>SERVICIOS DE ALCANTARILLADO, RECOLECCIÓN, TRATAMIENTO Y DISPOSICIÓN DE DESECHOS Y OTROS SERVICIOS DE SANEAMIENTO AMBIENTAL - GUBIR</t>
  </si>
  <si>
    <t>JEFE TAHUM</t>
  </si>
  <si>
    <t>VIATICOS DE LOS FUNCIONARIOS EN COMISION</t>
  </si>
  <si>
    <t>VIATICOS DE LOS FUNCIONARIOS EN COMISION - TAHUM</t>
  </si>
  <si>
    <t>PAGO DE IMPUESTO PREDIAL - GUBIR</t>
  </si>
  <si>
    <t>JEFE GUTAH</t>
  </si>
  <si>
    <t>JEFE TAHUM COMANDO DE REGION DE POLICA NUMERO CUATRO</t>
  </si>
  <si>
    <t xml:space="preserve">SERVICIOS PARA ACTIVIDADES CULTURALES, DEPORTIVAS, RECREATIVAS Y PSICOSOCIALES - ACTIVIDADES </t>
  </si>
  <si>
    <t>SERVICIOS PARA ACTIVIDADES CULTURALES, TURISTICAS Y DE ESPARCIMIENTO - PASEOS</t>
  </si>
  <si>
    <t>M12N</t>
  </si>
  <si>
    <t>GUDMO No. 14</t>
  </si>
  <si>
    <t>JEFE  ADMINISTRATIVO DECAU - JEFE REGIONAL DE INFRAESTRUCTURA NUMERO CUATRO</t>
  </si>
  <si>
    <t xml:space="preserve">MANTENIMIENTO INSTALACIONES CAMPAMENTO MOVIL GUDMO 14 MEPOY </t>
  </si>
  <si>
    <t>MANTENIMIENTO VEHICULOS</t>
  </si>
  <si>
    <t>ADICION CONTRATO</t>
  </si>
  <si>
    <t>MANTENIMIENTO MOTOCICLETAS</t>
  </si>
  <si>
    <t>JEFE GUTAH MEPOY</t>
  </si>
  <si>
    <t>PROCESO NO CONTRACTUAL</t>
  </si>
  <si>
    <t xml:space="preserve">M12 </t>
  </si>
  <si>
    <t>M12NSF</t>
  </si>
  <si>
    <t xml:space="preserve">LOGISTICA NUSEFA </t>
  </si>
  <si>
    <t>JEFE GRUPO DE INCORPORACION DECAU</t>
  </si>
  <si>
    <t>PAPELERIA, UTILES DE ESCRITORIO Y OFICINA  RESERVA PRESUPUESTAL</t>
  </si>
  <si>
    <t xml:space="preserve">SE HACE NECESARIO PARA SUPLIR LA NECESIDAD EN ESTA UIDAD POLICIAL </t>
  </si>
  <si>
    <t>ELEMENTOS DE FERRETERIA GENERAL</t>
  </si>
  <si>
    <t>ELEMENTOS DE FERRETERIA (TUBERIA, GRIFERIA, EMPAQUES)</t>
  </si>
  <si>
    <t>ELEMENTOS DE FERRETERIA (CEMENTOS, IMPERMEABILIZANTES, SELLANTES, PEGANTES, TEJAS)</t>
  </si>
  <si>
    <t>ELEMENTOS DE FERRETERIA (BORCHAS, RODRILLOS)</t>
  </si>
  <si>
    <t xml:space="preserve">SERVICIO DE DISTRIBICION DE ELECTRICIDAD </t>
  </si>
  <si>
    <t>RESOLUCION PRESUPUESTAS</t>
  </si>
  <si>
    <t xml:space="preserve">VIGENCIA FUTURA APROBADA 2025 SERVICIO INTEGRAL DE ASEO Y CAFETERIA </t>
  </si>
  <si>
    <t xml:space="preserve"> SOBRANTE VF 2025 - SERVICIO INTEGRAL DE ASEO Y CAFETERIA - GRULO - (ADICION MES JUNIO)</t>
  </si>
  <si>
    <t>SERVICIO INTEGRAL DE ASEO Y CAFETERIA - GRULO - (ADICION MES JUNIO)</t>
  </si>
  <si>
    <t xml:space="preserve">SERVICIO INTEGRAL DE ASEO Y CAFETERIA </t>
  </si>
  <si>
    <t xml:space="preserve">APALANCAMIENTO SERVICIO INTEGRAL DE ASEO Y CAFETERIA </t>
  </si>
  <si>
    <t xml:space="preserve">SERVICIOS DE ALCANTARILLADO, RECOLECCIÓN, TRATAMIENTO Y DISPOSICIÓN DE DESECHOS Y OTROS SERVICIOS DE SANEAMIENTO AMBIENTAL </t>
  </si>
  <si>
    <t>M12D2</t>
  </si>
  <si>
    <t xml:space="preserve">JUEGOS DE SALA </t>
  </si>
  <si>
    <t>Se hace necesario este presupuesto para suplir una serie de necesidades que se presentan las unidades del DECAU lo cual permitirá brindar un excelente servicio de policía.</t>
  </si>
  <si>
    <t>CATRES DOBLES</t>
  </si>
  <si>
    <t>CAMAS TACTICAS PLEGABLES  DE ALTA RESISTENCIA-CORREGIMIENTO EL PLATEADO</t>
  </si>
  <si>
    <t>Se hace necesario este presupuesto para fortalecer el servicio de policia en el Operación Perseo  en el Corregimiento e Plateado Cauca.</t>
  </si>
  <si>
    <t>COMODAS BIPERSONAL METALICAS</t>
  </si>
  <si>
    <t>CAMAS</t>
  </si>
  <si>
    <t xml:space="preserve">COLCHONES </t>
  </si>
  <si>
    <t xml:space="preserve">LOCKER METÁLICO - DE 16 PUESTOS </t>
  </si>
  <si>
    <t>PUESTOS DE TRABAJO(ESCRITORIOS)</t>
  </si>
  <si>
    <t xml:space="preserve">SILLAS ERGONOMICAS </t>
  </si>
  <si>
    <t>RACK METALICOS DE ALMACENAMIENTO DE ARMAMENTO Y ACCESORIOS</t>
  </si>
  <si>
    <t>MANCUERNAS X23K</t>
  </si>
  <si>
    <t xml:space="preserve">BARRAS DE PESAS </t>
  </si>
  <si>
    <t xml:space="preserve">RUEDA ABDOMINAL </t>
  </si>
  <si>
    <t xml:space="preserve">SACO DE BOXEO </t>
  </si>
  <si>
    <t>BALONES DE VOLEIBOL</t>
  </si>
  <si>
    <t>MALLAS DE VOLEIBOL</t>
  </si>
  <si>
    <t>BALONES PARA GRAMA SINTÉTICA</t>
  </si>
  <si>
    <t>GUANTES DE BOXEO</t>
  </si>
  <si>
    <t>BALONES DE FUTBOL</t>
  </si>
  <si>
    <t>ADUISICION DE EQUIPOS  DE GIMNASIO</t>
  </si>
  <si>
    <t>DISCOS PESAS DIFERENTES PESOS</t>
  </si>
  <si>
    <t>BANCO DE PESAS</t>
  </si>
  <si>
    <t>SERV.GENERALES</t>
  </si>
  <si>
    <t>RESPONSABLE SER. GENERALES DECAU</t>
  </si>
  <si>
    <t xml:space="preserve">MAQUINA PICAPASTOS </t>
  </si>
  <si>
    <t>HERRAMIENTAS DE CONTRUCCION ELECTRICAS</t>
  </si>
  <si>
    <t>ESTUFAS</t>
  </si>
  <si>
    <t xml:space="preserve">LAVADORAS </t>
  </si>
  <si>
    <t>ADQUISICION DESTRUCTORAS DE PAPEL</t>
  </si>
  <si>
    <t>VIDEO BEAM - GUTIC</t>
  </si>
  <si>
    <t>ADQUISICION IMPRESORA MULTIFUNCIONAL</t>
  </si>
  <si>
    <t>ADQUISICION COMPUTADOR PORTATIL</t>
  </si>
  <si>
    <t>ADQUISICION COMPUTADOR DE ESCRITORIO</t>
  </si>
  <si>
    <t xml:space="preserve">ADQUISICION ESCÁNER </t>
  </si>
  <si>
    <t>SERVIDOR DHCP CON SU WINDOWS SERVER Y LICENCIA</t>
  </si>
  <si>
    <t>TABLET DE DISEÑO DE 512GB PARA COEST DECAU</t>
  </si>
  <si>
    <t>ACCESORIOS TABLET DE DISEÑO DE 512GB PARA COEST DECAU (CARGADOR - CABLE DE DATOS - PENCIL Y PUNTAS REPUESTOS - TECLADO KEYBOARD)</t>
  </si>
  <si>
    <t>ACCESORIOS RESPUESTOS (Perillas - Potenciómetro - Stiker - Carcasas - Baterías - Monofonos - beltclip - antenas) PARA RADIOS XTS 2250, APX 8000, APX 5000 - GUTIC</t>
  </si>
  <si>
    <t>TELEVISORES 65"</t>
  </si>
  <si>
    <t>CAMARA FOTOGRAFICA PROFESIONAL 4K PARA COEST Y SIPOL-SIJIN</t>
  </si>
  <si>
    <t>LENTE PARA CAMARA FOTOGRAFICA PROFESIONAL 4K PARA COEST</t>
  </si>
  <si>
    <t>ESTABILIZADOR TRIPODE PARA CAMARA FOTOGRAFICA PROFESIONAL 4K PARA COEST</t>
  </si>
  <si>
    <t>RADIO ESCANNER (SIPOL)</t>
  </si>
  <si>
    <t>JEFE GUGED DECAU</t>
  </si>
  <si>
    <t>DESHUMIINIDIFICADORES</t>
  </si>
  <si>
    <t>HUMIDIFICADORES</t>
  </si>
  <si>
    <t>ADQUISICION LICENCIAS OFIMATICA OFFICE HOMME BUSSINES</t>
  </si>
  <si>
    <t xml:space="preserve">PRODUCTOS DE CAFETERIA </t>
  </si>
  <si>
    <t>SUMINISTRO DE VIVERES</t>
  </si>
  <si>
    <t xml:space="preserve">SUMINISTRO DE VIVERES-CORREGIMIENTO EL PLATEADO </t>
  </si>
  <si>
    <t>SSST</t>
  </si>
  <si>
    <t>ARTICULOS TEXTILES (EXCEPTO PRENDAS DE VESTIR)</t>
  </si>
  <si>
    <t>TAPABOCAS</t>
  </si>
  <si>
    <t xml:space="preserve"> PASTA O PULPA, PAPEL Y PRODUCTOS DE PAPEL; IMPRESOS Y ARTÍCULOS RELACIONADOS</t>
  </si>
  <si>
    <t>CUPO VIGENCIA FUTURA 2025 PAPELERIA, UTILES DE ESCRITORIO Y OFICINA(VIGENCIA FUTURA)</t>
  </si>
  <si>
    <t>PAPELERIA, UTILES DE ESCRITORIO Y OFICINA(julio-noviembre)</t>
  </si>
  <si>
    <t>PAPELERIA, UTILES DE ESCRITORIO Y OFICINA-APALANCAMIENTO 2026</t>
  </si>
  <si>
    <t>CUPO VIGENCIA FUTURA 2025 SUMINISTRO DE COMBUSTIBLE - CORRIENTE -ACPM(VIGENCA FUTURA)</t>
  </si>
  <si>
    <t>SUMINISTRO DE COMBUSTIBLE - CORRIENTE -ACPM(julio-noviembre)</t>
  </si>
  <si>
    <t>SUMINISTRO DE COMBUSTIBLE - CORRIENTE -ACPM-JUNIO</t>
  </si>
  <si>
    <t>SUMINISTRO DE COMBUSTIBLE - CORRIENTE -ACPM-APALANCAMIENTO 2026</t>
  </si>
  <si>
    <t>SERVICIO SUMINISTRO DE COMBUSTIBLE-GUADAÑAS</t>
  </si>
  <si>
    <t>SUMINISTRO DE COMBUSTIBLE-PLANTAS ELECTRICAS</t>
  </si>
  <si>
    <t>SUMINISTRO DE COMBUSTIBLE-PLANTAS ELECTRICAS- CORREGIMIENTO ELPLATEADO</t>
  </si>
  <si>
    <t>RESPONSABLE GRUPO DE MOVILIDAD  DECAU</t>
  </si>
  <si>
    <t>ACEITE LUBRICANTE PL A5 EN GALON (DE ACUERDO A ESPECIFICACIONES TECNICAS)</t>
  </si>
  <si>
    <t>ACEITE LUBRICANTE PL A5 PRESENTACION 150 ML(DE ACUERDO A ESPECIFICACIONES TECNICAS)</t>
  </si>
  <si>
    <t>SOLVENTE PL S5  EN GALON (DE ACUERDO A ESPECIFICACIONES TECNICAS)</t>
  </si>
  <si>
    <t>RESPONSABLE SSST DECAU</t>
  </si>
  <si>
    <t>RECARGA EQUIPOS EXTINTORES DE INCENDIOS ABC MULTIPROPOSITO DE 10 LB</t>
  </si>
  <si>
    <t>RECARGA EQUIPOS EXTINTORES DE INCENDIOS ABC MULTIPROPOSITO DE 20 LB</t>
  </si>
  <si>
    <t>RECARGA EQUIPOS EXTINTORES DE INCENDIOS CO2 DE 5 LB</t>
  </si>
  <si>
    <t>JEFE GRUPO MOVILIDAD DECAU</t>
  </si>
  <si>
    <t>CUPO VIGENCIA FUTURA 2025 SUMINISTRO DE LLANTAS Y NEUMATICOS VEHICULOS Y MOTICICLETAS (VIGENCIA FUTURA)</t>
  </si>
  <si>
    <t>SUMINISTRO DE LLANTAS Y NEUMATICOS VEHICULOS Y MOTICICLETAS (julio-noviembre)</t>
  </si>
  <si>
    <t>SUMINISTRO DE LLANTAS Y NEUMATICOS VEHICULOS Y MOTICICLETAS -APALANCAMIENTO 2026</t>
  </si>
  <si>
    <t>GUANTES DESECHABLES DE NITRILO  Y GUANTES DE LATEX</t>
  </si>
  <si>
    <t>BARRERAS VIALES DE SEGURIDAD</t>
  </si>
  <si>
    <t>KIT PUESTOS DE CONTROL</t>
  </si>
  <si>
    <t xml:space="preserve">MATERIALES PARA LA CONSTRUCCION </t>
  </si>
  <si>
    <t>MATERIALES PARA LA CONSTRUCCION -CORREGIMIENTO EL PLATEADO</t>
  </si>
  <si>
    <t xml:space="preserve">ELEMENTOS DE COCINA </t>
  </si>
  <si>
    <t xml:space="preserve"> SERVICIOS DE CONSTRUCCIÓN</t>
  </si>
  <si>
    <t xml:space="preserve">MANTENIMIENTO INSTALACIONES POLICIALES UNIDADES DEL DEPARTAMENTO DE POLICÍA CAUCA </t>
  </si>
  <si>
    <t>02-02-02-005-005</t>
  </si>
  <si>
    <t>MANTENIMIENTO INSTALACIONES POLICIALES UNIDADES DEL DEPARTAMENTO DE POLICÍA CAUCA -ESTACION DE POLICIA BELALCAZAR -PLAN DIGNIDAD</t>
  </si>
  <si>
    <t>02-02-02-005-006</t>
  </si>
  <si>
    <t>MANTENIMIENTO INSTALACIONES POLICIALES UNIDADES DEL DEPARTAMENTO DE POLICÍA CAUCA -ESTACION DE POLICIA FLORENCIA-PLAN DIGNIDAD</t>
  </si>
  <si>
    <t>02-02-02-005-007</t>
  </si>
  <si>
    <t>MANTENIMIENTO INSTALACIONES POLICIALES UNIDADES DEL DEPARTAMENTO DE POLICÍA CAUCA -ESTACION DE POLICIA EL ESTRECHO-PLAN DIGNIDAD</t>
  </si>
  <si>
    <t>SERVICIO DE HOSPEDAJE PERSONAL DEL DEPARTAMENTO Y UNIDADES EN COMISION</t>
  </si>
  <si>
    <t>SERVICIO DE SUMINISTRO DE  COMIDA CALIENTE</t>
  </si>
  <si>
    <t>CUPO VIGENCIA FUTURA 2025 SERVICIO DE CORREO Y MENSAJERIA (VIGENCIA FUTURA)</t>
  </si>
  <si>
    <t>SERVICIO DE CORREO Y MENSAJERIA (julio-noviembre)</t>
  </si>
  <si>
    <t>SERVICIO DE CORREO Y MENSAJERIA-apalancamiento 2026</t>
  </si>
  <si>
    <t>JEFE GRUPO BIENES RAICES MEPOY</t>
  </si>
  <si>
    <t xml:space="preserve">SERVICIO DE DISTRIBUCION DE ELECTRICIDAD </t>
  </si>
  <si>
    <t>ACTO ADMINISTRATIVO RESOLUCION SERVI.PUBLICOS</t>
  </si>
  <si>
    <t xml:space="preserve">SERVICIO DE ACUEDUCTO </t>
  </si>
  <si>
    <t>RESPONSABLE GRUPO DE MOVILIDAD DECAU</t>
  </si>
  <si>
    <t>POLIZAS DRONES</t>
  </si>
  <si>
    <t xml:space="preserve">CUPO VIGENCIA FUTURA 2025 SERVICIOS DE SEGUROS DE VEHICULOS AUTOMOTORES (SEGUROS SOAT) </t>
  </si>
  <si>
    <t>SERVICIOS DE SEGUROS DE VEHICULOS AUTOMOTORES (SEGUROS SOAT) (julio-noviembre)</t>
  </si>
  <si>
    <t>SERVICIOS DE SEGUROS DE VEHICULOS AUTOMOTORES (SEGUROS SOAT) -APALANCAMIENTO2026</t>
  </si>
  <si>
    <t>CUPO VIGENCIA FUTURA 2025 ARRENDAMIENTO SUBESTACIÓN DE POLICÍA EN EL CORREGIMIENTO EL PATÍA (BORDO) (VIGENCIA FUTURA)</t>
  </si>
  <si>
    <t>ARRENDAMIENTO SUBESTACIÓN DE POLICÍA EN EL CORREGIMIENTO EL PATÍA (BORDO) (julio-noviembre)</t>
  </si>
  <si>
    <t>ARRENDAMIENTO SUBESTACIÓN DE POLICÍA EN EL CORREGIMIENTO EL PATÍA (BORDO) - apalancamiento 2026</t>
  </si>
  <si>
    <t>COMANDNATE UBICAR  MIRANDA</t>
  </si>
  <si>
    <t>CUPO VIGENCIA FUTURA 2025 ARRENDAMIENTO DE UN BIEN INMUEBLE PARA  LA UNIDAD BÁSICA DE CARABINEROS EN LA VEREDA EL DESBARATADO MUNICIPIO DE MIRANDA DEPARTAMENTO DEL CAUCA(VIGENCIA FUTURA)</t>
  </si>
  <si>
    <t>ARRENDAMIENTO DE UN BIEN INMUEBLE PARA  LA UNIDAD BÁSICA DE CARABINEROS EN LA VEREDA EL DESBARATADO MUNICIPIO DE MIRANDA DEPARTAMENTO DEL CAUCA(julio-noviembre)</t>
  </si>
  <si>
    <t>ARRENDAMIENTO DE UN BIEN INMUEBLE PARA  LA UNIDAD BÁSICA DE CARABINEROS EN LA VEREDA EL DESBARATADO MUNICIPIO DE MIRANDA DEPARTAMENTO DEL CAUCA-apalancamiento 2026</t>
  </si>
  <si>
    <t>DEF. JUDICIAL</t>
  </si>
  <si>
    <t>JEFE OFICINA DE DEFENSA JUDICIAL DECAU</t>
  </si>
  <si>
    <t xml:space="preserve">SERVICIOS PRESTADOS A LAS EMPRESAS Y SERVICIOS DE PRODUCCIÓN </t>
  </si>
  <si>
    <t>GASTOS JUDICIALES PROCESOS LLEVADOS AL PERSONAL DEL DEPARTAMENTO DE POLICÍA CAUCA</t>
  </si>
  <si>
    <t>CUPO VIGENCIA FUTURA 2025  SERVICIO INTEGRAL DE ASEO Y CAFETERIA (VIGENCIA FUTURA)</t>
  </si>
  <si>
    <t xml:space="preserve"> SERVICIO INTEGRAL DE ASEO Y CAFETERIA (julio-noviembre)</t>
  </si>
  <si>
    <t xml:space="preserve"> SERVICIO INTEGRAL DE ASEO Y CAFETERIA APALANCAMIENTO 2026</t>
  </si>
  <si>
    <t>SERVICIO DE FUMIGACION</t>
  </si>
  <si>
    <t>MANTENIMIENTO DE COMPUTADORES, IMPRESORA, FOTOCOPIADORA Y ESCANER</t>
  </si>
  <si>
    <t>CUPO VIGENCIA FUTURA 2025 MANTENIMIENTO EQUIPO DE NAVEGACIÓN Y TRANSPORTE,  (VEHÍCULOS,  Y REVISION TECNICO MECANICA).  (VIGENCIA FUTURA)</t>
  </si>
  <si>
    <t>CUPO VIGENCIA FUTURA 2025 MANTENIMIENTO EQUIPO DE NAVEGACIÓN Y TRANSPORTE,  ( MOTOCICLETAS Y REVISION TECNICO MECANICA).  (VIGENCIA FUTURA)</t>
  </si>
  <si>
    <t>MANTENIMIENTO EQUIPO DE NAVEGACIÓN Y TRANSPORTE,  (VEHÍCULOS Y REVISION TECNICO MECANICA). (julio-noviembre)</t>
  </si>
  <si>
    <t>MANTENIMIENTO EQUIPO DE NAVEGACIÓN Y TRANSPORTE,  (VEHÍCULOS Y REVISION TECNICO MECANICA). -APALANCAMIENTO 2026</t>
  </si>
  <si>
    <t>MANTENIMIENTO EQUIPO DE NAVEGACIÓN Y TRANSPORTE,  ( MOTOCICLETAS Y REVISION TECNICO MECANICA).  (julio-noviembre)</t>
  </si>
  <si>
    <t>MANTENIMIENTO EQUIPO DE NAVEGACIÓN Y TRANSPORTE,  ( MOTOCICLETAS Y REVISION TECNICO MECANICA).  APALANCAMIENTO 2026</t>
  </si>
  <si>
    <t xml:space="preserve">MANTENIMIENTO PREVENTIVO Y CORRECTIVO A PLANTAS ELECTRICAS </t>
  </si>
  <si>
    <t>RECARGA DE TONER Y CARTUCHOS PARA IMPRESORA</t>
  </si>
  <si>
    <t>ANALISTA DE MANTENIMIENTO DECAU</t>
  </si>
  <si>
    <t>CUPO VIGENCIA FUTURA 2025 MANTENIMIENTO PREVENTIVO Y CORRECTIVO DE ASCENSORES (VIGENCIA FUTURA)</t>
  </si>
  <si>
    <t>MANTENIMIENTO PREVENTIVO Y CORRECTIVO DE ASCENSORES(julio-noviembre)</t>
  </si>
  <si>
    <t>MANTENIMIENTO PREVENTIVO Y CORRECTIVO DE ASCENSORES-APALANCAMIENTO 2026</t>
  </si>
  <si>
    <t xml:space="preserve">MANTENIMIENTO GIMNASIO </t>
  </si>
  <si>
    <t xml:space="preserve"> SERVICIO OUTSOURCING DE IMPRESIÓN Y FOTOCOPIADO </t>
  </si>
  <si>
    <t>PRESTACIÓN DE SERCICIOS DE EDICIÓN DE LIBROS, REVISTAS, ESCRITOS Y TRABAJOS TIPOGRAFICOS, PUBLICIDAD, PROPAGANDA, IMPRESIÓN Y REPRODUCCIÓN , IMPRENTA Y ENCUADERNACIÓN, EN GENERAL CON LAS NORMAS ESTABLECIDAS POR LA POLICÍA NACIONAL.</t>
  </si>
  <si>
    <t>JEFE GUTAH DECAU</t>
  </si>
  <si>
    <t>PAGO DE VIÁTICOS Y GASTOS DE VIAJE AL PERSONAL POLICIAL ASIGNADO AL DEPARTAMENTO DE POLICÍA CAUCA</t>
  </si>
  <si>
    <t>ACTO ADMINISTRATIVO RESOLUCION VIATICOS</t>
  </si>
  <si>
    <t xml:space="preserve"> IMPUESTO PREDIAL Y SOBRETASA AMBIENTAL</t>
  </si>
  <si>
    <t>M12D9</t>
  </si>
  <si>
    <t>SEGURIDAD Y SALUD EN EL TRABAJO - MEPOY</t>
  </si>
  <si>
    <t xml:space="preserve">MUEBLES, INSTRUMENTOS MUSICALES, ARTICULOS DE DEPORTE Y ANTIGUAEDADES </t>
  </si>
  <si>
    <t>42192207</t>
  </si>
  <si>
    <t>CAMILLA DE PRIMEROS AUXILIOS (GICAU)</t>
  </si>
  <si>
    <t xml:space="preserve">Se hace necesario este presupuesto para suplir una serie de necesidades que se presentan el Grupo de Incorporacion DECAU </t>
  </si>
  <si>
    <t xml:space="preserve">02 01 01 003 008 </t>
  </si>
  <si>
    <t>56112103</t>
  </si>
  <si>
    <t>SILLA INTERLOCUTORA CON BRAZOS NEGRO (GICAU)</t>
  </si>
  <si>
    <t>TAPABOCAS N95 (GICAU)</t>
  </si>
  <si>
    <t>GICAU</t>
  </si>
  <si>
    <t>PAPELERIA Y UTILES DE ESCRITORIO Y OFICINA (GICAU)</t>
  </si>
  <si>
    <t>ADICION CONTRATO PAPELERIA Y UTILES DE ESCRITORIO Y OFICINA</t>
  </si>
  <si>
    <t xml:space="preserve"> PRODUCTOS DE CAUCHO Y PLÁSTICO</t>
  </si>
  <si>
    <t>GUANTES DE LATEX X 100 UDS QUIRURGICOS DESECHABLES (GICUA)</t>
  </si>
  <si>
    <t>JEFE ADMINISTRATIVO DECAU - JEFE REGIONAL DE INFRAESTRUCTURA NUMERO CUATRO</t>
  </si>
  <si>
    <t xml:space="preserve"> OTROS SERVICIOS PROFESIONALES, CIENTÍFICOS Y TÉCNICOS</t>
  </si>
  <si>
    <t>CONTRATACION DE PRESTACIÓN SERVICIOS PARA VALORACION MORFOFUNCIONAL Y FISICOATLETICA (GICAU) VIGENCIA FUTURA 2025</t>
  </si>
  <si>
    <t>CONTRATACION DIRECTA Y APOYO A LA GESTION DINCO</t>
  </si>
  <si>
    <t xml:space="preserve">CONTRATO DE PRESTACIÓN DE SERVICIOS PARA VALORACION MORFOFUNCIONAL Y FISICOATLETICA (GICAU) </t>
  </si>
  <si>
    <t>APALANCAMIENTO VIGENCIAS FUTURAS 2026 CONTRATACION DE PRESTACIÓN SERVICIOS PARA VALORACION MORFOFUNCIONAL Y FISICOATLETICA (GICAU)</t>
  </si>
  <si>
    <t>APALANCAMIENTO VIGENCIAS FUTURAS 2026 CONTRATO DE PRESTACIÓN DE SERVICIOS PARA VALORACION MORFOFUNCIONAL Y FISICOATLETICA (GICAU)</t>
  </si>
  <si>
    <t>CONTRATACION DE SERVICIOS PROFESIONALES EN TRABAJO SOCIAL - VALORACION SOCIO FAMILIAR (GICAU) VIGENCIA FUTURA 2025</t>
  </si>
  <si>
    <t>CONTRATO DE PRESTACIÓN DE SERVICIOS EN TRABAJO SOCIAL - VALORACION SOCIO FAMILIAR (GICAU)</t>
  </si>
  <si>
    <t>APALANCAMIENTO CONTRATACION DE SERVICIOS PROFESIONALES EN TRABAJO SOCIAL - VALORACION SOCIO FAMILIAR (GICAU) VIGENCIA FUTURA 2026</t>
  </si>
  <si>
    <t>PENDIENTE PARA TRASLADO PRESUPUESTAL COMITÉ ABRIL</t>
  </si>
  <si>
    <t>SERVICIO INTEGRAL DE ASEO Y CAFETERIA (GICAU Y RINCO 4)</t>
  </si>
  <si>
    <t>ADICION ACUERDO MARCO DE PRECIOS (VERIFICAR SI SE PUEDE ADICIONAR A LA ORDEN DE COMPRA ACTUAL)</t>
  </si>
  <si>
    <t>APALANCAIENTO VIGENCIA FUTURA 2026 SERVICIO INTEGRAL DE ASEO Y CAFETERIA (GICAU Y RINCO 4)</t>
  </si>
  <si>
    <t>APALANCAMIENTO VIGENCIA FUTURA 2026 SERVICIO INTEGRAL DE ASEO Y CAFETERIA (GICAU Y RINCO 4)</t>
  </si>
  <si>
    <t xml:space="preserve">02-02-02-009-006 </t>
  </si>
  <si>
    <t>ACTIVIDADES DE BIENESTAR PARA EL PERSONAL DE LA BASE DE LA REGIONAL DE INCORPORACIÓN No. 4 Y EL GRUPO DE INCORPORACION CAUCA - Adición mediante resolución 0006 del 01/01/2025</t>
  </si>
  <si>
    <t>M12D8</t>
  </si>
  <si>
    <t>Se hace necesario este presupuesto para suplir una serie de necesidades que se presentan la Seaccional de Transito y Transporte DECAU</t>
  </si>
  <si>
    <t>PAGO DE VIÁTICOS Y GASTOS DE VIAJE AL PERSONAL POLICIAL ASIGNADO ALA SECCIONAL DE TRANAITO Y TRANSPORTE DEL DEPARTAMENTO DE POLICÍA CAUCA</t>
  </si>
  <si>
    <t>M12DBS1</t>
  </si>
  <si>
    <t>02-02-02-009</t>
  </si>
  <si>
    <t>SERVICIOS PARA ACTIVIDADES CULTURALES, DEPORTIVAS, RECREATIVAS Y PSICOSOCIALES - PASEOS</t>
  </si>
  <si>
    <t>Se hace necesario este presupuesto para contribuir al bienestar del persoal uniformado que conforma el DECAU</t>
  </si>
  <si>
    <t xml:space="preserve">SERVICIOS PARA ACTIVIDADES CULTURALES, DEPORTIVAS, RECREATIVAS Y PSICOSOCIALES </t>
  </si>
  <si>
    <t>D1</t>
  </si>
  <si>
    <t>DECUN</t>
  </si>
  <si>
    <t>A-02-01-01-004-003-09</t>
  </si>
  <si>
    <t>ADQUISICION Y REGARGA DE EXTINTORES DECUN</t>
  </si>
  <si>
    <t>RECARGA DE EXTINTORES EN LAS UNIDADES POLICIALES DEL DECUN</t>
  </si>
  <si>
    <t>D1PC01</t>
  </si>
  <si>
    <t>A-02-01-01-004-005-02</t>
  </si>
  <si>
    <t>ADQUISICIÓN DE KIT DE PREVENCIÓN VIAL (VIDEO BEAM CON ACCESORIOS) CONVENIO 2024-0488 FUSAGASUGA</t>
  </si>
  <si>
    <t xml:space="preserve">CUMPLIMIENTO AL CONVENIO 2024-0488 </t>
  </si>
  <si>
    <t xml:space="preserve">A-02-02-01-004-006-09 </t>
  </si>
  <si>
    <t>ADQUISICIÓN DE PLANTA ELECTRICA PARA KIT DE PREVENCIÓN DE SEGURIDAD VIAL CONVENIO 2024-0488 FUSAGASUGA</t>
  </si>
  <si>
    <t xml:space="preserve">A-02-01-01-004-007-02 </t>
  </si>
  <si>
    <t>ADQUISICIÓN E INSTALACIÓN DEL CIRCUITO CERRADO DE TELEVISIÓN PARA LA BASE COMANDO DE DEPARTAMENTO DE POLICIA CUNDINAMARCA</t>
  </si>
  <si>
    <t>ACTUALIZAR Y FORTALECER TECNOLOGICAMENTE LA SEGURIDAD DEL COMANDO DE DEPARTAMENTO</t>
  </si>
  <si>
    <t>A-02-01-01-004-009-09-1</t>
  </si>
  <si>
    <t>ADQUISICIÓN DE 05 MOTOCICLETAS XR 300 PARA SETRA DECUN  CONVENIO 2024-0488 FUSAGASUGA</t>
  </si>
  <si>
    <t>D1C2</t>
  </si>
  <si>
    <t>REGI1</t>
  </si>
  <si>
    <t>A-02-01-01-006-002-05</t>
  </si>
  <si>
    <t>LICENCIAS OFIMATICAS PARA COMPUTADORES REGION 1 DE POLICIA</t>
  </si>
  <si>
    <t>ADQUISICIÓN DE LICENCIAS DE OFIMATICA PARA COMPUTADORES NUEVOS REGION 1 DE POLICIA</t>
  </si>
  <si>
    <t>A-02-02-01-002-003-08</t>
  </si>
  <si>
    <t>PRODUCTOS DEL CAFÉ</t>
  </si>
  <si>
    <t>ADQUISICIÓN DE ELEMENTOS DE CAFETERIA COMANDO DE DEPARTAMENTO DE POLICIA CUNDINAMARCA</t>
  </si>
  <si>
    <t xml:space="preserve">A-02-02-01-003-002-01 </t>
  </si>
  <si>
    <t>ADQUISICIÓN DE ELEMENTOS DE ARCHIVO Y OFICINA DECUN</t>
  </si>
  <si>
    <t>SUMINISTRO DE ELEMENTOS COMO CAJAS Y CARPETAS 4 ALETAS PARA OFICINAS Y DEPENDENCIAS DECUN</t>
  </si>
  <si>
    <t>ADQUISICIÓN DE ELEMENTOS DE OFICINA Y PAPELERIA</t>
  </si>
  <si>
    <t>SUMINISTRO DE ELEMENTOS COMO CAJAS Y CARPETAS 4 ALETAS PARA OFICINAS Y DEPENDENCIAS REGION 1 DE POLICIA</t>
  </si>
  <si>
    <t>A-02-02-01-003-003-04</t>
  </si>
  <si>
    <t>SUMINISTRO DE COMBUSTIBLE GASOLINA CORRIENTE Y ACPM UNIDADES DECUN</t>
  </si>
  <si>
    <t>VIGENCIAS FUTURAS SUMINISTRO DE COMBUSTIBLE PARQUE AUTOMOTOR ASIGNADO AL DECUN</t>
  </si>
  <si>
    <t>SUMINISTRO DE COMBUSTIBLE PARQUE AUTOMOTOR ASIGNADO AL DECUN</t>
  </si>
  <si>
    <t>SUMIISTRO DE COMBUSTIBLE ACPM PLANTAS ELÉCTRICAS</t>
  </si>
  <si>
    <t xml:space="preserve">ADQUISICIÓN DE COMBUSTIBLE ACPM PARA LAS PLANTAS ELECTRICAS QUE BRINDAN RESPALDO A LAS ANTENAS DE COMUNICACIÓN RADIAL DE LOS SITIOS DE REPETICIÓN </t>
  </si>
  <si>
    <t>A-02-02-01-003-004-01</t>
  </si>
  <si>
    <t>QUIMICOS ORGANICOS BASICOS</t>
  </si>
  <si>
    <t>ADQUISICIÓN DE ADITIVO UREA ADBLUE PARQUE AUTOMOTOR DECUN</t>
  </si>
  <si>
    <t>CUMPLIR CON LA NORMA AMBIENTAL EN CUANTO AL SUMINISTRO DE UREA A VEHICULOS QUE CUENTAN CON EURO IV O POSTERIOR</t>
  </si>
  <si>
    <t xml:space="preserve">A-02-02-01-003-005-02 </t>
  </si>
  <si>
    <t>PRODUCTOS FARMACEUTICOS</t>
  </si>
  <si>
    <t>ELEMENTOS DE PROTECCIÓN PERSONAL PARA UNIDADES JUDICIALES SIJIN DECUN</t>
  </si>
  <si>
    <t>TRAJES BIOSEGURIDAD, GUANTES, SIJIN  BOLSA PARA CADÁVER USO MEDICO</t>
  </si>
  <si>
    <t>A-02-02-01-003-006-09</t>
  </si>
  <si>
    <t xml:space="preserve"> OTROS PRODUCTOS DE CAUCHO</t>
  </si>
  <si>
    <t>ADQUISICION DE LLANTAS PARA EL PARQUE AUTOMOTOR DECUN</t>
  </si>
  <si>
    <t>ADQUISICIÓN DE LLANTAS PARA EL PARQUE AUTOMOTOR ASIGNADO AL DECUN</t>
  </si>
  <si>
    <t>A-02-02-01-003-006-02</t>
  </si>
  <si>
    <t>ADQUISICIÓN DE ELEMENTOS PARA KIT DE PREVENCIÓN Y PUESTOS DE CONTROL SECCIONAL DE TRÁNSITO - FUSAGASUGÁ CONVENIO 2024-0488</t>
  </si>
  <si>
    <t>ARMAMENTO</t>
  </si>
  <si>
    <t>ADQUISICIÓN DE RACK PARA ARMERILLOS</t>
  </si>
  <si>
    <t>ADQUIRIR RACK PARA ALMACENAR ARMAMENTO CUMPLIENDO LA NORMATIVIDAD EN EL TEMA</t>
  </si>
  <si>
    <t>A-02-02-01-004-007-02</t>
  </si>
  <si>
    <t xml:space="preserve">ADQUIRIR CAMARA FOTOGRAFICA 4K </t>
  </si>
  <si>
    <t>ADQUISICIÓN DE CAMARA DE GRABACIÓN 4K PARA EL DESPLIEGUE DEL PROCESO DE COMUNICACIÓN ESTRATEGICA</t>
  </si>
  <si>
    <t>A-02-02-01-004-008-02</t>
  </si>
  <si>
    <t xml:space="preserve"> INSTRUMENTOS Y APARATOS DE MEDICIÓN, VERIFICACIÓN, ANÁLISIS, DE NAVEGACIÓN Y PARA OTROS FINES (EXCEPTO INSTRUMENTOS ÓPTICOS)</t>
  </si>
  <si>
    <t>ADQUISICION DE 04 ALCOHOSENSORES PARA ACTIVIDADES PREVENTIVAS DE SETRA CONVENIO 2024-0488 FUSAGASUGA</t>
  </si>
  <si>
    <t>BIENES RAICES</t>
  </si>
  <si>
    <t>AREAD</t>
  </si>
  <si>
    <t>A-02-02-02-005-004-02-9</t>
  </si>
  <si>
    <t>SERVICIOS GENERALES DE CONSTRUCCIÓN DE OBRAS DE INGENIERÍA CIVIL</t>
  </si>
  <si>
    <t>SERVICIOS DE MANTENIMIENTO INSTALACIONES POLICIALES</t>
  </si>
  <si>
    <t>MANTENIMIENTO DE INSTALACIONES POLICIALES DECUN Y PLAN DIGNIDAD</t>
  </si>
  <si>
    <t>D1B3</t>
  </si>
  <si>
    <t>BIESO DECUN</t>
  </si>
  <si>
    <t>MANTENIMIENTO INSTALACIONES ASIGNADAS A VIVIENDA FISCAL BIESO DECUN</t>
  </si>
  <si>
    <t>SERVICIO DE ENERGIA DECUN</t>
  </si>
  <si>
    <t>CANCELACION DE LAS FACTURAS DE ENERGIA DE LAS UNIDADES ASIGNADAS AL DECUN</t>
  </si>
  <si>
    <t>SERVICIO DE ACUEDUCTO DECUN</t>
  </si>
  <si>
    <t>CANCELACION DE LAS FACTURAS DE AGUA DE LAS UNIDADES ASIGNADAS AL DECUN</t>
  </si>
  <si>
    <t>A-02-02-02-007-001-03-5-01</t>
  </si>
  <si>
    <t>VIGENCIAS FUTURAS SEGUROS OBLIGATORIOS PARA PARQUE AUTOMOTOR</t>
  </si>
  <si>
    <t>ADQUSICION DE SEGUROS OBLIGATORIOS SOAT PARQUE AUTOMOTOR DECUN</t>
  </si>
  <si>
    <t>SEGUROS OBLIGATORIOS PARA PARQUE AUTOMOTOR</t>
  </si>
  <si>
    <t xml:space="preserve">A-02-02-02-007-002-01 </t>
  </si>
  <si>
    <t>VIGENCIAS FUTURAS ESPACIOS DE PARQUEADERO Y ARRENDAMIENTO SITIO DE REPETICIÓN SON DEL CARBUY</t>
  </si>
  <si>
    <t>ARRENDAMIENTO PARA PARQUE AUTOMOTOR DECUN Y SITIO DE REPETICIÓN SON DEL CARBUY</t>
  </si>
  <si>
    <t>ESPACIOS DE PARQUEADERO Y ARRENDAMIENTO SITIO DE REPETICIÓN SON DEL CARBUY</t>
  </si>
  <si>
    <t xml:space="preserve"> A-02-02-02-008-005-03</t>
  </si>
  <si>
    <t>SERVICIOS DE SOPORTE Y LIMPIEZA</t>
  </si>
  <si>
    <t>ASEO INSTALACIONES DECUN</t>
  </si>
  <si>
    <t>VIGENCIAS FUTURAS SERVICIO DE ASEO LIMPIEZA Y SOPORTE BASE COMANDO DE DEPARTAMENTO DE POLICIA CUNDINAMARCA</t>
  </si>
  <si>
    <t>SERVICIO DE ASEO LIMPIEZA Y SOPORTE BASE COMANDO DE DEPARTAMENTO DE POLICIA CUNDINAMARCA</t>
  </si>
  <si>
    <t>SERVICIO DE LAVADO Y LIMPIEZA</t>
  </si>
  <si>
    <t>SERVICIO DE LAVADO Y DESINFECCIÓN DE TANQUES DE AGUA DEPARTAMENTO DE POLICIA CUNDINAMARCA</t>
  </si>
  <si>
    <t>A-02-02-02-008-007-01-4</t>
  </si>
  <si>
    <t>SERVICIOS DE MANTENIMIENTO PARQUE AUTOMOTOR DECUN VIGENCIAS FUTURAS</t>
  </si>
  <si>
    <t>VIGENCIAS FUTURAS SERVICIOS DE MANTENIMIENTO PREVENTIVO Y CORRECTIVO PARQUE AUTOMOTOR DECUN</t>
  </si>
  <si>
    <t xml:space="preserve">SERVICIOS DE MANTENIMIENTO PARQUE AUTOMOTOR DECUN </t>
  </si>
  <si>
    <t>SERVICIOS DE MANTENIMIENTO PREVENTIVO Y CORRECTIVO PARQUE AUTOMOTOR DECUN</t>
  </si>
  <si>
    <t>MANTENIMIENTO A LAS PLANTAS DE TRATAMIENTO DECUN</t>
  </si>
  <si>
    <t>SERVICIO DE MANTENIMIENTO PLANTAS DE TRATAMIENTO DECUN</t>
  </si>
  <si>
    <t>MANTENIMIENTO A LOS EQUIPOS DE MEDICION Y BALANZAS SIJIN DECUN</t>
  </si>
  <si>
    <t>MANTENIMIENTO TERGOHIGOMETROS DECUN GUGED</t>
  </si>
  <si>
    <t>MANTENIMIENTO A LOS TERGOHIGOMETROS ASIGNADOS AL DEPARTAMENTO DE POLICIA CUNDINAMARCA</t>
  </si>
  <si>
    <t>MANTENIMIENTO EQUIPO RAYOS X REGION DE POLICIA 1</t>
  </si>
  <si>
    <t xml:space="preserve">A-02-02-02-008-009-01 </t>
  </si>
  <si>
    <t>SERVICIO DE IMPRESIONES Y COPIAS DECUN</t>
  </si>
  <si>
    <t>SERVICIO DE IMPRESIONES Y COPIAS OUTSOURCING DECUN - GIRARDOT - FUSAGASUGA</t>
  </si>
  <si>
    <t>ALCANTARILLADO Y ASEO DECUN</t>
  </si>
  <si>
    <t>CANCELACION DE SERVICIOS PUBLICOS ALCANTARILLADO Y ASEO DECUN</t>
  </si>
  <si>
    <t>D1BS1</t>
  </si>
  <si>
    <t>SAFAP DECUN</t>
  </si>
  <si>
    <t>A-02-02-02-009-006-09</t>
  </si>
  <si>
    <t>SERVICIOS DE BIENESTAR Y CALIDAD DE VIDA DECUN SAFAP DECUN</t>
  </si>
  <si>
    <t>SERVICIOS DE BIENESTAR Y CALIDAD DE VIDA DECUN SAFAP</t>
  </si>
  <si>
    <t>D1C2BS1</t>
  </si>
  <si>
    <t>SAFAP REGION 1</t>
  </si>
  <si>
    <t>BIESO REGI1</t>
  </si>
  <si>
    <t>SERVICIOS DE BIENESTAR Y CALIDAD DE VIDA DECUN SAFAP REGION 1</t>
  </si>
  <si>
    <t>SERVICIOS DE BIENESTAR Y CALIDAD DE VIDA REGION 1 SAFAP</t>
  </si>
  <si>
    <t>SETRA DECUN</t>
  </si>
  <si>
    <t>SERVICIOS DE BIENESTAR Y CALIDAD DE VIDA DECUN SECCIONAL DE TRÁNSITO Y TRANSPORTE DECUN</t>
  </si>
  <si>
    <t>SERVICIOS DE BIENESTAR CONVENIO T-003-2020 - CONVENIO 2024-0488 DECUN</t>
  </si>
  <si>
    <t xml:space="preserve">VIÁTICOS DE LOS FUNCIONARIOS EN COMISIÓN DECUN </t>
  </si>
  <si>
    <t>VIATICOS PARA EL PERSONAL EN COMISION DECUN</t>
  </si>
  <si>
    <t xml:space="preserve">VIÁTICOS DE LOS FUNCIONARIOS EN COMISIÓN REGION 1 </t>
  </si>
  <si>
    <t>VIATICOS PARA EL PERSONAL EN COMISION REGION 1 DE POLICIA</t>
  </si>
  <si>
    <t>VIÁTICOS DE LOS FUNCIONARIOS EN COMISIÓN SECCIONAL DE TRANSITO Y TRANSPORTE DECUN</t>
  </si>
  <si>
    <t>VIATICOS PARA EL PERSONAL EN COMISION SECCIONAL DE TRANSITO Y TRANSPORTE DECUN</t>
  </si>
  <si>
    <t xml:space="preserve"> IMPUESTO PREDIAL</t>
  </si>
  <si>
    <t>IMPUESTO PREDIAL DECUN</t>
  </si>
  <si>
    <t>PAGO DE IMPUESTO PREDIAL INMUEBLES ASIGNADOS AL DEPARTAMENTO DE POLICIA CUNDINAMARCA</t>
  </si>
  <si>
    <t xml:space="preserve">A-08-01-02-004 </t>
  </si>
  <si>
    <t>IMPUESTO ALUMBRADO PÚBLICO DECUN</t>
  </si>
  <si>
    <t>PAGO DE IMPUESTO AL ALUMBRADO PUBLICO DEPARTAMENTO DE POLICIA CUNDINAMARCA</t>
  </si>
  <si>
    <t>M3DP</t>
  </si>
  <si>
    <t>DEANT</t>
  </si>
  <si>
    <t>JEFE ARLOG</t>
  </si>
  <si>
    <t>(DEANT) AVENA DE SABORES X 300 GRAMOS</t>
  </si>
  <si>
    <t>ADQUISICIÓN DE VÍVERES Y ELEMENTOS DE ASEO</t>
  </si>
  <si>
    <t>(DEANT) ARROZ BLANCO X 500 GRAMOS</t>
  </si>
  <si>
    <t>ARTICULOS TEXTILES ( EXCEPTO PRENDAS DE VESTIR)</t>
  </si>
  <si>
    <t>(DEANT) FILTRO DE TELA PARA GRECA</t>
  </si>
  <si>
    <t>(DEANT) BAYETILLA 1 METRO LARGO X 70 CMS DE ANCHO</t>
  </si>
  <si>
    <t>(DEANT) ESTOPA X KILO</t>
  </si>
  <si>
    <t>(DEANT) ADQUISICION DE UREA (ADITIVO AUTOMOTRIZ) PARA LOS VEHICULOS PROPIEDAD DE LA POLICIA NACIONAL O POR LOS QUE SEA RESPONSABLE EL DEPARTAMENTO DE POLICIA ANTIOQUIA</t>
  </si>
  <si>
    <t>(DEANT) IMPERMEABILIZANTE ACRILICO</t>
  </si>
  <si>
    <t>ADQUISICIÓN DE ELEMENTOS DE FERRETERÍA</t>
  </si>
  <si>
    <t>(DEANT) DESTAQUIADOR DIC-5 X 960 CC</t>
  </si>
  <si>
    <t>M3</t>
  </si>
  <si>
    <t>MEVAL</t>
  </si>
  <si>
    <t>(MEVAL) PAPEL OPALINA.</t>
  </si>
  <si>
    <t>ADQUISICIÓN DE ELEMENTOS DE PAPELERÍA</t>
  </si>
  <si>
    <t>(MEVAL) LIBROS DE ACTAS DE 400 FOLIOS</t>
  </si>
  <si>
    <t>M3P</t>
  </si>
  <si>
    <t>REGI6</t>
  </si>
  <si>
    <t>(REGION 6)  LIBRO DE ACTAS 400 FOLIOS</t>
  </si>
  <si>
    <t>(DEANT) LIBRO DE ACTAS RAYADO PASTA DURA DE 600 FOLIOS</t>
  </si>
  <si>
    <t>(DEANT) LIBRO DE ACTAS RAYADO PASTA DURA DE 400 FOLIOS</t>
  </si>
  <si>
    <t>(DEANT)  PAPEL BOND 75G CARTA BLANCO RESMAS</t>
  </si>
  <si>
    <t>(DEANT) PAPEL BOND 75G OFICIO BLANCO RESMAS</t>
  </si>
  <si>
    <t xml:space="preserve">(DEANT) PAPEL CONTACT TRANSPARENTE X 20 METROS </t>
  </si>
  <si>
    <t>M3COSDO</t>
  </si>
  <si>
    <t>COSDO</t>
  </si>
  <si>
    <t xml:space="preserve">(M3-COSDO) PAPEL CONTACT TRANSPARENTE X 20 METROS </t>
  </si>
  <si>
    <t>(DEANT) ROLLO PAPEL HIGIENICO x 400 MTS HOJA SENCILLA</t>
  </si>
  <si>
    <t>(DEANT) PAPEL HIGIENICO ROLLO DOBLE HOJA X 52 MTS</t>
  </si>
  <si>
    <t>(DEANT) TOALLA DE MANO DOBLADA EN Z TRIPLE HOJA, 24 FAJOS X CAJA, 150 TOALLAS X FAJO, CAJA X 3600 TOALLAS</t>
  </si>
  <si>
    <t xml:space="preserve">(DEANT) SERVILLETA DOBLE HOJA </t>
  </si>
  <si>
    <t>JEFE GUMOV</t>
  </si>
  <si>
    <t>(DEANT) SUMINISTRO COMBUSTIBLE AL PARQUE AUTOMOTOR DE LA BASE COMANDO DEPARTAMENTO - VF</t>
  </si>
  <si>
    <t>(DEANT) SUMINISTRO COMBUSTIBLE AL PARQUE AUTOMOTOR DE LA BASE COMANDO DEPARTAMENTO</t>
  </si>
  <si>
    <t>(DEANT) SUMINISTRO COMBUSTIBLE AL PARQUE AUTOMOTOR DE LA BASE COMANDO DEPARTAMENTO - APALANCAMIENTO VF 2026</t>
  </si>
  <si>
    <t>SÍ</t>
  </si>
  <si>
    <t>(DEANT) SUMINISTRO COMBUSTIBLE AL PARQUE AUTOMOTOR DE EL DISTRITO YARUMAL - VIGENCIA FUTURA 2025</t>
  </si>
  <si>
    <t>(DEANT) SUMINISTRO COMBUSTIBLE AL PARQUE AUTOMOTOR DE EL DISTRITO YARUMAL</t>
  </si>
  <si>
    <t>(DEANT) SUMINISTRO COMBUSTIBLE AL PARQUE AUTOMOTOR DE EL DISTRITO YARUMAL - APALANCAMIENTO VF 2026</t>
  </si>
  <si>
    <t>(DEANT) SUMINISTRO COMBUSTIBLE AL PARQUE AUTOMOTOR DE EL DISTRITO SANTA ROSA - VIGENCIA FUTURA 2025</t>
  </si>
  <si>
    <t>(DEANT) SUMINISTRO COMBUSTIBLE AL PARQUE AUTOMOTOR DE EL DISTRITO SANTA ROSA</t>
  </si>
  <si>
    <t>(DEANT) SUMINISTRO COMBUSTIBLE AL PARQUE AUTOMOTOR DE EL DISTRITO SANTA ROSA - APALANCAMIENTO VF 2026</t>
  </si>
  <si>
    <t>(DEANT) SUMINISTRO COMBUSTIBLE AL PARQUE AUTOMOTOR DE EL DISTRITO SEGOVIA - VIGENCIA FUTURA 2025</t>
  </si>
  <si>
    <t>(DEANT) SUMINISTRO COMBUSTIBLE AL PARQUE AUTOMOTOR DE EL DISTRITO SEGOVIA</t>
  </si>
  <si>
    <t>(DEANT) SUMINISTRO COMBUSTIBLE AL PARQUE AUTOMOTOR DE EL DISTRITO SEGOVIA  - APALANCAMIENTO VF 2026</t>
  </si>
  <si>
    <t>(DEANT) SUMINISTRO COMBUSTIBLE AL ETCR MUNICIPIO DE REMEDIOS - VIGENCIA FUTURA 2025</t>
  </si>
  <si>
    <t>(DEANT) SUMINISTRO COMBUSTIBLE AL ETCR MUNICIPIO DE REMEDIOS</t>
  </si>
  <si>
    <t>(DEANT) SUMINISTRO COMBUSTIBLE AL ETCR MUNICIPIO DE REMEDIOS - APALANCAMIENTO VF 2026</t>
  </si>
  <si>
    <t>(DEANT) SUMINISTRO COMBUSTIBLE AL PARQUE AUTOMOTOR DE EL DISTRITO CISNEROS - VIGENCIA FUTURA 2025</t>
  </si>
  <si>
    <t>(DEANT) SUMINISTRO COMBUSTIBLE AL PARQUE AUTOMOTOR DE EL DISTRITO CISNEROS</t>
  </si>
  <si>
    <t>(DEANT) SUMINISTRO COMBUSTIBLE AL PARQUE AUTOMOTOR DE EL DISTRITO CISNEROS  - APALANCAMIENTO VF 2026</t>
  </si>
  <si>
    <t>(DEANT) SUMINISTRO COMBUSTIBLE AL PARQUE AUTOMOTOR DE EL DISTRITO MARINILLA - VIGENCIA FUTURA 2025</t>
  </si>
  <si>
    <t>(DEANT) SUMINISTRO COMBUSTIBLE AL PARQUE AUTOMOTOR DE EL DISTRITO MARINILLA</t>
  </si>
  <si>
    <t>(DEANT) SUMINISTRO COMBUSTIBLE AL PARQUE AUTOMOTOR DE EL DISTRITO MARINILLA - APALANCAMIENTO VF 2026</t>
  </si>
  <si>
    <t>(DEANT) SUMINISTRO COMBUSTIBLE AL PARQUE AUTOMOTOR DE EL DISTRITO RIONEGRO - VIGENCIA FUTURA 2025</t>
  </si>
  <si>
    <t>(DEANT) SUMINISTRO COMBUSTIBLE AL PARQUE AUTOMOTOR DE EL DISTRITO RIONEGRO</t>
  </si>
  <si>
    <t>(DEANT) SUMINISTRO COMBUSTIBLE AL PARQUE AUTOMOTOR DE EL DISTRITO RIONEGRO - APALANCAMIENTO VF 2026</t>
  </si>
  <si>
    <t>(DEANT) SUMINISTRO COMBUSTIBLE AL PARQUE AUTOMOTOR DE EL DISTRITO FREDONIA - VIGENCIA FUTURA 2025</t>
  </si>
  <si>
    <t>(DEANT) SUMINISTRO COMBUSTIBLE AL PARQUE AUTOMOTOR DE EL DISTRITO FREDONIA</t>
  </si>
  <si>
    <t>(DEANT) SUMINISTRO COMBUSTIBLE AL PARQUE AUTOMOTOR DE EL DISTRITO FREDONIA - APALANCAMIENTO VF 2026</t>
  </si>
  <si>
    <t>(DEANT) SUMINISTRO COMBUSTIBLE AL PARQUE AUTOMOTOR DE EL DISTRITO TAMESIS - VIGENCIA FUTURA 2025</t>
  </si>
  <si>
    <t>(DEANT) SUMINISTRO COMBUSTIBLE AL PARQUE AUTOMOTOR DE EL DISTRITO TAMESIS</t>
  </si>
  <si>
    <t>(DEANT) SUMINISTRO COMBUSTIBLE AL PARQUE AUTOMOTOR DE EL DISTRITO TAMESIS - APALANCAMIENTO VF 2026</t>
  </si>
  <si>
    <t>(DEANT) SUMINISTRO COMBUSTIBLE AL PARQUE AUTOMOTOR DE EL DISTRITO ANDES - VIGENCIA FUTURA 2025</t>
  </si>
  <si>
    <t>(DEANT) SUMINISTRO COMBUSTIBLE AL PARQUE AUTOMOTOR DE EL DISTRITO ANDES</t>
  </si>
  <si>
    <t>(DEANT) SUMINISTRO COMBUSTIBLE AL PARQUE AUTOMOTOR DE EL DISTRITO ANDES - APALANCAMIENTO VF 2026</t>
  </si>
  <si>
    <t>(DEANT) SUMINISTRO COMBUSTIBLE AL PARQUE AUTOMOTOR DE EL DISTRITO SANTA FE DE ANTIOQUIA - VIGENCIA FUTURA 2025</t>
  </si>
  <si>
    <t>(DEANT) SUMINISTRO COMBUSTIBLE AL PARQUE AUTOMOTOR DE EL DISTRITO SANTA FE DE ANTIOQUIA</t>
  </si>
  <si>
    <t>(DEANT) SUMINISTRO COMBUSTIBLE AL PARQUE AUTOMOTOR DE EL DISTRITO SANTA FE DE ANTIOQUIA - APALANCAMIENTO VF 2026</t>
  </si>
  <si>
    <t>(DEANT) SUMINISTRO COMBUSTIBLE AL PARQUE AUTOMOTOR DE EL DISTRITO AMALFI - VIGENCIA FUTURA 2025</t>
  </si>
  <si>
    <t>(DEANT) SUMINISTRO COMBUSTIBLE AL PARQUE AUTOMOTOR DE EL DISTRITO AMALFI</t>
  </si>
  <si>
    <t>(DEANT) SUMINISTRO COMBUSTIBLE AL PARQUE AUTOMOTOR DE EL DISTRITO AMALFI - APALANCAMIENTO VF 2026</t>
  </si>
  <si>
    <t>(DEANT) SUMINISTRO COMBUSTIBLE AL SUBCOMPONENTE DE MOVILIDAD PROPIEDAD DE LA POLICIA NACIONAL O POR LOS QUE SEA RESPONSABLE EL DEPARTAMENTO EN LOS DISTRITOS Y ESTACIONES DONDE TENGA COBERTURA EL ACUERDO MARCO DE PRECIOS - VIGENCIA FUTURA 2025</t>
  </si>
  <si>
    <t>(DEANT) SUMINISTRO COMBUSTIBLE AL SUBCOMPONENTE DE MOVILIDAD PROPIEDAD DE LA POLICIA NACIONAL O POR LOS QUE SEA RESPONSABLE EL DEPARTAMENTO EN LOS DISTRITOS Y ESTACIONES DONDE TENGA COBERTURA EL ACUERDO MARCO DE PRECIOS</t>
  </si>
  <si>
    <t>(DEANT) SUMINISTRO COMBUSTIBLE AL SUBCOMPONENTE DE MOVILIDAD PROPIEDAD DE LA POLICIA NACIONAL O POR LOS QUE SEA RESPONSABLE EL DEPARTAMENTO EN LOS DISTRITOS Y ESTACIONES DONDE TENGA COBERTURA EL ACUERDO MARCO DE PRECIOS - APALANCAMIENTO VF 2026</t>
  </si>
  <si>
    <t>M3DP17</t>
  </si>
  <si>
    <t>DIEPO-CAUCASIA</t>
  </si>
  <si>
    <t>(CAUCASIA) SUMINISTRO DE COMBUSTIBLE AL PARQUE AUTOMOTOR - VIGENCIA FUTURA 2025</t>
  </si>
  <si>
    <t>(CAUCASIA) SUMINISTRO DE COMBUSTIBLE AL PARQUE AUTOMOTOR</t>
  </si>
  <si>
    <t>(CAUCASIA) SUMINISTRO DE COMBUSTIBLE AL PARQUE AUTOMOTOR - APALANCAMIENTO VF 2026</t>
  </si>
  <si>
    <t>(MEVAL) ACPM PLANTAS ELECTRICAS MEVAL</t>
  </si>
  <si>
    <t>JEFE GARMA</t>
  </si>
  <si>
    <t>(MEVAL) ACEITE LUBRICANTE PL – A5.</t>
  </si>
  <si>
    <t>ADQUISICIÓN DE ACEITES Y SOLVENTES</t>
  </si>
  <si>
    <t>(MEVAL) SOLVENTE-PL – S5.</t>
  </si>
  <si>
    <t xml:space="preserve">(REGION 6) COMBUSTIBLE (ACPM- GASOLINA EXTRA- GASOLINA CORRIENTE - PRINCIPAL </t>
  </si>
  <si>
    <t>(REGION 6) COMBUSTIBLE (ACPM- GASOLINA EXTRA- GASOLINA CORRIENTE - VF 2025</t>
  </si>
  <si>
    <t>(REGION 6) COMBUSTIBLE (ACPM- GASOLINA EXTRA- GASOLINA CORRIENTE - APALANCAMIENTO</t>
  </si>
  <si>
    <t>(REGION 6) COMBUSTIBLE ACPM EN GALON PARA 1 PLANTA ELECTRICA DE 125KVA</t>
  </si>
  <si>
    <t>(DEANT) ANTICORROSIVO NEGRO X 1 GALON</t>
  </si>
  <si>
    <t>M3CEVOR</t>
  </si>
  <si>
    <t>CEVOR</t>
  </si>
  <si>
    <t>(M3CEVOR) PUNTOS ECOLOGICOS 3 CONTENEDORES</t>
  </si>
  <si>
    <t>ADQUISICIÓN DE CONTENEDORES</t>
  </si>
  <si>
    <t>(DEANT) TALADRO DE PERCUTOR DE 110 V</t>
  </si>
  <si>
    <t>(DEANT) TALADRO INALAMBRICO</t>
  </si>
  <si>
    <t>(DEANT) JUEGO DE TALADRO / DESTORNILLADOR COMPACTO DE 20 V</t>
  </si>
  <si>
    <t>(REGION 6) ESMERIL</t>
  </si>
  <si>
    <t>(DEANT) PULIDORA 110 V</t>
  </si>
  <si>
    <t>(DEANT) SOLDADURA DE PVC 1/4</t>
  </si>
  <si>
    <t>(DEANT) SOLDADURA ELECTRICA 60/13 X 1 KILO</t>
  </si>
  <si>
    <t>M3CEVCI</t>
  </si>
  <si>
    <t>CEVCI</t>
  </si>
  <si>
    <t>(M3CEVCI)  ADQUISICION CONTENEDOR RESIDUOS ORDINARIOS</t>
  </si>
  <si>
    <t xml:space="preserve">(REGION 6) CAJON  PLASTICO ORGANIZADOR PARA PLATON CAMIONETA PICK UP  - 200 LTS </t>
  </si>
  <si>
    <t>ADQUISICIÓN DE CAJAS</t>
  </si>
  <si>
    <t>(REGION 6) CAJA PLASTICA ORGANIZADORA CON RUEDAS  100x66x59 cm 190 LT</t>
  </si>
  <si>
    <t>(MEVAL) GUACALES</t>
  </si>
  <si>
    <t>(DEANT) LLANTAS PARA EL PARQUE AUTOMOTOR - VF</t>
  </si>
  <si>
    <t>ADQUISICIÓN DE LLANTAS</t>
  </si>
  <si>
    <t xml:space="preserve">(DEANT) LLANTAS PARA EL PARQUE AUTOMOTOR </t>
  </si>
  <si>
    <t>(REGION 6) BATERIA TERGOHIGOMETRO</t>
  </si>
  <si>
    <t>SUMINISTRO DE REPUESTOS</t>
  </si>
  <si>
    <t>(DEANT) ALAMBRE RIGIDO #12 X 100 MTS COLOR BLANCO</t>
  </si>
  <si>
    <t>(DEANT) ALAMBRE RIGIDO #12 X 100 MTS COLOR VERDE</t>
  </si>
  <si>
    <t>(DEANT) ALAMBRE RIGIDO #12 X 100 MTS COLOR AMARILLO</t>
  </si>
  <si>
    <t>(DEANT) ALAMBRE RIGIDO #12 X 100 MTS COLOR ROJO</t>
  </si>
  <si>
    <t>(DEANT) ALAMBRE RIGIDO #12 X 100 MTS COLOR NEGRO</t>
  </si>
  <si>
    <t>(DEANT) JUEGO DISCOS DE CORTE PARA PULIDORA</t>
  </si>
  <si>
    <t>(DEANT) SIERRA CIRCULAR DE MANO DE 1200 W</t>
  </si>
  <si>
    <t>(DEANT) RASTRILLO PARA JARDINERÍA DE 22 DIENTES</t>
  </si>
  <si>
    <t>(M3-COSDO) MARCADOR PERMANENTE</t>
  </si>
  <si>
    <t>(DEANT) SET PUNTAS DESTORNILLADOR 100 PIEZAS</t>
  </si>
  <si>
    <t>(DEANT) CEMENTO GRIS POR 50 KG</t>
  </si>
  <si>
    <t>(DEANT)  KIT GRIFERIA COMPLETA PARA TANQUE SANITARIO DE 2"</t>
  </si>
  <si>
    <t>(DEANT)  KIT GRIFERIA TANQUE TWO PIECE 2 "</t>
  </si>
  <si>
    <t xml:space="preserve">(DEANT) KIT GRIFERIA PUSH ORINAL </t>
  </si>
  <si>
    <t xml:space="preserve">(DEANT) POMO PERILLA DUCHA UNIVERSAL </t>
  </si>
  <si>
    <t>(DEANT) LLAVE TIPO GANZO</t>
  </si>
  <si>
    <t xml:space="preserve">(REGION 6) CINTA DE SEGURIDAD ANTIDESLIZANTE REFLECTIVA </t>
  </si>
  <si>
    <t>ELEMENTOS DE SEGURIDAD Y SALUD EN EL TRABAJO</t>
  </si>
  <si>
    <t>(REGION 6) DESCENDEDOR AUTOFRENANTE MULTIFUNCIONAL CON DOBLE CIERRE DE SEGURIDAD (clutch)</t>
  </si>
  <si>
    <t>(MEVAL) NOTA AUTOADHESIVA.</t>
  </si>
  <si>
    <t>(M3CEVOR) PINTURA PARA INTERIOR BLANCO X CUÑETE</t>
  </si>
  <si>
    <t>(M3CEVOR) PINTURA PARA EXTERIORES  X CUÑETE GRIS</t>
  </si>
  <si>
    <t>(DEANT) PINTURA PARA EXTERIOR GRIS BASALTO X CUÑETE</t>
  </si>
  <si>
    <t>(DEANT) PINTURA PARA EXTERIOR BLANCO X CUÑETE</t>
  </si>
  <si>
    <t>(M3-COSDO) PINTURA PARA INTERIOR BLANCO X CUÑETE</t>
  </si>
  <si>
    <t>(M3-COSDO) PINTURA PARA EXTERIOR BLANCO X CUÑETE</t>
  </si>
  <si>
    <t>(M3-COSDO) BROCHA PARA PINTAR 4 PULGADAS</t>
  </si>
  <si>
    <t>(M3-COSDO) RODILLO PARA PINTAR 9 PULGADAS</t>
  </si>
  <si>
    <t>(DEANT) PANEL LED 60X60</t>
  </si>
  <si>
    <t>(DEANT) PANEL LED 18 W</t>
  </si>
  <si>
    <t>(MEVAL) REFLECTORES.</t>
  </si>
  <si>
    <t>ADQUISICIÓN DE REFLECTORES</t>
  </si>
  <si>
    <t>(MEVAL) TRANSFORMADORES</t>
  </si>
  <si>
    <t>ADQUISICIÓN DE TRANSFORMADORES</t>
  </si>
  <si>
    <t>(DEANT) INTERRUPTOR DOBLE</t>
  </si>
  <si>
    <t>(DEANT) TOMACORRIENTE SENCILLO</t>
  </si>
  <si>
    <t>(DEANT) TOMACORRIENTE DOBLE</t>
  </si>
  <si>
    <t>(DEANT) BREAKER 20 V</t>
  </si>
  <si>
    <t>(DEANT) BREAKER 30 V</t>
  </si>
  <si>
    <t>(REGION 6) TERMOHIGOMETRO</t>
  </si>
  <si>
    <t>(REGION 6 ) SEPTA, INJ PORT THERMOGREEN LB-2 X 50 UNIDADES PN 220-94781-00</t>
  </si>
  <si>
    <t>INSUMOS DE LABORATORIO</t>
  </si>
  <si>
    <t>(REGION 6)  BALONES VOLUMETRICOS CON TAPON VIDRIO</t>
  </si>
  <si>
    <t>(REGION 6) RESPIRADOR MEDIA CARA REUTILIZABLES CON DOBLE FILTRO PARA VAPORES</t>
  </si>
  <si>
    <t>M3DP7</t>
  </si>
  <si>
    <t>DEANT-DINCO</t>
  </si>
  <si>
    <t xml:space="preserve"> (DEANT - DIRECCION DE INCORPORACION) CAJA DE GUANTES DE LATEX POR 50 UNIDADES</t>
  </si>
  <si>
    <t>(REGION 6) JERINGA PLASTICA 5ML,  CAJA X 100 UND. PARA PASAR MUESTRAS EN MICROFILTROS</t>
  </si>
  <si>
    <t>(REGIÓN 6) LINNER SPLIT W/WOOL X5 PK PN 220-90784-00, PARA GC G/M Y G/FID</t>
  </si>
  <si>
    <t>(REGIÓN 6) LINNER PUERTO PTV-2010 STREIGHT W/WOOL 5 PK REF 220-94890-01</t>
  </si>
  <si>
    <t xml:space="preserve"> (DEANT - DIRECCION DE INCORPORACION) CAJA DE BAJALENGUAS EN MADERA POR 500 UNIDADES</t>
  </si>
  <si>
    <t>(REGION 6) REPUESTOS, SUMINISTROS Y ACCESORIOS PARA MANTENIMIENTO PREVENTIVO Y CORRECTIVO DE LA INFRAESTRUCTURA TECNOLÓGICA.</t>
  </si>
  <si>
    <t>JEFE GUTIC</t>
  </si>
  <si>
    <t>(DEANT) SUMINISTRO DE REPUESTOS Y ACCESORIOS PARA MANTENIMIENTO PREVENTIVO Y/O CORRECTIVO DE LA INFRAESTRUCTURA TECNOLOGICA</t>
  </si>
  <si>
    <t>(REGION 6) TORRE DVD-R 4.7 GB  MATE BLANCO PARA IMPRESIÓN x 50.</t>
  </si>
  <si>
    <t>(REGION 6) TORRE DE 50 DVD+R DOBLE CAPA 8.5GB</t>
  </si>
  <si>
    <t>(REGION 6) TORRE DE 50 DISCOS BLU-RAY 50GB  - DOBLE CAPA</t>
  </si>
  <si>
    <t xml:space="preserve">(REGION 6) TORRE DE 50 DISCOS BLU-RAY 25GB </t>
  </si>
  <si>
    <t xml:space="preserve">(REGION 6) LICENCIA OFIMATICA PARA COMPUTADOR DE ESCRITORIO </t>
  </si>
  <si>
    <t>ADQUISICIÓN DE ELEMENTOS TECNOLOGICOS</t>
  </si>
  <si>
    <t>(REGION 6) LICENCIA OFIMATICA PARA Workstation</t>
  </si>
  <si>
    <t xml:space="preserve">(REGION 6)  FUSOR O MODULO DE TRANSFERENCIA 40X8110 (115 V) </t>
  </si>
  <si>
    <t>(REGIÓN 6) TONERS</t>
  </si>
  <si>
    <t>(REGIÓN 6) CARTUCHOS</t>
  </si>
  <si>
    <t>(REGION 6) CONTENEDOR DE TONER DE DESECHO C734X77G</t>
  </si>
  <si>
    <t xml:space="preserve"> (DEANT - DIRECCION DE INCORPORACION) CAJA DE CARTON PARA ARCHIVO CON APERTURA FRONTAL TIPO NEVERA</t>
  </si>
  <si>
    <t xml:space="preserve">(REGION 6) CAJA DE CARTÓN PARA ARCHIVO CON APERTURA FRONTAL TIPO NEVERA </t>
  </si>
  <si>
    <t>(DEANT) CAJA DE CARTON PARA ARCHIVO CON APERTURA FRONTAL TIPO NEVERA</t>
  </si>
  <si>
    <t xml:space="preserve">(M3-COSDO) CAJA DE CARTÓN PARA ARCHIVO CON APERTURA FRONTAL TIPO NEVERA </t>
  </si>
  <si>
    <t>(REGION 6) TABLA PLANILLERA</t>
  </si>
  <si>
    <t>(DEANT) TABLA PLANILLERA</t>
  </si>
  <si>
    <t>(DEANT) SOBRE DE MANILA TAMAÑO CARTA </t>
  </si>
  <si>
    <t>(DEANT) SOBRE DE MANILA TAMAÑO OFICIO </t>
  </si>
  <si>
    <t>(DEANT) BANDERITAS - SEÑALES AUTOADHESIVAS</t>
  </si>
  <si>
    <t>(REGION 6) BOLIGRAFO NEGRO </t>
  </si>
  <si>
    <t>(REGION 6) LAPIZ DE MINA NEGRA  </t>
  </si>
  <si>
    <t>(REGION 6) MARCADORES BORRABLES DIFERENTES COLORES</t>
  </si>
  <si>
    <t xml:space="preserve">(REGION 6) RESALTADORES VARIOS COLORES </t>
  </si>
  <si>
    <t>(DEANT) BOLIGRAFO NEGRO</t>
  </si>
  <si>
    <t>(DEANT) LAPIZ DE MINA NEGRA</t>
  </si>
  <si>
    <t>(DEANT) RESALTADORES VARIOS COLORES</t>
  </si>
  <si>
    <t>(M3-COSDO) BOLIGRAFO NEGRO </t>
  </si>
  <si>
    <t>(M3-COSDO) LAPIZ DE MINA NEGRA</t>
  </si>
  <si>
    <t>(M3-COSDO) RESALTADORES VARIOS COLORES</t>
  </si>
  <si>
    <t>(M3CEVOR) RECURSOS PENDIENTES POR RECOMPONER</t>
  </si>
  <si>
    <t>(M3-COSDO) MARCADOR BORRABLE</t>
  </si>
  <si>
    <t xml:space="preserve"> (DEANT - DIRECCION DE INCORPORACION) CARPETA CON SOLAPAS LATERALES 4 ALETAS</t>
  </si>
  <si>
    <t>(REGION 6) CARPETAS CON SOLAPAS LATERALES 4 ALETAS</t>
  </si>
  <si>
    <t>(DEANT) CARPETA CON SOLAPAS LATERALES 4 ALETAS</t>
  </si>
  <si>
    <t>(REGION 6) CAMARA DE VIDEO PROFESIONAL CON LENTE 35 MM</t>
  </si>
  <si>
    <t>(DEANT) CERRADURA DE SOBREPONER DERECHA E  IZQUIERDA</t>
  </si>
  <si>
    <t>(DEANT) GUANTES INDUSTRIALES NEGROS X PAR, LARGO 12”, BORDE DE RODILLO CALIBRE 35</t>
  </si>
  <si>
    <t>(REGIÓN 6) BOTAS DE PROTECCION MIAMI - PENDIENTE TRASLADAR</t>
  </si>
  <si>
    <t>(REGION 6) RESPIRADORES N95  Caja x 50</t>
  </si>
  <si>
    <t>(REGIÓN 6) CARTUCHO MULTIPROPOSITO PARA VAPORES ORGANICOS GASES ACIDOS AMONIACO Y FORMALDEHIDO, MATERIAL PARTICULADO Y VAPORES INORGANICOS.</t>
  </si>
  <si>
    <t>(DEANT) SERVICIO DE MANTENIMIENTO PREVENTIVO, CORRECTIVO Y RECARGA DE EXTINTORES, INCLUYE PINTURA</t>
  </si>
  <si>
    <t>MANTENIMIENTO PREVENTIVO Y CORRECTIVO</t>
  </si>
  <si>
    <t>(MEVAL) RECARGA DE EXTINTORES</t>
  </si>
  <si>
    <t xml:space="preserve">(M3-COSDO) SERVICIO DE MANTENIMIENTO PREVENTIVO, CORRECTIVO Y RECARGA DE EXTINTORES INCLUYE PINTURA </t>
  </si>
  <si>
    <t>M3HOMAS</t>
  </si>
  <si>
    <t xml:space="preserve">(M3HOMAS) SERVICIO DE MANTENIMIENTO PREVENTIVO, CORRECTIVO Y RECERGA DE EXTINTORES, INCLUYE PINTURA </t>
  </si>
  <si>
    <t>(M3CEVOR) SERVICIO DE MANTENIMIENTO PREVENTIVO, CORRECTIVO Y RECARGA DE EXTINTORES, INCLUYE PINTURA</t>
  </si>
  <si>
    <t xml:space="preserve">(REGION 6) ASPIRADORA </t>
  </si>
  <si>
    <t>(DEANT) BOLSAS PARA BASURA 45 X 55 PAQUETE X 10</t>
  </si>
  <si>
    <t>(DEANT) BOLSAS PARA BASURA  90  X 110 CM PAQUETE X 10</t>
  </si>
  <si>
    <t>(REGION 6) BOLSAS PARA BASURA, TAMAÑO 60CMDE ANCHO POR 70CM DE LARGO COLORES VERDE - NEGRA- BLANCA</t>
  </si>
  <si>
    <t>(DEANT) BALDE PLASTICO COLORES VARIADOS, DE 10 LITROS</t>
  </si>
  <si>
    <t xml:space="preserve">(REGION 6) BALDES PLASTICOS COLORES VARIADOS DE 10 LITROS </t>
  </si>
  <si>
    <t>(DEANT) RECOGEDOR MANGO DE MADERA</t>
  </si>
  <si>
    <t>(DEANT) ESCOBA SUAVE MANGO MADERA.</t>
  </si>
  <si>
    <t>(DEANT) TRAPEADORA</t>
  </si>
  <si>
    <t>(DEANT) CEPILLO - CERDAS PLASTICAS DE COLORES</t>
  </si>
  <si>
    <t>(DEANT) CEPILLO TIPO PLANCHA DE MANO</t>
  </si>
  <si>
    <t>(DEANT) ESPONJA PLANA DE ESPUMA</t>
  </si>
  <si>
    <t>(REGION 6) ESCOBAS SUAVE MANGO MADERA</t>
  </si>
  <si>
    <t>(REGION 6) TRAPEADORA</t>
  </si>
  <si>
    <t>(DEANT) AMBIENTADOR LIQUIDO PARA PISO X 3800 CC</t>
  </si>
  <si>
    <t>(DEANT) BLANQUEADOR X 2000 ML</t>
  </si>
  <si>
    <t>(DEANT) CREMA PASTOSA DE TEXTURA SUAVE Y HOMOGENEA COLOR BLANCO (DESMANCHADORA) X 550 GRAMOS</t>
  </si>
  <si>
    <t>(DEANT) JABON PARA LAVADO DE UTENCILIOS DE COCINA X 1000 GRAMOS</t>
  </si>
  <si>
    <t>(DEANT) LIMPIAVIDRIO X 1000 ML</t>
  </si>
  <si>
    <t>(DEANT) PASTILLA DESINFECTANTE X 120 GRAMOS</t>
  </si>
  <si>
    <t>(DEANT) DETERGENTE EN POLVO X 2000 GRAMOS</t>
  </si>
  <si>
    <t>(MEVAL) DETERGENTE EN POLVO X 2000 GRAMOS.</t>
  </si>
  <si>
    <t>(MEVAL) BLANQUEADOR POR 2000 ML</t>
  </si>
  <si>
    <t>(REGION 6) CARPA 6X4 BLANCA CON LOGOS INSTITUCIONALES (PONAL-GRECI)</t>
  </si>
  <si>
    <t xml:space="preserve">(REGION 6) CARPA ENROLLABLE PARA PLATON CAMIONETA COLOR NEGRO </t>
  </si>
  <si>
    <t>(DEANT) CARNE DE CERDO X 1000 GRAMOS</t>
  </si>
  <si>
    <t>(DEANT) CARNE DE RES X 1000 GRAMOS</t>
  </si>
  <si>
    <t>(DEANT) POLLO EN BANDEJA X 5 UNIDADES</t>
  </si>
  <si>
    <t>(DEANT) CHORIZO DE TERNERA X 1000 GRAMOS</t>
  </si>
  <si>
    <t>(DEANT) MORTADELA TRADICIONAL X 450 GRAMOS</t>
  </si>
  <si>
    <t>(DEANT) SALCHICHA TRADICIONAL X 1000 GRAMOS</t>
  </si>
  <si>
    <t>(DEANT) SALCHICHON CERVECERO X 500 GRAMOS</t>
  </si>
  <si>
    <t>(DEANT) ATUN EN ACEITE X LATA DE 160 GRAMOS</t>
  </si>
  <si>
    <t>(DEANT) SARDINA EN LATA X 425 GRAMOS</t>
  </si>
  <si>
    <t>(DEANT) HUEVOS CUBETA AA X 30 UNIDADES</t>
  </si>
  <si>
    <t>(DEANT) MANTEQUILLA DE MESA X 500 GRAMOS</t>
  </si>
  <si>
    <t>(DEANT) LECHE EN POLVO X 380 GRAMOS</t>
  </si>
  <si>
    <t>(DEANT) QUESO MOZARELLA EN LONJAS X 1000 GRAMOS</t>
  </si>
  <si>
    <t>(DEANT) ACEITE PURO REFINADO X LITRO</t>
  </si>
  <si>
    <t>(DEANT) BOCADILLO X 300 GRAMOS</t>
  </si>
  <si>
    <t>(DEANT) PANELA (PAR) X 1000 GRAMOS</t>
  </si>
  <si>
    <t>(DEANT) AZUCAR REFINADA PAQUETE POR 200 SOBRES</t>
  </si>
  <si>
    <t>(REGION 6) AZUCAR REFINADA PAQUETE 200 SOBRES</t>
  </si>
  <si>
    <t>(DEANT) AZUCAR REFINADA X 1000 GRAMOS</t>
  </si>
  <si>
    <t>(DEANT) CHOCOLATE EN POLVO X 200 GRAMOS</t>
  </si>
  <si>
    <t>(DEANT) CHOCOLATE CON CLAVOS Y CANELA EN BARRA X 250 GRAMOS</t>
  </si>
  <si>
    <t>(DEANT) AJO EN POLVO X 55 GRAMOS</t>
  </si>
  <si>
    <t>(DEANT) CONDIMENTO COMPLETO EN POLVO</t>
  </si>
  <si>
    <t>(DEANT) CUBOS DE CALDO DE GALLINA CAJA X 12 UNIDADES</t>
  </si>
  <si>
    <t>(DEANT) CONDIMENTO COLOR X 70 GRAMOS</t>
  </si>
  <si>
    <t>(DEANT) MAYONESA PRESENTACION DOY PACK X 1000 GRAMOS</t>
  </si>
  <si>
    <t>(DEANT) SALSA TOMATE PRESENTACION DOY PACK X 1000 GRAMOS</t>
  </si>
  <si>
    <t>(DEANT) GALLETAS DE SODA ROCIADAS CON SAL X 300 GRAMOS</t>
  </si>
  <si>
    <t>(DEANT) PAN TAJADO X 500 GRAMOS</t>
  </si>
  <si>
    <t>(DEANT) ESPAGUETI - PASTAS X 220 GRAMOS</t>
  </si>
  <si>
    <t>(DEANT) PASTAS ALIMENTICIAS X 250 GRAMOS</t>
  </si>
  <si>
    <t>(DEANT) CAFÉ GRANULADO INSTANTANEO X 170 GRAMOS</t>
  </si>
  <si>
    <t>(DEANT) CAFÉ BOLSA POR  2500 GRAMOS</t>
  </si>
  <si>
    <t xml:space="preserve">(DEANT) BEBIDA AROMATICA DE PANELA CON SABORES PRESENTACION POR 48 CUBOS </t>
  </si>
  <si>
    <t>(DEANT) AROMATICAS EN PAPEL FILTRO PARA INFUSIONES CAJA X 20 SOBRES SURTIDOS</t>
  </si>
  <si>
    <t>(REGION 6) CAFÉ BOLSA X 2.500 GRAMOS</t>
  </si>
  <si>
    <t xml:space="preserve">BEBIDAS   </t>
  </si>
  <si>
    <t>(DEANT) AGUA EN BOTELLON X 20 LITROS</t>
  </si>
  <si>
    <t>(DEANT) AGUA POTABLE TRATADA EMBOTELLADA DE 420 ML X 24 UNIDADES</t>
  </si>
  <si>
    <t>(REGION 6) AGUA POTABLE TRATADA EMBOTELLADA DE 420 ML X 24 UNIDADES</t>
  </si>
  <si>
    <t>(DEANT) REFRESCO INSTANTANEO EN POLVO X 436 GRAMOS</t>
  </si>
  <si>
    <t>(DEANT) HARINA PARA AREPA X 500 GRAMOS</t>
  </si>
  <si>
    <t>(DEANT) FRIJOL CARGAMANTO X 1000 GRAMOS</t>
  </si>
  <si>
    <t>(DEANT) ZANAHORIA X 1000 GRAMOS</t>
  </si>
  <si>
    <t>(DEANT) LENTEJA TIPO 1 X 500 GRAMOS</t>
  </si>
  <si>
    <t>(DEANT) CEBOLLA CABEZONA X 1000 GRAMOS</t>
  </si>
  <si>
    <t>(DEANT) CEBOLLA JUNCA X 1000 GRAMOS</t>
  </si>
  <si>
    <t>(DEANT) PAPA CRIOLLA X 1000 GRAMOS</t>
  </si>
  <si>
    <t>(DEANT) PAPA NEGRA X 1000 GRAMOS</t>
  </si>
  <si>
    <t>(DEANT) YUCA X 1000 GRAMOS</t>
  </si>
  <si>
    <t xml:space="preserve">(REGION 6) BAYETILLA </t>
  </si>
  <si>
    <t>(REGION 6) PERSIANAS</t>
  </si>
  <si>
    <t>ADQUISICIÓN DE PERSIANAS</t>
  </si>
  <si>
    <t>(M3-COSDO) PERSIANA BLACKOUT ENROLLABLE 180x220cm</t>
  </si>
  <si>
    <t>(DEANT) PALITOS MEZCLADORES, PAQUETE POR 500 UNIDADES, HECHO DE MADERA DE 110MM DE ALTO Y 5MM DE ANCHO</t>
  </si>
  <si>
    <t>(DEANT) VASO DE 4 ONZAS X 50 UNIDADES, MATERIAL CARTÓN</t>
  </si>
  <si>
    <t>(DEANT) VASO DESECHABLE 7 ONZAS X 50 UNIDADES</t>
  </si>
  <si>
    <t xml:space="preserve">(REGION 6) VASOS DESECHABLES 07 ONZAS * 50 UNIDADES </t>
  </si>
  <si>
    <t>(REGION 6) MICROFONO PARA CAMARAS DE VIDEO</t>
  </si>
  <si>
    <t>ADQUISICIÓN DE EQUIPOS TECNOLOGICOS</t>
  </si>
  <si>
    <t>(REGION 6) MEGAFONOS</t>
  </si>
  <si>
    <t>(DEANT) JABON LIQUIDO PARA MANOS X LITRO</t>
  </si>
  <si>
    <t>(DEANT) SERVICIOS TIPOGRAFICOS, LITOGRAFICOS E IMPRESIÓN DE IMÁGENES</t>
  </si>
  <si>
    <t>SERVICIOS TIPOGRÁFICOS</t>
  </si>
  <si>
    <t>(REGIÓN 6) CAMILLA DE EMERGENCIA CON INMOVILIZADOR DE CABEZA Y KIT FERULAS</t>
  </si>
  <si>
    <t>(MEVAL) PAPEL KRAFT.</t>
  </si>
  <si>
    <t>(DEANT) PLUMILLAS LIMPIAVIDRIOS</t>
  </si>
  <si>
    <t xml:space="preserve"> (DEANT - DIRECCION DE INCORPORACION) SERVICIO DE MANTENIMIENTO PREVENTIVO, CORRECTIVO Y RECARGA DE EXTINTORES, INCLUYE PINTURA</t>
  </si>
  <si>
    <t>(M3-COSDO) MANTENIMIENTO DE ASCENSORES</t>
  </si>
  <si>
    <t>(M3-COSDO)  MANTENIMIENTO AL  SISTEMA ELÉCTRICO</t>
  </si>
  <si>
    <t>(REGION 6) MANTENIMIENTO PREVENTIVO Y CORRECTIVO ASCENSOR DE 4 PARADAS DEL GRECI 6</t>
  </si>
  <si>
    <t xml:space="preserve">(DEANT) SERVICIO DE FUMIGACIÓN CONTRA ROEDORES Y RASTREROS </t>
  </si>
  <si>
    <t>SERVICIO DE FUMIGACIÓN</t>
  </si>
  <si>
    <t xml:space="preserve">(REGION 6) SERVICIO DE FUMIGACION CONTRA ROEDORES Y RASTREROS  </t>
  </si>
  <si>
    <t>(M3-COSDO) SERVICIO DE FUMIGACION CONTRA ROEDORES Y RASTREROS</t>
  </si>
  <si>
    <t>(M3HOMAS)  SERVICIOS DE FUMIGACIÓN CONTRA ROEDORES Y RASTREROS</t>
  </si>
  <si>
    <t xml:space="preserve">(REGION 6) MANTENIMIENTO PREVENTIVO  Y CORRECTIVO  UPS </t>
  </si>
  <si>
    <t>(DEANT) MANTENIMIENTO PREVENTIVO Y/O CORRECTIVO A TODO COSTO DE CCTV</t>
  </si>
  <si>
    <t>(MEVAL) MANTENIMIENTO PREVENTIVO Y CORRECTIVO A  CIRCUITO CERRADO DE TV.</t>
  </si>
  <si>
    <t>(M3-COSDO) MANTENIMIENTO PREVENTIVO Y CORRECTIVO A TODO COSTO DE CIRCUITOS CERRADO DE TV</t>
  </si>
  <si>
    <t xml:space="preserve">(M3CEVOR) MANTENIMIENTO PREVENTIVO Y CORRECTIVO DE ELECTRODOMÉSTICOS </t>
  </si>
  <si>
    <t xml:space="preserve">(M3CEVOR) MANTENIMIENTO PREVENTIVO Y CORRECTIVO A TODO COSTO DE LOS EQUIPOS Y MÁQUINAS DE GIMNASIO </t>
  </si>
  <si>
    <t xml:space="preserve">(REGION 6) MANTENIMIENTO PREVENTIVO Y CORRECTIVO A PUERTAS AUTOMATICAS (ELECTRICAS) CON CONTROL DE ASCESO BIOMETRICO     </t>
  </si>
  <si>
    <t>(M3-COSDO) MANTENIMIENTO PREVENTIVO Y CORRECTIVO A PUERTAS AUTOMATICAS (ELECTRICAS)</t>
  </si>
  <si>
    <t>(REGION 6) MANTENIMIENTO PREVENTIVO PLANTA DE TRATAMIENTO PTAR</t>
  </si>
  <si>
    <t>(DEANT) MANTENIMIENTO PREVENTIVO Y CORRECTIVO DE AIRES ACONDICIONADOS</t>
  </si>
  <si>
    <t>(CAUCASIA) MANTENIMIENTO PREVENTIVO Y CORRECTIVO DE AIRES ACONDICIONADOS</t>
  </si>
  <si>
    <t xml:space="preserve">(REGION 6) MANTENIMIENTO PREVENTIVO Y CORRECTIVO DE  AIRES ACONDICIONADOS </t>
  </si>
  <si>
    <t>(M3-COSDO) MANTENIMIENTO PREVENTIVO Y CORRECTIVO  AIRES ACONDICIONADOS</t>
  </si>
  <si>
    <t xml:space="preserve">(M3CEVOR) MANTENIMIENTO PREVENTIVO Y CORRECTIVO A TODO COSTO DE LOS AIRES ACONDICIONADOS </t>
  </si>
  <si>
    <t>(REGIÓN 6) MANTENIMIENTO PREVENTIVO, CORRECTIVO Y CALIBRACIÓN DE HIDROFLO Y MOTOBOMBAS.</t>
  </si>
  <si>
    <t>(MEVAL) SERVICIO DE MANTENIMIENTO DE POZOS SÉPTICOS (1 CADA 6 MESES).</t>
  </si>
  <si>
    <t xml:space="preserve">(REGION 6) MANTENIMIENTO LAVADO DE  TANQUES  INCLUYE  CERTIFICADO DE PLAGAS Y VECTORES </t>
  </si>
  <si>
    <t>(M3CEVCI) MANTENIMIENTO DE PISCINAS, ZONAS HÚMEDAS  QUE INCLUYE SUMINISTRO DE QUÍMICOS Y DEMÁS ELEMENTOS NECESARIOS PARA EL MANTENIMIENTO  VIGENCIA FUTURA 2025</t>
  </si>
  <si>
    <t>SERVICIO DE ASEO A PISCINAS</t>
  </si>
  <si>
    <t>(M3CEVCI) MANTENIMIENTO DE PISCINAS, ZONAS HÚMEDAS  QUE INCLUYE SUMINISTRO DE QUÍMICOS Y DEMÁS ELEMENTOS NECESARIOS PARA EL MANTENIMIENTO PRINCIPAL</t>
  </si>
  <si>
    <t>(M3CEVCI) MANTENIMIENTO DE PISCINAS, ZONAS HÚMEDAS  QUE INCLUYE SUMINISTRO DE QUÍMICOS Y DEMÁS ELEMENTOS NECESARIOS PARA EL MANTENIMIENTO  (APALANCAMIENTO)</t>
  </si>
  <si>
    <t>(M3CEVOR) MANTENIMIENTO DE PISCINAS, ZONAS HÚMEDAS  QUE INCLUYE SUMINISTRO DE QUÍMICOS Y DEMÁS ELEMENTOS NECESARIOS PARA EL MANTENIMIENTO  VIGENCIA FUTURA 2025</t>
  </si>
  <si>
    <t>(M3CEVOR) MANTENIMIENTO DE PISCINAS, ZONAS HÚMEDAS  QUE INCLUYE SUMINISTRO DE QUÍMICOS Y DEMÁS ELEMENTOS NECESARIOS PARA EL MANTENIMIENTO PRINCIPAL</t>
  </si>
  <si>
    <t>(DEANT) SERVICIO DE ASEO Y MANTENIMIENTO A LA PISCINA UBICADA EN LA BASE DEL COMANDO DEANT - VF</t>
  </si>
  <si>
    <t>(DEANT) SERVICIO DE ASEO Y MANTENIMIENTO A LA PISCINA UBICADA EN LA BASE DEL COMANDO DEANT</t>
  </si>
  <si>
    <t>(DEANT) SERVICIO DE ASEO Y MANTENIMIENTO A LA PISCINA UBICADA EN LA BASE DEL COMANDO DEANT - APALANCAMIENTO VF 2026</t>
  </si>
  <si>
    <t>(DEANT) SERVICIO INTEGRAL DE ASEO A INSTALACIONES - VF</t>
  </si>
  <si>
    <t>SERVICIO INTEGRAL DE ASEO</t>
  </si>
  <si>
    <t>(DEANT) SERVICIO INTEGRAL DE ASEO A INSTALACIONES (INCLUYE FUMIGACIÓN) (INCREMENTO IPC - SMMLV)</t>
  </si>
  <si>
    <t>(DEANT) SERVICIO INTEGRAL DE ASEO A INSTALACIONES</t>
  </si>
  <si>
    <t>(DEANT) SERVICIO INTEGRAL DE ASEO A INSTALACIONES  - APALANCAMIENTO VF 2026</t>
  </si>
  <si>
    <t>(MEVAL) SERVICIO INTEGRAL DE ASEO A INSTALACIONES. (VIGENCIAS FUTURAS 2025).</t>
  </si>
  <si>
    <t>(MEVAL) SERVICIO INTEGRAL DE ASEO A INSTALACIONES (INCREMENTO IPC - SMMLV).</t>
  </si>
  <si>
    <t>(MEVAL) SERVICIO INTEGRAL DE ASEO A INSTALACIONES.</t>
  </si>
  <si>
    <t>(REGION 6) SERVICIO INTEGRAL DE ASEO Y CAFETERIA DEL ACUERDO - PRINCIPAL</t>
  </si>
  <si>
    <t>(REGION 6) SERVICIO INTEGRAL DE ASEO Y CAFETERIA DEL ACUERDO  - VF2025</t>
  </si>
  <si>
    <t>(REGION 6) SERVICIO INTEGRAL DE ASEO Y CAFETERIA DEL ACUERDO  - INCREMENTO IPC</t>
  </si>
  <si>
    <t>(REGION 6) SERVICIO INTEGRAL DE ASEO Y CAFETERIA DEL ACUERDO - APALANCAMIENTO</t>
  </si>
  <si>
    <t>(DEANT - DIRECCION DE INCORPORACION) SERVICIO INTEGRAL DE ASEO A INSTALACIONES - VF</t>
  </si>
  <si>
    <t xml:space="preserve"> (DEANT - DIRECCION DE INCORPORACION) SERVICIO INTEGRAL DE ASEO A INSTALACIONES (INCLUYE FUMIGACIÓN) (INCREMENTO IPC - SMMLV)</t>
  </si>
  <si>
    <t>(DEANT - DIRECCION DE INCORPORACION) SERVICIO INTEGRAL DE ASEO A INSTALACIONES</t>
  </si>
  <si>
    <t>(M3HOMAS) SERVICIO INTEGRAL DE ASEO Y CAFETERÍA DEL ACUERDO MARCO DE PRECIO  VIGENCIAS FUTURAS 2025</t>
  </si>
  <si>
    <t>(M3HOMAS) SERVICIO INTEGRAL DE ASEO Y CAFETERÍA DEL ACUERDO MARCO DE PRECIO  AJUSTE AUMENTO SMLMV E INCREMENTO IPC 2025 (ADICIÓN)</t>
  </si>
  <si>
    <t xml:space="preserve">(M3HOMAS)  SERVICIO INTEGRAL DE ASEO Y CAFETERÍA DEL ACUERDO MARCO DE PRECIO  CONTRATO PRINCIPAL </t>
  </si>
  <si>
    <t xml:space="preserve">(M3HOMAS) SERVICIO INTEGRAL DE ASEO Y CAFETERÍA DEL ACUERDO MARCO DE PRECIO. APALANCAMIENTO VIG 2026  </t>
  </si>
  <si>
    <t>JEFE GUGED</t>
  </si>
  <si>
    <t>(DEANT) SERVICIO DE MENSAJERIA, SOBRES Y PAQUETES A DIFERENTES DESTINOS LOCALES, REGIONALES Y NACIONALES - VF</t>
  </si>
  <si>
    <t>SERVICIO DE MENSAJERÍA</t>
  </si>
  <si>
    <t>(DEANT) SERVICIO DE MENSAJERIA, SOBRES Y PAQUETES A DIFERENTES DESTINOS LOCALES, REGIONALES Y NACIONALES</t>
  </si>
  <si>
    <t>(DEANT) SERVICIO DE MENSAJERIA, SOBRES Y PAQUETES A DIFERENTES DESTINOS LOCALES, REGIONALES Y NACIONALES - APALANCAMIENTO VF 2026</t>
  </si>
  <si>
    <t>(MEVAL) SERVICIO DE MENSAJERIA, SOBRES Y PAQUETES A DIFERENTES DESTINOS LOCALES, REGIONALES Y NACIONALES (VIGENCIAS FUTURAS 2025).</t>
  </si>
  <si>
    <t>(MEVAL) SERVICIO DE MENSAJERIA, SOBRES Y PAQUETES A DIFERENTES DESTINOS LOCALES, REGIONALES Y NACIONALES.</t>
  </si>
  <si>
    <t>(MEVAL) SERVICIO DE MENSAJERIA, SOBRES Y PAQUETES A DIFERENTES DESTINOS LOCALES, REGIONALES Y NACIONALES (APALANCAMIENTO VF 2026).</t>
  </si>
  <si>
    <t>(REGION 6) SERVICIO DE MENSAJERIA, SOBRE Y PAQUETES A DIFERENTES DESTINOS LOCALES REGIONALES Y NACIONALES - VF2025</t>
  </si>
  <si>
    <t>(REGION 6) SERVICIO DE MENSAJERIA, SOBRE Y PAQUETES A DIFERENTES DESTINOS LOCALES REGIONALES Y NACIONALES  - CONTRATO PRINCIPAL</t>
  </si>
  <si>
    <t>(REGION 6) SERVICIO DE MENSAJERIA, SOBRE Y PAQUETES A DIFERENTES DESTINOS LOCALES REGIONALES Y NACIONALES - APALANCAMIENTO</t>
  </si>
  <si>
    <t>(DEANT) SERVICIO DE REPARACION Y MANTENIMIENTO DE VEHICULOS INCLUYE VALOR A TODO COSTO  PARA EL PARQUE AUTOMOTOR (CARROS) -VF</t>
  </si>
  <si>
    <t>SERVICIO DE REPARACION Y MANTENIMIENTO DE VEHICULOS INCLUYE VALOR A TODO COSTO  PARA EL PARQUE AUTOMOTOR</t>
  </si>
  <si>
    <t>(DEANT) SERVICIO DE REPARACION Y MANTENIMIENTO DE VEHICULOS INCLUYE VALOR A TODO COSTO  PARA EL PARQUE AUTOMOTOR (CARROS)</t>
  </si>
  <si>
    <t>(DEANT) SERVICIO DE REPARACION Y MANTENIMIENTO DE VEHICULOS INCLUYE VALOR A TODO COSTO  PARA EL PARQUE AUTOMOTOR (MOTOS) -VF</t>
  </si>
  <si>
    <t>(DEANT) SERVICIO DE REPARACION Y MANTENIMIENTO DE VEHICULOS INCLUYE VALOR A TODO COSTO  PARA EL PARQUE AUTOMOTOR (MOTOS)</t>
  </si>
  <si>
    <t>(CAUCASIA) SERVICIO DE REPARACION Y MANTENIMIENTO DE VEHICULOS INCLUYE VALOR A TODO COSTO  PARA EL PARQUE AUTOMOTOR (CARROS) -VF</t>
  </si>
  <si>
    <t>(CAUCASIA) SERVICIO DE REPARACION Y MANTENIMIENTO DE VEHICULOS INCLUYE VALOR A TODO COSTO  PARA EL PARQUE AUTOMOTOR (CARROS)</t>
  </si>
  <si>
    <t>(CAUCASIA) SERVICIO DE REPARACION Y MANTENIMIENTO DE VEHICULOS INCLUYE VALOR A TODO COSTO  PARA EL PARQUE AUTOMOTOR (CARROS)  - APALANCAMIENTO VF 2026</t>
  </si>
  <si>
    <t>(CAUCASIA) SERVICIO DE REPARACION Y MANTENIMIENTO DE VEHICULOS INCLUYE VALOR A TODO COSTO  PARA EL PARQUE AUTOMOTOR (MOTOS) -VF</t>
  </si>
  <si>
    <t>(CAUCASIA) SERVICIO DE REPARACION Y MANTENIMIENTO DE VEHICULOS INCLUYE VALOR A TODO COSTO  PARA EL PARQUE AUTOMOTOR (MOTOS)</t>
  </si>
  <si>
    <t>(CAUCASIA) SERVICIO DE REPARACION Y MANTENIMIENTO DE VEHICULOS INCLUYE VALOR A TODO COSTO  PARA EL PARQUE AUTOMOTOR (MOTOS) - APALANCAMIENTO VF 2026</t>
  </si>
  <si>
    <t>M3DP14</t>
  </si>
  <si>
    <t>DEANT-DIRAN</t>
  </si>
  <si>
    <t>(DEANT - DIRECCION DE ANTINARCOTICOS) SERVICIO DE REPARACION Y MANTENIMIENTO DE VEHICULOS INCLUYE VALOR A TODO COSTO  PARA EL PARQUE AUTOMOTOR (CARROS) - VF</t>
  </si>
  <si>
    <t>(DEANT - DIRECCION DE ANTINARCOTICOS) SERVICIO DE REPARACION Y MANTENIMIENTO DE VEHICULOS INCLUYE VALOR A TODO COSTO  PARA EL PARQUE AUTOMOTOR (MOTOS) -VF</t>
  </si>
  <si>
    <t>(MEVAL) SERVICIO DE REPARACION Y MANTENIMIENTO DE VEHICULOS INCLUYE VALOR A TODO COSTO  PARA EL PARQUE AUTOMOTOR  - CARROS (VIGENCIAS FUTURAS 2025).</t>
  </si>
  <si>
    <t>(MEVAL) SERVICIO DE REPARACION Y MANTENIMIENTO DE VEHICULOS INCLUYE VALOR A TODO COSTO  PARA EL PARQUE AUTOMOTOR  - MOTOCICLETAS (VIGENCIAS FUTURAS 2025).</t>
  </si>
  <si>
    <t>(MEVAL) SERVICIO DE REPARACION Y MANTENIMIENTO DE VEHICULOS INCLUYE VALOR A TODO COSTO  PARA EL PARQUE AUTOMOTOR  - CARROS.</t>
  </si>
  <si>
    <t>(MEVAL) SERVICIO DE REPARACION Y MANTENIMIENTO DE VEHICULOS INCLUYE VALOR A TODO COSTO  PARA EL PARQUE AUTOMOTOR  - MOTOCICLETAS.</t>
  </si>
  <si>
    <t>M3N</t>
  </si>
  <si>
    <t>MEVAL-GUDMO</t>
  </si>
  <si>
    <t>(UNDMO-MEVAL) SERVICIO DE REPARACION Y MANTENIMIENTO DE VEHICULOS INCLUYE VALOR A TODO COSTO  PARA EL PARQUE AUTOMOTOR  - CARROS (VIGENCIAS FUTURAS 2025).</t>
  </si>
  <si>
    <t>(UNDMO-MEVAL) SERVICIO DE REPARACION Y MANTENIMIENTO DE VEHICULOS INCLUYE VALOR A TODO COSTO  PARA EL PARQUE AUTOMOTOR  - CARROS (CONTRATO PRINCIPAL)</t>
  </si>
  <si>
    <t>(UNDMO-MEVAL) SERVICIO DE REPARACION Y MANTENIMIENTO DE VEHICULOS INCLUYE VALOR A TODO COSTO  PARA EL PARQUE AUTOMOTOR  - CARROS (APALANCAMIENTO VIGENCIA FUTURAS 2026).</t>
  </si>
  <si>
    <t>(REGION 6) SERVICIO DE REPARACION Y MANTENIMIENTO DE VEHICULOS,  INCLUYE  REPUESTO A TODO COSTO PARA EL PARQUE AUTOMOTOR -  VF2025</t>
  </si>
  <si>
    <t>(REGION 6) SERVICIO DE REPARACION Y MANTENIMIENTO DE VEHICULOS,  INCLUYE  REPUESTO A TODO COSTO PARA EL PARQUE AUTOMOTOR. - PRINCIPAL</t>
  </si>
  <si>
    <t>(REGION 6) SERVICIO DE REPARACION Y MANTENIMIENTO DE VEHICULOS,  INCLUYE  REPUESTO A TODO COSTO PARA EL PARQUE AUTOMOTOR. - APALANCAMIENTO</t>
  </si>
  <si>
    <t>(DEANT) SERVICIO DE REPARACION Y MANTENIMIENTO DE VEHICULOS INCLUYE VALOR A TODO COSTO  PARA EL PARQUE AUTOMOTOR (CARROS) - APALANCAMIENTO VF 2026</t>
  </si>
  <si>
    <t>(DEANT) SERVICIO DE REPARACION Y MANTENIMIENTO DE VEHICULOS INCLUYE VALOR A TODO COSTO  PARA EL PARQUE AUTOMOTOR (MOTOS) - APALANCAMIENTO VF 2026</t>
  </si>
  <si>
    <t>M3DP6</t>
  </si>
  <si>
    <t>DEANT-SETRA</t>
  </si>
  <si>
    <t>(DEANT - POLICIA DE CARRETERAS) SERVICIO DE REPARACION Y MANTENIMIENTO DE VEHICULOS INCLUYE VALOR A TODO COSTO  PARA EL PARQUE AUTOMOTOR (CARROS)</t>
  </si>
  <si>
    <t>(DEANT - POLICIA DE CARRETERAS) SERVICIO DE REPARACION Y MANTENIMIENTO DE VEHICULOS INCLUYE VALOR A TODO COSTO  PARA EL PARQUE AUTOMOTOR (CARROS) - APALANCAMIENTO VF</t>
  </si>
  <si>
    <t>(DEANT - POLICIA DE CARRETERAS) SERVICIO DE REPARACION Y MANTENIMIENTO DE VEHICULOS INCLUYE VALOR A TODO COSTO  PARA EL PARQUE AUTOMOTOR (MOTOS)</t>
  </si>
  <si>
    <t>(DEANT - POLICIA DE CARRETERAS) SERVICIO DE REPARACION Y MANTENIMIENTO DE VEHICULOS INCLUYE VALOR A TODO COSTO  PARA EL PARQUE AUTOMOTOR (MOTOS)  - APALANCAMIENTO VF</t>
  </si>
  <si>
    <t>(MEVAL) SERVICIO DE REPARACION Y MANTENIMIENTO DE VEHICULOS INCLUYE VALOR A TODO COSTO  PARA EL PARQUE AUTOMOTOR  - CARROS (APALANCAMIENTO VF 2026).</t>
  </si>
  <si>
    <t>(MEVAL) SERVICIO DE REPARACION Y MANTENIMIENTO DE VEHICULOS INCLUYE VALOR A TODO COSTO  PARA EL PARQUE AUTOMOTOR  - MOTOCICLETAS (APALANCAMIENTO VF 2026).</t>
  </si>
  <si>
    <t>(DEANT) ARRENDAMIENTO A EMPRESA EDATEL (SITIOS TORRES DE REPETICION)</t>
  </si>
  <si>
    <t>ARRENDAMIENTOS</t>
  </si>
  <si>
    <t xml:space="preserve">(DEANT) ARRENDAMIENTO ETCR REMEDIOS CARRIZAL </t>
  </si>
  <si>
    <t xml:space="preserve">(M3HOMAS) ARRENDAMIENTO DE BIEN INMUEBLE DESTINADO PARA EL HOGAR DE PASO MADRE MARÍA DE SAN LUIS DE LA POLICÍA METROPOLITANA DEL VALLE DE ABURRA. CONTRATO PRINCIPAL </t>
  </si>
  <si>
    <t>(M3HOMAS) ARRENDAMIENTO DE BIEN INMUEBLE DESTINADO PARA EL HOGAR DE PASO MADRE MARÍA DE SAN LUIS DE LA POLICÍA METROPOLITANA DEL VALLE DE ABURRA. APALANCAMIENTO 2026</t>
  </si>
  <si>
    <t>(DEANT) MANTENIMIENTO PREVENTIVO Y/O CORRECTIVO DE EQUIPOS MEDICION</t>
  </si>
  <si>
    <t>(DEANT) MANTENIMIENTO PREVENTIVO Y/O CORRECTIVO DE CABLEADO ESTRUCTURADO (VOZ Y DATOS)</t>
  </si>
  <si>
    <t>(MEVAL) SERVICIO DE MANTENIMIENTO PREVENTIVO Y CORRECTIVO  DE EQUIPOS DE MEDICIÓN.</t>
  </si>
  <si>
    <t>(REGION 6) MANTENIMIENTOS PREVENTIVOS/CORRECTIVO Y CALIBRACION DE MICROBALANZA Y BALANZAS.</t>
  </si>
  <si>
    <t>(REGION 6) MANTENIMIENTO PREVENTIVO/CORRECTIVO DE LINEAS  DE GASES ESPECIALES (DOS HELIO, 1 ARGON, 1 METANO Y 1 AIRE) DE USO CROMATOGRAFICO EN GC MS/MS Y GC/FID,   (QUIMICA-GRECI6)</t>
  </si>
  <si>
    <t>(REGION 6) MANTENIMIENTO PREVENTIVO  Y CORRECTIVO DEL CABLEADO ESTRUCTURADO ( VOZ Y DATOS)</t>
  </si>
  <si>
    <t>(REGION 6) MANTENIMIENTO PREVENTIVO/CORRECTIVO Y CALIFICACION OPERACIONAL DEL CROMATOGRAFO DE GASES FID Y MASAS.</t>
  </si>
  <si>
    <t xml:space="preserve">(REGION 6) MANTENIMIENTO PREVENTIVO/CORRECTIVO DE LA PLANCHA DE CALENTAMIENTO CON AGITADOR MAGNETICO  </t>
  </si>
  <si>
    <t>(REGION 6) MANTENIMIENTO PREVENTIVO/CORRECTIVO DE LA CAMARA DESECADORA MODELO 420741115  (QUIMICA-GRECI6)</t>
  </si>
  <si>
    <t>(REGION 6) MANTENIMIENTO PREVENTIVO Y CORRECTIVO PLATAFORMA DE MONITOREO DE CONDICIONES AMBIENTALES (TERMOHIGROMETROS).</t>
  </si>
  <si>
    <t xml:space="preserve">(REGION 6) MANTENIMIENTO PREVENTIVO, CORRECTIVO Y CALIFICACION OPERACIONAL: ESPECTROFOTOMETRO FTIR INFRARROJO, </t>
  </si>
  <si>
    <t xml:space="preserve">(REGION 6) MANTENIMIENTO PREVENTIVO Y CALIBRACIÓN: DESHUMIFICADOR PORTATIL DH50W MARCA HONEYWELL. </t>
  </si>
  <si>
    <t>(REGION 6)  MANTENIMIENTO PREVENTIVO Y CORRECTIVO   DE TERMOHIGROMETRO (CALIBRACION)</t>
  </si>
  <si>
    <t>(REGION 6) CALIBRACIÓN DE MORDAZAS INTERNAS Y MORDAZAS EXTERNAS PIE DE REY (BALISTICA)</t>
  </si>
  <si>
    <t>MANTENIMIENTO EQUIPOS DE LABORATORIO</t>
  </si>
  <si>
    <t>(REGION 6) MANTENIMIENTO PREVENTIVO Y CORRECTIVO DE BAÑO ULTRASONIDO</t>
  </si>
  <si>
    <t>(REGION 6) MANTENIMIENTO PREVENTIVO Y CORRECTIVO EQUIPO VSC6000 HS MARCA FOSTER +  FREEMAN.</t>
  </si>
  <si>
    <t>(DEANT) MANTENIMIENTO  PREVENTIVO  Y CORRECTIVO VIDEO WALL - SALA CIEPS</t>
  </si>
  <si>
    <t>(MEVAL) SERVICIO DE MANTENIMIENTO PREVENTIVO Y CORRECTIVO EQUIPOS DE TECNOLOGIAS Y DE OFICINA.</t>
  </si>
  <si>
    <t>JEFE GUBIR</t>
  </si>
  <si>
    <t>(DEANT) SERVICIO DE ALCANTARILLADO Y ASEO</t>
  </si>
  <si>
    <t>PAGO SERVICIOS PÚBLICOS</t>
  </si>
  <si>
    <t>(CAUCASIA) SERVICIO DE ALCANTARILLADO Y ASEO</t>
  </si>
  <si>
    <t>(DEANT - POLICIA DE CARRETERAS) SERVICIO DE ALCANTARILLADO Y ASEO</t>
  </si>
  <si>
    <t>(M3CEVOR) PAGO SERVICIOS DE ALCANTARILLADO, RECOLECCIÓN, TRATAMIENTO Y DISPOSICIÓN DE DESECHOS Y OTROS SERVICIOS DE SANEAMIENTO AMBIENTAL</t>
  </si>
  <si>
    <t>(DEANT) SERVICIO DE SUMINISTRO DE ENERGIA Y ACUEDUCTO</t>
  </si>
  <si>
    <t>(CAUCASIA) SERVICIO DE SUMINISTRO DE ENERGIA Y ACUEDUCTO</t>
  </si>
  <si>
    <t>(DEANT - POLICIA DE CARRETERAS) SERVICIO DE SUMINISTRO DE ENERGIA Y ACUEDUCTO</t>
  </si>
  <si>
    <t>(M3CEVCI)   PAGO DE SERVICIOS (ENERGÍA ELÉCTRICA, GAS Y ACUEDUCTO).</t>
  </si>
  <si>
    <t xml:space="preserve">(M3HOMAS) PAGO SERVICIO SUMINISTRO DE ENERGÍA, GAS Y AGUA </t>
  </si>
  <si>
    <t>(M3CEVOR) PAGO SERVICIOS DE DISTRIBUCIÓN DE ELECTRICIDAD, GAS Y AGUA (POR CUENTA PROPIA)</t>
  </si>
  <si>
    <t>(REGI6) SERVICIO DE TELEFONÍA E INTERNET-SERVICIO SUSCRIPCIÓN TELEVISIÓN - SERVICIO TRANSPORTE DATOS.</t>
  </si>
  <si>
    <t>(DEANT) POLIZAS SOAT PARA EL PARQUE AUTOMOTOR  - VIGENCIA FUTURA 2025</t>
  </si>
  <si>
    <t>POLIZAS SOAT PARA EL PARQUE AUTOMOTOR</t>
  </si>
  <si>
    <t>(DEANT) POLIZAS SOAT PARA EL PARQUE AUTOMOTOR</t>
  </si>
  <si>
    <t>(DEANT) POLIZAS SOAT PARA EL PARQUE AUTOMOTOR - APALANCAMIENTO VF 2026</t>
  </si>
  <si>
    <t>M3DPBS1</t>
  </si>
  <si>
    <t>(DEANT ; BIENESTAR SOCIAL SAFAP) SERVICIOS DE ACTIVIDADES PARA EL SERVICIO DE ESPARCIMIENTO, CULTURALES Y DEPORTIVOS PARA EL BIENESTAR POLICIAL</t>
  </si>
  <si>
    <t>SERVICIO DE ACTIVIDADES PARA EL SERVICIO DE ESPARCIMIENTO, CULTURALES Y DEPORTIVOS PAR EL BIENESTAR POLICIAL</t>
  </si>
  <si>
    <t>(DEANT - DIRECCION DE INCORPORACION) SERVICIOS DE ACTIVIDADES PARA EL SERVICIO DE ESPARCIMIENTO, CULTURALES Y DEPORTIVOS PARA EL BIENESTAR POLICIAL</t>
  </si>
  <si>
    <t>M3PBS1</t>
  </si>
  <si>
    <t>(REGION 6 - BIENESTAR SOCIAL SAFAP) SERVICIO DE ACTIVIDADES PARA EL SERVICIO DE ESPARCIMIENTO, CULTURALES Y DEPORTIVOS PAR EL BIENESTAR POLICIAL</t>
  </si>
  <si>
    <t>(DEANT) SERVICIO DE CAFETERIA Y RESTAURANTE</t>
  </si>
  <si>
    <t>SERVICIO DE CAFETERIA Y RESTAURANTE</t>
  </si>
  <si>
    <t>(REGION 6)  SERVICIO DE CAFETERIA Y RESTAURANTE</t>
  </si>
  <si>
    <t>(M3HOMAS) SUMINISTRO DE LA ALIMENTACIÓN  PARA LOS USUARIOS DEL HOGAR MADRE MARÍA DE SAN LUIS MEDELLIN  APALANCAMIENTO 2026</t>
  </si>
  <si>
    <t>SUMINISTRO DE LA ALIMENTACIÓN  PARA LOS USUARIOS DEL HOGAR MADRE MARÍA DE SAN LUIS MEDELLIN  APALANCAMIENTO 2026</t>
  </si>
  <si>
    <t>(DEANT) RECONOCIMIENTO DE VIATICOS AL INTERIOR DEL PAIS AL PERSONAL DEL DEANT</t>
  </si>
  <si>
    <t>COMISIÓN</t>
  </si>
  <si>
    <t>(DEANT - POLICIA DE CARRETERAS) RECONOCIMIENTO DE VIATICOS AL INTERIOR DEL PAIS AL PERSONAL DE LA SECCIONAL DE TRANSITO Y TRANSPORTE DEANT</t>
  </si>
  <si>
    <t xml:space="preserve">(REGION 6) PAGO DE VIATICOS POR CONCEPTO DE ALOJAMIENTO Y ALIMENTACION PARA EL PERSONAL QUE PERTENECE A LA REGION 6 </t>
  </si>
  <si>
    <t>(DEANT) SOBRETASA BOMBERIL</t>
  </si>
  <si>
    <t>PAGO DE IMPUESTOS</t>
  </si>
  <si>
    <t>(DEANT) IMPUESTO PREDIAL Y SOBRETASA AMBIENTAL A LAS UNIDADES DEL DEANT</t>
  </si>
  <si>
    <t>(M3CEVOR) PAGO IMPUESTO PREDIAL Y SOBRETASA AMBIENTAL</t>
  </si>
  <si>
    <t>M3B3</t>
  </si>
  <si>
    <t>MEVAL-VIVIENDAS FISCALES</t>
  </si>
  <si>
    <t>(MEVAL - VIVIENDAS FISCALES) IMPUESTO PREDIAL Y SOBRETASA AMBIENTAL</t>
  </si>
  <si>
    <t>(MEVAL) UREA (ADITIVO AUTOMOTRIZ).</t>
  </si>
  <si>
    <t>ADQUISICIÓN DE ÚREA</t>
  </si>
  <si>
    <t>(MEVAL) SUMINISTRO DE COMBUSTIBLE (GASOLINA, CORRIENTE Y DIESEL) PARA LOS VEHÍCULOS ASIGNADOS A LA MEVAL (VIGENCIAS FUTURAS 2025).</t>
  </si>
  <si>
    <t>(MEVAL) SUMINISTRO DE COMBUSTIBLE (GASOLINA, CORRIENTE Y DIESEL) PARA LOS VEHÍCULOS ASIGNADOS A LA MEVAL.</t>
  </si>
  <si>
    <t>(MEVAL) SUMINISTRO DE COMBUSTIBLE PARA LOS EQUIPOS AGROPECUARIOS.</t>
  </si>
  <si>
    <t>(MEVAL) SUMINISTRO DE COMBUSTIBLE (GASOLINA, CORRIENTE Y DIESEL) PARA LOS VEHÍCULOS ASIGNADOS A LA MEVAL (APALANCAMIENTO VF 2026).</t>
  </si>
  <si>
    <t>(M3) CINTA EMPAQUE TRANSPARENTE.</t>
  </si>
  <si>
    <t>(UNDMO-MEVAL) ADQUISICIÓN DE LLANTAS CONTRATO PRINCIPAL</t>
  </si>
  <si>
    <t>(UNDMO-MEVAL) ADQUISICIÓN DE LLANTAS CONTRATO PRINCIPAL VIGENCIA FUTURA</t>
  </si>
  <si>
    <t>(REGION 6) CINTAS TRANSPARENTE</t>
  </si>
  <si>
    <t>(REGION 6) SACA GANCHOS PARA GRAPA</t>
  </si>
  <si>
    <t>(REGION 6) COSEDORA.</t>
  </si>
  <si>
    <t>(REGION 6) TAJALAPIZ</t>
  </si>
  <si>
    <t>(MEVAL) BOLIGRAFO NEGRO.</t>
  </si>
  <si>
    <t xml:space="preserve">(MEVAL) ALARMA DE EMERGENCIA Y EVACUACIÓN. </t>
  </si>
  <si>
    <t>ADQUISICIÓN DE ALARMA DE EMERGENCIA</t>
  </si>
  <si>
    <t>46182002 </t>
  </si>
  <si>
    <t>(REGIÓN 6) CARETA DE SEGURIDAD PROTECCION CARA COMPLETA CON FILTROS PARA VAPORES Y GASES TOXICOS</t>
  </si>
  <si>
    <t>(REGION 6) RECOGEDOR MANGO DE MADERA</t>
  </si>
  <si>
    <t>(REGION 6) PALITOS MEZCLADORES, PAQUETE X 500 UNIDADES, HECHO DE MADERA DE 110MM DE ALTO Y 5MM DE ANCHO</t>
  </si>
  <si>
    <t>(MEVAL) SERVICIOS TIPOGRAFICOS, LITOGRAFICOS E IMPRESIÓN DE IMÁGENES (SST-SGA).</t>
  </si>
  <si>
    <t>SERVICIOS TIPOGRAFICOS, LITOGRAFICOS E IMPRESIÓN DE IMÁGENES (SST-SGA).</t>
  </si>
  <si>
    <t>(MEVAL) SERVICIO DE FUMIGACIÓN CONTRA ROEDORES Y RASTREROS.</t>
  </si>
  <si>
    <t>72102900;72103300;72101500</t>
  </si>
  <si>
    <t>(DEANT) MANTENIMIENTO DE INSTALACIONES PARA EL DEPARTAMENTO DE POLICIA ANTIOQUIA</t>
  </si>
  <si>
    <t>(DEANT) MANTENIMIENTO DE INSTALACIONES DEPARTAMENTO DE POLICÍA ANTIOQUIA - ESTACIÓN DE POLICÍA GRANADA - PLAN DIGNIDAD</t>
  </si>
  <si>
    <t>(DEANT) MANTENIMIENTO DE INSTALACIONES PARA EL DEPARTAMENTO DE POLICÍA ANTIOQUIA - ESTACIÓN DE POLICÍA SAN PEDRO DE LOS MILAGROS - PLAN DIGNIDAD</t>
  </si>
  <si>
    <t>(DEANT) MANTENIMIENTO DE INSTALACIONES PARA EL DEPARTAMENTO DE POLICÍA ANTIOQUIA - ESTACIÓN DE POLICÍA VALDIVÍA - PLAN DIGNIDAD</t>
  </si>
  <si>
    <t>(DEANT) MANTENIMIENTO DE INSTALACIONES PARA EL DEPARTAMENTO DE POLICÍA ANTIOQUIA - SUBESTACIÓN DE POLICÍA EL JORDÁN - PLAN DIGNIDAD</t>
  </si>
  <si>
    <t>(DEANT) MANTENIMIENTO DE INSTALACIONES PARA EL DEPARTAMENTO DE POLICÍA ANTIOQUIA - SUBESTACIÓN DE POLICÍA SAN MIGUEL - PLAN DIGNIDAD</t>
  </si>
  <si>
    <t xml:space="preserve"> (DEANT - DIRECCION DE INCORPORACION) MANTENIMIENTO DE INSTALACIONES A LA REGIONAL DE INCORPORACIÓN NO. 6 Y GIANT</t>
  </si>
  <si>
    <t>(MEVAL) MANTENIMIENTO DE INSTALACIONES DE LA ESTACIÓN DE POLICÍA GIRARDOTA - PLAN DIGNIDAD.</t>
  </si>
  <si>
    <t>(MEVAL) MANTENIMIENTO DE INSTALACIONES DE LA ESTACIÓN DE POLICÍA SAN ANTONIO DE PRADO - PLAN DIGNIDAD.</t>
  </si>
  <si>
    <t>(MEVAL) MANTENIMIENTO DE INSTALACIONES DE LA ESTACIÓN DE POLICÍA SANTA CRUZ - PLAN DIGNIDAD.</t>
  </si>
  <si>
    <t>(UNDMO-MEVAL) MANTENIMIENTO DE INSTALACIONES PARA LA POLICÍA METROPOLITANA DEL VALLE DE ABURRÁ.</t>
  </si>
  <si>
    <t>(REGION 6) MANTENIMIENTO A INSTALACIONES.</t>
  </si>
  <si>
    <t>M3DP4</t>
  </si>
  <si>
    <t>(DEANT VIVIENDA FISCAL) MANTENIMIENTO DE VIVIENDAS FISCALES DEL DEPARTAMENTO DE POLICIA ANTIOQUIA</t>
  </si>
  <si>
    <t>(M3-COSDO) MANTENIMIENTO A INSTALACIONES DEL COLEGIO SANTO DOMINGO DE GUZMAN</t>
  </si>
  <si>
    <t>(MEVAL) MANTENIMIENTO DE INSTALACIONES PARA LA POLICÍA METROPOLITANA DEL VALLE DE ABURRÁ.</t>
  </si>
  <si>
    <t>(MEVAL) MANTENIMIENTO PREVENTIVO Y CORRECTIVO DE AIRES ACONDICIONADOS.</t>
  </si>
  <si>
    <t>(REGION 6) MANTENIMIENTO PREVENTIVO  Y CORRECTIVO PLANTAS ELECTRICAS</t>
  </si>
  <si>
    <t>(MEVAL) SERVICIO DE MANTENIMIENTO PREVENTIVO Y CORRECTIVO DE MOTOBOMBAS.</t>
  </si>
  <si>
    <t xml:space="preserve">(M3HOMAS) ASISTENCIA SOCIAL) MANTENIMIENTO PREVENTIVO Y CORRECTIVO DE ELECTRODOMÉSTICOS </t>
  </si>
  <si>
    <t>(M3CEVCI) SERVICIO DE MANTENIMIENTO LAVADO, LIMPIEZA Y DESINFECCIÓN DE POZOS SÉPTICOS Y TANQUES DE ALMACENAMIENTO DE AGUA POTABLE</t>
  </si>
  <si>
    <t>(M3-COSDO) SERVICIO DE MANTENIMIENTO Y LAVADO DE TANQUES</t>
  </si>
  <si>
    <t>(M3CEVOR) SERVICIO DE MANTENIMIENTO LAVADO, LIMPIEZA Y DESINFECCIÓN DE POZOS SÉPTICOS Y TANQUES DE ALMACENAMIENTO DE AGUA POTABLE</t>
  </si>
  <si>
    <t>(M3CEVCI) SERVICIO INTEGRAL DE ASEO Y DE CAFETERÍA DEL ACUERDO MARCO DE PRECIOS VIGENCIAS FUTURAS 2025.</t>
  </si>
  <si>
    <t xml:space="preserve">(M3CEVCI) SERVICIO INTEGRAL DE ASEO Y DE CAFETERÍA DEL ACUERDO MARCO DE PRECIOS  AJUSTE AUMENTO SMLMV E INCREMENTO IPC 2025, ADICION </t>
  </si>
  <si>
    <t>(M3CEVCI) SERVICIO INTEGRAL DE ASEO Y DE CAFETERÍA DEL ACUERDO MARCO DE PRECIOS CONTRATO PRINCIPAL.</t>
  </si>
  <si>
    <t>(M3CEVCI) SERVICIO INTEGRAL DE ASEO Y DE CAFETERÍA DEL ACUERDO MARCO DE PRECIOS APALANCAMIENTO VIG 2026.</t>
  </si>
  <si>
    <t>(M3CEVCI) SERVICIO DE FUMIGACIÓN CONTRA ROEDORES Y RASTREROS</t>
  </si>
  <si>
    <t>(M3-COSDO) SERVICIO INTEGRAL DE ASEO Y DE CAFETERÍA DEL ACUERDO MARCO DE PRECIOS VIGENCIAS FUTURAS 2025.</t>
  </si>
  <si>
    <t>(M3-COSDO) SERVICIO INTEGRAL DE ASEO Y DE CAFETERÍA DEL ACUERDO MARCO DE PRECIOS  AJUSTE AUMENTO SMLMV E INCREMENTO IPC 2025</t>
  </si>
  <si>
    <t>(M3-COSDO) SERVICIO INTEGRAL DE ASEO Y DE CAFETERÍA DEL ACUERDO MARCO DE PRECIOS CONTRATO PRINCIPAL.</t>
  </si>
  <si>
    <t>(M3-COSDO) SERVICIO INTEGRAL DE ASEO Y DE CAFETERÍA DEL ACUERDO MARCO DE PRECIOS APALANCAMIENTO VIG 2026.</t>
  </si>
  <si>
    <t>(M3CEVOR)SERVICIO INTEGRAL DE ASEO Y DE CAFETERÍA DEL ACUERDO MARCO DE PRECIOS VIGENCIAS FUTURAS 2025.</t>
  </si>
  <si>
    <t xml:space="preserve">(M3CEVOR) SERVICIO INTEGRAL DE ASEO Y DE CAFETERÍA DEL ACUERDO MARCO DE PRECIOS  AJUSTE AUMENTO SMLMV E INCREMENTO IPC 2025, ADICION </t>
  </si>
  <si>
    <t>(M3CEVOR) SERVICIO INTEGRAL DE ASEO Y DE CAFETERÍA DEL ACUERDO MARCO DE PRECIOS CONTRATO PRINCIPAL.</t>
  </si>
  <si>
    <t>(M3CEVOR) SERVICIO DE FUMIGACIÓN CONTRA ROEDORES Y RASTREROS</t>
  </si>
  <si>
    <t xml:space="preserve">(MEVAL) PAGOS DESARCHIVOS PARA COBROS DE COSTOS PROCESALES, HONORARIOS CURADORES - PERITOS – GASTOS NOTIFICACIÓN </t>
  </si>
  <si>
    <t xml:space="preserve">PAGOS DESARCHIVOS PARA COBROS DE COSTOS PROCESALES, HONORARIOS CURADORES - PERITOS – GASTOS NOTIFICACIÓN </t>
  </si>
  <si>
    <t>(M3HOMAS) ARRENDAMIENTO DE BIEN INMUEBLE DESTINADO PARA EL HOGAR DE PASO MADRE MARÍA DE SAN LUIS DE LA POLICÍA METROPOLITANA DEL VALLE DE ABURRA  VIGENCIAS FUTURAS 2025</t>
  </si>
  <si>
    <t>(MEVAL) MANTENIMIENTO PREVENTIVO  Y CORRECTIVO DEL CABLEADO ESTRUCTURADO ( VOZ Y DATOS).</t>
  </si>
  <si>
    <t>81101700;81111800;81112200;72151600</t>
  </si>
  <si>
    <t>(DEANT) SERVICIO DE MANTENIMIENTO PREVENTIVO Y CORRECTIVO EQUIPOS DE TECNOLOGIA Y DE OFICINA</t>
  </si>
  <si>
    <t>(REGION 6) SERVICIO DE MANTENIMIENTO PREVENTIVO Y CORRECTIVO EQUIPOS DE TECNOLOGIAS Y DE OFICINA</t>
  </si>
  <si>
    <t>81101700;81112200;72151600;81111800</t>
  </si>
  <si>
    <t>(M3-COSDO) MANTENIMIENTO PREVENTIVO  Y CORRECTIVO DEL CABLEADO ESTRUCTURADO ( VOZ Y DATOS)</t>
  </si>
  <si>
    <t>82121500;82121700</t>
  </si>
  <si>
    <t>(DEANT) OUTSOURCING DE IMPRESIÓN, FOTOCOPIADO Y ESCANEO - VF</t>
  </si>
  <si>
    <t>OUTSOURCING DE IMPRESIÓN</t>
  </si>
  <si>
    <t>(DEANT) OUTSOURCING DE IMPRESIÓN, FOTOCOPIADO Y ESCANEO - VF ADICION</t>
  </si>
  <si>
    <t>(DEANT) OUTSOURCING DE IMPRESIÓN, FOTOCOPIADO Y ESCANEO</t>
  </si>
  <si>
    <t>(DEANT) OUTSOURCING DE IMPRESIÓN, FOTOCOPIADO Y ESCANEO - APALANCAMIENO VF 2026</t>
  </si>
  <si>
    <t>(DEANT - DIRECCION DE INCORPORACION) OUTSOURCING DE IMPRESIÓN, FOTOCOPIADO Y ESCANEO - VIGENCIA FUTURA 2025</t>
  </si>
  <si>
    <t>(DEANT - DIRECCION DE INCORPORACION) OUTSOURCING DE IMPRESIÓN, FOTOCOPIADO Y ESCANEO - VIGENCIA FUTURA 2025 - ADICION</t>
  </si>
  <si>
    <t>(DEANT - DIRECCION DE INCORPORACION) OUTSOURCING DE IMPRESIÓN, FOTOCOPIADO Y ESCANEO</t>
  </si>
  <si>
    <t>(DEANT - DIRECCION DE INCORPORACION) OUTSOURCING DE IMPRESIÓN, FOTOCOPIADO Y ESCANEO - APALANCAMIENTO VF</t>
  </si>
  <si>
    <t>(MEVAL) OUTSOURCING DE IMPRESIÓN, FOTOCOPIADO Y ESCANEO. (VIGENCIAS FUTURAS 2025).</t>
  </si>
  <si>
    <t>(MEVAL) OUTSOURCING DE IMPRESIÓN, FOTOCOPIADO Y ESCANEO - ADICIÓN.</t>
  </si>
  <si>
    <t>(MEVAL) OUTSOURCING DE IMPRESIÓN, FOTOCOPIADO Y ESCANEO.</t>
  </si>
  <si>
    <t>(MEVAL) OUTSOURCING DE IMPRESIÓN, FOTOCOPIADO Y ESCANEO (APALANCAMIENTO VF 2026).</t>
  </si>
  <si>
    <t>(REGION 6) OUTSOURCING DE IMPRESIÓN, FOTOCOPIADO Y ESCANEO - VF2025</t>
  </si>
  <si>
    <t>(REGION 6) OUTSOURCING DE IMPRESIÓN, FOTOCOPIADO Y ESCANEO - ADICIÒN</t>
  </si>
  <si>
    <t>(REGION 6) OUTSOURCING DE IMPRESIÓN, FOTOCOPIADO Y ESCANEO - CONTRATO PRINCIPAL</t>
  </si>
  <si>
    <t>(REGION 6) OUTSOURCING DE IMPRESIÓN, FOTOCOPIADO Y ESCANEO - APALANCAMIENTO</t>
  </si>
  <si>
    <t>(M3-COSDO)  SERVICIO DE ALCANTARILLADO Y ASEO</t>
  </si>
  <si>
    <t xml:space="preserve">(M3HOMAS) SERVICIOS DE ALCANTARILLADO, RECOLECCIÓN, TRATAMIENTO Y DISPOSICIÓN DE DESECHOS Y OTROS SERVICIOS DE SANEAMIENTO AMBIENTAL </t>
  </si>
  <si>
    <t>83101500;76121500</t>
  </si>
  <si>
    <t>(MEVAL) SERVICIO DE RECOLECCIÓN DE DESECHOS – (ALCANTARILLADO Y ASEO).</t>
  </si>
  <si>
    <t>(M3-COSDO)  PAGO DE SERVICIOS (ENERGÍA ELÉCTRICA, GAS Y ACUEDUCTO).</t>
  </si>
  <si>
    <t>83101800;83101600;83101500</t>
  </si>
  <si>
    <t>(MEVAL) PAGO DE SERVICIOS (ENERGÍA ELÉCTRICA, GAS Y ACUEDUCTO).</t>
  </si>
  <si>
    <t>(MEVAL) SERVICIOS DE TELECOMUNICACIONES, TRANSMISIÓN Y SUMINISTRO DE INFORMACIÓN.</t>
  </si>
  <si>
    <t>(MEVAL) POLIZAS SOAT PARA EL PARQUE AUTOMOTOR. (VIGENCIAS FUTURAS 2025).</t>
  </si>
  <si>
    <t>(MEVAL) POLIZAS SOAT PARA EL PARQUE AUTOMOTOR.</t>
  </si>
  <si>
    <t>(MEVAL) POLIZAS SOAT PARA EL PARQUE AUTOMOTOR  (APALANCAMIENTO VF 2026).</t>
  </si>
  <si>
    <t xml:space="preserve"> (M3CEVCI) ACTIVIDADES BIENESTAR SOCIAL  </t>
  </si>
  <si>
    <t>(M3CEVOR) ACTIVIDADES PARA EL SERVICIOS DE ESPARCIMIENTO, CULTURALES Y DEPORTIVOS PARA EL BIENESTAR POLICIAL - SAFAP</t>
  </si>
  <si>
    <t>(UNDMO-MEVAL) SERVICIOS DE ACTIVIDADES PARA EL SERVICIO DE ESPARCIMIENTO, CULTURALES Y DEPORTIVOS PARA EL BIENESTAR POLICIAL.</t>
  </si>
  <si>
    <t>M3BS1</t>
  </si>
  <si>
    <t>MEVAL-SAFAP</t>
  </si>
  <si>
    <t>90101600;90101700;90101800;90111500;90111600;90111700;90111800;90131500;90141500;90141600;90141700;90151500;90151300;90151700;94121800</t>
  </si>
  <si>
    <t>(MEVAL - SAFAP) SERVICIOS RECREATIVOS, CULTURALES Y DEPORTIVOS</t>
  </si>
  <si>
    <t xml:space="preserve">(M3HOMAS) SUMINISTRO DE LA ALIMENTACIÓN  PARA LOS USUARIOS DEL HOGAR MADRE MARÍA DE SAN LUIS MEDELLIN  VIGENCIAS FUTURAS 2025 </t>
  </si>
  <si>
    <t xml:space="preserve">SUMINISTRO DE LA ALIMENTACIÓN  PARA LOS USUARIOS DEL HOGAR MADRE MARÍA DE SAN LUIS MEDELLIN  VIGENCIAS FUTURAS 2025 </t>
  </si>
  <si>
    <t>(MEVAL) PAGO VIÁTICOS.</t>
  </si>
  <si>
    <t>(UNDMO-MEVAL) PAGO VIÁTICOS.</t>
  </si>
  <si>
    <t>(MEVAL) PAGO IMPUESTO PREDIAL PARA LOS PREDIOS ADSCRITOS A LA MEVAL.</t>
  </si>
  <si>
    <t>M4</t>
  </si>
  <si>
    <t>M4D8</t>
  </si>
  <si>
    <t xml:space="preserve"> DINCO </t>
  </si>
  <si>
    <t xml:space="preserve">JEFE DINCO </t>
  </si>
  <si>
    <t>TIENDA VIRTUAL</t>
  </si>
  <si>
    <t xml:space="preserve">02 01 01 004 003 </t>
  </si>
  <si>
    <t>JEFE SGSST</t>
  </si>
  <si>
    <t xml:space="preserve">02 01 01 004 010 </t>
  </si>
  <si>
    <t>02 02 01 003  002 01</t>
  </si>
  <si>
    <t>M4D10</t>
  </si>
  <si>
    <t xml:space="preserve">JEFE POLFA </t>
  </si>
  <si>
    <t xml:space="preserve">M4C </t>
  </si>
  <si>
    <t xml:space="preserve">BIESO </t>
  </si>
  <si>
    <t xml:space="preserve">JEFE CEVAC </t>
  </si>
  <si>
    <t xml:space="preserve">02 02 01 003  002 </t>
  </si>
  <si>
    <t xml:space="preserve">M4NSF </t>
  </si>
  <si>
    <t xml:space="preserve">JEFE NUSEFA </t>
  </si>
  <si>
    <t>02 02 01 003  001</t>
  </si>
  <si>
    <t>02 02 01 003 003 03</t>
  </si>
  <si>
    <t>ADICION ACUERDO MARCO</t>
  </si>
  <si>
    <t>JEFE GUMOV DEBOL</t>
  </si>
  <si>
    <t>02 02 01 003 004 05</t>
  </si>
  <si>
    <t>PRODUCTOS QUÍMICOS BÁSICOS DIVERSOS</t>
  </si>
  <si>
    <t>M4D</t>
  </si>
  <si>
    <t xml:space="preserve">GUDMO 27 </t>
  </si>
  <si>
    <t>JEFE GUDMO</t>
  </si>
  <si>
    <t>JEFE DINCO</t>
  </si>
  <si>
    <t xml:space="preserve">M4CRESPO </t>
  </si>
  <si>
    <t xml:space="preserve">ACUERDO MARCO </t>
  </si>
  <si>
    <t>02 02 02 005 004  01</t>
  </si>
  <si>
    <t>SERVICIOS GENERALES DE CONSTRUCCION DE EDIFICACIONES</t>
  </si>
  <si>
    <t>72102900</t>
  </si>
  <si>
    <t>JEFE GUBIR DEBOL</t>
  </si>
  <si>
    <t xml:space="preserve">M4D8 </t>
  </si>
  <si>
    <t>ADICION MINIMA CUANTIA</t>
  </si>
  <si>
    <t>02 02 02 006 008 01</t>
  </si>
  <si>
    <t>JEFE GUGED DEBOL</t>
  </si>
  <si>
    <t>02 02 02 006 009 01</t>
  </si>
  <si>
    <t>M4D7</t>
  </si>
  <si>
    <t>JEFE SETRA</t>
  </si>
  <si>
    <t>02 02 02 006 009 02</t>
  </si>
  <si>
    <t xml:space="preserve">N/A </t>
  </si>
  <si>
    <t>02 02 02 007 001 03 5 07</t>
  </si>
  <si>
    <t>SERVICIO DE  SEGURO OBLIGATORIO DE ACCIDENTES DE TRANSITO (SOAT)</t>
  </si>
  <si>
    <t>ADICION A SELECCIÓN ABREVIADA</t>
  </si>
  <si>
    <t xml:space="preserve">OCUTBRE </t>
  </si>
  <si>
    <t>ACUERDO MARCO - SELECCIÓN ABREVIADA</t>
  </si>
  <si>
    <t>02 02 02 007 002 01 1</t>
  </si>
  <si>
    <t>SERVICIOS DE ALQUILER O ARRENDAMIENTO CON O SIN OPCIÓN DE COMPRA RELATIVOS A BIENES INMUEBLES NO RESIDENCIALES PROPIOS O ARRENDADOS</t>
  </si>
  <si>
    <t>JEFE SEGURIDAD INSTALACIONES DEBOL</t>
  </si>
  <si>
    <t xml:space="preserve">OTROS SERVICIOS PROFESIONALES CIENTIFICOS </t>
  </si>
  <si>
    <t>02 02 02 008 005 03 3</t>
  </si>
  <si>
    <t>SERVICIOS DE LIMPIEZA GENERAL</t>
  </si>
  <si>
    <t>JEFE LOGISTICO DEBOL</t>
  </si>
  <si>
    <t>02 02 02 008 007 01 2</t>
  </si>
  <si>
    <t>JEFE GUTIC DEBOL</t>
  </si>
  <si>
    <t>02 02 02 008 007 01 3</t>
  </si>
  <si>
    <t>02 02 02 008 007 01 4 01</t>
  </si>
  <si>
    <t>78181500</t>
  </si>
  <si>
    <t>ADICION SELECCIÓN ABREVIADA</t>
  </si>
  <si>
    <t>JEFE SETRA DEBOL</t>
  </si>
  <si>
    <t>02 02 02 008 007 01 4 02</t>
  </si>
  <si>
    <t>02 02 02 008 007 01 4 04</t>
  </si>
  <si>
    <t>78181901</t>
  </si>
  <si>
    <t>02 02 02 008 007 02 9</t>
  </si>
  <si>
    <t>81111803</t>
  </si>
  <si>
    <t xml:space="preserve">JEFE LOGISTICA  </t>
  </si>
  <si>
    <t>02 02 02 008 007 01 5 02</t>
  </si>
  <si>
    <t>JEFE LOGISTICA DEBOL</t>
  </si>
  <si>
    <t>02 02 02 008 007 01 5 03</t>
  </si>
  <si>
    <t>82121700; 82121701</t>
  </si>
  <si>
    <t>ADICION A MINIMA CUANTIA</t>
  </si>
  <si>
    <t>02 02 02 009 004 01 1</t>
  </si>
  <si>
    <t>SERVICIO DE ALCANTARILLADO Y TRATAMIENTO DE AGUAS RESIDUALES</t>
  </si>
  <si>
    <t>M4BS1</t>
  </si>
  <si>
    <t xml:space="preserve"> BIESO</t>
  </si>
  <si>
    <t>JEFE BIESO</t>
  </si>
  <si>
    <t>93141506</t>
  </si>
  <si>
    <t>JEFE BIESO DEBOL</t>
  </si>
  <si>
    <t>02 02 02 009 007 09</t>
  </si>
  <si>
    <t>OTROS SERVICIOS DIVERSOS N.C.P.</t>
  </si>
  <si>
    <t xml:space="preserve">JEFE SETRA   </t>
  </si>
  <si>
    <t>M15D</t>
  </si>
  <si>
    <t>DECAL</t>
  </si>
  <si>
    <t>GRUPO ESTUDIOS PREVIOS</t>
  </si>
  <si>
    <t xml:space="preserve">DECAL - ACCESORIOS DE MATERIAL PLÁSTICO TALES COMO: TUBERÍA EN PVC, TEJAS, MALLAS, POLISOMBRAS,AMARRAS,CAJAS PARA INSTALACIONES ELÉCTRICAS Y OTROS </t>
  </si>
  <si>
    <t>JEFAD ALMIN</t>
  </si>
  <si>
    <t>DECAL - ACCESORIOS PARA URINALES E INODOROS: BOMBA DE SUCCIÓN PARA SANITARIO CON CABO PLÁSTICO</t>
  </si>
  <si>
    <t>PRODUCTOS DE HORNOS DE COQUE; PRODUCTOS DE REFINACIÓN DE PETROLEO Y COMBUSTIBLE NUCLEAR</t>
  </si>
  <si>
    <t xml:space="preserve">DECAL - ACEITE LUBRICANTE </t>
  </si>
  <si>
    <t>DECAL - ADQUISICIÓN DE LÁMPARAS Y ACCESORIOS DE EQUIPOS ELÉCTRICOS PARTES Y PIEZAS COMO: CABLES PARA INSTALACIONES ELÉCTRICAS, LÁMPARAS, BOMBILLOS, LUMINARIAS</t>
  </si>
  <si>
    <t>JEFAD SECRE</t>
  </si>
  <si>
    <t>DECAL - AGUA EN BOTELLÓN DE 20 LITROS</t>
  </si>
  <si>
    <t>DECAL - AGUA SIN GAS EN BOTELLA PLÁSTICA DE 300 ML</t>
  </si>
  <si>
    <t>DECAL - AGUA SIN GAS EN BOTELLA PLÁSTICA DE 600 ML.</t>
  </si>
  <si>
    <t>DECAL - AIRE ACONDICIONADO</t>
  </si>
  <si>
    <t>DECAL - ALMOHADILLA DACTILAR</t>
  </si>
  <si>
    <t>OTROS PRODUCTOS QUIMICOS; FIBRAS ARTIFICIALES (O FIBRAS INDUSTRIALES HECHAS POR EL HOMBRE)</t>
  </si>
  <si>
    <t>DECAL - AMBIENTADOR EN SPRAY X 500 CC AROMATIZADO REFRESCADOR DE AIRE</t>
  </si>
  <si>
    <t>PRODUCTOS DE MOLINERÍA, ALMIDONES Y PRODUCTOS DERIVADOS DEL ALMIDON; OTROS PRODUCTOS ALIMENTICIOS</t>
  </si>
  <si>
    <t xml:space="preserve">DECAL - AROMÁTICAS DE PANELA </t>
  </si>
  <si>
    <t>DECAL - ASPIRADORA</t>
  </si>
  <si>
    <t>DECAL - AZÚCAR EN TUBIPACK</t>
  </si>
  <si>
    <t xml:space="preserve">PAQUETE </t>
  </si>
  <si>
    <t>DECAL - BALDE PARA LIMPIEZA: BALDE EN POLIPROPILENO, CON CAPACIDAD DE 12 LITROS, VARIOS COLORES.</t>
  </si>
  <si>
    <t>PASTA O PULPA, PAPEL Y PRODUCTOS DE PAPEL; IMPRESOS Y ARTICULOS RELACIONADOS</t>
  </si>
  <si>
    <t>DECAL - BANDERITAS-MINI-BANDERITAS- SEÑALES AUTOADHESIVAS</t>
  </si>
  <si>
    <t>DECAL - BÁSCULA DIGITAL CAPACIDAD 50 K</t>
  </si>
  <si>
    <t xml:space="preserve">DECAL - BAYETILLA DE ALGODÓN COLOR BLANCA, MEDIDA 50 X70 CM. RIBETEADO. </t>
  </si>
  <si>
    <t xml:space="preserve">DECAL - BAYETILLA DE ALGODÓN COLOR ROJO, MEDIDA 50 X70 CM. RIBETEADO. </t>
  </si>
  <si>
    <t>JEFAD ALMIN AUXPO</t>
  </si>
  <si>
    <t>DECAL - BETÚN NEGRO X 100 GRAMOS EN LATA.</t>
  </si>
  <si>
    <t>DECAL - BISTURÍ PLÁSTICO DE 18 MM.</t>
  </si>
  <si>
    <t xml:space="preserve">DECAL - BLANQUEADOR DESINFECTANTE LIMPIDO X 3800 CC, CONTENIDO DE CLORO: MÍNIMO 5% </t>
  </si>
  <si>
    <t>DECAL - BOLÍGRAFO NEGRO</t>
  </si>
  <si>
    <t>SIJIN CRIMINALISTICA</t>
  </si>
  <si>
    <t>DECAL - BOLSAS PLASTICAS PARA EMBALAR CADAVERES</t>
  </si>
  <si>
    <t>DECAL - BOLSAS PLÁSTICAS: BOLSA BASURA 50 X 60 PAQUETE X 10 UNIDADES, CALIBRE 1.2, EN COLOR BLANCO</t>
  </si>
  <si>
    <t>DECAL - BOLSAS PLÁSTICAS: BOLSA BASURA 50 X 60 PAQUETE X 10 UNIDADES, CALIBRE 1.2, EN COLOR NEGRO</t>
  </si>
  <si>
    <t>DECAL - BOLSAS PLÁSTICAS: BOLSA BASURA 50 X 60 PAQUETE X 10 UNIDADES, CALIBRE 1.2, EN COLOR VERDE</t>
  </si>
  <si>
    <t>DECAL - BOLSAS PLÁSTICAS: BOLSA BASURA 85 X 85 PAQUETE X 10 UNIDADES, CALIBRE 2, EN COLOR NEGRO</t>
  </si>
  <si>
    <t>DECAL - BORRADOR DE NATA GRANDE</t>
  </si>
  <si>
    <t>DECAL - BORRADOR PARA TABLERO</t>
  </si>
  <si>
    <t>TALENTO HUMANO SST</t>
  </si>
  <si>
    <t>DECAL - BOTIQUÍN DE PRIMEROS AUXILIOS PORTÁTIL TIPO MALETÍN</t>
  </si>
  <si>
    <t>DECAL - BOTIQUÍN PARA VEHICULOS</t>
  </si>
  <si>
    <t>DECAL - CAFÉ MOLIDO Y TOSTADO</t>
  </si>
  <si>
    <t>DECAL - CAFÉ SOLUBLE LIOFILIZADO</t>
  </si>
  <si>
    <t>DECAL - CAJA PARA ARCHIVO CENTRAL REFERENCIA X-200</t>
  </si>
  <si>
    <t xml:space="preserve">DECAL - CANECA PLÁSTICA PARA BASURA CON TAPA 110 LITROS  COLORES VARIOS </t>
  </si>
  <si>
    <t>DECAL - CARPETA TIPO 4 ALETAS EN CARTULINA BLANCA DESACIDIFICADA</t>
  </si>
  <si>
    <t>DECAL - CARTULINA OPALINA 200 GRS. DE 21.5X27.5</t>
  </si>
  <si>
    <t>DECAL - CASCOS</t>
  </si>
  <si>
    <t>DECAL - CEPILLO DENTAL MANUAL PARA ADULTO, MANGO  FIJO, CERDA DURA</t>
  </si>
  <si>
    <t>DECAL - CEPILLO PARA ASEO GENERAL CON DIMENSIONES MENOR O IGUAL A 35 CM, CON BANDA, CON MANGO, CON CERDA EN FIBRA PLÁSTICA Y SOPORTE EN PLÁSTICO, CON CABO EN MADERA DE 140 CMS</t>
  </si>
  <si>
    <t>DECAL - CEPILLO PARA EMBOLAR CALZADO, MANGO EN MADERA DE 14CM X 5CM, FIBRA SINTÉTICA.</t>
  </si>
  <si>
    <t>DECAL - CHAMPÚ PARA VEHÍCULOS AUTO BRILLANTE FRASCO LÍQUIDO 500MM</t>
  </si>
  <si>
    <t>DECAL - CINTA ADHESIVA DE EMPAQUE EN ROLLO</t>
  </si>
  <si>
    <t>DECAL - CINTA ADHESIVA MÁGICA</t>
  </si>
  <si>
    <t>DECAL - CINTA ADHESIVA PARA ENMASCARAR 48MM</t>
  </si>
  <si>
    <t>DECAL - CLIP ESTÁNDAR PEQUEÑO PLASTIFICADO CAJA X 100</t>
  </si>
  <si>
    <t>DECAL - COMBUSTIBLES LÍQUIDOS PARA VEHÍCULOS</t>
  </si>
  <si>
    <t>DECAL - COMBUSTIBLES LÍQUIDOS PARA VEHÍCULOS VIGENCIAS FUTURAS</t>
  </si>
  <si>
    <t>DECAL - COSEDORA DE OFICINA 20 HOJAS</t>
  </si>
  <si>
    <t>DECAL - CREMA DENTAL 125GMS, EN TUBO TRADICIONAL, TAPA ROSCA</t>
  </si>
  <si>
    <t>DEPENDENCIAS</t>
  </si>
  <si>
    <t>DECAL - DECAL - PERSIANA SHEER ELEGANCE: CIC 1,1x1,45</t>
  </si>
  <si>
    <t>DECAL - DESENGRASANTE LIQUIDO NEUTRO, POR 3.800 CC., CON FRAGANCIA.</t>
  </si>
  <si>
    <t>DECAL - DESHUMIDIFICADORES</t>
  </si>
  <si>
    <t>DECAL - DESODORANTE</t>
  </si>
  <si>
    <t>DECAL - DETERGENTE EN POLVO, PRESENTACIÓN POR 500 GR NEUTRO, CON BLANQUEADOR, DE USO GENERAL CON FRAGANCIA</t>
  </si>
  <si>
    <t>A-02-02-01-004-007</t>
  </si>
  <si>
    <t>EQUIPO Y APARATOS DE RADIO, TELEVISION Y COMUNICACIONES</t>
  </si>
  <si>
    <t>DECAL - DVD 8.5 GB VIRGEN CON ESTUCHE INDIVIDUAL</t>
  </si>
  <si>
    <t>DECAL - ENJUAGE BUCAL</t>
  </si>
  <si>
    <t>DECAL - ESCOBAS: ESCOBA PLÁSTICA CON CABO EN MADERA DE 140 CMS, ACOPLE PLÁSTICO ROSCADO, BASE PLÁSTICA, CERDAS EN FIBRA PLÁSTICA SUAVE, CON MANGO Y ÁREA DE BARRIDO MAYOR A 16 Y MENOR O IGUAL A 30 CMS</t>
  </si>
  <si>
    <t>DECAL - ESCOBILLÓN BAÑOS (CHURRUSCO) CON MANGO PLÁSTICO CON BASE</t>
  </si>
  <si>
    <t>DECAL - ESPONJA PLÁSTICA EN ESPUMA RECUBIERTA DE POLIURETANO TIPO ALMOHADA</t>
  </si>
  <si>
    <t>JEFAD GRULOG</t>
  </si>
  <si>
    <t>C-1501-0100-17-20105C-1501028-02</t>
  </si>
  <si>
    <t>ADQUIS. DE BYS - ESTACIONES DE POLICÍA ADECUADAS Y DOTADAS - FORTALECIMIENTO DE LA INFRAESTRUCTURA ESTRATÉGICA OPERACIONAL ORIENTADA A CONSOLIDAR LA CONVIVENCIA Y SEGURIDAD CIUDADANA A NIVEL  NACIONAL</t>
  </si>
  <si>
    <t>DECAL - ESTACIONES DE POLICIA ADECUADAS Y DOTADAS RECURSO 11</t>
  </si>
  <si>
    <t>MAQUINARIA PARA USOS  ESPECIALES</t>
  </si>
  <si>
    <t>DECAL - ESTUFA</t>
  </si>
  <si>
    <t>DECAL - EXTINTOR ABC 10 LB</t>
  </si>
  <si>
    <t>DECAL - EXTINTOR DE CO2 10 LB</t>
  </si>
  <si>
    <t>DECAL - EXTINTOR PARA VEHÍCULOS</t>
  </si>
  <si>
    <t>DECAL - GRAPA NO. 26/6 CAJA X 5000</t>
  </si>
  <si>
    <t>DECAL - GUANTES DE PROTECCIÓN: GUANTES DE LÁTEX NATURAL CON RIBETE CARIBE 25MILI PULGADAS VARIAS TALLAS</t>
  </si>
  <si>
    <t>DECAL - HIDROLAVADORA</t>
  </si>
  <si>
    <t>DECAL - HORNO MICROONDAS</t>
  </si>
  <si>
    <t>JEFAD Y GUBIR</t>
  </si>
  <si>
    <t>DECAL - IMPUESTO DE ALUMBRADO PÚBLICO</t>
  </si>
  <si>
    <t>CONTRATARCIÓN DIRECTA</t>
  </si>
  <si>
    <t>DECAL - JABÓN DE TOCADOR EN BARRA DE 110 GRAMOS CON FRAGANCIA</t>
  </si>
  <si>
    <t>DECAL - JABÓN DE TOCADOR LIQUIDO EN PRESENTACIÓN DE 500 CC. SEMI-VISCOSO, TAPA CON VÁLVULA DE DISPENSADORA, COLOR VARIO, OLOR VARIOS</t>
  </si>
  <si>
    <t>DECAL - JABÓN LAVA PLATOS CREMA CON PESO DE 500 GR CON ALOE VERA</t>
  </si>
  <si>
    <t>DECAL - LÁPIZ DE ESCRITURA MINA NEGRA</t>
  </si>
  <si>
    <t>DECAL - LAVADO Y DESINFECCIÓN DE TANQUE DE ALMACENAMIENTO DE AGUA UNIDADES</t>
  </si>
  <si>
    <t>DECAL - LAVADORA</t>
  </si>
  <si>
    <t>DECAL - LIBRO DE ACTAS 400 FOLIOS</t>
  </si>
  <si>
    <t>DECAL - LICUADORAS</t>
  </si>
  <si>
    <t>DECAL - LIMPIADOR DE PISO: LIMPIADOR LIQUIDO DESINFECTANTE, EN GARRAFA PLÁSTICA PRESENTACIÓN GALÓN 3800 CC. AROMAS, SURTIDOS.</t>
  </si>
  <si>
    <t>DECAL - LIMPIADORES DE AUTOMOTORES: CERA CREMA PARA VEHÍCULO 300 GR. CON FILTRO UV</t>
  </si>
  <si>
    <t>A-02-02-01-003-004</t>
  </si>
  <si>
    <t>DECAL - LIMPIADORES DE AUTOMOTORES; SILICONA ALTO BRILLO CON FILTRO SOLAR EN AEROSOL PARA VEHÍCULO FILTRO UV ( 400ML)</t>
  </si>
  <si>
    <t xml:space="preserve">DECAL - LIMPIAVIDRIOS 500CC CON PISTOLAS SIN AROMA </t>
  </si>
  <si>
    <t xml:space="preserve">DECAL - LIMPIONES EN TELA TOALLA EN ALGODÓN 100% MEDIDA 40 X 60  VARIOS COLORES </t>
  </si>
  <si>
    <t>DECAL - LLANTAS PARQUE AUTOMOTOR</t>
  </si>
  <si>
    <t>DECAL - LLANTAS PARQUE AUTOMOTOR VIGENCIAS FUTURAS</t>
  </si>
  <si>
    <t>DECAL - LUXÓMETROS</t>
  </si>
  <si>
    <t>SERVICIOS DE MANTENIMIENTO,  REPARACIÓN E INSTALACION (EXCEPTO SERVICOS DE CONSTRUCCION)</t>
  </si>
  <si>
    <t>DECAL - MANTENIMIENTO PREVENTIVO Y CORRECTIVO DE CARPATARIMA</t>
  </si>
  <si>
    <t>DECAL - MANTENIMIENTO PREVENTIVO Y CORRECTIVO PARA LAS EDIFICACIONES ADSCRITAS AL DECAL</t>
  </si>
  <si>
    <t>DECAL - MANTENIMIENTO PREVENTIVO Y CORRECTIVO PARA LAS EDIFICACIONES ADSCRITAS AL DEPARTAMENTO DE POLICÍA CALDAS - DISTRITO DE POLICÍA LA DORADA - PLAN DIGNIDAD</t>
  </si>
  <si>
    <t xml:space="preserve">TELEMATICA </t>
  </si>
  <si>
    <t>DECAL - MANTENIMIENTO PREVENTIVO Y CORRECTIVO PLATAFORMA TECNOLOGICA</t>
  </si>
  <si>
    <t>DECAL - MANTENIMIENTO PREVENTIVO Y CORRECTIVO TODO COSTO CON DESTINO AL PARQUE AUTOMOTOR ASIGNADO A LA UNIDAD (MOTOS Y VEHÍCULOS)</t>
  </si>
  <si>
    <t>DECAL - MANTENIMIENTO PREVENTIVO Y CORRECTIVO TODO COSTO CON DESTINO AL PARQUE AUTOMOTOR ASIGNADO A LA UNIDAD (MOTOS Y VEHÍCULOS) VIGENCIAS FUTURAS</t>
  </si>
  <si>
    <t>GUGED Y SIJIN CRIMINALISTICA</t>
  </si>
  <si>
    <t>DECAL - MANTENIMIENTO, CALIBRACIÓN Y CERTIFICACIÒN DE EQUIPOS DE MEDICIÓN</t>
  </si>
  <si>
    <t>DECAL - MÁQUINA DE AFEITAR EN MANGO ANTIDESLIZANTE DOBLE HOJA CON CABEZA FIJA.</t>
  </si>
  <si>
    <t>DECAL - MARCADOR BORRABLE DESECHABLE PARA TABLERO ACRÍLICO</t>
  </si>
  <si>
    <t>DECAL - MARCADOR PERMANENTE PUNTA DELGADA</t>
  </si>
  <si>
    <t>DECAL - MATRIZ DE VIDEO WALL PARA SALA CIEPS</t>
  </si>
  <si>
    <t>A-02-02-01-003-001</t>
  </si>
  <si>
    <t>DECAL - MEZCLADORES PARA BEBIDAS CALIENTES EN MADERA</t>
  </si>
  <si>
    <t>DECAL - NEVERA</t>
  </si>
  <si>
    <t>DECAL - NOTAS AUTOADHESIVAS/ TACO/ BLOQUE/ CUBO DE MÍNIMO 100 HOJAS</t>
  </si>
  <si>
    <t>DECAL - PADMOUSE</t>
  </si>
  <si>
    <t>DECAL - PAGO IMPUESTO PREDIAL ESTACIONES Y SUBESTACIONES DE LA UNIDAD</t>
  </si>
  <si>
    <t>DECAL - PAPEL HIGIÉNICO: PAPEL HIGIÉNICO, HOJA TRIPLE, COLOR BLANCO, 30 M DE LARGO, Y 9.8 CM DE ANCHO</t>
  </si>
  <si>
    <t>DECAL - PAPEL KRAFT ROLLO 24" 8K</t>
  </si>
  <si>
    <t>DECAL - PEGANTE EN BARRA</t>
  </si>
  <si>
    <t>DECAL - PEGANTE LÍQUIDO 250G</t>
  </si>
  <si>
    <t>DECAL - PELÍCULA AUTOADHESIVA TRANSPARENTE EN ROLLO X 20 MTS</t>
  </si>
  <si>
    <t>DECAL - PERSIANA SHEER ELEGANCE: ASJUR 1,05x1,45</t>
  </si>
  <si>
    <t>DECAL - PERSIANA SHEER ELEGANCE: ASJUR 1,15x1,45</t>
  </si>
  <si>
    <t>DECAL - PERSIANA SHEER ELEGANCE: CIC 1,14x1,45</t>
  </si>
  <si>
    <t>DECAL - PERSIANA SHEER ELEGANCE: CIC 1,17x1,45</t>
  </si>
  <si>
    <t>DECAL - PERSIANA SHEER ELEGANCE: COSEC 1,72x1,6</t>
  </si>
  <si>
    <t>DECAL - PERSIANA SHEER ELEGANCE: PLANE 1,03x1,50</t>
  </si>
  <si>
    <t>DECAL - PERSIANA SHEER ELEGANCE: PLANE 1,10x1,50</t>
  </si>
  <si>
    <t>DECAL - PERSIANA SHEER ELEGANCE: PLANE 1,15x,150</t>
  </si>
  <si>
    <t>DECAL - PERSIANA SHEER ELEGANCE: PLANE 1,16x1,50</t>
  </si>
  <si>
    <t>DECAL - PERSIANA SHEER ELEGANCE: SALA CIEPS 1,05x1,50</t>
  </si>
  <si>
    <t>DECAL - PERSIANA SHEER ELEGANCE: SALA CIEPS 1,09x1,50</t>
  </si>
  <si>
    <t>DECAL - PERSIANA SHEER ELEGANCE: SALA CIEPS 1,15x1,50</t>
  </si>
  <si>
    <t>DECAL - PERSIANA SHEER ELEGANCE: SUBCO 1,13x1,55</t>
  </si>
  <si>
    <t>DECAL - PERSIANA SHEER ELEGANCE: SUBCO 1,16x1,55</t>
  </si>
  <si>
    <t>DECAL - PERSIANA SHEER ELEGANCE: SUBCO 1,2x1,55</t>
  </si>
  <si>
    <t/>
  </si>
  <si>
    <t>DECAL - PLANCHA ELÉCTRICA</t>
  </si>
  <si>
    <t>DECAL - PLATOS DE CARTÓN MEDIANO  X 25</t>
  </si>
  <si>
    <t>DECAL - PRODUCTOS METÁLICOS ELABORADOS, TALES COMO: PERFILES, CANALES, CANALETAS, TORNILLERÍA, MALLAS, ALAMBRES, HERRAMIENTAS Y REPUESTOS PARA HERRAMIENTAS MANUALES</t>
  </si>
  <si>
    <t>DECAL - PULIDORA</t>
  </si>
  <si>
    <t>DECAL - RECEPTÁCULOS CON PEDAL PARA RESIDUOS SANITARIOS: PAPELERÍA EN POLIPROPILENO TIPO NORMA EN FORMA REDONDA CAPACIDAD DE 12 LITROS (COLOR BLANCO, VERDE Y NEGRO)</t>
  </si>
  <si>
    <t>DECAL - RECOGEDOR DE BASURA: RECOGEDOR DE BASURA PLÁSTICO, MANGO  PLÁSTICO, BANDA DE CAUCHO DIMENSIONES MAYOR  O IGUAL A 8,5X20X26 Y MENOR A 9X22X29 CM</t>
  </si>
  <si>
    <t>DECAL - REGLA PLÁSTICA</t>
  </si>
  <si>
    <t>DECAL - RESALTADOR DESECHABLE</t>
  </si>
  <si>
    <t xml:space="preserve">DECAL - RESMA DE PAPEL BOND 75G CARTA </t>
  </si>
  <si>
    <t xml:space="preserve">DECAL - RESMA DE PAPEL BOND 75G OFICIO </t>
  </si>
  <si>
    <t>DECAL - REVISIONES TÉCNICO MECÁNICAS PARQUE AUTOMOTOR</t>
  </si>
  <si>
    <t>DECAL - SEGUROS OBLIGATORIOS PARA ACCIDENTES DE TRÁNSITO (SOAT)</t>
  </si>
  <si>
    <t>DECAL - SEGUROS OBLIGATORIOS PARA ACCIDENTES DE TRÁNSITO (SOAT) VIGENCIAS FUTURAS</t>
  </si>
  <si>
    <t>DECAL - SERVICIO DE ACUEDUCTO</t>
  </si>
  <si>
    <t>DECAL - SERVICIO DE ALCANTARILLADO Y ASEO</t>
  </si>
  <si>
    <t>DECAL - SERVICIO DE ASEO DE LAS INSTALACIONES POLICIALES DECAL  VIGENCIAS FUTURAS</t>
  </si>
  <si>
    <t>DECAL - SERVICIO DE ASEO DE LAS INSTALACIONES POLICIALES DECAL INCREMENTO VIGENCIA 2025</t>
  </si>
  <si>
    <t>ADICIÓN</t>
  </si>
  <si>
    <t>DECAL - SERVICIO DE ASEO DE LAS INSTALACIONES POLICIALES DEL DECAL</t>
  </si>
  <si>
    <t>DECAL - SERVICIO DE ENERGÍA</t>
  </si>
  <si>
    <t>DECAL - SERVICIO DE FUMIGACIÓN DE LAS INSTALACIONES POLICIALES DEL DECAL</t>
  </si>
  <si>
    <t>DECAL - SERVICIO DE GAS DOMICILIARIO</t>
  </si>
  <si>
    <t xml:space="preserve">OTROS SERVICIOS DE FABRICACION; SERVICIOS DE EDICIÓN, IMPRESIÓN Y REPRODUCCIÓN; SERVICIOS DE RECUPERACION DE MATERIALES </t>
  </si>
  <si>
    <t>DECAL - SERVICIO DE IMPRESOS Y PUBLICACIONES, EDITORIALES DE DISEÑO, ARTES GRÁFICAS PARA PUBLICIDAD IMPRESA</t>
  </si>
  <si>
    <t>DECAL - SERVICIO DE MENSAJERIA</t>
  </si>
  <si>
    <t>DECAL - SERVICIO DE MENSAJERIA VIGENCIAS FUTURAS</t>
  </si>
  <si>
    <t>DECAL - SERVICIO DE RECARGA DE EXTINTORES</t>
  </si>
  <si>
    <t>DECAL - SERVICIO DE SUMINISTRO DE ALIMENTACIÓN PARA EL PERSONAL EN ACTIVIDADES DE APOYO Y EN EVENTOS ESPECIALES</t>
  </si>
  <si>
    <t>DECAL - SERVICIO DE URGENCIAS VETERINARIAS, MEDICACIÓN PREVENTIVA, EXÁMENES DE LABORATORIO Y VACUNAS PARA SEMOVIENTES DE LA UNIDAD</t>
  </si>
  <si>
    <t>DECAL - SERVILLETAS X 100 DOBLADA EN CUATRO</t>
  </si>
  <si>
    <t xml:space="preserve">DECAL - SOBRE DE MANILA CARTA </t>
  </si>
  <si>
    <t>DECAL - SOBRE DE MANILA OFICIO</t>
  </si>
  <si>
    <t>DECAL - SOLVENTE PARA LIMPIEZA DE ARMAS</t>
  </si>
  <si>
    <t>DECAL - SUMINISTRO DE PAPELERÍA VIGENCIAS FUTURAS</t>
  </si>
  <si>
    <t>DECAL - SUMINISTRO DE PINTURAS, LACAS, BARNICES, DILUYENTES</t>
  </si>
  <si>
    <t>DECAL - SUMINISTRO DE TEJAS DE FIBROCEMENTO</t>
  </si>
  <si>
    <t>DECAL - TABLA PLANILLERA</t>
  </si>
  <si>
    <t>DECAL - TABLERO EN ACRÍLICO</t>
  </si>
  <si>
    <t>DECAL - TAJALÁPIZ</t>
  </si>
  <si>
    <t>DECAL - TALADRO</t>
  </si>
  <si>
    <t>DECAL - TALCO PARA PIES</t>
  </si>
  <si>
    <t>DECAL - TENEDOR DE MADERA X 20</t>
  </si>
  <si>
    <t>DECAL - TERMOHIGRÓMETRO</t>
  </si>
  <si>
    <t>DECAL - TIJERA DE ACERO INOXIDABLE</t>
  </si>
  <si>
    <t>DECAL - TINTAS PARA IMPRESIÓN</t>
  </si>
  <si>
    <t>DECAL - TOALLA PARA MANOS DE PAPEL, DOBLADAS EN Z, COLOR NATURAL, PAQUETE X 150 UNIDADES</t>
  </si>
  <si>
    <t>DECAL - TÓNER PARA IMPRESIÓN</t>
  </si>
  <si>
    <t>DECAL - TRAPEROS PARA POLVO: TRAPERO EN ALGODÓN FABRICADO EN PABILO GIGANTE CON CABO EN MADERA DE 140 CMS, SIN SOPORTE DE 400GRS</t>
  </si>
  <si>
    <t>DECAL - VARSOL X 2,100 CC. BIODEGRADABLE. MULTIUSOS</t>
  </si>
  <si>
    <t>DECAL - VASOS EN CARTÓN (ECOLÓGICOS) 100% BIODEGRADABLES DE 4 ONZAS, PAQUETE POR 50 UNIDADES</t>
  </si>
  <si>
    <t>DECAL - VASOS EN CARTÓN (ECOLÓGICOS) 100% BIODEGRADABLES DE 7 ONZAS, PAQUETE POR 50 UNIDADES</t>
  </si>
  <si>
    <t>DECAL - VENTILADORES DE TORRE</t>
  </si>
  <si>
    <t>DECAL - VIÁTICOS COMISIONES DEL PERSONAL DE LA UNIDAD</t>
  </si>
  <si>
    <t>M15DBS1</t>
  </si>
  <si>
    <t xml:space="preserve">DECAL BIENESTAR SOCIAL SAFAP </t>
  </si>
  <si>
    <t>M15DBS1 SAFAP DIBIE GUBSO</t>
  </si>
  <si>
    <t xml:space="preserve">DECAL BIENESTAR SOCIAL SAFAP M15DBS1 - SERVICIOS DE ESPARCIMIENTO, CULTURALES, DEPORTIVOS PARA EL PERSONAL UNIFORMADO Y NO UNIFORMADO Y SU NÚCLEO FAMILIAR, EN ATENCIÓN AL PROGRAMA SAFAP DE ASISTENCIA SOCIAL MODELO DE ATENCIÓN INTEGRAL A LA FAMILIA POLICIAL  </t>
  </si>
  <si>
    <t>M15D7</t>
  </si>
  <si>
    <t xml:space="preserve">DECAL DIRECCIÓN DE INCORPORACIÓN </t>
  </si>
  <si>
    <t>M15D7 DIRECCION DE INCORPORACION  RINCO</t>
  </si>
  <si>
    <t>DECAL DIRECCIÓN DE INCORPORACIÓN M15D7 - MANTENIMIENTO CORRECTIVO Y PREVENTIVO DE INSTALACIONES (GICAL)</t>
  </si>
  <si>
    <t>M15D6</t>
  </si>
  <si>
    <t xml:space="preserve">DECAL POLICIA DE CARRETERAS </t>
  </si>
  <si>
    <t>M15D6 SETRA Y GUMOV</t>
  </si>
  <si>
    <t>DECAL POLICIA DE CARRETERAS M15D6 - MANTENIMIENTO PREVENTIVO Y CORRECTIVO TODO COSTO PARQUE AUTOMOTOR ASIGNADO A SETRA DECAL (MOTOS Y VEHICULOS)</t>
  </si>
  <si>
    <t>M15D6 SETRA</t>
  </si>
  <si>
    <t>DECAL POLICIA DE CARRETERAS M15D6 - SERVICIO DE TELEFONÍA FIJA E INTERNET SETRA</t>
  </si>
  <si>
    <t>M15D6 SETRA Y TALENTO HUMANO</t>
  </si>
  <si>
    <t>DECAL POLICIA DE CARRETERAS M15D6 - VIATICOS COMISIONES DEL PERSONAL DE SETRA</t>
  </si>
  <si>
    <t>M15M</t>
  </si>
  <si>
    <t>MEMAZ</t>
  </si>
  <si>
    <t>MEMAZ - ACCESORIOS PARA URINALES E INODOROS: BOMBA DE SUCCIÓN PARA SANITARIO CON CABO PLÁSTICO</t>
  </si>
  <si>
    <t xml:space="preserve">MEMAZ - ACEITE LUBRICANTE PARA MOTORES DE DOS TIEMPOS, POR GALÓN </t>
  </si>
  <si>
    <t xml:space="preserve">MEMAZ - ADQUISICION DE SOAT </t>
  </si>
  <si>
    <t>MEMAZ - ADQUISICION DE SOAT VIGENCIAS FUTURAS</t>
  </si>
  <si>
    <t>MEMAZ - ADQUISICIÓN TANQUES 1.000 LITROS SUBESTACIONES</t>
  </si>
  <si>
    <t>MEMAZ - AGUA EN BOTELLA DE 300 ML</t>
  </si>
  <si>
    <t xml:space="preserve">MEMAZ - AGUA EN BOTELLÓN DE 20 LITROS </t>
  </si>
  <si>
    <t>MEMAZ - ALCOHOL ETILICO DESINFECTANTE LIMPIADOR 70% GALON</t>
  </si>
  <si>
    <t>MEMAZ - ALCOHOL GLICERINADO AL 70% CAJA X 24 BOTELLAS</t>
  </si>
  <si>
    <t>MEMAZ - ALIMENTACIÓN PARA PERSONAL DE APOYO Y EVENTOS ESPECIALES</t>
  </si>
  <si>
    <t>MEMAZ - ALMOHADILLA DACTILAR</t>
  </si>
  <si>
    <t>MEMAZ - AMBIENTADOR EN SPRAY X 500 CC. AROMATIZADO REFRESCADOR DE AIRE</t>
  </si>
  <si>
    <t>MEMAZ - AROMÁTICAS DE PANELA</t>
  </si>
  <si>
    <t>MEMAZ - AZÚCAR EN TUBIPACK</t>
  </si>
  <si>
    <t>MEMAZ - BALDE PARA LIMPIEZA: BALDE EN POLIPROPILENO, CON CAPACIDAD DE 12 LITROS, VARIOS COLORES.</t>
  </si>
  <si>
    <t>MEMAZ - BANDERITAS-MINI-BANDERITAS- SEÑALES AUTOADHESIVAS</t>
  </si>
  <si>
    <t xml:space="preserve">MEMAZ - BATERIAS PARA RADIOS MOTOROLA MODELO XTS2250 </t>
  </si>
  <si>
    <t>MEMAZ - BAYETILLA DE ALGODÓN COLOR ROJO, MEDIDA 50 X 70 CM, RIBETEADO</t>
  </si>
  <si>
    <t>MEMAZ - BISTURÍ PLÁSTICO DE 18 MM.</t>
  </si>
  <si>
    <t>MEMAZ - BLANQUEADOR SIN FRAGANCIA X 3800 CC CONTENIDO DE CLORO MÍNIMO 5%</t>
  </si>
  <si>
    <t>MEMAZ - BOLÍGRAFO NEGRO</t>
  </si>
  <si>
    <t>MEMAZ - BOLSA PARA BASURA (VERDE, BLANCO Y NEGRO) 50 X 60 CMS, CALIBRE 1.2 PAQUETE X POR 10 UNIDADES</t>
  </si>
  <si>
    <t>MEMAZ - BOLSAS PLASTICAS CIERRE HERMETICO 6.5 X 5</t>
  </si>
  <si>
    <t>MEMAZ - BOLSAS PLÁSTICAS CIERRE HERMÉTICO 9.5 X 8</t>
  </si>
  <si>
    <t xml:space="preserve">MEMAZ - BOLSAS PLASTICAS DE CIERRE HERMETICO 20X30 POR 100 UNIDADES </t>
  </si>
  <si>
    <t>MEMAZ - BOLSAS PLÁSTICAS: BOLSA BASURA 85 X 85 PAQUETE X 12 UNIDADES, CALIBRE 2, EN COLOR NEGRO</t>
  </si>
  <si>
    <t>MEMAZ - BORRADOR DE NATA GRANDE</t>
  </si>
  <si>
    <t>MEMAZ - BORRADOR PARA TABLERO</t>
  </si>
  <si>
    <t>MEMAZ - CAFÉ MOLIDO Y TOSTADO</t>
  </si>
  <si>
    <t>MEMAZ - CAFÉ SOLUBLE LIOFILIZADO</t>
  </si>
  <si>
    <t>MEMAZ - CAJA DE AROMÁTICAS DE HIERBAS</t>
  </si>
  <si>
    <t>MEMAZ - CAJA PARA ARCHIVO CENTRAL REFERENCIA X-200</t>
  </si>
  <si>
    <t>MEMAZ - CANASTOS EN MATERIAL JUNCO</t>
  </si>
  <si>
    <t xml:space="preserve">MEMAZ - CARGADOR E INICIADOR BATERIA </t>
  </si>
  <si>
    <t>MEMAZ - CARPETA TIPO 4 ALETAS EN CARTULINA BLANCA DESACIDIFICADA</t>
  </si>
  <si>
    <t>MEMAZ - CARTULINA OPALINA 200 GR. MEDIDAS DE 21,5 CMS X 27,5 CMS</t>
  </si>
  <si>
    <t>MEMAZ - CD RW 750 VIRGEN CON ESTUCHE INDIVIDUAL</t>
  </si>
  <si>
    <t>MEMAZ - CEPILLO PARA ASEO GENERAL CON DIMENSIONES MENOR O IGUAL A 35 CM, CON BANDA, CON MANGO, CON CERDA EN FIBRA PLÁSTICA Y SOPORTE EN PLÁSTICO, CON CABO EN MADERA DE 140 CMS</t>
  </si>
  <si>
    <t>MEMAZ - CINTA ADHESIVA GRUESA TRANSPARENTE  DE EMPAQUE EN ROLLO 48 mm X 40 mts.</t>
  </si>
  <si>
    <t>MEMAZ - CINTA ADHESIVA MÁGICA 19 mm X 33 mts</t>
  </si>
  <si>
    <t>MEMAZ - CINTA ADHESIVA PARA ENMASCARAR 48MM x 40 MTS</t>
  </si>
  <si>
    <t>MEMAZ - CINTA RESINA 110 MM X 74 MTS PARA IMPRESORA DE ROTULOS (DATAMAX, ZEBRA, TSC)</t>
  </si>
  <si>
    <t>MEMAZ - CLIP ESTÁNDAR PEQUEÑO PLASTIFICADO CAJA X 100</t>
  </si>
  <si>
    <t>MEMAZ - COMBUSTIBLES LIQUIDOS PARA VEHÍCULOS</t>
  </si>
  <si>
    <t>MEMAZ - COMBUSTIBLES LIQUIDOS PARA VEHÍCULOS VIGENCIA FUTURA</t>
  </si>
  <si>
    <t>MEMAZ - COSEDORA DE OFICINA 20 HOJAS</t>
  </si>
  <si>
    <t xml:space="preserve">MEMAZ - CRISPETERA VBG 802
DIMENSIONES:
56 x 42 x 74 cm (A x L x H)
VOLTIOS: 110V
</t>
  </si>
  <si>
    <t>A-02-02-01-003-009</t>
  </si>
  <si>
    <t>DESPERDICIOS; DESECHOS Y RESIDUOS</t>
  </si>
  <si>
    <t>MEMAZ - DESECHO DE LAS LABORES DEL CORTE DE MADERA, LIMPIO O EN CONDICIONES ÓPTIMAS PARA EL USO</t>
  </si>
  <si>
    <t>METRO CUBICO</t>
  </si>
  <si>
    <t>MEMAZ - DESENGRASANTE LIQUIDO NEUTRO, POR 3.000 CC, CON FRAGANCIA.</t>
  </si>
  <si>
    <t>MEMAZ - DESHUMIDIFICADOR  70
PINTAS:</t>
  </si>
  <si>
    <t>MEMAZ - DETERGENTE EN POLVO, PRESENTACIÓN POR 500 GR NEUTRO, CON BLANQUEADOR, DE USO GENERAL CON FRAGANCIA</t>
  </si>
  <si>
    <t>MEMAZ - DETERGENTE LÍQUIDO ESPUMANTE PARA LAVADORA CON FRAGANCIA FLORAL CON PH NIVELADO, CON ALTO PODER DETERGENTE X 3800 ML</t>
  </si>
  <si>
    <t>MEMAZ - DVD 8.5 GB VIRGEN CON ESTUCHE INDIVIDUAL</t>
  </si>
  <si>
    <t>MEMAZ - ELEMENTOS INDISPENSABLES
PARA BOTIQUÍN</t>
  </si>
  <si>
    <t>MEMAZ - ESCALERA 4.24m 21P COMBINACION 150K R</t>
  </si>
  <si>
    <t>MEMAZ - ESCOBAS: ESCOBA PLÁSTICA CON CABO EN MADERA DE 140 CMS, ACOPLE PLÁSTICO ROSCADO, BASE PLÁSTICA, CERDAS EN FIBRA PLÁSTICA SUAVE, CON MANGO Y ÁREA DE BARRIDO MAYOR A 16 Y MENOR O IGUAL A 30 CMS.</t>
  </si>
  <si>
    <t>MEMAZ - ESCOBILLÓN BAÑOS (CHURRUSCO) CON MANGO PLÁSTICO CON BASE</t>
  </si>
  <si>
    <t>MEMAZ - ESPONJA PLÁSTICA EN ESPUMA RECUBIERTA DE POLIURETANO TIPO ALMOHADA</t>
  </si>
  <si>
    <t>MEMAZ - FILTROS PARA CARETA RESPIRATORIA 3M</t>
  </si>
  <si>
    <t>MEMAZ - GANCHO LEGAJADOR PLÁSTICO TRANSPARENTE X 20</t>
  </si>
  <si>
    <t>MEMAZ - GRAPA NO. 26/6 CAJA X 5000</t>
  </si>
  <si>
    <t>MEMAZ - GUANTES DE NITRILO: TALLAS S, M, L, CAPA DE 6 MILS, COLOR AZUL, LONGITUD 9.5", TEXTURIZADO EN PUNTAS DE LOS DEDOS.</t>
  </si>
  <si>
    <t>MEMAZ - GUANTES DE PROTECCIÓN: GUANTES DE LÁTEX NATURAL CON RIBETE CARIBE 25MILI PULGADAS VARIAS TALLAS</t>
  </si>
  <si>
    <t>VILLAMARIA</t>
  </si>
  <si>
    <t>MEMAZ - HIDROLAVADORA</t>
  </si>
  <si>
    <t>MEMAZ - IMPUESTO ALUMBRADO PÚBLICO</t>
  </si>
  <si>
    <t xml:space="preserve">MEMAZ - IMPUESTO PREDIAL </t>
  </si>
  <si>
    <t>MEMAZ - JABÓN DE TOCADOR LIQUIDO EN PRESENTACIÓN DE 500 CC. SEMI-VISCOSO, TAPA CON VÁLVULA DE DISPENSADORA, COLORES VARIOS, OLORES VARIOS</t>
  </si>
  <si>
    <t>MEMAZ - JABÓN LAVA PLATOS CREMA CON PESO DE 500 GR CON ALOE VERA</t>
  </si>
  <si>
    <t>MEMAZ - LÁPIZ DE ESCRITURA MINA NEGRA</t>
  </si>
  <si>
    <t>MEMAZ - LIBRO DE ACTAS 400 FOLIOS</t>
  </si>
  <si>
    <t>MEMAZ - LIBRO DE ACTAS 600 FOLIOS</t>
  </si>
  <si>
    <t>MEMAZ - LICENCIA ADOBE PHOTOSHOP CC FOR TEAMS ALL
LICENCIA NUEVA CCT MULTIPLE PLATFORMS MULTI LATIN AMERICAN LANGUAGES 12 MESES.</t>
  </si>
  <si>
    <t>LABORATORIO REGI3</t>
  </si>
  <si>
    <t>MEMAZ - LICENCIA OFIMÁTICA</t>
  </si>
  <si>
    <t>MEMAZ - LICENCIAMIENTO HANWHA TECHWIN MODELO WAVE-PRO-01 PARA 28 CÁMARAS COMANDO DE LA POLICIA METROPOLITANA DE MANIZALES</t>
  </si>
  <si>
    <t xml:space="preserve">MEMAZ - LICENCIAS DE SUITE DE DISEÑO ADOBE CREATIVE CLOUD - TODAS LAS APLICACIONES - PARA EL DESARROLLO DE LAS ACTIVIDADES DEL ÁREA DE COMUNICACIONES </t>
  </si>
  <si>
    <t>MEMAZ - LIMPIADOR DE PISO: LIMPIADOR LIQUIDO DESINFECTANTE, EN GARRAFA PLÁSTICA PRESENTACIÓN GALÓN 3800 CC. AROMAS, SURTIDOS.</t>
  </si>
  <si>
    <t>MEMAZ - LIMPIAVIDRIOS 500 CC. CON PISTOLA SIN AROMA</t>
  </si>
  <si>
    <t>MEMAZ - LIMPIONES EN TELA TOALLA EN ALGODÓN 100% MEDIDA 40 X 60 CMS, COLOR BLANCO, BORDE RIBETEADO</t>
  </si>
  <si>
    <t>MEMAZ - LLANTAS VEHÍCULOS Y MOTOCICLETAS</t>
  </si>
  <si>
    <t>MEMAZ - LLANTAS VEHÍCULOS Y MOTOCICLETAS VIGENCIAS FUTURAS</t>
  </si>
  <si>
    <t>MEMAZ - MANGUERA PARA AGUA (30 MTRS)</t>
  </si>
  <si>
    <t>MEMAZ - MANTENIMIENTO A LA PLATAFORMA TECNOLOGICA DE LA POLICIA METROPOLITANA DE MANIZALES</t>
  </si>
  <si>
    <t>MEMAZ - MANTENIMIENTO DE LOS ASCENSORES DEL COMANDO DE LA POLICÍA METROPOLITANA DE MANIZALES Y ESTACIÓN CIUDADELA DEL NORTE</t>
  </si>
  <si>
    <t>MEMAZ - MANTENIMIENTO DE LOS GIMNASIOS UBICADOS EN EL COMANDO DE LA POLICÍA METROPOLITANA DE MANIZALES Y ESTACIÓN DE POLICÍA MANIZALES</t>
  </si>
  <si>
    <t>MEMAZ - MANTENIMIENTO DE PLANTAS ELECTRICAS DE LA POLICIA METROPOLITANA DE MANIZALES</t>
  </si>
  <si>
    <t>MEMAZ - MANTENIMIENTO DEL CIRCUITO CERRADO DE TELEVISION DE LA POLICIA METROPOLITANA DE MANIZALES</t>
  </si>
  <si>
    <t>MEMAZ - MANTENIMIENTO INSTALACIONES POLICIA METROPOLITANA DE MANIZALES</t>
  </si>
  <si>
    <t xml:space="preserve">MEMAZ - MANTENIMIENTO POZOS SEPTICOS SUBESTACIONES </t>
  </si>
  <si>
    <t>MEMAZ - MANTENIMIENTO PREVENTIVO Y CORRECTIVO  PARA EQUIPOS DE EMISIÓN Y SISTEMA IRRADIANTE DE LA EMISORA 103,7 FM</t>
  </si>
  <si>
    <t xml:space="preserve">MEMAZ - MANTENIMIENTO VEHÍCULOS Y MOTOS </t>
  </si>
  <si>
    <t>MEMAZ - MANTENIMIENTO VEHÍCULOS Y MOTOS VIGENCIA FUTURA</t>
  </si>
  <si>
    <t>MEMAZ - MANTENIMIENTO, CALIBRACION Y CERTIFICACION EQUIPOS DE MEDICION SIJIN Y LABORATORIO REGIONAL DE CRIMINALISTICA</t>
  </si>
  <si>
    <t>MEMAZ - MARCADOR BORRABLE DESECHABLE PARA TABLERO ACRÍLICO</t>
  </si>
  <si>
    <t>MEMAZ - MARCADOR PERMANENTE PUNTA DELGADA</t>
  </si>
  <si>
    <t>MEMAZ - MEZCLADORES DE MADERA PARA BEBIDAS CALIENTES POR 500 UNIDADES</t>
  </si>
  <si>
    <t>MEMAZ - NOTAS AUTOADHESIVAS/ TACO/ BLOQUE/ CUBO DE MÍNIMO 100 HOJAS</t>
  </si>
  <si>
    <t>MEMAZ - PADMOUSE</t>
  </si>
  <si>
    <t>MEMAZ - PAPEL HIGIÉNICO: PAPEL HIGIÉNICO, HOJA TRIPLE, COLOR BLANCO, 30 MTS ±2 MTS DE LARGO, POR 9.8 CM DE ANCHO.</t>
  </si>
  <si>
    <t>MEMAZ - PAPEL KRAFT ROLLO 24"  200 METROS</t>
  </si>
  <si>
    <t>MEMAZ - PEGANTE EN BARRA</t>
  </si>
  <si>
    <t>MEMAZ - PEGANTE LÍQUIDO 250G</t>
  </si>
  <si>
    <t>MEMAZ - PELICULA AUTOADHESIVA  TRANSPARENTE ROLLO 20 MTS.</t>
  </si>
  <si>
    <t xml:space="preserve">MEMAZ - PERFORADORA PARA OFICINA DE 2 HUECOS </t>
  </si>
  <si>
    <t>MEMAZ - PLASTICO STRETCH FILM
Industrial y oficina
500 Mts X 45cm de ancho</t>
  </si>
  <si>
    <t>MEMAZ - PRESUPUESTO PARA IMPRESOS Y PUBLICACIONES</t>
  </si>
  <si>
    <t>MEMAZ - PRODUCTOS DE  PAPELERÍA VIGENCIAS FUTURAS</t>
  </si>
  <si>
    <t>MEMAZ - RECARGA DE EXTINTORES DE 5,10,20 Y 150 LIBRAS, PARA LOS 55 CENTROS DE TRABAJO DE LA UNIDAD.</t>
  </si>
  <si>
    <t>PLANE SGA</t>
  </si>
  <si>
    <t>MEMAZ - RECEPTACULOS DE BASURA POR 3 UNIDADES COLORES ESTANDARIZADOS POR LA NORMA</t>
  </si>
  <si>
    <t>MEMAZ - RECOGEDOR DE BASURA</t>
  </si>
  <si>
    <t>MEMAZ - REGLA PLÁSTICA</t>
  </si>
  <si>
    <t>MEMAZ - RESALTADOR DESECHABLE</t>
  </si>
  <si>
    <t xml:space="preserve">MEMAZ - RESMA DE PAPEL BOND 75G CARTA </t>
  </si>
  <si>
    <t xml:space="preserve">MEMAZ - RESMA DE PAPEL BOND 75G OFICIO </t>
  </si>
  <si>
    <t>MEMAZ - REVISION TÉCNICO-MECÁNICA PARA VEHÍCULOS Y MOTOCICLETAS</t>
  </si>
  <si>
    <t>MEMAZ - ROTULOS ADHESIVOS DE 5CM X 2,5CM ETIQUETAS PUNTA REDONDA, ROLLO POR 5.000 UNIDADES</t>
  </si>
  <si>
    <t>MEMAZ - SACA GANCHOS PARA GRAPA</t>
  </si>
  <si>
    <t>MEMAZ - SERVICIO DE ACUEDUCTO</t>
  </si>
  <si>
    <t>MEMAZ - SERVICIO DE ALCANTARILLADO Y ASEO</t>
  </si>
  <si>
    <t>MEMAZ - SERVICIO DE ASEO PARA LAS INSTALACIONES DE LA POLICÍA METROPOLITANA</t>
  </si>
  <si>
    <t>MEMAZ - SERVICIO DE ASEO PARA LAS INSTALACIONES DE LA POLICÍA METROPOLITANA INCREMENTO VIGENCIA 2025</t>
  </si>
  <si>
    <t>MEMAZ - SERVICIO DE ASEO PARA LAS INSTALACIONES DE LA POLICÍA METROPOLITANA VIGECNIA FUTURA</t>
  </si>
  <si>
    <t>MEMAZ - SERVICIO DE CALIBRACIÓN Y 
MANTENIMIENTO DE EQUIPOS DE MEDICIÓN Y CONTROL AMBIENTAL GUGED, SIPOL Y ESTACION MANIZALES</t>
  </si>
  <si>
    <t>MEMAZ - SERVICIO DE ENERGIA</t>
  </si>
  <si>
    <t>MEMAZ - SERVICIO DE FUMIGACIÓN PARA LAS UNIDADES MEMAZ</t>
  </si>
  <si>
    <t>MEMAZ - SERVICIO DE GAS NATURAL DOMICILIARIO</t>
  </si>
  <si>
    <t>MEMAZ - SERVICIO DE MENSAJERÍA Y CORRESPONDENCIA</t>
  </si>
  <si>
    <t>MEMAZ - SERVICIO DE MENSAJERÍA Y CORRESPONDENCIA VIGENCIA FUTURA</t>
  </si>
  <si>
    <t>MEMAZ - SERVICIO VETERINARIO/CUIDADO ANIMAL PLAN SANITARIO.</t>
  </si>
  <si>
    <t>MEMAZ - SERVILLETAS DE PAPEL</t>
  </si>
  <si>
    <t xml:space="preserve">MEMAZ - SOBRE DE MANILA CARTA </t>
  </si>
  <si>
    <t>MEMAZ - SOBRE DE MANILA OFICIO</t>
  </si>
  <si>
    <t>A-02-02-01-001-002</t>
  </si>
  <si>
    <t>MEMAZ - SUMINISTRO DE GAS NATURAL VEHICULAR GNV</t>
  </si>
  <si>
    <t>MEMAZ - SUMINISTRO DE GAS NATURAL VEHICULAR GNV VIGENCIAS FUTURAS</t>
  </si>
  <si>
    <t>MEMAZ - SUMINISTRO DE REPUESTOS PARA RADIOS MOTOROLA  APX 8000 Y XTS 2250</t>
  </si>
  <si>
    <t>MEMAZ - SUMINISTRO DE TINTAS PARA LAS IMPRESORAS DE LA POLICIA METROPOLITANA DE MANIZALES</t>
  </si>
  <si>
    <t>MEMAZ - SUMINISTRO DE TONER PARA LAS IMPRESORAS DE LA POLICIA METROPOLITANA DE MANIZALES</t>
  </si>
  <si>
    <t xml:space="preserve">PRODUCTOS DE MADERA, CORCHO, CESTERÍA Y ESPARTERÍA </t>
  </si>
  <si>
    <t>MEMAZ - TABLA PLANILLERA</t>
  </si>
  <si>
    <t>MEMAZ - TABLERO EN ACRÍLICO DE 80*120CM</t>
  </si>
  <si>
    <t>MEMAZ - TAJALÁPIZ</t>
  </si>
  <si>
    <t>MEMAZ - TERMOHIGRÓMETRO DATALOGGER, DT-172 CEM
RANGO DE TEMPERATURA: -40 A 70°C
-40 A 158°F</t>
  </si>
  <si>
    <t>MEMAZ - TIJERA DE ACERO INOXIDABLE</t>
  </si>
  <si>
    <t>MEMAZ - TOALLA PARA MANOS DE PAPEL DOBLADAS EN Z, COLOR NATURAL, PAQUETE X150 UNIDADES</t>
  </si>
  <si>
    <t>MEMAZ - TRAJES BIOSEGURIDAD MICROPOROSO Y/O PLASTIFICADO CON ELÁSTICO EN PUÑOS Y TOBILLOS, CUENTA CON ELÁSTICO EN SU CAPUCHA, PROTECCIÓN ADHERIDO PARA ZAPATOS Y CIERRE CON CREMALLERA PARA IMPEDIR EL PASO DE POLVOS Y SUSTANCIAS AL INTERIOR. COLOR  BLANCO</t>
  </si>
  <si>
    <t>MEMAZ - TRAPEROS PARA POLVO: TRAPERO EN ALGODÓN FABRICADO EN PABILO GIGANTE CON CABO EN MADERA DE 140 CMS, SIN SOPORTE DE 400GRS</t>
  </si>
  <si>
    <t>MEMAZ - VASOS DE CARTÓN 4 ONZ POR 50 UNIDADES</t>
  </si>
  <si>
    <t>MEMAZ - VASOS DE CARTÓN 7 ONZ POR 50 UNIDADES</t>
  </si>
  <si>
    <t>MEMAZ - VIATICOS PERSONAL QUE CUMPLE COMISIONES FUERA DE LA UNIDAD</t>
  </si>
  <si>
    <t>M15BS1</t>
  </si>
  <si>
    <t xml:space="preserve">MEMAZ BIENESTAR SOCIAL SAFAP </t>
  </si>
  <si>
    <t>MEMAZ SAFAP</t>
  </si>
  <si>
    <t>MEMAZ BIENESTAR SOCIAL SAFAP M15BS1 - SERVICIOS Y ACTIVIDADES DE BIENESTAR PERSONAL ADSCRITO A LA UNIDAD</t>
  </si>
  <si>
    <t>1</t>
  </si>
  <si>
    <t>M15M4</t>
  </si>
  <si>
    <t xml:space="preserve">MEMAZ BIESO VIVIENDA FISCAL </t>
  </si>
  <si>
    <t>MEMAZ BIESO VIVIENDA FISCAL M15M4</t>
  </si>
  <si>
    <t>MEMAZ BIESO VIVIENDA FISCAL M15M4 - MANTENIMIENTO PREVENTIVO Y CORRECTIVO PARA LAS VIVIENDAS ADSCRITAS A LA UNIDAD</t>
  </si>
  <si>
    <t>M15NSF</t>
  </si>
  <si>
    <t xml:space="preserve">COLEGIO NUESTRA SEÑORA DE FATIMA MANIZALES </t>
  </si>
  <si>
    <t>COLEGIO NUESTRA SEÑORA DE FATIMA MANIZALES M15NSF</t>
  </si>
  <si>
    <t>MEMAZ COLEGIO NUESTRA SEÑORA DE FATIMA MANIZALES M15NSF - ADQUISICIÓN DE PUNTOS ECOLÓGICOS 3 PUESTOS 53L BLANCO VERDE NEGRO CON TAPA VAIVEN</t>
  </si>
  <si>
    <t>MEMAZ COLEGIO NUESTRA SEÑORA DE FATIMA MANIZALES M15NSF - AEROSOL AROMATIZADO REFRESCADOR DE AIRE</t>
  </si>
  <si>
    <t xml:space="preserve">MEMAZ COLEGIO NUESTRA SEÑORA DE FATIMA MANIZALES M15NSF - AROS DE HABILIDAD </t>
  </si>
  <si>
    <t>MEMAZ COLEGIO NUESTRA SEÑORA DE FATIMA MANIZALES M15NSF - BALDES PARA LIMPIEZA</t>
  </si>
  <si>
    <t>MEMAZ COLEGIO NUESTRA SEÑORA DE FATIMA MANIZALES M15NSF - BALON MEDICINAL 4KG</t>
  </si>
  <si>
    <t> 49161603</t>
  </si>
  <si>
    <t>MEMAZ COLEGIO NUESTRA SEÑORA DE FATIMA MANIZALES M15NSF - BALONES DE BALONCESTO</t>
  </si>
  <si>
    <t>MEMAZ COLEGIO NUESTRA SEÑORA DE FATIMA MANIZALES M15NSF - BALONES DE FUTBOL # 5</t>
  </si>
  <si>
    <t>49161608 </t>
  </si>
  <si>
    <t>MEMAZ COLEGIO NUESTRA SEÑORA DE FATIMA MANIZALES M15NSF - BALONES DE VOLEIBOL</t>
  </si>
  <si>
    <t>MEMAZ COLEGIO NUESTRA SEÑORA DE FATIMA MANIZALES M15NSF - BANDERITAS-MINI-BANDERITAS- SEÑALES AUTOADHESIVAS</t>
  </si>
  <si>
    <t>MEMAZ COLEGIO NUESTRA SEÑORA DE FATIMA MANIZALES M15NSF - BLANQUEADOR SIN FRAGANCIA X 3800 CC CONTENIDO DE CLORO MINIMO 5%</t>
  </si>
  <si>
    <t>MEMAZ COLEGIO NUESTRA SEÑORA DE FATIMA MANIZALES M15NSF - BOLAS DE PING PONG</t>
  </si>
  <si>
    <t>MEMAZ COLEGIO NUESTRA SEÑORA DE FATIMA MANIZALES M15NSF - BOLÍGRAFO : COLORES AZUL</t>
  </si>
  <si>
    <t>MEMAZ COLEGIO NUESTRA SEÑORA DE FATIMA MANIZALES M15NSF - BOLÍGRAFO : COLORES NEGRO</t>
  </si>
  <si>
    <t>MEMAZ COLEGIO NUESTRA SEÑORA DE FATIMA MANIZALES M15NSF - BOLSAS PLÁSTICAS (VERDE, BLANCO Y NEGRO) 50 X 60 CALIBRE 1.2 PAQUETE X POR 10 UNIDADES</t>
  </si>
  <si>
    <t>MEMAZ COLEGIO NUESTRA SEÑORA DE FATIMA MANIZALES M15NSF - BOLSAS PLÁSTICAS: BOLSA BASURA 85 X 85 PAQUETE X 10 UNIDADES, CALIBRE 2, EN COLOR NEGRO</t>
  </si>
  <si>
    <t>MEMAZ COLEGIO NUESTRA SEÑORA DE FATIMA MANIZALES M15NSF - BORRADORES NATA GRANDE</t>
  </si>
  <si>
    <t>MEMAZ COLEGIO NUESTRA SEÑORA DE FATIMA MANIZALES M15NSF - BORRADORES PARA TABLERO BLANCO ACRILICO</t>
  </si>
  <si>
    <t>MEMAZ COLEGIO NUESTRA SEÑORA DE FATIMA MANIZALES M15NSF - BROCHAS DE CERDAS SUAVES</t>
  </si>
  <si>
    <t>MEMAZ COLEGIO NUESTRA SEÑORA DE FATIMA MANIZALES M15NSF - CAJA PARA ARCHIVO: REFERENCIA X-200
26.5 CM DE ALTO, 21 CM DE ANCHO Y 40
CM DE LARGO</t>
  </si>
  <si>
    <t>MEMAZ COLEGIO NUESTRA SEÑORA DE FATIMA MANIZALES M15NSF - CARPETA 4 ALETAS EN
CARTULINA BLANCA DESACIFICADA</t>
  </si>
  <si>
    <t>MEMAZ COLEGIO NUESTRA SEÑORA DE FATIMA MANIZALES M15NSF - CARPETA YUTE</t>
  </si>
  <si>
    <t>MEMAZ COLEGIO NUESTRA SEÑORA DE FATIMA MANIZALES M15NSF - CARTULINA  VARIOS COLORES</t>
  </si>
  <si>
    <t>PLIEGO</t>
  </si>
  <si>
    <t>MEMAZ COLEGIO NUESTRA SEÑORA DE FATIMA MANIZALES M15NSF - CARTULINA OPALINA 200 GR. MEDIDAS DE 21,5 CMS X 27,5 CMS</t>
  </si>
  <si>
    <t>MEMAZ COLEGIO NUESTRA SEÑORA DE FATIMA MANIZALES M15NSF - CARTULINA PLANA COLORES SURTIDOS, PAQUETE POR 10</t>
  </si>
  <si>
    <t>OCTAVO</t>
  </si>
  <si>
    <t>MEMAZ COLEGIO NUESTRA SEÑORA DE FATIMA MANIZALES M15NSF - CINTA ADHESIVA PARA ENMASCARAR 24MM X40 M</t>
  </si>
  <si>
    <t>MEMAZ COLEGIO NUESTRA SEÑORA DE FATIMA MANIZALES M15NSF - CINTA DE ENMASCARAR X 48 MM X 40 M</t>
  </si>
  <si>
    <t>MEMAZ COLEGIO NUESTRA SEÑORA DE FATIMA MANIZALES M15NSF - CINTA TRANSPARENTE ADHESIVA  TAMAÑO 200 M X 48MM</t>
  </si>
  <si>
    <t>MEMAZ COLEGIO NUESTRA SEÑORA DE FATIMA MANIZALES M15NSF - COLCHONETAS PARA GIMNASIA.</t>
  </si>
  <si>
    <t>MEMAZ COLEGIO NUESTRA SEÑORA DE FATIMA MANIZALES M15NSF - COMPUESTO DESENGRASANTE LIQUIDO NEUTRO POR 3.800 CC, CON FRAGANCIA</t>
  </si>
  <si>
    <t>MEMAZ COLEGIO NUESTRA SEÑORA DE FATIMA MANIZALES M15NSF - CONOS PLÁSTICOS PARA PREPARACIÓN FÍSICA DE 9"</t>
  </si>
  <si>
    <t>MEMAZ COLEGIO NUESTRA SEÑORA DE FATIMA MANIZALES M15NSF - CUERDAS PARA SALTAR</t>
  </si>
  <si>
    <t>MEMAZ COLEGIO NUESTRA SEÑORA DE FATIMA MANIZALES M15NSF - DISCOS PLÁSTICOS 15 CMS PARA EDUCACIÓN FISICA</t>
  </si>
  <si>
    <t>MEMAZ COLEGIO NUESTRA SEÑORA DE FATIMA MANIZALES M15NSF - ESCALERAS DE COORDINACION</t>
  </si>
  <si>
    <t>MEMAZ COLEGIO NUESTRA SEÑORA DE FATIMA MANIZALES M15NSF - ESCOBA PLÁSTICA CON CABO DE MADERA DE 140 CMS</t>
  </si>
  <si>
    <t>MEMAZ COLEGIO NUESTRA SEÑORA DE FATIMA MANIZALES M15NSF - ESCOBILLÓN BAÑOS (CHURRUSCO) CON MANGO PLÁSTICO CON BASE</t>
  </si>
  <si>
    <t>MEMAZ COLEGIO NUESTRA SEÑORA DE FATIMA MANIZALES M15NSF - ESPONJA O ESPONJILLA PLÁSTICA EN ESPUMA RECUBIERTA DE POLIURETANO TIPO ALMOHADA.</t>
  </si>
  <si>
    <t>MEMAZ COLEGIO NUESTRA SEÑORA DE FATIMA MANIZALES M15NSF - GUANTES DE PROTECCIÓN EN LATEX NATURAL CON
RIBETE CALIBRE 25 PULGADAS- DIFERENTES TALLAS</t>
  </si>
  <si>
    <t>MEMAZ COLEGIO NUESTRA SEÑORA DE FATIMA MANIZALES M15NSF - IMPUESTO ALUMBRADO PÚBLICO</t>
  </si>
  <si>
    <t>MEMAZ COLEGIO NUESTRA SEÑORA DE FATIMA MANIZALES M15NSF - JABON DE TOCADOR LIQUIDO EN PRESENTACION X 500 CC. SEMI-VISCOSO, TAPA CON VALVULA DISPENSADORA, COLOR Y OLOR VARIOS.</t>
  </si>
  <si>
    <t>MEMAZ COLEGIO NUESTRA SEÑORA DE FATIMA MANIZALES M15NSF - LAPIZ CORRECTOR LIQUIDO CAJA POR 12 UNIDADES</t>
  </si>
  <si>
    <t>MEMAZ COLEGIO NUESTRA SEÑORA DE FATIMA MANIZALES M15NSF - LAPIZ HB NO. 2 NEGRO</t>
  </si>
  <si>
    <t xml:space="preserve">MEMAZ COLEGIO NUESTRA SEÑORA DE FATIMA MANIZALES M15NSF - LAVADO Y DESINFECCIÓN DE TANQUES DE ALMACENAMIENTO DE AGUA POTABLE </t>
  </si>
  <si>
    <t>MEMAZ COLEGIO NUESTRA SEÑORA DE FATIMA MANIZALES M15NSF - LIBRO DE ACTAS 400 FOLIOS COCIDO</t>
  </si>
  <si>
    <t>MEMAZ COLEGIO NUESTRA SEÑORA DE FATIMA MANIZALES M15NSF - LIMPIADOR DE PISO LIQUIDO DESINFECTANTE, EN GARRAFA PLASTICA GALON X 3.800 CC. AROMAS SURTIDOS.</t>
  </si>
  <si>
    <t>MEMAZ COLEGIO NUESTRA SEÑORA DE FATIMA MANIZALES M15NSF - MALLAS DE VOLEIBOL</t>
  </si>
  <si>
    <t>MEMAZ COLEGIO NUESTRA SEÑORA DE FATIMA MANIZALES M15NSF - MANTENIMIENTO CORRECTIVO Y PREVENTIVO DE UPS</t>
  </si>
  <si>
    <t>MEMAZ COLEGIO NUESTRA SEÑORA DE FATIMA MANIZALES M15NSF - MANTENIMIENTO INSTALACIONES COLEGIO NUESTRA SEÑORA DE FATIMA DE MANIZALES</t>
  </si>
  <si>
    <t>MEMAZ COLEGIO NUESTRA SEÑORA DE FATIMA MANIZALES M15NSF - MANTENIMIENTO PREVENTIVO Y CORRECTIVO DE CIRCUITO CERRADO DE TELEVISÓN (CCTV).</t>
  </si>
  <si>
    <t>MEMAZ COLEGIO NUESTRA SEÑORA DE FATIMA MANIZALES M15NSF - MANTENIMIENTO PREVENTIVO Y CORRECTIVO DESHUMIDIFICADORES</t>
  </si>
  <si>
    <t xml:space="preserve">MEMAZ COLEGIO NUESTRA SEÑORA DE FATIMA MANIZALES M15NSF - MANTENIMIENTO PREVENTIVO, CORRECTIVO Y RECARGA DE EXTINTORES (20 EXTINTORES) </t>
  </si>
  <si>
    <t>MEMAZ COLEGIO NUESTRA SEÑORA DE FATIMA MANIZALES M15NSF - MARCADOR BORRABLE PARA TABLEROS
COLOR AZUL.</t>
  </si>
  <si>
    <t xml:space="preserve">MEMAZ COLEGIO NUESTRA SEÑORA DE FATIMA MANIZALES M15NSF - MARCADOR BORRABLE PARA TABLEROS
COLOR NEGRO. </t>
  </si>
  <si>
    <t>MEMAZ COLEGIO NUESTRA SEÑORA DE FATIMA MANIZALES M15NSF - MARCADOR BORRABLE PARA TABLEROS
COLOR ROJO</t>
  </si>
  <si>
    <t>MEMAZ COLEGIO NUESTRA SEÑORA DE FATIMA MANIZALES M15NSF - MARCADOR BORRABLE PARA TABLEROS
COLOR VERDE</t>
  </si>
  <si>
    <t>MEMAZ COLEGIO NUESTRA SEÑORA DE FATIMA MANIZALES M15NSF - MARCADOR PERMANENTE TINTA A BASE DE ALCOHOL, SECADO MÁS RÁPIDO Y GRAN ADHERENCIA SOBRE LA MAYORÍA DE LAS SUPERFICIES COLOR NEGRO</t>
  </si>
  <si>
    <t>MEMAZ COLEGIO NUESTRA SEÑORA DE FATIMA MANIZALES M15NSF - MARCADOR PUNTA FINA COLOR NEGRO, TINTA RESISTENTE AL AGUA, DE RÁPIDO SECADO QUE NO SE DECOLORA Y PERMANENTE EN LA MAYORÍA DE LAS SUPERFICIES, CAJA V 10</t>
  </si>
  <si>
    <t>MEMAZ COLEGIO NUESTRA SEÑORA DE FATIMA MANIZALES M15NSF - NYLON 3,3 MM X 400 MTS PARA GUADAÑA</t>
  </si>
  <si>
    <t>MEMAZ COLEGIO NUESTRA SEÑORA DE FATIMA MANIZALES M15NSF - PAPEL DE NOTAS AUTOAHESIVAS X 400</t>
  </si>
  <si>
    <t>MEMAZ COLEGIO NUESTRA SEÑORA DE FATIMA MANIZALES M15NSF - PAPEL KRAFT 48´´ POR 200 MT</t>
  </si>
  <si>
    <t xml:space="preserve">MEMAZ COLEGIO NUESTRA SEÑORA DE FATIMA MANIZALES M15NSF - PAPEL SEDA COLORES VARIOS </t>
  </si>
  <si>
    <t>MEMAZ COLEGIO NUESTRA SEÑORA DE FATIMA MANIZALES M15NSF - PEGANTE EN BARRA X 40 GR</t>
  </si>
  <si>
    <t xml:space="preserve">MEMAZ COLEGIO NUESTRA SEÑORA DE FATIMA MANIZALES M15NSF - PELOTAS DE TENIS </t>
  </si>
  <si>
    <t>MEMAZ COLEGIO NUESTRA SEÑORA DE FATIMA MANIZALES M15NSF - PETOS</t>
  </si>
  <si>
    <t>MEMAZ COLEGIO NUESTRA SEÑORA DE FATIMA MANIZALES M15NSF - PRODUCTOS DE LAVANDERIA TIPO DETERGENTE EN POLVO, PRESENTACION X 500 GR NEUTRO, CON BLANQUEADOR, DE USO GENERAL CON FRAGANCIA.</t>
  </si>
  <si>
    <t> 49181508</t>
  </si>
  <si>
    <t>MEMAZ COLEGIO NUESTRA SEÑORA DE FATIMA MANIZALES M15NSF - RAQUETAS DE PING PONG</t>
  </si>
  <si>
    <t>MEMAZ COLEGIO NUESTRA SEÑORA DE FATIMA MANIZALES M15NSF - RAQUETAS DE TENIS</t>
  </si>
  <si>
    <t>MEMAZ COLEGIO NUESTRA SEÑORA DE FATIMA MANIZALES M15NSF - RESALTADORES COLORES SURTIDOS</t>
  </si>
  <si>
    <t>MEMAZ COLEGIO NUESTRA SEÑORA DE FATIMA MANIZALES M15NSF - RESMA DE PAPEL TAMAÑO CARTA X 75 GRAMOS Y 500 HOJAS</t>
  </si>
  <si>
    <t>MEMAZ COLEGIO NUESTRA SEÑORA DE FATIMA MANIZALES M15NSF - SERVICIO DE ALCANTARILLADO Y ASEO</t>
  </si>
  <si>
    <t>MEMAZ COLEGIO NUESTRA SEÑORA DE FATIMA MANIZALES M15NSF - SERVICIO DE ASEO Y LIMPIEZA DE INSTALACIONES COLEGIOS</t>
  </si>
  <si>
    <t>MEMAZ COLEGIO NUESTRA SEÑORA DE FATIMA MANIZALES M15NSF - SERVICIO DE ASEO Y LIMPIEZA DE INSTALACIONES COLEGIOS (VIGENCIAS FUTURAS 2025)</t>
  </si>
  <si>
    <t>MEMAZ COLEGIO NUESTRA SEÑORA DE FATIMA MANIZALES M15NSF - SERVICIO DE ASEO Y LIMPIEZA DE INSTALACIONES COLEGIOS INCREMENTO VIGENCIA 2025</t>
  </si>
  <si>
    <t>MEMAZ COLEGIO NUESTRA SEÑORA DE FATIMA MANIZALES M15NSF - SERVICIO DE FUMIGACION</t>
  </si>
  <si>
    <t>MEMAZ COLEGIO NUESTRA SEÑORA DE FATIMA MANIZALES M15NSF - SERVICIOS DE DISTRIBUCIÓN DE ACUEDUCTO</t>
  </si>
  <si>
    <t>MEMAZ COLEGIO NUESTRA SEÑORA DE FATIMA MANIZALES M15NSF - SERVICIOS DE DISTRIBUCIÓN DE ENERGÍA</t>
  </si>
  <si>
    <t>MEMAZ COLEGIO NUESTRA SEÑORA DE FATIMA MANIZALES M15NSF - SERVICIOS DE DISTRIBUCIÓN GAS NATURAL</t>
  </si>
  <si>
    <t>MEMAZ COLEGIO NUESTRA SEÑORA DE FATIMA MANIZALES M15NSF - SOBRE DE MANILA CARTA PAQUETE X100</t>
  </si>
  <si>
    <t>MEMAZ COLEGIO NUESTRA SEÑORA DE FATIMA MANIZALES M15NSF - TRAPEADORES</t>
  </si>
  <si>
    <t>MEMAZ COLEGIO NUESTRA SEÑORA DE FATIMA MANIZALES M15NSF - VALLAS DE ATLETISMO</t>
  </si>
  <si>
    <t>M15M7</t>
  </si>
  <si>
    <t xml:space="preserve">MEMAZ DIRECCIÓN DE INCORPORACIÓN </t>
  </si>
  <si>
    <t>MEMAZ DIRECCIÓN DE INCORPORACIÓN M15M7</t>
  </si>
  <si>
    <t>MEMAZ DIRECCIÓN DE INCORPORACIÓN M15M7 - BAJALENGUAS DE MADERA PARA ODONTOLOGIA CAJA POR  100 UNIDADES</t>
  </si>
  <si>
    <t>MEMAZ DIRECCIÓN DE INCORPORACIÓN M15M7 - CARPETA TIPO 4 ALETAS EN CARTULINA BLANCA DESACIDIFICADA</t>
  </si>
  <si>
    <t>MEMAZ DIRECCIÓN DE INCORPORACIÓN M15M7 - CONTRATACION DE UN PROFESIONAL EN TRABAJO SOCIAL</t>
  </si>
  <si>
    <t>MEMAZ DIRECCIÓN DE INCORPORACIÓN M15M7 - ELEMENTOS Y EQUIPOS DE OFICINA (traslado presupuestal)</t>
  </si>
  <si>
    <t xml:space="preserve">MEMAZ DIRECCIÓN DE INCORPORACIÓN M15M7 - ESCRITORIO PUESTO DE TRABAJO </t>
  </si>
  <si>
    <t>MEMAZ DIRECCIÓN DE INCORPORACIÓN M15M7 - GUANTES QUIRURGICO DE LATEX CAJA POR 50 UNIDADES</t>
  </si>
  <si>
    <t xml:space="preserve">MEMAZ DIRECCIÓN DE INCORPORACIÓN M15M7 - RESMA DE PAPEL BOND 75G CARTA </t>
  </si>
  <si>
    <t xml:space="preserve">MEMAZ DIRECCIÓN DE INCORPORACIÓN M15M7 - RESMA DE PAPEL BOND 75G OFICIO </t>
  </si>
  <si>
    <t>MEMAZ DIRECCIÓN DE INCORPORACIÓN M15M7 - SERVICIOS Y ACTIVIDADES DE BIENESTAR PERSONAL ADSCRITO AL GUDMO BIENESTAR SOCIAL SAFAP</t>
  </si>
  <si>
    <t>MEMAZ DIRECCIÓN DE INCORPORACIÓN M15M7 - SILLA INTERLOCUTORA</t>
  </si>
  <si>
    <t>MEMAZ DIRECCIÓN DE INCORPORACIÓN M15M7 - TAPABOCAS DESECHABLES DE PAPEL FILTRO CAJA PO 50 UNIDADES</t>
  </si>
  <si>
    <t>M15M15</t>
  </si>
  <si>
    <t xml:space="preserve">MEMAZ GRUPO DIALOGO Y MANTENIMIENTO DEL ORDEN </t>
  </si>
  <si>
    <t>MEMAZ GRUPO DIALOGO Y MANTENIMIENTO DEL ORDEN M15M15</t>
  </si>
  <si>
    <t>MEMAZ GRUPO DIALOGO Y MANTENIMIENTO DEL ORDEN M15M15 - LLANTAS PARQUE AUTOMOTOR GUDMO</t>
  </si>
  <si>
    <t>MEMAZ GRUPO DIALOGO Y MANTENIMIENTO DEL ORDEN M15M15 - MANTENIMIENTO PREVENTIVO Y CORRECTIVO TODO COSTO PARQUE AUTOMOTOR ASIGNADO AL GUDMO</t>
  </si>
  <si>
    <t>MEMAZ GRUPO DIALOGO Y MANTENIMIENTO DEL ORDEN M15M15 - SERVICIOS Y ACTIVIDADES DE BIENESTAR PERSONAL ADSCRITO AL GUDMO BIENESTAR SOCIAL SAFAP</t>
  </si>
  <si>
    <t>MEMAZ GRUPO DIALOGO Y MANTENIMIENTO DEL ORDEN M15M15 - VIATICOS PERSONAL QUE CUMPLE COMISIONES FUERA DE LA UNIDAD</t>
  </si>
  <si>
    <t>M15M6</t>
  </si>
  <si>
    <t xml:space="preserve">MEMAZ POLICIA DE CARRETERAS </t>
  </si>
  <si>
    <t>MEMAZ POLICIA DE CARRETERAS M15M6</t>
  </si>
  <si>
    <t xml:space="preserve">MEMAZ POLICIA DE CARRETERAS M15M6 - MANTENIMIENTO PREVENTIVO Y CORRECTIVO TODO COSTO PARQUE AUTOMOTOR ASIGNADO A LA UNIDAD </t>
  </si>
  <si>
    <t>MEMAZ POLICIA DE CARRETERAS M15M6 - SERVICIO DE ACUEDUCTO</t>
  </si>
  <si>
    <t>MEMAZ POLICIA DE CARRETERAS M15M6 - SERVICIO DE ALCANTARILLADO Y ASEO</t>
  </si>
  <si>
    <t>MEMAZ POLICIA DE CARRETERAS M15M6 - SERVICIO DE TELEFONÍA E INTERNET</t>
  </si>
  <si>
    <t>MEMAZ POLICIA DE CARRETERAS M15M6 - VIATICOS PERSONAL QUE CUMPLE COMISIONES FUERA DE LA UNIDAD</t>
  </si>
  <si>
    <t>M17M</t>
  </si>
  <si>
    <t>MEPAS</t>
  </si>
  <si>
    <t>JEFE COEST</t>
  </si>
  <si>
    <t>Consola de Audio Activa 8 Canales con Efectos Vento</t>
  </si>
  <si>
    <t>Se requiere adquirir este elemento con el fin de fortalecer y actualizar el componente tecnológico, para la emisora de la Policía Nacional en San Juan de Pasto.</t>
  </si>
  <si>
    <t>Adquisicion, instalacion y puesta en marcha Cctv instalaciones</t>
  </si>
  <si>
    <t>Se requiere efectuar la adquisición y puesta en marcha del CCTV de la MEPAS teniendo en cuenta que con el que se cuenta ya es obsoleto y algunas cámaras no funcionan, lo anterior para el mejoramiento de la seguridad a instalaciones.</t>
  </si>
  <si>
    <t>Cámara Fotográfica ( Cámara EOS R con lente RF de 0.945-4)</t>
  </si>
  <si>
    <t>Se requieren adquirir este elemento con el fin de fortalecer y actualizar el componente tecnológico, COEST MEPAS, mejoramiento imagen institucional.</t>
  </si>
  <si>
    <t>Deshumificador termoeléctrico</t>
  </si>
  <si>
    <t>Se requiere la adquisición con el fin de dar cumplimiento a los lineamientos institucionales frente a la conservación de la documentación de los archivos y relacionados con la gestión documental.</t>
  </si>
  <si>
    <t>Adquisicion de licencias de Ofimatica</t>
  </si>
  <si>
    <t>Se requiere la adquisición para sacar a servicio los equipos de cómputo que se van adquirir en la vigencia 2025.</t>
  </si>
  <si>
    <t>Adobe premier Creative Cloud Todas las Aplicaciones</t>
  </si>
  <si>
    <t>Se requiere efectuar la adquisición de estas licencias con el fin de ser utilizadas por COEST MEPAS, en los diferentes trabajos de edición y demás en pro del mejoramiento de la imagen institucional.</t>
  </si>
  <si>
    <t>PRODUCTOS DE MOLINERIA, ALMIDONES Y PRODUCTOS DERIVADOS DEL ALMIDÓN, OTROS PRODUCTOS ALIMENTICIOS</t>
  </si>
  <si>
    <t>suministro de productos de molinería, almidones y productos derivados del almidón; otros productos alimenticios Café y té (Suministro productos de cafeteria café, azucar.etc).</t>
  </si>
  <si>
    <t>Se requiere la adquisición de productos de cafetería con el fin de atender las diferentes reuniones o eventos institucionales y brindar una buena atención al personal de la institución como personalidades externas.</t>
  </si>
  <si>
    <t>Tapabocas o respiradores desechables termosellado (caja x50), SG-SST</t>
  </si>
  <si>
    <t>Se requiere la adquisición de estos elementos para ser usados por el personal que adelantan labores administrativas proteccion personal, guged, servicios generales, permanentes, entre otros.</t>
  </si>
  <si>
    <t>bayetilla roja en algodón 100% x 1 metro cuadrado </t>
  </si>
  <si>
    <t>Se requiere la adquisición de estos elementos para ser usados por el personal de servicios generales en el mantenimiento y conservación básica de las instalaciones policiales.</t>
  </si>
  <si>
    <t xml:space="preserve">Carpas para eventos y/o toldo </t>
  </si>
  <si>
    <t>se requiere estos elementos con el fin de contar con buenos elementos de logística al momento de realizar eventos institucionales y con la comunidad, conservando la buena imagen institucional</t>
  </si>
  <si>
    <t>02-02-01-003-02</t>
  </si>
  <si>
    <t>Suministro de papeleria (Elementos de escritorio).</t>
  </si>
  <si>
    <t>Se requiere el suministro de papelería y elementos de escritorio para la MEPAS y sus dependencias adscritas, con el fin de contar con material logístico y dar cumplimiento a los diferentes requerimientos emanados por el mando institucional.</t>
  </si>
  <si>
    <t xml:space="preserve">Papel higienico rollo doble hoja </t>
  </si>
  <si>
    <t>Se requiere la adquisición de estos elementos para ser usados por el personal de servicios generales en el mantenimiento y conservación básica de las instalaciones policiales, ambiente saludable, entrega kit aseo para los cai, estaciones y subestaciones.</t>
  </si>
  <si>
    <t>02-02-01-003-03</t>
  </si>
  <si>
    <t>PRODUCTOS DE HORNOS DE COQUE, PRODUCTOS DE REFINACION DE PETROLEO Y COMBUSTIBLE NUCLEAR</t>
  </si>
  <si>
    <t>Petroleo y destilados (Suministro de combustible, gasolina, gasolina extra,  diesel y diesel premiun) para los vehículos asignados a la Policía Metopolitana de San Juan Pasto o aquellos que se encuentren de comicion y/o apoyo pertenicentes a la Institucion, plantas electricas y motores, MEPAS, TANGUA, YACUANQUER, CHACHAGUI, NARIÑO, VF.</t>
  </si>
  <si>
    <t>Se requiere para el suministro de combustible del parque automotor y demás elementos que funcionen a motor de la MEPAS, con el fin de dar continuidad al servicio de Policía en pro de la convivencia y seguridad ciudadana.</t>
  </si>
  <si>
    <t>Petroleo y destilados (Suministro de combustible, gasolina, gasolina extra,  diesel y diesel premiun) para los vehículos asignados a la Policía Metopolitana de San Juan Pasto o aquellos que se encuentren de comicion y/o apoyo pertenicentes a la Institucion, plantas electricas y motores, MEPAS, TANGUA, YACUANQUER, CHACHAGUI, NARIÑO.</t>
  </si>
  <si>
    <t xml:space="preserve"> QUÍMICOS BÁSICOS</t>
  </si>
  <si>
    <t>Liquido UREA (vehiculos EURO 6), X 5 galones - aditivo</t>
  </si>
  <si>
    <t>Se requiere este componente para el funcionamiento optimo del parque automotor euro 6.</t>
  </si>
  <si>
    <t>Destapador de cañería granulado por 350 grs</t>
  </si>
  <si>
    <t>Se requiere la adquisición de estos elementos para el mantenimiento y conservación básica de las instalaciones policiales</t>
  </si>
  <si>
    <t>02-02-01-003-05</t>
  </si>
  <si>
    <t>Suministro Pintura</t>
  </si>
  <si>
    <t>Se requiere la adquisición de estos elementos para el mantenimiento y conservación básica de las instalaciones policiales, imagen institucional donde el contrato de mantenimiento a instalaciones no alcanza acubrir las necesidades.</t>
  </si>
  <si>
    <t>Botiquín tipo B - Gutah</t>
  </si>
  <si>
    <t>Se requiere de estos elementos para brindar los primeros auxilios al personal y a visitantes, en caso de una emergencia.</t>
  </si>
  <si>
    <t>Botiquin de primeros auxilios tipo A - Gutah</t>
  </si>
  <si>
    <t>Detergente industrial en polvo x 1000 grs, alcalino, sin blanqueador, de uso general, sin fragancia </t>
  </si>
  <si>
    <t>Blanqueador hipoclorito al 5 % concentrado con aroma limón x 3800cc </t>
  </si>
  <si>
    <t xml:space="preserve">Liquido limpiador de vidrios x 500cc con atomizador </t>
  </si>
  <si>
    <t>Liquido Limpiador de vidrios galón x 3.800 ml </t>
  </si>
  <si>
    <t xml:space="preserve">Aromatizante de ambiente en aerosol x 400 cm3  </t>
  </si>
  <si>
    <t xml:space="preserve">Desinfectante ambientador piso galón por 3.800 ml </t>
  </si>
  <si>
    <t>Lustra muebles  240 a  500 cc</t>
  </si>
  <si>
    <t>Jabón lavaplatos, crema antibacterial, 450 a 500 gramos </t>
  </si>
  <si>
    <t>Jabón líquido antibacterial para manos y cuerpo por 500 ml </t>
  </si>
  <si>
    <t>Jabón líquido antibacterial para manos y cuerpo por 3000 ml </t>
  </si>
  <si>
    <t>PRODUCTOS DE CAUCHO Y PLASTICOS</t>
  </si>
  <si>
    <t>Suministro de Llantas para vehiculos MEPAS</t>
  </si>
  <si>
    <t>Se requiere la adquisición de llantas para el parque automotor de la MEPAS atendiendo lo establecido en el Manual Logístico de la Policía nacional, con el fin de contar con el parque automotor en optimas condiciones para el servicio.</t>
  </si>
  <si>
    <t>Suministro de Llantas para  motocicletas MEPAS</t>
  </si>
  <si>
    <t>Bomba de succión para inodoros, elaborada en caucho resistente, mango de madera, con acople en los extremos para roscar la base, chupa</t>
  </si>
  <si>
    <t>Caja guantes de látex * 100 unidades SG-SST</t>
  </si>
  <si>
    <t>Se requiere la adquisición de estos elementos para ser usados por el personal que adelantan labores administrativas proteccion personal, guged, servicios generales, permanentes, SIJIN, entre otros.</t>
  </si>
  <si>
    <t>Guante caucho industrial varias tallas calibre 35 </t>
  </si>
  <si>
    <t>Esponja lavaloza por 3 unidades, ideal para lavar utensilios inoxidables de aluminio y acero. </t>
  </si>
  <si>
    <t>SEGURIDAD</t>
  </si>
  <si>
    <t>JEFE SEGUR</t>
  </si>
  <si>
    <t xml:space="preserve">Conos viales de 90 cm con cinta reflectiva </t>
  </si>
  <si>
    <t>lo anterior para el mejoramiento de la seguridad a instalaciones, señalizacion en horas nocturnas cai, estaciones, subestaciones.</t>
  </si>
  <si>
    <t>Paquete por 100 unidades de bolsas para basura PAPELERA 20x40</t>
  </si>
  <si>
    <t>paquete</t>
  </si>
  <si>
    <t>Paquete por 100 unidades de bolsas para basura 60x70</t>
  </si>
  <si>
    <t>Balde en polipropileno con capacidad de 10 a 12 litros.</t>
  </si>
  <si>
    <t>Recogedor de plástico rígido, con mango de madera y banda de goma. </t>
  </si>
  <si>
    <t>Punto ecológico - Plasticos tres colores</t>
  </si>
  <si>
    <t>Se requiere la adquisición de los elementos para cumplir con las políticas ambientales</t>
  </si>
  <si>
    <t>Cinta señalización precaución X 500 MTS - SG-SST</t>
  </si>
  <si>
    <t>Cinta Antideslizante Fluorescente 5 M X 50 Mm Con Adhesivo - SG-SST</t>
  </si>
  <si>
    <t xml:space="preserve">Bandeja para ceremonia </t>
  </si>
  <si>
    <t>Se requiere de este elemento con el fin de atender actos protocolarios institucionales y demás autoridades externas.</t>
  </si>
  <si>
    <t>Rodillo para pintar</t>
  </si>
  <si>
    <t>Se requiere la adquisición de estos elementos para adelantar el mantenimiento y conservación básica de las instalaciones policiales.</t>
  </si>
  <si>
    <t>Churrusco limpia sanitarios con mango y base plástica, fibras resistentes punta reforzada </t>
  </si>
  <si>
    <t>Escoba cerda suave con área de barrido mayor a 30 cms, con acople plástico roscado, con mango.</t>
  </si>
  <si>
    <t>Rastrillo plastico con mango para jardin</t>
  </si>
  <si>
    <t>Trapero fabricado en algodón (400 gramos), con mango de madera. </t>
  </si>
  <si>
    <t>Guantes de carnaza (par)</t>
  </si>
  <si>
    <t>Escalera multipropósito en aluminio de 8 peldaños</t>
  </si>
  <si>
    <t>Paquete por 6 unidades de Sabra Negra fibra limpiadora profunda </t>
  </si>
  <si>
    <t>Valla de seguridad según especificación técnica DIRAF</t>
  </si>
  <si>
    <t>lo anterior para el mejoramiento de la seguridad a instalaciones, cerramiento instalaciones en horas nocturnas cai, estaciones, subestaciones.</t>
  </si>
  <si>
    <t>Estabilizador de energía</t>
  </si>
  <si>
    <t>Se requieren adquirir este elemento con el fin de fortalecer y actualizar el componente tecnológico.</t>
  </si>
  <si>
    <t>Baterías estacionarias de libre mantenimiento, C. CRUZ DE AMARILLO</t>
  </si>
  <si>
    <t>Se requieren adquirir estos elementos tecnológicos con el fin de reemplazar algunos equipos que se encuentran obsoletos y se proyectan a ser dados de baja.</t>
  </si>
  <si>
    <t xml:space="preserve">Reflectores LED 200w (estaciones, parqueadero centro, MEPAS), MEPAS SEGUR </t>
  </si>
  <si>
    <t>Se requiere la adquisición de estos elementos para fortalecer la seguridad a instalaciones.</t>
  </si>
  <si>
    <t>Panel de fotografia luz led COEST - videos en la noche</t>
  </si>
  <si>
    <t>Se requiere adquirir estos elementos con el fin de dotar a COEST MEPAS, en la creación de piezas audiovisuales en pro del mejoramiento de la imagen institucional</t>
  </si>
  <si>
    <t xml:space="preserve">Micrófonos inalámbricos (Micrófono Inalámbrico 2 En 1 Profesional Solapa Para Celular)  </t>
  </si>
  <si>
    <t>Micrófonos para emisión de radio (Paquete De Equipo De Podcast, Kit De Micrófono Bm-800 Con Ta)</t>
  </si>
  <si>
    <t>Adquisición de diademas</t>
  </si>
  <si>
    <t xml:space="preserve">Trípode Profesional (Trípode 6663 a Cabeza Semi-Fluida Universal) </t>
  </si>
  <si>
    <t>Desview T12S Teleprompter, teleprompter de metal de 12.9</t>
  </si>
  <si>
    <t>Balanza capacidad 300 kilogramos, Sijin</t>
  </si>
  <si>
    <t>La adquisición de estos elementos para fortalecer la actividad investigativa y técnica de Policía Judicial.</t>
  </si>
  <si>
    <t>Balanza digital capacidad 40 kilogramos, Sijin</t>
  </si>
  <si>
    <t>Gramera digital con taza, Sijin</t>
  </si>
  <si>
    <t>02-02-02-005-04</t>
  </si>
  <si>
    <t>Servicio de Mantenimiento a las instalaciones adscritas a la MEPAS.</t>
  </si>
  <si>
    <t>Se requiere solicitar este presupuesto con el fin de realizar mantenimiento preventivo y correctivo a las Instalaciones Policiales.</t>
  </si>
  <si>
    <t>02-02-02-006-03</t>
  </si>
  <si>
    <t>80131504 </t>
  </si>
  <si>
    <t xml:space="preserve">Servicio de Alojamiento  </t>
  </si>
  <si>
    <t>Se requiere el suministro de alojamiento para brindar apoyo logístico al personal uniformado que participara en diferentes servicios de Policía en esta jurisdicción</t>
  </si>
  <si>
    <t xml:space="preserve">Suministro de alimentacion </t>
  </si>
  <si>
    <t>Se requiere el suministro de alimentación para brindar apoyo logístico al personal uniformado que participara en diferentes servicios de Policia en esta jurisdicción</t>
  </si>
  <si>
    <t>Servicios de entrega postal nacional</t>
  </si>
  <si>
    <t>Se requiere la contratación de servicio de entrega postal para efectuar envió de documentación que producen diferentes dependencias de la MEPAS y cumplir con requerimientos internos y externos.</t>
  </si>
  <si>
    <t>02-02-02-006-09</t>
  </si>
  <si>
    <t>Servicio publico agua y energia</t>
  </si>
  <si>
    <t>Se requiere este presupuesto para el pago de servicios públicos de energía y agua</t>
  </si>
  <si>
    <t>RESOLUCION PAGO SP</t>
  </si>
  <si>
    <t>02-02-02-007-01</t>
  </si>
  <si>
    <t>Adquisicion SOAT parqueautomotor MEPAS</t>
  </si>
  <si>
    <t>Se requiere adelantar la contratación de adquisición de SOAT, en cumplimiento a la normatividad legal vigente para los vehículos automotores</t>
  </si>
  <si>
    <t>Adquisicion seguros DRONES SIART</t>
  </si>
  <si>
    <t>Se requiere adelantar la contratación de adquisición de SOAT, en cumplimiento a la normatividad legal vigente para aeronaves no tripuladas.</t>
  </si>
  <si>
    <t>02-02-02-007-02</t>
  </si>
  <si>
    <t>Arrendamiento de una finca ubicada en el municipio de San de Juan de Pasto, corregimiento san Fernando para GUCAR-MEPAS</t>
  </si>
  <si>
    <t>Se requiere efectuar la contratación del arrendamiento del inmueble porque la MEPAS no cuenta con instalaciones propias o acondicionadas para el funcionamiento de esta unidad policial.</t>
  </si>
  <si>
    <t>Arrendamiento de un parqueadero en el municipio de San Juan de Pasto, para vehículos institucionales.</t>
  </si>
  <si>
    <t xml:space="preserve">Arrendamiento de una vivienda en el municipio de San Juan de Pasto, corregimiento de Genoy, para la Subestación de Policía. </t>
  </si>
  <si>
    <t>Arrendamiento de una bodega en el municipio de San Juan de Pasto, para ser utilizada como bodega del ARCHIVO CENTRAL MEPAS</t>
  </si>
  <si>
    <t>Servicios de limpieza de edificios para la MEPAS (incluye personal y elementos de aseo, desinfectación para la Metropolitana de San Juan de Pasto.</t>
  </si>
  <si>
    <t>Se requiere adelantar la contratación del servicio de aseo para las instalaciones adscritas a la MEPAS, con el fin de brindar un espacio sano y adecuado al personal que labora en las instalaciones, así como al cliente externo de la institución.</t>
  </si>
  <si>
    <t xml:space="preserve">Fumigacion archivo (2 fumigaciones), GUGED, </t>
  </si>
  <si>
    <t>Se requiere adelantar la contratación del servicio de fumigación para las instalaciones adscritas al archivo central, de acuerdo a la normatividad legal vigente, con el fin de brindar un espacio sano y adecuado al personal que labora en las instalaciones, así como al cliente externo de la institución.</t>
  </si>
  <si>
    <t>Se requiere efectuar la contratación del mantenimiento de los vehículos, con el fin de mantener los automotores en buenas condiciones para el servicio de Policía.</t>
  </si>
  <si>
    <t>Servicios de mantenimiento y reparación de motocicletas</t>
  </si>
  <si>
    <t>Manteniminto deshumificadores</t>
  </si>
  <si>
    <t>Se requiere el mantenimiento de los diferentes equipos con el fin de cumplir con los estándares de calidad y legalidad requeridos.</t>
  </si>
  <si>
    <t>Mantenmiento, reparación o calibración de pruebas de equipos (Luxometros y Termohigrometros GUGED), para el archivo central e historias laborales MEPAS</t>
  </si>
  <si>
    <t>Se requiere el mantenimiento de los diferentes equipos ópticos y de medición con el fin de cumplir con los estándares de calidad y legalidad requeridos.</t>
  </si>
  <si>
    <t>Mantenimiento y recarga de extintores, Arlog</t>
  </si>
  <si>
    <t>se requiere contratar este servicio en cumplimiento a la normatividad existente y medidas de seguridad.</t>
  </si>
  <si>
    <t>Servicio de mantenimiento  de energía de emergencia o de reserva (ups).</t>
  </si>
  <si>
    <t>se requiere el mantenimiento de estos equipos tecnológicos con el fin de brindar soporte de energía ante posibles fallas o ausencia de la misma.</t>
  </si>
  <si>
    <t>Servicio de mantenimiento preventivo y/o correctivo a todo costo y soporte de hardware de computador video Beam, escáner y mantenimiento de periféricos (incluyendo cambio de accesorios de los equipos en caso de ser necesario).</t>
  </si>
  <si>
    <t>Se requiere el mantenimiento de estos equipos tecnológicos con el fin de mantener en buen estado dichos elementos y prolongar la vida útil.</t>
  </si>
  <si>
    <t>Servicio de mantenimiento preventivo y/o correctivo a todo costo y soporte de impresoras, fotocopiadoras (incluyendo cambio de accesorios de los equipos en caso de ser necesario)</t>
  </si>
  <si>
    <t>se requiere el mantenimiento de estos equipos tecnológicos con el fin de mantener en buen estado dichos elementos y prolongar la vida útil.</t>
  </si>
  <si>
    <t>Servicio de mantenimiento general de equipos de oficina (recargas de tinta y tonner laser para impresoras de la MEPAS).</t>
  </si>
  <si>
    <t>Servicio de mantenimiento preventivo y correctivo de circuitos cerrados de televisión interno. (instalaciones policiales comando - ctp - e centro - e sur - e norte)</t>
  </si>
  <si>
    <t>Servicios de mantenimiento, instalacion y reparación de equipo motivo y generación de energía eléctrica  (mantenimiento de plantas eléctricas MEPAS.)</t>
  </si>
  <si>
    <t>Se requiere el mantenimiento de estos equipos tecnológicos con el fin de mantener en buen estado dichos elementos y prolongar la vida útil en caso de emergencia.</t>
  </si>
  <si>
    <t>JEFE SIART</t>
  </si>
  <si>
    <t>Servicio de mantenimientopreventivo para equipos SIART "DRONES", cada 6 meses y/o numero hrs de vuelo 150 hrs/ VERIFICAR MTTO A TODO COSTO CAMBIO PIEZAS.</t>
  </si>
  <si>
    <t>Se requiere el mantenimiento de estos equipos tecnológicos con el fin de mantener en buen estado dichos elementos y prolongar la vida útil para el servicio de Policía.</t>
  </si>
  <si>
    <t>02-02-02-008-09</t>
  </si>
  <si>
    <t xml:space="preserve">Servicio outsourcing de impresión y fotocopiado </t>
  </si>
  <si>
    <t>Se requiere este servicio con el fin de optimizar el servicio y en cumplimento a la Política Ambiental.</t>
  </si>
  <si>
    <t>ARDEJ MEPAS</t>
  </si>
  <si>
    <t>JEFE ARDEJ MEPAS</t>
  </si>
  <si>
    <t>Servicio de copias en blanco y negro o de cotejo (fotocopias) Defensa Judicial</t>
  </si>
  <si>
    <t>Se requiere el servicio en apoyo a defensa judicial y mejorar el servicio.</t>
  </si>
  <si>
    <t>Servicio de impresesos y publicacion  MEPAS unidades adscitas.</t>
  </si>
  <si>
    <t>Se requiere este servicio con el fin apoyar las diferentes actividades de comunicaciones estratégicas en apoyo al servicio policial</t>
  </si>
  <si>
    <t>02-02-02-009-04</t>
  </si>
  <si>
    <t>Servicio aseo y alcantarillado (Alcantarillado - aguas residuales)</t>
  </si>
  <si>
    <t>Se requiere para el pago de facturas del servicio público de las diferentes unidades policiales.</t>
  </si>
  <si>
    <t>Servicios de asistencia - (Viáticos para el personal MEPAS.)</t>
  </si>
  <si>
    <t>Se requiere el presupuesto para cancelar las diferentes comisiones del servicio</t>
  </si>
  <si>
    <t>RESOLUCION PAGO VIATICOS</t>
  </si>
  <si>
    <t>Impuesto sobre los bienes (Impuesto predial MEPAS)</t>
  </si>
  <si>
    <t>Se requiere para el pago de facturas de IMPUESTOS de las diferentes unidades policiales.</t>
  </si>
  <si>
    <t>RESOLUCION PAGO IMPUESTOS</t>
  </si>
  <si>
    <t>Impuesto de ALUMBRADO PÚBLICO</t>
  </si>
  <si>
    <t>Tasas y Derechos Administrativos (bomberil)</t>
  </si>
  <si>
    <t>M17M7</t>
  </si>
  <si>
    <t>DINCO MEPAS</t>
  </si>
  <si>
    <t>JEFE GINCO</t>
  </si>
  <si>
    <t>02-01-01-003-08</t>
  </si>
  <si>
    <t>Estantería metálica de 6 niveles (GINAR)</t>
  </si>
  <si>
    <t>Se requiere la adquisicion de estos elementos con el fin de dotar al Grupo de Incorporacion Nariño, con el fin de contar con elementos logisticos optimos para los funcionarios y aspirantes, en cumplimiento a los lineamientos del SG-SST</t>
  </si>
  <si>
    <t>Sillas tándem metálicas 4 puestos en acero y cromo de alta calidad (GINAR)</t>
  </si>
  <si>
    <t>Escritorios de oficina (GINAR)</t>
  </si>
  <si>
    <t>Silla ergonómica para oficina (GINAR)</t>
  </si>
  <si>
    <t>PRODUCTOS DE MADERA, CORCHO, CESTERIA Y ESPARTERIA</t>
  </si>
  <si>
    <t xml:space="preserve">Caja bajalenguas x 100 </t>
  </si>
  <si>
    <t>Se requiere la adquiisicion de estos elementos para ser utilizados por el personal medico en el proceso de selección de aspirantes GINCO DENAR</t>
  </si>
  <si>
    <t>02-02-01-003-02-01</t>
  </si>
  <si>
    <t>Se requiere el suministro de papelería y elementos de escritorio para el Grupo de Incorporacion Nariño, con el fin de contar con material logístico y dar cumplimiento a los diferentes requerimientos emanados por el mando institucional.</t>
  </si>
  <si>
    <t>Caja guantes de látex * 100 unidades</t>
  </si>
  <si>
    <t>Mantenimiento instalaciones Grupo de Incorporacion Nariño</t>
  </si>
  <si>
    <t>02-02-02-008-03</t>
  </si>
  <si>
    <t>Contratación profesional Trabajador social (GINCO, GITUM)</t>
  </si>
  <si>
    <t>Se requiere efectuar la contratacion de estos profesionales para efecvtuar apoyo a la incorporacion de personal uniformado a la Institucion (GINAR, GITUM).</t>
  </si>
  <si>
    <t>M17M14</t>
  </si>
  <si>
    <t>MEPAS ANTIN</t>
  </si>
  <si>
    <t>JEFE GUMOV ANTIN IPIALES</t>
  </si>
  <si>
    <t>M17M15</t>
  </si>
  <si>
    <t>MEPAS GUDMO 15</t>
  </si>
  <si>
    <t>GUDMO 15</t>
  </si>
  <si>
    <t>02-02-01-003-06</t>
  </si>
  <si>
    <t>Adfquisicion de Llantas para parque automotor del GUDMO No. 15 MEPAS</t>
  </si>
  <si>
    <t>Se requiere la adquisición de llantas para el parque automotor del GUDMO No 15 de la MEPAS atendiendo lo establecido en el Manual Logístico de la Policía nacional, con el fin de contar con el parque automotor en optimas condiciones para el servicio.</t>
  </si>
  <si>
    <t xml:space="preserve"> Servicios de mantenimiento y reparación de vehículos (preventivo y correctivo a todo costo para vehículos livianos y pesados, GUDMO No. 15)</t>
  </si>
  <si>
    <t>Viáticos para el personal GUDMO No. 15 - MEPAS</t>
  </si>
  <si>
    <t>02-02-02-009-06</t>
  </si>
  <si>
    <t>SERVICIO DE ESPARCIMIENTO, CULTURALES Y DEPORTIVOS.</t>
  </si>
  <si>
    <t>Servicios de esparcimiento, culturales y deportivos (asistencia social). SAFAP</t>
  </si>
  <si>
    <t>Se requiere la contratacion de actividades de esparcimiento, culturales y deportivas (asistencia social), para el personal del GUDMO No. 15 adscrito a la Policia Metropolitana de San Juan de Pasto.</t>
  </si>
  <si>
    <t>M17BS1</t>
  </si>
  <si>
    <t>BIESO MEPAS</t>
  </si>
  <si>
    <t xml:space="preserve"> Servicios de esparcimiento, culturales y deportivos (asistencia social),</t>
  </si>
  <si>
    <t>Se requiere la contratacion de actividades de esparcimiento, culturales y deportivas (asistencia social), para la Policia Metropolitana de San Juan de Pasto.</t>
  </si>
  <si>
    <t>Se requiere la contratacion de actividades de esparcimiento, culturales y deportivas (asistencia social), para el Grupo de Incorporacion NARIÑO.</t>
  </si>
  <si>
    <t>M17NUSLA</t>
  </si>
  <si>
    <t>MEPAS NUSLA</t>
  </si>
  <si>
    <t>BIESO NUSLA</t>
  </si>
  <si>
    <t>RECTOR (A)</t>
  </si>
  <si>
    <t>PASTA O PULPA, PAPEL Y PRODUCTOS DE PAPEL; IMPRESOS Y ARTICULOS</t>
  </si>
  <si>
    <t xml:space="preserve">Suministro de papeleria (Elementos de escritorio) </t>
  </si>
  <si>
    <t>Se requiere el suministro de papelería y elementos de escritorio para el Colegio NUSLA , con el fin de contar con material logístico y dar cumplimiento a los diferentes requerimientos emanados por el mando institucional.</t>
  </si>
  <si>
    <t>Caneca de pintura por 5 galones (cuñete), tipo 1 exterores - color blanco (fachada del colegio)</t>
  </si>
  <si>
    <t>Se requiere la adquisición de estos elementos para el mantenimiento y conservación básica de las instalaciones del Colegio, imagen institucional donde el contrato de mantenimiento a instalaciones no alcanza acubrir las necesidades.</t>
  </si>
  <si>
    <t>Pintura para canchas y pisos antideslizante (cuñete) color blanco y amarillo</t>
  </si>
  <si>
    <t>Galon de pintura de aceite  - color azul (Puertas, ventanas y pasamanos)</t>
  </si>
  <si>
    <t>Galon de diluyente para pintura (Galon de tinner)</t>
  </si>
  <si>
    <t>Bases y pinturas anticorrosivas galon (porton de entrada)</t>
  </si>
  <si>
    <t>Estuco (plastico), cuñete</t>
  </si>
  <si>
    <t>ACCESORIOS DE MATERIAL PLÁSTICO PARA TUBERÍAS (uniones de media, adaptador hembra de media ,  adaptdor macho, codos de media,  tapones de rosca, tapones de liso)</t>
  </si>
  <si>
    <t>ACCESORIOS PLASTICOS PARA FONTANERIA(valvulas ahorradoras de agua sisterna de entrada, valvula de salida, acople sanitario, acople lavamanos)</t>
  </si>
  <si>
    <t>PRODUCTOS DE CAUCHO Y PLÁSTICO (punto ecológico 60 litros con estructura de capacidad elaborado en polietileno con tapa)</t>
  </si>
  <si>
    <t xml:space="preserve">pago servicios publicos agua energia colegio </t>
  </si>
  <si>
    <t>pago de servicios publicos colegio energia, agua</t>
  </si>
  <si>
    <t>SERVICIOS DE LIMPIEZA SERVICIO DE ASEO Y LIMPIEZA DE INSTALACIONES COLEGIOS Vigencia Futura 2025 (enero a junio)</t>
  </si>
  <si>
    <t>Se requiere adelantar la contratación del servicio de aseo para las instalaciones del Colegio NUSLA, con el fin de brindar un espacio sano y adecuado al personal que labora en las instalaciones, así como al cliente externo de la institución.</t>
  </si>
  <si>
    <t>SERVICIOS DE LIMPIEZA SERVICIO DE ASEO Y LIMPIEZA DE INSTALACIONES COLEGIO Y LAVADO DE TANQUES.</t>
  </si>
  <si>
    <t>Servicio de mantenimiento CCTV</t>
  </si>
  <si>
    <t>Se requiere efectuar la contratacion del mantenimiento para el CCTV del colegio NUSLA PASTO, seguridad instalaciones.</t>
  </si>
  <si>
    <t>Se requiere para efectuar el pago de servicios publicos aseo, alcantarillado</t>
  </si>
  <si>
    <t>Se requiere para efectuar el pago de impuestos de alumbrado publico</t>
  </si>
  <si>
    <t>RESOLUCION PAGO IMPUESTO P</t>
  </si>
  <si>
    <t>M17M4</t>
  </si>
  <si>
    <t>VIV FISCAL MEPAS</t>
  </si>
  <si>
    <t>RESP VIV FISCAL</t>
  </si>
  <si>
    <t>M17D</t>
  </si>
  <si>
    <t>DENAR</t>
  </si>
  <si>
    <t>PRODUCTOS DE MOLINERIA</t>
  </si>
  <si>
    <t>DENAR - GRULO - PRODUCTOS DE CAFETERIA (CAFÉ AROMATICAS, AZUCAR VASOS MEZCLADORES PLASTICOS).</t>
  </si>
  <si>
    <t>LOTE</t>
  </si>
  <si>
    <t>Estos productos serán utilizados en la realización de las diferentes actividades, eventos, seminarios, conferencias, reuniones de coordinación y demás actividades semejantes.</t>
  </si>
  <si>
    <t>PINTURAS Y BARNICES Y PRODUCTOS RELACIONADOS. COLORES PARA LA PINTURA</t>
  </si>
  <si>
    <t>DENAR - GRULO - Adquisicion de Pintura para estaciones y subestaciones.</t>
  </si>
  <si>
    <t>Es nesario la adquisicion de estos elementos que contribuyen al mejoramiento y mantenimiento de la infrestructura de las unidaes policiales</t>
  </si>
  <si>
    <t>JABON PREPARADOS PARA LA LIMPIEZA</t>
  </si>
  <si>
    <t>DENAR - GRULO - ELEMENTOS DE ASEO Y LIMPIEZA (ESCOBAS,TRAPEROS,RECOGEDOR, LIMPIDO, LIMPIAPISOS, JABON EN POLVO, BOLSAS DE BASURA, GEL, ALCOHOL).</t>
  </si>
  <si>
    <t>Estos elemntos son necesarios adquririrlos para darle embellecimiento a la infrestructura policial, al igual que mantener en optimas condiciones las estaciones de policia de las cuales hacen parte la unidad.</t>
  </si>
  <si>
    <t>02-02-01-004-006-02</t>
  </si>
  <si>
    <t>APARATOS DE CONTROL ELECTRICO Y DISTRIBUCION DE ELECTRICIDAD</t>
  </si>
  <si>
    <t>DENAR - GRULO - Suministro de elementos eléctricos, luminarias, para Estaciones, Subestaciones y Comando del Departamento.</t>
  </si>
  <si>
    <t>Es necesario  continuar con el servicio de papelleria en la unidad Policial, para suministra a las estaciones que contribuyen a la parte administrativa de la unidad Policial.</t>
  </si>
  <si>
    <t>GASOLINA MOTOR CORRIENTE</t>
  </si>
  <si>
    <t>DENAR-GUMOV- Gasolina  corriente, acpm diesel  y lubricantes para los vehículos que se encuentran de servicio en la base del Comando del Departamento de Policía Nariño, Plana Mayor, especialidades y unidades de apoyo 2024.</t>
  </si>
  <si>
    <t>Se hace necesario el suministro de combustible teniendo en cuenta que se necesita para el normal funcionamiento del servicio de Policía.</t>
  </si>
  <si>
    <t>SELECCIÓN ABREVIADA MINIMA CUANTIA</t>
  </si>
  <si>
    <t>DENAR-GUMOV- Gasolina  corriente, acpm diesel  y lubricantes para los vehículos que se encuentran de servicio en la Base del Comando del Departamento de Policía Nariño, Plana Mayor, especialidades y unidades de apoyo Vigencias Futuras  (01/01/2024 al 30/06/2024)</t>
  </si>
  <si>
    <t>DENAR-GUMOV- Gasolina  corriente, acpm diesel  y lubricantes para los vehículos asignados al primer Distrito Ipiales Plana Mayor, especialidades, 2024.</t>
  </si>
  <si>
    <t>DENAR-GUMOV- Gasolina  corriente, acpm diesel  y lubricantes para los vehículos asignados al Primer Distrito Ipiales Plana Mayor, especialidades, vigencias futuras  (01/01/2024 al 30/06/2024)</t>
  </si>
  <si>
    <t>DENAR-GUMOV- Gasolina  corriente, acpm diesel  ( y lubricantes para los vehículos asignados al Segundo Distrito La Unión Plana Mayor, especialidades y unidades de apoyo) 2024.</t>
  </si>
  <si>
    <t>DENAR-GUMOV- Gasolina  corriente, acpm diesel  ( y lubricantes para los vehículos asignados al Segundo Distrito La Unión Plana Mayor, especialidades y unidades de apoyo) vigencias futuras  (01/01/20234 al 30/06/2024)</t>
  </si>
  <si>
    <t>DENAR-GUMOV-Gasolina  corriente, acpm diesel  y lubricantes para los vehículos asignados al Cuarto Distrito  Sandona Plana Mayor, especialidades y unidades de apoyo) 2024.</t>
  </si>
  <si>
    <t>DENAR-GUMOV-Gasolina  corriente, acpm diesel  y lubricantes para los vehículos asignados al Cuarto Distrito  Sandona Plana Mayor, especialidades y unidades de apoyo) vigencias futuras  (01/01/2024 al 30/06/2024)</t>
  </si>
  <si>
    <t>DENAR-GUMOV- Gasolina  corriente, acpm diesel  y lubricantes para los vehículos asignados al Quinto Distrito Samaniego Plana Mayor, especialidades y unidades de apoyo 2024.</t>
  </si>
  <si>
    <t>DENAR-GUMOV- Gasolina  corriente, acpm diesel  y lubricantes para los vehículos asignados al Quinto Distrito Samaniego Plana Mayor, especialidades y unidades de apoyo vigencias futuras  (01/01/2024 al 30/06/2024)</t>
  </si>
  <si>
    <t>DENAR-GUMOV- Gasolina  corriente y lubricantes para los vehículos asignados al Distrito Septimo, San Jose de Alban Plana Mayor, especialidades y unidades de apoyo)  2024.</t>
  </si>
  <si>
    <t xml:space="preserve">DENAR-GUMOV- Gasolina  corriente y lubricantes para los vehículos asignados al Distrito Septimo , San Jose de Alban Plana Mayor, especialidades y unidades de apoyo) vigencias Futuras ( 01/01/2024 al 30/06/2024 ) </t>
  </si>
  <si>
    <t>JEFE GRUPO ACTIVOS FIJOS</t>
  </si>
  <si>
    <t>PASTA DE PAPEL, PAPEL Y CARTON</t>
  </si>
  <si>
    <t>DENAR - ACTIVOS FIJOS - suministro de papeleria.</t>
  </si>
  <si>
    <t>Es necesario la adquisicion de estos elementos, para contribuir  a la parte administrativa de la unidad.</t>
  </si>
  <si>
    <t>02-02-02-005-004-01-1</t>
  </si>
  <si>
    <t xml:space="preserve">SERVICIOS GENERALES DE CONSTRUCCION Y EDIFICACION </t>
  </si>
  <si>
    <t>DEPARTAMENTO DE POLICÍA NARIÑO</t>
  </si>
  <si>
    <t>El mantenimiento de las unidades de policia son indispensables para asegurar la la integridad de nuestros uniformados y la calidad de vida de los mismos, de la misma manera es necesario efectuar las correcciones de la infrestructura</t>
  </si>
  <si>
    <t>DEPARTAMENTO DE POLICÍA NARIÑO - SUBESTACIÓN DE POLICÍA CHILES - PLAN DIG</t>
  </si>
  <si>
    <t>DEPARTAMENTO DE POLICÍA NARIÑO - SUBESTACIÓN DE POLICÍA LA VICTORIA - PLAN DIG</t>
  </si>
  <si>
    <t>ESTACIONES DE POLICÍA ADECUADAS Y DOTADAS (RECURSO INVERSION 11)</t>
  </si>
  <si>
    <t>Otros - adicionales observaciones</t>
  </si>
  <si>
    <t>JEFE GRUPO DE ARCHIVO</t>
  </si>
  <si>
    <t>SERVICIOS POSTALES Y MENSAJERIA</t>
  </si>
  <si>
    <t>DENAR GUGED Servicios de entrega postal nacional (correo nacional rápido y extra rápido) 2024</t>
  </si>
  <si>
    <t>Se hace necesario el servicio de mensajería Confidencial  para el Departamento de Policía Nariño y la Policía Metropolitana San Juan de Pasto, debido a que las unidades antes mencionadas requieren el envío de documentos a diferentes lugares del país</t>
  </si>
  <si>
    <t>DENAR GUGED Servicios de entrega postal nacional (correo nacional rápido y extra rápido)Vigencias Futuras 01/01/2025 al 30/06/2025)</t>
  </si>
  <si>
    <t>SERVICIOS DE DISTRIBUCION DE ELECTRICIDAD Y SERVICIOS DISTRIBUCION GAS</t>
  </si>
  <si>
    <t xml:space="preserve">DENAR - GUBIR - Servicios de energía. </t>
  </si>
  <si>
    <t>Los Servicios publicos  son indispensables en las unidades policiales, ya que contribuyen al desarrollo de la actividad Policial, por lo tanto se debe continuar con el pago de este minimo vital.</t>
  </si>
  <si>
    <t>PRESTACION SERVICIOS</t>
  </si>
  <si>
    <t>SERVICIOS DE DISTRIBUCION DE AGUA POR CUENTA PROPIA</t>
  </si>
  <si>
    <t xml:space="preserve">DENAR - GUBIR - Servicios de Agua. </t>
  </si>
  <si>
    <t>SERVICIOS DE SEGUROS OBLIGATORIOS CONTRA ACCIDENTE DE TRANSITO</t>
  </si>
  <si>
    <t>DENAR GUMOV - Suministro de seguro obligatorio de transito (SOAT) para el Departamento de  Policia Vigencias Futuras 2025. vigencias futuras desde el 01/01/2025 HASTA 30/06/2025</t>
  </si>
  <si>
    <t>Es necesario contar con este servicio, con el fin de evotar daños colaterales y demeandas a la oinstitucion cuando se presenten siniestros viales</t>
  </si>
  <si>
    <t>DENAR- GUMOV - Suministro de seguro obligatorio de transito (SOAT) para el Departamento de  Policia Nariño. 2025</t>
  </si>
  <si>
    <t>JEFE GRUPO SEGURIDAD INSTALACIONES</t>
  </si>
  <si>
    <t>02-02-02-007-001-03-5-11</t>
  </si>
  <si>
    <t>SEGUROS EQUIPOS ELECTRICOS</t>
  </si>
  <si>
    <t>DENAR-SIART-Adquisicion de Polizas para drones Asignados al Departamento de Policia Nariño</t>
  </si>
  <si>
    <t>Es necesario contar con este servicio, puesto que con esta oblifgacion se pueden operar estos equipos necesarios para contribuir al servicio de policia.</t>
  </si>
  <si>
    <t>SERVICIOS DE ALQUILER O ARRENDAMIENTOS CON O SIN OPCION DE COMPRA</t>
  </si>
  <si>
    <t>DENAR - GUBIR arrendamiento de un bien inmueble ubicado en el corregimiento de la Esmeralda del municipio del Rosario (Nariño), para ser ocupado por el personal adscrito a la Subestación de Policía La Esmeralda. 2025.</t>
  </si>
  <si>
    <t>Es indispensable continuar con la adquisicion en calidad de arriendo de los inmuebles ocupados por la institucion policial, y quienes se encuentran acantonados en zonas estrategicas del Departamento para garantizar la seguridad de la ciudadania</t>
  </si>
  <si>
    <t>DENAR - GUBIR arrendamiento de un bien inmueble ubicado en el corregimiento de la Esmeralda del municipio del Rosario (Nariño), para ser ocupado por el personal adscrito a la Subestación de Policía La Esmeralda. vigencia futura (01/01/20245AL 30/05/2025)</t>
  </si>
  <si>
    <t>Es indispensable continuar con la adquisicion en calidad de prestamo de los inmuebles ocupados por la institucion policial, y quienes se encuentran acantonados en zonas estrategicas del Departamento para garantizar la seguridad de la ciudadania</t>
  </si>
  <si>
    <t>DENAR - GUBIR arrendamiento de una casa ubicada en el corregimiento de madrigales, municipio de Policarpa (Nariño), para ser ocupado por el personal adscrito a la subestación de policía madrigales.2025</t>
  </si>
  <si>
    <t>DENAR - GUBIR arrendamiento de una casa ubicada en el corregimiento de madrigales, municipio de Policarpa (Nariño), para ser ocupado por el personal adscrito a la subestación de policía madrigales. vigencia futura (01/01/2025 al 30/05/2025)</t>
  </si>
  <si>
    <t>DENAR - GUBIR arrendamiento de una casa ubicada en la parte rural del corregimiento de Pizanda del municipio de Cumbitara (Nariño), para ser ocupado por el personal adscrito a la subestación de policía Pizanda. 2025.</t>
  </si>
  <si>
    <t>DENAR - GUBIR arrendamiento de una casa ubicada en la parte rural del corregimiento de Pizanda del municipio de Cumbitara (Nariño), para ser ocupado por el personal adscrito a la subestación de policía Pizanda. vigencia futura (01/01/2025 al 30/05/2025)</t>
  </si>
  <si>
    <t>DENAR - GUBIR arrendamiento de un bien inmueble ubicado en el municipio de Pasto (Nariño), para ser utilizado como archivo central adscrito al departamento de policía Nariño. 2025.</t>
  </si>
  <si>
    <t>DENAR - GUBIR arrendamiento de un bien inmueble ubicado en el municipio de Pasto (Nariño), para ser utilizado como archivo central adscrito al departamento de policía Nariño. vigencia futura (01/01/2025 al 30/05/2025)</t>
  </si>
  <si>
    <t>DENAR - GUBIR arrendamiento de un bien inmueble ubicado en el municipio de Pasto (Nariño), Cerro Morasurco, con el fin de ubicar los equipos de comunicaciones, línea de trasmisión, escalerilla y antena en torre autosoportada. 2025</t>
  </si>
  <si>
    <t>DENAR - GUBIR arrendamiento de un bien inmueble ubicado en el municipio de Pasto (Nariño), Cerro Morasurco, con el fin de ubicar los equipos de comunicaciones, línea de trasmisión, escalerilla y antena en torre autosoportada,  vigencia futura (01/01/2025 al 30/04/2025)</t>
  </si>
  <si>
    <t>DENAR-SECAR Arrendamiento de un bien inmueble ubicado en el kilómetro 54 sector de la variante parte rural del municipio de la Espriella (Nariño), para ser ocupado por el personal de la unidad básica de carabineros (ubicar)</t>
  </si>
  <si>
    <t>JEFE GRUPO DE LAS TECNOLOGIAS</t>
  </si>
  <si>
    <t>02-02-02-008-004-01</t>
  </si>
  <si>
    <t>SERVICIOS DE TELEFONIA Y OTRAS COMUNICACIONES</t>
  </si>
  <si>
    <t>DENAR - TELEM Comunicaciones telefónicas locales y de larga distancia (telefonía DENAR)</t>
  </si>
  <si>
    <t>Es necesario la contribucion presupuestal para este item, puesto que la unidad policial, cuenta con la prestacion de este servicio que satisface la intercomunicacion entre estaciones de Policia.</t>
  </si>
  <si>
    <t>SERVICIOS DE MANTENIMIENTO Y REPARACION DE COMPUTADORES Y EQUIPOS PERIFERICOS</t>
  </si>
  <si>
    <t>DENAR TELEM - Servicio de mantenimiento preventivo y/o correctivo a todo costo y soporte de hardware de computador, portátiles y periféricos (incluyendo cambio de accesorios de los equipos en caso de ser necesario), del Departamento de Policía Nariño.</t>
  </si>
  <si>
    <t>Es necesario el mantenimiento del eqiuipo de computo para mantener en optimas condiciones el equipo de computo y los elemntos que son incluidos para este servicio.</t>
  </si>
  <si>
    <t>SERVICIOS DE MANTENIMIENTO OTRA MAQUINARIA OTRO EQUIPO</t>
  </si>
  <si>
    <t>DENAR TELEM  Servicios de mantenimiento y reparación e instalación a todo costo de equipo de respaldo de energía "UPS"  (mantenimiento de energía regulada UPS para la DENAR.)</t>
  </si>
  <si>
    <t>DENAR TELEM - recarga de tintas, impresoras, tóner y láser.</t>
  </si>
  <si>
    <t>DENAR TELEM Servicio de mantenimiento preventivo y/o correctivo a todo costo y soporte e impresoras, fotocopiadoras (incluyendo cambio de accesorios de los equipos en caso de ser necesario), del Departamento de Policía Nariño.</t>
  </si>
  <si>
    <t xml:space="preserve">DENAR TELEM - Servicios de mantenimiento y reparación de equipo motivo y generación de energía eléctrica  (Mantenimiento de plantas eléctricas) </t>
  </si>
  <si>
    <t>Es necesario el mantenimiento preventivo y correctivo de estos elelementos para mantener en optimas condiciones de uso y funcionamiento, mas aun en los lugares de difil acceso a los cuales son asignadas estos equipos.</t>
  </si>
  <si>
    <t>DENAR GRULO - Servicio de inspección, mantenimiento, reparación  EXTINTORES TIPO ABC Y Co2</t>
  </si>
  <si>
    <t>DENAR - GUGED - Reparación o calibración de pruebas de equipo (Mantenimiento TERMOHIGROMETROS archivo) - Semestral.</t>
  </si>
  <si>
    <t>DENAR -GUGED -CALIBRACION LUXOMETRO</t>
  </si>
  <si>
    <t>SERVICIO DE MANTENIMIENTO Y REPARACION DE VEHICULOS</t>
  </si>
  <si>
    <t>DENAR -GUMOV- Servicios de mantenimiento y reparación (general e integral de VEHICULOS y revisión tecnico mecanica del parque automotor,  asignado al Departamento de Policía Nariño, sanidad, especialidades) 2025</t>
  </si>
  <si>
    <t>Se hace necesario el suministro de mantenimiento, para el correcto funcionamiento del parque automotor y para la prestación del servicio de Policía.</t>
  </si>
  <si>
    <t>DENAR -GUMOV-Servicios de mantenimiento y reparación (general e integral de VEHICULOS y revisión tecnico mecanica del parque automotor,  asignado al Departamento de Policía Nariño, sanidad, especialidades) vigenias futuras (01/01/2025 al 30/02/2025)</t>
  </si>
  <si>
    <t>DENAR -GUMOV-Servicios de mantenimiento y reparación (general e integral de MOTOCICLETAS y revisión tecnico mecanica del parque automotor,  asignado al Departamento de Policía Nariño, sanidad, especialidades) 2025</t>
  </si>
  <si>
    <t>DENAR -GUMOV- Servicios de mantenimiento y reparación (general e integral de MOTOCICLETAS y revisión tecnico mecanica del parque automotor,  asignado al Departamento de Policía Nariño, sanidad, especialidades) vigencias futuras (01/01/2025 al 30/02/2025)</t>
  </si>
  <si>
    <t>JEFE GRUPO DEFENSA JUDICIAL</t>
  </si>
  <si>
    <t>SERVICIOS DE EDICION IMPRESOS Y PUBLICACION</t>
  </si>
  <si>
    <t xml:space="preserve">DENAR - DEFENSA JUDICIAL - Servicio de copias en blanco y negro o de cotejo (fotocopias).  </t>
  </si>
  <si>
    <t>Es necesario el apoyo a la parte judicial, puesto que la dependencia de asuntos juridicos de manera diarioa utilioza el servicio de impresión y fotocopiado, dando respuesta a los requerimientos de la ciudadania</t>
  </si>
  <si>
    <t>SERVICIOS DE ALCANTARILLADO Y LIMPIEZA, TRATAMIENTO DE AGUAS RECIDUALES Y TANQUES ESEPTICOS</t>
  </si>
  <si>
    <t>DENAR GUBIR alcantarillado</t>
  </si>
  <si>
    <t>Es indispensable continuar con el pago de las oblIgaciones de servicios publicos, para contribuir a la politica ambiental y bienestar de nuestros uniformados y calidad de vida con un minimo vital.</t>
  </si>
  <si>
    <t xml:space="preserve">DENAR GUBIR -Servicio de Aseo </t>
  </si>
  <si>
    <t>DENAR - GUBIR - Impuesto sobre los bienes (Impuesto predial).</t>
  </si>
  <si>
    <t>Los Servicios publicos  son indiispensables en las unidades policiales, ya que contribuyen al desarrollo de la actividad Policial, por lo tanto se debe continuar con el pago de este minimo vital.</t>
  </si>
  <si>
    <t>IMPUESTO DE ALUIMBRADO PUBLICO</t>
  </si>
  <si>
    <t>DENAR - GUBIR - Impuesto Alumbrado Público.</t>
  </si>
  <si>
    <t>DENAR - GUBIR - Impuesto sobre los bienes (Valorización edificaciones).</t>
  </si>
  <si>
    <t>JEFE GRUPO GESTION DOCUMENTAL</t>
  </si>
  <si>
    <t>DENAR GUGED - Fumigación por aspersión  Archivo Central (Semestral)</t>
  </si>
  <si>
    <t>Es nccesario contar con este serviocio para mantener en buen estado de conservacion los documentos soportes de la unidad policial.</t>
  </si>
  <si>
    <t>SUBCOMANDO</t>
  </si>
  <si>
    <t>JEFE GRUPO DE TALENTO HUMANO</t>
  </si>
  <si>
    <t xml:space="preserve">VIATICOS DE LOS FUNCINARIOS EN COMISION </t>
  </si>
  <si>
    <t>DENAR - GUTAH - Viáticos de los funcionarios en comisión, del personal que integra el Departamento de Policía Nariño.</t>
  </si>
  <si>
    <t>Es necesario continuar con el pago de los funcionarios que salen a cumplir servicios por fuera de la jurisdiccion y quienes contribuyen a la actividad de Policia en el Departamento.</t>
  </si>
  <si>
    <t xml:space="preserve">M17DBS1 </t>
  </si>
  <si>
    <t>DENAR-BIENESTAR SOCIAL SAFAP</t>
  </si>
  <si>
    <t>DENAR-BIESO-GUTAH-SERVICIOS RECREATIVOS, CULTURALES Y DEPORTIVOS</t>
  </si>
  <si>
    <t>Este recurso es necesario, para la aplicación de lña estrategia 4D, con el fin de brindar unas condiciones de bienestar para nuestro personal uniformado y sus familias.</t>
  </si>
  <si>
    <t>M17D6</t>
  </si>
  <si>
    <t>JEFE SECCIONAL</t>
  </si>
  <si>
    <t>SETRA-DENAR-SERVICIOS DE ENERGIA Y AGUA PARA LA SECCIONAL DE TRANSITO Y TRANSPORTE NARIÑO</t>
  </si>
  <si>
    <t>A-02-02-02-007-02</t>
  </si>
  <si>
    <t>SERVICIOS DE ARRENDAMIENTOS</t>
  </si>
  <si>
    <t>SETRA-DENAR-SERVICIOS DE ARRENDAMIENTO PARA LAS INSTALACIONES DE LA SECCIONAL DE TRANSITO Y TRASNPORTE NARIÑO.</t>
  </si>
  <si>
    <t xml:space="preserve">SERVICIOS DE MANTENIMIENTO, REPARACIÓN E INSTALACIÓN
(EXCEPTO SERVICIOS DE CONSTRUCCIÓN) </t>
  </si>
  <si>
    <t>SETRA-DENAR-SERVICIOS DE MANTENIMIENTO PARA LA SECCIONAL DE TRANSITO Y TRANSPORTE-NARIÑO</t>
  </si>
  <si>
    <t>SETRA DENAR-SERVICIOS DE ALCANTARILLADO Y ASEO PARA LA SECCIONAL DE TRANSITYO Y TRASPORTE DENAR.</t>
  </si>
  <si>
    <t>SETRA-DENAR-VIATICOS PARA LOS FUNCIONARIOS EN COMISION PARA LA SECCIONAL DE TRANSITO Y TRANSPORTE DENAR.</t>
  </si>
  <si>
    <t>SETRA-DENAR-SERVIIOS PÁGO DE IMPUESTOS PARA LA SECCIONAL DE TRANSITO Y TRASNPORTE NARIÑO</t>
  </si>
  <si>
    <t>M17D17</t>
  </si>
  <si>
    <t>DIETU</t>
  </si>
  <si>
    <t>DIETU Gasolina  corriente, acpm diésel  y lubricantes (para los vehículos asignados al   Distrito Especial de Policía Tumaco incluye motores fuera de borda, Plana Mayor y especialidades y unidades de apoyo ) 2025</t>
  </si>
  <si>
    <t>DIETU Gasolina corriente, acpm diésel y lubricantes (para los vehículos asignados al   Distrito Especial de Policía Tumaco incluye motores fuera de borda, Plana Mayor y especialidades y unidades de apoyo) Vigencia Futura 01/01/2025 al 30/06/2025).</t>
  </si>
  <si>
    <t>DIETU - GRULO - ELEMENTOS DE ASEO Y LIMPIEZA (ESCOBAS,TRAPEROS,RECOGEDOR, LIMPIDO, LIMPIAPISOS, JABON EN POLVO, BOLSAS DE BASURA, GEL, ALCOHOL).</t>
  </si>
  <si>
    <t xml:space="preserve">DIETU - GUBIR - Servicios de energía. </t>
  </si>
  <si>
    <t xml:space="preserve">DIETU - GUBIR - Servicios de Agua. </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</si>
  <si>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Vigencia futura 2025.</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</si>
  <si>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Vigencia futura 2025. Vigencia Futura 2025 (01/01/2025 al 30/06/2025)</t>
  </si>
  <si>
    <t>Arrendamiento de un bien inmueble en el corregimiento de la Guayacana  municipio de Tumaco (Nariño), para el funcionamiento de la Subestación de Policía la Guayacana. 2025</t>
  </si>
  <si>
    <t>Arrendamiento de un bien inmueble en el corregimiento de la Guayacana  municipio de Tumaco (Nariño), para el funcionamiento de la Subestación de Policía la Guayacana. Vigencia Futura (01/01/2025 al 30/06/2025).</t>
  </si>
  <si>
    <t>Arrendamiento de un bien inmueble en el Municipio de Tumaco para el funcionamiento de la Unidad Policial de  Antisecuestro y Antiextersión - GAULA TUMACO. 2025</t>
  </si>
  <si>
    <t>DENAR - GUBIR arrendamiento de un bien inmueble ubicado en la parte rural del corregimiento de Altaquer, municipio de barbacoas (Nariño), para ser ocupado por el personal adscrito a la Subestación de Policía Altaquer. 2025</t>
  </si>
  <si>
    <t>DENAR - GUBIR arrendamiento de un bien inmueble ubicado en la parte rural del corregimiento de Altaquer, municipio de barbacoas (Nariño), para ser ocupado por el personal adscrito a la Subestación de Policía Altaquer. vigencia futura (01/01/2025 AL 30/06/2025)</t>
  </si>
  <si>
    <t>DENAR - GUBIR arrendamiento de una casa ubicada en el corregimiento de Junín, municipio de barbacoas (Nariño), para ser ocupado por el personal adscrito a la Subestación de Policía Junín. 2025.</t>
  </si>
  <si>
    <t>DENAR - GUBIR arrendamiento de una casa ubicada en el corregimiento de Junín, municipio de barbacoas (Nariño), para ser ocupado por el personal adscrito a la Subestación de Policía Junín. vigencias futuras ( 01/01/2025 AL 30/06/2025)</t>
  </si>
  <si>
    <t>DENAR - GUBIR arrendamiento de una casa ubicada en el corregimiento de la Espriella, municipio de Tumaco (Nariño), para ser ocupado por el personal adscrito a la Subestación de Policía la Espriella. 2025</t>
  </si>
  <si>
    <t>DENAR - GUBIR arrendamiento de una casa ubicada en el corregimiento de la espriella, municipio de Tumaco (Nariño), para ser ocupado por el personal adscrito a la Subestación de Policía la Espriella. vigencia futura (01/01/2025 AL 30/04/2025)</t>
  </si>
  <si>
    <t>DISTRITO 8</t>
  </si>
  <si>
    <t xml:space="preserve">DIETU - TELEM Mantenimiento de computadores (Mantenimiento correctivo, cambio de periféricos y partes para computadores) </t>
  </si>
  <si>
    <t>DIETU - TELEM Mantenimiento general de equipos de oficina  (Mantenimiento correctivo fotocopiadoras  del distrito)</t>
  </si>
  <si>
    <t>DIETU - TELEM Mantenimiento general de equipos de oficina (recargas de tinta del Distrito Especial)</t>
  </si>
  <si>
    <t>DIETU - TELEM Servicios de mantenimiento y reparación de equipo motivo y generación de energía eléctrica  (mantenimiento de plantas eléctricas del Distrito Tumaco)</t>
  </si>
  <si>
    <t>DENAR - GUBIR - Mantenimiento preventivo y correctivo de la planta de Tratamiento de aguas residuales PTAR Contenedores CEPAS.</t>
  </si>
  <si>
    <t>DIETU - Servicio de inspección, mantenimiento o reparación de extinguidores de fuego (Recarga de extintores, Instalaciones - Movilidad)</t>
  </si>
  <si>
    <t>DIETU Servicios de mantenimiento y reparación de vehículos (preventivo y correctivo a todo costo para vehículos livianos y pesados; incluye lanchas) 2025.</t>
  </si>
  <si>
    <t>DIETU Servicios de mantenimiento y reparación de vehículos (preventivo y correctivo a todo costo para vehículos livianos y pesados; incluye lanchas) Vigencia Futura 01/01/2025 al 28/02/2025)</t>
  </si>
  <si>
    <t>DIETU Servicios de mantenimiento y reparación de Motocicletas (preventivo y correctivo a todo costo para vehículos livianos y pesados; incluye lanchas) 2025.</t>
  </si>
  <si>
    <t>DIETU Servicios de mantenimiento y reparación de Motocicletas (preventivo y correctivo a todo costo para vehículos livianos y pesados; incluye lanchas) Vigencia Futura 01/01/2025 al 28/02/2025)</t>
  </si>
  <si>
    <t>DIETU GUBIR alcantarillado</t>
  </si>
  <si>
    <t xml:space="preserve">DIETU GUBIR -Servicio de Aseo </t>
  </si>
  <si>
    <t>Es necesario la adquisicion de estos elementos, para contribuir a la buena prestacion del servicio administrativo.</t>
  </si>
  <si>
    <t>M17D18</t>
  </si>
  <si>
    <t>DITUQ</t>
  </si>
  <si>
    <t>DITUQ Gasolina  corriente, acpm diésel  y lubricantes (para los vehículos asignados al   Distrito Especial de Policía Tuquerres incluye motores fuera de borda, Plana Mayor y especialidades y unidades de apoyo ) 2025</t>
  </si>
  <si>
    <t>DIETU Gasolina corriente, acpm diésel y lubricantes (para los vehículos asignados al   Distrito Especial de Policía Túquerres incluye motores fuera de borda, Plana Mayor y especialidades y unidades de apoyo) Vigencia Futura 01/01/2025 al 30/06/2025)</t>
  </si>
  <si>
    <t>DITUQ - GRULO - ELEMENTOS DE ASEO Y LIMPIEZA (ESCOBAS,TRAPEROS,RECOGEDOR, LIMPIDO, LIMPIAPISOS, JABON EN POLVO, BOLSAS DE BASURA, GEL, ALCOHOL).</t>
  </si>
  <si>
    <t>Estos elementos son necesarios adquririrlos para darle embellecimiento a la infrestructura policial, al igual que mantener en optimas condiciones las estaciones de policia de las cuales hacen parte la unidad.</t>
  </si>
  <si>
    <t>DENAR - GUBIR arrendamiento de un inmueble ubicado en el corregimiento de Chucunes, municipio de Mallama Piedrancha (Nariño), para ser ocupado por el personal adscrito a la Subestación de Policía Chucunes 2025.</t>
  </si>
  <si>
    <t>DENAR - GUBIR arrendamiento de un inmueble ubicado en el corregimiento de Chucunes, municipio de Mallama Piedrancha (Nariño), para ser ocupado por el personal adscrito a la Subestación de Policía Chucunes Vigencia Futura 2025 01-01-2024 al 06-06-2025</t>
  </si>
  <si>
    <t>DENAR - GUBIR arrendamiento de una casa ubicada en la parte rural del corregimiento de Curcuel, municipio de Mallama piedrancha (Nariño), para ser ocupado por el personal adscrito a la Subestación de Policía Curcuel 2025.</t>
  </si>
  <si>
    <t>DENAR - GUBIR arrendamiento de una casa ubicada en la parte rural del corregimiento de Curcuel, municipio de Mallama piedrancha (Nariño), para ser ocupado por el personal adscrito a la Subestación de Policía Curcuel. vigencia futura (01/01/2025 AL 30/06/2025)</t>
  </si>
  <si>
    <t>DISTRITO 9</t>
  </si>
  <si>
    <t xml:space="preserve">DITUQ - TELEM Mantenimiento de computadores (Mantenimiento correctivo, cambio de periféricos y partes para computadores) </t>
  </si>
  <si>
    <t>DITUQ - TELEM Mantenimiento general de equipos de oficina  ( de fotocopiadoras  del  Distrito Especial Túquerres)</t>
  </si>
  <si>
    <t>DITUQ - TELEM Servicios de mantenimiento y reparación de equipo motivo y generación de energía eléctrica  (mantenimiento de plantas eléctricas)</t>
  </si>
  <si>
    <t>DITUQ - GUMOV Servicio de inspección, mantenimiento o reparación de extinguidores de fuego (Recarga de extintores, Instalaciones - Movilidad)</t>
  </si>
  <si>
    <t xml:space="preserve">
DENAR - Servicios de mantenimiento y reparación (general e integral de MOTOCICLETAS y revisión técnico mecánica del parque automotor, asignado al Departamento de Policía Nariño, sanidad, especialidades) Apalancamiento 2025.</t>
  </si>
  <si>
    <t>DENAR - Servicios de mantenimiento y reparación (general e integral de MOTOCICLETAS y revisión técnico mecánica del parque automotor, asignado al Departamento de Policía Nariño, sanidad, especialidades) vigencias futuras (01/01/2024 al 28/02/2025)</t>
  </si>
  <si>
    <t>DENAR - Servicios de mantenimiento y reparación (general e integral de VEHICULOS y revisión técnico mecánica del parque automotor, asignado al Departamento de Policía Nariño, sanidad, especialidades) Apalancamiento 2025.</t>
  </si>
  <si>
    <t>DENAR - Servicios de mantenimiento y reparación (general e integral de VEHICULOS y revisión técnico mecánica del parque automotor, asignado al Departamento de Policía Nariño, sanidad, especialidades) vigencias futuras (01/01/2025 al 28/02/2025)</t>
  </si>
  <si>
    <t>DITUQ GUBIR alcantarillado</t>
  </si>
  <si>
    <t xml:space="preserve">DITUQ GUBIR -Servicio de Aseo </t>
  </si>
  <si>
    <t>M1</t>
  </si>
  <si>
    <t>MEBOG</t>
  </si>
  <si>
    <t>PUNTOS DE RED - SWITCH</t>
  </si>
  <si>
    <t>La Policía Metropolitana de Bogotá ha identificado la imperiosa necesidad de adquirir bienes especificados en su plan de necesidades, con el objetivo de mejorar las condiciones operativas en las estaciones de policía y aumentar la eficiencia en sus procesos misionales. Esta necesidad se fundamenta en varios aspectos críticos como obsolescencia tecnológica, falta de medios, mejora en la eficiencia operativa</t>
  </si>
  <si>
    <t xml:space="preserve">TERMO HIGRÓMETROS </t>
  </si>
  <si>
    <t>garantizar la eficiente y efectiva creación, organización, conservación, acceso y disposición de los documentos, para apoyar las decisiones, proteger la información y cumplir con las regulaciones y normativas aplicables, de la misma forma se suministra información a la prevención e investigación de delitos y casos relacionados en la actividad policial, protegiendo la seguridad ciudadana y reduciendo riesgos asociados con la pérdida o daño de documentos con valor primario o secundario</t>
  </si>
  <si>
    <t>46171610 </t>
  </si>
  <si>
    <t>CCTV</t>
  </si>
  <si>
    <t>EQUIPO DE VIDEO, FILMACIÓN Y FOTOGRÁFICO</t>
  </si>
  <si>
    <t>se solicitan estos equipos para fortalecer las capacidades tecnológicas de la Oficina de Comunicaciones Estratégicas. Con la adquisición de estas máquinas se garantiza la optimización del tiempo de respuestas a los requerimientos por parte de las unidades, en la construcción de piezas escritas y audiovisuales para el despliegue de campañas o planes de comunicación orientadas a la prevención y al fortalecimiento de la seguridad ciudadana de la ciudad capital. </t>
  </si>
  <si>
    <t>MIC-GS</t>
  </si>
  <si>
    <t>SISTEMA DE SONIDO</t>
  </si>
  <si>
    <t xml:space="preserve">CHALECOS ANTIBALAS NIVEL IIIA </t>
  </si>
  <si>
    <t>La redistribución de las prendas balísticas por cantidades, se estableció dando prioridad al personal femenino de la unidad, requiriendo un total de (3.275) que cumplen con su periodo de vida util en la vigencia, los cuales deben ser sustituidos para dar cobertura al personal de la MEBOG, como quiera que para el servicio de policía que se presta en el Modelo Nacional de Vigilancia Comunitaria por Cuadrantes MNVCC, los chalecos antibalas nivel IIIA masculinos pueden ser adquiridos de acuerdo líneas estándares de dotación en equipo de protección balística para la Policía Metropolitana de Bogotá, basadas en el concepto de sistema de interacción y complementariedad de los componentes, es así como se determina la necesidad de adquirir los elementos con el color de la imagen e identificación institucional, con el propósito de mejorar el equipamiento institucional, obteniendo una mayor cobertura en protección para los hombres policías.</t>
  </si>
  <si>
    <t>02-02-01-006-002</t>
  </si>
  <si>
    <t>LICENCIA ADOBE CREATIVE CLOUD</t>
  </si>
  <si>
    <t>GUMAS</t>
  </si>
  <si>
    <t>50201700</t>
  </si>
  <si>
    <t xml:space="preserve">SUMINISTRO DE ELEMENTOS DE CAFETERIA </t>
  </si>
  <si>
    <t>La Policía Metropolitana de Bogotá, requiere la adquisición de productos de cafetería, teniendo en cuenta la necesidad de contribuir al bienestar al personal que labora en los Comandos de las unidades adscritas a la Región Metropolitana de Policía de la Sabana y atender las personalidades y diferentes delegaciones que visitan estas instalaciones, para lo cual cuenta con el Casino de Oficiales y el Casino de Suboficiales, así como en las estaciones de Policía y Grupos Especializados. De igual forma, el protocolo de los eventos ordenados por los Comandos y del Mando institucional en general, demanda el servicio de cafetería para los asistentes a las instalaciones, una adecuada atención de todas las personas que a nombre propio o en representación de entidades, gremios, o instituciones, asisten o visitan las instalaciones en aras de llevar a cabo reuniones de coordinación, seguimiento, apoyo, así como acudir o contribuir con los servicios, hacer apreciaciones sobre los mismos, brindar información o cualquier otro tipo de apoyo; lo que implica un indeterminado tiempo de espera, en consideración al gran flujo de personas que deben ser atendidas. Por otra parte, se cuenta el personal de auxiliares de servicios generales que prestan sus servicios en las diferentes instalaciones.</t>
  </si>
  <si>
    <t>COLCHONETA Y ALMOHADA EN ESPUMA DE POLIURETANO</t>
  </si>
  <si>
    <t xml:space="preserve">La Policía Metropolitana de Bogotá, requiere adquirir las banderas con el fin de asignarlas a los 273 centros de costos adscritos a la MEBOG, discriminados en 162 CAI “centro de atención inmediata”, 30 Estaciones de Policía y Especialidades Y 87 oficinas asesoras, realizando el cambio de la totalidad de unidades las cuales no están aptas para el servicio por el desgaste natural del uso de las banderas existentes, esta  proyección va en conformidad a la vida útil preexistente </t>
  </si>
  <si>
    <t>ELEMENTOS DE BIOSEGURIDAD Y PARA EMBALAR EMP Y EF</t>
  </si>
  <si>
    <t>elementos pertinentes para la prestación del servicio de policía respecto del servicio de investigación criminal, pues sus características, destinación, uso, caducidad (en algunos casos) y desgaste, entre otros, al ser denominados elementos de consumo, exige que se cuente con estos de manera constante y suficiente para suplir las diferentes diligencias y casos de acuerdo a cada una de las disciplinas enunciadas anteriormente.</t>
  </si>
  <si>
    <t>SUMINISTRO DE PRODUCTOS DE PAPELERIA, UTILES DE ESCRITORIO Y DE OFICINA PARA LA POLICIA METROPOLITANA DE BOGOTA</t>
  </si>
  <si>
    <t>La Policía Metropolitana de Bogotá a través del grupo de intendencia de la unidad y de acuerdo con el mandato constitucional y en aras de llevar a cabo tan importante misión, la Policía Nacional ha establecido a través de su estructura orgánica, diferentes direcciones y unidades que llevan a cabo el trabajo encomendado a la Institución, es así como tan importante labor requiere un soporte logístico y administrativo con el propósito de dar continuidad y permanencia en el tiempo de las actividades de policía, las cuales se encuentran soportadas en la Constitución y la Ley, dando cumplimiento a las políticas del gobierno nacional, en tal sentido, le corresponde a la Policía Metropolitana de Bogotá el suministro de insumos de papelería, útiles de escritorio y oficina las unidades adscritas a la entidad; para el cumplimiento de la Misionalidad administrativa en la prestación del servicio público que le asiste, en concordancia con el Decreto No 1082 DE 2015 "Por medio del cual se expide el decreto único reglamentario del sector administrativo de ​​Planeación Nacional",  la adquisición de mencionados elementos se pretende realizar a través de acuerdos marco de precios  suscritos por la Agencia Nacional de Contratación Publica Colombia Compra Eficiente.</t>
  </si>
  <si>
    <t>ACEITE PARA LUBRICACIÓN DE ARMAS</t>
  </si>
  <si>
    <t>SOLVENTE PARA LIMPIEZA ARMAS DE ARMAS</t>
  </si>
  <si>
    <t>De acuerdo el cronograma mensual para el mantenimiento de los elementos del subcomponente de armamento establecido en el “Manual para la Administración de los Recursos Logísticos de la Policía Nacional”, donde mensualmente por cada 300 activos fijos se consumen dos (02) galones de solvente y un galón de aceite, se hace necesario la adquisición de los bienes, con el fin de realizar el correcto mantenimiento a los activos fijos y accesorios, minimizando los riesgos durante la atención del servicio que puedan llevar a la ocurrencia de incidentes o eventos adversos. Por ello suplir la necesidad en las diferentes unidades, para preservar adecuadamente el material de armamento de la Policía Nacional, y así mantener en óptimas condiciones de funcionamiento, prolongando la vida útil delas piezas que integran el arma y optimizar el servicio de Policía; lo anterior se justifica con el fin de dar cumplimiento a lo establecido en el numeral 5.21.2 “mantenimiento y conservación”, establecido en la Resolución No. 05884 del 27 de diciembre de 2019 “Manual para la Administración de los Recursos Logísticos de la Policía Nacional”.</t>
  </si>
  <si>
    <t xml:space="preserve">VIGENCIA FUTURA ADQUISICIÓN  DE COMBUSTIBLE </t>
  </si>
  <si>
    <t>La Policía Metropolitana de Bogotá cuenta con un equipo automotor para garantizar el desplazamiento de sus funcionarios, en el desarrollo y prestación del servicio de policía, de manera permanente, por esta razón el grupo de movilidad MEBOG, requiere adelantar un proceso de contratación de suministro de combustible para garantizar el funcionamiento del parque automotor adscrito a las diferentes estaciones de policía, especialidades, grupos operativos entre otros, equivalente a seiscientos (645) automotores, con el fin de contrarrestar las modalidades de delito en la ciudad capital, garantizando la Convivencia y Seguridad Ciudadana.</t>
  </si>
  <si>
    <t xml:space="preserve">ADQUISICIÓN  DE COMBUSTIBLE </t>
  </si>
  <si>
    <t xml:space="preserve">APALANCAMIENTO ADQUISICIÓN  DE COMBUSTIBLE </t>
  </si>
  <si>
    <t>REACTIVOS QUÍMICOS</t>
  </si>
  <si>
    <t>INSUMOS PARA BOTIQUÍN</t>
  </si>
  <si>
    <t xml:space="preserve">Los botiquines son una pieza esencial del equipo de protección personal de los funcionarios de policía, contar con los botiquines en las unidades policiales permite que se puedan brindar una respuesta rápida ante emergencias repentinas, previniendo así que la emergencia o lesión pueda afectar la capacidad para realizar sus funciones.  </t>
  </si>
  <si>
    <t>ADQUISICIÓN DE CASCOS MOTOCICLETA</t>
  </si>
  <si>
    <t>La Policía Metropolitana de Bogotá no son ajenas a las estadísticas de accidentalidad mundial, ya que se cuenta con más de cuatro mil seiscientos sesenta y ocho (4.668) motocicletas dispuestas para el servicio y nueve mil trecientos treinta y seis (9.336)  funcionarios entre conductores y tripulantes aproximadamente, que a diario atienden los requerimientos de la comunidad en motocicleta,  las 24 horas del día de manera ininterrumpida sin importar las condiciones climáticas ni estado y condiciones de las vías y terrenos. Por otra parte, la adquisición de estos elementos reducirá las afectaciones causadas por condiciones climáticas que incrementan el riesgo de accidentes de tránsito, situaciones que pueden generar funcionarios policiales incapacitados por traumatismos adquiridos en siniestros viales. Estos elementos son considerados un equipo de protección individual los cuales deben brindar funcionalidad, comodidad y alta protección al motociclista y su tripulante. Dado lo anterior y teniendo en cuenta que la totalidad de funcionarios adscritos a las unidades en mención no han sido dotados con dichos elementos de protección se requiere adquirir los elementos de seguridad y protección personal objeto del presente estudio, en aras de brindar un servicio de Policía optimo, con las condiciones de seguridad mínimas en la movilización de sus Policiales cumpliendo y garantizando la convivencia y seguridad ciudadana.</t>
  </si>
  <si>
    <t xml:space="preserve">IMPERMEABLE DE TRES PIEZAS </t>
  </si>
  <si>
    <t>SUMINISTRO DE INSUMOS PARA PELUQUERIA</t>
  </si>
  <si>
    <t>La Policía Metropolitana de Bogotá, cuenta con servidores públicos no uniformado que presta el servicio de peluquería en diferentes estaciones de policía, contribuyendo al bienestar del personal policial para la buena presentación de acuerdo a los parámetros descritos en la Resolución No. 3372 del 26 de octubre de 2009 “reglamento de uniformes, insignias, condecoraciones y distintivos para el personal de la Policía Nacional”, siendo necesario adquirir insumos y elementos para dicha actividad, garantizando la efectiva prestación del servicio, en cumplimiento de las normas de bioseguridad y del sistema de seguridad y salud en el trabajo, tanto para las funcionarias encargadas de atender al personal policial que asiste a los espacios de peluquerías.</t>
  </si>
  <si>
    <t>SUMINISTRO DE ELEMENTOS DE FERRETERIA</t>
  </si>
  <si>
    <t>La realización y reparación y mantenimiento de las instalaciones y vehículos policiales para la seguridad y protección de las instalaciones, mantener en buen estado el equipamiento y herramientas utilizadas en las operaciones policiales y cumplir con los estándares de seguridad y calidad establecidos por la institución. La adquisición de estos insumos permitirá, mejorar la eficiencia y productividad en nuestras operaciones diarias que son de gran importancia en nuestra Unidad Policial.</t>
  </si>
  <si>
    <t>SERVICIO DE INSUMOS DE SASTRERIA</t>
  </si>
  <si>
    <t>METRO</t>
  </si>
  <si>
    <t>no se cuenta con los insumos requeridos para la prestación del servicio de sastrería, es necesario adelantar un proceso contractual para la adquisición de insumos para sastrería, con el fin de atender las necesidades básicas de los funcionarios de la policía Metropolitana de Bogotá, que garanticen una prestación del servicio de eficiente y efectivo.</t>
  </si>
  <si>
    <t>02-02-01-005-004</t>
  </si>
  <si>
    <t>SERVICIOS GENERALES DE CONSTRUCCIÓN DE EDIFICACIONES NO RESIDENCIALES (MANTENIMIENTO DE INSTALACIONES POLICIALES A CARGO DE LA MEBOG)</t>
  </si>
  <si>
    <t>Conservar en recurso inmobiliario en las debidas condiciones, atendiendo los parámetros de habitabilidad y seguridad, lo cual fomenta la calidad y conservación de los inmuebles, lo cual pemite que no se ocasionen una intervenchón a largo plazo</t>
  </si>
  <si>
    <t xml:space="preserve">Garantizar las exigencias de seguridad y convivencia en la ciudad capital, dimensionando y garantizando la prestación del servicio en el cual no se vea interrumpido por prolongados periodos de tiempo, en situaciones que dificultan o impiden el desplazamiento de los policiales que se encuentran en la prestación del servicio.  </t>
  </si>
  <si>
    <t>SERVICIO DE ALIMENTACIÓN RESPOL</t>
  </si>
  <si>
    <t>SUMEC</t>
  </si>
  <si>
    <t>SERVICIO DE ALIMENTACIÓN SUMEC</t>
  </si>
  <si>
    <t>SERVICIO DE MENSAJERIA Y CORREO</t>
  </si>
  <si>
    <t>83101800</t>
  </si>
  <si>
    <t>Servicios públicos requeridos para el correcto funicionamienoto de la unidad</t>
  </si>
  <si>
    <t>VIGENCIA FUTURA SUMINISTRO DE SEGUROS ACCIDENTES PERSONALES SOAT</t>
  </si>
  <si>
    <t>SUMINISTRO DE SEGUROS ACCIDENTES PERSONALES SOAT</t>
  </si>
  <si>
    <t>Es necesario contratar para la vigencia 2025 la adquisición de pólizas SOAT del equipo automotor (vehículos y motocicletas) que hacen parte de la Policía Metropolitana de Bogotá, con la finalidad de cubrir de manera inmediata a las víctimas que se encuentren inmersas en accidentes de tránsito, ya sea el conductor, ocupantes, pasajeros, o peatones y cumplir lo establecido en la Ley 769 de 2002</t>
  </si>
  <si>
    <t>APALANCAMIENTO SUMINISTRO DE SEGUROS ACCIDENTES PERSONALES SOAT</t>
  </si>
  <si>
    <t>ANÁLISIS FÍSICO QUÍMICO Y MICROBIOLÓGICOS DEL AGUA,</t>
  </si>
  <si>
    <t xml:space="preserve">En consecuencia, a las diferentes vistas de inspección por parte de entes de control como la secretaria de ambiente y secretaria de salud, donde la Policía Metropolitana de Bogotá está en la obligación de garantizar que el Agua sea potable para consumo humano cumpliendo con las características físicas, químicas y microbiológicas, en las condiciones señaladas en el presente decreto y demás normas que la reglamenten, como apta para consumo humano que se utiliza en consumo directa, en la preparación de alimentos o en la higiene personal. </t>
  </si>
  <si>
    <t>PUBLICIDAD IMPRESA</t>
  </si>
  <si>
    <t>El Comando de la Policía Metropolitana de Bogotá, como entidad del estado encargada de garantizar la seguridad y convivencia ciudadana, requiere contratar la prestación de servicios de impresos y publicaciones de plegables, afiches, formatos administrativos, pendones y toda necesidad de edición en medios impresos para diferentes dependencias de esta unidad, la cual debe estar alineada a las políticas emanadas por el Gobierno Nacional.</t>
  </si>
  <si>
    <t>ESTUDIOS Y DISEÑOS MUROS DE CONTENCIÓN ESTACIÓN DE POLICÍA CHAPINERO</t>
  </si>
  <si>
    <t>Necesario para fortalecer los muros de contención de la estacion de policía Chapinero</t>
  </si>
  <si>
    <t>SA-MC</t>
  </si>
  <si>
    <t>SERVICIO DE TELEVISIÓN POR CABLE</t>
  </si>
  <si>
    <t>La Policía Metropolitana de Bogotá, es de vital importancia para el monitoreo constante de la información emitida por los medios de comunicación en tiempo real, de esta manera se facilita el acceso a la información que se divulga en los distintos noticieros de televisión, tanto en los canales públicos como en los privados, incluyendo los que se emiten por suscripción y en especial el de los noticieros de televisión.                                                                                                         Además de hacer el monitoreo correspondiente, el acceso al servicio de televisión permite tomar y adoptar las medidas necesarias para garantizar la divulgación de la información que se produce en la Policía Metropolitana de Bogotá.</t>
  </si>
  <si>
    <t>VIGENCIAS FUTURAS SERVICIO INTEGRAL DE ASEO</t>
  </si>
  <si>
    <t>La Policía Metropolitana de Bogotá, requiere la excelente presentación de aseo e higiene de las distintas instalaciones que conforman esta unidad, teniendo en cuenta que no existe la logística y talento humano requerido para el cumplimiento de este ítem, así como no se cuenta con stock de productos y elementos de aseo para proporcionar este servicio en la nueva sede del comando de Policía Metropolitana de Bogotá, Estaciones de Policía y Grupos Especializados; por lo anterior, se hace necesario contratar el servicio a todo costo, con suministro de personal, equipos, elementos, productos químicos y demás insumos necesarios) para el servicio integral de aseo de la Policía Metropolitana de Bogotá.</t>
  </si>
  <si>
    <t>APALANCAMIENTO V. F. 2026 SERVICIO INTEGRAL DE ASEO</t>
  </si>
  <si>
    <t xml:space="preserve">SERVICIO LAVADO DE TANQUES Y FUMIGACION </t>
  </si>
  <si>
    <t>Se crea la necesidad de la prestación del servicio de control de plagas en las instalaciones policiales, con el fin que se garantice, prevenga y proteja las áreas generales de trabajo y espacios de almacenamiento de los documentos, del ataque de agentes biológicos que puedan presentar un riesgo para la salud del personal y la conservación de los activos de la institución.</t>
  </si>
  <si>
    <t xml:space="preserve">SERVICIO DE RECOLECCIÓN, TRANSPORTE, TRATAMIENTO Y DISPOSICIÓN FINAL DE RESIDUOS PELIGROSOS BIOSANITARIOS, CORTOPUNZANTES, QUÍMICOS Y SIMILARES </t>
  </si>
  <si>
    <t>La Policía Metropolitana de Bogotá, en cumplimiento a la política ambiental, objetivos y metas establecidos en el Sistema de Gestión Ambiental de la Policía Nacional, se identificó en el Plan de Gestión Integral de Residuos Sólidos y Peligrosos (PGIRSP) los residuos peligrosos generados en las diferentes instalaciones policiales que conforman la Policía Metropolitana de Bogotá, para disminuir a la contaminación ambiental y contribuir con un ambiente sano en el marco de los derechos colectivos señalados en el artículo 79 de la constitución política de Colombia, atendiendo las obligaciones establecidas en el decreto 4741 de 2005 por el cual se reglamentó parcialmente la prevención y el manejo de los residuos o desechos peligrosos  y decreto 1076  del 26 mayo del 2015  Por medio del cual se expide el decreto único reglamentario del  sector ambiente  y desarrollo sostenible, generados en el marco de la gestión integral, de igual forma se identificó que los RESPEL generados son los siguientes cortopunzantes, residuos biológicos, textil contaminado con aceite o solventes entre otros que requieren una disposición final adecuada por un gestor autorizado por la secretaria distrital de ambiente, de igual forma en las diferentes visitas realizadas por la secretaria de ambiente y la secretaria de salud donde inspeccionan la disposición final que por parte de los generadores le dan a estos residuos peligrosos, donde nos pueden emitir conceptos desfavorables por el incumplimiento que se puede generar si no se garantiza una adecuada disposición final.</t>
  </si>
  <si>
    <t xml:space="preserve">MANTENIMIENTO EQUIPOS DE MEDICION </t>
  </si>
  <si>
    <t>MANTENIMIENTO Y RECARGA EXTINTORES</t>
  </si>
  <si>
    <t xml:space="preserve">Debido a la cantidad de personas que permanecen en estas unidades, los protocolos de seguridad deben ser rigurosos y estrictos. Por tal motivo, el Programa del Sistema de Gestión Seguridad y Salud en el Trabajo, requiere el mantenimiento y recarga de extintores para las unidades la Policía Metropolitana de Bogotá y que de acuerdo a lo estipulado en el Título VI, Capitulo II, articulo 220 de la Resolución No. 2400 de 1979: "Todo establecimiento de trabajo deberá contar con extintores de incendio, de tipo adecuado a los materiales usados y a la clase de fuego. El equipo que se disponga para combatir incendios, deberá mantenerse en perfecto estado de conservación y serán revisados como mínimo una vez al año". </t>
  </si>
  <si>
    <t>VIGENCIA FUTURA MANTENIMIENTO DE VEHICULOS Y MOTOCICLETAS</t>
  </si>
  <si>
    <t xml:space="preserve">Los (253) vehículos y (392) motocicletas susceptibles de mantenimiento, requieren mantenimiento preventivo y correctivo como: cambio de aceite, filtros de aire, filtros de aceite, pastillas, bandas de frenos, llantas, kit de arrastre, kit correo repartición, batería, kit de arrastre, mantenimiento a la suspensión, sistema eléctrico, turbo, reparación de culata, cambio de ejes, reparación parcial de motor, entre otros. </t>
  </si>
  <si>
    <t>MANTENIMIENTO DE VEHICULOS Y MOTOCICLETAS</t>
  </si>
  <si>
    <t>APALANCAMIENTO 2025 MANTENIMIENTO DE VEHICULOS Y MOTOCICLETAS</t>
  </si>
  <si>
    <t>MANTENIMIENTO DE VEHICULOS TIPO TANQUETA</t>
  </si>
  <si>
    <t>La Policía Metropolitana de Bogotá cuenta con un equipo automotor para garantizar el desplazamiento de sus funcionarios, en el desarrollo y prestación del servicio de policía, de manera permanente, por esta razón el grupo de movilidad MEBOG, en aras de mantener en condiciones de mantenimiento para su correcto funcionamiento, con el fin de que los integrantes de esta metropolitana cuenten con la disponibilidad de medios de transporte, para brindar seguridad y sana convivencia a los habitantes del Distrito Capital durante la vigencia 2025, por lo que se requiere contratar el servicio de mantenimiento para el componente de movilidad se crea el siguiente plan de necesidades.</t>
  </si>
  <si>
    <t>MANTENIMIENTO DE ELECTROBOMBAS</t>
  </si>
  <si>
    <t>se han venido efectuando diagnósticos técnicos y rutinarios a los sistemas de presión y bombeo existentes en las Unidades Policiales como lo es la Metropolitana de Bogotá y Región Metropolitana de la Sabana, encontrando que hay motobombas que están en alto grado de deterioro y su uso ha sido superior a dos (2) años; motobombas que anualmente requieren mantenimientos preventivos para garantizar su vida útil que está en un promedio de 10 a 15 años, además,  permite con ello garantizar las condiciones de habitabilidad de los inmuebles mediante el suministro oportuno de agua potable a diferentes áreas que los conforman y se realiza con estos equipos en las condiciones apropiadas de funcionamiento.</t>
  </si>
  <si>
    <t>La Policía Metropolitana de Bogotá desempeña un papel crucial en la seguridad y el bienestar de los ciudadanos. En un entorno urbano complejo, donde las amenazas pueden ser diversas y cambiantes, es fundamental que la Policía Metropolitana de Bogotá cuenten con tecnología avanzada y funcional. Los equipos de cómputo, escáneres, computadores portátiles, plotters, plantas eléctricas, UPS (Uninterruptible Power Supply), circuitos cerrados de televisión (CCTV) y cuartos técnicos de red son herramientas esenciales que permiten a la policía llevar a cabo su labor de manera eficiente.</t>
  </si>
  <si>
    <t>MANTENIMIENTO UPS</t>
  </si>
  <si>
    <t>MANTENIMIENTO CORRECTIVO DE CIRCUITO CERRADO DE TELEVISIÓN CON INCLUSION DE REPUESTOS A TODO COSTO DE LAS ESTACIONES Y CAI DE POLICIA DE LA METROPOLITANA DE BOGOTA</t>
  </si>
  <si>
    <t>MANTENIMIENTO CORRECTIVO Y PREVENTIVO CON INCLUSION DE REPUESTOS A TODO COSTO DE LOS CUARTOS TECNICOS DE RED DE LAS ESTACIONES DE POLICIA DE LAS ESTACIONES DE POLICIA DE LA METROPOLITANA DE BOGOTA</t>
  </si>
  <si>
    <t>Calibración equipos de medición y prueba Grupo de Investigación Criminalística SIJIN</t>
  </si>
  <si>
    <t>Mantenimieto cámaras extratoras de vapores dactiloscopia SIJIN</t>
  </si>
  <si>
    <t>SERVICIOS DE MANTENIMIENTO, REPARACIÓN E INSTALACIÓN GIMNACIOS</t>
  </si>
  <si>
    <t>Se requiere el mantenimiento con el fin de tener equipos en optimas condiciones que minimicen los riesgos y generen bienestar al personal</t>
  </si>
  <si>
    <t xml:space="preserve">MANTENIMIENTO CORRECTIVO DE EQUIPOS DE COMPUTO, ESCANER, COMPUTADORES PORTATILES Y PLOTER </t>
  </si>
  <si>
    <t>VIGENCIA FUTURA OUTSOURCING DE IMPRESIÓN</t>
  </si>
  <si>
    <t>Necesario para llevar a cabo el archivo documental requerido de manera física de acuerdo a los procedimientos establecidos en la institucion</t>
  </si>
  <si>
    <t>APALANCAMIENTO OUTSOURCING DE IMPRESIÓN</t>
  </si>
  <si>
    <t>83101500</t>
  </si>
  <si>
    <t>92101800</t>
  </si>
  <si>
    <t>Pago de viáticos, expedición de pasajes, publicación de comisiones, encargos de unidades del país</t>
  </si>
  <si>
    <t>08-01-01-01</t>
  </si>
  <si>
    <t>IMPUESTO NACIONAL AL CONSUMO</t>
  </si>
  <si>
    <t>93161600</t>
  </si>
  <si>
    <t>Impuestos de las instalaciones policiales</t>
  </si>
  <si>
    <t>DESPLIEGUE SISTEMA DE ATENCIÓN INTEGRAL A LA FAMILIA POLICIAL – SAFAP</t>
  </si>
  <si>
    <t>Realizar actividades que le permitan al personal uniformado y no uniformado de La Policia Metropolitana de Bogota y sus familias el aprovechamiento del tiempo libre, la integración familiar y la promoción de espacios que le permita trascender, en ambientes recreativos, religiosos, aventura, cultura, gastronómicos y eco turísticos, mediante actividades como: visitas a parques y lugares de interés cultural, jornadas recreativas, acondicionamiento físico, jornadas recreo-deportivas y culturales, salidas de integración familiar e Integración entre compañeros.</t>
  </si>
  <si>
    <t>08-01-02-01</t>
  </si>
  <si>
    <t>IMPUESTO PREDIAL Y SOBRETASA AMBIENTAL VIVIENDAS FISCALES</t>
  </si>
  <si>
    <t xml:space="preserve">Impuestos de las instalaciones viviendas fiscales </t>
  </si>
  <si>
    <t xml:space="preserve">MANTENIMIENTO INSTALACIONES VIVIENDAS FISCALES </t>
  </si>
  <si>
    <t>M1RS1</t>
  </si>
  <si>
    <t>REMSA</t>
  </si>
  <si>
    <t>Se requiere la adquisición de estos equipos tecnológicos con su respectivo licenciamiento, para poder atender las labores administrativas y operativas que demanda las unidades de investigación criminal y de inteligencia policial, referente a los distintos fenómenos delincuenciales que se presentan, lo cual permitirá la recolección de información para la orientación al mando institucional en la toma de decisiones, así mismo por razones de ergonomía y movilidad estas unidades requieren el acceso a los sistemas de información de la Policía Nacional, de forma diferenciada y sin la necesidad de utilizar la infraestructura de red instalada en las unidades policiales, por tal razón es perentoria la dotación de equipos portátiles que les permitan de manera ágil y eficaz cumplir con las labores ordenadas exigidas por los procedimientos y normatividad vigente. De acuerdo a lo consultado en los sistemas de información de la Policía Nacional como lo es el SINVE (Sistema de Información para la Administración de Hardware y Software), se evidencia que estas unidades de investigación solo cuentan con cuatro computadores portátiles que no son suficientes para atender la demanda administrativa y operativa que esta genera.</t>
  </si>
  <si>
    <t>RECURSO BLOQUEADO</t>
  </si>
  <si>
    <t>50201715-50161509-50201706-47132100-50131704-50201713-52151504-47101512</t>
  </si>
  <si>
    <t xml:space="preserve">ELEMENTOS DE CAFETERIA </t>
  </si>
  <si>
    <t>Se requiere la adquisición de estos elementos, para que sean distribuidos a cada unidad que conforman la Región Metropolitana de la Sabana, teniendo en cuenta el aprovisionamiento y bienestar para los funcionarios, así mismo para la atención del personal</t>
  </si>
  <si>
    <t>GUSAP</t>
  </si>
  <si>
    <t xml:space="preserve">BANDEJAS DE PROTOCOLO </t>
  </si>
  <si>
    <t>Los elementos de ceremonia que se proyectan adquirir, son indispensables para desarrollar por parte de la institución las diferentes ceremonias y actos conmemorativos como “cumpleaños institucional, celebración 20 de julio, ascensos del personal policial, reconocimientos y entrega de condecoraciones y actos protocolarios con las diferentes fuerzas y entidades gubernamentales”, en cumplimiento a lo establecido por la institución en la resolución número 03825 del 21 noviembre de 2022 “Por la cual se expide el Reglamento de Ceremonial y Protocolo Policial”, donde se determina la participación de la policía nacional en los actos sociales, oficiales e históricos de común ocurrencia, bajo los parámetros de solemnidad y uniformidad en el marco doctrinario institucional, dando cubrimiento con estos elementos a los 21 municipios que integran la jurisdicción y teniendo presente que durante la vigencia 2024 la Región Metropolitana de Policía La Sabana participo en 40 eventos de estas categorías.</t>
  </si>
  <si>
    <t xml:space="preserve">PORTAESTANDARTE </t>
  </si>
  <si>
    <t xml:space="preserve">JUEGO DE BANDERAS </t>
  </si>
  <si>
    <t>BANDERIN DE GRADOS 60*40 CM</t>
  </si>
  <si>
    <t>31211502-30110000-30130000-30140000-30150000-30160000-30170000-30180000-31160000-31162800-39100000-39120000-39121700-40141700-40170000</t>
  </si>
  <si>
    <t xml:space="preserve">ELEMENTOS DE PAPELERIA </t>
  </si>
  <si>
    <t>COMBUSTIBLE PARQUE AUTOMOTOR REMSA VIG FUT  2025</t>
  </si>
  <si>
    <t>La Metropolitana de la Sabana  cuenta con un equipo automotor para garantizar el desplazamiento de sus funcionarios, en el desarrollo y prestación del servicio de policía, de manera permanente, por esta razón el grupo de movilidad REMSA, requiere adelantar un proceso de contratación de suministro de combustible para garantizar el funcionamiento del parque automotor adscrito a las diferentes estaciones de policía, especialidades, grupos operativos entre otros, equivalente a seiscientos (645) automotores, con el fin de contrarrestar las modalidades de delito en la ciudad capital, garantizando la Convivencia y Seguridad Ciudadana.</t>
  </si>
  <si>
    <t>COMBUSTIBLE PARQUE AUTOMOTOR 2025</t>
  </si>
  <si>
    <t>La Policía Metropolitana de la Sabana cuenta con un equipo automotor para garantizar el desplazamiento de sus funcionarios, en el desarrollo y prestación del servicio de policía, de manera permanente, por esta razón el grupo de movilidad REMSA, requiere adelantar un proceso de contratación de suministro de combustible para garantizar el funcionamiento del parque automotor adscrito a las diferentes estaciones de policía, especialidades, grupos operativos entre otros, equivalente a seiscientos (645) automotores, con el fin de contrarrestar las modalidades de delito en la ciudad capital, garantizando la Convivencia y Seguridad Ciudadana.</t>
  </si>
  <si>
    <t>COMBUSTIBLE PARQUE AUTOMOTOR APALANCAMIENTO 2025</t>
  </si>
  <si>
    <t xml:space="preserve">ELEMENTOS DE FERRETERIA </t>
  </si>
  <si>
    <t>56111900</t>
  </si>
  <si>
    <t xml:space="preserve">RACK DE ARMAMENTO </t>
  </si>
  <si>
    <t>En cumplimineto al manual de seguridad fisica de instalaciones,la preservacion, conservacion del componente de armamento y sus accesorios.</t>
  </si>
  <si>
    <t>REINF</t>
  </si>
  <si>
    <t>SERVICIOS GENERALES DE CONSTRUCCIÓN DE EDIFICACIONES NO RESIDENCIALES (MANTENIMIENTO DE INSTALACIONES POLICIALES REMSA)</t>
  </si>
  <si>
    <t>78102203</t>
  </si>
  <si>
    <t xml:space="preserve">CORREO CERTIFICADO Y ENCOMIENDAS REMSA </t>
  </si>
  <si>
    <t>ENERGIA Y ACUEDUCTO REMSA</t>
  </si>
  <si>
    <t>SEGURO DE POLIZAS SOAT DEL PARQUE AUTOMOTOR REMSA VIG FUT 2025</t>
  </si>
  <si>
    <t>SEGURO DE POLIZAS SOAT DEL PARQUE AUTOMOTOR 2025</t>
  </si>
  <si>
    <t>SEGURO DE POLIZAS SOAT DEL PARQUE AUTOMOTOR REMSA APALANCAMIENTO 2025</t>
  </si>
  <si>
    <t>GUSAP-PLANE</t>
  </si>
  <si>
    <t>ANALISIS FISICOQUIMICO DEL AGUA REMSA</t>
  </si>
  <si>
    <t xml:space="preserve">En consecuencia, a las diferentes vistas de inspección por parte de entes de control como la secretaria de ambiente y secretaria de salud, donde la Policía Metropolitana de la Sabana está en la obligación de garantizar que el Agua sea potable para consumo humano cumpliendo con las características físicas, químicas y microbiológicas, en las condiciones señaladas en el presente decreto y demás normas que la reglamenten, como apta para consumo humano que se utiliza en consumo directa, en la preparación de alimentos o en la higiene personal. </t>
  </si>
  <si>
    <t>LAVADO DE TANQUES Y LIMPIEZA DE POZOS SEPTICOS  REMSA</t>
  </si>
  <si>
    <t>ANALISIS FISICOQUIMICO DEL AGUA Se Requiere el servicio de análisis microbiológico de agua, para las unidades adscritas a la Región Metropolitana de Policía la Sabana, con el objetivo de realizar la evaluación de calidad microbiológica del agua consumible</t>
  </si>
  <si>
    <t>CONTROL DE PLAGAS REMSA</t>
  </si>
  <si>
    <t>SERVICIO DE FUMIGACION REMSA</t>
  </si>
  <si>
    <t>MANTENIMIENTO PARQUE AUTOMOTOR REMSA VIG FUT 2025</t>
  </si>
  <si>
    <t>Teniendo en cuenta las necesidades del componente vehicular en cuanto a mantenimiento preventivo y correctivo que se necesita en cada unidad asi dando respuesta a todos los requerimientos del Modelo Nacional de Vigilancia Comunitaria por Cuadrantes, según lo estipulado en el "Manual para la Administración de los recursos Logísticos de la Policía Nacional" RESOLUCIÓN No. 05884 DE 27 DICIEMBRE DE 2019 Es de anotar que el componente vehicular que se enconytraba niuevo para la vigencia anterior contaba con mantenimiento de garantia- posventa y pára el año 2025 debe ser cubuerto por presupuesto de la policía nacional.</t>
  </si>
  <si>
    <t xml:space="preserve">MANTENIMIENTO PARQUE AUTOMOTOR REMSA </t>
  </si>
  <si>
    <t>MANTENIMIENTO PARQUE AUTOMOTOR APALANCAMIENTO 2025</t>
  </si>
  <si>
    <t xml:space="preserve"> OUTSOURCING DE IMPRESIÓN "VIG FUT" PRIMER SEMESTRE 2025</t>
  </si>
  <si>
    <t>Se requiere la adquisición de este servicio para atender las labores administrativas y de soporte de las unidades, generadas de la actividad de policía, como informes, actas, formatos, consulta de sistemas de información, entre otros; vitales para la gestión estratégica de la Región Metropolitana de Policía La Sabana.</t>
  </si>
  <si>
    <t xml:space="preserve"> OUTSOURCING DE IMPRESIÓN SEGUNDO SEMESTRE 2025</t>
  </si>
  <si>
    <t xml:space="preserve"> OUTSOURCING DE IMPRESIÓN APALANCAMIENTO 2025</t>
  </si>
  <si>
    <t>ALCANTARILLADO Y ASEO REMSA</t>
  </si>
  <si>
    <t>Para el pago de los servicios publicos de las unidades policiales, donde no se cuenta con apoyo de los entes territoriales.</t>
  </si>
  <si>
    <t xml:space="preserve"> VIÁTICOS DE LOS FUNCIONARIOS EN COMISIÓN REMSA</t>
  </si>
  <si>
    <t xml:space="preserve">Para la atención de las diferentes comisiones del servicio que son publicadas al personal que labora en la Región Metropolitana de Policia La Sabana, atendiendo las necesidades  del servicio de policia,   actualmente se cuenta con funcionarios de la región que estan apoyando el proceso de capacitación e instrucción al personal de auxiliares que ingresan a la institución, generadas por la necesaidad de personal uniformado en este grado, proceso de incoporación autorizadas por le mando institucional ;   lo anterior con el fin de dar cumplimiento en lo estipulado en el Instructivo 008 del 17 de mayo del 2012 y poder realizar el pago de viaticos a los funcionarios que realizan la solicitud en los parametros establecidos ante esta Región. </t>
  </si>
  <si>
    <t>IMPUESTO PREDIAL REMSA</t>
  </si>
  <si>
    <t>Pagar el impuesto predial de las edificaciones de Propiedad de la Policia nacional que no estan exentas de este.</t>
  </si>
  <si>
    <t>IMPUESTO DE ALUMBRADO PÚBLICO REMSA</t>
  </si>
  <si>
    <t>Para el impuesto de alumbrado de las unidades policiales, donde no se cuenta con apoyo de los entes territoriales</t>
  </si>
  <si>
    <t>TASAS Y DERECHOS ADMINISTRATIVOS REMSA</t>
  </si>
  <si>
    <t>Para el impuesto de alumbrado de las unidades policiales, donde no se cuenta con apoyo de los entes territoriales.</t>
  </si>
  <si>
    <t>BIESO-REMSA</t>
  </si>
  <si>
    <t>Realizar actividades que le permitan al personal uniformado y no uniformado de La Región Metropolitana de Policía La Sabana y sus familias el aprovechamiento del tiempo libre, la integración familiar y la promoción de espacios que le permita trascender, en ambientes recreativos, religiosos, aventura, cultura, gastronómicos y eco turísticos, mediante actividades como: visitas a parques y lugares de interés cultural, jornadas recreativas, acondicionamiento físico, jornadas recreo-deportivas y culturales, salidas de integración familiar e Integración entre compañeros.</t>
  </si>
  <si>
    <t>M1MESOA</t>
  </si>
  <si>
    <t>MESOA</t>
  </si>
  <si>
    <t>ADQUISICION DE EQUIPOS HIDRAULICOS PARA CUARTO DE MOTOBOMBAS</t>
  </si>
  <si>
    <t xml:space="preserve"> LA POLICIA METROPOLITANA DE SOACHA HA IDENTIFICADO LA IMPERIOSA NECESIDAD DE REALIZAR ADQUISICION CON EL OBJETIVO DE MEJORAR LAS CONDICIONES DE UNA SERIE DE EQUIPOS  EN ESTE CASO HIDRAULICOS YA QUE EL CUARTO DE MAQUINAS SE ENCUENTRAN EN TOTAL DETERIORO Y OBSOLECENCIA</t>
  </si>
  <si>
    <t>ADQUISICION DE SONDA ELECTRICO DESTAPADOR DE CAÑERIAS</t>
  </si>
  <si>
    <t xml:space="preserve"> LA POLICIA METROPOLITANA DE SOACHA HA IDENTIFICADO LA IMPERIOSA NECESIDAD DE REALIZAR UN MANTENIMIENTO DE CAÑERIAS</t>
  </si>
  <si>
    <t>RADIOS DE COMUNICACIÓN POLICIAL</t>
  </si>
  <si>
    <t xml:space="preserve">Se requiere del cambio de los equipos de comunicación de la policía Metropolitana de Soacha, por termino de vida útil de los que en el momento se encuentran de servicio </t>
  </si>
  <si>
    <t>CHALECOS BALISTICOS NIVEL IIIA</t>
  </si>
  <si>
    <t>La redistribución de las prendas balísticas por cantidades, se estableció dando prioridad al personal femenino de la unidad, requiriendo un total de (93) que cumplen con su periodo de vida util en la vigencia, los cuales deben ser sustituidos para dar cobertura al personal de la MESOA, como quiera que para el servicio de policía que se presta en el Modelo Nacional de Vigilancia Comunitaria por Cuadrantes MNVCC, los chalecos antibalas nivel IIIA masculinos pueden ser adquiridos de acuerdo líneas estándares de dotación en equipo de protección balística para la Policía Metropolitana de Soacha, basadas en el concepto de sistema de interacción y complementariedad de los componentes, es así como se determina la necesidad de adquirir los elementos con el color de la imagen e identificación institucional, con el propósito de mejorar el equipamiento institucional, obteniendo una mayor cobertura en protección para los hombres policías.</t>
  </si>
  <si>
    <t>CASCOS ANTIMOTIN</t>
  </si>
  <si>
    <t xml:space="preserve">Reemplazo equipo antimotines  de la policía metropolitana de Soacha por cumplimiento de vida útil
</t>
  </si>
  <si>
    <t>ESCUDOS ANTIMOTIN</t>
  </si>
  <si>
    <t>PROTECTORES CORPORALES ANTIMOTIN</t>
  </si>
  <si>
    <t xml:space="preserve">LICENCIA OFIMATICA </t>
  </si>
  <si>
    <t xml:space="preserve">se requiere para la compra de computadores para renovacion y cambio de la absoblencia tecnológica
</t>
  </si>
  <si>
    <t>50202310
50201713
50201713
50201713
50161814
50161814
50201709
50201706
50201706
50201714
52151503
52151503
50161509
40142501
40142501
52151505 
52151502
14111705
52151503
52151503
14111703
52151504
52151504 48102109</t>
  </si>
  <si>
    <t>La Policía Metropolitana de soacha, requiere la adquisición de productos de cafetería, teniendo en cuenta la necesidad de contribuir al bienestar al personal que labora en las diferentes estaciones de Policia  adscritas a la Policia Metropolitana de Soacha, y atender las personalidades y diferentes delegaciones que visitan estas instalaciones. De igual forma, el protocolo de los eventos ordenados por los Comandos y del Mando institucional en general, demanda el servicio de cafetería para los asistentes a las instalaciones, una adecuada atención de todas las personas que a nombre propio o en representación de entidades, gremios, o instituciones, asisten o visitan las instalaciones en aras de llevar a cabo reuniones de coordinación, seguimiento, apoyo, así como acudir o contribuir con los servicios, hacer apreciaciones sobre los mismos, brindar información o cualquier otro tipo de apoyo; lo que implica un indeterminado tiempo de espera, en consideración al gran flujo de personas que deben ser atendidas. Por otra parte, se cuenta el personal de auxiliares de servicios generales que prestan sus servicios en las diferentes instalaciones.</t>
  </si>
  <si>
    <t>26111702
42291613
44111515
44121600
44121700
44121905
44122100
60121300</t>
  </si>
  <si>
    <t>SUMINISTRO DE PAPELERIA, UTILES DE ESCRITORIO Y DE OFICINA</t>
  </si>
  <si>
    <t>La Policía Metropolitana de Soacha a través del grupo de intendencia de la unidad y de acuerdo con el mandato constitucional y en aras de llevar a cabo tan importante misión, la Policía Nacional ha establecido a través de su estructura orgánica, diferentes direcciones y unidades que llevan a cabo el trabajo encomendado a la Institución, es así como tan importante labor requiere un soporte logístico y administrativo con el propósito de dar continuidad y permanencia en el tiempo de las actividades de policía, las cuales se encuentran soportadas en la Constitución y la Ley, dando cumplimiento a las políticas del gobierno nacional, en tal sentido, le corresponde a la Policía Metropolitana de Soacha el suministro de insumos de papelería, útiles de escritorio y oficina las unidades adscritas a la entidad; para el cumplimiento de la Misionalidad administrativa en la prestación del servicio público que le asiste, en concordancia con el Decreto No 1082 DE 2015 "Por medio del cual se expide el decreto único reglamentario del sector administrativo de ​​Planeación Nacional",  la adquisición de mencionados elementos se pretende realizar a través de acuerdos marco de precios  suscritos por la Agencia Nacional de Contratación Publica Colombia Compra Eficiente.</t>
  </si>
  <si>
    <t>SUMINISTRO DE COMBUSTIBLE PARA EL PARQUE AUTOMOTOR DE LA MESOA Y UNIDADES DE APOYO V.F</t>
  </si>
  <si>
    <t>La Policía Metropolitana de Soacha cuenta con un equipo automotor para garantizar el desplazamiento de sus funcionarios, en el desarrollo y prestación del servicio de policía, de manera permanente, por esta razón el grupo de movilidad MESOA, requiere adelantar un proceso de contratación de suministro de combustible para garantizar el funcionamiento del parque automotor adscrito a las diferentes estaciones de policía, especialidades, grupos operativos entre otros, equivalente a tresientos siete  (307) automotores, con el fin de contrarrestar las modalidades de delito en el municipio de soacha y sibate, garantizando la Convivencia y Seguridad Ciudadana.</t>
  </si>
  <si>
    <t xml:space="preserve">SUMINISTRO DE COMBUSTIBLE PARA EL PARQUE AUTOMOTOR DE LA MESOA Y UNIDADES DE APOYO </t>
  </si>
  <si>
    <t xml:space="preserve">GALONES </t>
  </si>
  <si>
    <t>APALANCAMIENTO SUMINISTRO DE COMBUSTIBLE PARA EL PARQUE AUTOMOTOR DE LA MESOA Y UNIDADES DE APOYO</t>
  </si>
  <si>
    <t>La adquisición de la urea se hace necesaria para utilizar en los vehículos que utilizan combustible acpm para evitar una mayor contaminación</t>
  </si>
  <si>
    <t>CASCOS PARA MOTOCICLETA</t>
  </si>
  <si>
    <t>La Policía Metropolitana de Soacha no son ajenas a las estadísticas de accidentalidad mundial, ya que se cuenta con más de docientas cuarenta y tres (243) motocicletas dispuestas para el servicio y mil ciento veinti tres (1.123)  funcionarios entre conductores y tripulantes aproximadamente, que a diario atienden los requerimientos de la comunidad en motocicleta,  las 24 horas del día de manera ininterrumpida sin importar las condiciones climáticas ni estado y condiciones de las vías y terrenos. Por otra parte, la adquisición de estos elementos reducirá las afectaciones causadas por condiciones climáticas que incrementan el riesgo de accidentes de tránsito, situaciones que pueden generar funcionarios policiales incapacitados por traumatismos adquiridos en siniestros viales. Estos elementos son considerados un equipo de protección individual los cuales deben brindar funcionalidad, comodidad y alta protección al motociclista y su tripulante. Dado lo anterior y teniendo en cuenta que la totalidad de funcionarios adscritos a las unidades en mención no han sido dotados con dichos elementos de protección se requiere adquirir los elementos de seguridad y protección personal objeto del presente estudio, en aras de brindar un servicio de Policía optimo, con las condiciones de seguridad mínimas en la movilización de sus Policiales cumpliendo y garantizando la convivencia y seguridad ciudadana.</t>
  </si>
  <si>
    <t xml:space="preserve">IMPERMEABLES DE LA POLICIA NACIONAL </t>
  </si>
  <si>
    <t>40183002
23101502
43223326
30191800</t>
  </si>
  <si>
    <t>SUMINISTRO DE MATERIALES DE CONSTRUCCION, ELEMENTOS DE FERRETERIA, ELECTRICOS Y CARPINTERIA</t>
  </si>
  <si>
    <t xml:space="preserve">ADQUISICION DE VALLAS DE SEGURIDAD  Y CONTENCION </t>
  </si>
  <si>
    <t>La aquisicion de vallas para la  seguridad y protección de las instalaciones policiales de la Policia Metropolitana de Soacha y las diferentes estaciones de Policia de la jurisdiccion  y cumplir con los estándares de seguridad y calidad establecidos por la institución. La adquisición de estos elementos permitirá, mejorar la eficiencia y productividad en nuestras operaciones diarias que son de gran importancia en nuestra Unidad Policial.</t>
  </si>
  <si>
    <t>BIESO MESOA</t>
  </si>
  <si>
    <t>Conservar en recurso inmobiliario de las viviendas fiscales en las debidas condiciones, atendiendo los parámetros de habitabilidad y seguridad, lo cual fomenta la calidad y conservación de los inmuebles, lo cual pemite que no se ocasionen una intervenchón a largo plazo</t>
  </si>
  <si>
    <t>AREA ADMINISTRATIVA</t>
  </si>
  <si>
    <t>Servicios públicos requeridos para el correcto funicionamiento de la unidad</t>
  </si>
  <si>
    <t>SEGUROS OBLIGATORIOS CONTRA ACCIDENTES DE TRÁNSITO (SOAT).  V.F.</t>
  </si>
  <si>
    <t>La Policía Metropolitana de Soacha cuenta con un equipo automotor para garantizar el desplazamiento de sus funcionarios, en el desarrollo y prestación del servicio de policía, de manera permanente, por esta razón el grupo de movilidad MESOA, requiere adelantar un proceso de contratación de suministro de combustible para garantizar el funcionamiento del parque automotor adscrito a las diferentes estaciones de policía, especialidades, grupos operativos entre otros, equivalente a tresientos siete  (307) automotores, con el fin de contrarrestar las modalidades de delito en la ciudad capital, garantizando la Convivencia y Seguridad Ciudadana.</t>
  </si>
  <si>
    <t>SEGUROS OBLIGATORIOS CONTRA ACCIDENTES DE TRÁNSITO (SOAT).</t>
  </si>
  <si>
    <t>Es necesario contratar para la vigencia 2025 la adquisición de pólizas SOAT del equipo automotor (vehículos y motocicletas) que hacen parte de la Policía Metropolitana de Soacha, con la finalidad de cubrir de manera inmediata a las víctimas que se encuentren inmersas en accidentes de tránsito, ya sea el conductor, ocupantes, pasajeros, o peatones y cumplir lo establecido en la Ley 769 de 2002</t>
  </si>
  <si>
    <t xml:space="preserve">APALANCAMIENTO SEGUROS OBLIGATORIOS CONTRA ACCIDENTES DE TRÁNSITO (SOAT </t>
  </si>
  <si>
    <t>SERVICIO INTEGRAL DE ASEO VF</t>
  </si>
  <si>
    <t>La Policía Metropolitana de Soacha, requiere la excelente presentación de aseo e higiene de las distintas instalaciones que conforman esta unidad, teniendo en cuenta que no existe la logística y talento humano requerido para el cumplimiento de este ítem, así como no se cuenta con stock de productos y elementos de aseo por lo anterior, se hace necesario contratar el servicio a todo costo, con suministro de personal, equipos, elementos, productos químicos y demás insumos necesarios) para el servicio integral de aseo de la Policía Metropolitana de Soacha y sus estaciones de policia.</t>
  </si>
  <si>
    <t xml:space="preserve">SERVICIO INTEGRAL DE ASEO A INSTALACIONES Y CAFETERÍA </t>
  </si>
  <si>
    <t xml:space="preserve">APALANCAMIENTO SERVICIO INTEGRAL DE ASEO A INSTALACIONES Y CAFETERÍA </t>
  </si>
  <si>
    <t>MANTENIMIENTO PREVENTIVO Y CORRECTIVO DE VEHICULOS, A TODO COSTO. V.F</t>
  </si>
  <si>
    <t xml:space="preserve">Los (64) vehículos y (243) motocicletas susceptibles de mantenimiento, requieren mantenimiento preventivo y correctivo como: cambio de aceite, filtros de aire, filtros de aceite, pastillas, bandas de frenos, llantas, kit de arrastre, kit correo repartición, batería, kit de arrastre, mantenimiento a la suspensión, sistema eléctrico, turbo, reparación de culata, cambio de ejes, reparación parcial de motor, entre otros. </t>
  </si>
  <si>
    <t xml:space="preserve">MANTENIMIENTO PREVENTIVO Y CORRECTIVO DE VEHICULOS, A TODO COSTO. </t>
  </si>
  <si>
    <t>APALANCAMIENTO MANTENIMIENTO PREVENTIVO Y CORRECTIVO DE VEHICULOS, A TODO COSTO</t>
  </si>
  <si>
    <t>MANTENIMIENTO SISTEMA ELECTRICO CUARTO DE BOMBEO Y SISTEMA HIDRAULICO MESOA</t>
  </si>
  <si>
    <t>se han venido efectuando diagnósticos técnicos y rutinarios a los sistemas de presión y bombeo que existentenen las Unidades Policiales como lo es la Metropolitana de Soacha y encontrando que hay motobombas que están en alto grado de deterioro ya que desde que fue construida no se le a realizado mantenimiento al sistema electrico del cuarto  motobombas que anualmente requieren mantenimientos preventivos para garantizar su vida útil que está en un promedio de 10 a 15 años, además,  permite con ello garantizar las condiciones de habitabilidad de los inmuebles mediante el suministro oportuno de agua potable a diferentes áreas que los conforman y se realiza con estos equipos en las condiciones apropiadas de funcionamiento.</t>
  </si>
  <si>
    <t xml:space="preserve"> OUTSOURCING DE IMPRESIÓN V.F</t>
  </si>
  <si>
    <t xml:space="preserve"> OUTSOURCING DE IMPRESIÓN</t>
  </si>
  <si>
    <t xml:space="preserve"> OUTSOURCING DE IMPRESIÓN APALANCAMIENTO</t>
  </si>
  <si>
    <t>ADQUISICIÓN DE SEÑALIZACIÓN PARA LAS INSTALACIONES DE LA POLICÍA METROPOLITANA DE SOACHA.</t>
  </si>
  <si>
    <t>94121800</t>
  </si>
  <si>
    <t>DESPLIEGUE SISTEMA DE ATENCIÓN A LA FAMILIA POLICIAL - SAFAP</t>
  </si>
  <si>
    <t xml:space="preserve">Desarrollar estrategias para el mejoramiento de las condiciones físicas y psicosociales de los uniformados y sus familias, basado en la promoción de programas que busquen mitigar los factores del riesgo psicosocial mediante el afianzamiento de las condiciones de calidad de vida. </t>
  </si>
  <si>
    <t>M1N</t>
  </si>
  <si>
    <t xml:space="preserve">UNDMO </t>
  </si>
  <si>
    <t>MANTENIMEINTO VEHICULAR</t>
  </si>
  <si>
    <t>LLANTAS</t>
  </si>
  <si>
    <t xml:space="preserve">SUMINISTRO </t>
  </si>
  <si>
    <t xml:space="preserve">ACTO ADMINISTRATIVO </t>
  </si>
  <si>
    <t>MEPER</t>
  </si>
  <si>
    <t xml:space="preserve">RESPONSABLE DE COMBUSTIBLE VEHICULAR </t>
  </si>
  <si>
    <t>Suministro del combustible para el parque automotor adscrito a la Policia Metropolitana de Pereira VF</t>
  </si>
  <si>
    <t>Suministro del combustible para el parque automotor adscrito a la Policia Metropolitana de Pereira</t>
  </si>
  <si>
    <t xml:space="preserve">RESPONSABLE DE MANTENIMIENTO VEHICULAR </t>
  </si>
  <si>
    <t>Mantenimiento Preventivo y/o correctivo a todo costo del parque automotor de la Policia Metropolitana de Pereira (vehiculos) VF</t>
  </si>
  <si>
    <t>Mantenimiento Preventivo y/o correctivo a todo costo del parque automotor de la Policia Metropolitana de Pereira (motos) VF</t>
  </si>
  <si>
    <t xml:space="preserve">Mantenimiento Preventivo y/o correctivo a todo costo del parque automotor de la Policia Metropolitana de Pereira (vehiculos) </t>
  </si>
  <si>
    <t xml:space="preserve">Mantenimiento Preventivo y/o correctivo a todo costo del parque automotor de la Policia Metropolitana de Pereira (motos) </t>
  </si>
  <si>
    <t>RESPONSABLE ESTADISTICA Y CONTROL VEHICULAR</t>
  </si>
  <si>
    <t>Adquisicion de seguros SOAT para el parque automotor adscrito a la Policia Metropolitana de Pereira VF</t>
  </si>
  <si>
    <t xml:space="preserve">Adquisicion de seguros SOAT para el parque automotor adscrito a la Policia Metropolitana de Pereira </t>
  </si>
  <si>
    <t>COMANDANTE PATRULLA DE VIGILANCIA</t>
  </si>
  <si>
    <t>SERVICIOS DE SEGUROS DE TRANSPORTE MARÍTIMO, AÉREO Y OTROS MEDIOS DE TRANSPORTE</t>
  </si>
  <si>
    <t>Adquisicion de polizas para dron adscritos a la Policia Metropolitana de Pereira</t>
  </si>
  <si>
    <t>02-02-01-001-002</t>
  </si>
  <si>
    <t>Suministro de gas natural para los vehiculos adscritos a la Policia Metropolitana de Pereira VF</t>
  </si>
  <si>
    <t xml:space="preserve">Suministro de gas natural para los vehiculos adscritos a la Policia Metropolitana de Pereira </t>
  </si>
  <si>
    <t>Adquisicion de llantas para el parque automotor de la Policia Metropolitana de Pereira VF</t>
  </si>
  <si>
    <t xml:space="preserve">Adquisicion de llantas para el parque automotor de la Policia Metropolitana de Pereira </t>
  </si>
  <si>
    <t>AUXILIAR DE ARCHIVO</t>
  </si>
  <si>
    <t>Servicio de correo y mensajeria para la Poilicia Metropolitana de Pereira VF</t>
  </si>
  <si>
    <t xml:space="preserve">Servicio de correo y mensajeria para la Poilicia Metropolitana de Pereira </t>
  </si>
  <si>
    <t xml:space="preserve">Servicio de impresión para la Policia Metropolitana de Pereira VF </t>
  </si>
  <si>
    <t xml:space="preserve">Servicio de impresión para la Policia Metropolitana de Pereira </t>
  </si>
  <si>
    <t>RESPONSABLE SERVICIOS GENERALES</t>
  </si>
  <si>
    <t>Servicios de aseo para las instalaciones de la Policia Metropolitana de Pereira VF</t>
  </si>
  <si>
    <t>RESPONSABLE SERVICIOS PUBLICOS E IMPUESTO
PREDIAL</t>
  </si>
  <si>
    <t>Pago de servicios publicos energia para la Policia Metropolitana de Pereira (energia)</t>
  </si>
  <si>
    <t>Pago de servicios publicos energia para la Policia Metropolitana de Pereira (acueducto)</t>
  </si>
  <si>
    <t xml:space="preserve">Pago de impuesto  predial para las instalaciones adscritas  Policia Metropolitana de Pereira </t>
  </si>
  <si>
    <t xml:space="preserve">Pago de impuesto de alumbrado publico para la Policia Policia Metropolitana de Pereira </t>
  </si>
  <si>
    <t>GESTOR (A) PARTICIPACION CIUDADANA</t>
  </si>
  <si>
    <t xml:space="preserve">Pago de Viaticos para el personal adscrito a la Policia Metropólitana de Pereira </t>
  </si>
  <si>
    <t>Diésel oil ACPM (fuel gas gasoil marine gas)</t>
  </si>
  <si>
    <t xml:space="preserve">Suministro de combustible para las plantas electricas Policia Metropolitana dePereira </t>
  </si>
  <si>
    <t xml:space="preserve">Servicios de alimentacion para un personal de apoyo de la Policia Metropolitana de Pereira </t>
  </si>
  <si>
    <t xml:space="preserve">Adquisicion de urea para el parque automotor adscrito a la Policia Metropolitana de Pereira </t>
  </si>
  <si>
    <t xml:space="preserve">Adquisicion de contadores para la Policia Metrpolitana de Pereira </t>
  </si>
  <si>
    <t>ALMACENISTA</t>
  </si>
  <si>
    <t xml:space="preserve">Mantenimiento y recarga de extintores Policia Metropolitana de Pereira </t>
  </si>
  <si>
    <t xml:space="preserve">Mnatenimiento preventivo ascensor Policia Metropolitana de Pereira </t>
  </si>
  <si>
    <t xml:space="preserve">Mnatenimiento preventivo y/o correctivo a todo costo de los aires acondcionados Policia Metropolitana de Pereira </t>
  </si>
  <si>
    <t xml:space="preserve">Mantenimiento preventivo y/o correctivo a todo costo de los equipso de medicion de la Policia Metropolitana de Pereira </t>
  </si>
  <si>
    <t>RESPONSABLE EMISORA</t>
  </si>
  <si>
    <t xml:space="preserve">Mantenimiento preventivo y/o correctivo de la emisora de la Policia Metropolitana de Pereira </t>
  </si>
  <si>
    <t>gubir</t>
  </si>
  <si>
    <t xml:space="preserve">Mantenimiento preventivo y/o correctivo del sistema electrico del Comando de la Policia Metropolitana de Pereira </t>
  </si>
  <si>
    <t xml:space="preserve">Mantenimiento Preventivo y/o correctivo de las aronaves no tripulados para la Policia Metropolitana de Pereira </t>
  </si>
  <si>
    <t>marzo</t>
  </si>
  <si>
    <t>abril</t>
  </si>
  <si>
    <t xml:space="preserve">Mantenimiento preventivo y/o correctivo de los pozos o tanques septicos de la Policia Metropolitana de Pereira </t>
  </si>
  <si>
    <t xml:space="preserve">servicios de fumigacion y/o exterminacion de la Policia Metropolitana de Pereira </t>
  </si>
  <si>
    <t>GRUPO DE INTENDENCIA</t>
  </si>
  <si>
    <t>Libro De Actas 400 Folios: material papel bond mínimo entre 56 a 60g, tapa en cartón plastificado, tamaño 32 a 34 cm largo por 20 a 23 ancho para registro, contenido mínimo 400 folios rayados, presentación unidad.</t>
  </si>
  <si>
    <t xml:space="preserve">Caja Para Archivo Central: Referencia X-200, material cartón corrugado que cumple con la NTC 4436; 1998 y la NTC 5397, resistencia de material resistencia mínima a la comprensión vertical de 790 kgf/m resistencia mínima al aplastamiento horizontal de 2 kgf/cm2, dimensión externa 26.5 cm de alto, 21 cm de ancho y 40 cm de largo, </t>
  </si>
  <si>
    <t>Carpeta de archivo en material Propalcote de color blanco desacificada tipo cuatro (4) aletas, resistente a la oxidación, al doblez y al rasgado de 200 gf por hoja, capacidad de almacenamiento de 200 folios ( no debe incluir adhesivos, cintas, pitas, hilos, ni ganchos);</t>
  </si>
  <si>
    <t>Bolígrafo Negro:  cuerpo plástico o polietileno traslucido o color negro, punta metálica, con tapa, redondo, rectangular o hexagonal, tinta de color negro rendimiento mínimo de 10200 mts</t>
  </si>
  <si>
    <t>lapices de madera: Lapiz de escritura Mina Negra: HB, dimension longitud 17-8 y 19-7 cm y diametro de minimo 7,2 mm, caracteristicas fisicas de forma redonda, triangular o hexagonal, borrador asegurado en casquillo de metal o plastico sin bordes afilados ni cortantes.</t>
  </si>
  <si>
    <t>Numerador Entintado Manual 6 Dígitos, material PVC de ata densidad, dígitos 6 dígitos de 4mm.</t>
  </si>
  <si>
    <t>Marcadores Borrables Marcadores Borrables Caja X 10 Unidades (Colores Surtidos)</t>
  </si>
  <si>
    <t>Marcadores permanentes Caja X 10 Unidades (Colores Surtidos)</t>
  </si>
  <si>
    <t>Resaltador Desechable:  tinta amarillo, verde, naranja, rosado o celeste, material filtro en felpa acrílica o resina termoplástica, características físicas punta biselada, para realizar 2 trazos o 3 trazos, rendimiento en metros mínimo 130 mts.</t>
  </si>
  <si>
    <t xml:space="preserve">Tijeras de oficina 7,5Mm mango Plástico, cuchilla metálica, para la Policia Metropolitaan de Pereira </t>
  </si>
  <si>
    <t xml:space="preserve">Adquisicion de grapadoras para la Policia Metropolitaan de Pereira </t>
  </si>
  <si>
    <t xml:space="preserve">Clip Estándar Pequeño Plastificado X 100 material alambre metálico galvanizado Region de Policia Numero 3. </t>
  </si>
  <si>
    <t>cinta de transparencia adhesiva CINTA PEGANTE DE POLIPROPILENO DE 18 MM X 40 M, TRANSPARENTE</t>
  </si>
  <si>
    <t>Notas Autoadhesivas Estándar/ Taco/ Bloque/ Cubo De Mínimo 100 Hojas, tamaño mínimo de 7.5 cms x 7.5 cms, colores surtidos.</t>
  </si>
  <si>
    <t>Banderitas-Mini-Banderitas- Señales Autoadhesivas material plástico o papel, tamaño ½ pulgadas o con un rango de mínimo 43 y máximo 13mm .para la Region de Policia Numero 3</t>
  </si>
  <si>
    <t xml:space="preserve">Suministro de repuestos para los radios portatiles de telematica Polciia Metropolitana de petreira </t>
  </si>
  <si>
    <t xml:space="preserve">Suministro de repuestos para los computadores de telematica Polciia Metropolitana de petreira </t>
  </si>
  <si>
    <t>Adquisicion de Switch administrable de 48 puertos para la Policia Metropolitana de Pereira</t>
  </si>
  <si>
    <t xml:space="preserve">Adquisicion de liecencias para computador Policia Metropolitana de Pereira </t>
  </si>
  <si>
    <t xml:space="preserve">SHAMPOO CAPILAR roducto cosmético capilar balanceado para la correcta limpieza del cabello, conservándolo sedoso y brillante. </t>
  </si>
  <si>
    <t>GEL CAPILAR Gel Fijador extra fuerte   ideal para ofrecer máxima duración del peinado, es libre de alcohol y no deja residuos, dejando un efecto memoria en la fibra capilar. Con válvula dispensadora</t>
  </si>
  <si>
    <t>LOCION CAPILAR La Loción capilar con fragancia masculina, presentación en sparay, con desinfectantes para calmar la irritación generada en los procesos de corte. Dejando una sensación de frescura y suavidad inmediata.</t>
  </si>
  <si>
    <t>TALCOS PERFUMADO Diseñado para uso diario y puede ser aplicado en el cuerpo. Contiene almidones que contribuye a absorber la excesiva humedad y proporcionando una refrescante sensación de frescura en la piel.</t>
  </si>
  <si>
    <t>TOALLAS DESECHABLES PARA EL CABELLO 1 rollo con 88 paños. - Perfectos para la limpieza de líquidos y aceites. - producto de  origen responsable. Los Paños de Limpieza X60 s</t>
  </si>
  <si>
    <t>CUELLEROS DESECHABLES Papel de cuellero elástico, resistente a los líquidos, absorbente y resistente al agua, con cubrimiento total del cuello.
Largo de 60 cm</t>
  </si>
  <si>
    <t>CAPA DE PELUQUERIA En material antifluido, con medidas de 140 de ancho por 145 cm de largo, con cordón largo de cubrimiento del cuello total, color azul oscuro</t>
  </si>
  <si>
    <t>BARBERA Laminas en acero inoxidable, con mango plástico y cierre de seguridad 20 cm para hojas intercambiables.</t>
  </si>
  <si>
    <t>02-02-01-003-0064</t>
  </si>
  <si>
    <t>KIT DE PEINILLAS   Peines en carbono 100% de alta calidad Kit imprescindible para peluquería, peine de Dientes Longitud Approx. 3 cm (mayor) Peine de Dientes Ancho Approx. 1.5cm 3 cm, Peine Longitud Total Aprox. 15 cm 22.4 cm, Color azul o negro.
Incluye 10 Unidades.</t>
  </si>
  <si>
    <t xml:space="preserve">TIJERAS DE CORTE DE CABELLO Tijera Profesional de Corte  5.5" Pulgadas Material: acero inoxidable
Cuchillas: hoja convexa dureza 60-61 HRC Tamaño del anillo: ajustable Dos piezas soldadas Revestimiento: Revestimiento de titanio Espesor de revestimiento: </t>
  </si>
  <si>
    <t>CUCHILLAS Cuchillas de repuesto ideal para maquinillas de una sola pieza o dos piezas. Ideal para el afeitado y perfilado. Cuchillas Inoxidables, ideal para peluquerías, barberías. Display con 12 cajillas, dentro de cada cajilla encontrarás 5 unidades de hojillas de afeitado súper afiladas de alta calidad - Tecnología de última generación. - Tamaño del empaque: 30 cm largo x 20 cm ancho x 3 cm alto</t>
  </si>
  <si>
    <t>SPRAY PARA DESINFECTAR MAQUINA pray le brinda la ventaja de cinco funciones diferentes en una fórmula. Aplíquelo a cortadoras, recortadoras, trimmers y shaver  antes, durante o después del uso. Brinda una lubricación suave de las cuchillas que reduce la fricción, suaviza los cortes y alarga la vida útil de las máquinas.
Desinfecta: Formulado para matar bacterias, hongos y virus.</t>
  </si>
  <si>
    <t>GLUTARALDEHIDO Desinfectante de alto nivel, ha sido formulado en solución acuosa; contiene 2% de glutaraldehído y un agente inhibidor de la corrosión. Perfecto para materiales que no se pueden esterilizar en autoclave. 5 acciones en 20 minutos, comprobadas científicamente. Tiene acciones bactericidas, fungicida, viricida, tuberculicida y esporicida</t>
  </si>
  <si>
    <t xml:space="preserve">MAQUINA PROFESIONAL DE CORTE DE CABELLO MAQUINA INALAMBRICA: está diseñada para uso profesional. con motor ´potente de V6500, las cuchillas con dientes alternados produce un avance más rápido y una mezcla optimizada tecnología de cuchillas «crunch» cromada en plata para un corte más suave. diseño sin cable y liviano para una manipulación más fácil con la excelente calidad de corte de cabello de una recortadora con cable. </t>
  </si>
  <si>
    <t xml:space="preserve">PATILLERA PROFESIONAL DE PELUQUERIA – Referencia: – Tipo: Cableado  – Uso: Profesional – Motor: Silencioso anti super posición de cuchillas (zero-overlap) – Características: potente motor giratorio </t>
  </si>
  <si>
    <t xml:space="preserve">MAQUINA PROFESIONAL  Professional  esta genial máquina de afeitar está diseñada para conseguir un afeitada limpia y sin irritación con su Hipoalergenico hoja de oro para su cara o su cabeza, La cabeza de aluminio y barras de corte desmontarse fácilmente para su limpieza sencilla y saneamiento. </t>
  </si>
  <si>
    <t>AUXILIAR DE SERVICIOS-10</t>
  </si>
  <si>
    <t>Mantenimiento y calibracion DEA. Limpieza del desfibrilador de manera externa, comprobar el nivel de la bateria y cambiarla de ser necesario, determinar errores de mediciones y recibir certificado de calibracion y mantenimiento del equipo.</t>
  </si>
  <si>
    <t>Señal Ruta Evacuación Izquierda Fotoluminiscente 35x24cm,  Características Cumple normatividad vigente ANZI 535, NTC 1461 - Señal Fotoluminiscente - incluye cinta adhesiva para sujeción a superficie. Alto 35 cms, Ancho 0,001 cms, Largo 24 cms. Uso Señalización Seguridad. Color Verde - Blanco - Fotoluminiscente</t>
  </si>
  <si>
    <t>Señal Ruta Evacuación Derecha Fotoluminiscente 35x24cm,  Características Cumple normatividad vigente ANZI 535, NTC 1461 - Señal Fotoluminiscente - incluye cinta adhesiva para sujeción a superficie. Alto 35 cms, Ancho 0,001 cms, Largo 24 cms. Uso Señalización Seguridad. Color Verde - Blanco - Fotoluminiscente</t>
  </si>
  <si>
    <t>Señal Salida de Emergencia 35x24cm Fotoluminiscente,  Características Cumple normatividad vigente ANZI 535, NTC 1461 - Señal Fotoluminiscente - incluye cinta adhesiva para sujeción a superficie. Alto 35 cms, Ancho 0,001 cms, Largo 24 cms. Uso Señalización Seguridad. Color Verde - Blanco - Fotoluminiscente</t>
  </si>
  <si>
    <t>Señal Escalera Abajo 35x24cm Fotoluminiscente,  Características Cumple normatividad vigente ANZI 535, NTC 1461 - Señal Fotoluminiscente - incluye cinta adhesiva para sujeción a superficie. Alto 35 cms, Ancho 0,001 cms, Largo 24 cms. Uso Señalización Seguridad. Color Verde - Blanco - Fotoluminiscente</t>
  </si>
  <si>
    <t>Señal Escalera Arriba 35x24cm Fotoluminiscente, Características Cumple normatividad vigente ANZI 535, NTC 1461 - Señal Fotoluminiscente - incluye cinta adhesiva para sujeción a superficie. Alto 35 cms, Ancho 0,001 cms, Largo 24 cms. Uso Señalización Seguridad. Color Verde - Blanco - Fotoluminiscente</t>
  </si>
  <si>
    <t>Suministro de guantes de latex en todas sus tallas, para mitigacion del para el personal de la Policia Metropolitana de Pereira</t>
  </si>
  <si>
    <t>Tapabocas desechables para la Policia Metropolitana de Pereira</t>
  </si>
  <si>
    <t xml:space="preserve">Adquisicion de guadañas para el grupo logistico de la Policia Metropolitana de Pereira </t>
  </si>
  <si>
    <t xml:space="preserve">adquisicion de banderas para las unidades de la Polciia Metropolitana de Pereira </t>
  </si>
  <si>
    <t>MAQUINARIA PARA LA MINERÍA, LA EXPLOTACIÓN DE CANTERAS Y LA CONSTRUCCIÓN Y SUS PARTES Y PIEZAS</t>
  </si>
  <si>
    <t xml:space="preserve">Adquisicion de hidrolavadoras para la Policia Metropolitana de Pereira </t>
  </si>
  <si>
    <t xml:space="preserve">Adquisicion de escalera para la Polciia Metropolitana de Pereira </t>
  </si>
  <si>
    <t xml:space="preserve">Adquisicion de espejos convexos para la guardia de la Policia Metropolitana de Pereira </t>
  </si>
  <si>
    <t>RESPONSABLE RECEPCION DE DENUNCIAS</t>
  </si>
  <si>
    <t>Bolsa para embalar cadaveres Policia Metropolitana de Pereira (SIJIN)</t>
  </si>
  <si>
    <t>Trajes de Bioseguridad con botin y gorro Policia Metropolitana de Pereira (SIJIN)</t>
  </si>
  <si>
    <t xml:space="preserve">Guantes de nitrilo CAJA X100 UNIDADES Policia Metropolitana de Pereira </t>
  </si>
  <si>
    <t>Mascarilla N95 CAJA X 50 Unidades Policia Metropolitana de Pereira (SIJIN)</t>
  </si>
  <si>
    <t>Tapabocas con tres capas de proteccion desechable CAJA POR 50 UNIDADES Policia Metropolitaan de Pereira (SIJIN)</t>
  </si>
  <si>
    <t xml:space="preserve">ALGODÓN INDUSTRIAL presentación rollo x 500 gramos Policia Metropolitana de Pereira (SIJIN) </t>
  </si>
  <si>
    <t xml:space="preserve">CINTA DE ACORDONAMINETO ROLLO POR 500 MTS Policia Metropolitana de Pereira </t>
  </si>
  <si>
    <t xml:space="preserve">BOLSA PLÁSTICA herméticas plásticas, transparente, cierre hermético, dimensión 35 CM alto X 21 CM ancho. Policia Metropolitana de Pereira (SIJIN) </t>
  </si>
  <si>
    <t>BOLSA PLÁSTICA herméticas plásticas, transparente, cierre hermético, dimensión 40 CM alto X 30 CM ancho. Policia Metropolitana de Pereira (SIJIN)</t>
  </si>
  <si>
    <t>BOLSA PLÁSTICA herméticas plásticas, transparente, cierre hermético, dimensión 26 CM alto X 14 CM ancho. Policia Metropolitana de Pereira (SIJIN)</t>
  </si>
  <si>
    <t>BOLSA PLÁSTICA herméticas plásticas, transparente, cierre hermético, dimensión 12 CM alto X 12 CM ancho. Policia Metropolitana de Pereira (SIJIN)</t>
  </si>
  <si>
    <t>BOLSA PLÁSTICA herméticas plásticas, transparente, cierre hermético, dimensión 10 CM alto X 8 CM ancho.(SIJIN)</t>
  </si>
  <si>
    <t>BOLSA PLÁSTICA herméticas plásticas, transparente, cierre hermético, dimensión 9 CM alto X 6 CM ancho. Policia Metropolitana de Pereira (SIJIN)</t>
  </si>
  <si>
    <t>BOLSA PLÁSTICA herméticas plásticas, transparente, cierre hermético, dimensión 4 CM alto X 3 CM ancho. Policia Metropolitana de Pereira (SIJIN)</t>
  </si>
  <si>
    <t>BOLSA PLÁSTICA herméticas plásticas, transparente, cierre hermético, dimensión 22 CM de alto X 18 CM de ancho. (SIJIN)</t>
  </si>
  <si>
    <t>BOLSA PLÁSTICA herméticas plásticas, transparente, cierre hermético, dimensión 15 CM alto X 12 CM ancho. Policia Metropolitana de Pereira (SIJIN)</t>
  </si>
  <si>
    <t>Termohigometro medidor TEMPERATURA Y HUMEDAD DT-17 CON CERTIFICADOPolicia Metropolitana de Pereira (SIJIN)</t>
  </si>
  <si>
    <t>DESHUMIFICADOR  BD20 REFERENCIA BD20-LA012 CON CERTIFICADO Policia Metropolitana de Pereira (SIJIN)</t>
  </si>
  <si>
    <t>LUXOMETRO DIGIATAL PORTATIL CON CERTIFICADO DE CALIBRACION Policia Metropolitana de Pereira (SIJIN)</t>
  </si>
  <si>
    <t>CINTA DE EMPAQUE  TRASPARENTE  FR 48 MM * 40 METROS Policia Metropolitana de Pereira (SIJIN)</t>
  </si>
  <si>
    <t>MASCARILLA ANTIPUTREFACCION  FULL FACE  CON FILTRO Y REPUESTO Policia Metropolitana de Pereira (SIJIN)</t>
  </si>
  <si>
    <t>SUSTANCIADOR (A) PROCESOS DISCIPLINARIOS Y/O PENALES</t>
  </si>
  <si>
    <t>Adquisición micrófono presidencial policia metropolitana de Pereira (OFJUZ)</t>
  </si>
  <si>
    <t>Adquisición micrófono delgado policia metropolitana de Pereira (OFJUZ)</t>
  </si>
  <si>
    <t>Adquisición cámara domo ip poe 2mp policia metropolitana de Pereira (OFJUZ)</t>
  </si>
  <si>
    <t>Adquisición de sistema de grabador 8ch ip h.265+ decod entrada 320mbps ivs 2 sata 1 hdmi 8 poe max. 130w incluye: 1 disco duro 8tb wd84purz analiticas: anpr (deteccion de placas), detección de movimiento, detección facial, fisheye dewarping, mapa de calor, objetos sustraídos o abandonados, pos policia metropolitana de Pereira (OFJUZ)</t>
  </si>
  <si>
    <t>Adquisición plasticosistema de amplificacion prodj 8 canales policia metropolitana de Pereira (OFJUZ)</t>
  </si>
  <si>
    <t>Adquisición altavoces pasivos de 10" incluye: soporte o base policia metropolitana de Pereira (OFJUZ) para pared</t>
  </si>
  <si>
    <t xml:space="preserve">Adquisición pdu 12 salidas policia metropolitana de Pereira (OFJUZ) </t>
  </si>
  <si>
    <t>Adquisición ups 1200va interactiva policia metropolitana de Pereira (OFJUZ)</t>
  </si>
  <si>
    <t>Adquisición video proyectora wxga dlp 3600 lúmenes incluye: soporte tipo techo policia metropolitana de Pereira (OFJUZ)</t>
  </si>
  <si>
    <t>Adquisición telón manual 2,0 * 2,0 policia metropolitana de Pereira (OFJUZ)</t>
  </si>
  <si>
    <t>Adquisición camara web logitech hd 1080p policia metropolitana de pereira (ofjuz)</t>
  </si>
  <si>
    <t>Adquisiciones materiales para la instalación cámara policia metropolitana de Pereira (OFJUZ)</t>
  </si>
  <si>
    <t>Adquisición mano de obra para la instalación y puesta en marcha policia metropolitana de Pereira (OFJUZ)</t>
  </si>
  <si>
    <t xml:space="preserve">SERVICIOS DE CONSTRUCCION </t>
  </si>
  <si>
    <t xml:space="preserve">Mantenimiento preventivo y/o correctivo a todo costo de las instalaciones policiales Policia Metropolitana de Pereira </t>
  </si>
  <si>
    <t xml:space="preserve">Servicio </t>
  </si>
  <si>
    <t>M8NSF</t>
  </si>
  <si>
    <t xml:space="preserve">RESPONSBLE LOGISTICO </t>
  </si>
  <si>
    <t>Libro De Actas 400 Folios, material papel bond mínimo entre 56 a 60g, tapa en cartón plastificado color verde, tamaño  32 a 34 cm largo por 20 a 23 ancho para registro, contenido mínimo  400 folios rayados, presentación unidad.</t>
  </si>
  <si>
    <t xml:space="preserve">marzo </t>
  </si>
  <si>
    <t xml:space="preserve">Abril </t>
  </si>
  <si>
    <t>Caja Para Archivo Central Referencia X-200, material cartón corrugado que cumple con la NTC 4436; 1998 y la NTC 5397, resistencia de material resistencia mínima a la comprensión vertical de 790 kgf/m resistencia mínima al aplastamiento horizontal de 2 kgf/cm2, dimensión externa 26.5 cm de alto, 21 cm de ancho y 40 cm de largo, características físicas con apertura frontal, pliegue en el costado izquierdo y pestaña para su manipulación troquelada y fácil de armar, en aleta superior izquierda. Pegante PH neutro o alcalino, sin residuo de pegante a la vista. Recubrimiento al interior con una película transparente de material inerte PH de 7 a 8, capacidad de almacenamiento mínimo de 15 carpeta tamaño oficio y presentación por unidad.</t>
  </si>
  <si>
    <t xml:space="preserve">cartulina plana colores surtidos por pliego, para el Colegio Nuestra Señora de Fatima </t>
  </si>
  <si>
    <t xml:space="preserve">pliego de cartulina por unidad colores variados, para el Colegio Nuestra Señora de Fatima </t>
  </si>
  <si>
    <t xml:space="preserve">Notas autoadhesivas estándar/ taco/ bloque/ cubo de mínimo 100 hojas, tamaño mínimo de 7.5 cms x 7.5 cms, colores surtidos, para el Colegio Nuestra Señora de Fatima </t>
  </si>
  <si>
    <t xml:space="preserve">Cinta Adhesiva De enmascarar BEIGE, dimensión 12 mm x 40 mts, para el Colegio Nuestra Señora de Fatima </t>
  </si>
  <si>
    <t xml:space="preserve">Cinta Adhesiva De enmascarar BEIGE, dimensión 24 mm x 40 mts, para el Colegio Nuestra Señora de Fatima </t>
  </si>
  <si>
    <t>cinta de transparencia adhesiva CINTA PEGANTE DE POLIPROPILENO DE 48 MM X 200 M, TRANSPARENTE</t>
  </si>
  <si>
    <t>Cinta Adhesiva De Empaque En Rollo, dimensión 12 mm x 40 mts</t>
  </si>
  <si>
    <t>60123203 </t>
  </si>
  <si>
    <t xml:space="preserve">Cinta magica de 12mm X 11.4 mts con dispensador, para el Colegio Nuestra Señora de Fatima de la Ciudad de Pereira </t>
  </si>
  <si>
    <t xml:space="preserve">02-02-01-003-008 </t>
  </si>
  <si>
    <t>OTROS BIENES TRANSPORTABLES N.C.P</t>
  </si>
  <si>
    <t>44121708</t>
  </si>
  <si>
    <t>Marcadores borrables recargables para tableros blancos con punta redonda, grosor de trazo aprox. 1,5-3 mm, 800 metros en cada recarga Caja X 10 Unidades (Colores negro,azul y rojo)</t>
  </si>
  <si>
    <t>Marcadores Permanentes Caja X 10 Unidades (Colores Surtidos)</t>
  </si>
  <si>
    <t>44121706</t>
  </si>
  <si>
    <t>lapices de madera: Lapiz de escritura Mina Roja: HB, dimension longitud 17-8 y 19-7 cm y diametro de minimo 7,2 mm, caracteristicas fisicas de forma redonda, triangular o hexagonal, borrador asegurado en casquillo de metal o plastico sin bordes afilados ni cortantes.</t>
  </si>
  <si>
    <t>Resaltador Desechable:  tinta amarillo, verde, naranja, rosado o celeste, material filtro en felpa acrílica o resina termoplástica, características físicas punta biselada, para realizar 2 trazos o 3 trazos, rendimiento en metros mínimo 130 mts.</t>
  </si>
  <si>
    <t xml:space="preserve">02-02-01-003-005 </t>
  </si>
  <si>
    <t>Adquisición de elementos de ferreteria para el coelgio Nuestra señora de Fatima de la ciudad de Pereira</t>
  </si>
  <si>
    <t xml:space="preserve">Pago de servicios publicos Energía para el Colegio Nuestra Señora de Fatima de la ciudad de Pereira </t>
  </si>
  <si>
    <t xml:space="preserve">Pago de servicios acueducto  para el Colegio Nuestra Señora de Fatima de la ciudad de Pereira </t>
  </si>
  <si>
    <t>Servicio de aseo y limpieza de instalaciones colegios vigencia futura 2025 para el Colegio Nuestra Señora de Fatima de la Ciudad de Pereira</t>
  </si>
  <si>
    <t>Servicio de aseo y limpieza de instalaciones para el Colegio Nuestra Señora de Fatima de la Ciudad de Pereira</t>
  </si>
  <si>
    <t>servicios de exterminación o fumigación para el Colegio Nuestra Señora de Fatima de la Ciudad de Pereira</t>
  </si>
  <si>
    <t>mantenimiento o reparación de aires acondicionados, para el Colegio Nuestra Señora de Fatima</t>
  </si>
  <si>
    <t>mantenimiento y recarga extintores para el Colegio Nuestra Señora de Fatima de la Ciudad de Pereira</t>
  </si>
  <si>
    <t>Alcantarillado y Aseo recolección de residuos para el Colegio Nuestra Señora de Fatima de la Ciudad de Pereira</t>
  </si>
  <si>
    <t xml:space="preserve">lavado, desinfección de tanques y muestreo para el Colegio Nuestra Señora de Fatima de la Ciudad de Pereira </t>
  </si>
  <si>
    <t xml:space="preserve">Pago impuesto alumbrado para el Colegio Nuestra Señora de Fatima de la Ciudad de Pereira </t>
  </si>
  <si>
    <t>M8BS1</t>
  </si>
  <si>
    <t>Servicios de bienestar social programa SAFAC para un personal de la Policia Metropolitana de Pereira</t>
  </si>
  <si>
    <t>M8B3</t>
  </si>
  <si>
    <t>Mantenimiento preventivo y/o correctivo a todo costo de las viviendas fiscales de la Policia Metropolitana de Pereira</t>
  </si>
  <si>
    <t xml:space="preserve">Pago de impuesto  predial para las instalaciones de las viviendas fiscales de la Policia Metropolitana de Pereira </t>
  </si>
  <si>
    <t>M8E</t>
  </si>
  <si>
    <t>Servicios de bienestar social programa SAFAC para un personal adscrito al Grupo del Dialogo y Mantenimiento del Orden  de la Policia Metropolitana de Pereira</t>
  </si>
  <si>
    <t>M8C</t>
  </si>
  <si>
    <t xml:space="preserve">RESPONSABLE DE ESTUDIOS DE SEGURIDAD </t>
  </si>
  <si>
    <t>Servicios de bienestar social programa SAFAC para incorporacion para el Departamento de Policia Risaralda</t>
  </si>
  <si>
    <t xml:space="preserve">Adquisicion de mobiliario sillas para incorporacion del Departamento de Policia Risaralda </t>
  </si>
  <si>
    <t xml:space="preserve">Adquision de equipo de odontologia portatil para el grupo de incorporacion del Departamento de Policia Risaralda </t>
  </si>
  <si>
    <t xml:space="preserve">Adquisicion de manteles para el grupo de incorporacion del Departamento de Policia Risaralda </t>
  </si>
  <si>
    <t xml:space="preserve">Suministro de tablero Acrilico para el grupo de incorporacion del Departamento de Policia Risaralda </t>
  </si>
  <si>
    <t xml:space="preserve">Suministro de carpeta 4 aleta blanca para la oficina de incorporacion para el Departamento de Policia Risaralda </t>
  </si>
  <si>
    <t>Suministro de resma papel carta para la oficina de incorporacion para el Departamento de Policia Risaralda</t>
  </si>
  <si>
    <t>Suministro de resma papel oficio para la oficina de incorporacion para el Departamento de Policia Risaralda</t>
  </si>
  <si>
    <t>Suministro de papel adesivo para la oficina de incorporacion para el Departamento de Policia Risaralda</t>
  </si>
  <si>
    <t>Suministro de papel kraf para la oficina de incorporacion para el Departamento de Policia Risaralda</t>
  </si>
  <si>
    <t>Suministro de caja archivo para la oficina de incorporacion para el Departamento de Policia Risaralda</t>
  </si>
  <si>
    <t>Contratacion de un profesional  para la oficina de incorporacion para el Departamento de Policia Risaralda</t>
  </si>
  <si>
    <t xml:space="preserve">RESPONSABLE LOGISTICO </t>
  </si>
  <si>
    <t xml:space="preserve">PRODUCTOS DE CAUCHO Y PLASTICO </t>
  </si>
  <si>
    <t xml:space="preserve">Adquisicion de llantas para el parque automotor Grupo de Dialogo y Mantenimiento del Orden  de la Policia Metropolitana de Pereira </t>
  </si>
  <si>
    <t xml:space="preserve">Mayo </t>
  </si>
  <si>
    <t xml:space="preserve">Mantenimiento Preventivo y/o correctivo a todo costo del parque automotor del Grupo de Dialogo y Mantenimiento del Orden de la Policia Metropolitana de Pereira </t>
  </si>
  <si>
    <t xml:space="preserve">Julio </t>
  </si>
  <si>
    <t xml:space="preserve">Pago de Viaticos para el personal adscrito al Grupo de Dialogo y Mantenimiento del orden de la Policia Metropólitana de Pereira </t>
  </si>
  <si>
    <t>D7</t>
  </si>
  <si>
    <t>DEARA</t>
  </si>
  <si>
    <t>Planeacion y presupuesto</t>
  </si>
  <si>
    <t>jefe de la oficina de planeacion</t>
  </si>
  <si>
    <t>SERVICIOS DE ALCANTARILLADO, SERVICIOS DE LIMPIEZA TRATAMIENTO DE AGUAS RESIDUALES Y TANQUES SEPTICOS</t>
  </si>
  <si>
    <t>Servicio de limpieza y desinfeccion de tanques elevados y confinados en las unidades del departamento de policia Arauca.</t>
  </si>
  <si>
    <t>lavado y desinfeccion de tanques de agua potable aeros y confinados del comando del departamento de policia Arauca y sus unidaddes anexas</t>
  </si>
  <si>
    <t>caracterizacion de aguas residuales muestreo fisico quimico y microbiologico agua potable</t>
  </si>
  <si>
    <t>caracterizacion de aguas residuales muestreo fisico quimico y microbiologico agua potable de suministro a la unidades.</t>
  </si>
  <si>
    <t>Servicio de fumigación</t>
  </si>
  <si>
    <t>Fimugacion para el control de plagas,  insectos y roedores en el comando del departamento de policia Arauca</t>
  </si>
  <si>
    <t>Jefe grupo de logistica</t>
  </si>
  <si>
    <t>Servicios y limpieza y mantenimiento de instalaciones.</t>
  </si>
  <si>
    <t>Servicio de aseo y limpieza de instalaciones del departamento de policia Arauca</t>
  </si>
  <si>
    <t>Movilidad - Transito</t>
  </si>
  <si>
    <t>Jefe grupo de movilidad</t>
  </si>
  <si>
    <t xml:space="preserve">Suministro de combustible </t>
  </si>
  <si>
    <t>Suministro de combustible para el parque automotor del departamento de policia Arauca</t>
  </si>
  <si>
    <t>Telematica</t>
  </si>
  <si>
    <t>Jefe Grupo de las tecnologias y las comunicaciones</t>
  </si>
  <si>
    <t>Suministro de combustible para las plantas electricas del comando del departamento de policia Arauca y sus dependicias anexas</t>
  </si>
  <si>
    <t xml:space="preserve">SERVICIOS DE MANTENIMEINTO Y REPARACION DE VEHICULOS </t>
  </si>
  <si>
    <t>Servicios de mantenimiento de vehiculo y motocicletas</t>
  </si>
  <si>
    <t>Servicio de mantenimiento de vehiculos y motocicletas adscritas al departamento de policia Arauca</t>
  </si>
  <si>
    <t>SERVICIOS DE MANTENIMIENTO Y REPARACION DE OTRA MAQUINARIO Y OTRO EQUIPO</t>
  </si>
  <si>
    <t xml:space="preserve">Servicios de mantenimiento del CCTV </t>
  </si>
  <si>
    <t>Mantenimiento preventivo y correctivo del CCTV del comando del departamento de policia Arauca</t>
  </si>
  <si>
    <t>Servicio de mantenimiento a generadores y UPS</t>
  </si>
  <si>
    <t>Mantenimiento preventivo y correctivo de las plantas electricas y UPS del departamento de policia Arauca y sus dependencias anexas</t>
  </si>
  <si>
    <t>SERVICIO DE MANTENIMIENTO Y REPARACION DE EQUIPODE OFICINA Y CONTABILIDAD</t>
  </si>
  <si>
    <t>Servicio de mantenimiento a equipos de oficina</t>
  </si>
  <si>
    <t>Mantenimiento preventivo, correctivo y suministro de partes para el equipo de computo, impresoras, scaner, fotocopiadoras, sistema de sonido del departamento de policia arauca</t>
  </si>
  <si>
    <t xml:space="preserve">Servicio de mantenimiento a la red de mision critica </t>
  </si>
  <si>
    <t>Mantenimiento preventivo y correctivo de la red de mision critica del departamento de policia Arauca</t>
  </si>
  <si>
    <t xml:space="preserve">Servicios de mantenimiento y reparación de  electrodomésticos </t>
  </si>
  <si>
    <t>Servicios de mantenimiento elementos de extincion de incendios</t>
  </si>
  <si>
    <t>Servicios de mantenimiento elementos de extincion de incendios del departamento de policia Arauca</t>
  </si>
  <si>
    <t>Jefe grupo de Gestion Documental</t>
  </si>
  <si>
    <t>Servicio de mantenimiento y calibracion equipos gestion documental</t>
  </si>
  <si>
    <t>Bienes racices</t>
  </si>
  <si>
    <t>Jefe Grupo Bienes raices</t>
  </si>
  <si>
    <t>Servicios de mentenimiento de instalaciones</t>
  </si>
  <si>
    <t>Servicio de mantenimiento de instalaciones policiales adscritas al departamento de policia Arauca</t>
  </si>
  <si>
    <t>02-02-02-007-001-03-5-01</t>
  </si>
  <si>
    <t>SERVICIOS DE SEGUROS DE VEHICULOS  AUTOMOTORES</t>
  </si>
  <si>
    <t>Servicio de expedicion de polizas de seguro obligatorios de accidente de transito.</t>
  </si>
  <si>
    <t>Expedicion de SOAT para el parque automotor del departamento de policia Arauca</t>
  </si>
  <si>
    <t>02-02-02-007-001-03-5-04</t>
  </si>
  <si>
    <t>SERVICIOS DE SEGUROS CONTRA INCENDIO, TERREMOTO O SUSTRACCION</t>
  </si>
  <si>
    <t xml:space="preserve">Servicio de Expedicion de Poliza de seguro </t>
  </si>
  <si>
    <t>Expedicion dde poliza de serguro para el sistema SIART del departamento de policia Arauca</t>
  </si>
  <si>
    <t xml:space="preserve">Intendencia </t>
  </si>
  <si>
    <t>almacenista</t>
  </si>
  <si>
    <t>PRODUCTOS QUIMICOS N.C.P.</t>
  </si>
  <si>
    <t>Adquisicion de suministros de limpieza</t>
  </si>
  <si>
    <t>Adquisicion de suministros de limpiza y desinfeccion para el departamento de policia Arauca</t>
  </si>
  <si>
    <t xml:space="preserve">PINTUTAS Y BARNICES Y PRODUCTOS RELACIONADOS; COLORES PARA LA PINTURA ARTISTICA; TINTAS </t>
  </si>
  <si>
    <t>Adquisicion de tintas y toner para impresoras</t>
  </si>
  <si>
    <t>Adquisicion de tintas y toner para las impresoras del departamento de policia Arauca y sus dependencias anexas</t>
  </si>
  <si>
    <t>Adquisicion de suministros de cajas  de archivo</t>
  </si>
  <si>
    <t>Adquisicion de cajas de archivo según especificaciones tecnicas</t>
  </si>
  <si>
    <t>02-02-01-003-002-02</t>
  </si>
  <si>
    <t xml:space="preserve">Adquisicion de suministros de capertas 4 alas </t>
  </si>
  <si>
    <t>paqute</t>
  </si>
  <si>
    <t>Adquisicion de carpetas cuatro alas blancas</t>
  </si>
  <si>
    <t>02-02-01-003-002-03</t>
  </si>
  <si>
    <t>Adquisicion de suministros de papeleria</t>
  </si>
  <si>
    <t>Adquisicion de resmas de papel Bond tamaño carta</t>
  </si>
  <si>
    <t>02-02-01-003-002-04</t>
  </si>
  <si>
    <t>Adquisicion de resmas de papel Bond tamaño oficio</t>
  </si>
  <si>
    <t>02-02-01-003-002-05</t>
  </si>
  <si>
    <t>Suministros de papeleria para oficinas</t>
  </si>
  <si>
    <t>LIBROS DE REGISTROS, LIBROS DE CONTABILIDDA,CUADERNILLO DE NOTAS, BLOQUE PARA CARTAS, AGENDAS Y ARTICULOS SIMILARES, SECANTES, ENCUADERNADORES, CLASIFICADORES PARA ARCHIVO, FORMULARIOS Y OTROS</t>
  </si>
  <si>
    <t>Adquisicion de suministros de libros de actas</t>
  </si>
  <si>
    <t>suministros de libros de actas para el departamento de policia Arauca</t>
  </si>
  <si>
    <t>Servicios postales de mensajeria</t>
  </si>
  <si>
    <t>Servicio postales de mensajeria para el comando del departamento de policia Arauca</t>
  </si>
  <si>
    <t>Comando Operativo</t>
  </si>
  <si>
    <t>Comandante Operativo</t>
  </si>
  <si>
    <t xml:space="preserve">Suministro de comidas </t>
  </si>
  <si>
    <t>Suministro de commidas para el departamento de policia Arauca</t>
  </si>
  <si>
    <t>PRODUCTOS METALICOS ELABORADOS (EXCEPTO MAQUIRIA Y EQUIPO)</t>
  </si>
  <si>
    <t>Suministro de articulos de ferreteria</t>
  </si>
  <si>
    <t>Adquision de elementos de ferreterio para el comando del depatamento de policia Arauca</t>
  </si>
  <si>
    <t>Bienes raices</t>
  </si>
  <si>
    <t>Jefe Grupo de Bienes Raices</t>
  </si>
  <si>
    <t>Pago de impuestos y sobretasa ambiental</t>
  </si>
  <si>
    <t>Pago de impuesto predial y sobretasa ambiental del departamento de policia arauca y sus dependencias anexas</t>
  </si>
  <si>
    <t>Pago de impuesto de alumbrado publico</t>
  </si>
  <si>
    <t>Adquisicion  de equipos de medida</t>
  </si>
  <si>
    <t>Adquisicion de medidores para las unidades del departamento de policia Arauca</t>
  </si>
  <si>
    <t>Pago de servicios publicos de distribucion de electricidad</t>
  </si>
  <si>
    <t>Pago del servicio público de energía eléctrica del comando departamento, estaciones, subestaciones, especialidades y CAI del departamento de Policía Arauca.</t>
  </si>
  <si>
    <t>Pago de servicios publicos de distribucion de gas</t>
  </si>
  <si>
    <t>Pago del servicio publico del gas natural de las estaciones y subestaciones del departamento de policía Arauca (Cubara y Fortul)</t>
  </si>
  <si>
    <t xml:space="preserve">Pago de servicios publicos de distribucion de agua </t>
  </si>
  <si>
    <t>Servicio de distribución de agua para el comando del departamento de policia Arauca y sus unidades adcritas</t>
  </si>
  <si>
    <t xml:space="preserve">Pago de servicios de publicos de alcantarillado </t>
  </si>
  <si>
    <t xml:space="preserve">Pago del servicio de alcantarillado y disposición de desechos </t>
  </si>
  <si>
    <t>Alquiler del predio donde funciona el A-ETCR a cargo del UBICAR 12</t>
  </si>
  <si>
    <t>Alquiler del predio donde funcionala base UBICAR12 A-ETCR</t>
  </si>
  <si>
    <t>D7D</t>
  </si>
  <si>
    <t>Seccional de Incorporacion</t>
  </si>
  <si>
    <t>Jefe Grupo de incorporacion Arauca</t>
  </si>
  <si>
    <t>Adquisicion de juego de banderas</t>
  </si>
  <si>
    <t>Adquisicion de juegos de banderas para la seccional de incorporacion Arauca</t>
  </si>
  <si>
    <t>D7C</t>
  </si>
  <si>
    <t xml:space="preserve">Secciona de transtio y Transporte </t>
  </si>
  <si>
    <t>Jefe seccional de Transito y Transporte</t>
  </si>
  <si>
    <t>Pago de servicios de publicos de alcantarillado para la seccional del transito y transporte</t>
  </si>
  <si>
    <t>Pago del servicio de alcantarillado y disposición de desechos para la seccional de transito y transporte</t>
  </si>
  <si>
    <t>Pago del servicio público de energía eléctrica para la seccional de transito y transporte</t>
  </si>
  <si>
    <t>Servicios de mantenimiento de vehiculo y motocicletas para la seccional de transito y transporte</t>
  </si>
  <si>
    <t>Servicio de mantenimiento de vehiculos y motocicletas adscritas a la seccional de transito y transporte</t>
  </si>
  <si>
    <t>Viaticos de los funcionarios en comision adscritos a la seccional de transito y transporte</t>
  </si>
  <si>
    <t>D7B3</t>
  </si>
  <si>
    <t>Grupo de Talento Humano</t>
  </si>
  <si>
    <t>Jefe Grupo de Talento Humano</t>
  </si>
  <si>
    <t>SERVICICOS DE CONSTRUCCION</t>
  </si>
  <si>
    <t xml:space="preserve">Servicios de mentenimiento de instalaciones de las casas fiscales </t>
  </si>
  <si>
    <t>Servicio de mantenimiento para las viviendas fiscales del departamento de policia Arauca</t>
  </si>
  <si>
    <t>D7BS1</t>
  </si>
  <si>
    <t>02-02-023-009-006</t>
  </si>
  <si>
    <t>Bienestar social SAFAP para el personal adscrito al departamento de policia arauca</t>
  </si>
  <si>
    <t xml:space="preserve">Bienestar social SAFAP para el personal adscrito a la seccional de incorporacion arauca </t>
  </si>
  <si>
    <t>D26D</t>
  </si>
  <si>
    <t>DEPUY</t>
  </si>
  <si>
    <t>SI HERRERA DIEGO FERNANDO</t>
  </si>
  <si>
    <t>Adquisición de Mobiliario para Incorporación</t>
  </si>
  <si>
    <t>Adquisición de muebles para oficina de Incorporación</t>
  </si>
  <si>
    <t>Adquisición de aires acondicionado para Incorporación</t>
  </si>
  <si>
    <t>Adquisición de aires acondicionados para oficina de Incorporación</t>
  </si>
  <si>
    <t>D26</t>
  </si>
  <si>
    <t>IT BENAVIDES ARCE DIEGO ARMANDO</t>
  </si>
  <si>
    <t>Galletas Por 30 Gramos</t>
  </si>
  <si>
    <t>Suministro de cafetería y aseo para el Departamento de Policía Putumayo</t>
  </si>
  <si>
    <t>Azúcar refinada granulada alta pureza</t>
  </si>
  <si>
    <t>KILO</t>
  </si>
  <si>
    <t>Maní Por 50 Gramos</t>
  </si>
  <si>
    <t>Café de consumo nacional tostado y molido</t>
  </si>
  <si>
    <t xml:space="preserve">Aromática En Infusión </t>
  </si>
  <si>
    <t>Gaseosa Bebida  carbonatada tónica, en botella plástica, no retornable por 400 mililitros</t>
  </si>
  <si>
    <t>Jugo en botella de plástico por 300 ML</t>
  </si>
  <si>
    <t>Agua en Botella natural de 600 ml. no retornable</t>
  </si>
  <si>
    <t>Botellón de agua x 20 litros</t>
  </si>
  <si>
    <t>Avena Original en vaso por 250 gr</t>
  </si>
  <si>
    <t>Bebida Hidratante 500 ML</t>
  </si>
  <si>
    <t>Yogurt  vaso por 150 gr</t>
  </si>
  <si>
    <t>Toallas para Tocador en Tela  tipo algodón para baño de 40 X 60 cm absorbentes</t>
  </si>
  <si>
    <t>Repuesto Para Trapero  mecha para  de 400gr, fabricado con fibra de algodón color blanco sin puntas de 400gr.</t>
  </si>
  <si>
    <t>Adquisición de elementos hospitalarios para realizar exámenes a los aspirantes</t>
  </si>
  <si>
    <t>Paletas baja lengua</t>
  </si>
  <si>
    <t>Papel Higiénico Papel higiénico de hoja triple color blanco, 32 metros de largo y 9 centímetros de ancho.</t>
  </si>
  <si>
    <t>Servilletas Cuadrada doble hoja, blancas suaves</t>
  </si>
  <si>
    <t>Toallas de manos en papel</t>
  </si>
  <si>
    <t xml:space="preserve">Carpeta tipo 4 aletas en cartulina desacidificada </t>
  </si>
  <si>
    <t>Suministro de papelería para el Departamento de Policía Putumayo</t>
  </si>
  <si>
    <t xml:space="preserve">Notas autoadhesivas estándar/ taco/ bloque/ cubo de minimo 100 hojas </t>
  </si>
  <si>
    <t xml:space="preserve">Papel bond 75g carta caja x 10 resmas </t>
  </si>
  <si>
    <t xml:space="preserve">Papel bond 75g oficio caja x 10 resmas </t>
  </si>
  <si>
    <t xml:space="preserve">Papel Azucar </t>
  </si>
  <si>
    <t>Caja de almacenamiento horizontal para documentos de gran formato.</t>
  </si>
  <si>
    <t>Libro de actas 400 folios</t>
  </si>
  <si>
    <t>Pliego foami colores surtidos</t>
  </si>
  <si>
    <t>Pliego foami escarchado colores surtidos</t>
  </si>
  <si>
    <t>Papel corrugado pliego colores surtidos</t>
  </si>
  <si>
    <t>Lamina de icopor 50x50</t>
  </si>
  <si>
    <t>Papel bond 75g carta caja x 10 resmas incorporación</t>
  </si>
  <si>
    <t>Papel bond 75g oficio caja x 10 resmas incorporación</t>
  </si>
  <si>
    <t>SI REVELO CORDOBA JHOAN ESTEBAN</t>
  </si>
  <si>
    <t>Productos de hornos de coque; productos de refinación de petróleo y combustible nuclear</t>
  </si>
  <si>
    <t>Suministro de combustible para el parque automotor del departamento VF 2025</t>
  </si>
  <si>
    <t>Suministro de combustible parque automotor y plantas eléctricas DEPUY</t>
  </si>
  <si>
    <t>Adición Suministro de combustible para el parque automotor del departamento</t>
  </si>
  <si>
    <t>ADICIÓN SELECCIÓN ABREVIADA MENOR CUANTÍA</t>
  </si>
  <si>
    <t>Suministro de combustible para el parque automotor del departamento apalancamiento VF 2026</t>
  </si>
  <si>
    <t>QUIMICOS BÁSICOS</t>
  </si>
  <si>
    <t xml:space="preserve">Adquisición de Urea vehicular </t>
  </si>
  <si>
    <t>Suministro de Urea vehicular para el parque automotor</t>
  </si>
  <si>
    <t xml:space="preserve">Desinfectante Blanqueador </t>
  </si>
  <si>
    <t>BOTELLA</t>
  </si>
  <si>
    <t>Detergente en Polvo</t>
  </si>
  <si>
    <t>Ambientador para piso biodegradable</t>
  </si>
  <si>
    <t>Ambientador Liquido</t>
  </si>
  <si>
    <t xml:space="preserve">Limpia vidrio </t>
  </si>
  <si>
    <t xml:space="preserve">Brilla  Metal tubo crema 75 gr </t>
  </si>
  <si>
    <t>Tinta T6641 blak (negro)</t>
  </si>
  <si>
    <t>LITRO</t>
  </si>
  <si>
    <t>Tinta T6642 cyan (azul)</t>
  </si>
  <si>
    <t>Tinta T6643 magenta (rojo)</t>
  </si>
  <si>
    <t>Tinta T6644 yellow (amarillo)</t>
  </si>
  <si>
    <t>Silicona liquida de 250 ml</t>
  </si>
  <si>
    <t>Vinilo acrílico 80 gr azul claro</t>
  </si>
  <si>
    <t>Vinilo acrílico color verde</t>
  </si>
  <si>
    <t>Vinilo acrílico blanco</t>
  </si>
  <si>
    <t>Vinilo acrílico color verde fluorescente</t>
  </si>
  <si>
    <t>Vinilo acrílico color rosado fluorescente</t>
  </si>
  <si>
    <t>Vinilo acrílico color naranja fluorescente</t>
  </si>
  <si>
    <t>Vinilo acrílico color amarillo fluorescente</t>
  </si>
  <si>
    <t xml:space="preserve">Pegante líquido 225g </t>
  </si>
  <si>
    <t>Tóner CE285A Black original</t>
  </si>
  <si>
    <t>Cartucho Tóner CF226A Black original</t>
  </si>
  <si>
    <t>Tóner HP CF283A Black original</t>
  </si>
  <si>
    <t>Tóner HP CE278A HP 78A CE278A Black Original</t>
  </si>
  <si>
    <t>Tóner HP CE258A Black Original</t>
  </si>
  <si>
    <t>Cinta Ancha Trasparente 48x10</t>
  </si>
  <si>
    <t xml:space="preserve">Tabla planillera </t>
  </si>
  <si>
    <t>bombas colores surtidos x 50 unidades r 9</t>
  </si>
  <si>
    <t>Bombas colores surtidos multifiguras x 50</t>
  </si>
  <si>
    <t>Juego de pinceles de pelo sintético x 12</t>
  </si>
  <si>
    <t>Guantes de  caucho,  látex 100% natural, calibre 35 talla S y M</t>
  </si>
  <si>
    <t>Bolsas plásticas de basura 53 litros, con logo, oxobiodegradables paquete por 10 unidades blanca, roja, verde, negra</t>
  </si>
  <si>
    <t>Recogedor con mango en madera de 80 cm y pala en plástico de 25 cm de ancho, con banda de caucho que facilita la recolección de partículas más pequeñas y bordes dentados</t>
  </si>
  <si>
    <t>Vaso de 3,3 Onzas plástico  color blanco sin diseño 100% biodegradable</t>
  </si>
  <si>
    <t>Vaso, en polietileno, con una capacidad 10 onzas, sin tapa.</t>
  </si>
  <si>
    <t>IJ FIERRO AGUIRRE JOSE WILLINGTON</t>
  </si>
  <si>
    <t>Adquisición de llantas para el parque automotor del departamento</t>
  </si>
  <si>
    <t>Adquisición de guantes de caucho para examen médico</t>
  </si>
  <si>
    <t>Escoba Cerdas Suaves liviana,  a base PS calibre 35, base plantilla 4cm, longitud de barrido 37cm, alto: 11cm, ancho: 10cm, peso 280gr</t>
  </si>
  <si>
    <t xml:space="preserve">Banderitas-mini-banderitas- señales autoadhesivas </t>
  </si>
  <si>
    <t xml:space="preserve">Bolígrafo negro </t>
  </si>
  <si>
    <t xml:space="preserve">Borrador de nata </t>
  </si>
  <si>
    <t xml:space="preserve">Lápiz de escritura mina negra caja X 12 unidades </t>
  </si>
  <si>
    <t>Resaltador desechable</t>
  </si>
  <si>
    <t>Marcadores borrables x 12 unid color negro</t>
  </si>
  <si>
    <t>Marcadores permanente color negro x 10 unidades</t>
  </si>
  <si>
    <t>Marcadores borrables x 12 unid colores surtidos</t>
  </si>
  <si>
    <t>Marcador permanente grande colores surtidos x 12 unidades</t>
  </si>
  <si>
    <t>Bisturí 9mm</t>
  </si>
  <si>
    <t xml:space="preserve">Clip estándar pequeño plastificado caja x 100 unidades </t>
  </si>
  <si>
    <t xml:space="preserve">Regla metálica </t>
  </si>
  <si>
    <t>Taja lapiz metalico</t>
  </si>
  <si>
    <t xml:space="preserve">Tijeras punta roma </t>
  </si>
  <si>
    <t>PP.ZUÑIGA LOZANO ROSA MILENA</t>
  </si>
  <si>
    <t>Servicio de mantenimiento unidades policiales del departamento- casas fiscales plan dignidad (puerto Leguizamo-Puerto Asís-el Placer)</t>
  </si>
  <si>
    <t>Mantener en excelente condiciones de mantenimiento y presentación de las instalaciones del Comando de Departamento, y demás unidades policiales</t>
  </si>
  <si>
    <t>LICITACIÓN PÚBLICA</t>
  </si>
  <si>
    <t>D26B3</t>
  </si>
  <si>
    <t>Servicio de mantenimiento unidades policiales del departamento-casas fiscales plan dignidad (puerto Leguizamo-Puerto Asís-el Placer)</t>
  </si>
  <si>
    <t>ADMINISTRACIÓN</t>
  </si>
  <si>
    <t>SI BUITRAGO ZAMBRANO 
EDGAR DARIO</t>
  </si>
  <si>
    <t>Suministro de alimentación para el personal de departamento en comisión de servicio</t>
  </si>
  <si>
    <t>Prestación del servicio de alimentación para el personal policial que sale de comisión para el fortalecimiento de las condiciones necesarias de convivencia y seguridad ciudadana en el del departamento del putumayo</t>
  </si>
  <si>
    <t>SI YANDUN HERNANDEZ EDGAR OLMEDO</t>
  </si>
  <si>
    <t>Servicios de envío, recogida o entrega de correo</t>
  </si>
  <si>
    <t>Servicio de mensajería, correo certificado (con comprobante de entrega), y envío de encomiendas a destinos urbanos, regionales y nacionales, para el departamento de policía putumayo, grupos operativos y especialidades.</t>
  </si>
  <si>
    <t>SI YAQUENO PUERRES OSCAR DARIO</t>
  </si>
  <si>
    <t>Pago del servicio públicos de energía de las unidades que conforman el Departamento de Policía Putumayo</t>
  </si>
  <si>
    <t xml:space="preserve">Pago del ervicio de energía para las unidades que conforman el Departamento de Policía Putumayo </t>
  </si>
  <si>
    <t>Pago del servicio públicos de acueducto de las unidades que conforman el Departamento de Policía Putumayo</t>
  </si>
  <si>
    <t xml:space="preserve">Pago del ervicio de acueducto para las unidades que conforman el Departamento de Policía Putumayo </t>
  </si>
  <si>
    <t>SI PUERRES JOJOA JOSE ANDRES</t>
  </si>
  <si>
    <t>Adquisición de SOAT para el parque automotor del departamento VF 2025</t>
  </si>
  <si>
    <t>Aquisición de SOAT parque automotor DEPUY</t>
  </si>
  <si>
    <t>Adquisición de SOAT para el parque automotor del departamento APALANCAMIENTO VF 2026</t>
  </si>
  <si>
    <t>Pago ARL profecional de Incorporación</t>
  </si>
  <si>
    <t>Arrendamiento de bienes inmuebles (Subestación de Policía el Tigre) VF. 2025</t>
  </si>
  <si>
    <t>Garantizar el pago de arrendamiento de bienes inmuebles (Subestación de Policía El Tigre)</t>
  </si>
  <si>
    <t>Arrendamiento de bienes inmuebles (Subestación de Policía el Tigre)</t>
  </si>
  <si>
    <t>Arrendamiento de bienes inmuebles (Subestación de Policía el Tigre) APALANCAMIENTO VF. 2026</t>
  </si>
  <si>
    <t>Arrendamiento AETCR puerto asís la pradera / la carmelita</t>
  </si>
  <si>
    <t>Garantizar el pago de arrendamiento de bienes inmuebles Arrendamiento AETCR puerto asís la pradera / la carmelita</t>
  </si>
  <si>
    <t>Arrendamiento AETCR puerto asís la pradera / la carmelita APALANCAMIENTO VF. 2026</t>
  </si>
  <si>
    <t>Incorporación-prestación de servicio profesional sociofamiliar- VF-2025</t>
  </si>
  <si>
    <t>Prestación de servicio profesional sociofamiliar</t>
  </si>
  <si>
    <t>Incorporación-Profesional pruebas físicas</t>
  </si>
  <si>
    <t>Prestación de servicio profesional pruebas físicas</t>
  </si>
  <si>
    <t>Incorporación-prestación de servicio profesional sociofamiliar</t>
  </si>
  <si>
    <t>Incorporación-adición 8 días prestación de servicio profesional sociofamiliar</t>
  </si>
  <si>
    <t>Incorporación-Profesional pruebas físicas APALANCAMIENTO VF-2026</t>
  </si>
  <si>
    <t>Incorporación-prestación de servicio profesional sociofamiliar-APALANCAMIENTO VF-2026</t>
  </si>
  <si>
    <t xml:space="preserve">Incorporación-prestación de servicio </t>
  </si>
  <si>
    <t>GRUPO DE LAS TECNOLOGIAS Y LA INFORMACIÓN</t>
  </si>
  <si>
    <t>TE SOLARTE OBANDO BYRON YAIR</t>
  </si>
  <si>
    <t>Pago Servicio de telefonía</t>
  </si>
  <si>
    <t>Pago del servicio de limas de telefonía fija del CAD o SIES 123 para la recepción de llamadas telefónicas.</t>
  </si>
  <si>
    <t>Servicio de fumigación para las unidades que conforman el Departamento de Policía Putumayo</t>
  </si>
  <si>
    <t>Prestación del servicio de fumigación para las unidades que conforman el Departamento de Policía Putumayo</t>
  </si>
  <si>
    <t>IT RODRIGUEZ ORTEGA EDWIN ERNEY</t>
  </si>
  <si>
    <t>Servicio de mantenimiento de equipo de cómputo e impresoras</t>
  </si>
  <si>
    <t>Se hace necesario ya que es indispensable mantener los equipos de cómputo, impresoras, scanner y demás elementos tecnológicos funcionando.</t>
  </si>
  <si>
    <t>Mantenimiento preventivo, correctivo y tecnicomecánicas de vehículos del Departamento y especialidades VF 2025</t>
  </si>
  <si>
    <t>Servicio de mantenimiento preventivo y correctivo parque automotor  vehículos y motocicletas DEPUY</t>
  </si>
  <si>
    <t>Adición Mantenimiento preventivo, correctivo y tecnicomecánicas de vehículos del Departamento y especialidades</t>
  </si>
  <si>
    <t>D26C</t>
  </si>
  <si>
    <t>Mantenimiento preventivo, correctivo y tecnicomecánicas de vehículos del Departamento y especialidades APALANCAMIENTO VF 2026</t>
  </si>
  <si>
    <t>Servicio de mantenimiento de plantas eléctricas y motobombas</t>
  </si>
  <si>
    <t>Servicio de mantenimiento plantas eléctricas y motobombas para las unidades que conforman el DEPUY</t>
  </si>
  <si>
    <t>Servicio de calibración equipos de GUGED y SIJIN</t>
  </si>
  <si>
    <t>Servicio de calibración con certificación de balanzas, pie de rey, geoposicionador satelital, termohigometros y luxometros para el departamento de policía putumayo</t>
  </si>
  <si>
    <t xml:space="preserve">PT CARMONA AVENDAÑO JHON </t>
  </si>
  <si>
    <t>Servicio de mantenimiento de aires acondicionados</t>
  </si>
  <si>
    <t>Servicio de mantenimiento aires acondicionado para las unidades que conforman el DEPUY</t>
  </si>
  <si>
    <t xml:space="preserve">TALENTO HUMANO </t>
  </si>
  <si>
    <t>PT CARDENAS NARVAEZ FRANKLIN</t>
  </si>
  <si>
    <t>Mantenimiento y recarga de extintores del Departamento de Policía Putumayo</t>
  </si>
  <si>
    <t xml:space="preserve">Pago del ervicio de alcantarillado y aseo para las unidades que conforman el Departamento de Policía Putumayo </t>
  </si>
  <si>
    <t>D26BS1</t>
  </si>
  <si>
    <t>SI LOAIZA JOHNATAN ORLANDO</t>
  </si>
  <si>
    <t>Actividades de SAFAP BIESO</t>
  </si>
  <si>
    <t>Prestación de servicios de recreación y deporte en el Departamento de Policía Putumayo</t>
  </si>
  <si>
    <t>Actividades de SAFAP DINCO</t>
  </si>
  <si>
    <t>SI DIAZ CABRERA DANIEL</t>
  </si>
  <si>
    <t>Viáticos para el personal en comisión</t>
  </si>
  <si>
    <t>Pago de Viáticos para el personal en comisión</t>
  </si>
  <si>
    <t>Viáticos para el personal en comisión de SETRA</t>
  </si>
  <si>
    <t>Para cancelar el impuesto predial de los diferentes bienes inmuebles de propiedad de la Nación - Policía Nacional asignados al Departamento de Policía Putumayo</t>
  </si>
  <si>
    <t>El pago del impuesto de alumbrado público  viene adicional en los recibos de pago del servicio de energía</t>
  </si>
  <si>
    <t>08-03-</t>
  </si>
  <si>
    <t>Tasas y derechos administrativos "impuesto bomberil"</t>
  </si>
  <si>
    <t>Debido a que las alcaldías municipales integran las tasas administrativas y bomberiles al recibo de pago de impuesto predial</t>
  </si>
  <si>
    <t>M8D1</t>
  </si>
  <si>
    <t>DERIS</t>
  </si>
  <si>
    <t>Si.Luis Carbonot</t>
  </si>
  <si>
    <t xml:space="preserve">Servicio de mantenimiento preventivo y correctivo del Departamento de policía Risaralda y las estaciones y subestaciones adscritas a la unidad </t>
  </si>
  <si>
    <t>Adquision de CCTV para la seguridad de las estaciones de santa rosa,quinchia y santuario</t>
  </si>
  <si>
    <t>Talento humano</t>
  </si>
  <si>
    <t xml:space="preserve">Adquisicion de Toallas de papel rollo de seda peluqueria para el departamento de policia risaralda </t>
  </si>
  <si>
    <t>Adquisicion de Cuelleros por paquete para peluqueriadeparta,ento de policia risaralda</t>
  </si>
  <si>
    <t xml:space="preserve">adquisicion de elementos de papeleria como cajas de archivo, para el departamento de polica risaralda </t>
  </si>
  <si>
    <t xml:space="preserve">adquisicion de elementos de papeleria como CARPETAS MINIBISEL MARCA NORMA COLOR HUMO TAMAÑO CARTA , para el departamento de polica risaralda </t>
  </si>
  <si>
    <t xml:space="preserve">adquisicion de elementos de papeleria como CARPETAS MINIBISEL MARCA NORMA COLOR HUMO TAMAÑO OFICIO , para el departamento de polica risaralda </t>
  </si>
  <si>
    <t xml:space="preserve">adquisicion de elementos de papeleria como CARPETAS DE CUERO COLOR NEGRO TAMAÑO CARTA , para el departamento de polica risaralda </t>
  </si>
  <si>
    <t xml:space="preserve">adquisicion de elementos de papeleria como CARPETAS DE CUERO COLOR NEGRO TAMAÑO OFICIO , para el departamento de polica risaralda </t>
  </si>
  <si>
    <t xml:space="preserve">adquisicion de elementos de papeleria como TARJETA DE RESEÑA TAMAÑO 20X20 FORMATO ESTABLECIDO, para el departamento de polica risaralda </t>
  </si>
  <si>
    <t xml:space="preserve">adquisicion de elementos de papeleria como LIBROS MINUTAS DE VIGILANCIA , para el departamento de polica risaralda </t>
  </si>
  <si>
    <t>Adquisición de elementos de papeleria como LIBRO 400 HOJAS, para el departamento de Policía Risaralda</t>
  </si>
  <si>
    <t>Adquisición de elemento de papeleria como RESMA TAMAÑO CARTA, para el departamento de Policía Risaralda</t>
  </si>
  <si>
    <t>Adquisición de elemento de papeleria como RESMA TAMAÑO OFICIO, para el departamento de Policía Risaralda</t>
  </si>
  <si>
    <t>31211800/31211500</t>
  </si>
  <si>
    <t>Suministro de combustible para el parque automotor adscrito al Departamento de Policía Risaralda</t>
  </si>
  <si>
    <t>suministro de combustible para el dpartamento de policia risaralda VF</t>
  </si>
  <si>
    <t>Adquisicion de Desinfectante de alto nivel a base de glutaraldehido al 2%, para el departamento de policia risaralda</t>
  </si>
  <si>
    <t>Adquisicion de Gel para fijación del cabello humano, para el departamento de policia risaralda</t>
  </si>
  <si>
    <t xml:space="preserve">adquisicion de pinturas,masillas estuco para el departamento de policia risaralda </t>
  </si>
  <si>
    <t xml:space="preserve">adquisicion de Anticorrosivo negro x galón para reforzar las instalaciones policiales adscritas al departamento de policia risaralda </t>
  </si>
  <si>
    <t xml:space="preserve">adquisicion de Pintura color negra en aceite x galones reforzar las instalaciones policiales adscritas al departamento de policia risaralda </t>
  </si>
  <si>
    <t>Adquisicion Talco para peluqueria, para el departamento de policia risaralda</t>
  </si>
  <si>
    <t>Adquisición Shampo para cabello para el departamento de policia risaralda</t>
  </si>
  <si>
    <t>Adquisicion de trajes de bioseguridad para el perdonal de SIJIN del departamento de Policía Risaralda</t>
  </si>
  <si>
    <t xml:space="preserve">Adquisición de llantas para el Departamento de Policía Risaralda </t>
  </si>
  <si>
    <t>adquisicion de llantas para el departamento de policia risaralda</t>
  </si>
  <si>
    <t xml:space="preserve">adquisicion de cintas y impermeabilizantes para el departamento de policia risaralda </t>
  </si>
  <si>
    <t xml:space="preserve">adquisicion de Plástico x rollo de 100 metros para reforzar las instalaciones policiales adscritas al departamento de policia risaralda </t>
  </si>
  <si>
    <t>Adquisicion Kits de Peinetas profesionales para peluquería, Departamento de policia Risaralda, por 10 piezas.</t>
  </si>
  <si>
    <t>adquisicion de Cepillo sacudidor profesional de pelo para peluquería, Departamento de policia Risaralda</t>
  </si>
  <si>
    <t>Adquisición de cascos uniformados para el personal que integra el nuevo modelo de servicio de policía y especialidades del Departamento de Policía Risaralda</t>
  </si>
  <si>
    <t>Adquisición de cascos  no uniformados s para el personal que integra las especialidades del Departamento de Policía Risaralda</t>
  </si>
  <si>
    <t>Adquisición de rodilleras, coderas y guantes para el personal que integra el nuevo modelo de servicio de policía y especialidades del Departamento de Policía Risaralda</t>
  </si>
  <si>
    <t>Suministro de guantes de nitrilo o vinilo caja por 100 Departamento de Policía Risaralda</t>
  </si>
  <si>
    <t>adquisicion de bolsas para embalar cadaveres</t>
  </si>
  <si>
    <t xml:space="preserve">adquisicion de cemento para reforzar las instalaciones policiales adscritas al departamento de policia risaralda </t>
  </si>
  <si>
    <t xml:space="preserve">adquisicion de rodillos para el departamento de policia risaralda </t>
  </si>
  <si>
    <t xml:space="preserve">adquisicion de Rodillo de 9 pulgadas y brocha reforzar las instalaciones policiales adscritas al departamento de policia risaralda </t>
  </si>
  <si>
    <t>Adquisixción de elementos de papeleria como LAPICEROS NEGROS X CAJA, para ewl departamento de Policía Risaralda</t>
  </si>
  <si>
    <t>Adquisición de elementos de papeleria y oficina como BORRADORES, para el departamento de Policía Risaralda</t>
  </si>
  <si>
    <t>Adquisición de elementos de papeleria y oficina como CINTA ADHESIVA ANCHA DE EMPAQUE, para el departamento de Policía Risaralda</t>
  </si>
  <si>
    <t>Adquisicón de elementos de papeleria y oficina como RESALTADORES, para el departamento de Policía Risaralda</t>
  </si>
  <si>
    <t>Adquisicón de elementos de papeleria y oficina como LAPICES, para el departamento de Policía Risaralda</t>
  </si>
  <si>
    <t>Adquisicón de elementos de papeleria y oficina como TAJA LAPICES, para el departamento de Policía Risaralda</t>
  </si>
  <si>
    <t>Adquisicón de elementos de papeleria y oficina como GANCHOS METALICOS PARA COSEDORA X CAJA, para el departamento de Policía Risaralda</t>
  </si>
  <si>
    <t>Adquisición de elementos de papeleria como HUELLEROS para el departamento de Policía Risaralda</t>
  </si>
  <si>
    <t>Adquisición de elementos de papeleria y oficina como CLIPS X CAJAS para el departamento de Policía Risaralda</t>
  </si>
  <si>
    <t xml:space="preserve">Adquisición de manijas metalicas para puertas </t>
  </si>
  <si>
    <t>Adquisición de elementos de ferreteria como SET DE BROCHAS 3, 6, 9 PULG, para el departamento de Policía Risaralda</t>
  </si>
  <si>
    <t>Adquisición de elementos de ferreterias como RODILLOS ANTIGOTEO  9 PULG, para el departamento de Policía Risaralda</t>
  </si>
  <si>
    <t>adqusición de PANEL LED DE EMPOTRAR CIRCULAR 1600 LUMENES 24W LUZ FRIA 30 CM DE DIAMETRO</t>
  </si>
  <si>
    <t xml:space="preserve">adquisicion de luces led para el departamento de policia risaralda </t>
  </si>
  <si>
    <t>Adquisición Kit de repuestos para radio portátil</t>
  </si>
  <si>
    <t>adquisición de micrófonos Dual Inalámbrico Solapa Profesional Lightning Sx8</t>
  </si>
  <si>
    <t xml:space="preserve">Adquisición de Cámara canon T100 para el personal del Grupo de Comunicaciones Estratégicas del Departamento de Policía Risaralda </t>
  </si>
  <si>
    <t xml:space="preserve">Adquisición de deshumificadores,luxometros y deshumificadores  para el archivo y pago de instrumentos de medicion gubir 
del Departamento de Policía Risaralda </t>
  </si>
  <si>
    <t>Adquisición de trípode BOSCH Bt 150, para el Grupo de Comunicaciones Estrategicas</t>
  </si>
  <si>
    <t>adquisicion de Soporte estabilizador celular para el Grupo de Comunicaciones Estrategicas</t>
  </si>
  <si>
    <t>Adquisición de Panel De Luz 950lm Portable 160 Leds para el Grupo de Comunicaciones Estrategicas</t>
  </si>
  <si>
    <t xml:space="preserve">pago  de instrumentos de medición gubir(contadores de energia) para el departamento de Policía Risaralda </t>
  </si>
  <si>
    <t>Suministro de alimentación para el personal que poya las diferentes actividades en el Departamento de Policía Risaralda</t>
  </si>
  <si>
    <t>Pago de servicios públicos del Departamento de Policía Risaralda y las estaciones adscritas</t>
  </si>
  <si>
    <t xml:space="preserve">Servicio de aseo y limpieza para el Departamento de Policía Risaralda </t>
  </si>
  <si>
    <t xml:space="preserve">pago de fumigacion de las intalaciones policiales </t>
  </si>
  <si>
    <t xml:space="preserve">Servicio de impresión del departamento de policía Risaralda </t>
  </si>
  <si>
    <t xml:space="preserve">Pago de servicio de alcantarillado del Departamento de Policía Risaralda </t>
  </si>
  <si>
    <t xml:space="preserve">Servicio de mantenimiento preventivo y correctivo del parque automotor del  Departamento de Policía Risaralda y las estaciones y subestaciones adscritas a la unidad </t>
  </si>
  <si>
    <t xml:space="preserve">servicio de mantenimiento de los aires acondicionados adscritos al departamento de policia risaralda </t>
  </si>
  <si>
    <t xml:space="preserve">mantenimiento maquinas contra incendios  </t>
  </si>
  <si>
    <t xml:space="preserve">mantenieminto calibracion de balanzas </t>
  </si>
  <si>
    <t>mantenimiento preventivo del ascensor del departamento de policia risaralda</t>
  </si>
  <si>
    <t>mantenimiento y recarga de extintores</t>
  </si>
  <si>
    <t xml:space="preserve">Mantenimiento de lentes y camaras fotograficas profesionales para personal de SIJIN </t>
  </si>
  <si>
    <t>Servicio de mantenimiento preventivo y correctivo del parque automotor del  Departamento de Policía Risaralda y las estaciones y subestaciones adscritas a la unidad  VF</t>
  </si>
  <si>
    <t xml:space="preserve">Adquisición de seguros para el parque automotor adscrito al Departamento de Policía Risaralda </t>
  </si>
  <si>
    <t>Pago de impuesto predial de las instalaciones adscritas al Departamento de Policía Risaralda</t>
  </si>
  <si>
    <t>Servicios postales y de mensajería para el Departamento de Policía Risaralda</t>
  </si>
  <si>
    <t>Pago de viáticos a los funcionarios de comisión</t>
  </si>
  <si>
    <t xml:space="preserve">adquisicin de Disco para corte de metal, Copa grata antorchada de 4 pulgadas, Tornillo auto perforante de 2” paquete por 100 para reforzar las instalaciones policiales adscritas al departamento de policia risaralda </t>
  </si>
  <si>
    <t>Adquisicion de Lamina de cuchilla para peluqueria para el departmento de policia risaralda</t>
  </si>
  <si>
    <t xml:space="preserve">Adquisicion patillera profesional para peluqueria, para el departamento de policia risaralda </t>
  </si>
  <si>
    <t>Adquisicion de Maquina inalambrica para Cortar cabello peluqueria, para el departamento de policia risaralda</t>
  </si>
  <si>
    <t>Adquisicón Maquina afeitadora profesional para peluqueria del departamento de policia risaralda</t>
  </si>
  <si>
    <t>adquisición de elementos de papelería tales
como tijeras para el Departamento de Policía Risaralda</t>
  </si>
  <si>
    <t>adquisición de elementos de papelería tales como perforadoras para el departamento de Policía Risaralda</t>
  </si>
  <si>
    <t>Adquisición de equipos de ferreteria  tales como PALAS, para el departamento de Policía Risaralda</t>
  </si>
  <si>
    <t xml:space="preserve">Adquisición de elementos de ferreteria como CHAPA DE SEGURIDAD PUERTAS (HABITACIÓN) para el  comando de Departamento
</t>
  </si>
  <si>
    <t xml:space="preserve">adquisicion de Electrosoldadura x kilogramos Ref. E6013 </t>
  </si>
  <si>
    <t xml:space="preserve">Adquisición de elementos de ferretaria como ALICATE DIABLO para el departamento de policia risaralda </t>
  </si>
  <si>
    <t xml:space="preserve">Adquisición de elementos de ferretaria como PALINES para el departamento de policia risaralda </t>
  </si>
  <si>
    <t>Adquisición de elementos de ferreteria como ALICATES, para el departamento de Policía Risaralda</t>
  </si>
  <si>
    <t>Aquisición de elementos de ferreteria como PALAS DRAGA HOYADORA, para el departamento de Policía Risaralda</t>
  </si>
  <si>
    <t>Adquisición de elementos de ferreteria como GUANTES DE CARNAZA, para el departamento de Policía Risaralda</t>
  </si>
  <si>
    <t>Adquisición de elementos de ferreteria como MARTILLOS, para el departamento de Policía Risaralda</t>
  </si>
  <si>
    <t>adquisición de elementos de papelería tales como grapadoras, para el departamento de Policía Risaralda</t>
  </si>
  <si>
    <t xml:space="preserve">adquisicion de tapapocas para el departamento de policia risaralda que seran distribuidos en las oficinas de sijin, seguridad y salud en el trabajo y gestion documental </t>
  </si>
  <si>
    <t xml:space="preserve">Adquisicion de Capas de seda peluqueria para el departamento depolicia risaralda </t>
  </si>
  <si>
    <t xml:space="preserve">Pago de impuesto de alumbrado público del Departamento de Policía Risaralda </t>
  </si>
  <si>
    <t xml:space="preserve">Suministro de gas vehicular para el Departamento de Policía Risaralda </t>
  </si>
  <si>
    <t>M8D2</t>
  </si>
  <si>
    <t>GUTAH DERIS</t>
  </si>
  <si>
    <t>SI SANDRA LONDOÑO</t>
  </si>
  <si>
    <t>servicio integral de actividades para la atencion para la familia policial e implementacion de la resolucion n 0424 del 07/02/2023 siendo programas diseñados para el personal uniformado, no uniformado y sus familias y personal de la reserva policial que se encuentren afiliados a los servicios de binestar social DERIS.</t>
  </si>
  <si>
    <t>M8D7</t>
  </si>
  <si>
    <t xml:space="preserve">RESPONSABLE MOVILIDAD SETRA DERIS </t>
  </si>
  <si>
    <t xml:space="preserve">pago de servicios publicos energia para la seccional de Transito y Transporte del Departamento de Policia Risaralda </t>
  </si>
  <si>
    <t xml:space="preserve">Mantenimiento preventivo y/o correctivo a todo costo del parque automotor de la seccional de transito y transporte del Departamento de Policia Risaralda </t>
  </si>
  <si>
    <t>Pago de servicios publicos energia para la la Seccional de Transito y Transporte del Departamento de Policia Risaralda</t>
  </si>
  <si>
    <t>Pago de Viaticos para el personal adscrito a la Seccional de Transito y Transporte del Departamento de Policia Risaralda</t>
  </si>
  <si>
    <t>Pago de impuesto de alumbrado publico para la Seccional de Transito y Transporte del Departamento de Policia Risaralda</t>
  </si>
  <si>
    <t>M8D8</t>
  </si>
  <si>
    <t>Mantenimiento preventivo y/o correctivo a todo costo de las instalaciones de incorporacion para el Departamento de Policia Risaralda</t>
  </si>
  <si>
    <t>M8D15</t>
  </si>
  <si>
    <t xml:space="preserve">ANTIN </t>
  </si>
  <si>
    <t>INTEGRANTE DE ESCUADRA COMPAÑÍA ANTINARCOTICOS Y OPERACIONES PEREIRA</t>
  </si>
  <si>
    <t>Mantenimiento Preventivo y/o correctivo a todo costo del parque automotor del Grupo de antinarcoticos de la Region de Policia Numero 3</t>
  </si>
  <si>
    <t>Servicio de impresión modalidad outsorcing para la Regional de Antinarcoticos numero 3</t>
  </si>
  <si>
    <t>D31</t>
  </si>
  <si>
    <t>DESUC</t>
  </si>
  <si>
    <t xml:space="preserve">JEFE DE BIENES Y RAICES </t>
  </si>
  <si>
    <t xml:space="preserve"> SERVICIO DE ENERGÍA </t>
  </si>
  <si>
    <t>LOS RECURSOS DE FUNCIONAMIENTO ASIGNADOS SON ESENCIALES PARA CUBRIR  LA NECESIDAD DE GARANTIZAR LA SEGURIDAD PÚBLICA Y EL ORDEN SOCIAL. ESTOS RECURSOS SON ESENCIALES PARA MEJORAR LA CAPACIDAD OPERATIVA Y  EL BUEN DESEMPEÑO DE LAS ACTIVIDADES ADMINISTRATIVAS</t>
  </si>
  <si>
    <t xml:space="preserve"> SERVICIO DE ALCANTARILLADO</t>
  </si>
  <si>
    <t>VIGENCIA FUTURAS - SUMINISTRO DE COMBUSTIBLE(GASOLINA CORRIENTE, GASOLINA EXTRA, Y DIÉSEL PREMIEUM) PARA LOS VEHÍCULOS, MOTOCICLETAS, CUATRIMOTOS. ASIGNADOS AL DEPARTAMENTO DE POLICÍA SUCRE , CAT A Y B</t>
  </si>
  <si>
    <t xml:space="preserve">SUMINISTRO DE COMBUSTIBLE(GASOLINA CORRIENTE, GASOLINA EXTRA, Y DIÉSEL PREMIEUM) PARA LOS VEHÍCULOS, MOTOCICLETAS, CUATRIMOTOS. ASIGNADOS AL DEPARTAMENTO DE POLICÍA SUCRE CATEGORIA A </t>
  </si>
  <si>
    <t xml:space="preserve">APALACAMIENTO COMBUSTIBLE "A" ViGENCIA 2026 </t>
  </si>
  <si>
    <t>SUMINISTRO DE COMBUSTIBLE(GASOLINA CORRIENTE, GASOLINA EXTRA, Y DIÉSEL PREMIEUM) PARA LOS VEHÍCULOS, MOTOCICLETAS, CUATRIMOTOS. ASIGNADOS AL DEPARTAMENTO DE POLICÍA SUCRE CATEGORIA B</t>
  </si>
  <si>
    <t xml:space="preserve">APALANCAMIENTO COMBUSTIBLE "B" ViGENCIA 2026 </t>
  </si>
  <si>
    <t>SUMINISTRO DE COMBUSTIBLES PARA LA PLANTAS ELECTRICAS Y GUADAÑAS DESUC</t>
  </si>
  <si>
    <t>VIGENCIA FUTURAS - DESUC -PRESTACIÓN DE SERVICIO DE MANTENIMIENTO PREVENTIVO Y CORRECTIVO A TODO COSTO PARA LOS VEHÍCULOS ASIGNADOS AL DEPARTAMENTO DE POLICÍA,UNIDAD PRESTADORA DE SALUD SUCRE (UPRES), SECCIONAL DE TRANSITO Y TRANSPORTE, SETRA, UNIDADES DE APOYO Y ESPECIALIDADES DEL DEPARTAMENTO DE POLICÍA SUCRE. LOTE 1. VEHÍCULOS.</t>
  </si>
  <si>
    <t>ADICION PRESTACIÓN DE SERVICIO DE MANTENIMIENTO PREVENTIVO Y CORRECTIVO A TODO COSTO PARA LOS VEHÍCULOS ASIGNADOS AL DEPARTAMENTO DE POLICÍA</t>
  </si>
  <si>
    <t>AD- SELECCIÓN ABREVIADA MENOR CUANTIA</t>
  </si>
  <si>
    <t>ADICION
MANTENIMIENTO MOTOCICLETAS 
PRESTACIÓN DE SERVICIO DE MANTENIMIENTO PREVENTIVO Y CORRECTIVO A TODO COSTO PARA LOS MOTOS  ASIGNADOS AL DEPARTAMENTO DE POLICÍA.</t>
  </si>
  <si>
    <t>AD-MININA CUANTIA</t>
  </si>
  <si>
    <t>PRESTACIÓN DE SERVICIO DE MANTENIMIENTO PREVENTIVO Y CORRECTIVO A TODO COSTO PARA LOS VEHÍCULOS ASIGNADOS AL DEPARTAMENTO DE POLICÍA, SECCIONAL DE TRANSITO Y TRANSPORTE, SETRA, UNIDADES DE APOYO Y ESPECIALIDADES DEL DEPARTAMENTO DE POLICÍA SUCRE.</t>
  </si>
  <si>
    <t>MANTENIMIENTO MOTOCICLETAS 
PRESTACIÓN DE SERVICIO DE MANTENIMIENTO PREVENTIVO Y CORRECTIVO A TODO COSTO PARA LOS MOTOS  ASIGNADOS AL DEPARTAMENTO DE POLICÍA.</t>
  </si>
  <si>
    <t>APALANCAMIENTO PARA EL  SERVICIO DE MANTENIMIENTO PREVENTIVO Y CORRECTIVO A TODO COSTO PARA LOS VEHÍCULOS ASIGNADOS AL DEPARTAMENTO DE POLICÍA VIG 2026</t>
  </si>
  <si>
    <t>APALANCAMIENTO PARA EL  SERVICIO DE MANTENIMIENTO PREVENTIVO Y CORRECTIVO A TODO COSTO PARA LOS MOTOS  ASIGNADOS AL DEPARTAMENTO DE POLICÍA VIG 2026</t>
  </si>
  <si>
    <t xml:space="preserve">73152100-72101511 </t>
  </si>
  <si>
    <t>VIGENCIA FUTURAS - MANTENIMIENTO BIENES MUEBLES, EQUIPOS Y ENSERES (NEVERAS, GUADAÑADORAS, AIRES ACONDICIONADOS TIPO MINI SPLIT, DE VENTANAS Y CENTRALES, DISPENSADORES DE AGUA, LAVADORAS, ELECTROBOMBA, PLANTAS ELÉCTRICAS Y CALIBRACIÓN DE EQUIPOS DE MEDICIÓN (TERMO HIDRÓMETRO GUGED, BALANZAS GRAMERAS SIJIN, ESTANTES Y ARCHIVADORES)</t>
  </si>
  <si>
    <t xml:space="preserve">JEFE DE LOGISTICA </t>
  </si>
  <si>
    <t xml:space="preserve">MANTENIMIENTO BIENES MUEBLES, EQUIPOS Y ENSERES (NEVERAS, GUADAÑADORAS, AIRES ACONDICIONADOS TIPO MINI SPLIT, DE VENTANAS Y CENTRALES, DISPENSADORES DE AGUA, LAVADORAS, ELECTROBOMBA,  Y CALIBRACIÓN DE EQUIPOS DE MEDICIÓN (TERMO HIDRÓMETRO GUGED, BALANZAS GRAMERAS SIJIN, ESTANTES Y ARCHIVADORES) Y PLANTAS ELECTRICAS </t>
  </si>
  <si>
    <t>73152100;72101511</t>
  </si>
  <si>
    <t>MANTENIMIENTO DE EXTINTORES DEL DEPARTAMENTO DE POLICIA SUCRE</t>
  </si>
  <si>
    <t xml:space="preserve">APALACANMIENTO - MANTENIMIENTO BIENES MUEBLES, EQUIPOS Y ENSERES (NEVERAS, GUADAÑADORAS, AIRES ACONDICIONADOS TIPO MINI SPLIT, DE VENTANAS Y CENTRALES, DISPENSADORES DE AGUA, LAVADORAS, ELECTROBOMBA,  Y CALIBRACIÓN DE EQUIPOS DE MEDICIÓN (TERMO HIDRÓMETRO GUGED, BALANZAS GRAMERAS SIJIN, ESTANTES Y ARCHIVADORES) Y PLANTAS ELECTRICAS </t>
  </si>
  <si>
    <t>JEFE DE GUTIC</t>
  </si>
  <si>
    <t xml:space="preserve">MANTENIMIENTO EQUIPOS DE OFIMATICA - TELEMATICA - DESUC  - MANTENIMIENTO EQUIPOS DE COMUNICACIÓN Y COMPUTACIÓN  *MANTENIMIENTO PREVENTIVO Y / O CORRECTIVO EQUIPOS DE COMPUTOS, COMUNICACIONES, MANTENIMIENTO DE UPS NUSEFA </t>
  </si>
  <si>
    <t xml:space="preserve">MANTENIMIENTO DE PLANTAS ELECTRICAS </t>
  </si>
  <si>
    <t xml:space="preserve">JEFE DE COEST </t>
  </si>
  <si>
    <t xml:space="preserve">MANTENIMIENTO DE LA EMISORA DEL DEPARTAMENTO DE SUCRE </t>
  </si>
  <si>
    <t>MANTENIMIENTO DE LOS DRONES DEL DEPARTAMENTO DE POLICIA DE SUCRE</t>
  </si>
  <si>
    <t>MANTENIMIENTO DE BIENES INMUEBLES</t>
  </si>
  <si>
    <t>SIART-SUCRE</t>
  </si>
  <si>
    <t>DESUC- SEGURO OBLIGATORIO DRONES</t>
  </si>
  <si>
    <t xml:space="preserve">VIGENCIA FUTURAS DESUC- SEGURO OBLIGATORIO EN ACCIDENTES DE TRANSITO - GUMOV </t>
  </si>
  <si>
    <t>SERVICIOS DE SEGUROS DE SALUD Y DE ACCIDENTES</t>
  </si>
  <si>
    <t xml:space="preserve">ADICION  DESUC- SEGURO OBLIGATORIO EN ACCIDENTES DE TRANSITO - GUMOV </t>
  </si>
  <si>
    <t>APALANCAMIENTO SEGURO OBLIGATORIO EN ACCIDENTES DE TRANSITO - 2025</t>
  </si>
  <si>
    <t xml:space="preserve">47131700
</t>
  </si>
  <si>
    <t xml:space="preserve">SUMINISTRO DE PRODUCTOS DE ASEO PARA LA LIMPIEZA Y ELEMENTOS DE CAFETERIA  </t>
  </si>
  <si>
    <t xml:space="preserve">SERVICIO DE IMPRESOS Y PUBLICACIONES PARA EL DEPARTAMENTO DE POLICIA DE SUCRE </t>
  </si>
  <si>
    <t>CANCELACION MPUESTO PREDIAL Y SOBRETASA AMBIENTAL</t>
  </si>
  <si>
    <t xml:space="preserve">IMPUESTO ALUMBRADO PUBLICO </t>
  </si>
  <si>
    <t xml:space="preserve">VIGENCIA FUTURAS DESUC - SERVICIO DE ASEO DE LAS INSTALACIONES DE LA BASE DEL DESUC, SETRA, SIJIN Y CARABINEROS, INCLUYE EL SUMINISTRO DE PRODUCTOS DE ASEO Y CAFETERÍA - LOGISTICA </t>
  </si>
  <si>
    <t xml:space="preserve">DESUC - SERVICIO DE ASEO DE LAS INSTALACIONES DE LA BASE DEL DESUC, SETRA, SIJIN Y CARABINEROS, INCLUYE EL SUMINISTRO DE PRODUCTOS DE ASEO Y CAFETERÍA - LOGISTICA  </t>
  </si>
  <si>
    <t xml:space="preserve">APALANCAMIENTO - DESUC - SERVICIO DE ASEO DE LAS INSTALACIONES DE LA BASE DEL DESUC, SETRA, SIJIN , INCLUYE EL SUMINISTRO DE PRODUCTOS DE ASEO Y CAFETERÍA - LOGISTICA </t>
  </si>
  <si>
    <t xml:space="preserve">DESUC SERVICIO DE FUMIGACION  PARA  EL DEPARTAMENTO DE SUCRE                            </t>
  </si>
  <si>
    <t xml:space="preserve">JEFE DE TALENTO HUMANO </t>
  </si>
  <si>
    <t xml:space="preserve">CANCELACION DE VIATICOS </t>
  </si>
  <si>
    <t>SERVICIO DE ALIMENTACION PARA EL PERSONAL QUE CUBRE LOS DIFERENTES SERVICIO  EN EL DEPARTAMENTO DE POLICIA SUCRE</t>
  </si>
  <si>
    <t xml:space="preserve">ARCHIVO </t>
  </si>
  <si>
    <t>DESUC  - SERVICIO DE CORREO - GUGED</t>
  </si>
  <si>
    <t xml:space="preserve">JEFE DE ALMIN </t>
  </si>
  <si>
    <t>SUMINISTRO DE ELEMENTOS DE PAPELERIA, UTILES DE ESCRITORIO Y DE OFICINA.</t>
  </si>
  <si>
    <t xml:space="preserve">44103105-44103100 </t>
  </si>
  <si>
    <t xml:space="preserve">SUMINISTRO DE TINTAS Y TONER PARA EL DEPARTAMENTO DE SUCRE </t>
  </si>
  <si>
    <t>SUMINISTRO DE ELEMENTOS DE PAPELERIA, UTILES DE ESCRITORIO Y DE OFICINA.( GANCHOS, MARCADORES)</t>
  </si>
  <si>
    <t>SUMINISTRO DE MATERIALES  HERRAMIENTAS Y ELEMENTOS DE FERRETERIA DESUC</t>
  </si>
  <si>
    <t>02-02-01-004-006-01</t>
  </si>
  <si>
    <t>ADQUISICION DE LLANTAS Y NEUMATICOS  PARA EL PARQUE AUTOMOTOR</t>
  </si>
  <si>
    <t xml:space="preserve">SUMINISTRO DE UREAD PARA LOS VEHICULOS DEL PARQUE AUTOMTOR </t>
  </si>
  <si>
    <t xml:space="preserve">SIJIN </t>
  </si>
  <si>
    <t>41111500, 27111800</t>
  </si>
  <si>
    <t xml:space="preserve">ADQUISICION DE BALANZAS DIGITALES  Y PIE DE REY PARA LA ESPECIALIDAD DE CRIMININALISTICA </t>
  </si>
  <si>
    <t>D31CERSI</t>
  </si>
  <si>
    <t>CERSI</t>
  </si>
  <si>
    <t>ARTUM</t>
  </si>
  <si>
    <t>SUMINISTROS DE OFICINA CENTROS VACACIONALES</t>
  </si>
  <si>
    <t>SUMINISTRO DE ELEMENTOS PARA ADECUACIÓN, CONSTRUCCIÓN, REMODELACIÓN Y FERRETERÍA CENTROS VACACIONALES</t>
  </si>
  <si>
    <t>44121500;44121800;44121900; 44122000; 44122100; 14111500, 14111506</t>
  </si>
  <si>
    <t xml:space="preserve">    44121500;44121800;44121900;44122000;    44122100;14111500, 14111506</t>
  </si>
  <si>
    <t>ENERGÍA CENTROS VACACIONALES</t>
  </si>
  <si>
    <t>ACUEDUCTO CENTRO VACACIONALES</t>
  </si>
  <si>
    <t>SERVICIO DE ASEO Y LIMPIEZA DE INSTALACIONES CENTROS VACACIONALES VIGENCIA FUTURA 2025</t>
  </si>
  <si>
    <t xml:space="preserve">SERVICIO DE ASEO Y LIMPIEZA DE INSTALACIONES CENTROS VACACIONALES </t>
  </si>
  <si>
    <t xml:space="preserve">SERVICIO DE ASEO Y LIMPIEZA DE INSTALACIONES CENTROS VACACIONALES- MANTENIMIENTO PISCINA </t>
  </si>
  <si>
    <t>47121815;91111602</t>
  </si>
  <si>
    <t>SERVICIO DE - MANTENIMIENTO PISCINA VIGENCIA FUTURAS 2025</t>
  </si>
  <si>
    <t>81102600;72154055</t>
  </si>
  <si>
    <t xml:space="preserve">LAVADO, DESINFECCIÓN DE TANQUES Y MUESTREO </t>
  </si>
  <si>
    <t>SANEAMIENTO DE UNIDADES SEPTICAS</t>
  </si>
  <si>
    <t>ALCANTARILLADO Y RECOLECCIÓN DE RESIDUOS COLEGIOS</t>
  </si>
  <si>
    <t>93141701;
93141702;
90141603</t>
  </si>
  <si>
    <t>ACTIVIDADES DE BIENESTAR SOCIAL - USUARIOS CENTRO RECREATIVO</t>
  </si>
  <si>
    <t>IMPUESTO PREDIAL CENTROS VACACIONALES</t>
  </si>
  <si>
    <t>D31NSF</t>
  </si>
  <si>
    <t>AREDU</t>
  </si>
  <si>
    <t>NUSEFA SINCELEJO</t>
  </si>
  <si>
    <t>SERVICIO DE ASEO Y LIMPIEZA DE INSTALACIONES COLEGIOS VIGENCIA FUTURA 2025</t>
  </si>
  <si>
    <t>SE REQUIERE PARA PAGO DE SERVICIO CONTRATADO HASTA MAYO 2025</t>
  </si>
  <si>
    <t xml:space="preserve">SERVICIO DE ASEO Y LIMPIEZA DE INSTALACIONES COLEGIOS </t>
  </si>
  <si>
    <t>SE REQUIERE PARA PAGO QUE CUBRE SERVICIO DEL MES DE JUNIO A DICIEMBRE</t>
  </si>
  <si>
    <t>SE REQUIERE PAGO DE IMPUESTO PREDIAL ANUAL</t>
  </si>
  <si>
    <t>SE REQUIERE PARA FUNCIONAMIENTO DEL PLANTEL</t>
  </si>
  <si>
    <t>SERVICIO DE GAS</t>
  </si>
  <si>
    <t>SERVICIO DE ALCANTARILLADO Y RECOLECCION DE RESIDUOS COLEGIOS</t>
  </si>
  <si>
    <t xml:space="preserve">SERVICIO DE LAVADO, DESINFECCION DE TANQUES Y MUESTREO </t>
  </si>
  <si>
    <t>SE REQUIERE LAVADO DE TANQUES Y PRUEBA MICROBIOLOGICA</t>
  </si>
  <si>
    <t>MANTENIMIENTO DE BIENES MUEBLES, EQUIPOS Y ENSERES, RECARGA DE EXTINTORES</t>
  </si>
  <si>
    <t>RECARGA Y MANTENIMIENTO DE EXTINTORES</t>
  </si>
  <si>
    <t>02-02-02-008-006-01</t>
  </si>
  <si>
    <t>SERVICIOS DE APOYO A LA AGRICULTURA, LA CAZA, LA SILVICULTURA Y LA PESCA</t>
  </si>
  <si>
    <t xml:space="preserve">TALA DE ARBOLES DENTRO DEL PERIMETRO </t>
  </si>
  <si>
    <t>SE REQUIERE EN CUMPLIMIENTO A LA NORMATIVIDAD DEL SISTEMA DE GESTIÒN AMBIENTAL Y DEL SGSST</t>
  </si>
  <si>
    <t xml:space="preserve">FUMIGACION DE INSTALACIONES </t>
  </si>
  <si>
    <t>FUMIGACION EN ZONAS VERDES, AULAS Y OFICINAS</t>
  </si>
  <si>
    <t xml:space="preserve">73152100;72101511 </t>
  </si>
  <si>
    <t>REPARACION Y MANTENIMINETO DE AIRES ACONDICIONADOS Y EQUIPO DE REFRIGERACION</t>
  </si>
  <si>
    <t>POR LAS ALTAS TEMPERATURAS SE REQUIERE MANTENIMIENTO</t>
  </si>
  <si>
    <t>SE REQUIERE DEBIDO A FILTRACION DE AGUAS POR EL TECHO</t>
  </si>
  <si>
    <t>SERVICIO DE ALUMBRADO PUBLICO</t>
  </si>
  <si>
    <t>SE REQUIERE PARA EL CORRECTO FUNCIONAMIENTO DEL SERVICIO EDUCATIVO</t>
  </si>
  <si>
    <t>SUMINISTRO DE PAPELERÍA, ÚTILES DE ESCRITORIO Y OFICINA.</t>
  </si>
  <si>
    <t>SE REQUIERE PARA LOS DISTINTOS PROCESOS DEL CENTRO EDUCATIVO</t>
  </si>
  <si>
    <t>SUMINISTRO DE MATERIALES  HERRAMIENTAS Y ELEMENTOS DE FERRETERIA DESUC, CEVTO , CERSI NUSEFA.</t>
  </si>
  <si>
    <t>31211500;31211502;31211505</t>
  </si>
  <si>
    <t>D31-CEVTO</t>
  </si>
  <si>
    <t>CEVTO</t>
  </si>
  <si>
    <t>CEVTO-ARLOF</t>
  </si>
  <si>
    <t xml:space="preserve">SUMINISTRO DE PAPELERIA </t>
  </si>
  <si>
    <t>PARA EL OPTIMO FUNCIONAMIENTO DE LOS PROCESOS ADMINISTRATIVOS.</t>
  </si>
  <si>
    <t>SUMINISTRO PINTURAS</t>
  </si>
  <si>
    <t>SE HACE INDISPENSABLE Y NECESARIO CONTAR EL DINERO PARA EL MANTENIMIENTO DE LAS INSTALACIONES.</t>
  </si>
  <si>
    <t>MATERIALES Y SUMINISTROS DE FERRETERIA</t>
  </si>
  <si>
    <t>31162800; 31162800</t>
  </si>
  <si>
    <t>11121600;31162800</t>
  </si>
  <si>
    <t>PARA PAGO DE SERVICIO DE ENERGIA</t>
  </si>
  <si>
    <t>CEVTO-SGA</t>
  </si>
  <si>
    <t>47130000,7113141, 70171707</t>
  </si>
  <si>
    <t>MANTENIMIENTO POZO DE AGUA CRUDA</t>
  </si>
  <si>
    <t>TENIENDO EN CUENTE EL ULTIMO CONTRATO DE CONCESIÓN DE POZOS SE EVIDENCIO EL ESTADO DE LOS MISMOS, DETERMINANDO QUE REQUIEREN DE MANTENIMIENTO URGENTE PARA GARANTIZAR EL SUMINISTRO DEL AGUA A LAS UNIDADES</t>
  </si>
  <si>
    <t>SERVICIO SOPORTE ASEO INSTALACIONES</t>
  </si>
  <si>
    <t>DINEROS COMPROMETIDOS DE LAS VIGENCIAS FUTURAS ASIGNADAS PARA EL 2025</t>
  </si>
  <si>
    <t>DINEROS REQUERIDOS PARA FINALIZAR LA VIGENCIA 2025, ASEGURANDO EL APALANCAMIENTO</t>
  </si>
  <si>
    <t>SERVICIO SOPORTE MANTENIMIENTO DE PISCINA</t>
  </si>
  <si>
    <t xml:space="preserve">FUMIGACION, </t>
  </si>
  <si>
    <t>SE REQUIERE PARA EL CONTROL DE PLAGAS</t>
  </si>
  <si>
    <t xml:space="preserve">81102600, 72154055 </t>
  </si>
  <si>
    <t>SERVICIO DE LAVADO Y DESINFECCIÓN DE TANQUES Y MUESTREO DE AGUA POTABLE Y RESIDUAL Y PRUEBAS DEL  AGUA PTAR Y PTAP POZO PROFUNDO</t>
  </si>
  <si>
    <t>72101511,
73152100</t>
  </si>
  <si>
    <t xml:space="preserve">MANTENIMIENTO TRANFORMADOR Y REDES ELECTRICAS </t>
  </si>
  <si>
    <t>SE HACE NECESARIO TENIENDO EN CUENTA QUE DESDE HACE MAS DE 3 AÑOS, NO SE REALIZA EL MANTENIMIENTO DEL EQUIPO ELECTRICO QUE SUMINISTRA LA ENERGIA A LA UNIDAD.</t>
  </si>
  <si>
    <t xml:space="preserve">MANTENIMIENTO INMUEBLES </t>
  </si>
  <si>
    <t>MANTEMIENTO DE PTAR Y PTAP</t>
  </si>
  <si>
    <t>PARA LA REALIZACION DE LOS MANTENIMIENTOS PREVENTIVOS.</t>
  </si>
  <si>
    <t xml:space="preserve">MANTENIMIENTO PREVENTIVO Y RECARGA DE EXTINTORES ABC Y CARBONICO BC </t>
  </si>
  <si>
    <t>REQURIMIENTO INDISPENSABLE PARA EL FUNCIONAMIENTO DEL PUNTO DE SERVICIO</t>
  </si>
  <si>
    <t>ALCANTARILLADO Y RECOLECCIÓN DE RESIDUOS SOLIDOS</t>
  </si>
  <si>
    <t>CEVTO-GUTAH</t>
  </si>
  <si>
    <t xml:space="preserve">93141506
93141701
93141702
90141500
</t>
  </si>
  <si>
    <t xml:space="preserve">ACTIVIDADES SAFAP </t>
  </si>
  <si>
    <t>PARA EL DESARROLLO DE LAS ACTIVIDADES LUDICAS Y DE BIENERTAR PARA EL PERSONAL.</t>
  </si>
  <si>
    <t xml:space="preserve">IMPUESTO PREDIAL Y SOBRETASA AMBIENTAL </t>
  </si>
  <si>
    <t>D31D</t>
  </si>
  <si>
    <t>SUMINISTRO DE ELEMENTOS DE PAPELERIA, TINTAS , UTILES DE ESCRITORIO Y DE OFICINA.</t>
  </si>
  <si>
    <t> 46182010</t>
  </si>
  <si>
    <t xml:space="preserve"> DINCO- COMPRA DE ELEMENTOS PARA LA PROTECCION DEL PERSONAL-TAPABOCAS CAJAS POR 50 UNIDADES ,3 CAPAS DE ALFASADE, BAJA LENGUA DE MADERA, CAJA POR 500 UNIDADES, GUANTES LATEX</t>
  </si>
  <si>
    <t>PRODUCTOS DE CAUCHO</t>
  </si>
  <si>
    <t>DINCO PAGO DE ARL DE UN PROFESIONAL EN TRABAJO SOCIAL Y PAGO DE 01  PROFESIONAL EN LICENCIATURA EN EDUCACION FISICA O CARRERAS AFINES</t>
  </si>
  <si>
    <t xml:space="preserve">DINCO SERVICIO DE ASEO DE LAS INSTALACIONES </t>
  </si>
  <si>
    <t xml:space="preserve">DINCO-TRABAJADOR SOCIAL </t>
  </si>
  <si>
    <t xml:space="preserve">DINCO- LICENCIADO EN EDUCACION FISICA </t>
  </si>
  <si>
    <t xml:space="preserve">93141506
93141701
93141702
90141500
94101500 </t>
  </si>
  <si>
    <t xml:space="preserve">ACTIVIDADES PARA EL BIENESTAR DE LOS FUNCIONARIOS QUE CONFORMAN EL DEPARTAMENTO DE SUCRE </t>
  </si>
  <si>
    <t>D31C</t>
  </si>
  <si>
    <t>D31B3</t>
  </si>
  <si>
    <t xml:space="preserve">DESUC </t>
  </si>
  <si>
    <t>DEGUV</t>
  </si>
  <si>
    <t>IJ ALARCON ORTIZ JORGE ALFREDO</t>
  </si>
  <si>
    <t>AZUCAR BOLSA X 500 GR</t>
  </si>
  <si>
    <t>CAFÉ BOLSA X 500 GR</t>
  </si>
  <si>
    <t>AROMATICAS DE FRUTAS X 12 SOBRES</t>
  </si>
  <si>
    <t>BOTELLA DE AGUA DE (300) ML</t>
  </si>
  <si>
    <t>BAYETILLA DE 30X30 COLOR BLANCO</t>
  </si>
  <si>
    <t>MECHA PARA TRAPERO 34X15, REFERENCIA 1000 ALGODÓN</t>
  </si>
  <si>
    <t>MEZCLADORES DE MADERA PARA CAFÉ DE 11 CENTÍMETROS CAJA X 1000 UNIDADES</t>
  </si>
  <si>
    <t>VASO CARTÓN BIODEGRADABLE 120 CC 4 OZ X 50 UNIDADES</t>
  </si>
  <si>
    <t xml:space="preserve">SERVILLETA DOBLE HOJA X320 </t>
  </si>
  <si>
    <t>PAPEL HIGIÉNICO, TRIPLE HOJA, COLOR BLANCO, EMPAQUE INDIVIDUAL</t>
  </si>
  <si>
    <t>AMBIENTADOR AROMA A LAVANDA X 3800 ML</t>
  </si>
  <si>
    <t>BLANQUEADOR DESINFECTANTE X 3800 ML</t>
  </si>
  <si>
    <t>HIPOCLORITO GRANULADO</t>
  </si>
  <si>
    <t>BIO DETERGENTE INDUSTRIAL 3750CC</t>
  </si>
  <si>
    <t>VARSOL ECOLOGICO X1000 ML</t>
  </si>
  <si>
    <t>LAVALOZA LIQUIDO X 500 ML</t>
  </si>
  <si>
    <t>LIMPIA VIDRIOS X 500CM3, ATOMIZADOR</t>
  </si>
  <si>
    <t>GUANTE DE CAUCHO RESISTENTES A SOLUCIÓN DILUIDAS EN BLANQUEADOR, DETERGENTES Y ÁCIDO MURIÁTICO, DOBLE CAPA LÁTEX NATURAL, TALLAS DE 7 A 9 PULGADAS</t>
  </si>
  <si>
    <t>CHUPA PARA SANITARIO BOMBA DE SUCCIÓN. RESISTENTE, MANGO CON ACOPLES EN LOS EXTREMOS PARA ROSCAR LA BASE</t>
  </si>
  <si>
    <t>BALDE EN POLIPROPILENO CON CAPACIDAD DE 12 LITROS</t>
  </si>
  <si>
    <t xml:space="preserve">BOLSA PARA BASURA 80X100 CM PAQUETE X6 CALIBRE 2 COLOR NEGRO,GRIS,VERDE,AZUL </t>
  </si>
  <si>
    <t>ESPONJA PARA EL LAVADO DE LOZA PAQUETE X 4 UNIDADES</t>
  </si>
  <si>
    <t>PORTA TRAPERO PLÁSTICO, CON MANGO PLATICO DE 1.60 CM DE LARGO</t>
  </si>
  <si>
    <t>RECOGEDOR DE PLASTICO RIGIDO CON MANGO DE PLASTICO</t>
  </si>
  <si>
    <t>CEPILLOS PARA LAVAR PISOS CON MANGO DE MADERA 1.30 CM DE LARGO</t>
  </si>
  <si>
    <t>CHURRUSCO PARA BAÑO, CON BASE</t>
  </si>
  <si>
    <t>LIMPIADOR DE TELARAÑAS CON MANGO DE MADERA 200 CM</t>
  </si>
  <si>
    <t>ESCOBA DE CERDAS SUAVES CON MEDIDAS ANCHO 8.5 CM, LARGO 35 CM Y ALTO 12.5 CM, CON MAGO DE MADERA DE 160 CM</t>
  </si>
  <si>
    <t>ESCOBA PLASTICA JARDIN 24 PULGADAS 27 DIENTES</t>
  </si>
  <si>
    <t>ESCOBÓN INDUSTRIAL CON CABO</t>
  </si>
  <si>
    <t>IJ AVELLA AVELLA JORGE EDWARDS</t>
  </si>
  <si>
    <t>COMPROMISOS VIGENCIA FUTURA - ORDEN DE COMPRA  SUMINISTRO DE COMBUSTIBLE PARA EL DEPARTAMENTO DE POLICÍA GUAVIARE.</t>
  </si>
  <si>
    <t>A.C.P.M (DIESEL CORRIENTE) VF</t>
  </si>
  <si>
    <t>GASOLINA CORRIENTE REGULAR VF</t>
  </si>
  <si>
    <t>COMPROMISO VIGENCIA FUTURA - MANTENIMIENTO PREVENTIVO Y CORRECTIVO DEL PARQUE AUTOMOTOR DEL DEPARTAMENTO DE POLICÍA GUAVIARE.</t>
  </si>
  <si>
    <t>SERVICIOS DE MANTENIMIENTO Y REPARACIÓN DE MOTOCICLETAS DEGUV VF</t>
  </si>
  <si>
    <t>SERVICIOS DE MANTENIMIENTO Y REPARACIÓN DE VEHÍCULOS AUTOMÓVILES DEL DEGUV VF</t>
  </si>
  <si>
    <t>TE FIGUEROA RUEDA OSCAR IVAN</t>
  </si>
  <si>
    <t>SUMINISTRO DE IMPRESOS Y PUBLICACIONES PARA EL DEPARTAMENTO DE POLICÍA GUAVIARE</t>
  </si>
  <si>
    <t>COMPRA DE PENDONES CON TRIPODE Y VOLANTES</t>
  </si>
  <si>
    <t>JEFE SECCIONAL DE CARABINEROS Y PROTECCION AMBIENTAL</t>
  </si>
  <si>
    <t>CT SANTOYO HERNANDEZ CAMILO ALEJANDRO</t>
  </si>
  <si>
    <t xml:space="preserve"> ARRENDAMIENTO AETCR SAN JOSÉ COLINAS</t>
  </si>
  <si>
    <t>ADQUISICIÓN DE SEGUROS OBLIGATORIO DE ACIDENTES DE TRANSITO -SOAT, QUE AMPARA LOS DAÑOS CORPORALES QUE SE CAUSEN A LAS PERSONAS.</t>
  </si>
  <si>
    <t>COMPRA DE SEGUROS DE ACCIDENTES PARA LOS VEHICULOS Y MOTOCICLETAS ASIGNADAS AL COMANDO DEPARTAMENTO DE POLICIA GUAVIARE</t>
  </si>
  <si>
    <t>COMANDANTE COMPAÑIA AUXILIARES DE POLICIA</t>
  </si>
  <si>
    <t>MUÑOZ QUISCUALTUD ORLANDO</t>
  </si>
  <si>
    <t>COLCHONETAS</t>
  </si>
  <si>
    <t>SABANAS</t>
  </si>
  <si>
    <t>ALMOHADA 70X50 SILICONADAD COLOR BLANCO</t>
  </si>
  <si>
    <t>AUXILIAR PARA APOYO DE SEGURIDAD-11</t>
  </si>
  <si>
    <t>PASTRAN RIVAS YEISON STIVEN</t>
  </si>
  <si>
    <t>SUMINISTRO DE ALIMENTACIÓN E HIDRATACIÓN PARA EL PERSONAL POLICIAL ADSCRITOS AL DEPARTAMENTO DE POLICÍA GUAVIARE Y UNIDADES DE APOYO.</t>
  </si>
  <si>
    <t>SUMINISTRO DE ALIMENTACIÓN E HIDRATACIÓN PARA EL PERSONAL POLICIAL ADSCRITOS AL DEPARTAMENTO DE POLICÍA GUAVIARE COMPROMETIDOS EN LOS DIFERENTES SERVICIOS EN LA VIGENCIA 2025</t>
  </si>
  <si>
    <t>TECNICO TECNOLOGIAS DE LA INFORMACION Y LAS COMUNICACIONES</t>
  </si>
  <si>
    <t>ROJAS VIRACACHA LUIS ALBERTO</t>
  </si>
  <si>
    <t>SUMINISTRO DE COMSUMIBLES DE IMPRESIÓN ELEMENTOS DE PAPELERÍA Y USO DE OFICINA PARA EL DEPARTAMENTO DE POLICÍA GUAVIARE</t>
  </si>
  <si>
    <t>TABLERO ACRILICO</t>
  </si>
  <si>
    <t>COMPRA DE UTENSILIOS DE PAPELERÍA Y CONSUMIBLES DE IMPRESIÓN PARA EL COMANDO DEPARTAMENTO DE POLICÍA GUAVIARE</t>
  </si>
  <si>
    <t>GUILLOTINA PARA PAPEL</t>
  </si>
  <si>
    <t>RIVERA CASTRO LICENIA</t>
  </si>
  <si>
    <t>AIRE ACONDICIONADO DE 18,000 BTU</t>
  </si>
  <si>
    <t>CONGELADOR</t>
  </si>
  <si>
    <t xml:space="preserve">MANTENIMIENTO PREVENTIVO Y CORRECTIVO AIRES ACONDICIONADOS Y EQUIPOS DE REFRIGERACION </t>
  </si>
  <si>
    <t>D20D</t>
  </si>
  <si>
    <t>DIRECCION DE INCORPORACION-BIENESTAR SOCIAL SAFAP</t>
  </si>
  <si>
    <t>PINTURA PARA EXTERIOR CANECA 5 GALONES IDEAL PARA FACHADAS COLOR BLANCO Y GRIS BASALTO</t>
  </si>
  <si>
    <t>PINTURA VINILO TIPO 1 PARA INTERIORES CANECAS 5 GALONES COLOR BLANCO</t>
  </si>
  <si>
    <t>PINTURA ESMALTE GALON PARA SUPERFICIES METALICAS Y MADERA,COLOR POR DEFINIR</t>
  </si>
  <si>
    <t>PINTURA TRAFICO PESADO  GALON , COLOR A DEFINIR</t>
  </si>
  <si>
    <t>PINTURA BITUMINOSA DE ALUMINIO CANECA X16KG</t>
  </si>
  <si>
    <t>SILICONA TRANSPARENTE POR 280ML</t>
  </si>
  <si>
    <t>ADHESIVO ESTRUCTURAL MONOCOMPONENTE DE SILICONA DE ALTA FUERZA MECÁNICA POR 300 ML</t>
  </si>
  <si>
    <t xml:space="preserve">POLISOMBRA COLOR NEGRO  100M </t>
  </si>
  <si>
    <t xml:space="preserve">COSTALES VERDES PARA MURALLAS </t>
  </si>
  <si>
    <t>CINTA AISLANTE ELÉCTRICA NEGRA 18 MTS</t>
  </si>
  <si>
    <t>BALDE PARA CONSTRUCCIÓN</t>
  </si>
  <si>
    <t>RODILLO DE FELPA DE 9 PULGADAS</t>
  </si>
  <si>
    <t>BROCHA DE 1 PULGADA</t>
  </si>
  <si>
    <t>BROCHA DE 2 PULGADA</t>
  </si>
  <si>
    <t>BROCHA DE 3 PULGADA</t>
  </si>
  <si>
    <t>BROCHA DE 4 PULGADAS</t>
  </si>
  <si>
    <t>CHAZO PLASTICO 5/16 CON TORINILLO GOLOZO NEGRO PAQUETE POR 100 UNIDADES</t>
  </si>
  <si>
    <t>CHAZO PLASTICO 1/4 CON TORINILLO GOLOZO NEGRO PAQUETE POR 100 UNIDADES</t>
  </si>
  <si>
    <t>CHAZO PLASTICO 1/2 CON TORINILLO GOLOZO NEGRO PAQUETE POR 100 UNIDADES</t>
  </si>
  <si>
    <t>CHAZO PLASTICO 3/8 CON TORINILLO GOLOZO NEGRO PAQUETE POR 100 UNIDADES</t>
  </si>
  <si>
    <t>ACOPLE PARA LAVAMANOS  Y LAVA PLAT0OS</t>
  </si>
  <si>
    <t>LLAVE PARA LAVAMANOS</t>
  </si>
  <si>
    <t>GRIFERIA PARA TANQUE SANITARIO</t>
  </si>
  <si>
    <t>MACHETE</t>
  </si>
  <si>
    <t>CARRETILLA</t>
  </si>
  <si>
    <t>ESTUCO ACRÍLICO PROFESIONAL EXTERIOR CANECA POR 5 GALONES</t>
  </si>
  <si>
    <t>CAL HIDRATADA POR 10 KILOS</t>
  </si>
  <si>
    <t>CEMENTO</t>
  </si>
  <si>
    <t>TORNILLO AUTOPERFORANTE PARA CUBIERTA</t>
  </si>
  <si>
    <t>CORTA TUBOS PVC CAPACIDAD 42MM</t>
  </si>
  <si>
    <t>TEJAS ARQUITECTONICA 6 METRO</t>
  </si>
  <si>
    <t>HOMBRESOLO</t>
  </si>
  <si>
    <t>ALICATE  6 PULGADAS PUNTA LARGA CORTANTE</t>
  </si>
  <si>
    <t>ALICATE PELACABLES 8,5 PULGADAS</t>
  </si>
  <si>
    <t>ALICATE DE CORTE DIAGONAL 6 PULGADAS</t>
  </si>
  <si>
    <t>PALUSTRE 6 PULGADAS</t>
  </si>
  <si>
    <t>PALUSTRE 8 PULGADAS</t>
  </si>
  <si>
    <t>BARRA DE ACERO DE 14 PULGADAS</t>
  </si>
  <si>
    <t>PALA REDONDA</t>
  </si>
  <si>
    <t>PALADRAGA</t>
  </si>
  <si>
    <t>PALIN AHOYADOR</t>
  </si>
  <si>
    <t>ROTOMARTILLO 780W</t>
  </si>
  <si>
    <t>DISCO DE CORTE METAL 4 PULGADAS</t>
  </si>
  <si>
    <t>DISCO DIAMANTADO SEGMENTADO 4 PULGADAS</t>
  </si>
  <si>
    <t>DISCO DIAMANTADO CONTINUO 4 PULGADAS</t>
  </si>
  <si>
    <t>DISCO DE CORTE METAL 6 PULGADAS</t>
  </si>
  <si>
    <t>DISCO DIAMANTADO SEGMENTADO 6 PULGADAS</t>
  </si>
  <si>
    <t>DISCO DIAMANTADO CONTINUO 6 PULGADAS</t>
  </si>
  <si>
    <t>JUEGO DE 6 DESTORNILLADORES</t>
  </si>
  <si>
    <t>LLAVE AJUSTABLE DE 12 PULGADAS</t>
  </si>
  <si>
    <t>LLAVE DE TUBO DE 8 PULGADAS</t>
  </si>
  <si>
    <t xml:space="preserve">COMBO TALADRO PERCUTOR 1/2-PULG + ATORNILLADOR DE IMPACTO 1/4-PULG 20V </t>
  </si>
  <si>
    <t>CABLE ELECTRICO CALIBRE 2*18 300V X 100 METROS</t>
  </si>
  <si>
    <t>EXTENSION 20M</t>
  </si>
  <si>
    <t>REFLECTORES</t>
  </si>
  <si>
    <t>REFLECTOR LED DE 50W IP65 Y 100W IP65</t>
  </si>
  <si>
    <t>LAMPARA LED REDONDO DE 24W DE INCRUSTAR</t>
  </si>
  <si>
    <t>LAMPARA LED REDONDO DE 24W DE SOBREPONER</t>
  </si>
  <si>
    <t>LAMPARA LED REDONDO DE 18W DE INCRUSTAR</t>
  </si>
  <si>
    <t>LAMPARAS LED 60X60 48W LUZ BLANCA</t>
  </si>
  <si>
    <t>PANEL LED REDONDO DE INCRUSTAR 18W LUZ FRIA</t>
  </si>
  <si>
    <t>TECNICO DE SERVICIOS-17</t>
  </si>
  <si>
    <t>RIVAS PRADO CLARA ROSA</t>
  </si>
  <si>
    <t>SERVICIO POSTALES Y MENSAJERIA</t>
  </si>
  <si>
    <t>VASQUEZ CARRERO JAIVER EDUARDO</t>
  </si>
  <si>
    <t>MANTENIMIENTO DEL DESFIBILADOR</t>
  </si>
  <si>
    <t>ADMINISTRADOR (A) RED DE RADIO</t>
  </si>
  <si>
    <t>AGUDELO MORALES CESAR AUGUSTO</t>
  </si>
  <si>
    <t>MANTENIMIENTO EQUIPOS TECNOLOGICOS</t>
  </si>
  <si>
    <t>TORRES GONZALEZ CESAR AUGUSTO</t>
  </si>
  <si>
    <t>A-02-02-02-009-007</t>
  </si>
  <si>
    <t xml:space="preserve">  LIMPIEZA Y DESINFECCION DE TANQUES ELEVADOS</t>
  </si>
  <si>
    <t xml:space="preserve">  MANTENIMIENTO CAJAS DE INSPECCION TRAMPAS DE GRASA</t>
  </si>
  <si>
    <t xml:space="preserve">  CARACTERIZACION DE VERTIMIENTO DE ACUERDO A LA NORMA VIGENTE</t>
  </si>
  <si>
    <t xml:space="preserve">  ANALISIS FISICO Y MICROBIOLOGICO DEL AGUA POTABLE</t>
  </si>
  <si>
    <t>ADMINISTRADOR SEGURIDAD DE LA INFORMACION</t>
  </si>
  <si>
    <t>BELTRAN HERNANDEZ JOSE HELI</t>
  </si>
  <si>
    <t>FUENTES  INGETRONICAS DE 25A A 12V</t>
  </si>
  <si>
    <t xml:space="preserve">CABLE DOS A UNO DE 15 METROS </t>
  </si>
  <si>
    <t>CONECTOR PLUG DOS A UNO</t>
  </si>
  <si>
    <t xml:space="preserve">CABLE HMDI DE 10 METROS </t>
  </si>
  <si>
    <t xml:space="preserve">METRO CABLE HELIAX 1/2 COBRE CORRUGADO BLINDADO
</t>
  </si>
  <si>
    <t>EXTENSION DE CABLE ENCAUCHETADO DE TRES HILOS CALIBRE 10 (3x10) DE 15 METROS CON CLAVIJA PARA TRABAJO PESADO CONEXIÓN TOMA CORRIENTE NORMAL Y MULTITOMA DE MINIMO 8 ESPACIOS EN CAJA METALICA CON PINTURA DIELECTRICA COLOR NEGRO Y SWITCH DE APAGADO CON FUSIBLE Y SUPRESOR DE PICOS (EL CABLE, TOMAS Y CLAVIJA DEBE CUMPLIR CON LA NORMA AWG Y LA NORMA RETIE DEBE CUMPLIR NORMA.</t>
  </si>
  <si>
    <t>CARGADOR MULTIPLE PARA BATERIAS RADIOS APX 8000 APX 5000 DE 06 BAHIAS PMNN4486A</t>
  </si>
  <si>
    <t>CARGADOR MULTIPLE PARA BATERIAS RADIOS XTS 4250  DE 06 BAHIAS</t>
  </si>
  <si>
    <t>TERA DE ALMACENAMIENTO</t>
  </si>
  <si>
    <t>PERILLA SELECTORA DE CANAL RADIO APX 8000 COMPLETA</t>
  </si>
  <si>
    <t>PERILLA SELECTORA DE VOLUMEN RADIO APX 8000 COMPLETA</t>
  </si>
  <si>
    <t>BEL CLIP PARA RADIO APX 8000</t>
  </si>
  <si>
    <t>BELCLIP PARA MONOFONO MOTOROLA RADIO XTS4250 Y APX 5000 Y 8000</t>
  </si>
  <si>
    <t>MONOFONO PARA RADIO APX8000</t>
  </si>
  <si>
    <t xml:space="preserve">PERILLAS DE VOLUMEN PARA RADIO XTS 4250 </t>
  </si>
  <si>
    <t>PERILLAS DE CANALES PARA RADIO XTS 4250</t>
  </si>
  <si>
    <t xml:space="preserve">BELCLIP PARA RADIO MOTOROLA XTS 4250 </t>
  </si>
  <si>
    <t xml:space="preserve">ANTENA PARA RADIO XTS 4250 </t>
  </si>
  <si>
    <t>MONOFONO PARA RADIO XTS4250</t>
  </si>
  <si>
    <t>ESTABILIZADOR DE ENERGIA</t>
  </si>
  <si>
    <t>MICROFONO TIPO USB PARA VIDEOCONFERENCIAS</t>
  </si>
  <si>
    <t>BATERÍA PARA RADIO MOTOROLA APX 8000 NUMERO DE PARTE PMNN4486A.</t>
  </si>
  <si>
    <t>BATERIA PARA RADIO MOTOROLA  XTS 4250</t>
  </si>
  <si>
    <t>BATERIAS DE 12V 34W (PARA UPS)</t>
  </si>
  <si>
    <t>A-02-02-01-004-009</t>
  </si>
  <si>
    <t>KIT PROBADOR DE PERDIDA DE FIBRA KFM-200 MICROSCOPE + OPTICAL POWER METTER + OPTICAL LIGHT SOURCE + VFL+ FOCP (KLT-15)</t>
  </si>
  <si>
    <t>A-02-02-01-004-010</t>
  </si>
  <si>
    <t>PROBADOR SEGUIDOR DE LINEAS Y CABLES ETERNET (RJ45) Y (RJ11) TIPO PROFESIONAL</t>
  </si>
  <si>
    <t>JEFE SECCIONAL TRANSITO Y TRANSPORTE</t>
  </si>
  <si>
    <t xml:space="preserve"> BOTELLO MESA EIDER FAVIAN</t>
  </si>
  <si>
    <t xml:space="preserve">TRAJE IMPERMEDABLE </t>
  </si>
  <si>
    <t>CASCO PARA MOTOCICLISTA</t>
  </si>
  <si>
    <t>RESPONSABLE VACACIONES</t>
  </si>
  <si>
    <t xml:space="preserve"> BARON CASTILLO CESAR ALEXIS</t>
  </si>
  <si>
    <t>TAPABOCAS NASAL AJUSTABLE X100</t>
  </si>
  <si>
    <t>ALCOHOL ANTISÉPTICO x 365ML</t>
  </si>
  <si>
    <t xml:space="preserve">BOTIQUINES TIPO AY B </t>
  </si>
  <si>
    <t>PAD PARA MAUSE ERGONOMICO</t>
  </si>
  <si>
    <t>GUANTES DE NITRILO CAJA X100</t>
  </si>
  <si>
    <t>CINTA ANTIDESLIZANTE X ROLLO</t>
  </si>
  <si>
    <t>BOLSA PARA CADAVER CON CREMALLERA</t>
  </si>
  <si>
    <t>APOYAPIES</t>
  </si>
  <si>
    <t>FONENDOSCOPIO</t>
  </si>
  <si>
    <t>VASCULA DIGITAL</t>
  </si>
  <si>
    <t>AUXILIAR DE SERVICIOS PUBLICOS  Y IMPUESTO PREDIAL</t>
  </si>
  <si>
    <t>A-02-02-02-008-007-</t>
  </si>
  <si>
    <t>MANTENIMIENTO EQUIPOS DE BOMBEO Y PLANTAS ELECTRICAS</t>
  </si>
  <si>
    <t>OSCAR GUIZA BAYEN</t>
  </si>
  <si>
    <t>MANTENIMIENTO DE EQUIPOS AGRICOLAS (MOTOSIERRA, GUADAÑA , FUMIGADORAS, PICADORAS ETC)</t>
  </si>
  <si>
    <t>CALIBRACION Y MANTENIMIENTO DE EQUIPOS</t>
  </si>
  <si>
    <t>RUIZ RIVERA HERNAN LEONARDO</t>
  </si>
  <si>
    <t>SERVICIO DE LA CONSTRUCCION</t>
  </si>
  <si>
    <t>MANTENIMIENTO PREVENTIVO Y CORRECTIVO PARA LA BASE COMANDO DEPARTAMENTO Y ESTACIONES QUE CONFORMAN EL COMANDO DEPARTAMENTO DE POLICÍA GUAVIARE</t>
  </si>
  <si>
    <t>A-02-02-01-003-006-01</t>
  </si>
  <si>
    <t>LLANTAS PARA EQUIPO AUTOMOTOR</t>
  </si>
  <si>
    <t>GARCIA OROZCO JULIAN</t>
  </si>
  <si>
    <t>MUEBLES INCORPORACION</t>
  </si>
  <si>
    <t>SCANER ALTO RENDIMIENTO</t>
  </si>
  <si>
    <t xml:space="preserve">     PUNTOS ECOLOGICOS</t>
  </si>
  <si>
    <t>SILLA TIPO SECRETARIAL</t>
  </si>
  <si>
    <t>ESCRITORIO OPERATIVO ESQUINERO EN L</t>
  </si>
  <si>
    <t>BALON VOLEIBOL</t>
  </si>
  <si>
    <t>BALON MICROFUTBOL</t>
  </si>
  <si>
    <t>OLLA ARROCERA</t>
  </si>
  <si>
    <t>OLLA CALDERO</t>
  </si>
  <si>
    <t>JUEGO DE OLLAS</t>
  </si>
  <si>
    <t>SARTEN</t>
  </si>
  <si>
    <t xml:space="preserve">LICUADORA </t>
  </si>
  <si>
    <t xml:space="preserve">VENTILADORES </t>
  </si>
  <si>
    <t>COMPRESOR DE 3 HP</t>
  </si>
  <si>
    <t>PLANTA ELECTRICA WARRIOR DIESEL MAN/ELEC</t>
  </si>
  <si>
    <t xml:space="preserve">  BOMBA DE VACÍO 4.8 CFM (1 ETAPA)</t>
  </si>
  <si>
    <t>PRODUCTOS DE HORNOS DE COQUE; PRODUCTOS DE REFINACIÓN DE PETRÓLEO Y COMBUSTIBLE NUCLEARCOMPONENTES BÁSICOS SEAN ESOS ACEITES</t>
  </si>
  <si>
    <t xml:space="preserve">A.C.P.M (DIESEL CORRIENTE)  </t>
  </si>
  <si>
    <t>GASOLINA CORRIENTE REGULAR</t>
  </si>
  <si>
    <t xml:space="preserve">COMBUSTIBLE (GASOLINA) PARA EQUIPOS UTILITARIOS, ACEITE Y REFIJERANTE </t>
  </si>
  <si>
    <t xml:space="preserve">COMBUSTIBLE (A.C.P.M) PARA EQUIPOS UTILITARIOS, ACEITE Y REFIJERANTE </t>
  </si>
  <si>
    <t>COMANDANTE ESCUADRA FUERZA DISPONIBLE</t>
  </si>
  <si>
    <t>LOPEZ CUTIVA SERGIO ANDRES</t>
  </si>
  <si>
    <t>SERVICIOS DE MANTENIMIENTO Y REPARACIÓN DE BICICLETAS</t>
  </si>
  <si>
    <t>MANTENIMIENTO PREVENTIVO Y CORRECTIVO A TODO COSTO CON INCLUSIÓN DE REPUESTOS PARA EL EQUIPO AUTOMOTOR DE PROPIEDAD DE LA POLICÍA NACIONAL EN ASIGNACIÓN PERMANENTE Y COMISIÓN TRANSITORIA AL SERVICIO DEL DEPARTAMENTO DE POLICÍA GUAVIARE, DEL PROGRAMA DE JUSTICIA Y PAZ DICAR Y DIPRO, DE LA COMPAÑÍA ANTINARCÓTICOS REGIONAL NO. 7 Y DE LA UNIDAD PRESTADORA DE SALUD GUAVIARE UPRES DEGUV</t>
  </si>
  <si>
    <t>SERVICIOS DE MANTENIMIENTO Y REPARACIÓN DE MOTOCICLETAS DEGUV</t>
  </si>
  <si>
    <t>RESPONSABLE MANTENIMIENTO VEHICULAR</t>
  </si>
  <si>
    <t>CASTILLA RAMIREZ JUAN DAVID</t>
  </si>
  <si>
    <t>SERVICIOS DE MANTENIMIENTO Y REPARACIÓN DE VEHÍCULOS AUTOMÓVILES DEL DEGUV</t>
  </si>
  <si>
    <t>MANTENIMIENTO, REPARACION Y CORRECTIVO DE LOS VEHICULOS ANFIBIOS</t>
  </si>
  <si>
    <t>A-02-02-01-002-001</t>
  </si>
  <si>
    <t>VIVERES MIRAFLORES</t>
  </si>
  <si>
    <t>RESPONSABLE ADMINISTRACION DE PERSONAL</t>
  </si>
  <si>
    <t>CARDENAS TUNJANO LEOVIGILDO</t>
  </si>
  <si>
    <t>OTROS SERVICIOS PROFESIONALES,CIENTIFICOS Y TECNICOS</t>
  </si>
  <si>
    <t>Selección abreviada menor cuantía</t>
  </si>
  <si>
    <t>DECES</t>
  </si>
  <si>
    <t>A-02-01-01-004-007-03</t>
  </si>
  <si>
    <t>Sistema de Sonido profesional con amplificadores de sonido,cabinas activas, consola, bajos, microfonos, parales para microfono.</t>
  </si>
  <si>
    <t>A-02-01-01-006-002-03-1-01</t>
  </si>
  <si>
    <t>Adquisición de licencias para computadores de mesa o escritorio de acuerdo a las especificaciones tecnicas de GUTIC</t>
  </si>
  <si>
    <t>A-02-02-01-002-003-05</t>
  </si>
  <si>
    <t>AZÚCAR</t>
  </si>
  <si>
    <t xml:space="preserve">Suministro de productos de azúcar y azúcar (cafetería) </t>
  </si>
  <si>
    <t xml:space="preserve">Suministro de productos del café y café (cafetería) </t>
  </si>
  <si>
    <t>A-02-02-01-002-004-04</t>
  </si>
  <si>
    <t xml:space="preserve">Suministro de bebidas no alcohólicas , agua embotelladas, aguas minerales embotelladas, bebidas gaseosas no alcohólicas (maltas, gaseosas, etc.) (cafetería) </t>
  </si>
  <si>
    <t>A-02-02-01-003-002-01</t>
  </si>
  <si>
    <t>Suministro de elementos de papelería  para el Departamento Policía Cesar, para la vigencia 2024 - 2025</t>
  </si>
  <si>
    <t>Suministro de elementos de papelería para el Departamento Policía Cesar para la vigencia  2025</t>
  </si>
  <si>
    <t xml:space="preserve">Apalancamiento para el Suministro de elementos de papelería para el Departamento Policía Cesar vigencia 2025 (Diciembre) </t>
  </si>
  <si>
    <t>RESPONSABLE COMBUSTIBLE</t>
  </si>
  <si>
    <t>A-02-02-01-003-003-03</t>
  </si>
  <si>
    <t>15101506 
15101505</t>
  </si>
  <si>
    <t>Combustible (Gasolina corriente y ACPM) para los vehículos y motocicletas adscritos al DECES  vigencia 2024 - 2025</t>
  </si>
  <si>
    <t>Combustible (Gasolina corriente y ACPM) para los vehículos y motocicletas adscritos al DECES  vigencia 2025</t>
  </si>
  <si>
    <t>Adición Acuerdo marco de precios</t>
  </si>
  <si>
    <t xml:space="preserve">Apalancamiento Combustible (Gasolina corriente y ACPM ) para los vehículos y motocicletas adscritos al DECES  vigencia 2025 (Diciembre) </t>
  </si>
  <si>
    <t>A-02-02-01-003-005-01</t>
  </si>
  <si>
    <t>Suministro de tintas y tóner para impresoras</t>
  </si>
  <si>
    <t xml:space="preserve">Suministro de  pintura  para las instalaciones policiales adscritas al DECES - (Ferretería) </t>
  </si>
  <si>
    <t>A-02-02-01-003-005-03</t>
  </si>
  <si>
    <t xml:space="preserve">Suministro de jabones, detergentes, ambientadores, productos blanqueadores y desmanchadores, preparaciones para limpieza y desengrase - (aseo y limpieza) </t>
  </si>
  <si>
    <t>25172512
25172502
25172503
25172504</t>
  </si>
  <si>
    <t>Suministro de Llantas para el equipo automotor adscrito al Departamento de Policía Cesar - DECES</t>
  </si>
  <si>
    <t>Selección Abreviada Menor Cuantía</t>
  </si>
  <si>
    <t>A-02-02-01-003-006-04</t>
  </si>
  <si>
    <t>Suministro de bolsas plásticas (aseo y limpieza) DECES</t>
  </si>
  <si>
    <t>A-02-02-01-003-006-03</t>
  </si>
  <si>
    <t>SEMIMANUFACTURAS DE PLÁSTICO</t>
  </si>
  <si>
    <t>Accesorios y tuberias en pvc (Ferreteria)</t>
  </si>
  <si>
    <t xml:space="preserve">Suministro de vasos desechables plásticos (cafetería) </t>
  </si>
  <si>
    <t xml:space="preserve">Suministro de baldes plásticos (aseo y limpieza) </t>
  </si>
  <si>
    <t>A-02-02-01-003-007-04</t>
  </si>
  <si>
    <t>YESO, CAL Y CEMENTO</t>
  </si>
  <si>
    <t>Suministro de elementos yeso, cal y cemento (Ferretería)</t>
  </si>
  <si>
    <t>A-02-02-01-003-007-05</t>
  </si>
  <si>
    <t>Articulos de concreto, cemenento y yeso (tejas, baldosas, etc)  (Ferretería)</t>
  </si>
  <si>
    <t>A-02-02-01-003-008-09</t>
  </si>
  <si>
    <t xml:space="preserve">Suministro de elementos de aseo y limpieza (escobas, traperos etc) (aseo y limpieza) </t>
  </si>
  <si>
    <t xml:space="preserve">Suministro útiles de oficina (lápices, lapiceros, marcadores, sellos etc)  (Papelería)  </t>
  </si>
  <si>
    <t>A-02-02-01-004-001</t>
  </si>
  <si>
    <t>Suministro de Elementos de ferretería metálicos básicos (chapas, soldaduras etc) (Ferretería)</t>
  </si>
  <si>
    <t>Productos metálicos elaborados (excepto maquinaria y equipo) (Tornillerías y elementos metálicos) (Ferretería)</t>
  </si>
  <si>
    <t xml:space="preserve">Suministro de engrapadoras, perforadoras, sacaganchos,  etc, para oficina (Papelería) </t>
  </si>
  <si>
    <t>A-02-02-01-004-006-02</t>
  </si>
  <si>
    <t>Aparatos de control eléctrico y distribución de electricidad y sus partes y piezas (enchufes, tomacorrientes, interruptores, etc) (Ferreteria )</t>
  </si>
  <si>
    <t>A-02-02-01-004-006-05</t>
  </si>
  <si>
    <t>Adquisición de Lámparas, reflectores (Ferreteria )</t>
  </si>
  <si>
    <t>A-02-02-02-005-004-01-2</t>
  </si>
  <si>
    <t>Mantenimiento preventivo y correctivo y/o mejoras locativas de las instalaciones de uso de la Policía Nacional adscritas al Departamento de Policía Cesar, y a las demás unidades especializadas en su jurisdicción, con ejecución de tracto sucesivo, a precios unitarios fijo  sin formula de reajuste.</t>
  </si>
  <si>
    <t>Mantenimiento preventivo y correctivo y/o mejoras locativas de las instalaciones de la Estación de Policía Bosconia adscrita al Departamento de Policía Cesar, con ejecución de tracto sucesivo, a precios unitarios fijo  sin formula de reajuste, en cumplimiento al Plan Dignidad</t>
  </si>
  <si>
    <t>A-02-02-02-006-003-01</t>
  </si>
  <si>
    <t xml:space="preserve">Servicio de alojamiento para funcionarios policiales uniformados y no uniformados en el Departamento de Policía de Cesar, de apoyo a la seguridad y convivencia ciudadana y demás servicios anexos en el departamento del Cesar  </t>
  </si>
  <si>
    <t>A-02-02-02-006-003-03</t>
  </si>
  <si>
    <t>Servicio de alimentación para el personal de apoyo a la seguridad y convivencia ciudadana y demás servicios anexos al Departamento de Policía Cesar realizarse en el departamento del Cesar.</t>
  </si>
  <si>
    <t xml:space="preserve">Servicio de correspondencia y mensajería expresa (admisión, curso, entrega y demás envió postales que se requiera en la modalidad de correo normal, certificado y encomienda a nivel nacional), y demás postales nacionales con destino a varias ciudades y municipios del país para la base del Departamento de Policía Cesar. </t>
  </si>
  <si>
    <t xml:space="preserve">Servicio publico de energía para las unidades policiales adscritas al Departamento de Policía Cesar </t>
  </si>
  <si>
    <t>Ene - Dic</t>
  </si>
  <si>
    <t xml:space="preserve">Servicio publico de acueducto para las unidades policiales adscritas al Departamento de Policía Cesar </t>
  </si>
  <si>
    <t>A-02-02-02-007-001-03-5-7</t>
  </si>
  <si>
    <t xml:space="preserve">Seguros de accidentes personales SOAT para el equipo automotor (Vehículos y Motocicletas) del Departamento de Policía Cesar vigencia 2024 - 2025 </t>
  </si>
  <si>
    <t xml:space="preserve">Suministro de Seguros de accidentes personales SOAT y ajuste del IPC de SOAT para el equipo automotor (Vehículos y Motocicletas)  del Departamento de Policía Cesar vigencia  2025 </t>
  </si>
  <si>
    <t>Adición Selección Abreviada Menor Cuantía</t>
  </si>
  <si>
    <t xml:space="preserve">Suministro de Seguros de accidentes personales SOAT para el equipo automotor (Vehículos y Motocicletas) del Departamento de Policía Cesar vigencia  2025 </t>
  </si>
  <si>
    <t>Apalancamiento Suministro Seguros de accidentes personales SOAT para el equipo automotor (Vehículos y Motocicletas) del Departamento de Policía Cesar vigencia 2025  (Diciembre)</t>
  </si>
  <si>
    <t xml:space="preserve">Arriendo de bien inmueble para el funcionamiento de la  Subestación de Policía Las Vegas vigencia  2024 - 2025 </t>
  </si>
  <si>
    <t xml:space="preserve">IPC Arriendo de bien inmueble para el funcionamiento de la  Subestación de Policía Las Vegas vigencia  2024 - 2025 </t>
  </si>
  <si>
    <t xml:space="preserve">Arriendo de bien inmueble para el funcionamiento de la  Subestación de Policía Las Vegas vigencia 2025 </t>
  </si>
  <si>
    <t xml:space="preserve">ApalancamientoArriendo de bien inmueble para el funcionamiento de la  Subestación de Policía Las Vegas vigencia 2025  (Diciembre) </t>
  </si>
  <si>
    <t>Arriendo de bienes inmuebles para el DECES vigencia  2025</t>
  </si>
  <si>
    <t>A-02-02-02-008-003-09</t>
  </si>
  <si>
    <t xml:space="preserve">Servicio de revisión tecnicomecanica para el parque automotor del Departamento de Policía Cesar vigencia futura  2024 - 2025 </t>
  </si>
  <si>
    <t>Servicio de revisión tecnicomecanica para el parque automotor del Departamento de Policía Cesar vigencia 2025</t>
  </si>
  <si>
    <t xml:space="preserve">Apalancamiento Servicio de revisión tecnicomecanica para el parque automotor del Departamento de Policía Cesar  vigencia 2025 (Diciembre) </t>
  </si>
  <si>
    <t>A-02-02-02-008-007-01-3</t>
  </si>
  <si>
    <t xml:space="preserve">Servicio mantenimiento preventivo y correctivo a todo costo a las impresoras del Departamento de Policía Cesar </t>
  </si>
  <si>
    <t xml:space="preserve">Servicio mantenimiento preventivo y correctivo a todo costo a los computadores  del Departamento de Policía Cesar </t>
  </si>
  <si>
    <t>SERVICIOS DE MANTENIMIENTO Y REPARACIÓN DE VEHÍCULOS</t>
  </si>
  <si>
    <t>Servicio de mantenimiento preventivo y correctivo a todo costo que incluye el suministro de repuestos originales para motocicletas DECES Vigencia 2024 - 2025</t>
  </si>
  <si>
    <t xml:space="preserve">Servicio de mantenimiento preventivo y correctivo a todo costo que incluye el suministro de repuestos originales para vehículos DECES Vigencia 2024 - 2025 </t>
  </si>
  <si>
    <t>Servicio de mantenimiento preventivo y correctivo a todo costo que incluye el suministro de repuestos originales para motocicletas DECES Vigencia 2025</t>
  </si>
  <si>
    <t>Servicio de mantenimiento preventivo y correctivo a todo costo que incluye el suministro de repuestos originales para vehículos DECES Vigencia 2025</t>
  </si>
  <si>
    <t>Adición  Selección Abreviada Menor Cuantía</t>
  </si>
  <si>
    <t>Apalancamiento Servicio de mantenimiento preventivo y correctivo a todo costo que incluye el suministro de repuestos originales para motocicletas DECES Vigencia 2025 (Diciembre)</t>
  </si>
  <si>
    <t>Apalancamiento Servicio de mantenimiento preventivo y correctivo a todo costo que incluye el suministro de repuestos originales para vehículos DECES Vigencia 2025 (Diciembre)</t>
  </si>
  <si>
    <t xml:space="preserve">Servicio de mantenimiento preventivo y correctivo a todo costo a los aires acondicionados del Departamento de Policía Cesar  </t>
  </si>
  <si>
    <t xml:space="preserve">Servicio mantenimiento preventivo y correctivo a todo costo de la piscina </t>
  </si>
  <si>
    <t>A-02-02-02-008-007-02-9</t>
  </si>
  <si>
    <t>Servicio de mantenimiento preventivo y correctivo y recarga de extintores a todo costo</t>
  </si>
  <si>
    <t>A-02-02-02-008-009-01</t>
  </si>
  <si>
    <t>Servicio de impresión, fotocopiado, escaneo con suministro de papel, tóner e impresora, bajo la modalidad de outsourcing</t>
  </si>
  <si>
    <t>Servicio publico de alcantarillado de las unidades policiales adscritas al Departamento de Policía Cesar  - DECES</t>
  </si>
  <si>
    <t>A-02-02-02-009-004-02</t>
  </si>
  <si>
    <t>Servicio publico de recolección de desechos y/o basuras de las unidades policiales adscritas al Departamento de Policía Cesar - DECES</t>
  </si>
  <si>
    <t>RESPONSABLE PASAJES Y VIATICOS</t>
  </si>
  <si>
    <t>Pago de viáticos y gastos de viaje al interior del país al personal adscrito al Departamento de Policía Cesar</t>
  </si>
  <si>
    <t>Feb - Dic</t>
  </si>
  <si>
    <t>Impuesto predial del Comando de Departamento, Estaciones y Subestaciones del Departamento de Policía Cesar - DECES</t>
  </si>
  <si>
    <t>Impuesto de alumbrado de las instalaciones adscritas al  Departamento de Policía Cesar - DECES</t>
  </si>
  <si>
    <t>D15A</t>
  </si>
  <si>
    <t>GUDMO28</t>
  </si>
  <si>
    <t>25172502
25172503
25172504</t>
  </si>
  <si>
    <t>Suministro de Llantas para el equipo automotor adscrito al GUDMO 28</t>
  </si>
  <si>
    <t>Acuerdo Marco</t>
  </si>
  <si>
    <t>Servicio de mantenimiento preventivo y correctivo a todo costo que incluye el suministro de repuestos originales para vehículos GUDMO 28 Vigencia 2024</t>
  </si>
  <si>
    <t>RESPONSABLE BIENESTAR SOCIAL DECES</t>
  </si>
  <si>
    <t>94121800
90101500
90101600
90101700
90101800
90111500
90111600
90111700
90111800
90131500
90131600
90141500
90141600
90141700
90151500
90151600
90151700
93141500</t>
  </si>
  <si>
    <t>Actividades de bienestar social - prevención del riesgo psicosocial (componente apoyo psicosocial y recreo deportivo) para GUDMO 28</t>
  </si>
  <si>
    <t>Pago de viáticos y gastos de viaje al interior del país al personal adscrito al GUDMO 28</t>
  </si>
  <si>
    <t>Resolucion</t>
  </si>
  <si>
    <t>D15BS</t>
  </si>
  <si>
    <t>SAFAP DECES</t>
  </si>
  <si>
    <t>Actividades de bienestar social - prevención del riesgo psicosocial (componente apoyo psicosocial y recreo deportivo) para el personal uniformado y no uniformado adscrito al Departamento de Policia Cesar,</t>
  </si>
  <si>
    <t>D15C</t>
  </si>
  <si>
    <t>POLICIA CARRETERAS</t>
  </si>
  <si>
    <t>Servicio de energía donde funciona la Seccional de Transito y Transporte Cesar</t>
  </si>
  <si>
    <t>Servicio de mantenimiento preventivo y correctivo que incluye suministro de repuestos originales para las motocicletas multimarcas adscritas al parque automotor de la Seccional de Transito y Transporte Cesarr  para la vigencia 2024</t>
  </si>
  <si>
    <t>Servicio de mantenimiento preventivo y correctivo a todo costo que incluye el suministro de repuestos originales para vehículos adscritas al parque automotor de la Seccional de Transito y Transporte Cesar  para la vigencia 2024</t>
  </si>
  <si>
    <t>Servicio de recolección de desechos y/o basuras de las unidades policiales donde funciona la Seccional de Transito y Transporte Cesar</t>
  </si>
  <si>
    <t>Pago de viáticos y gastos de viaje al interior del país al personal adscrito a la Seccional de Transito y Transporte Cesar</t>
  </si>
  <si>
    <t>Impuesto de alumbrado de las unidades policiales donde funciona la Seccional de Transito y Transporte Cesar</t>
  </si>
  <si>
    <t>D15I</t>
  </si>
  <si>
    <t>Servicio de correspondencia y mensajería expresa (admisión, curso, entrega y demás envió postales que se requiera en la modalidad de correo normal, certificado y encomienda a nivel nacional), y demás postales nacionales con destino a varias ciudades y municipios del país - Grupo de Policía Fiscal y Aduanera</t>
  </si>
  <si>
    <t>D15MBS</t>
  </si>
  <si>
    <t>SAFAP MEVAP</t>
  </si>
  <si>
    <t>RESPONSABLE BIENESTAR SOCIAL MEVAP</t>
  </si>
  <si>
    <t>Actividades de bienestar social - prevención del riesgo psicosocial (componente apoyo psicosocial y recreo deportivo) para la Policia Metropolitana de Valledupar</t>
  </si>
  <si>
    <t>D15D</t>
  </si>
  <si>
    <t>A-02-01-01-003-008-01</t>
  </si>
  <si>
    <t> 56101703</t>
  </si>
  <si>
    <t>Puesto de trabajo con silla giratoria</t>
  </si>
  <si>
    <t>Aires acondicionados tipo mini split  con control remoto inalámbrico R-410 convencional de 12.000 BTU</t>
  </si>
  <si>
    <t>Tapabocas caja x 50 unidades 3 capas</t>
  </si>
  <si>
    <t> 46181504</t>
  </si>
  <si>
    <t>Guantes de latex desechable caja x 100 unidades talla L</t>
  </si>
  <si>
    <t>Mantenimiento preventivo y correctivo y/o mejoras locativas de las instalaciones de la Oficina de Incorporación uso de la Policía Nacional adscritas al Departamento de Policía Cesar, con ejecución de tracto sucesivo, a precios unitarios fijo  sin formula de reajuste.</t>
  </si>
  <si>
    <t>A-02-01-02-006-003</t>
  </si>
  <si>
    <t>Productos de cafetería y restaurante</t>
  </si>
  <si>
    <t>Contratación de un profesional en  trabajo social para el Grupo de Incoporación Cesar</t>
  </si>
  <si>
    <t>Contratacion de un profesional en Licenciatura en Educacion Fisica o carreras a fines para el Grupo de Incoporación Cesar</t>
  </si>
  <si>
    <t>Servicio de aseo para el Grupo de Incoporación Cesar</t>
  </si>
  <si>
    <t>Actividades de bienestar social - prevención del riesgo psicosocial (componente apoyo psicosocial y recreo deportivo) para el personal uniformado y no uniformado adscrito al Grupo de Incorporación Cesar.</t>
  </si>
  <si>
    <t>D15MVP</t>
  </si>
  <si>
    <t>MEVAP</t>
  </si>
  <si>
    <t>JEFE GESTION DOCUMENTAL MEVAP</t>
  </si>
  <si>
    <t>A-02-01-01-004-004-09</t>
  </si>
  <si>
    <t>Adquisición de Deshumidificador para gestión documental MEVAP</t>
  </si>
  <si>
    <t>JEFE GUTIC MEVAP</t>
  </si>
  <si>
    <t>A-02-01-01-004-006-04</t>
  </si>
  <si>
    <t>Adquisición de baterías para radios portátiles apx 5000 y apx 8000, para el servicio de MEVAP</t>
  </si>
  <si>
    <t>Adquisición de baterías para radios de litio xts 2250, para el servicio MEVAP</t>
  </si>
  <si>
    <t>Adquisición de cargadores de baterías para los radios APX 8000 MEVAP</t>
  </si>
  <si>
    <t>A-02-01-01-004-006-09</t>
  </si>
  <si>
    <t>Adquisición de micrófono de solapa para la MEVAP</t>
  </si>
  <si>
    <t>Adquisición de amplificador de sonido profesional (cabinas de sonido y accesorios)  para la MEVAP</t>
  </si>
  <si>
    <t>JEFE SIJIN MEVAP</t>
  </si>
  <si>
    <t>Adquisición de guantes de nitrilo para la Seccional de Investigación Criminal de la MEVAP Talla L caja x 100 unidades</t>
  </si>
  <si>
    <t>Adquisición de guantes de nitrilo para la Seccional de Investigación Criminal de la MEVAP talla XL caja x 100 unidades</t>
  </si>
  <si>
    <t>Adquisición de mascaras anti putrefacción para la Seccional de Investigación Criminal de la MEVAP</t>
  </si>
  <si>
    <t>GUSOL</t>
  </si>
  <si>
    <t>RESPONSABLE SOPORTE LOGISTICO MEVAP</t>
  </si>
  <si>
    <t>Suministro de pasta, papel, cartón y papelería para las oficinas de la  policía metropolitana de Valledupar vigencia 2024 - 2025</t>
  </si>
  <si>
    <t xml:space="preserve">Suministro de pasta, papel, cartón y papelería para las oficinas de la  policía metropolitana de Valledupar vigencia 2025 </t>
  </si>
  <si>
    <t>Apalancamiento suministro de pasta, papel, cartón y papelería para las oficinas de la  policía metropolitana de Valledupar vigencia 2024 - 2025</t>
  </si>
  <si>
    <t>RESPONSABLE COMBUSTIBLE MEVAP</t>
  </si>
  <si>
    <t>Combustible (Gasolina corriente y ACPM) para los vehículos y motocicletas adscritos a la MEVAP vigencia 2024 - 2025</t>
  </si>
  <si>
    <t>Combustible (Gasolina corriente y ACPM) para los vehículos y motocicletas adscritos a la MEVAP vigencia 2025</t>
  </si>
  <si>
    <t>Apalancamiento Combustible (A.C.P.M Diésel) para los vehículos y motocicletas que funcionarán en la Policía Metropolitana de Valledupar vigencia 2025 (Diciembre)</t>
  </si>
  <si>
    <t>RESPONSABLE MOVILIDAD MEVAP</t>
  </si>
  <si>
    <t xml:space="preserve">Suministro de Llantas para el equipo automotor que funcionarán en la Policía Metropolitana de Valledupar vigencia 2024 </t>
  </si>
  <si>
    <t>Adquisición bolsas mortuorias con cremallera medida 1,00 x 2,10 para la Seccional de investigación Criminal de la MEVAP</t>
  </si>
  <si>
    <t>Adquisición de bolsas de riesgo biológico rojas fuertes de 24 x 24 pulgadas para la Seccional de Investigación Criminal de la MEVAP</t>
  </si>
  <si>
    <t>JEFE SEGURIDAD INSTALACIONES MEVAP</t>
  </si>
  <si>
    <t>Adquisición de puestos de control para la MEVAP de acuerdo a la norma técnica para la Policía Nacional</t>
  </si>
  <si>
    <t>Adquisición de overoles de protección para la seccional de investigación criminal de la Policía Metropolitana de Valledupar talla XL</t>
  </si>
  <si>
    <t>Adquisición de overoles de protección para la seccional de investigación criminal de la Policía Metropolitana de Valledupar talla M</t>
  </si>
  <si>
    <t>Suministro utensilios de escritorio y oficina para la metropolitana de policía Valledupar vigencia 2025 (clips)</t>
  </si>
  <si>
    <t>Suministro utensilios de escritorio y oficina para la metropolitana de policía Valledupar vigencia 2025 (bolígrafos)</t>
  </si>
  <si>
    <t>Suministro utensilios de escritorio y oficina para la metropolitana de policía Valledupar vigencia 2025 (lápiz de madera)</t>
  </si>
  <si>
    <t>Suministro utensilios de escritorio y oficina para la metropolitana de policía Valledupar vigencia 2025 (marcadores)</t>
  </si>
  <si>
    <t>A-02-02-01-004-003-09</t>
  </si>
  <si>
    <t>Adquisición de detector de metales de mano para la seguridad para las instalaciones de la MEVAP</t>
  </si>
  <si>
    <t>Adquisición de antenas de radio XTS 2250 para la policía metropolitana de Valledupar</t>
  </si>
  <si>
    <t>A-02-02-01-004-007-08</t>
  </si>
  <si>
    <t>Adquisición de licencias de software para los computadores de la MEVAP</t>
  </si>
  <si>
    <t>Adquisición de medidores de energía para las instalaciones del comando de la MEVAP</t>
  </si>
  <si>
    <t>Adquisición de medidores de agua para las instalaciones del comando de la MEVAP</t>
  </si>
  <si>
    <t>Adquisición de luxómetro para gestión documental de la MEVAP</t>
  </si>
  <si>
    <t>Adquisición de multímetro para gestión documental de la MEVAP</t>
  </si>
  <si>
    <t>Adquisición de higrómetro para gestión documental de la MEVAP</t>
  </si>
  <si>
    <t>RESPONSABLE BIENES RAICES MEVAP</t>
  </si>
  <si>
    <t>Mantenimiento preventivo y correctivo y/o mejoras locativas de las instalaciones de uso de la Policía Nacional adscritas a la Policía Metropolitana de Valledupar , y a las demás unidades especializadas en su jurisdicción, con ejecución de tracto sucesivo, a precios unitarios fijo  sin formula de reajuste.</t>
  </si>
  <si>
    <t>Servicio de alimentación para el personal de apoyo a la seguridad y convivencia ciudadana y demás servicios anexos a la Policía Metropolitana de Valledupar.</t>
  </si>
  <si>
    <t xml:space="preserve">Servicio de correspondencia y mensajería expresa (admisión, curso, entrega y demás envió postales que se requiera en la modalidad de correo normal, certificado y encomienda a nivel nacional), y demás postales nacionales con destino a varias ciudades y municipios del país para la Policía Metropolitana de Valledupar y sus unidades adscritas </t>
  </si>
  <si>
    <t>Servicio publico de energía para las unidades policiales adscritas y en arriendo de la Policía Metropolicia de  Valledupar</t>
  </si>
  <si>
    <t>Servicio publico de gas natural para las unidades policiales adscritas y en arriendo de la Policía Metropolicia de  Valledupar</t>
  </si>
  <si>
    <t>Servicio de acueducto para las unidades adscritas a la Metropolicia de Policía Valledupar</t>
  </si>
  <si>
    <t>Sumistro de Seguros de accidentes personales SOAT para el equipo automotor  (Vehículos y Motocicletas) adscritos y en funcionamiento a la Metropolicia de Policía Valledupar vigencia 2024 - 2025</t>
  </si>
  <si>
    <t>Suministro de Seguros de accidentes personales SOAT y ajuste del IPC de SOAT para el equipo automotor (Vehículos y Motocicletas) adscritos y en funcionamiento a la Metropolicia de Policía Valledupar vigencia 2025</t>
  </si>
  <si>
    <t>Sumistro de Seguros de accidentes personales SOAT para el equipo automotor  (Vehículos y Motocicletas) adscritos y en funcionamiento a la Metropolicia de Policía Valledupar vigencia 2025</t>
  </si>
  <si>
    <t xml:space="preserve">Apalancamiento Suministro de Seguros de accidentes personales SOAT para el equipo automotor (Vehículos y Motocicletas) adscritos y en funcionamiento a la Metropolicia de Policía Valledupar vigencia 2025 (Diciembre) </t>
  </si>
  <si>
    <t xml:space="preserve">Arrendamiento bien inmueble para el funcionamiento de la Subestación de Policía Casacara vigencia 2024 - 2025 </t>
  </si>
  <si>
    <t xml:space="preserve">Arrendamiento bien inmueble para el funcionamiento UNIPEP - 2 vigencia 2024 - 2025 </t>
  </si>
  <si>
    <t xml:space="preserve">Arrendamiento bien inmueble para el funcionamiento UNIPEP -1 vigencia 2024 - 2025 </t>
  </si>
  <si>
    <t xml:space="preserve">Arrendamiento bien inmueble para el funcionamiento de la Subestación San José de Oriente vigencia -2024 - 2025 </t>
  </si>
  <si>
    <t xml:space="preserve">Arrendamiento bien inmueble para el funcionamiento de la Subestación Media luna vigencia 2024 - 2025 </t>
  </si>
  <si>
    <t xml:space="preserve">Arrendamiento bien inmueble para el funcionamiento de la Subestación Los Venados vigencia 2024 - 2025 </t>
  </si>
  <si>
    <t xml:space="preserve">IPC Arrendamiento bien inmueble para el funcionamiento de la Subestación de Policía Casacara vigencia 2024 - 2025 </t>
  </si>
  <si>
    <t xml:space="preserve">IPC Arrendamiento bien inmueble para el funcionamiento UNIPEP - 2 vigencia 2024 - 2025 </t>
  </si>
  <si>
    <t xml:space="preserve">IPC Arrendamiento bien inmueble para el funcionamiento UNIPEP -1 vigencia 2024 - 2025 </t>
  </si>
  <si>
    <t xml:space="preserve">IPC Arrendamiento bien inmueble para el funcionamiento de la Subestación San José de Oriente vigencia 2024 - 2025 </t>
  </si>
  <si>
    <t xml:space="preserve">IPC Arrendamiento bien inmueble para el funcionamiento de la Subestación Media luna vigencia 2024 - 2025 </t>
  </si>
  <si>
    <t xml:space="preserve">IPC Arrendamiento bien inmueble para el funcionamiento de la Subestación Los Venados vigencia 2024 - 2025 </t>
  </si>
  <si>
    <t xml:space="preserve">Arrendamiento bien inmueble para el funcionamiento de la Subestación de Policía Casacara vigencia 2025 </t>
  </si>
  <si>
    <t xml:space="preserve">Arrendamiento bien inmueble para el funcionamiento UNIPEP - 2 vigencia  2025 </t>
  </si>
  <si>
    <t xml:space="preserve">Arrendamiento bien inmueble para el funcionamiento UNIPEP -1 vigencia 2025 </t>
  </si>
  <si>
    <t xml:space="preserve">Arrendamiento bien inmueble para el funcionamiento de la Subestación San José de Oriente vigencia  2025 </t>
  </si>
  <si>
    <t xml:space="preserve">Arrendamiento bien inmueble para el funcionamiento de la Subestación Media luna vigencia 2025 </t>
  </si>
  <si>
    <t xml:space="preserve">Arrendamiento bien inmueble para el funcionamiento de la Subestación Los Venados vigencia 2025 </t>
  </si>
  <si>
    <t>Apalancamiento Arrendamiento bien inmueble para el funcionamiento de la Subestación de Policía Casacara vigencia 2025 (Diciembre)</t>
  </si>
  <si>
    <t>Apalancamiento Arrendamiento bien inmueble para el funcionamiento UNIPEP - 2 vigencia  2025 (Diciembre)</t>
  </si>
  <si>
    <t>Apalancamiento Arrendamiento bien inmueble para el funcionamiento UNIPEP -1 vigencia 2025 (Diciembre)</t>
  </si>
  <si>
    <t>Apalancamiento Arrendamiento bien inmueble para el funcionamiento de la Subestación San José de Oriente vigencia  2025 (Diciembre)</t>
  </si>
  <si>
    <t>Apalancamiento Arrendamiento bien inmueble para el funcionamiento de la Subestación Media luna vigencia 2025 (Diciembre)</t>
  </si>
  <si>
    <t>Apalancamiento Arrendamiento bien inmueble para el funcionamiento de la Subestación Los Venados vigencia 2025 (Diciembre)</t>
  </si>
  <si>
    <t>Servicio de revisión tecnicomecanica para el parque automotor con funciones de Policía Metropolitana de Valledupar  vigencia 2024 - 2025</t>
  </si>
  <si>
    <t>Servicio de revisión tecnicomecanica para el parque automotor con funciones de Policía Metropolitana de Valledupar  vigencia 2025</t>
  </si>
  <si>
    <t>Apalancamiento Servicio de revisión tecnicomecanica para el parque automotor con funciones de Policía Metropolitana de Valledupar  vigencia 2025 (Diciembre)</t>
  </si>
  <si>
    <t>Servicio de aseo y limpieza de instalaciones con personal uniformado y elementos de aseo suministrados por la entidad contratada con maquinaria vigencia 2024 - 2025</t>
  </si>
  <si>
    <t>Ajuste al IPC y SMMLV Servicio de aseo y limpieza de instalaciones con personal uniformado y elementos de aseo suministrados por la entidad contratada con maquinaria vigencia 2024 - 2025</t>
  </si>
  <si>
    <t>Adicion Acuerdo marco de precios</t>
  </si>
  <si>
    <t>Servicio de aseo y limpieza de instalaciones con personal uniformado y elementos de aseo suministrados por la entidad contratada con maquinaria vigencia 2025</t>
  </si>
  <si>
    <t>Apalancamiento Servicio de aseo y limpieza de instalaciones con personal uniformado y elementos de aseo suministrados por la entidad contratada con maquinaria vigencia 2025 (Diciembre)</t>
  </si>
  <si>
    <t>Mantenimiento preventivo y correctivo a todo costo de computadores portátil y de escritorio de la Policía Metropolitana de Valledupar vigencia 2025</t>
  </si>
  <si>
    <t>Mantenimiento preventivo y correctivo a todo costo de UPS de la Policía Metropolitana de Valledupar vigencia 2025</t>
  </si>
  <si>
    <t>Servicio de mantenimiento preventivo y correctivo a todo costo que incluye el suministro de repuestos originales para motocicletas adscritas a la Metropolitana de Policía Valledupar Vigencia 2024 - 2025</t>
  </si>
  <si>
    <t>Servicio de mantenimiento preventivo y correctivo a todo costo que incluye el suministro de repuestos originales para vehículos adscritos a la Metropolitana de Policía Valledupar Vigencia 2024 - 2025</t>
  </si>
  <si>
    <t>Servicio de mantenimiento preventivo y correctivo a todo costo que incluye el suministro de repuestos originales para motocicletas adscritas a la Metropolitana de Policía Valledupar Vigencia 2025</t>
  </si>
  <si>
    <t>Servicio de mantenimiento preventivo y correctivo a todo costo que incluye el suministro de repuestos originales para vehículos adscritos a la Metropolitana de Policía Valledupar Vigencia  2025</t>
  </si>
  <si>
    <t>Apalancamiento Servicio de mantenimiento preventivo y correctivo a todo costo que incluye el suministro de repuestos originales para motocicletas adscritas a la Metropolitana de Policía Valledupar Vigencia  2025 (Diciembre)</t>
  </si>
  <si>
    <t>Apalancamiento Servicio de mantenimiento preventivo y correctivo a todo costo que incluye el suministro de repuestos originales para vehículos adscritos a la Metropolitana de Policía Valledupar Vigencia 2025 (Diciembre)</t>
  </si>
  <si>
    <t>Servicio de mantenimiento preventivo y correctivo de los ascensores del comando Policía Metropolitana de Valledupar vigencia 2025</t>
  </si>
  <si>
    <t>Servicio de mantenimiento preventivo y correctivo a todo costo de los aires acondicionados de la Policía Metropolitana de Valledupar vigencia 2025</t>
  </si>
  <si>
    <t>Servicio de mantenimiento preventivo y correctivo y reparación a todo costo de las motobombas de la Policía Metropolitana de Valledupar vigencia 2025</t>
  </si>
  <si>
    <t>Servicio de mantenimiento preventivo y correctivo a todo costo de cámaras de seguridad CCTV interno de la Policía Metropolitana de Valledupar vigencia 2025</t>
  </si>
  <si>
    <t>Servicio de mantenimiento preventivo y correctivo a todo costo del sistema contraincendios de la Policía Metropolitana de Valledupar vigencia 2025</t>
  </si>
  <si>
    <t>Servicio de calibración de pesas y balanzas para los elementos de medición de la Policía Metropolitana de Valledupar vigencia 2025</t>
  </si>
  <si>
    <t>Mantenimiento preventivo, correctivo y recarga de extintores de la Policía Metropolitana de Valledupar vigencia 2025</t>
  </si>
  <si>
    <t>Servicio de impresión, fotocopiado, escaneo con suministro de papel, tóner e impresora, bajo la modalidad de outsourcing vigencia 2024 - 2025</t>
  </si>
  <si>
    <t>Servicio de impresión, fotocopiado, escaneo con suministro de papel, tóner e impresora, bajo la modalidad de outsourcing vigencia  2025</t>
  </si>
  <si>
    <t>Adición Mínima Cuantía</t>
  </si>
  <si>
    <t>Apalancamiento Servicio de impresión, fotocopiado, escaneo con suministro de papel, tóner e impresora, bajo la modalidad de outsourcing vigencia 2025 (diciembre)</t>
  </si>
  <si>
    <t>Servicio publico de alcantarillado de las unidades policiales adscritas a la  Metropolitana de Policía Valledupar</t>
  </si>
  <si>
    <t>Servicio publico de Recolección o destrucción o transformación o eliminación de basuras de la Policía Metropolitana de Valledupar vigencia 2025</t>
  </si>
  <si>
    <t>RESPONSABLE PASAJES Y VIATICOS MEVAP</t>
  </si>
  <si>
    <t>Pago de viáticos y gastos de viaje al interior del país al personal adscrito a la Policía Metropolitana de Valledupar - MEVAP</t>
  </si>
  <si>
    <t>Impuesto predial de las instalaciones adscritas a la Policía Metropolitana de Valledupar - MEVAP</t>
  </si>
  <si>
    <t>Impuesto de alumbrado de las instalaciones adscritas y destinadas a funcionar como Policía Metropolitana de Valledupar - MEVAP</t>
  </si>
  <si>
    <t>D15NSF</t>
  </si>
  <si>
    <t>RECTOR NUSEFA</t>
  </si>
  <si>
    <t>Libros de anotaciones de 400 Folios</t>
  </si>
  <si>
    <t xml:space="preserve">Carpeta con solapa lateral – “cuatro aletas” de propalcote de color blanco, </t>
  </si>
  <si>
    <t xml:space="preserve">Sobre de manila extra oficio paquete por 100 unidades </t>
  </si>
  <si>
    <t xml:space="preserve">Sobre de manila carta paquete por 100 unidades </t>
  </si>
  <si>
    <t xml:space="preserve">Sobre de manila gigante paquete por 50 unidades </t>
  </si>
  <si>
    <t>Cartulina en octavos paquete x 10 unidades</t>
  </si>
  <si>
    <t xml:space="preserve">Pliego de cartulina </t>
  </si>
  <si>
    <t>Papel kimberly  paquete x 100 unidades</t>
  </si>
  <si>
    <t>Cinta Adhesiva de enmascarar color beige</t>
  </si>
  <si>
    <t>Resmas de papel a tamaño carta</t>
  </si>
  <si>
    <t>Resmas de papel  tamaño oficio</t>
  </si>
  <si>
    <t>Estuco para Interiores por galón</t>
  </si>
  <si>
    <t>Vinilo tipo 1  agua cuñete x 5 galones</t>
  </si>
  <si>
    <t>Diluyentes (tiner)  para pinturas por galón</t>
  </si>
  <si>
    <t>Pinturas en aceite x galón</t>
  </si>
  <si>
    <t>Pintura para demarcación  para uso en pavimentos asfalticos</t>
  </si>
  <si>
    <t>Cinta de transparencia adhesiva de polipropileno de 18 mm x 40 m, transparente, presentación unidad.</t>
  </si>
  <si>
    <t>Cinta de transparencia adhesiva cinta pegante de polipropileno de 48 mm x 200 m, transparente, presentación unidad.</t>
  </si>
  <si>
    <t>Cinta adhesiva de empaque en rollo, dimensión 12 mm x 40 mts, presentación unidad.</t>
  </si>
  <si>
    <t>señalización: acrilicos para señalizar como lo indica la norma SG-SST</t>
  </si>
  <si>
    <t>Interruptor de lámpara. (Interruptores sencillos)</t>
  </si>
  <si>
    <t>Interruptor de lámpara.  (Interruptores dobles)</t>
  </si>
  <si>
    <t>puntos ecológicos y canecas de basura con tapa (colores actualizados)</t>
  </si>
  <si>
    <t>Cinta antideslizante para escalera</t>
  </si>
  <si>
    <t>Adaptadores macho de ½”</t>
  </si>
  <si>
    <t>Adaptadores hembra de 1/2”</t>
  </si>
  <si>
    <t>Tubos de presion pvc 1/2” x 6 mts</t>
  </si>
  <si>
    <t>Rollos de cinta teflón ptfe basic 1/2 pulg x 10 metros</t>
  </si>
  <si>
    <t>Acoples lavamanos</t>
  </si>
  <si>
    <t>Paquete de chazos de ¼ x 100 unidades</t>
  </si>
  <si>
    <t>Uniones pvc de ½”</t>
  </si>
  <si>
    <t>Canaleta Plástica Blanca 100X45</t>
  </si>
  <si>
    <t>Canaleta Plástica Blanca 40X25 Con División</t>
  </si>
  <si>
    <t>Canaleta Plástica Blanca 60X40 Con División</t>
  </si>
  <si>
    <t>Cinta Aislante Elect.18Mm X 20M X 0.177</t>
  </si>
  <si>
    <t xml:space="preserve">Cinta Aislante Negra 19 Mm X 18 Mts </t>
  </si>
  <si>
    <t>Cinta Aislante Negra 3/4X10Mts</t>
  </si>
  <si>
    <t>Cinta Antideslizante 2" 5 Mt Fotoluminiscente</t>
  </si>
  <si>
    <t>Cinta Autoadhesiva; Cinta Para Junta X 75 Mtrs</t>
  </si>
  <si>
    <t>Codo 45° Tuberia Pvc Alta Presion 1/2"</t>
  </si>
  <si>
    <t>Tubería En PVC Para Agua Potable, De Diámetro 1/2" Espesor De Pared Rde 13,5</t>
  </si>
  <si>
    <t>Tubo De Presión En PVC De 3/4" Por 6Mt</t>
  </si>
  <si>
    <t>Tubo Tubería PVC De Presión Diámetro 1/2" Por 6M</t>
  </si>
  <si>
    <t>Mantenimiento preventivo y correctivo y/o mejoras locativas de las instalaciones de uso de la Policía Nacional adscritas al Colegio Nuestra Señora de Fatima , y a las demás unidades especializadas en su jurisdicción, con ejecución de tracto sucesivo, a precios unitarios fijo  sin formula de reajuste.</t>
  </si>
  <si>
    <t>Servicio de energía del Colegio Nuestra Señora de Fátima del Departamento de Policía Cesar</t>
  </si>
  <si>
    <t>Vigencia futura aprobada 2025 servicio integral de aseo y cafetería</t>
  </si>
  <si>
    <t>Ajuste del IPC Servicio de aseo y limpieza de instalaciones con personal uniformado y elementos de aseo suministrados por la entidad contratada sin maquinaria y supervisor, para el colegio nuestra señora de Fátima, a través del acuerdo marco de precios de precios CCE-126-2023 para la vigencia 2024 y vigencias futuras 2025</t>
  </si>
  <si>
    <t>Servicio de aseo y limpieza de instalaciones con personal uniformado y elementos de aseo suministrados por la entidad contratada sin maquinaria y supervisor, para el Colegio Nuestra Señora de Fátima durante la vigencia 2025, a través del acuerdo marco de precios  y apalancamiento de la vigencia futura</t>
  </si>
  <si>
    <t xml:space="preserve">Servicio de lavado, desinfección, análisis fisicoquímico y microbiológico para tanque de agua potable </t>
  </si>
  <si>
    <t>Servicios de exterminación o fumigación de las instalaciones del Colegio Nuestra Señora de Fatima</t>
  </si>
  <si>
    <t>Servicio de mantenimiento preventivo y correctivo a todo costo a los aires acondicionados del Colegio Nuestra Señora de Fatima</t>
  </si>
  <si>
    <t>Servicio de mantenimiento y recarga de extintores Colegio Nuestra Señora de Fatima</t>
  </si>
  <si>
    <t>Servicio de recolección de desechos y/o basuras del Colegio Nuestra Señora de Fatima</t>
  </si>
  <si>
    <t>L1ARAPS</t>
  </si>
  <si>
    <t>ARAPS</t>
  </si>
  <si>
    <t>02-01-01-003-008-01-1</t>
  </si>
  <si>
    <t>Silla plastica sin brazos - Kit de Bienestar</t>
  </si>
  <si>
    <t>SELECCIÓN ABREVIADA CARACTERÍSTICAS TÉCNICAS UNIFORMES</t>
  </si>
  <si>
    <t>02-01-01-003-008-04</t>
  </si>
  <si>
    <t>ARTÍCULOS DE DEPORTE</t>
  </si>
  <si>
    <t>49201601
49201604</t>
  </si>
  <si>
    <t>Banco de pesas con Mancuernas - Kit Deportivo</t>
  </si>
  <si>
    <t>Bandas de Resistencia - Kit Deportivo</t>
  </si>
  <si>
    <t>49201610
49201612</t>
  </si>
  <si>
    <t>Barras - Discos diferentes pesos - Kit Deportivo</t>
  </si>
  <si>
    <t>Bicicleta estática - Kit Deportivo</t>
  </si>
  <si>
    <t>L1GTH</t>
  </si>
  <si>
    <t xml:space="preserve">Adquisición de extintores </t>
  </si>
  <si>
    <t>L1GUTIC</t>
  </si>
  <si>
    <t xml:space="preserve">Aire acondicionado multisplit </t>
  </si>
  <si>
    <t>L1</t>
  </si>
  <si>
    <t>DIBIE</t>
  </si>
  <si>
    <t>Pendiente</t>
  </si>
  <si>
    <t>Nevera - Kit de Bienestar</t>
  </si>
  <si>
    <t>Horno microondas - Kit de Bienestar</t>
  </si>
  <si>
    <t>Estufa - Kit de Bienestar</t>
  </si>
  <si>
    <t>Licuadora - Kit de Bienestar</t>
  </si>
  <si>
    <t>Cafetera - Kit de Bienestar</t>
  </si>
  <si>
    <t>Sanduchera - Kit de Bienestar</t>
  </si>
  <si>
    <t>Lavadora - Kit de Bienestar</t>
  </si>
  <si>
    <t>Ventilador - Kit de Bienestar</t>
  </si>
  <si>
    <t>Purificador de agua en acero quirúrgico - Kit de Bienestar</t>
  </si>
  <si>
    <t>Filtro para purificador - Kit de Bienestar</t>
  </si>
  <si>
    <t>Congelador - Kit de Bienestar</t>
  </si>
  <si>
    <t xml:space="preserve">Gafas de relajación </t>
  </si>
  <si>
    <t xml:space="preserve">Termómetro </t>
  </si>
  <si>
    <t xml:space="preserve">Tensiómetro digital de brazo. </t>
  </si>
  <si>
    <t>Megofono para los proceso de evacuacion en emergencia</t>
  </si>
  <si>
    <t xml:space="preserve">Televisor con puerto usb </t>
  </si>
  <si>
    <t xml:space="preserve">Parlante con música usb relajante </t>
  </si>
  <si>
    <t>Monitor industrial de 75" con base portatil</t>
  </si>
  <si>
    <t>Cabinas de sonido activas de 2000 w</t>
  </si>
  <si>
    <t xml:space="preserve">Consola de sonido de 16 canales </t>
  </si>
  <si>
    <t>Televisor - Kit de Bienestar</t>
  </si>
  <si>
    <t>L1GD</t>
  </si>
  <si>
    <t>Adquisición Luxómetro</t>
  </si>
  <si>
    <t>02-01-01-004-008-01</t>
  </si>
  <si>
    <t xml:space="preserve">bateria de reposición desfibrilador externo automático nusefa bogotá </t>
  </si>
  <si>
    <t xml:space="preserve">Pendiente </t>
  </si>
  <si>
    <t>Aparatos médicos, instrumentos ópticos y de precisión, relojes</t>
  </si>
  <si>
    <t>L1ARTUM</t>
  </si>
  <si>
    <t>Protector colchón sencillo 100 x 200 cm</t>
  </si>
  <si>
    <t>Protector colchón doble 140 x 200 cm</t>
  </si>
  <si>
    <t>Protector colchón QUEEN 160 x 200</t>
  </si>
  <si>
    <t>Protector colchón KING 200 x 200 cm</t>
  </si>
  <si>
    <t>Juego de sábanas cama sencilla 100 x 200 cm</t>
  </si>
  <si>
    <t>Juego de sábanas cama doble 140 x 200 cm</t>
  </si>
  <si>
    <t>Juego de sábanas cama QUEEN 160 x 200</t>
  </si>
  <si>
    <t>Juego de sábanas cama KING 200 x 200 cm</t>
  </si>
  <si>
    <t>Almohada</t>
  </si>
  <si>
    <t>Toallas de cuerpo</t>
  </si>
  <si>
    <t>Toallas de mano</t>
  </si>
  <si>
    <t>Cobijas cama sencilla 100 x 200 cm</t>
  </si>
  <si>
    <t>Cobijas cama doble 140 x 200 cm</t>
  </si>
  <si>
    <t>Cobijas cama QUEEN 160 x 200</t>
  </si>
  <si>
    <t>Cobijas cama KING 200 x 200 cm</t>
  </si>
  <si>
    <t>Funda de almohada</t>
  </si>
  <si>
    <t>Cubrecamas de cama sencilla 100 x 200 cm</t>
  </si>
  <si>
    <t>Cubrecamas de cama doble 140 x 200 cm</t>
  </si>
  <si>
    <t>Cubrecamas de cama QUEEN 160 x 200</t>
  </si>
  <si>
    <t>Cubrecama de cama KING 200 x 200 cm</t>
  </si>
  <si>
    <t>Protector de almohada</t>
  </si>
  <si>
    <t>Pie de cama</t>
  </si>
  <si>
    <t>Tapetes de baño</t>
  </si>
  <si>
    <t>Cortina con bloqueo de luz completa, ventana</t>
  </si>
  <si>
    <t>Velos</t>
  </si>
  <si>
    <t xml:space="preserve">Manteles para mesa banquetera rectangular </t>
  </si>
  <si>
    <t>Morral - Kit Hospitalario</t>
  </si>
  <si>
    <t>Tapaoidos</t>
  </si>
  <si>
    <t>Careta</t>
  </si>
  <si>
    <t>53101502
53101504
53102402
53102901
53102902
53103000</t>
  </si>
  <si>
    <t>Sudadera (Chaqueta, pantalón, camiseta, pantaloneta y medias) - Kit Hospitalario</t>
  </si>
  <si>
    <t>Chanclas - Kit Hospitalario</t>
  </si>
  <si>
    <t>Pijama - Kit Hospitalario</t>
  </si>
  <si>
    <t>Ropa interior - Kit Hospitalario</t>
  </si>
  <si>
    <t>L1GRULO</t>
  </si>
  <si>
    <t>46181500 
46181701</t>
  </si>
  <si>
    <t xml:space="preserve">Elementos de proteccion motocicletas </t>
  </si>
  <si>
    <t xml:space="preserve">L1GTH </t>
  </si>
  <si>
    <t>CEVAN</t>
  </si>
  <si>
    <t>Equipo de salvavidas para piscina</t>
  </si>
  <si>
    <t>Botas de seguridad y calzado antideslizante de seguridad camareras</t>
  </si>
  <si>
    <t>Casco (elementos de protección cabeza)</t>
  </si>
  <si>
    <t>Ropa de seguridad donde se incluye (overoles, uniforme personal de camareras, aseo, pisicineros entre otras)</t>
  </si>
  <si>
    <t>Dotación (prendas de vestir y calzado)</t>
  </si>
  <si>
    <t xml:space="preserve">Suministro de papeleria </t>
  </si>
  <si>
    <t>Papel higiénico - kit de aseo</t>
  </si>
  <si>
    <t xml:space="preserve">suministro e instalación de papel de colgadura tono, textura y color a  escoger por la entidad contratante </t>
  </si>
  <si>
    <t xml:space="preserve">esencias aromaterapia </t>
  </si>
  <si>
    <t>botiquines para brigadistas de emergencia</t>
  </si>
  <si>
    <t>Crema dental - Kit de Aseo</t>
  </si>
  <si>
    <t>Champú - Kit de Aseo</t>
  </si>
  <si>
    <t>Desodorante - Kit de Aseo</t>
  </si>
  <si>
    <t>Enjuague bucal - Kit de Aseo</t>
  </si>
  <si>
    <t>Jabón  para cuerpo - Kit de Aseo</t>
  </si>
  <si>
    <t>Repelente - Kit de Aseo</t>
  </si>
  <si>
    <t>Talco para pies - Kit de Aseo</t>
  </si>
  <si>
    <t>Tablas en plástico para picar - Kit de Bienestar</t>
  </si>
  <si>
    <t>Juego de utensilios - Kit de Bienestar</t>
  </si>
  <si>
    <t>Colador - Kit de Bienestar</t>
  </si>
  <si>
    <t>Porta cubiertos plástico - Kit de Bienestar</t>
  </si>
  <si>
    <t>Exprimidor manual de cítricos - Kit de Bienestar</t>
  </si>
  <si>
    <t>Molinillo plástico - Kit de Bienestar</t>
  </si>
  <si>
    <t>Jarra plástica - Kit de Bienestar</t>
  </si>
  <si>
    <t>Mesa rimax - Kit de Bienestar</t>
  </si>
  <si>
    <t>Balde de agua - Kit de Bienestar</t>
  </si>
  <si>
    <t>Manguera - Kit de Bienestar</t>
  </si>
  <si>
    <t>Peine - Kit de Aseo</t>
  </si>
  <si>
    <t>Porta cepillo de dientes - Kit de Aseo</t>
  </si>
  <si>
    <t>Cepillo de dientes - Kit de Aseo</t>
  </si>
  <si>
    <t>Guantes</t>
  </si>
  <si>
    <t xml:space="preserve">Señalización de emergencia </t>
  </si>
  <si>
    <t>L1V</t>
  </si>
  <si>
    <t>Mesas y sillas con parasol exteriores</t>
  </si>
  <si>
    <t>Vasos en vidrio laminado - Kit de Bienestar</t>
  </si>
  <si>
    <t>Vajillas en vidrio laminado - Kit de Bienestar</t>
  </si>
  <si>
    <t>Vidrio y productos de vidrio</t>
  </si>
  <si>
    <t>02-02-01-003-008-04</t>
  </si>
  <si>
    <t>Rueda abdominal - Kit Deportivo</t>
  </si>
  <si>
    <t>49171602
49171603</t>
  </si>
  <si>
    <t>Saco de boxeo y guantes - Kit Deportivo</t>
  </si>
  <si>
    <t>Balón de futbol - Kit Deportivo</t>
  </si>
  <si>
    <t>Balón de voleibol - Kit Deportivo</t>
  </si>
  <si>
    <t>Malla cancha de volleyball - Kit Deportivo</t>
  </si>
  <si>
    <t>Mallas para microfutbol - Kit Deportivo</t>
  </si>
  <si>
    <t>Juego de cartas - Kit Deportivo</t>
  </si>
  <si>
    <t>Dominó - Kit Deportivo</t>
  </si>
  <si>
    <t>Parqués - Kit Deportivo</t>
  </si>
  <si>
    <t>Ajedrez - Kit Deportivo</t>
  </si>
  <si>
    <t>Mesa de Ping- Pong Profesional - Kit Deportivo</t>
  </si>
  <si>
    <t>Juego de raquetas de Ping Pong - Kit Deportivo</t>
  </si>
  <si>
    <t>artículos de deporte</t>
  </si>
  <si>
    <t>Rallador grande 4 caras - Kit de Bienestar</t>
  </si>
  <si>
    <t>Abrelatas - Kit de Bienestar</t>
  </si>
  <si>
    <t>Juego de cuchillos industriales - Kit de Bienestar</t>
  </si>
  <si>
    <t>Juego de cubiertos acero inoxidable - Kit de Bienestar</t>
  </si>
  <si>
    <t>Olleta chocolatera - Kit de Bienestar</t>
  </si>
  <si>
    <t>Juego de ollas con tapa - Kit de Bienestar</t>
  </si>
  <si>
    <t>Termo bebidas calientes - Kit de Bienestar</t>
  </si>
  <si>
    <t>Termo bebidas frías - Kit de Bienestar</t>
  </si>
  <si>
    <t>Sartenes antiadherentes con tapa de vidrio grande - Kit de Bienestar</t>
  </si>
  <si>
    <t>Olla pitadora - Kit de Bienestar</t>
  </si>
  <si>
    <t>Corta uñas - Kit de Aseo</t>
  </si>
  <si>
    <t>Máquina de afeitar - Kit de Aseo</t>
  </si>
  <si>
    <t>L1ELBOR</t>
  </si>
  <si>
    <t>ELBOR</t>
  </si>
  <si>
    <t>Escalera de plataforma 2 pasos</t>
  </si>
  <si>
    <t>Centro de acopio basuras</t>
  </si>
  <si>
    <t xml:space="preserve">Tubo de descargue de armas </t>
  </si>
  <si>
    <t>Camilla divan para enfermeria</t>
  </si>
  <si>
    <t>L1R</t>
  </si>
  <si>
    <t>NUSEFA BOGOTA</t>
  </si>
  <si>
    <t xml:space="preserve">Andamio multidireccional  altura 8 m </t>
  </si>
  <si>
    <t xml:space="preserve">NUSEFA </t>
  </si>
  <si>
    <t>31162400 31162800 31211500 31211700 39121300 39122200</t>
  </si>
  <si>
    <t>Suministros de construcción, edificación y reparación vigencias futuras 2024 - 2025</t>
  </si>
  <si>
    <t>Vigencia futura 2025</t>
  </si>
  <si>
    <t>L1COLSAN</t>
  </si>
  <si>
    <t xml:space="preserve">COLSAN </t>
  </si>
  <si>
    <t xml:space="preserve">CEVAN </t>
  </si>
  <si>
    <t>L1CAVNE</t>
  </si>
  <si>
    <t>CAVNE</t>
  </si>
  <si>
    <t>L1CAVMA</t>
  </si>
  <si>
    <t>CAVMA</t>
  </si>
  <si>
    <t>L1U</t>
  </si>
  <si>
    <t xml:space="preserve">CEVAR </t>
  </si>
  <si>
    <t>L1CAVFU</t>
  </si>
  <si>
    <t>CAVFU</t>
  </si>
  <si>
    <t>L1CEREL</t>
  </si>
  <si>
    <t>CEREL</t>
  </si>
  <si>
    <t>L1HOMAS</t>
  </si>
  <si>
    <t>L1GRUVI</t>
  </si>
  <si>
    <t>GRUVI</t>
  </si>
  <si>
    <t>Mantenimiento redes de gas</t>
  </si>
  <si>
    <t>Mantenimiento redes de gas Apalancamiento</t>
  </si>
  <si>
    <t>31162400
31162800
31211500
31211700
39121300
39121700
39122200</t>
  </si>
  <si>
    <t xml:space="preserve">suministro de elementos de ferreteria </t>
  </si>
  <si>
    <t>COLSAN</t>
  </si>
  <si>
    <t xml:space="preserve">L1V </t>
  </si>
  <si>
    <t>CEVAR</t>
  </si>
  <si>
    <t>Mantenimiento de redes de agua de acueducto y alcantarillado</t>
  </si>
  <si>
    <t>LICITACIÓN</t>
  </si>
  <si>
    <t>Cambio de cubertas (tejas de asbesto)</t>
  </si>
  <si>
    <t>Mantenimiento de instalaciones viviendas fiscales</t>
  </si>
  <si>
    <t>50201700 
52151500</t>
  </si>
  <si>
    <t xml:space="preserve">Cupo de vigencias futuras 2025 servicio de cafeteria </t>
  </si>
  <si>
    <t xml:space="preserve">Servicio de cafeteria </t>
  </si>
  <si>
    <t>Adicion incremento ipc 2025 cafeteria</t>
  </si>
  <si>
    <t>Incremento IPC</t>
  </si>
  <si>
    <t>L1 HOMAS</t>
  </si>
  <si>
    <t>Servicio de alimentación hogar de paso</t>
  </si>
  <si>
    <t>Alojamiento; servicios de suministros de comidas y bebidas</t>
  </si>
  <si>
    <t>Servicio Energía</t>
  </si>
  <si>
    <t>L1GUINF</t>
  </si>
  <si>
    <t xml:space="preserve">CEREL </t>
  </si>
  <si>
    <t xml:space="preserve">ELBOR </t>
  </si>
  <si>
    <t xml:space="preserve">Servicio Acueducto </t>
  </si>
  <si>
    <t xml:space="preserve">L1HOMAS </t>
  </si>
  <si>
    <t xml:space="preserve">L1CEREL </t>
  </si>
  <si>
    <t xml:space="preserve">L1R </t>
  </si>
  <si>
    <t xml:space="preserve">L1ELBOR </t>
  </si>
  <si>
    <t>Servicio Gas Natural</t>
  </si>
  <si>
    <t>L1V CENTRO</t>
  </si>
  <si>
    <t xml:space="preserve">Reintegros Servicio Acueducto </t>
  </si>
  <si>
    <t>Reintegros Servicio Energía</t>
  </si>
  <si>
    <t>Reintegros Servicio Gas Natural</t>
  </si>
  <si>
    <t xml:space="preserve">SOAT </t>
  </si>
  <si>
    <t>L1EJ</t>
  </si>
  <si>
    <t>CEVEC</t>
  </si>
  <si>
    <t>Arrendamiento instalaciones centro vacacional  - pista Vigencias Futuras 2024 - 2025</t>
  </si>
  <si>
    <t>Servicio de arrendamiento complejo y pista</t>
  </si>
  <si>
    <t>Cuotas ordinarias y extraordinarias de administración</t>
  </si>
  <si>
    <t>CEVAM</t>
  </si>
  <si>
    <t xml:space="preserve">ARTUM </t>
  </si>
  <si>
    <t xml:space="preserve">CEVAM </t>
  </si>
  <si>
    <t>SERVICIOS DE ARRENDAMIENTO SIN OPCIÓN DE COMPRA DE OTROS BIENES</t>
  </si>
  <si>
    <t> 80131500</t>
  </si>
  <si>
    <t xml:space="preserve">Servicio de arrendamiento para el funcionamiento de las instalciones del Centro Vacacional Melgar </t>
  </si>
  <si>
    <t>Mediciones ambientales ocupacionales</t>
  </si>
  <si>
    <t>L1 GRUCO</t>
  </si>
  <si>
    <t>Servicios profesionales en desarrollo y seguimiento contractual en la facturación, radicación de cuentas en el sistema SIIF.</t>
  </si>
  <si>
    <t>Servicios profesionales de un abogado para el apoyo jurídico y gestión precontractual</t>
  </si>
  <si>
    <t>Servicios profesionales de un administrador de empresas para el apoyo económico y gestión precontractual</t>
  </si>
  <si>
    <t xml:space="preserve">Servicios profesionales </t>
  </si>
  <si>
    <t>SERVICIOS DE TELEFONÍA Y OTRAS TELECOMUNICACIONES</t>
  </si>
  <si>
    <t>Telefonía fija</t>
  </si>
  <si>
    <t xml:space="preserve">Telefonía Movil </t>
  </si>
  <si>
    <t>Servicios de telefonía y otras telecomunicaciones</t>
  </si>
  <si>
    <t xml:space="preserve">Servicio de television </t>
  </si>
  <si>
    <t>Servicio de aseo y cafeteria  vigencias futuras 2024 - 2025</t>
  </si>
  <si>
    <t>02-02-02-008-005-02</t>
  </si>
  <si>
    <t>SERVICIOS DE INVESTIGACIÓN Y SEGURIDAD</t>
  </si>
  <si>
    <t>Servicios de seguridad viviendas fiscales</t>
  </si>
  <si>
    <t>Servicio de limpieza (region 11)</t>
  </si>
  <si>
    <t>72102103
72102106
76101500</t>
  </si>
  <si>
    <t>Adición servicio de fumigación y desratización</t>
  </si>
  <si>
    <t>ADICIÓN MÍNIMA CUANTÍA</t>
  </si>
  <si>
    <t>Servicio de fumigación y desratización</t>
  </si>
  <si>
    <t>24111810
 72153500
 72154055</t>
  </si>
  <si>
    <t xml:space="preserve">Lavado de tanques y canaletas </t>
  </si>
  <si>
    <t>Aseo de instalaciones región 7</t>
  </si>
  <si>
    <t>Apalancamiento servicio de aseo región 7 centros vacacionales</t>
  </si>
  <si>
    <t>ACUERDO MARCO VF</t>
  </si>
  <si>
    <t>72102103 72102106 76101500</t>
  </si>
  <si>
    <t>Servicio de fumigacion desinfeccion y desratizacion  Vigencia Futura 2024-2025.</t>
  </si>
  <si>
    <t>76111500
49241712</t>
  </si>
  <si>
    <t>Servicio de mantenimiento  de piscinas    vigencias futuras 2024- 2025</t>
  </si>
  <si>
    <t>Servicios de limpieza vigencias futuras 2024 - 2025</t>
  </si>
  <si>
    <t xml:space="preserve">GRUVI </t>
  </si>
  <si>
    <t>92121500</t>
  </si>
  <si>
    <t>Servicio de vigilancia y seguridad privada vigencias futuras 2024 2025</t>
  </si>
  <si>
    <t>Aseo integral de piscinas</t>
  </si>
  <si>
    <t>ADICION SELECCIÓN ABREVIADA MENOR CUANTÍA</t>
  </si>
  <si>
    <t>Adición aseo integral de piscinas</t>
  </si>
  <si>
    <t xml:space="preserve">Servicio de limpieza  </t>
  </si>
  <si>
    <t>Inventario, manejo y tratamiento silvicultural servicios de poda de árboles</t>
  </si>
  <si>
    <t>Servicios de apoyo a la agricultura, la caza, la silvicultura y la pesca</t>
  </si>
  <si>
    <t xml:space="preserve">Cupo de vigencias futuras 2025 mantenimiento de vehiculos </t>
  </si>
  <si>
    <t>Adición mantenimiento de vehículos</t>
  </si>
  <si>
    <t>mantenimiento de vehículos</t>
  </si>
  <si>
    <t xml:space="preserve">Recarga y mantenimiento de extintores </t>
  </si>
  <si>
    <t xml:space="preserve">Mantenimiento de equipos y mobiliarios </t>
  </si>
  <si>
    <t>Servicio de mantenimiento planta de tratamiento de aguas reciduales PTAR</t>
  </si>
  <si>
    <t>Calibracion Termohigrometros</t>
  </si>
  <si>
    <t>Mantenimiento de equipos de presión Vivienda Fiscal apalancamiento</t>
  </si>
  <si>
    <t>MÍNIMA CUANTÍA VF</t>
  </si>
  <si>
    <t>Mantenimiento de equipos de presión Vivienda Fiscal</t>
  </si>
  <si>
    <t>Mantenimiento de ascensores Apalancamiento</t>
  </si>
  <si>
    <t>Servicio de instalación, mantenimiento y reparación de ascensores</t>
  </si>
  <si>
    <t>L1GUCOE</t>
  </si>
  <si>
    <t>Mantenimiento de equipos y elementos de comunicaciones estratégicas</t>
  </si>
  <si>
    <t>Mantenimiento correctivo puerta electrica entrada principal</t>
  </si>
  <si>
    <t>Suministro e instalación de calentadores viviendas fiscales</t>
  </si>
  <si>
    <t>L1AREDU</t>
  </si>
  <si>
    <t xml:space="preserve">impresos actas y diplomas </t>
  </si>
  <si>
    <t>Oursourcing de impesión y fotocopiado vigencias futuras 2024-2025</t>
  </si>
  <si>
    <t>Oursourcing de impesión y fotocopiado 2025</t>
  </si>
  <si>
    <t>Apalancamiento impesión y fotocopiado 2025</t>
  </si>
  <si>
    <t>Plan de comunicaciones, servicio de edición, impresión y reproducción.</t>
  </si>
  <si>
    <t>Servicios de educación – preescolar</t>
  </si>
  <si>
    <t>Servicios de educación – primaria</t>
  </si>
  <si>
    <t>Servicio de educación secundaria</t>
  </si>
  <si>
    <t>Seminario taller servicios hoteleros</t>
  </si>
  <si>
    <t>L1ARLOF</t>
  </si>
  <si>
    <t>02-02-02-009-002-09</t>
  </si>
  <si>
    <t>OTROS TIPOS DE EDUCACIÓN Y SERVICIOS DE APOYO EDUCATIVO</t>
  </si>
  <si>
    <t>Diplomado en contratación estatal para 33 funcionarios del área logística y financiera</t>
  </si>
  <si>
    <t>Aseo (recolección y disposición de basuras)</t>
  </si>
  <si>
    <t>Servicio Alcantarillado</t>
  </si>
  <si>
    <t>Reintegros Servicio Alcantarillado</t>
  </si>
  <si>
    <t>L1SAFAP</t>
  </si>
  <si>
    <t>DIBIE PAIS</t>
  </si>
  <si>
    <t>80141900
81141600
90111800
90101600</t>
  </si>
  <si>
    <t>Actividades de bienestar social , componente apoyo psicosocial y recreodeportivo</t>
  </si>
  <si>
    <t>L1DIR1BS1</t>
  </si>
  <si>
    <t>L1SUBG1BS1</t>
  </si>
  <si>
    <t>SUDIR CENEP</t>
  </si>
  <si>
    <t>SUDIR UNIPEP</t>
  </si>
  <si>
    <t>L1INSG1BS1</t>
  </si>
  <si>
    <t>L1SGE1BS1</t>
  </si>
  <si>
    <t>L1OFPLA1BS1</t>
  </si>
  <si>
    <t>L1OTEBS1</t>
  </si>
  <si>
    <t>L1OCE1BS1</t>
  </si>
  <si>
    <t>L1ACI1BS1</t>
  </si>
  <si>
    <t xml:space="preserve">L1DTH1BS1 </t>
  </si>
  <si>
    <t>L1BS1</t>
  </si>
  <si>
    <t>DIBIE GUTAH</t>
  </si>
  <si>
    <t>L1DISAN</t>
  </si>
  <si>
    <t>JPM</t>
  </si>
  <si>
    <t>L1DISEC1BS1</t>
  </si>
  <si>
    <t>JESEP PONALSAR</t>
  </si>
  <si>
    <t>JESEP COPES</t>
  </si>
  <si>
    <t>JESEP UNIPOL</t>
  </si>
  <si>
    <t>L1PBS1</t>
  </si>
  <si>
    <t>L1HOCEN</t>
  </si>
  <si>
    <t>HOCEN</t>
  </si>
  <si>
    <t>PRESIDENCIA</t>
  </si>
  <si>
    <t>Actividades de integración y mejoramiento de la calidad de vida</t>
  </si>
  <si>
    <t>91111500</t>
  </si>
  <si>
    <t>Servicio de lavado, lavado en seco y planchado de las prendas de lencería para los centros vacacionales Ricaurte y Anapoima, Vigencias Futuras 2024 - 2025</t>
  </si>
  <si>
    <t>Servicio de lavado y planchado de las prendas de lencería</t>
  </si>
  <si>
    <t>02-02-02-009-007-03</t>
  </si>
  <si>
    <t>SERVICIOS FUNERARIOS, DE CREMACIÓN Y DE SEPULTURA</t>
  </si>
  <si>
    <t>Servicios funerarios  Vigencia Futura 2024 - 2025</t>
  </si>
  <si>
    <t xml:space="preserve">Adición servicios funerarios </t>
  </si>
  <si>
    <t>ADICIÓN LICITACIÓN PÚBLICA</t>
  </si>
  <si>
    <t>Servicios funerarios vigencia futura 2026</t>
  </si>
  <si>
    <t>Pago de Auxilio funerarios por resolución</t>
  </si>
  <si>
    <t>L1GRAPE</t>
  </si>
  <si>
    <t>GRAPE</t>
  </si>
  <si>
    <t>02-02-02-009-007-09</t>
  </si>
  <si>
    <t>Apoyos económico</t>
  </si>
  <si>
    <t xml:space="preserve">Viaticos de los funcionarios en comisión </t>
  </si>
  <si>
    <t>03-04-02-084</t>
  </si>
  <si>
    <t>AUXILIO MUTUO (NO DE PRÉSTAMOS) (NO DE PENSIONES)</t>
  </si>
  <si>
    <t>85170000</t>
  </si>
  <si>
    <t>Auxilio mutuo (no de préstamos) (no de pensiones)</t>
  </si>
  <si>
    <t>93161502</t>
  </si>
  <si>
    <t>Impuesto Predial y Sobretasa Ambiental</t>
  </si>
  <si>
    <t>D27</t>
  </si>
  <si>
    <t xml:space="preserve">SI ELKIN FERNANDO LARA ZAPATA </t>
  </si>
  <si>
    <t>Adquisición de equipos de aires acondicionados para el Departamento de Policía Quindío.</t>
  </si>
  <si>
    <t>Para el personal del complejo del Departamento de Policía Quindío</t>
  </si>
  <si>
    <t>Armamento</t>
  </si>
  <si>
    <t xml:space="preserve">IT DIEGO MAURICIO OSORIO ARIAS </t>
  </si>
  <si>
    <t>MÁQUINAS HERRAMIENTAS Y SUS PARTES, PIEZAS Y ACCESORIOS</t>
  </si>
  <si>
    <t>Taladro/ atornillador 3/8 12 volt litio 2 batería carga</t>
  </si>
  <si>
    <t>Adquisición de herramientas para el Grupo de Armamento del Departamento de Policía Quindío</t>
  </si>
  <si>
    <t>Taladro percutor brushless 1/2 20V litio 1 batería, 2 AMP</t>
  </si>
  <si>
    <t>Pistola de calor 1500 w + moto tool rt 18k A</t>
  </si>
  <si>
    <t>compresor lubricado  2.1/2 HP 20 LT 115 PSI MAX</t>
  </si>
  <si>
    <t>Esmeril 6 X 1/2 3.450 RPM 373 W</t>
  </si>
  <si>
    <t>Esmeril de banco 6" 1/2 HP 370 W</t>
  </si>
  <si>
    <t>Inversor ARC multiproposito 130M 110V 130 AMP</t>
  </si>
  <si>
    <t>Inversor ARC 200S 110V 200 AMP 1HP</t>
  </si>
  <si>
    <t>Prensa banco uyustools # 4</t>
  </si>
  <si>
    <t>Prensa de banco 4 Stanley</t>
  </si>
  <si>
    <t>Jefe Centro De Información Estratégico Policial Seccional (CIEPS)</t>
  </si>
  <si>
    <t>SI CESAR AUGUSTO GALLEGO LOZANO</t>
  </si>
  <si>
    <t xml:space="preserve">Adquisición de proyector visual </t>
  </si>
  <si>
    <t>Adquisición de proyector visual para la sala CIEPS y estaciones de Policía del Departamento de Policía Quindío</t>
  </si>
  <si>
    <t>Disciplina</t>
  </si>
  <si>
    <t>CT JULIAN ANDRES CHAMORRO HERNANDEZ</t>
  </si>
  <si>
    <t>Adqusición de Grabadoras periodísticas</t>
  </si>
  <si>
    <t>Se hace necesario para la grabación de las audiciencias realizadas por la oficina de disciplina</t>
  </si>
  <si>
    <t>Grupo Tecnologías De La Información y las Comunicaciones</t>
  </si>
  <si>
    <t xml:space="preserve">IT MANUEL ALEJANDRO CHAPARRO GIRALDO </t>
  </si>
  <si>
    <t>Adquisición de licencias del software</t>
  </si>
  <si>
    <t>Adquisición de licencias del software para los computadores de escritorios del Departamento de Policía Quindío.</t>
  </si>
  <si>
    <t>Gestión Documental</t>
  </si>
  <si>
    <t xml:space="preserve">IJ MARIO JAVIER MATASEA RUIZ </t>
  </si>
  <si>
    <t>Adquisición de Gorros desechables</t>
  </si>
  <si>
    <t>el personal que se encuentra en el archivo Central del Departamento de Policía Quindío.</t>
  </si>
  <si>
    <t>Adquisición de tapabocas por cajas de 50 unidades</t>
  </si>
  <si>
    <t xml:space="preserve">IJ JUAN FELIPE MARIN PESCADOR </t>
  </si>
  <si>
    <t>para el laboratorio de Criminalística de la Seccional de Investigación Criminal para atender las diferentes inspecciones judiciales especialmente a cadáver presentadas durante el año.</t>
  </si>
  <si>
    <t xml:space="preserve">IT YEISON ALEXIS SANTANILLA GARCIA </t>
  </si>
  <si>
    <t>Banderas protocolarías</t>
  </si>
  <si>
    <t>03 banderas de Colombia, 03 banderas de la Policía y las 03 banderas departamento Quindío, estas se requieren con el fin de suplir la necesidad en la Estación de Policía, serán utilizadas para mejorar la identidad e imagen institucional teniendo en cuenta que las actuales presentan un alto grado de deterioro por uso.</t>
  </si>
  <si>
    <t>adquisición de mantelería protocolaría</t>
  </si>
  <si>
    <t>este servicio se requieren con el fin de suplir la necesidad en el comando de departamento las cuales serán utilizadas para mejorar la identidad e imagen institucional teniendo en cuenta que las actuales presentan un alto grado de deterioro por uso.</t>
  </si>
  <si>
    <t xml:space="preserve">PT JOHNNATHAN OSPINA HURTADO </t>
  </si>
  <si>
    <t>14111507</t>
  </si>
  <si>
    <t>papel bond 75g oficio caja x 10 resmas</t>
  </si>
  <si>
    <t>Suministro de papalería para el Departamento de Policía Quindío</t>
  </si>
  <si>
    <t>papel bond 75g carta caja x 10 resmas</t>
  </si>
  <si>
    <t>14111530</t>
  </si>
  <si>
    <t>Banderitas autoadhesivas estándar</t>
  </si>
  <si>
    <t>24121503</t>
  </si>
  <si>
    <t>caja para archivo central referencia x-200</t>
  </si>
  <si>
    <t>14121504</t>
  </si>
  <si>
    <t>Rollo Papel Krafts x 250 mts</t>
  </si>
  <si>
    <t>44122003</t>
  </si>
  <si>
    <t>Carpeta tipo 4 aletas en cartulina blanca desacidificada</t>
  </si>
  <si>
    <t>Suministro de Papeleria</t>
  </si>
  <si>
    <t>Apalacamiento vigencias futuras 2026 - Suministro de Papeleria</t>
  </si>
  <si>
    <t>LIBROS DE REGISTROS, LIBROS DE CONTABILIDAD, CUADERNILLOS DE NOTAS, BLOQUES PARA CARTAS, AGENDAS Y ARTÍCULOS SIMILARES, SECANTES, ENCUADERNADORES, CLASIFICADORES PARA ARCHIVOS, FORMULARIOS Y OTROS ARTÍCULOS DE ESCRITORIO, DE PAPEL O CARTÓN</t>
  </si>
  <si>
    <t>Adquisición de libros de anotaciones</t>
  </si>
  <si>
    <t>Suministro de Combustible -Gasolina corriente motobomba</t>
  </si>
  <si>
    <t>Suministro de combustible y derivados del petróleo (GASOLINA) para plantas eléctricas, motobombas y maquinarias agrícolas del Departamento de Policía Quindío.</t>
  </si>
  <si>
    <t>02-02-01-003-003-03-5-01-3335102</t>
  </si>
  <si>
    <t>Suministro de Combustible -ACPM motobombas</t>
  </si>
  <si>
    <t>Suministro de combustible y derivados del petróleo (ACPM) para plantas eléctricas, motobombas y maquinarias agrícolas del Departamento de Policía Quindío.</t>
  </si>
  <si>
    <t>Movilidad</t>
  </si>
  <si>
    <t xml:space="preserve">SI JUAN CAMILO BUSTOS RODRIGUEZ </t>
  </si>
  <si>
    <t>Suministro de Combustible -Gasolina corriente, para el parque automotor del Departamento de Policía Quindío.</t>
  </si>
  <si>
    <t>Suministro de combustible (GASOLINA) para el equipo automotor del policía nacional asignado, de servicio, en comisión y de apoyo en el Departamento de Policía Quindío.</t>
  </si>
  <si>
    <t>OC</t>
  </si>
  <si>
    <t>Suministro de Combustible -ACPM, para el parque automotor del Departamento de Policía Quindío.</t>
  </si>
  <si>
    <t>Suministro de combustible (A.C.P.M) para el equipo automotor del policía nacional asignado, de servicio, en comisión y de apoyo en el Departamento de Policía Quindío.</t>
  </si>
  <si>
    <t>Apalacamiento vigencias futuras 2026 - Suministro de Combustible -Gasolina corriente, para el parque automotor del Departamento de Policía Quindío.</t>
  </si>
  <si>
    <t>Apalacamiento vigencias futuras 2026 - Suministro de Combustible -ACPM, para el parque automotor del Departamento de Policía Quindío.</t>
  </si>
  <si>
    <t>Adquisición de consumibles de impresiones</t>
  </si>
  <si>
    <t>Teniendo en cuenta la necesidad de tener soporte mediante acervo documental del desarrollo de los procesos y procedimientos llevados a cabo en la unidad, los cuales son objeto de verificación por parte de los diferentes entes de control.</t>
  </si>
  <si>
    <t>Suministro de elementos de aseo.</t>
  </si>
  <si>
    <t>Adqusición de elementos de aseo para las estaciones y subestaciones de policia del Departamento de Policía Quindío.</t>
  </si>
  <si>
    <t>Suministro de Adictivo ADBLUE (urea)</t>
  </si>
  <si>
    <t>Suministro de Adictivo ADBLUE (urea) para los vehiculos del Departamento de Policía Quindío</t>
  </si>
  <si>
    <t xml:space="preserve">IJ JONNATAN JAVIER MATEUS ZULUAGA </t>
  </si>
  <si>
    <t>Adquisición de llanta</t>
  </si>
  <si>
    <t>Adquisición de llantas para los vehiculos y motocicletas del Departamento de Policía Quindío.</t>
  </si>
  <si>
    <t>Adquisición de accesorio compresor  X 14 manguera</t>
  </si>
  <si>
    <t xml:space="preserve">Adquisición de mazo caucho 360gramos silicona </t>
  </si>
  <si>
    <t>02-02-01-003-006-03</t>
  </si>
  <si>
    <t>Adquisición de guantes de nitrilo por cajas de 100 unidades</t>
  </si>
  <si>
    <t>Bolsas plásticas con características especiales que sirvan para el debido embalaje de cadáveres</t>
  </si>
  <si>
    <t>Traje Mortuorios (traje de Bioseguridad)</t>
  </si>
  <si>
    <t>Adquisición de cascos para motocicletas</t>
  </si>
  <si>
    <t>Adquisición de cascos para motocicletas para el personal Del Departamento de Policía Quindío.</t>
  </si>
  <si>
    <t>Adquisición cepillo M / pasta naranja acero 4X 16</t>
  </si>
  <si>
    <t>Destornillador X 6 PCS presición perillero</t>
  </si>
  <si>
    <t xml:space="preserve">Destornillador X 6 PCS </t>
  </si>
  <si>
    <t>Broca X 13 PCS</t>
  </si>
  <si>
    <t>Grata plana acero 6" X 5/8 lisa, esmeril en caja</t>
  </si>
  <si>
    <t>Juego de cincel +botadores X 14 PCS</t>
  </si>
  <si>
    <t>Bienes Raices</t>
  </si>
  <si>
    <t xml:space="preserve">IJ RICARDO IVAN VEGA RAMIREZ </t>
  </si>
  <si>
    <t>SERVICIOS GENERALES DE CONSTRUCCIÓN DE EDIFICACIONES RESIDENCIALES</t>
  </si>
  <si>
    <t>Mantenimiento de las Instalaciones Departamento de Policía Quindío</t>
  </si>
  <si>
    <t>Mantenimiento preventivo y correctivo consistente en las reparaciones y/o mejoras locativas  de las instalaciones adscritas al departamento de Policía Quindío</t>
  </si>
  <si>
    <t>Mantenimiento de las Instalaciones de la Estación de Policía Pijao -Departamento de Policía Quindío - Plan Dignidad</t>
  </si>
  <si>
    <t>Mantenimiento de las Instalaciones de la Subestación de Policía La Española -Departamento de Policía Quindío - Plan Dignidad</t>
  </si>
  <si>
    <t>Servicio de alimentación</t>
  </si>
  <si>
    <t>Suministro de alimentación para el personal adscrito y de apoyo al Departamento de Policía Quindío, que realizan actividades de control, disuasión y prevención en pro de mejorar la convivencia y seguridad ciudadana en el Departamento de Policía Quindío.</t>
  </si>
  <si>
    <t>Servicio de mensajería</t>
  </si>
  <si>
    <t>Servicio de correo y mensajería, para el envío de documentos y paquetes del Departamento de Policía Quindío en el ámbito local y nacional.</t>
  </si>
  <si>
    <t xml:space="preserve">SI JOHAN SEBASTIAN SALAZAR GIRALDO </t>
  </si>
  <si>
    <t>Servicio de energía</t>
  </si>
  <si>
    <t>Pago de distribución del servicio de energía al Departamento de Policía Quindío.</t>
  </si>
  <si>
    <t>Servicio de agua</t>
  </si>
  <si>
    <t>Pago de distribución del servicio de agua al Departamento de Policía Quindío.</t>
  </si>
  <si>
    <t xml:space="preserve">SI YHON ALEXANDER ORONDA ALVAREZ </t>
  </si>
  <si>
    <t>Adquisición de seguros obligatorios SOAT</t>
  </si>
  <si>
    <t>Adquisición seguro obligatorio que ampara los daños corporales que se causen a las personas en accidentes de tránsito - SOAT para los vehículos y motocicletas del Depaertamento de Policía Quindío</t>
  </si>
  <si>
    <t>Apalacamiento vigencias futuras 2026 - Adquisición de seguros obligatorios SOAT</t>
  </si>
  <si>
    <t>Servicio de Limpieza de las instalaciones DEQUI</t>
  </si>
  <si>
    <t>se requiere con el fin de desarrollar las actividades relacionadas con el aseo de las instalaciones del Comando y bases de distrito del Departamento de Policía Quindío; oficinas, áreas comunes y baterías sanitarias, mejorando las condiciones de limpieza e higiene de la planta física, propendiendo por mantener la salubridad en nuestras instalaciones, lo cual redunda en el bienestar de los uniformados que laboran en ellas y la comunidad que la frecuentan</t>
  </si>
  <si>
    <t>Apalacamiento vigencias futuras 2026 - Servicio de Limpieza de las instalaciones DEQUI</t>
  </si>
  <si>
    <t xml:space="preserve">SI HUGO JONIER LARGO TORRES </t>
  </si>
  <si>
    <t xml:space="preserve"> con el fin de controlar las plagas y organismos, perjudiciales, Garantiza espacios bajo condiciones sanitarias y Disminuye los riesgos de contraer enfermedades o epidemias.</t>
  </si>
  <si>
    <t>Servicio de limpieza para la fachada (ventanas)</t>
  </si>
  <si>
    <t>con el fin de garantizar que las instalaciones policiales estén óptimas condiciones, el Departamento de Policía Quindío requiere contratar dicho mantenimiento, a fin de evitar daños en la fachada del comando</t>
  </si>
  <si>
    <t>Servicio de mantenimiento de extintores</t>
  </si>
  <si>
    <t>Servicio de inspección, mantenimiento o reparación de extinguidores del Comando de Departamento de Policía Quindío</t>
  </si>
  <si>
    <t>Servicio de mantenimiento equipos de tecnologías</t>
  </si>
  <si>
    <t>Se hace necesario para realizar el mantenimiento preventivo y correctivo de los equipos tecnologicos</t>
  </si>
  <si>
    <t xml:space="preserve">SI ALONSO SOTO URAN </t>
  </si>
  <si>
    <t>Mantenimiento de Vehiculos</t>
  </si>
  <si>
    <t>Servicios de mantenimiento integral  preventivo y correctivo a todo costo para los vehículos y motocicletas asignado al Departamento de Policía Quindío, Especialidades y los que lleguen de apoyo de otras unidades.</t>
  </si>
  <si>
    <t>Mantenimiento de motocicletas</t>
  </si>
  <si>
    <t>Mantenimiento de Vehiculos y motocicletas</t>
  </si>
  <si>
    <t>Apalacamiento vigencias futuras 2026 -  Mantenimiento de Vehiculos y motocicletas</t>
  </si>
  <si>
    <t>servicios de mantenimiento vehículo corta césped, motosierras y guadañas</t>
  </si>
  <si>
    <t>servicios de mantenimiento integral  preventivo y correctivo a todo costo para el vehículo corta césped del Departamento de Policía Quindío.</t>
  </si>
  <si>
    <t>Policía Comunitario</t>
  </si>
  <si>
    <t xml:space="preserve">IJ HAROLD LEONARDO SANCHEZ DIAZ </t>
  </si>
  <si>
    <t>Servicio de mantenimeinto preventivo y correctivo de las bicicletas asignadas al programa Policía de Vecindario Departamento de Policía Quindío.</t>
  </si>
  <si>
    <t>Servicio de mantenimiento y calibración de los elementos de gestión documental</t>
  </si>
  <si>
    <t>Servicio de mantanimiento y calibración de los equipos de registro y control ambiental del archivo central el cual esta distribuido entre las estaciones de Policía Puerto Espejo, Calarcá y sótano SIJIN</t>
  </si>
  <si>
    <t>Servicio mantenimiento de aires acondicionados</t>
  </si>
  <si>
    <t>Requieren el servicio de mantenimiento preventivo y correctivo, con el fin de lograr el normal funcionamiento de los mismos, evitando el deterioro y posteriores averías, que generarían mayores costos a la institución. Dicha necesidad va orientada al mejoramiento de las condiciones laborales, al garantizar la funcionalidad de estos equipos, se aporta al mejoramiento del clima laboral, pues los funcionarios pueden contar con oficinas e instalaciones acordes climáticamente para prestar adecuadamente su servicio, garantizando la eficiencia de las labores, aportando con ello al normal funcionamiento de los procesos desarrollados.</t>
  </si>
  <si>
    <t>Servicio de mantenimiento preventivo y correctivo del sistema hidráulico, red electrica y motobombas, plantas electricas, motosierras y guadañas</t>
  </si>
  <si>
    <t>El objetivo primordial del mantenimiento preventivo y correctivo es la conservación de los equipos mediante la realización de revisión y reparación que garanticen su buen funcionamiento y cambio de las piezas que han sufrido desgaste por su continuo funcionamiento. Teniendo en cuenta que no se tiene el personal idóneo para el desarrollo de esta actividad ni se posee las herramientas que se requieren para este tipo de trabajo; por ende, es indispensable la prestación de este servicio a través de un tercero</t>
  </si>
  <si>
    <t>Servicio de mantenimiento del ascensor</t>
  </si>
  <si>
    <t>El mantenimiento de los aparatos elevadores es una parte crucial de la seguridad y eficiencia de los edificios. Al ser equipos tan complejos, requieren atención constante para garantizar su correcto funcionamiento y prevenir fallos.</t>
  </si>
  <si>
    <t xml:space="preserve">IJ WILMAN ARIEL MELO MALDONADO </t>
  </si>
  <si>
    <t>Servicio de mantenimiento y Calibración de Equipos de pesos y  Medidas</t>
  </si>
  <si>
    <t>Seguridad de Instalaciones</t>
  </si>
  <si>
    <t xml:space="preserve">SC WILLIAM FABIAN CASTAÑEDA CARDONA </t>
  </si>
  <si>
    <t>Servicio de mantenimiento del sistema hidraulico de seguridad</t>
  </si>
  <si>
    <t>Servicio de mantenimiento de sistema de seguridad de las isntalaciones del Comando Departamento de Policía Quindío</t>
  </si>
  <si>
    <t>Servicio de mantenimiento de la garra de tigre</t>
  </si>
  <si>
    <t>Servicio mantenimiento del CCTV</t>
  </si>
  <si>
    <t>Servicio de alcantarillado y aseo</t>
  </si>
  <si>
    <t>Pago de servicio de alcantarillado y aseo al Departamento de Policía Quindío.</t>
  </si>
  <si>
    <t>Planeación-SGA</t>
  </si>
  <si>
    <t xml:space="preserve">SI JHOWANY SALAZAR SALAZAR </t>
  </si>
  <si>
    <t>Servicio de descontaminación de pozos sépticos para el Departamento de Policía Quindío</t>
  </si>
  <si>
    <t>se requiere con el fin de garantizar el adecuado manejo, tratamiento y disposición de las aguas residuales, en las unidades policiales la mejorando el ambiente laboral y el bienestar de los policías que laboran en las unidades.</t>
  </si>
  <si>
    <t>Servicio de lavado y desinfección de tanque de almacenamiento de agua potable de Departamento de Policía Quindío.</t>
  </si>
  <si>
    <t xml:space="preserve">CT. LUZ KARIME GOMEZ ARIAS </t>
  </si>
  <si>
    <t>pagos de viáticos</t>
  </si>
  <si>
    <t>pagos de viáticos de los funcionarios en comisión del Departamento de Policía Quindío.</t>
  </si>
  <si>
    <t>Impuesto Predial y sobre tasa ambiental</t>
  </si>
  <si>
    <t>Pago de Impuesto y Sobre tasa ambiental al Departamento de Policía Quindío.</t>
  </si>
  <si>
    <t>pago de servicio alumbrado público al Departamento de Policía Quindío.</t>
  </si>
  <si>
    <t>Pago tasa bomberil</t>
  </si>
  <si>
    <t>Pago de tasa bomberil de las viviendas fiscales asignadas al Departamento de Policía Quindío</t>
  </si>
  <si>
    <t>D27BS1</t>
  </si>
  <si>
    <t xml:space="preserve">SI ESTEBAN ANTONIO AGUDELO PIEDRAHITA </t>
  </si>
  <si>
    <t>D27C</t>
  </si>
  <si>
    <t xml:space="preserve">SI ELMER LEANDRO LONDOÑO HINCAPIE </t>
  </si>
  <si>
    <t>Pago de distribución del servicio de energía de la Seccional de Tránsito y Transporte del Departamento de Policía Quindío.</t>
  </si>
  <si>
    <t>83101508</t>
  </si>
  <si>
    <t>Pago de distribución del servicio de agua de la Seccional de Tránsito y Transporte del Departamento de Policía Quindío.</t>
  </si>
  <si>
    <t>Servicios de mantenimiento integral  preventivo y correctivo a todo costo para los vehículos y motocicletas asignado a la Seccional de Transito y Transporte del Departamento de Policía Quindío.</t>
  </si>
  <si>
    <t>Pago de servicio de alcantarillado y aseo de la Seccional de Transito y Transporte del Departamento de Policía Quindío.</t>
  </si>
  <si>
    <t>pagos de viáticos de los funcionarios en comisión de la Seccional de Transito y Transporte del Departamento de Policía Quindío.</t>
  </si>
  <si>
    <t>pago de servicio alumbrado público de la Seccional de Tránsito y Transporte del Departamento de Policía Quindío.</t>
  </si>
  <si>
    <t>D27CEVEC</t>
  </si>
  <si>
    <t xml:space="preserve">SI ALIRIO LONDOÑO OROZCO </t>
  </si>
  <si>
    <t>Suministro de Papelería</t>
  </si>
  <si>
    <t>Suministro de combustible gas licuado de petróleo (GLP) para las instalaciones del Centro Vacacional Eje Cafetero</t>
  </si>
  <si>
    <t xml:space="preserve">Suministro de elementos para adecuación, construcción, remodelación y ferretería - </t>
  </si>
  <si>
    <t>Se hace necesario dar continuidad al suministro de elementos de ferretería, con el fin de atender las necesidades y eventualidades que se generen en este punto de servicio y así dar una solución oportuna previniendo el deterioro de las instalaciones y minimizar el riesgo de accidentalidad del personal de usuarios y beneficiarios. Es de anotar que el centro vacacional cuenta con personal técnico de planta que desarrolla las actividades de mantenimiento.</t>
  </si>
  <si>
    <t>Suministro de elementos para adecuación, construcción, remodelación y ferretería - Pinturas de esmalte y agua, diluyentes para pinturas, Cables para circuitos eléctricos, pegantes, estucos, Tubería de plástico en PVC, interruptores, accesorios para orinales o inodoros, cinta aislante, tapas desagüe, entre otros.</t>
  </si>
  <si>
    <t>Adquisición de parches para DEA</t>
  </si>
  <si>
    <t xml:space="preserve">Se hace necasario la adquisicion de los parches para el uso del desfibrilador, en caso de una emergencia </t>
  </si>
  <si>
    <t>Suministro de elementos para adecuación, construcción, remodelación y ferretería - Ladrillos de arcilla, cemento gris y blanco, arena fina, gravilla, cerámicas, entre otros</t>
  </si>
  <si>
    <t>Suministro de elementos para adecuación, construcción, remodelación y ferretería - Brochas para pintar, rodillos.</t>
  </si>
  <si>
    <t>Pago de distribución del servicio de energía del Centro Vacacional Eje Cafetero.</t>
  </si>
  <si>
    <t>77101504 77102002</t>
  </si>
  <si>
    <t>Otros servicios profesionales, científicos y técnicos (estudios técnicos para la viabilidad del trámite de vertimientos)</t>
  </si>
  <si>
    <t xml:space="preserve">Conforme a la normativa en gestión ambiental y para dar cumplimiento a los requerimientos ambientales de la Corporación Autónoma Regional del Quindío CRQ, referente a permiso de vertimiento de aguas residuales; se requiere presupuesto para adelantar los estudios técnicos para la viabilidad del trámite. Lo anterior con el fin de evitar posibles sanciones de autoridades ambientales. </t>
  </si>
  <si>
    <t>Prestación de servicios integral de aseo para las instalaciones del Centro Vacacional Eje Cafetero del Departamento de Policía Quindío.</t>
  </si>
  <si>
    <t>Cupo Vigencia futuras ordinarias vigencia 2025 del servicio de aseo de las instalaciones del Centro Vacacional Eje Cafetero</t>
  </si>
  <si>
    <t>Servicio de aseo y limpieza para el tratamiento de agua de piscina del Centro Vacacional Eje cafetero Departamento de Policía Quindío.</t>
  </si>
  <si>
    <t>Cupo Vigencia futuras ordinarias vigencia 2025 del servicio de aseo de las piscinas del Centro Vacacional Eje Cafetero</t>
  </si>
  <si>
    <t>Adición a la orden de compra No 136784 "Prestación de servicios integral de aseo para las instalaciones del Centro Vacacional Eje Cafetero del Departamento de Policía Quindío".</t>
  </si>
  <si>
    <t>ADICIÓN OC 136784</t>
  </si>
  <si>
    <t>Servicio de fumigación  para las instalaciones del Centro Vacacional Eje Cafetero del Departamento de Policía Quindío.</t>
  </si>
  <si>
    <t xml:space="preserve">Mantenimiento preventivo y correctivo a todo costo de los equipos, bienes muebles y enseres, sistema hidráulico de piscina del Centro Vacacional Eje Cafetero </t>
  </si>
  <si>
    <t>Saneamiento de unidades sépticas , lavado de tanques, caracterizacion de agua potable y residual</t>
  </si>
  <si>
    <t>Actividades de prevención para mitigar el riesgo psicosocial SAFAP CEVEC</t>
  </si>
  <si>
    <t>En atención “Guía de Atención Integral Para la Familia Policial” - 2AS-GU-002, y en aras de realizar programas de intervención para fortalecer los componentes de bienestar y mejorar las condiciones de calidad de vida del Policía y su familia, se requiere para estas actividades un presupuesto por valor de $12.000.000 para las actividades del SAFAP.</t>
  </si>
  <si>
    <t>91111502</t>
  </si>
  <si>
    <t>prestación del servicio de lavado, secado y planchado de la lencería del Centro Vacacional Eje cafetero Departamento de Policía Quindío.</t>
  </si>
  <si>
    <t>Pago de Impuesto y Sobre tasa ambiental del Centro Vacacional Eje Cafetero</t>
  </si>
  <si>
    <t xml:space="preserve">pago de servicio alumbrado público del Centro Vacacional Eje Cafetero </t>
  </si>
  <si>
    <t>D27D</t>
  </si>
  <si>
    <t>GIQUI</t>
  </si>
  <si>
    <t xml:space="preserve">IJ JUAN DANIEL USUGA USUGA </t>
  </si>
  <si>
    <t>Adquisición de sillas tipo operativa.</t>
  </si>
  <si>
    <t>Adquisición de mobiliarios para el Grupo de Incorporación del Deparetamento de Policía Quindío.</t>
  </si>
  <si>
    <t>56112102</t>
  </si>
  <si>
    <t>Adquisición de sillas tipo para visitantes.</t>
  </si>
  <si>
    <t>Adquisición de escritorio operativo</t>
  </si>
  <si>
    <t>A-02-01-01-003-008-01-4</t>
  </si>
  <si>
    <t>OTROS MUEBLES N.C.P.</t>
  </si>
  <si>
    <t>Adquisición de lockers  para el Departamento de Policía Quindío.</t>
  </si>
  <si>
    <t>Gabinete Archivador colgante</t>
  </si>
  <si>
    <t>Mantenimiento de las Instalaciones del Grupo de Incorporación del Departamento de Policía Quindío</t>
  </si>
  <si>
    <t xml:space="preserve">Mantenimiento de las Instalaciones del Grupo de Incorporación -Departamento de Policía Quindío - </t>
  </si>
  <si>
    <t>Prestación de servicios profesionales de un trabajador social para realizar la valoración sociofamiliar a los aspirantes que participan en el proceso de selección de las diferentes convocatorias llevadas a cabo en el grupo de incorporación Quindío</t>
  </si>
  <si>
    <t>prestación de servicios profesionales de un licenciado en educación física o carreras afines para realizar la valoración físico atlética a los aspirantes que participan del proceso de selección para ingresar a la Policía Nacional en desarrollo las diferentes convocatorias llevadas a cabo en el grupo de incorporación Quindío.</t>
  </si>
  <si>
    <t>D27NSF</t>
  </si>
  <si>
    <t>IT  NABOR GUSTAVO OSORIO URBANO</t>
  </si>
  <si>
    <t>Papel Bond carta (caja)</t>
  </si>
  <si>
    <t>cartulina blanca 70x100 cm x 12 pliegos</t>
  </si>
  <si>
    <t>Carpeta 4 aletas desacificada blanca</t>
  </si>
  <si>
    <t>Cajas para archvo central ref x 200</t>
  </si>
  <si>
    <t xml:space="preserve">Papel Kraft </t>
  </si>
  <si>
    <t>OTROS PRODUCTOS QUÍMICOS; FIBRAS ARTIFICIALES (O FIBRAS INDUSTRIALES HECHAS POR EL HOMBRE) Pintura de aceite por cuñete</t>
  </si>
  <si>
    <t>Se requiere a fin de adquirir elementos de ferreteria para dar cumplimiento al plan de mantenimiento de las instalaciones en lo relacionado a resane y pintura de fachadas externas y paredes internas del plantel educativo</t>
  </si>
  <si>
    <t>Grifos. (Llave para lavamanos de ½” y llave de registro de 1/2")</t>
  </si>
  <si>
    <t>papel foami fomi pliego surtido x 12</t>
  </si>
  <si>
    <t>Cinta adhesiva de enmascarar</t>
  </si>
  <si>
    <t>Cinta demarcación peligro no pase</t>
  </si>
  <si>
    <t>Cinta adhesiva transparente</t>
  </si>
  <si>
    <t>Gravilla de rio 1/2 metro</t>
  </si>
  <si>
    <t>caja x 24 unid.  marcadores permanentes rojo</t>
  </si>
  <si>
    <t>caja x 24 unid. marcadores permanentes negro</t>
  </si>
  <si>
    <t>caja x 24 unid. marcadores permanentes azul</t>
  </si>
  <si>
    <t>Bolígrafos color rojo y negro</t>
  </si>
  <si>
    <t>Marcadores recargables para tablero negros y rojos</t>
  </si>
  <si>
    <t>Cupo Vigencia futuras ordinarias vigencia 2025 del servicio de aseo de las instalaciones del Colegio Nuestra Señora de Fátima</t>
  </si>
  <si>
    <t>Prestación de servicios integral de aseo para las instalaciones del instalaciones del Colegio Nuestra Señora de Fátima</t>
  </si>
  <si>
    <t>Se requiere servicio para dar cumplimiento al Plan de Emergencias y Contingencias – Gestion del Riesgo
Escolar</t>
  </si>
  <si>
    <t>Servicio de mantenimiento a la planta electrica</t>
  </si>
  <si>
    <t>Se requiere para el correcto funcionamiento (1LA-FR-0114).</t>
  </si>
  <si>
    <t>Servicio de mantenimiento de aires acondicionados y equipo de refrigeración 06 unidades</t>
  </si>
  <si>
    <t>Se requiere para el normal funcionamiento de las 02 salas de sistemas del colegio y bienestar de los estudiantes.</t>
  </si>
  <si>
    <t>Servicio de mantenimiento de motobombas y bombas sumergibles</t>
  </si>
  <si>
    <t>Servicio de mantenimiento de la Planta de Tratamiento de Aguas Residuales Domésticas</t>
  </si>
  <si>
    <t>Decreto 1076, Resolución  631, Resolución No. 002089, requerimiento de la Corporación autonoma regional del Quindío y el Plan de Saneamiento Básico.</t>
  </si>
  <si>
    <t xml:space="preserve">Servicio de mantenimiento de INSTALACIONES DEL COLEGIO </t>
  </si>
  <si>
    <t>Servicio de Lavado y  desinfección  tanque agua potable y análisis fisicoquímico y microbiológico</t>
  </si>
  <si>
    <t>Decreto 1076, Resolución  631, requerimiento de la Secretaria de Salud Municipal y plan de Saneamiento Básico.</t>
  </si>
  <si>
    <t>Servicio toma de muestras y análisis agua residual de la Planta de Tratamiento de Agua Residual</t>
  </si>
  <si>
    <t>Servicios de recolección de desechos (recolección de basuras)</t>
  </si>
  <si>
    <t>Servicios públicos</t>
  </si>
  <si>
    <t>pago de servicio alumbrado público el Colegio Nuestra Señora de Fátima Departamento de Policía Quindío.</t>
  </si>
  <si>
    <t>M11D</t>
  </si>
  <si>
    <t>DEMAG</t>
  </si>
  <si>
    <t>FELIX ARTURO BLANCO PACHECO</t>
  </si>
  <si>
    <t>MAQUINARIA Y APARATOS ELÉCTRICOS-APARATOS DE CONTROL ELÉCTRICOS - ELEMENTOS FERRETERÍA</t>
  </si>
  <si>
    <t>DEMA+H10:X39G ELEMENTOS DE FERRETERIA (TALADRO)</t>
  </si>
  <si>
    <t>para el suministro de combustible de los vehiculos que conforman el departamento de policia DEMAG</t>
  </si>
  <si>
    <t>JOSE NICOLAS CUENTAS CANCHILA</t>
  </si>
  <si>
    <t>DEMAG ADQUISICION DE MANTELES PARA EVENTOS</t>
  </si>
  <si>
    <t>JOHN EDISON MATTA OCHOA</t>
  </si>
  <si>
    <t>RESMAS DE PAPEL TAMAÑO OFICIO</t>
  </si>
  <si>
    <t>se requiere el recurso para el mantenimiento del parque automotor del Departamento de policia DEMAG</t>
  </si>
  <si>
    <t>ROYMAN SEGUNDO PEÑA JIMENEZ</t>
  </si>
  <si>
    <t>RESMAS DE PAPEL TAMAÑO CARTA</t>
  </si>
  <si>
    <t>SABITH NAZZAR VARGAS</t>
  </si>
  <si>
    <t>CARPETAS 4 ALETAS COLOR BLACO</t>
  </si>
  <si>
    <t>JEFFERSON JESUS DIAZ MANTILLA</t>
  </si>
  <si>
    <t>LIBROS DE 400 FOLIOS</t>
  </si>
  <si>
    <t>VICTOR MANUEL AVILA</t>
  </si>
  <si>
    <t>LIBROS DE 300 FOLIOS</t>
  </si>
  <si>
    <t>mantenimiento a los extintores para el correcto funcionamiento en caso de emergencias dentro y fuera de las instlalaciones de las unidades policiales que conforman el DEMAG</t>
  </si>
  <si>
    <t>YOVANNY RIOS CONDE</t>
  </si>
  <si>
    <t xml:space="preserve">OTROS PRODUCTOS DE CAUCHO
</t>
  </si>
  <si>
    <t>CINTA MAGICA 19MM X 32.9MM</t>
  </si>
  <si>
    <t>se requiere este recurso para el mantenimiento y adecuacion en materia de construccion y acabados de la base del departamento, estaciones y subestaciones</t>
  </si>
  <si>
    <t>LUIS CARLOS AYALA CHAVARRO</t>
  </si>
  <si>
    <t>BANDERITAS 12X42MM X5 COLORES</t>
  </si>
  <si>
    <t>Se justifica La adquisición de seguros obligatorios de los vehículos y motocicletas que posee el Departamento de Policia Magdalena por cuya protección afronta responsabilidad</t>
  </si>
  <si>
    <t>MARIA NUÑEZ VARGAS</t>
  </si>
  <si>
    <t>CINTA PROPILENO 48MM X100MTS TRANSPARENTE</t>
  </si>
  <si>
    <t>CINTA DE ENMASCARAR 48MM X 40MTS</t>
  </si>
  <si>
    <t xml:space="preserve">se requiere este recurso para el pago </t>
  </si>
  <si>
    <t>CINTA DE ENMASCARAR 18MM X 40MTS</t>
  </si>
  <si>
    <t>Cumplir con los pagos oportunos a los servicios públicos prestados al Departamento, en este caso al servicio de energía, acueducto, alcantarillado y aseo</t>
  </si>
  <si>
    <t>DEMAG ADQUISICION DE RECOGEDORES PLASTICOS</t>
  </si>
  <si>
    <t>para el mantenimiento de la piscina del casino de oficiales limpieza y aseo</t>
  </si>
  <si>
    <t>DEMAG ADQUISICION BOLSAS DE BASURAS</t>
  </si>
  <si>
    <t xml:space="preserve">la limpieza de los tanques done se almacena el gua necesitan estar en optimas condiciones para evitar enfremedades </t>
  </si>
  <si>
    <t xml:space="preserve">DEMAG PRODUCTOS DE FERRETERIA Y ACCESORIOS </t>
  </si>
  <si>
    <t xml:space="preserve">se require este recurso para el pago de los impuestos oportunos y no generar traumatismos con intereses moratorios </t>
  </si>
  <si>
    <t>CARTUCHO EPSON T664120 NEGRO L110/200</t>
  </si>
  <si>
    <t>El pago de los servicios públicos (Aseo) puesto que en las instalaciones del comando de departamento, funcionan varias dependencias y alojamientos lo que conlleva a la producción constante de basura</t>
  </si>
  <si>
    <t>CARTUCHO EPSON T664220-AL CIAN L110/200</t>
  </si>
  <si>
    <t>El no pago de este servicio a la  empresa prestadora, acarrearía una sanción por el incumplimiento</t>
  </si>
  <si>
    <t>CARTUCHO EPSON T664320-AL MAGENTA L110</t>
  </si>
  <si>
    <t>Se requiere realizar la contratación de una empresa que suministre el servicio de aseo de (cuatro aseadoras y un funcionario para el apoyo logístico) incluyendo producto de aseo y limpieza</t>
  </si>
  <si>
    <t>CARTUCHO EPSON T664420-AL AMARILLO L110</t>
  </si>
  <si>
    <t>Las necesidades para el funcionamiento y organización de las dependencias requieren de trabajos de impresión , con la cual podrá garantizarse un trabajo más ordenado</t>
  </si>
  <si>
    <t>PEGANTE DE PAPEL COLBON X 1K</t>
  </si>
  <si>
    <t xml:space="preserve">JABÓN, PREPARADOS PARA LIMPIEZA, PERFUMES Y PREPARADOS DE TOCADOR
</t>
  </si>
  <si>
    <t>DETERGENTE  EN POLVO X 3 KIL</t>
  </si>
  <si>
    <t>Se origina la necesidad, debida a que uno de los aspectos más importantes para la Institución es cumplir ágilmente con los requerimientos, que en ocasiones es necesario el envío físico de documentos</t>
  </si>
  <si>
    <t>LIMPIA PISO 2 L</t>
  </si>
  <si>
    <t>LIMPIDO 3,8 L</t>
  </si>
  <si>
    <t>se requiere para el pago de viaticos del personal que sale a comisionar</t>
  </si>
  <si>
    <t>JABON LIQUIDO 410 ML</t>
  </si>
  <si>
    <t xml:space="preserve">Se justifica el Suministro de elementos y útiles de oficina, papelería e insumos de impresión para el normal funcionamiento de La Unidad y dar cubrimiento a las necesidades </t>
  </si>
  <si>
    <t xml:space="preserve">PINTURAS Y BARNICES Y PRODUCTOS RELACIONADOS; COLORES PARA LA PINTURA ARTÍSTICA; TINTAS
</t>
  </si>
  <si>
    <t>DEMAG ADQUISICION DE PINTURAS</t>
  </si>
  <si>
    <t>Se justifica el Suministro de elementos de elementos para oficina y ferretería para el normal funcionamiento de La Unidad y dar cubrimiento a las necesidades de todas las dependencias de acuerdo con los requerimientos establecidos.</t>
  </si>
  <si>
    <t>VICTOR MANUEL VICTOR MANUEL</t>
  </si>
  <si>
    <t>DEMAG PRODUCTOS DE SOLVENTES</t>
  </si>
  <si>
    <t>elementos para oficina</t>
  </si>
  <si>
    <t>DEMAG ADQUISICION KIT BOTIQUIN PRIMEROS AUXILIOS</t>
  </si>
  <si>
    <t>KIT</t>
  </si>
  <si>
    <t>PRODUCTOS DE VIDRIO Y OTROS NO METÁLICOS</t>
  </si>
  <si>
    <t>DEMAG ELEMENTOS DE FERRETERIA  (YESO, CAL, CEMENTO)</t>
  </si>
  <si>
    <t>pago de impuesto predial</t>
  </si>
  <si>
    <t>Jabón detergente  en polvo y liquido para limpieza de pisos,  para todo tipo de superficies en general</t>
  </si>
  <si>
    <t>BOLIGRAFO NEGRO KILOMETRICO 100 CRISTAL</t>
  </si>
  <si>
    <t xml:space="preserve">Se requieren estos elementos para la realización del aseo a instalaciones </t>
  </si>
  <si>
    <t xml:space="preserve">RESALTADOR AMARILLO ERGONÓMICO </t>
  </si>
  <si>
    <t xml:space="preserve">RESALTADOR NARANJA ERGONÓMICO </t>
  </si>
  <si>
    <t xml:space="preserve">Se requiere este recurso con el fin de suministrar alojamiento y alimentación del personal que sale a comisionar las distintas actividades del servicio interno  </t>
  </si>
  <si>
    <t xml:space="preserve">RESALTADOR VERDE ERGONÓMICO </t>
  </si>
  <si>
    <t>MARCADOR BORRABLE AZUL</t>
  </si>
  <si>
    <t xml:space="preserve">Se requiere este recurso para ceremonias y demás eventos policiales  </t>
  </si>
  <si>
    <t>MARCADOR BORRABLE VERDE</t>
  </si>
  <si>
    <t xml:space="preserve">se requieren estos elementos para la aedcuacion de los acabados en tema de pintura de las ijnstalaciones policiales </t>
  </si>
  <si>
    <t xml:space="preserve">DEMAG ADQUISICION DE ESCOBAS, </t>
  </si>
  <si>
    <t xml:space="preserve">se requieren estos elementos para la aedcuacion de los acabados en tema de pintura de las instalaciones policiales </t>
  </si>
  <si>
    <t xml:space="preserve">TRAPEROS, </t>
  </si>
  <si>
    <t>RECOGEDOR</t>
  </si>
  <si>
    <t>se requieren estos elementos para el servicio general del mantenimiento a las instalaciones del comando DEMAG</t>
  </si>
  <si>
    <t xml:space="preserve">PRODUCTOS METÁLICOS ELABORADOS (EXCEPTO MAQUINARIA Y EQUIPO)
</t>
  </si>
  <si>
    <t>DEMAG PRODUCTOS METALICOS -CLAVOS TORNILLOS-ALAMBRES - ELEMENTOS FERRETERIA</t>
  </si>
  <si>
    <t>DEMAG MARTILLO, ALICATES, DESTORNILLADORES, JUEGO DE LLAVES FIJAS DE LA 10 A LA 32, JUEGO DE DADOS Y COPAS DE LA 10 A LA 32, JUEGO DE LLAVES L Y JUEGO DE BOTADORES METÁLICOS</t>
  </si>
  <si>
    <t xml:space="preserve">DEMAG VALLAS METÁLICAS </t>
  </si>
  <si>
    <t>DEMAG MANTENIMIENTO INSTALACIONES COMANDO DE DEPARTAMENTO DE POLICÍA MAGDALENA, ESTACIONES Y SUBESTACIONES DE POLICÍA</t>
  </si>
  <si>
    <t>se requieren estos elementos para la seguridad y control en las instalaciones policiales</t>
  </si>
  <si>
    <t>DEMAG -ESTACIÓN DE POLICÍA SAN ZENON - PLAN DIGNIDAD</t>
  </si>
  <si>
    <t>La adquisición de estos elementos es necesario para el desarrollo de las actividades administrativas en el comando de policía DEMAG</t>
  </si>
  <si>
    <t>DEMAG ALIMENTACIÓN PARA PERSONAL DE APOYO</t>
  </si>
  <si>
    <t>se requiere estos elementos para el bienestar policial</t>
  </si>
  <si>
    <t>DEMAG SERVICIO DE ALOJAMIENTO PARA PERSONAL DE APOYO</t>
  </si>
  <si>
    <t>Se necesita estos elementos para dotación a las unidades policiales que integran el Departamento de Policía DEMAG</t>
  </si>
  <si>
    <t xml:space="preserve">DEMAG SERVICIO DE MENSAJERÍA
</t>
  </si>
  <si>
    <t>SERVICIOS CONEXOS SEGUROS</t>
  </si>
  <si>
    <t>DEMAG SERVICIOS DE SEGUROS DE VEHÍCULOS AUTOMOTORES V2025</t>
  </si>
  <si>
    <t>DEMAG SERVICIO DE PAGO A LOS FUNCIONAERIOS DEL ASEO A INSTALACIONES DEL COMANDO V 2025 ( 07/02/2025 HASTA 06/08/2025)</t>
  </si>
  <si>
    <t>DEMAG SERVICIO DE ASEO, LIMPIEZA Y MANTENIMIENTO PISCINAS</t>
  </si>
  <si>
    <t>DEMAG LAVADO, DESINFECCIÓN DE TANQUES Y MUESTREO</t>
  </si>
  <si>
    <t>DEMAG SERVICIO DE MANEJO INTEGRAL DE PLAGAS</t>
  </si>
  <si>
    <t xml:space="preserve">DEMAG PAGO DE LOS SERVICIOS DE ENERGIA </t>
  </si>
  <si>
    <t xml:space="preserve">RESOLUCION </t>
  </si>
  <si>
    <t xml:space="preserve">DEMAG PAGO DE LOS SERVICIOS DE ACUEDCUTO </t>
  </si>
  <si>
    <t>DEMAG PAGO DE LOS SERVICIOS PUBLICOS DE ASEO</t>
  </si>
  <si>
    <t>DEMAG  PAGO DE LOS SERVICIOS PUBLICOS DE ALCANTARILLADO</t>
  </si>
  <si>
    <t>DEMAG IMPUESTO PREDIAL Y SOBRETASA AMBIENTAL</t>
  </si>
  <si>
    <t>DEMAG PAGO IMPUESTO ALUMBRADO PUBLICO</t>
  </si>
  <si>
    <t>DEMAG COMBUSTIBLE PARA PLANTA ELECTRICA</t>
  </si>
  <si>
    <t>DEMAG VIATICOS FUNCIONARIOS EN COMISION</t>
  </si>
  <si>
    <t>SERVICIOS DE IMPRESIÓN Y PUBLICACIONES</t>
  </si>
  <si>
    <t>DEMAG VF 2025 SERVCIO Y REPARACION DE  MOTOCICLETAS( hasta el 30/06/2025)</t>
  </si>
  <si>
    <t>DEMAG V 2025 SERVCIO Y REPARACION DE  MOTOCICLETAS comienza el 01/07/2025)</t>
  </si>
  <si>
    <t>DEMAG SERVCIO Y REPARACION DE  MOTOCICLETAS (APALANCAMIENTO 2026)</t>
  </si>
  <si>
    <t>DEMAG VF 2025  MANTENIMIENTO DE VEHÍCULOS MULTIMARCA (hastael 30/06/2025)</t>
  </si>
  <si>
    <t>DEMAG V 2025  MANTENIMIENTO DE VEHÍCULOS MULTIMARCA (comienza01/07/2025</t>
  </si>
  <si>
    <t xml:space="preserve">DEMAG APALANCAMIENTO 2026 MANTENIMIENTO DE VEHÍCULOS MULTIMARCA  </t>
  </si>
  <si>
    <t xml:space="preserve">DEMAG VF 2025  MANTENIMIENTO DE VEHÍCULOS ORDEN DE COMPRA (hasta el 30/05/2025) </t>
  </si>
  <si>
    <t>DEMAG V 2025 MANTENIMIENTO DE VEHÍCULOS ORDEN DE COMPRA  (TRAKER Y DIMAX) (comienza el 01/06/2025)</t>
  </si>
  <si>
    <t>DEMAG V 2025  MANTENIMIENTO DE VEHÍCULOS ORDEN DE COMPRA  ( VEHICULOS PESADOS)</t>
  </si>
  <si>
    <t>DEMAG V 2025  MANTENIMIENTO DE VEHÍCULOS ORDEN DE COMPRA (DUSTER)</t>
  </si>
  <si>
    <t>VICTOR MANUEL VICTOR AVILA</t>
  </si>
  <si>
    <t>DEMAG V 2025  MANTENIMIENTO DE VEHÍCULOS ORDEN DE COMPRA (TOYOTA)</t>
  </si>
  <si>
    <t>DEMAG V 2025  MANTENIMIENTO DE VEHÍCULOS ORDEN DE COMPRA (MASTER)</t>
  </si>
  <si>
    <t>DEMAG V 2025  MANTENIMIENTO DE VEHÍCULOS ORDEN DE COMPRA (SAIL)</t>
  </si>
  <si>
    <t>DEMAG V 2025  MANTENIMIENTO DE VEHÍCULOS ORDEN DE COMPRA (LOGAN)</t>
  </si>
  <si>
    <t>SERVICIO DE INSPECCIÓN, MANTENIMIENTO O REPARACIÓN DE EXTINTORES DE FUEGO</t>
  </si>
  <si>
    <t xml:space="preserve">
MANTENIMIENTO PREVENTIVO Y CORRECTIVO A LA PLANTA ELECTRICA</t>
  </si>
  <si>
    <t>M11D6</t>
  </si>
  <si>
    <t>POLICIA DE CARRETERAS MANTENIMIENTO PREVENTIVO Y CORRECTIVO DE MOTOCILCLETA</t>
  </si>
  <si>
    <t>se requiere el recurso para el mantenimiento del parque automotor del Departamento de policia setra</t>
  </si>
  <si>
    <t>POLICIA DE CARRETERAS SERVICIOS DE MANTENIMIENTO Y REPARACIÓN DE VEHÍCULOS (MANTENIMIENTO PREVENTIVO Y CORRECTIVO DE AUTOMÓVILES -TIPO B VF ORDEN DE COMPRA</t>
  </si>
  <si>
    <t>DEMAG - POLICIA DE CARRETERAS MANTENIMIENTO DE VEHÍCULOS MULTIMARCA</t>
  </si>
  <si>
    <t>se requiere el recurso para el pago de la comisision del personal que sale a comisionar</t>
  </si>
  <si>
    <t>M11D9</t>
  </si>
  <si>
    <t>LUIS BATISTA RODRIGUEZ</t>
  </si>
  <si>
    <t xml:space="preserve">se requiere el presupuesto para para el envio de el comiendas </t>
  </si>
  <si>
    <t>se necesita este recurso para el suministros de papeleria</t>
  </si>
  <si>
    <t>M11DBS1</t>
  </si>
  <si>
    <t>JAIME ORTEGA MONTENEGRO</t>
  </si>
  <si>
    <t>CATIVIDADES RECREODEPORTIVAS</t>
  </si>
  <si>
    <t xml:space="preserve">se requiere este recurso para las catividades recreodeportivas del personal </t>
  </si>
  <si>
    <t>M11D14</t>
  </si>
  <si>
    <t>ALBERTO REYES LOZANO</t>
  </si>
  <si>
    <t>MANTENIMIENTO DE VEHICULOS VF 2025</t>
  </si>
  <si>
    <t>se requiere el recuroso para el mantenimiento del parque automotor</t>
  </si>
  <si>
    <t>DEMAM-GUMOV Mantenimiento preventivo y correctivo a todo costo de Vehículos multimarcas en el Departamento de Policía Magdalena Medio.</t>
  </si>
  <si>
    <t>DEMAM-GUMOV Mantenimiento preventivo y correctivo a todo costo de motocicletas en el Departamento de Policía Magdalena Medio.</t>
  </si>
  <si>
    <t xml:space="preserve">DEMAM-GUMOV Mantenimiento preventivo y correctivo a todo costo de  los vehículos de la marca Chevrolet de carga liviana en el Departamento de Policía Magdalena Medio. </t>
  </si>
  <si>
    <t>DEMAM-GUMOV Mantenimiento preventivo y correctivo a todo costo de  los vehículos de la marca Chevrolet tipo camperos en el Departamento de Policía Magdalena Medio.</t>
  </si>
  <si>
    <t>DEMAM-GUMOV Mantenimiento preventivo y correctivo a todo costo de  los vehículos de la marca Chevrolet carga pesada en el Departamento de Policía Magdalena Medio.</t>
  </si>
  <si>
    <t>DEMAM-GUMOV Mantenimiento preventivo y correctivo a todo costo de  los vehículos de la marca Chevrolet automóviles en el Departamento de Policía Magdalena Medio.</t>
  </si>
  <si>
    <t>DEMAM-GUMOV Mantenimiento preventivo y correctivo a todo costo de lanchas en el Departamento de Policía Magdalena Medio.</t>
  </si>
  <si>
    <t>DEMAM-GUMOV Mantenimiento preventivo y correctivo a todo costo de Vehículos multimarcas en el Departamento de Policía Magdalena Medio. Apalancamiento Vigencias Futuras</t>
  </si>
  <si>
    <t>DEMAM-GUMOV Mantenimiento preventivo y correctivo a todo costo de motocicletas en el Departamento de Policía Magdalena Medio. Apalancamiento Vigencias Futuras</t>
  </si>
  <si>
    <t>DEMAM-GUMOV Mantenimiento preventivo y correctivo a todo costo de  los vehículos de la marca Chevrolet de carga liviana en el Departamento de Policía Magdalena Medio. Apalancamiento Vigencias Futuras</t>
  </si>
  <si>
    <t>DEMAM-GUMOV Mantenimiento preventivo y correctivo a todo costo de  los vehículos de la marca Chevrolet tipo camperos en el Departamento de Policía Magdalena Medio. Apalancamiento Vigencias Futuras</t>
  </si>
  <si>
    <t>DEMAM-GUMOV Mantenimiento preventivo y correctivo a todo costo de  los vehículos de la marca Chevrolet carga pesada en el Departamento de Policía Magdalena Medio. Apalancamiento Vigencias Futuras</t>
  </si>
  <si>
    <t>DEMAM-GUMOV Mantenimiento preventivo y correctivo a todo costo de  los vehículos de la marca Chevrolet automóviles en el Departamento de Policía Magdalena Medio. Apalancamiento Vigencias Futuras</t>
  </si>
  <si>
    <t>DEMAM-GUMOV Mantenimiento preventivo y correctivo a todo costo de lanchas en el Departamento de Policía Magdalena Medio. Apalancamiento Vigencias Futuras</t>
  </si>
  <si>
    <r>
      <t>ADQUIRIR SERVICIOS APOYO A LA CONSTRUCCION PARA MEJORAS LOCATICAS DE LAS INSTALACIONES DEL COMANDO DE POLICÍA Y ESTACIONES (DEURA $</t>
    </r>
    <r>
      <rPr>
        <b/>
        <sz val="10"/>
        <color theme="1"/>
        <rFont val="Arial"/>
        <family val="2"/>
      </rPr>
      <t>400</t>
    </r>
    <r>
      <rPr>
        <sz val="10"/>
        <color theme="1"/>
        <rFont val="Arial"/>
        <family val="2"/>
      </rPr>
      <t xml:space="preserve"> MILLONES, PLAN DIGNIDAD MUTATA $</t>
    </r>
    <r>
      <rPr>
        <b/>
        <sz val="10"/>
        <color theme="1"/>
        <rFont val="Arial"/>
        <family val="2"/>
      </rPr>
      <t>250</t>
    </r>
    <r>
      <rPr>
        <sz val="10"/>
        <color theme="1"/>
        <rFont val="Arial"/>
        <family val="2"/>
      </rPr>
      <t xml:space="preserve"> MILLONES, RIOSUCIO $</t>
    </r>
    <r>
      <rPr>
        <b/>
        <sz val="10"/>
        <color theme="1"/>
        <rFont val="Arial"/>
        <family val="2"/>
      </rPr>
      <t>300</t>
    </r>
    <r>
      <rPr>
        <sz val="10"/>
        <color theme="1"/>
        <rFont val="Arial"/>
        <family val="2"/>
      </rPr>
      <t xml:space="preserve"> MILLONES, PIEDRAS BLANCAS$ </t>
    </r>
    <r>
      <rPr>
        <b/>
        <sz val="10"/>
        <color theme="1"/>
        <rFont val="Arial"/>
        <family val="2"/>
      </rPr>
      <t>350</t>
    </r>
    <r>
      <rPr>
        <sz val="10"/>
        <color theme="1"/>
        <rFont val="Arial"/>
        <family val="2"/>
      </rPr>
      <t xml:space="preserve"> MILLONES )</t>
    </r>
  </si>
  <si>
    <r>
      <t>CEVAC -</t>
    </r>
    <r>
      <rPr>
        <sz val="10"/>
        <rFont val="Arial"/>
        <family val="2"/>
      </rPr>
      <t xml:space="preserve"> ADQUISICION DE ELEMENTOS DE PAPELERIA, CAJAS CARPETAS PARA ARCHIVOS </t>
    </r>
  </si>
  <si>
    <r>
      <t>NUSEFA -</t>
    </r>
    <r>
      <rPr>
        <sz val="10"/>
        <rFont val="Arial"/>
        <family val="2"/>
      </rPr>
      <t xml:space="preserve"> ADQUISICION DE ELEMENTOS DE PAPELERIA, CAJAS CARPETAS PARA ARCHIVOS </t>
    </r>
  </si>
  <si>
    <r>
      <t>Arrendamiento de un bien inmueble en el Municipio de Tumaco para el funcionamiento de la Unidad Policial de  Antisecuestro y Antiextersión - GAULA TUMACO.</t>
    </r>
    <r>
      <rPr>
        <sz val="10"/>
        <color rgb="FFFF0000"/>
        <rFont val="Arial"/>
        <family val="2"/>
      </rPr>
      <t xml:space="preserve"> </t>
    </r>
    <r>
      <rPr>
        <sz val="10"/>
        <rFont val="Arial"/>
        <family val="2"/>
      </rPr>
      <t>Vigencia Futura( 01/01/2025 al 30/06/2025)</t>
    </r>
  </si>
  <si>
    <t>servicios públicos de alcantarillado y aseo del departamento de policía putumayo</t>
  </si>
  <si>
    <t>Impuesto predial unidades del departamento de policía putumayo</t>
  </si>
  <si>
    <t>Impuesto alumbrado público unidades del departamento de policía putumayo</t>
  </si>
  <si>
    <r>
      <t xml:space="preserve">DEMAG SERVICIO DE MENSAJERÍA </t>
    </r>
    <r>
      <rPr>
        <b/>
        <sz val="10"/>
        <rFont val="Arial"/>
        <family val="2"/>
      </rPr>
      <t>VF</t>
    </r>
  </si>
  <si>
    <r>
      <t xml:space="preserve">DEMAG SERVICIO DE MENSAJERÍA </t>
    </r>
    <r>
      <rPr>
        <b/>
        <sz val="10"/>
        <rFont val="Arial"/>
        <family val="2"/>
      </rPr>
      <t>APALANCAMIENTO</t>
    </r>
  </si>
  <si>
    <r>
      <t xml:space="preserve">DEMAG SERVICIOS DE SEGUROS DE VEHÍCULOS AUTOMOTORES </t>
    </r>
    <r>
      <rPr>
        <b/>
        <sz val="10"/>
        <rFont val="Arial"/>
        <family val="2"/>
      </rPr>
      <t>VF</t>
    </r>
    <r>
      <rPr>
        <sz val="10"/>
        <rFont val="Arial"/>
        <family val="2"/>
      </rPr>
      <t xml:space="preserve"> 2025 hasta 01/08/2025)</t>
    </r>
  </si>
  <si>
    <r>
      <t xml:space="preserve">DEMAG SERVICIOS DE SEGUROS DE VEHÍCULOS AUTOMOTORES </t>
    </r>
    <r>
      <rPr>
        <b/>
        <sz val="10"/>
        <color indexed="8"/>
        <rFont val="Arial"/>
        <family val="2"/>
      </rPr>
      <t>APALANCAMIENTO</t>
    </r>
    <r>
      <rPr>
        <sz val="10"/>
        <color indexed="8"/>
        <rFont val="Arial"/>
        <family val="2"/>
      </rPr>
      <t xml:space="preserve"> 2026</t>
    </r>
  </si>
  <si>
    <r>
      <t>DEMAG SERVICIO DE PAGO A LOS FUNCIONAERIOS DEL ASEO A INSTALACIONES DEL COMANDO</t>
    </r>
    <r>
      <rPr>
        <b/>
        <sz val="10"/>
        <rFont val="Arial"/>
        <family val="2"/>
      </rPr>
      <t xml:space="preserve"> VF</t>
    </r>
    <r>
      <rPr>
        <sz val="10"/>
        <rFont val="Arial"/>
        <family val="2"/>
      </rPr>
      <t xml:space="preserve"> 2025 ( HASTA EL 06/02/2025)</t>
    </r>
  </si>
  <si>
    <r>
      <t>DEMAG SERVICIO DE PAGO A LOS FUNCIONAERIOS DEL ASEO A INSTALACIONES DEL COMANDO</t>
    </r>
    <r>
      <rPr>
        <b/>
        <sz val="10"/>
        <rFont val="Arial"/>
        <family val="2"/>
      </rPr>
      <t xml:space="preserve"> APALANCAMIENTO</t>
    </r>
    <r>
      <rPr>
        <sz val="10"/>
        <rFont val="Arial"/>
        <family val="2"/>
      </rPr>
      <t xml:space="preserve"> 2026</t>
    </r>
  </si>
  <si>
    <r>
      <t>DEMAG COMBUSTIBLE PARA EL PARQUE AUTOMOTOR</t>
    </r>
    <r>
      <rPr>
        <b/>
        <sz val="10"/>
        <rFont val="Arial"/>
        <family val="2"/>
      </rPr>
      <t xml:space="preserve"> VF</t>
    </r>
    <r>
      <rPr>
        <sz val="10"/>
        <rFont val="Arial"/>
        <family val="2"/>
      </rPr>
      <t xml:space="preserve"> HASTA 30/06/2024</t>
    </r>
  </si>
  <si>
    <r>
      <t>DEMAG COMBUSTIBLE PARA EL PARQUE AUTOMOTOR</t>
    </r>
    <r>
      <rPr>
        <b/>
        <sz val="10"/>
        <rFont val="Arial"/>
        <family val="2"/>
      </rPr>
      <t xml:space="preserve"> APALANCAMIENTO</t>
    </r>
  </si>
  <si>
    <r>
      <t>DEMAG COMBUSTIBLE PARA EL PARQUE AUTOMOTOR</t>
    </r>
    <r>
      <rPr>
        <b/>
        <sz val="10"/>
        <rFont val="Arial"/>
        <family val="2"/>
      </rPr>
      <t xml:space="preserve"> </t>
    </r>
    <r>
      <rPr>
        <sz val="10"/>
        <rFont val="Arial"/>
        <family val="2"/>
      </rPr>
      <t>BIGPAS C</t>
    </r>
  </si>
  <si>
    <r>
      <t>DEMAG COMBUSTIBLE PARA EL PARQUE AUTOMOTOR</t>
    </r>
    <r>
      <rPr>
        <b/>
        <sz val="10"/>
        <rFont val="Arial"/>
        <family val="2"/>
      </rPr>
      <t xml:space="preserve"> DISTRCON</t>
    </r>
    <r>
      <rPr>
        <sz val="10"/>
        <rFont val="Arial"/>
        <family val="2"/>
      </rPr>
      <t xml:space="preserve"> A</t>
    </r>
  </si>
  <si>
    <r>
      <t xml:space="preserve">DEMAG SERVICIOS DE IMPRESIÓN Y PUBLICACIONES </t>
    </r>
    <r>
      <rPr>
        <b/>
        <sz val="10"/>
        <rFont val="Arial"/>
        <family val="2"/>
      </rPr>
      <t>VF 2025 ( COMIENZA 01/03/2025)</t>
    </r>
  </si>
  <si>
    <r>
      <t xml:space="preserve">DEMAG SERVICIOS DE IMPRESIÓN Y PUBLICACIONES </t>
    </r>
    <r>
      <rPr>
        <b/>
        <sz val="10"/>
        <rFont val="Arial"/>
        <family val="2"/>
      </rPr>
      <t>VF</t>
    </r>
    <r>
      <rPr>
        <sz val="10"/>
        <rFont val="Arial"/>
        <family val="2"/>
      </rPr>
      <t xml:space="preserve"> 2025 (HASTA EL 31/01/2025)</t>
    </r>
  </si>
  <si>
    <r>
      <t xml:space="preserve">DEMAG SERVICIOS DE IMPRESIÓN Y PUBLICACIONES </t>
    </r>
    <r>
      <rPr>
        <b/>
        <sz val="10"/>
        <rFont val="Arial"/>
        <family val="2"/>
      </rPr>
      <t>APALANCAMIENTO</t>
    </r>
    <r>
      <rPr>
        <sz val="10"/>
        <rFont val="Arial"/>
        <family val="2"/>
      </rPr>
      <t xml:space="preserve"> </t>
    </r>
    <r>
      <rPr>
        <b/>
        <sz val="10"/>
        <rFont val="Arial"/>
        <family val="2"/>
      </rPr>
      <t>2026</t>
    </r>
  </si>
  <si>
    <r>
      <t xml:space="preserve">DEMAG  MANTENIMIENTO DE VEHÍCULOS ORDEN DE COMPRA  (TRAKER Y DIMAX) </t>
    </r>
    <r>
      <rPr>
        <b/>
        <sz val="10"/>
        <rFont val="Arial"/>
        <family val="2"/>
      </rPr>
      <t>APALANCAMIENTO 2026</t>
    </r>
    <r>
      <rPr>
        <sz val="10"/>
        <rFont val="Arial"/>
        <family val="2"/>
      </rPr>
      <t xml:space="preserve"> </t>
    </r>
  </si>
  <si>
    <r>
      <t xml:space="preserve">DEMAG  MANTENIMIENTO DE VEHÍCULOS ORDEN DE COMPRA  (VEHICULO PESADO) </t>
    </r>
    <r>
      <rPr>
        <b/>
        <sz val="10"/>
        <rFont val="Arial"/>
        <family val="2"/>
      </rPr>
      <t>APALANCAMIENTO 2026</t>
    </r>
  </si>
  <si>
    <r>
      <t xml:space="preserve">DEMAG  MANTENIMIENTO DE VEHÍCULOS ORDEN DE COMPRA  ( DUSTER) </t>
    </r>
    <r>
      <rPr>
        <b/>
        <sz val="10"/>
        <rFont val="Arial"/>
        <family val="2"/>
      </rPr>
      <t>APALANCAMIENTO 2026</t>
    </r>
  </si>
  <si>
    <r>
      <t xml:space="preserve">DEMAG  MANTENIMIENTO DE VEHÍCULOS ORDEN DE COMPRA  (TOYOTA ) </t>
    </r>
    <r>
      <rPr>
        <b/>
        <sz val="10"/>
        <rFont val="Arial"/>
        <family val="2"/>
      </rPr>
      <t>APALANCAMIENTO 2026</t>
    </r>
  </si>
  <si>
    <r>
      <t xml:space="preserve">DEMAG  MANTENIMIENTO DE VEHÍCULOS ORDEN DE COMPRA  (MASTER ) </t>
    </r>
    <r>
      <rPr>
        <b/>
        <sz val="10"/>
        <rFont val="Arial"/>
        <family val="2"/>
      </rPr>
      <t>APALANCAMIENTO 2026</t>
    </r>
  </si>
  <si>
    <r>
      <t xml:space="preserve">DEMAG  MANTENIMIENTO DE VEHÍCULOS ORDEN DE COMPRA  ( SAIL) </t>
    </r>
    <r>
      <rPr>
        <b/>
        <sz val="10"/>
        <rFont val="Arial"/>
        <family val="2"/>
      </rPr>
      <t>APALANCAMIENTO 2026</t>
    </r>
  </si>
  <si>
    <r>
      <t xml:space="preserve">DEMAG  MANTENIMIENTO DE VEHÍCULOS ORDEN DE COMPRA  (LOGAN) </t>
    </r>
    <r>
      <rPr>
        <b/>
        <sz val="10"/>
        <rFont val="Arial"/>
        <family val="2"/>
      </rPr>
      <t>APALANCAMIENTO 2026</t>
    </r>
  </si>
  <si>
    <r>
      <t>PRESTACIÓN DE SERVICIOS DE METODOLOGO EXPERTO EN ESTRATEGÍA Y PLANEACIÓN, MAGISTER Y ESPECIALIZADO CON CONOCIMIENTO Y EXPERIENCIA PARA ORIENTAR DE MANERA  INTEGRAL EN EL DISEÑO, DESPLIEGUE E IMPLEMENTACIÓN DEL PLAN ESTRATEGICO DE LA DIRECCION DE ANTINARCOTICOS – POLICIA NACIONAL</t>
    </r>
    <r>
      <rPr>
        <b/>
        <sz val="10"/>
        <rFont val="Arial"/>
        <family val="2"/>
      </rPr>
      <t>.</t>
    </r>
  </si>
  <si>
    <r>
      <t xml:space="preserve">MEBUC-GUMOV Suministro de llantas de diferente referencias para el equipo automotor de la Policía Metropolitana de Bucaramanga. </t>
    </r>
    <r>
      <rPr>
        <b/>
        <i/>
        <sz val="10"/>
        <rFont val="Arial"/>
        <family val="2"/>
      </rPr>
      <t>Apalancamiento Vigencias Futuras</t>
    </r>
  </si>
  <si>
    <r>
      <t xml:space="preserve">Servicio de mantenimiento preventivo y correctivo a todo costo para los vehículos multimarca asignados al Departamento de Policía Santander. </t>
    </r>
    <r>
      <rPr>
        <i/>
        <sz val="10"/>
        <rFont val="Arial"/>
        <family val="2"/>
      </rPr>
      <t>Apalancamiento Vigencoias Futuras</t>
    </r>
  </si>
  <si>
    <r>
      <t xml:space="preserve">Servicio de mantenimiento preventivo y correctivo a todo costo para las motocicletas asignadas al Departamento de Policía Santander. </t>
    </r>
    <r>
      <rPr>
        <i/>
        <sz val="10"/>
        <color theme="1"/>
        <rFont val="Arial"/>
        <family val="2"/>
      </rPr>
      <t>Apalancamiento Vigencoias Futuras</t>
    </r>
  </si>
  <si>
    <r>
      <t xml:space="preserve">Servicio de mantenimiento preventivo y correctivo a todo costo para los vehículos de la marca CHEVROLET CAMPEROS asignados al Departamento de Policía Santander. </t>
    </r>
    <r>
      <rPr>
        <i/>
        <sz val="10"/>
        <color theme="1"/>
        <rFont val="Arial"/>
        <family val="2"/>
      </rPr>
      <t>Apalancamiento Vigencoias Futuras</t>
    </r>
  </si>
  <si>
    <r>
      <t xml:space="preserve">Servicio de mantenimiento preventivo y correctivo a todo costo para los vehículos de la marca CHEVROLET CARGA PESADA asignados al Departamento de Policía Santander. </t>
    </r>
    <r>
      <rPr>
        <i/>
        <sz val="10"/>
        <color theme="1"/>
        <rFont val="Arial"/>
        <family val="2"/>
      </rPr>
      <t>Apalancamiento Vigencoias Futuras</t>
    </r>
  </si>
  <si>
    <r>
      <t xml:space="preserve">Servicio de mantenimiento preventivo y correctivo a todo costo para los vehículos de la marca CHEVROLET AUTOMOVILES asignados al Departamento de Policía Santander. </t>
    </r>
    <r>
      <rPr>
        <i/>
        <sz val="10"/>
        <color theme="1"/>
        <rFont val="Arial"/>
        <family val="2"/>
      </rPr>
      <t>Apalancamiento Vigencoias Futuras</t>
    </r>
  </si>
  <si>
    <r>
      <t xml:space="preserve">Servicio de mantenimiento preventivo y correctivo a todo costo para los vehículos de la marca CHEVROLET CARGA LIVIANA asignados al Departamento de Policía Santander. </t>
    </r>
    <r>
      <rPr>
        <i/>
        <sz val="10"/>
        <color theme="1"/>
        <rFont val="Arial"/>
        <family val="2"/>
      </rPr>
      <t>Apalancamiento Vigencoias Futuras</t>
    </r>
  </si>
  <si>
    <r>
      <t xml:space="preserve">Switch tipo 1 </t>
    </r>
    <r>
      <rPr>
        <sz val="10"/>
        <color indexed="10"/>
        <rFont val="Arial"/>
        <family val="2"/>
      </rPr>
      <t>(SEGUR)</t>
    </r>
  </si>
  <si>
    <r>
      <t xml:space="preserve">Cable UTP CAT 6 </t>
    </r>
    <r>
      <rPr>
        <sz val="10"/>
        <color indexed="10"/>
        <rFont val="Arial"/>
        <family val="2"/>
      </rPr>
      <t>(SEGUR)</t>
    </r>
  </si>
  <si>
    <r>
      <t xml:space="preserve">Adquisición suministro de llantas para los vehículos y motocicletas del DENOR. </t>
    </r>
    <r>
      <rPr>
        <sz val="10"/>
        <color indexed="10"/>
        <rFont val="Arial"/>
        <family val="2"/>
      </rPr>
      <t>(GUMOV)</t>
    </r>
  </si>
  <si>
    <r>
      <t xml:space="preserve">Acueducto y alcantarillado  </t>
    </r>
    <r>
      <rPr>
        <sz val="10"/>
        <color indexed="10"/>
        <rFont val="Arial"/>
        <family val="2"/>
      </rPr>
      <t>(JEFAD)</t>
    </r>
  </si>
  <si>
    <r>
      <t xml:space="preserve">Pólizas de seguros para los vehículos que pertenecen al parque automotor del DENOR </t>
    </r>
    <r>
      <rPr>
        <sz val="10"/>
        <color indexed="10"/>
        <rFont val="Arial"/>
        <family val="2"/>
      </rPr>
      <t>(GUMOV)</t>
    </r>
    <r>
      <rPr>
        <sz val="10"/>
        <color theme="1"/>
        <rFont val="Arial"/>
        <family val="2"/>
      </rPr>
      <t xml:space="preserve"> PROCESO NUEVO</t>
    </r>
  </si>
  <si>
    <r>
      <t xml:space="preserve">Pólizas de seguros para los vehículos que pertenecen al parque automotor del DENOR </t>
    </r>
    <r>
      <rPr>
        <sz val="10"/>
        <color indexed="10"/>
        <rFont val="Arial"/>
        <family val="2"/>
      </rPr>
      <t>(GUMOV)</t>
    </r>
    <r>
      <rPr>
        <sz val="10"/>
        <color theme="1"/>
        <rFont val="Arial"/>
        <family val="2"/>
      </rPr>
      <t xml:space="preserve"> APALANCAMIENTO</t>
    </r>
  </si>
  <si>
    <r>
      <t xml:space="preserve">Servicio de aseo y limpieza </t>
    </r>
    <r>
      <rPr>
        <sz val="10"/>
        <color rgb="FFFF0000"/>
        <rFont val="Arial"/>
        <family val="2"/>
      </rPr>
      <t>vigencia futura</t>
    </r>
  </si>
  <si>
    <r>
      <t xml:space="preserve">Servicio de aseo y limpieza piscina </t>
    </r>
    <r>
      <rPr>
        <sz val="10"/>
        <color rgb="FFFF0000"/>
        <rFont val="Arial"/>
        <family val="2"/>
      </rPr>
      <t>vigencia futura</t>
    </r>
  </si>
  <si>
    <r>
      <t xml:space="preserve">Mantenimiento preventivo y correctivo a todo costo incluyendo repuestos y mano de obra de los vehículos y motocicletas del Departamento de Policia Norte de Santander. V.F </t>
    </r>
    <r>
      <rPr>
        <sz val="10"/>
        <color indexed="10"/>
        <rFont val="Arial"/>
        <family val="2"/>
      </rPr>
      <t>(GUMOV)</t>
    </r>
  </si>
  <si>
    <r>
      <t xml:space="preserve">Mantenimiento preventivo y correctivo a todo costo incluyendo repuestos y mano de obra de los vehículos y motocicletas del Departamento de Policia Norte de Santander. </t>
    </r>
    <r>
      <rPr>
        <sz val="10"/>
        <color indexed="10"/>
        <rFont val="Arial"/>
        <family val="2"/>
      </rPr>
      <t>(GUMOV)</t>
    </r>
    <r>
      <rPr>
        <sz val="10"/>
        <color theme="1"/>
        <rFont val="Arial"/>
        <family val="2"/>
      </rPr>
      <t>PROCESO NUEVO</t>
    </r>
  </si>
  <si>
    <r>
      <t xml:space="preserve">Mantenimiento preventivo y correctivo a todo costo incluyendo repuestos y mano de obra de los vehículos y motocicletas del Departamento de Policia Norte de Santander. </t>
    </r>
    <r>
      <rPr>
        <sz val="10"/>
        <color indexed="10"/>
        <rFont val="Arial"/>
        <family val="2"/>
      </rPr>
      <t>(GUMOV)</t>
    </r>
    <r>
      <rPr>
        <sz val="10"/>
        <color theme="1"/>
        <rFont val="Arial"/>
        <family val="2"/>
      </rPr>
      <t>APALANCAMIENTO</t>
    </r>
  </si>
  <si>
    <r>
      <t xml:space="preserve">Servicio revisión técnico-mecánica y de gases V.F </t>
    </r>
    <r>
      <rPr>
        <sz val="10"/>
        <color indexed="10"/>
        <rFont val="Arial"/>
        <family val="2"/>
      </rPr>
      <t>(GUMOV)</t>
    </r>
  </si>
  <si>
    <r>
      <t xml:space="preserve">Servicio revisión técnico-mecánica y de gases </t>
    </r>
    <r>
      <rPr>
        <sz val="10"/>
        <color indexed="10"/>
        <rFont val="Arial"/>
        <family val="2"/>
      </rPr>
      <t>(GUMOV)</t>
    </r>
    <r>
      <rPr>
        <sz val="10"/>
        <color theme="1"/>
        <rFont val="Arial"/>
        <family val="2"/>
      </rPr>
      <t>PROCESO NUEVO</t>
    </r>
  </si>
  <si>
    <r>
      <t xml:space="preserve">Servicio de mantenimiento y reparacion de vehiculos </t>
    </r>
    <r>
      <rPr>
        <sz val="10"/>
        <color rgb="FFFF0000"/>
        <rFont val="Arial"/>
        <family val="2"/>
      </rPr>
      <t>vigencia futura</t>
    </r>
  </si>
  <si>
    <r>
      <t xml:space="preserve">Mantenimiento preventivo y correctivo del parque automor de la ANTIN (vehiculos -motos )-  </t>
    </r>
    <r>
      <rPr>
        <sz val="10"/>
        <color rgb="FFFF0000"/>
        <rFont val="Arial"/>
        <family val="2"/>
      </rPr>
      <t>VIGENCIAS FUTURAS 2025</t>
    </r>
  </si>
  <si>
    <r>
      <t xml:space="preserve">Viáticos y gastos de viaje al interior </t>
    </r>
    <r>
      <rPr>
        <sz val="10"/>
        <color indexed="10"/>
        <rFont val="Arial"/>
        <family val="2"/>
      </rPr>
      <t>(GUTAH)</t>
    </r>
  </si>
  <si>
    <r>
      <t>Cancelacion del impuesto predial de los diferente bienes inmuebles del Departamento de Policia Norte de Santander.</t>
    </r>
    <r>
      <rPr>
        <sz val="10"/>
        <color indexed="10"/>
        <rFont val="Arial"/>
        <family val="2"/>
      </rPr>
      <t xml:space="preserve"> (JEFAD)</t>
    </r>
  </si>
  <si>
    <r>
      <rPr>
        <sz val="10"/>
        <rFont val="Arial"/>
        <family val="2"/>
      </rPr>
      <t xml:space="preserve">Pago de alumbrado público en conjunto con el servicio de energía </t>
    </r>
    <r>
      <rPr>
        <sz val="10"/>
        <color indexed="10"/>
        <rFont val="Arial"/>
        <family val="2"/>
      </rPr>
      <t>(JEFAD)</t>
    </r>
  </si>
  <si>
    <r>
      <t>Impuesto tasas y derechos administrativos de los bienes inmuebles del Departamento de Policia Norte de Santander.</t>
    </r>
    <r>
      <rPr>
        <sz val="10"/>
        <color indexed="10"/>
        <rFont val="Arial"/>
        <family val="2"/>
      </rPr>
      <t xml:space="preserve"> (JEFAD)</t>
    </r>
  </si>
  <si>
    <r>
      <t>EDICION DE ESCRITOS, TRABAJOS Y DISEÑOS TIPOGRAFICOS E IMPRESIONES  COEST</t>
    </r>
    <r>
      <rPr>
        <b/>
        <sz val="10"/>
        <rFont val="Arial"/>
        <family val="2"/>
      </rPr>
      <t xml:space="preserve"> (PENDIENTE PARA TRASLADO PRESUPUESTAL COMITÉ ABRIL)</t>
    </r>
  </si>
  <si>
    <r>
      <rPr>
        <b/>
        <sz val="10"/>
        <rFont val="Arial"/>
        <family val="2"/>
      </rPr>
      <t>DINCO -</t>
    </r>
    <r>
      <rPr>
        <sz val="10"/>
        <rFont val="Arial"/>
        <family val="2"/>
      </rPr>
      <t xml:space="preserve"> PUESTOS DE TRABAJO CON SILLAS GIRATORIAS</t>
    </r>
  </si>
  <si>
    <r>
      <rPr>
        <b/>
        <sz val="10"/>
        <rFont val="Arial"/>
        <family val="2"/>
      </rPr>
      <t>DINCO</t>
    </r>
    <r>
      <rPr>
        <sz val="10"/>
        <rFont val="Arial"/>
        <family val="2"/>
      </rPr>
      <t xml:space="preserve"> - ESCRITORIO MODULAR DE 4 PUESTO </t>
    </r>
  </si>
  <si>
    <r>
      <rPr>
        <b/>
        <sz val="10"/>
        <color indexed="8"/>
        <rFont val="Arial"/>
        <family val="2"/>
      </rPr>
      <t xml:space="preserve">MECAR- </t>
    </r>
    <r>
      <rPr>
        <sz val="10"/>
        <color indexed="8"/>
        <rFont val="Arial"/>
        <family val="2"/>
      </rPr>
      <t>AIRE ACONDICIONADO (MINI SPLIT INVERTER) DE 12 MIL BTU (10 PARA EL DISTRITO II, 21 PARA EL DISTRITO IV</t>
    </r>
  </si>
  <si>
    <r>
      <rPr>
        <b/>
        <sz val="10"/>
        <color indexed="8"/>
        <rFont val="Arial"/>
        <family val="2"/>
      </rPr>
      <t xml:space="preserve">MECAR- </t>
    </r>
    <r>
      <rPr>
        <sz val="10"/>
        <color indexed="8"/>
        <rFont val="Arial"/>
        <family val="2"/>
      </rPr>
      <t xml:space="preserve">AIRE ACONDICIONADO (MINI SPLIT INVERTER) DE 18 MIL BTU (9 PARA EL DISTRITO II, 6 PARA ESTACION CARACOLES,  PARA ESTACION VIGEN Y TURISTICA </t>
    </r>
  </si>
  <si>
    <r>
      <rPr>
        <b/>
        <sz val="10"/>
        <rFont val="Arial"/>
        <family val="2"/>
      </rPr>
      <t xml:space="preserve">MECAR </t>
    </r>
    <r>
      <rPr>
        <sz val="10"/>
        <rFont val="Arial"/>
        <family val="2"/>
      </rPr>
      <t>- CASCOS DE RESCATE PARA BRIGADISTAS</t>
    </r>
  </si>
  <si>
    <r>
      <rPr>
        <b/>
        <sz val="10"/>
        <rFont val="Arial"/>
        <family val="2"/>
      </rPr>
      <t>MECAR</t>
    </r>
    <r>
      <rPr>
        <sz val="10"/>
        <rFont val="Arial"/>
        <family val="2"/>
      </rPr>
      <t xml:space="preserve"> - ADQUISICION DE ALARMA PARA EMERGENCIA Y EVACUACION CON ACTIVACION MANUAL </t>
    </r>
  </si>
  <si>
    <r>
      <rPr>
        <b/>
        <sz val="10"/>
        <rFont val="Arial"/>
        <family val="2"/>
      </rPr>
      <t>MECAR</t>
    </r>
    <r>
      <rPr>
        <sz val="10"/>
        <rFont val="Arial"/>
        <family val="2"/>
      </rPr>
      <t xml:space="preserve"> - KITSET CODERAS TÁCTICAS PARA BRIGADISTAS</t>
    </r>
  </si>
  <si>
    <r>
      <rPr>
        <b/>
        <sz val="10"/>
        <rFont val="Arial"/>
        <family val="2"/>
      </rPr>
      <t xml:space="preserve">MECAR </t>
    </r>
    <r>
      <rPr>
        <sz val="10"/>
        <rFont val="Arial"/>
        <family val="2"/>
      </rPr>
      <t>- CARETA 3M MEDIA CARA CON FILTROS ORGÁNICOS Y GAS</t>
    </r>
  </si>
  <si>
    <r>
      <rPr>
        <b/>
        <sz val="10"/>
        <rFont val="Arial"/>
        <family val="2"/>
      </rPr>
      <t>MECAR</t>
    </r>
    <r>
      <rPr>
        <sz val="10"/>
        <rFont val="Arial"/>
        <family val="2"/>
      </rPr>
      <t xml:space="preserve"> - COFIA DESECHABLE DE COLOR BLANCO </t>
    </r>
  </si>
  <si>
    <r>
      <rPr>
        <b/>
        <sz val="10"/>
        <rFont val="Arial"/>
        <family val="2"/>
      </rPr>
      <t>MECAR</t>
    </r>
    <r>
      <rPr>
        <sz val="10"/>
        <rFont val="Arial"/>
        <family val="2"/>
      </rPr>
      <t xml:space="preserve"> -Corrector Postura Espaldar Para Silla oficina o carro Evita el dolor de espalda ocasionado por la mala postura. Podrás usarlo en la silla del carro, oficina o estudio, diseñado para brindar comodidad y confort.
• Correas elásticas
• Color negro
• Tamaño 36 cm x 38 cm
• Fácil y rápido uso en cualquier silla con espaldar</t>
    </r>
  </si>
  <si>
    <r>
      <rPr>
        <b/>
        <sz val="10"/>
        <rFont val="Arial"/>
        <family val="2"/>
      </rPr>
      <t>MECAR</t>
    </r>
    <r>
      <rPr>
        <sz val="10"/>
        <rFont val="Arial"/>
        <family val="2"/>
      </rPr>
      <t xml:space="preserve"> - PULSOMETRO PULSO OXIMETRO </t>
    </r>
  </si>
  <si>
    <r>
      <rPr>
        <b/>
        <sz val="10"/>
        <color rgb="FF000000"/>
        <rFont val="Arial"/>
        <family val="2"/>
      </rPr>
      <t>MECAR</t>
    </r>
    <r>
      <rPr>
        <sz val="10"/>
        <color rgb="FF000000"/>
        <rFont val="Arial"/>
        <family val="2"/>
      </rPr>
      <t xml:space="preserve"> ADQUISICION DE ELEMETOS DE CAFETERIA Y OTROS PRODUCTOS ALIMENTICIOS PARA LA POLICIA METROPOLITANA DE CARTAGENA DE INDIAS </t>
    </r>
  </si>
  <si>
    <r>
      <t xml:space="preserve">MECAR - </t>
    </r>
    <r>
      <rPr>
        <sz val="10"/>
        <color rgb="FF000000"/>
        <rFont val="Arial"/>
        <family val="2"/>
      </rPr>
      <t xml:space="preserve">JUEGOS DE BANDERAS (COLOMBIA - POLICÍA NACIONAL - CARTAGENA  ) BAJO LAS ESPEFICICACIONES  TECNICA REQUERIDA POR LA DIRECCION LOGISTICA Y FINANCIERA  PARA USO PARA USO EXTERIOR DE LAS ESTACIONES Y SUBESTACIONES DE LA POLICIA METROPOLITANA DE CARTAGENA DE INDIAS </t>
    </r>
  </si>
  <si>
    <r>
      <t xml:space="preserve">DINCO </t>
    </r>
    <r>
      <rPr>
        <sz val="10"/>
        <color theme="1"/>
        <rFont val="Arial"/>
        <family val="2"/>
      </rPr>
      <t>- TAPABOCAS CAJA POR 50 UNIDADES 3 CAPAS DE ALFASADE</t>
    </r>
  </si>
  <si>
    <r>
      <rPr>
        <b/>
        <sz val="10"/>
        <rFont val="Arial"/>
        <family val="2"/>
      </rPr>
      <t>MECAR</t>
    </r>
    <r>
      <rPr>
        <sz val="10"/>
        <color theme="1"/>
        <rFont val="Arial"/>
        <family val="2"/>
      </rPr>
      <t xml:space="preserve"> - ADQUISICION DE ELEMENTOS DE PAPELERIA, CAJAS CARPETAS PARA ARCHIVOS </t>
    </r>
  </si>
  <si>
    <r>
      <rPr>
        <b/>
        <sz val="10"/>
        <color theme="1"/>
        <rFont val="Arial"/>
        <family val="2"/>
      </rPr>
      <t>POLFA</t>
    </r>
    <r>
      <rPr>
        <sz val="10"/>
        <color theme="1"/>
        <rFont val="Arial"/>
        <family val="2"/>
      </rPr>
      <t xml:space="preserve"> - ADQUISICION DE ELEMENTOS DE PAPELERIA, CAJAS CARPETAS PARA ARCHIVOS </t>
    </r>
  </si>
  <si>
    <r>
      <rPr>
        <b/>
        <sz val="10"/>
        <rFont val="Arial"/>
        <family val="2"/>
      </rPr>
      <t>DINCO</t>
    </r>
    <r>
      <rPr>
        <sz val="10"/>
        <rFont val="Arial"/>
        <family val="2"/>
      </rPr>
      <t xml:space="preserve"> -  BAJALENGUAS 6" DE MADERA CAJA POR 500 UNIDADES</t>
    </r>
  </si>
  <si>
    <r>
      <rPr>
        <b/>
        <sz val="10"/>
        <rFont val="Arial"/>
        <family val="2"/>
      </rPr>
      <t>MECAR</t>
    </r>
    <r>
      <rPr>
        <sz val="10"/>
        <rFont val="Arial"/>
        <family val="2"/>
      </rPr>
      <t xml:space="preserve"> - SUMINISTRO DE COMBUSTIBLE Y LUBRICANTES GASOLINA CORRIENTE REGULAR, ACPM PARA LOS VEHICULOS ADSCRITOS A LA POLICIA METROPOLITANA DE CARTAGENA DE INDIAS </t>
    </r>
    <r>
      <rPr>
        <b/>
        <sz val="10"/>
        <rFont val="Arial"/>
        <family val="2"/>
      </rPr>
      <t xml:space="preserve">VIGENCIAS FUTURAS AUTORIZADAS MEDIANTE COMUNICACIÓN GS-2024-006249-OFPLA </t>
    </r>
  </si>
  <si>
    <r>
      <rPr>
        <b/>
        <sz val="10"/>
        <rFont val="Arial"/>
        <family val="2"/>
      </rPr>
      <t>MECAR</t>
    </r>
    <r>
      <rPr>
        <sz val="10"/>
        <rFont val="Arial"/>
        <family val="2"/>
      </rPr>
      <t xml:space="preserve"> - SUMINISTRO DE COMBUSTIBLE Y LUBRICANTES GASOLINA CORRIENTE REGULAR, ACPM PARA LOS VEHICULOS ADSCRITOS A LA POLICIA METROPOLITANA DE CARTAGENA DE INDIAS PARA LA VIGENCIA 2025 </t>
    </r>
  </si>
  <si>
    <r>
      <rPr>
        <b/>
        <sz val="10"/>
        <rFont val="Arial"/>
        <family val="2"/>
      </rPr>
      <t>MECAR</t>
    </r>
    <r>
      <rPr>
        <sz val="10"/>
        <rFont val="Arial"/>
        <family val="2"/>
      </rPr>
      <t xml:space="preserve"> - SUMINISTRO DE COMBUSTIBLE Y LUBRICANTES GASOLINA CORRIENTE REGULAR, ACPM PARA LOS VEHICULOS ADSCRITOS A LA POLICIA METROPOLITANA DE CARTAGENA DE INDIAS PARA LA VIGENCIA 2025 INCLUIR </t>
    </r>
    <r>
      <rPr>
        <b/>
        <sz val="10"/>
        <rFont val="Arial"/>
        <family val="2"/>
      </rPr>
      <t>APALANCAMIENTO SE ADICIONA CON EL AUTORIZADO DE VIGENCIAS FUTURAS</t>
    </r>
  </si>
  <si>
    <r>
      <rPr>
        <b/>
        <sz val="10"/>
        <rFont val="Arial"/>
        <family val="2"/>
      </rPr>
      <t>MECAR</t>
    </r>
    <r>
      <rPr>
        <sz val="10"/>
        <rFont val="Arial"/>
        <family val="2"/>
      </rPr>
      <t xml:space="preserve"> - SUMINISTRO DE COMBUSTIBLE PARA LAS PLANTAS ELECTRICAS MOTOBOMBAS Y MOTORES ESTATICOS ASIGNADOS A LA POLICIA METROPOLITANA DE CARTAGENA DE INDIAS </t>
    </r>
  </si>
  <si>
    <r>
      <rPr>
        <b/>
        <sz val="10"/>
        <rFont val="Arial"/>
        <family val="2"/>
      </rPr>
      <t>MECAR</t>
    </r>
    <r>
      <rPr>
        <sz val="10"/>
        <rFont val="Arial"/>
        <family val="2"/>
      </rPr>
      <t xml:space="preserve"> - SUMINISTRO DE UREA AUTOMOTRIZ  LUBRICANTE DISEÑADO PARA CONSEVAR EL MEDIO AMBIENTE REDUCE LA EMISION DE  OXIDOS DE NITROGENO EN MOTORES DE VEHICULOS PESADOS </t>
    </r>
  </si>
  <si>
    <r>
      <t xml:space="preserve">DEBOL-GUMOV - </t>
    </r>
    <r>
      <rPr>
        <sz val="10"/>
        <rFont val="Arial"/>
        <family val="2"/>
      </rPr>
      <t>SUMINISTRO DE COMBUSTIBLE Y LUBRICANTES GASOLINA CORRIENTE REGULAR, ACPM PARA LOS VEHÍCULOS ADSCRITOS AL DEPARTAMENTO DE POLICÍA BOLÍVAR</t>
    </r>
    <r>
      <rPr>
        <b/>
        <sz val="10"/>
        <rFont val="Arial"/>
        <family val="2"/>
      </rPr>
      <t xml:space="preserve"> VIGENCIAS FUTURAS AUTORIZADAS MEDIANTE COMUNICACIÓN GS-2023-006249-OFPLA</t>
    </r>
  </si>
  <si>
    <r>
      <rPr>
        <b/>
        <sz val="10"/>
        <rFont val="Arial"/>
        <family val="2"/>
      </rPr>
      <t xml:space="preserve">DEBOL-GUMOV </t>
    </r>
    <r>
      <rPr>
        <sz val="10"/>
        <rFont val="Arial"/>
        <family val="2"/>
      </rPr>
      <t xml:space="preserve">- SUMINISTRO DE COMBUSTIBLE Y LUBRICANTES GASOLINA CORRIENTE REGULAR, ACPM PARA LOS VEHÍCULOS ADSCRITOS AL DEPARTAMENTO DE POLICÍA BOLÍVAR PARA LA VIGENCIA 2025 </t>
    </r>
  </si>
  <si>
    <r>
      <rPr>
        <b/>
        <sz val="10"/>
        <rFont val="Arial"/>
        <family val="2"/>
      </rPr>
      <t>DEBOL-GUMOV</t>
    </r>
    <r>
      <rPr>
        <sz val="10"/>
        <rFont val="Arial"/>
        <family val="2"/>
      </rPr>
      <t xml:space="preserve"> - SUMINISTRO DE COMBUSTIBLE Y LUBRICANTES GASOLINA CORRIENTE REGULAR, ACPM PARA LOS VEHÍCULOS ADSCRITOS AL DEPARTAMENTO DE POLICÍA BOLÍVAR PARA LA VIGENCIA PARA LA VIGENCIA 2025 INCLUIR </t>
    </r>
    <r>
      <rPr>
        <b/>
        <sz val="10"/>
        <rFont val="Arial"/>
        <family val="2"/>
      </rPr>
      <t xml:space="preserve">APALANCAMIENTO </t>
    </r>
  </si>
  <si>
    <r>
      <rPr>
        <b/>
        <sz val="10"/>
        <rFont val="Arial"/>
        <family val="2"/>
      </rPr>
      <t>MECAR</t>
    </r>
    <r>
      <rPr>
        <sz val="10"/>
        <rFont val="Arial"/>
        <family val="2"/>
      </rPr>
      <t xml:space="preserve"> - SUMINISTRO DE PRODUCTOS DE ASEO Y LIMPIEZA (BOLSAS DE SEPARACION DE RESIDUOS BLANQUEADOR, DESINFECTANTE, LIMPIAVIDRIOS, JABÓN DE MANOS, CEPILLO SANITARIO, RECOGEDOR PLÁSTICO, ESCOBA, TRAPEROS ENTRE OTROS). (ARLOG)</t>
    </r>
  </si>
  <si>
    <r>
      <t xml:space="preserve">NUSEFA  - </t>
    </r>
    <r>
      <rPr>
        <sz val="10"/>
        <rFont val="Arial"/>
        <family val="2"/>
      </rPr>
      <t xml:space="preserve"> ADQUISICION DE MATERIALES DE CONSTRUCCION Y ELEMETOS DE FERRETERIA PARA EL COLEGIO NUESTRA SEÑORA DE FÁTIMA OTROS PRODUCTOS QUÍMICOS; FIBRAS ARTIFICIALES</t>
    </r>
  </si>
  <si>
    <r>
      <rPr>
        <b/>
        <sz val="10"/>
        <rFont val="Arial"/>
        <family val="2"/>
      </rPr>
      <t>MECAR</t>
    </r>
    <r>
      <rPr>
        <sz val="10"/>
        <color theme="1"/>
        <rFont val="Arial"/>
        <family val="2"/>
      </rPr>
      <t xml:space="preserve"> - ADQUISICION DE LLANTAS PARA VEHICULOS DE LA POLICIA METROPOLITANA DE CARTAGENA DE INDIAS</t>
    </r>
  </si>
  <si>
    <r>
      <rPr>
        <b/>
        <sz val="10"/>
        <rFont val="Arial"/>
        <family val="2"/>
      </rPr>
      <t xml:space="preserve">GUDMO </t>
    </r>
    <r>
      <rPr>
        <sz val="10"/>
        <color theme="1"/>
        <rFont val="Arial"/>
        <family val="2"/>
      </rPr>
      <t xml:space="preserve"> - ADQUISICION DE LLANTAS PARA VEHICULO ESCUADRÓN MÓVIL ANTIDISTURBIOS</t>
    </r>
  </si>
  <si>
    <r>
      <rPr>
        <b/>
        <sz val="10"/>
        <color theme="1"/>
        <rFont val="Arial"/>
        <family val="2"/>
      </rPr>
      <t xml:space="preserve">DINCO </t>
    </r>
    <r>
      <rPr>
        <sz val="10"/>
        <color theme="1"/>
        <rFont val="Arial"/>
        <family val="2"/>
      </rPr>
      <t xml:space="preserve">- </t>
    </r>
    <r>
      <rPr>
        <sz val="10"/>
        <rFont val="Arial"/>
        <family val="2"/>
      </rPr>
      <t xml:space="preserve">ADQUISICION DE GUANTES PAQUETES </t>
    </r>
  </si>
  <si>
    <r>
      <rPr>
        <b/>
        <sz val="10"/>
        <rFont val="Arial"/>
        <family val="2"/>
      </rPr>
      <t xml:space="preserve">CEVAC  </t>
    </r>
    <r>
      <rPr>
        <sz val="10"/>
        <rFont val="Arial"/>
        <family val="2"/>
      </rPr>
      <t xml:space="preserve">- ADQUISICION DE MATERIALES DE CONSTRUCCION Y FERRETERIA PARA EL CENTRO VACACIONAL CRESPO </t>
    </r>
    <r>
      <rPr>
        <b/>
        <sz val="10"/>
        <rFont val="Arial"/>
        <family val="2"/>
      </rPr>
      <t xml:space="preserve"> PRODUCTOS DE CAUCHO Y PLÁSTICO</t>
    </r>
  </si>
  <si>
    <r>
      <t xml:space="preserve">NUSEFA  - </t>
    </r>
    <r>
      <rPr>
        <sz val="10"/>
        <rFont val="Arial"/>
        <family val="2"/>
      </rPr>
      <t>ADQUISICION DE PUNTOS ECOLOGICOS PARA EL COLEGIO NUESTRA SEÑORA DE FÁTIMA</t>
    </r>
    <r>
      <rPr>
        <b/>
        <sz val="10"/>
        <rFont val="Arial"/>
        <family val="2"/>
      </rPr>
      <t xml:space="preserve"> PRODUCTO DE CAUCHO Y PLASTICO</t>
    </r>
  </si>
  <si>
    <r>
      <t xml:space="preserve">NUSEFA  - </t>
    </r>
    <r>
      <rPr>
        <sz val="10"/>
        <rFont val="Arial"/>
        <family val="2"/>
      </rPr>
      <t>ADQUISICION DE MATERIALES DE CONSTRUCCION Y ELEMETOS DE FERRETERIA PARA EL COLEGIO NUESTRA SEÑORA DE FÁTIMA</t>
    </r>
    <r>
      <rPr>
        <b/>
        <sz val="10"/>
        <rFont val="Arial"/>
        <family val="2"/>
      </rPr>
      <t xml:space="preserve"> VIDRIO Y PRODUCTOS DE VIDRIO Y OTROS PRODUCTOS NO METÁLICOS N.C.P.</t>
    </r>
  </si>
  <si>
    <r>
      <rPr>
        <b/>
        <sz val="10"/>
        <rFont val="Arial"/>
        <family val="2"/>
      </rPr>
      <t>MECAR</t>
    </r>
    <r>
      <rPr>
        <sz val="10"/>
        <rFont val="Arial"/>
        <family val="2"/>
      </rPr>
      <t xml:space="preserve"> - SUMINISTRO DE MATERIALES DE CONSTRUCCIÓN Y ELEMENTOS DE FERRETERIA PARA LA POLICIA METROPOLITANA DE CARTAGENA DE INDIAS</t>
    </r>
  </si>
  <si>
    <r>
      <rPr>
        <b/>
        <sz val="10"/>
        <rFont val="Arial"/>
        <family val="2"/>
      </rPr>
      <t>MECAR</t>
    </r>
    <r>
      <rPr>
        <sz val="10"/>
        <rFont val="Arial"/>
        <family val="2"/>
      </rPr>
      <t xml:space="preserve"> - ADQUISICION DE UTILES DE ESCRITORIOS Y ELEMENTOS DE OFICINA (GAPADORA, LAPICERO, GRAPADORAS, BORRRADORES, TABLEROS ACRILICOS )</t>
    </r>
  </si>
  <si>
    <r>
      <rPr>
        <b/>
        <sz val="10"/>
        <rFont val="Arial"/>
        <family val="2"/>
      </rPr>
      <t>NUSEFA</t>
    </r>
    <r>
      <rPr>
        <sz val="10"/>
        <rFont val="Arial"/>
        <family val="2"/>
      </rPr>
      <t xml:space="preserve">  - ADQUISICION DE MATERIALES DE CONSTRUCCION Y ELEMETOS DE FERRETERIA PARA EL COLEGIO NUESTRA SEÑORA DE FÁTIMA </t>
    </r>
    <r>
      <rPr>
        <b/>
        <sz val="10"/>
        <rFont val="Arial"/>
        <family val="2"/>
      </rPr>
      <t>OTROS BIENES TRASPORTABLES</t>
    </r>
  </si>
  <si>
    <r>
      <rPr>
        <b/>
        <sz val="10"/>
        <rFont val="Arial"/>
        <family val="2"/>
      </rPr>
      <t>NUSEFA</t>
    </r>
    <r>
      <rPr>
        <sz val="10"/>
        <rFont val="Arial"/>
        <family val="2"/>
      </rPr>
      <t xml:space="preserve">  - ADQUISICION DE ELEMENTOS Y UTILES DE ESCRITORIOS  PARA EL COLEGIO NUESTRA SEÑORA DE FÁTIMA </t>
    </r>
    <r>
      <rPr>
        <b/>
        <sz val="10"/>
        <rFont val="Arial"/>
        <family val="2"/>
      </rPr>
      <t>OTROS BIENES TRASPORTABLES</t>
    </r>
  </si>
  <si>
    <r>
      <rPr>
        <b/>
        <sz val="10"/>
        <rFont val="Arial"/>
        <family val="2"/>
      </rPr>
      <t xml:space="preserve">MECAR </t>
    </r>
    <r>
      <rPr>
        <sz val="10"/>
        <rFont val="Arial"/>
        <family val="2"/>
      </rPr>
      <t xml:space="preserve">- MANTENIMIENTO PREVENTIVO Y CORRECTIVO Y/O MEJORAS LOCATIVAS DE LAS INSTALACIONES ADSCRITAS A LA POLICÍA METROPOLITANA DE CARTAGENA DE INDIAS </t>
    </r>
  </si>
  <si>
    <r>
      <rPr>
        <b/>
        <sz val="10"/>
        <rFont val="Arial"/>
        <family val="2"/>
      </rPr>
      <t xml:space="preserve">MECAR </t>
    </r>
    <r>
      <rPr>
        <sz val="10"/>
        <rFont val="Arial"/>
        <family val="2"/>
      </rPr>
      <t>- MANTENIMIENTO PREVENTIVO Y CORRECTIVO Y/O MEJORAS LOCATIVAS DE LAS INSTALACIONES ADSCRITAS A LA POLICÍA METROPOLITANA DE CARTAGENA DE INDIAS - ESTACIÓN DE POLICÍA CARIBE NORTE - PLAN DIGNIDAD</t>
    </r>
  </si>
  <si>
    <r>
      <rPr>
        <b/>
        <sz val="10"/>
        <rFont val="Arial"/>
        <family val="2"/>
      </rPr>
      <t>MECAR</t>
    </r>
    <r>
      <rPr>
        <sz val="10"/>
        <rFont val="Arial"/>
        <family val="2"/>
      </rPr>
      <t xml:space="preserve"> - MANTENIMIENTO PREVENTIVO Y CORRECTIVO Y/O MEJORAS LOCATIVAS DE LAS INSTALACIONES ADSCRITAS A LA POLICÍA METROPOLITANA DE CARTAGENA DE INDIAS - ESTACIÓN DE POLICÍA NUEVO BOSQUE - PLAN DIGNIDAD</t>
    </r>
  </si>
  <si>
    <r>
      <rPr>
        <b/>
        <sz val="10"/>
        <rFont val="Arial"/>
        <family val="2"/>
      </rPr>
      <t>MECAR</t>
    </r>
    <r>
      <rPr>
        <sz val="10"/>
        <rFont val="Arial"/>
        <family val="2"/>
      </rPr>
      <t xml:space="preserve"> - MANTENIMIENTO PREVENTIVO Y CORRECTIVO Y/O MEJORAS LOCATIVAS DE LAS INSTALACIONES ADSCRITAS A LA POLICÍA METROPOLITANA DE CARTAGENA DE INDIAS - ESTACIÓN DE POLICÍA SANTA CATALINA - PLAN DIGNIDAD</t>
    </r>
  </si>
  <si>
    <r>
      <rPr>
        <b/>
        <sz val="10"/>
        <rFont val="Arial"/>
        <family val="2"/>
      </rPr>
      <t xml:space="preserve">MECAR </t>
    </r>
    <r>
      <rPr>
        <sz val="10"/>
        <rFont val="Arial"/>
        <family val="2"/>
      </rPr>
      <t xml:space="preserve">- MANTENIMIENTO PREVENTIVO Y CORRECTIVO Y/O MEJORAS DEL ASCENSORES DE LA POLICIA METROPOLITANA DE CARTAGENA DE INDIAS </t>
    </r>
  </si>
  <si>
    <r>
      <t xml:space="preserve">DEBOL-GUBIN </t>
    </r>
    <r>
      <rPr>
        <sz val="10"/>
        <rFont val="Arial"/>
        <family val="2"/>
      </rPr>
      <t>- MANTENIMIENTO PREVENTIVO Y CORRECTIVO Y/O MEJORAS LOCATIVAS DE LAS INSTALACIONES ADSCRITAS AL DEPARTAMENTO DE POLICÍA BOLÍVAR.</t>
    </r>
  </si>
  <si>
    <r>
      <rPr>
        <b/>
        <sz val="10"/>
        <rFont val="Arial"/>
        <family val="2"/>
      </rPr>
      <t xml:space="preserve">DEBOL-GUBIN - PLAN DIGNIDAD EL PEÑON </t>
    </r>
    <r>
      <rPr>
        <sz val="10"/>
        <rFont val="Arial"/>
        <family val="2"/>
      </rPr>
      <t>- MANTENIMIENTO PREVENTIVO Y CORRECTIVO Y/O MEJORAS LOCATIVAS DE LAS INSTALACIONES ADSCRITAS AL DEPARTAMENTO DE POLICÍA BOLÍVAR.</t>
    </r>
  </si>
  <si>
    <r>
      <rPr>
        <b/>
        <sz val="10"/>
        <rFont val="Arial"/>
        <family val="2"/>
      </rPr>
      <t xml:space="preserve">DINCO </t>
    </r>
    <r>
      <rPr>
        <sz val="10"/>
        <rFont val="Arial"/>
        <family val="2"/>
      </rPr>
      <t xml:space="preserve"> MANTENIMIENTO DE LAS OFICINAS DEL GRUPO DE INCORPORACION SECCIONAL BOLIVAR
</t>
    </r>
  </si>
  <si>
    <r>
      <rPr>
        <b/>
        <sz val="10"/>
        <rFont val="Arial"/>
        <family val="2"/>
      </rPr>
      <t xml:space="preserve">MECAR  </t>
    </r>
    <r>
      <rPr>
        <sz val="10"/>
        <rFont val="Arial"/>
        <family val="2"/>
      </rPr>
      <t xml:space="preserve">- SERVICIO DE ALIMENTACION PARA EL PERSONAL QUE APOYA LA POLICIA METROPOLITANA DE CARTAGENA DE INDIAS  </t>
    </r>
    <r>
      <rPr>
        <b/>
        <sz val="10"/>
        <rFont val="Arial"/>
        <family val="2"/>
      </rPr>
      <t xml:space="preserve">VIGENCIAS FUTURAS AUTORIZADAS MEDIANTE COMUNICACIÓN GS-2024-006249-OFPLA </t>
    </r>
  </si>
  <si>
    <r>
      <rPr>
        <b/>
        <sz val="10"/>
        <rFont val="Arial"/>
        <family val="2"/>
      </rPr>
      <t xml:space="preserve">MECAR  </t>
    </r>
    <r>
      <rPr>
        <sz val="10"/>
        <rFont val="Arial"/>
        <family val="2"/>
      </rPr>
      <t xml:space="preserve">- SERVICIO DE ALIMENTACION PARA EL PERSONAL QUE APOYA LA POLICIA METROPOLITANA DE CARTAGENA DE INDIAS </t>
    </r>
    <r>
      <rPr>
        <b/>
        <sz val="10"/>
        <rFont val="Arial"/>
        <family val="2"/>
      </rPr>
      <t xml:space="preserve"> </t>
    </r>
  </si>
  <si>
    <r>
      <rPr>
        <b/>
        <sz val="10"/>
        <rFont val="Arial"/>
        <family val="2"/>
      </rPr>
      <t xml:space="preserve">MECAR  </t>
    </r>
    <r>
      <rPr>
        <sz val="10"/>
        <rFont val="Arial"/>
        <family val="2"/>
      </rPr>
      <t xml:space="preserve">- SERVICIO DE ALIMENTACION PARA EL PERSONAL QUE APOYA LA POLICIA METROPOLITANA DE CARTAGENA DE INDIAS </t>
    </r>
    <r>
      <rPr>
        <b/>
        <sz val="10"/>
        <rFont val="Arial"/>
        <family val="2"/>
      </rPr>
      <t xml:space="preserve"> APALANCAMIENTO </t>
    </r>
    <r>
      <rPr>
        <sz val="10"/>
        <rFont val="Arial"/>
        <family val="2"/>
      </rPr>
      <t xml:space="preserve">- </t>
    </r>
    <r>
      <rPr>
        <b/>
        <sz val="10"/>
        <rFont val="Arial"/>
        <family val="2"/>
      </rPr>
      <t>ADICION APALANCAMIENTO Y VIGENCIAS FUTURAS</t>
    </r>
  </si>
  <si>
    <r>
      <rPr>
        <b/>
        <sz val="10"/>
        <rFont val="Arial"/>
        <family val="2"/>
      </rPr>
      <t xml:space="preserve">MECAR  </t>
    </r>
    <r>
      <rPr>
        <sz val="10"/>
        <rFont val="Arial"/>
        <family val="2"/>
      </rPr>
      <t xml:space="preserve">- SERVICIO DE HOSPEDAJE PARA EL PERSONAL QUE APOYA LA POLICIA METROPOLITANA DE CARTAGENA DE INDIAS </t>
    </r>
    <r>
      <rPr>
        <b/>
        <sz val="10"/>
        <rFont val="Arial"/>
        <family val="2"/>
      </rPr>
      <t xml:space="preserve"> VIGENCIAS FUTURAS AUTORIZADAS MEDIANTE COMUNICACIÓN GS-2024-006249-OFPLA </t>
    </r>
  </si>
  <si>
    <r>
      <rPr>
        <b/>
        <sz val="10"/>
        <rFont val="Arial"/>
        <family val="2"/>
      </rPr>
      <t xml:space="preserve">MECAR  </t>
    </r>
    <r>
      <rPr>
        <sz val="10"/>
        <rFont val="Arial"/>
        <family val="2"/>
      </rPr>
      <t xml:space="preserve">- SERVICIO DE HOSPEDAJE PARA EL PERSONAL QUE APOYA LA POLICIA METROPOLITANA DE CARTAGENA DE INDIAS </t>
    </r>
  </si>
  <si>
    <r>
      <rPr>
        <b/>
        <sz val="10"/>
        <rFont val="Arial"/>
        <family val="2"/>
      </rPr>
      <t xml:space="preserve">MECAR  </t>
    </r>
    <r>
      <rPr>
        <sz val="10"/>
        <rFont val="Arial"/>
        <family val="2"/>
      </rPr>
      <t xml:space="preserve">- SERVICIO DE HOSPEDAJE PARA EL PERSONAL QUE APOYA LA POLICIA METROPOLITANA DE CARTAGENA DE INDIAS </t>
    </r>
    <r>
      <rPr>
        <b/>
        <sz val="10"/>
        <rFont val="Arial"/>
        <family val="2"/>
      </rPr>
      <t xml:space="preserve">APALANCAMIENTO </t>
    </r>
    <r>
      <rPr>
        <sz val="10"/>
        <rFont val="Arial"/>
        <family val="2"/>
      </rPr>
      <t>-</t>
    </r>
    <r>
      <rPr>
        <b/>
        <sz val="10"/>
        <rFont val="Arial"/>
        <family val="2"/>
      </rPr>
      <t xml:space="preserve"> ADICION APALANCAMIENTO Y VIGENCIAS FUTURAS</t>
    </r>
  </si>
  <si>
    <r>
      <rPr>
        <b/>
        <sz val="10"/>
        <rFont val="Arial"/>
        <family val="2"/>
      </rPr>
      <t>MECAR</t>
    </r>
    <r>
      <rPr>
        <sz val="10"/>
        <rFont val="Arial"/>
        <family val="2"/>
      </rPr>
      <t xml:space="preserve"> - CORREO Y MENSAJERÍA (GUGED)</t>
    </r>
  </si>
  <si>
    <r>
      <rPr>
        <b/>
        <sz val="10"/>
        <rFont val="Arial"/>
        <family val="2"/>
      </rPr>
      <t>DEBOL-GUGED</t>
    </r>
    <r>
      <rPr>
        <sz val="10"/>
        <rFont val="Arial"/>
        <family val="2"/>
      </rPr>
      <t xml:space="preserve"> - CORREO Y MENSAJERÍA</t>
    </r>
  </si>
  <si>
    <r>
      <rPr>
        <b/>
        <sz val="10"/>
        <rFont val="Arial"/>
        <family val="2"/>
      </rPr>
      <t>MECAR</t>
    </r>
    <r>
      <rPr>
        <sz val="10"/>
        <rFont val="Arial"/>
        <family val="2"/>
      </rPr>
      <t xml:space="preserve"> -  SERVICIOS DE ENERGIA ELECTRICA PARA LA MEROPOLITANA DE CARTAGENA DE INDIAS</t>
    </r>
  </si>
  <si>
    <r>
      <rPr>
        <b/>
        <sz val="10"/>
        <rFont val="Arial"/>
        <family val="2"/>
      </rPr>
      <t>SETRA</t>
    </r>
    <r>
      <rPr>
        <sz val="10"/>
        <rFont val="Arial"/>
        <family val="2"/>
      </rPr>
      <t xml:space="preserve"> - SERVICIOS DE ENERGIA ELECTRICA - DEPARTAMENTO DE POLICÍA BOLÍVAR- POLICÍA DE CARRETERAS</t>
    </r>
  </si>
  <si>
    <r>
      <rPr>
        <b/>
        <sz val="10"/>
        <rFont val="Arial"/>
        <family val="2"/>
      </rPr>
      <t xml:space="preserve">DEBOL-GUBIN </t>
    </r>
    <r>
      <rPr>
        <sz val="10"/>
        <rFont val="Arial"/>
        <family val="2"/>
      </rPr>
      <t>- SERVICIOS DE ENERGÍA ELÉCTRICA PARA EL DEPARTAMENTO DE POLICÍA BOLÍVAR</t>
    </r>
  </si>
  <si>
    <r>
      <rPr>
        <b/>
        <sz val="10"/>
        <rFont val="Arial"/>
        <family val="2"/>
      </rPr>
      <t>CEVAC</t>
    </r>
    <r>
      <rPr>
        <sz val="10"/>
        <rFont val="Arial"/>
        <family val="2"/>
      </rPr>
      <t xml:space="preserve"> - SERVICIO DE ENERGIA  PARA EL CENTRO RECREACIONAL CARTAGENA</t>
    </r>
  </si>
  <si>
    <r>
      <rPr>
        <b/>
        <sz val="10"/>
        <rFont val="Arial"/>
        <family val="2"/>
      </rPr>
      <t>NUSEFA</t>
    </r>
    <r>
      <rPr>
        <sz val="10"/>
        <rFont val="Arial"/>
        <family val="2"/>
      </rPr>
      <t xml:space="preserve"> - SERVICIO DE ENERGIA  PARA EL COLEGIO NUESTRA SEÑORA DE FATIMA CARTAGENA</t>
    </r>
  </si>
  <si>
    <r>
      <rPr>
        <b/>
        <sz val="10"/>
        <color theme="1"/>
        <rFont val="Arial"/>
        <family val="2"/>
      </rPr>
      <t>MECAR</t>
    </r>
    <r>
      <rPr>
        <sz val="10"/>
        <color theme="1"/>
        <rFont val="Arial"/>
        <family val="2"/>
      </rPr>
      <t xml:space="preserve"> -  SERVICIO DE ACUEDUCTO  PARA LA METROPOLITANA DE CARTAGENA DE INDIAS</t>
    </r>
  </si>
  <si>
    <r>
      <rPr>
        <b/>
        <sz val="10"/>
        <rFont val="Arial"/>
        <family val="2"/>
      </rPr>
      <t>DEBOL-GUBIN</t>
    </r>
    <r>
      <rPr>
        <sz val="10"/>
        <rFont val="Arial"/>
        <family val="2"/>
      </rPr>
      <t xml:space="preserve"> - SERVICIO DE ACUEDUCTO PARA EL DEPARTAMENTO DE POLICÍA BOLÍVAR</t>
    </r>
  </si>
  <si>
    <r>
      <rPr>
        <b/>
        <sz val="10"/>
        <rFont val="Arial"/>
        <family val="2"/>
      </rPr>
      <t>CEVAC</t>
    </r>
    <r>
      <rPr>
        <sz val="10"/>
        <rFont val="Arial"/>
        <family val="2"/>
      </rPr>
      <t xml:space="preserve"> - SERVICIO DE ACUEDUCTO PARA EL CENTRO RECREACIONAL CARTAGENA</t>
    </r>
  </si>
  <si>
    <r>
      <rPr>
        <b/>
        <sz val="10"/>
        <rFont val="Arial"/>
        <family val="2"/>
      </rPr>
      <t>CEVAC</t>
    </r>
    <r>
      <rPr>
        <sz val="10"/>
        <rFont val="Arial"/>
        <family val="2"/>
      </rPr>
      <t xml:space="preserve"> - SERVICIO DE GAS NATURAL  PARA EL CENTRO RECREACIONAL CARTAGENA</t>
    </r>
  </si>
  <si>
    <r>
      <rPr>
        <b/>
        <sz val="10"/>
        <rFont val="Arial"/>
        <family val="2"/>
      </rPr>
      <t>NUSEFA</t>
    </r>
    <r>
      <rPr>
        <sz val="10"/>
        <rFont val="Arial"/>
        <family val="2"/>
      </rPr>
      <t xml:space="preserve"> - SERVICIO DE ACUEDUCTO PARA EL COLEGIO NUESTRA SEÑORA DE FATIMA CARTAGENA</t>
    </r>
  </si>
  <si>
    <r>
      <rPr>
        <b/>
        <sz val="10"/>
        <rFont val="Arial"/>
        <family val="2"/>
      </rPr>
      <t>NUSEFA</t>
    </r>
    <r>
      <rPr>
        <sz val="10"/>
        <rFont val="Arial"/>
        <family val="2"/>
      </rPr>
      <t xml:space="preserve"> - SERVICIO DE GAS NATURAL PARA EL COLEGIO NUESTRA SEÑORA DE FATIMA CARTAGENA</t>
    </r>
  </si>
  <si>
    <r>
      <rPr>
        <b/>
        <sz val="10"/>
        <color theme="1"/>
        <rFont val="Arial"/>
        <family val="2"/>
      </rPr>
      <t xml:space="preserve">MECAR </t>
    </r>
    <r>
      <rPr>
        <sz val="10"/>
        <color theme="1"/>
        <rFont val="Arial"/>
        <family val="2"/>
      </rPr>
      <t xml:space="preserve">- ADQUISICION  SEGURO OBLIGATORIO QUE AMPARA LOS DAÑOS CORPORALES QUE CAUSEN A LAS PERSONAS EN ACCIDENTES DE TRANSITO - SOAT, A TRAVES DEL ACUERDO MARCO DE PRECIOS PARA LA COMPRA DE SOAT DE LOS VEHICULOS ADSCRITOS A LA POLICIA METROPOLITANA DE CARTAGENA DE INDIAS </t>
    </r>
    <r>
      <rPr>
        <b/>
        <sz val="10"/>
        <color theme="1"/>
        <rFont val="Arial"/>
        <family val="2"/>
      </rPr>
      <t xml:space="preserve">VIGENCIAS FUTURAS AUTORIZADAS MEDIANTE COMUNICACIÓN GS-2024-006249-OFPLA </t>
    </r>
  </si>
  <si>
    <r>
      <rPr>
        <b/>
        <sz val="10"/>
        <color theme="1"/>
        <rFont val="Arial"/>
        <family val="2"/>
      </rPr>
      <t>MECAR</t>
    </r>
    <r>
      <rPr>
        <sz val="10"/>
        <color theme="1"/>
        <rFont val="Arial"/>
        <family val="2"/>
      </rPr>
      <t xml:space="preserve"> - ADQUISICION  SEGURO OBLIGATORIO QUE AMPARA LOS DAÑOS CORPORALES QUE CAUSEN A LAS PERSONAS EN ACCIDENTES DE TRANSITO - SOAT, A TRAVES DEL ACUERDO MARCO DE PRECIOS PARA LA COMPRA DE SOAT DE LOS VEHICULOS ADSCRITOS A LA POLICIA METROPOLITANA DE CARTAGENA DE INDIAS </t>
    </r>
    <r>
      <rPr>
        <b/>
        <sz val="10"/>
        <color theme="1"/>
        <rFont val="Arial"/>
        <family val="2"/>
      </rPr>
      <t xml:space="preserve"> ADICION </t>
    </r>
  </si>
  <si>
    <r>
      <rPr>
        <b/>
        <sz val="10"/>
        <color theme="1"/>
        <rFont val="Arial"/>
        <family val="2"/>
      </rPr>
      <t>MECAR</t>
    </r>
    <r>
      <rPr>
        <sz val="10"/>
        <color theme="1"/>
        <rFont val="Arial"/>
        <family val="2"/>
      </rPr>
      <t xml:space="preserve"> - ADQUISICION  SEGURO OBLIGATORIO QUE AMPARA LOS DAÑOS CORPORALES QUE CAUSEN A LAS PERSONAS EN ACCIDENTES DE TRANSITO - SOAT, A TRAVES DEL ACUERDO MARCO DE PRECIOS PARA LA COMPRA DE SOAT DE LOS VEHICULOS ADSCRITOS A LA POLICIA METROPOLITANA DE CARTAGENA DE INDIAS </t>
    </r>
    <r>
      <rPr>
        <b/>
        <sz val="10"/>
        <color theme="1"/>
        <rFont val="Arial"/>
        <family val="2"/>
      </rPr>
      <t xml:space="preserve"> APALANCAMIENTO EMPALMA CON LAS VIGENCIAS FUTURAS</t>
    </r>
  </si>
  <si>
    <r>
      <rPr>
        <b/>
        <sz val="10"/>
        <color theme="1"/>
        <rFont val="Arial"/>
        <family val="2"/>
      </rPr>
      <t xml:space="preserve">DEBOL-GUMOV - </t>
    </r>
    <r>
      <rPr>
        <sz val="10"/>
        <color theme="1"/>
        <rFont val="Arial"/>
        <family val="2"/>
      </rPr>
      <t xml:space="preserve">ADQUISICIÓN SEGURO OBLIGATORIO QUE AMPARA LOS DAÑOS CORPORALES QUE CAUSEN A LAS PERSONAS EN ACCIDENTES DE TRÁNSITO - SOAT, A TRAVÉS DEL ACUERDO MARCO DE PRECIOS PARA LA COMPRA DE SOAT DE LOS VEHÍCULOS ADSCRITOS AL DEPARTAMENTO DE POLICÍA BOLÍVAR </t>
    </r>
    <r>
      <rPr>
        <b/>
        <sz val="10"/>
        <color theme="1"/>
        <rFont val="Arial"/>
        <family val="2"/>
      </rPr>
      <t xml:space="preserve">VIGENCIAS FUTURAS AUTORIZADAS MEDIANTE COMUNICACIÓN GS-2024-006249-OFPLA </t>
    </r>
  </si>
  <si>
    <r>
      <rPr>
        <b/>
        <sz val="10"/>
        <rFont val="Arial"/>
        <family val="2"/>
      </rPr>
      <t>MECAR</t>
    </r>
    <r>
      <rPr>
        <sz val="10"/>
        <rFont val="Arial"/>
        <family val="2"/>
      </rPr>
      <t xml:space="preserve"> - ARRENDAMIENTO DE BODEGA PARA EL FUNCIONAMIENTO DEL ARCHIVO CENTRAL DE LA POLICIA METROPOLITANA DE CARTAGENA DE INDIAS </t>
    </r>
    <r>
      <rPr>
        <b/>
        <sz val="10"/>
        <rFont val="Arial"/>
        <family val="2"/>
      </rPr>
      <t xml:space="preserve">VIGENCIAS FUTURAS AUTORIZADAS MEDIANTE COMUNICACIÓN GS-2024-006249-OFPLA </t>
    </r>
  </si>
  <si>
    <r>
      <rPr>
        <b/>
        <sz val="10"/>
        <rFont val="Arial"/>
        <family val="2"/>
      </rPr>
      <t>MECAR</t>
    </r>
    <r>
      <rPr>
        <sz val="10"/>
        <rFont val="Arial"/>
        <family val="2"/>
      </rPr>
      <t xml:space="preserve"> - ARRENDAMIENTO DE BODEGA PARA EL FUNCIONAMIENTO DEL ARCHIVO CENTRAL DE LA POLICIA METROPOLITANA DE CARTAGENA DE INDIAS </t>
    </r>
  </si>
  <si>
    <r>
      <rPr>
        <b/>
        <sz val="10"/>
        <rFont val="Arial"/>
        <family val="2"/>
      </rPr>
      <t>MECAR</t>
    </r>
    <r>
      <rPr>
        <sz val="10"/>
        <rFont val="Arial"/>
        <family val="2"/>
      </rPr>
      <t xml:space="preserve"> - ARRENDAMIENTO DE BODEGA PARA EL FUNCIONAMIENTO DEL ARCHIVO CENTRAL DE LA POLICIA METROPOLITANA DE CARTAGENA DE INDIAS </t>
    </r>
    <r>
      <rPr>
        <b/>
        <sz val="10"/>
        <rFont val="Arial"/>
        <family val="2"/>
      </rPr>
      <t>APALANCAMIENTO</t>
    </r>
    <r>
      <rPr>
        <sz val="10"/>
        <rFont val="Arial"/>
        <family val="2"/>
      </rPr>
      <t xml:space="preserve"> </t>
    </r>
  </si>
  <si>
    <r>
      <rPr>
        <b/>
        <sz val="10"/>
        <rFont val="Arial"/>
        <family val="2"/>
      </rPr>
      <t>MECAR</t>
    </r>
    <r>
      <rPr>
        <sz val="10"/>
        <rFont val="Arial"/>
        <family val="2"/>
      </rPr>
      <t xml:space="preserve"> - ARRENDAMIENTO DE MUELLE PARA EL PARUEO DE LAS EMBARCACIONES DE LA POLICIA METROPOLITANA DE CARTAGENA DE INDIAS </t>
    </r>
    <r>
      <rPr>
        <b/>
        <sz val="10"/>
        <rFont val="Arial"/>
        <family val="2"/>
      </rPr>
      <t xml:space="preserve"> VIGENCIAS FUTURAS AUTORIZADAS MEDIANTE COMUNICACIÓN GS-2024-006249-OFPLA </t>
    </r>
  </si>
  <si>
    <r>
      <rPr>
        <b/>
        <sz val="10"/>
        <rFont val="Arial"/>
        <family val="2"/>
      </rPr>
      <t>MECAR</t>
    </r>
    <r>
      <rPr>
        <sz val="10"/>
        <rFont val="Arial"/>
        <family val="2"/>
      </rPr>
      <t xml:space="preserve"> - ARRENDAMIENTO DE MUELLE PARA EL PARQUEO DE LAS EMBARCACIONES DE LA POLICIA METROPOLITANA DE CARTAGENA DE INDIAS </t>
    </r>
  </si>
  <si>
    <r>
      <rPr>
        <b/>
        <sz val="10"/>
        <rFont val="Arial"/>
        <family val="2"/>
      </rPr>
      <t>MECAR</t>
    </r>
    <r>
      <rPr>
        <sz val="10"/>
        <rFont val="Arial"/>
        <family val="2"/>
      </rPr>
      <t xml:space="preserve"> - PAGO DE ADMINISTRACION EDIFICIO DON JOSE </t>
    </r>
  </si>
  <si>
    <r>
      <rPr>
        <b/>
        <sz val="10"/>
        <rFont val="Arial"/>
        <family val="2"/>
      </rPr>
      <t xml:space="preserve">DEBOL - </t>
    </r>
    <r>
      <rPr>
        <sz val="10"/>
        <rFont val="Arial"/>
        <family val="2"/>
      </rPr>
      <t xml:space="preserve">ARRENDAMIENTO DEL EDIFICIO PARA EL FUNCIONAMIENTO DEL DEPARTAMENTO DE POLICÍA BOLÍVAR VIGENCIAS FUTURAS </t>
    </r>
    <r>
      <rPr>
        <b/>
        <sz val="10"/>
        <rFont val="Arial"/>
        <family val="2"/>
      </rPr>
      <t>AUTORIZADA GS-2023-006249-OFPLA</t>
    </r>
  </si>
  <si>
    <r>
      <rPr>
        <b/>
        <sz val="10"/>
        <rFont val="Arial"/>
        <family val="2"/>
      </rPr>
      <t xml:space="preserve">DEBOL - </t>
    </r>
    <r>
      <rPr>
        <sz val="10"/>
        <rFont val="Arial"/>
        <family val="2"/>
      </rPr>
      <t>ARRENDAMIENTO DEL EDIFICIO PARA EL FUNCIONAMIENTO DEL DEPARTAMENTO DE POLICÍA BOLÍVAR PARA LA VIGENCIA 2025</t>
    </r>
  </si>
  <si>
    <r>
      <rPr>
        <b/>
        <sz val="10"/>
        <rFont val="Arial"/>
        <family val="2"/>
      </rPr>
      <t xml:space="preserve">DEBOL - </t>
    </r>
    <r>
      <rPr>
        <sz val="10"/>
        <rFont val="Arial"/>
        <family val="2"/>
      </rPr>
      <t xml:space="preserve">ARRENDAMIENTO DEL EDIFICIO PARA EL FUNCIONAMIENTO DEL DEPARTAMENTO DE POLICÍA BOLÍVAR PARA LA VIGENCIA 2025 </t>
    </r>
    <r>
      <rPr>
        <b/>
        <sz val="10"/>
        <rFont val="Arial"/>
        <family val="2"/>
      </rPr>
      <t>APALANCAMIENTO</t>
    </r>
  </si>
  <si>
    <r>
      <rPr>
        <b/>
        <sz val="10"/>
        <rFont val="Arial"/>
        <family val="2"/>
      </rPr>
      <t xml:space="preserve">CEVAC </t>
    </r>
    <r>
      <rPr>
        <sz val="10"/>
        <rFont val="Arial"/>
        <family val="2"/>
      </rPr>
      <t xml:space="preserve"> - PAGO DE ADMINISTRACION EDIFICIO CRISTINA ASIGNADO AL CENTRO VACACIONAL CRESPO CARTAGENA </t>
    </r>
  </si>
  <si>
    <r>
      <rPr>
        <b/>
        <sz val="10"/>
        <rFont val="Arial"/>
        <family val="2"/>
      </rPr>
      <t xml:space="preserve">DINCO </t>
    </r>
    <r>
      <rPr>
        <sz val="10"/>
        <color theme="1"/>
        <rFont val="Arial"/>
        <family val="2"/>
      </rPr>
      <t>- PRESTACION DE SERVICIOS PROFECIONALES  CONTRATACIÓN DE UN PROFESIONAL EN TRABAJO SOCIAL</t>
    </r>
  </si>
  <si>
    <r>
      <rPr>
        <b/>
        <sz val="10"/>
        <rFont val="Arial"/>
        <family val="2"/>
      </rPr>
      <t>POLFA</t>
    </r>
    <r>
      <rPr>
        <sz val="10"/>
        <color theme="1"/>
        <rFont val="Arial"/>
        <family val="2"/>
      </rPr>
      <t xml:space="preserve"> - SERVICIOS DE TELECOMUNICACIONES, TRANSMISIÓN Y SUMINISTRO DE INFORMACIÓN INTERNET</t>
    </r>
  </si>
  <si>
    <r>
      <rPr>
        <b/>
        <sz val="10"/>
        <rFont val="Arial"/>
        <family val="2"/>
      </rPr>
      <t>MECAR</t>
    </r>
    <r>
      <rPr>
        <sz val="10"/>
        <rFont val="Arial"/>
        <family val="2"/>
      </rPr>
      <t xml:space="preserve"> - ASEO Y LIMPIEZA DE INSTALACIONES EN EDIFICIOS CON PERSONAL UNIFORMADO, ELEMENTOS DE ASEO SUMINISTRADOS POR LA ENTIDAD CONTRATANTE DEL SERVICIO Y SIN MAQUINARIA. CON ASIGNACIÓN DE SUPERVISOR, CON ELEMENTOS DE ASEO INCLUIDO VIGENCIAS FUTURAS AUTORIZADAS SEDE 1 Y SEDE 2 </t>
    </r>
    <r>
      <rPr>
        <b/>
        <sz val="10"/>
        <rFont val="Arial"/>
        <family val="2"/>
      </rPr>
      <t>VIGENCIAS FUTURAS AUTORIZADAS MEDIANTE COMUNICACIÓN GS-2024-006249-OFPLA</t>
    </r>
    <r>
      <rPr>
        <sz val="10"/>
        <rFont val="Arial"/>
        <family val="2"/>
      </rPr>
      <t xml:space="preserve"> </t>
    </r>
  </si>
  <si>
    <r>
      <rPr>
        <b/>
        <sz val="10"/>
        <rFont val="Arial"/>
        <family val="2"/>
      </rPr>
      <t>MECAR</t>
    </r>
    <r>
      <rPr>
        <sz val="10"/>
        <rFont val="Arial"/>
        <family val="2"/>
      </rPr>
      <t xml:space="preserve"> - ASEO Y LIMPIEZA DE INSTALACIONES EN EDIFICIOS CON PERSONAL UNIFORMADO, ELEMENTOS DE ASEO SUMINISTRADOS POR LA ENTIDAD CONTRATANTE DEL SERVICIO Y SIN MAQUINARIA. CON ASIGNACIÓN DE SUPERVISOR, CON ELEMENTOS DE ASEO INCLUIDO</t>
    </r>
  </si>
  <si>
    <r>
      <rPr>
        <b/>
        <sz val="10"/>
        <rFont val="Arial"/>
        <family val="2"/>
      </rPr>
      <t>MECAR</t>
    </r>
    <r>
      <rPr>
        <sz val="10"/>
        <rFont val="Arial"/>
        <family val="2"/>
      </rPr>
      <t xml:space="preserve"> - ASEO Y LIMPIEZA DE INSTALACIONES EN EDIFICIOS CON PERSONAL UNIFORMADO, ELEMENTOS DE ASEO SUMINISTRADOS POR LA ENTIDAD CONTRATANTE DEL SERVICIO Y SIN MAQUINARIA. CON ASIGNACIÓN DE SUPERVISOR, CON ELEMENTOS DE ASEO INCLUIDO </t>
    </r>
    <r>
      <rPr>
        <b/>
        <sz val="10"/>
        <rFont val="Arial"/>
        <family val="2"/>
      </rPr>
      <t xml:space="preserve">APALANCAMIENTO </t>
    </r>
  </si>
  <si>
    <r>
      <rPr>
        <b/>
        <sz val="10"/>
        <rFont val="Arial"/>
        <family val="2"/>
      </rPr>
      <t>MECAR</t>
    </r>
    <r>
      <rPr>
        <sz val="10"/>
        <rFont val="Arial"/>
        <family val="2"/>
      </rPr>
      <t xml:space="preserve"> - ASEO Y LIMPIEZA DE TANQUES DE LA POLICIA METROPOLITANA DE CARTAGENA DE INDIAS </t>
    </r>
  </si>
  <si>
    <r>
      <rPr>
        <b/>
        <sz val="10"/>
        <rFont val="Arial"/>
        <family val="2"/>
      </rPr>
      <t>DEBOL-LOGIS</t>
    </r>
    <r>
      <rPr>
        <sz val="10"/>
        <rFont val="Arial"/>
        <family val="2"/>
      </rPr>
      <t xml:space="preserve"> - ASEO Y LIMPIEZA DE INSTALACIONES EN EDIFICIOS CON PERSONAL UNIFORMADO CON ELEMENTOS DE ASEO SUMINISTRADOS POR LA ENTIDAD CONTRATANTE DEL SERVICIO </t>
    </r>
    <r>
      <rPr>
        <b/>
        <sz val="10"/>
        <rFont val="Arial"/>
        <family val="2"/>
      </rPr>
      <t>VIGENCIAS FUTURAS GS-2023-006249-OFPLA</t>
    </r>
  </si>
  <si>
    <r>
      <rPr>
        <b/>
        <sz val="10"/>
        <rFont val="Arial"/>
        <family val="2"/>
      </rPr>
      <t>CEVAC</t>
    </r>
    <r>
      <rPr>
        <sz val="10"/>
        <rFont val="Arial"/>
        <family val="2"/>
      </rPr>
      <t xml:space="preserve"> - SERVICIO DE ASEO Y LIMPIEZA DEL CENTRO VACACIONAL CRESPO </t>
    </r>
    <r>
      <rPr>
        <b/>
        <sz val="10"/>
        <rFont val="Arial"/>
        <family val="2"/>
      </rPr>
      <t>VIGENCIAS FUTURAS 2025</t>
    </r>
  </si>
  <si>
    <r>
      <rPr>
        <b/>
        <sz val="10"/>
        <rFont val="Arial"/>
        <family val="2"/>
      </rPr>
      <t>CEVAC</t>
    </r>
    <r>
      <rPr>
        <sz val="10"/>
        <rFont val="Arial"/>
        <family val="2"/>
      </rPr>
      <t xml:space="preserve"> -MANTENIMIENTO PREVENTIVO Y CORRECTIVO DE LOS EQUIPOS Y TRATAMIENTO DEL AGUA DE LAS PISCINA A TODO COSTO, INCLUYENDO EXAMEN FISICO, QUIMICO, BACTERIOLOGICO, MENSUAL, SUMINISTRO DE QUIMICOS Y DEMAS ELEMENTOS NECESARIOS PARA EL MANTENIMIENTO DEL CENTRO CRESPO </t>
    </r>
    <r>
      <rPr>
        <b/>
        <sz val="10"/>
        <rFont val="Arial"/>
        <family val="2"/>
      </rPr>
      <t>VIGENCIAS FUTURAS 2025</t>
    </r>
  </si>
  <si>
    <r>
      <rPr>
        <b/>
        <sz val="10"/>
        <rFont val="Arial"/>
        <family val="2"/>
      </rPr>
      <t>CEVAC</t>
    </r>
    <r>
      <rPr>
        <sz val="10"/>
        <rFont val="Arial"/>
        <family val="2"/>
      </rPr>
      <t xml:space="preserve"> - SERVICIO DE ASEO Y LIMPIEZA DEL CENTRO VACACIONAL CRESPO </t>
    </r>
    <r>
      <rPr>
        <b/>
        <sz val="10"/>
        <rFont val="Arial"/>
        <family val="2"/>
      </rPr>
      <t>VIGENCIA 2025</t>
    </r>
  </si>
  <si>
    <r>
      <rPr>
        <b/>
        <sz val="10"/>
        <rFont val="Arial"/>
        <family val="2"/>
      </rPr>
      <t>CEVAC</t>
    </r>
    <r>
      <rPr>
        <sz val="10"/>
        <rFont val="Arial"/>
        <family val="2"/>
      </rPr>
      <t xml:space="preserve"> -MANTENIMIENTO PREVENTIVO Y CORRECTIVO DE LOS EQUIPOS Y TRATAMIENTO DEL AGUA DE LAS PISCINA A TODO COSTO, INCLUYENDO EXAMEN FISICO, QUIMICO, BACTERIOLOGICO, MENSUAL, SUMINISTRO DE QUIMICOS Y DEMAS ELEMENTOS NECESARIOS PARA EL MANTENIMIENTO DEL CENTRO CRESPO </t>
    </r>
    <r>
      <rPr>
        <b/>
        <sz val="10"/>
        <rFont val="Arial"/>
        <family val="2"/>
      </rPr>
      <t>VIGENCIAS 2025</t>
    </r>
  </si>
  <si>
    <r>
      <rPr>
        <b/>
        <sz val="10"/>
        <rFont val="Arial"/>
        <family val="2"/>
      </rPr>
      <t xml:space="preserve">NUSEFA </t>
    </r>
    <r>
      <rPr>
        <sz val="10"/>
        <rFont val="Arial"/>
        <family val="2"/>
      </rPr>
      <t>- SERVICIO DE ASEO Y LIMPIEZA COLEGIO NUESTRA SEÑORA VIGENCIAS FUTURAS</t>
    </r>
  </si>
  <si>
    <r>
      <rPr>
        <b/>
        <sz val="10"/>
        <rFont val="Arial"/>
        <family val="2"/>
      </rPr>
      <t xml:space="preserve">NUSEFA </t>
    </r>
    <r>
      <rPr>
        <sz val="10"/>
        <rFont val="Arial"/>
        <family val="2"/>
      </rPr>
      <t>- SERVICIO DE ASEO Y LIMPIEZA COLEGIO NUESTRA SEÑORA VIGENCIA 2025</t>
    </r>
  </si>
  <si>
    <r>
      <rPr>
        <b/>
        <sz val="10"/>
        <rFont val="Arial"/>
        <family val="2"/>
      </rPr>
      <t xml:space="preserve">NUSEFA </t>
    </r>
    <r>
      <rPr>
        <sz val="10"/>
        <rFont val="Arial"/>
        <family val="2"/>
      </rPr>
      <t>- SERVICIO DE FUMIGACION  COLEGIO NUESTRA SEÑORA VIGENCIA 2025</t>
    </r>
  </si>
  <si>
    <r>
      <rPr>
        <b/>
        <sz val="10"/>
        <rFont val="Arial"/>
        <family val="2"/>
      </rPr>
      <t xml:space="preserve">NUSEFA </t>
    </r>
    <r>
      <rPr>
        <sz val="10"/>
        <rFont val="Arial"/>
        <family val="2"/>
      </rPr>
      <t>- SERVICIO DE LAVADO Y DESINFECCION DE TANQUE CONTROL DE PLAGA Y MONITOREO   COLEGIO NUESTRA SEÑORA VIGENCIA 2025</t>
    </r>
  </si>
  <si>
    <r>
      <rPr>
        <b/>
        <sz val="10"/>
        <rFont val="Arial"/>
        <family val="2"/>
      </rPr>
      <t>MECAR</t>
    </r>
    <r>
      <rPr>
        <sz val="10"/>
        <rFont val="Arial"/>
        <family val="2"/>
      </rPr>
      <t xml:space="preserve"> - MANTENIMIENTO PREVENTIVO Y CORRECTIVO DE AIRES ACONDICIONADOS</t>
    </r>
  </si>
  <si>
    <r>
      <rPr>
        <b/>
        <sz val="10"/>
        <rFont val="Arial"/>
        <family val="2"/>
      </rPr>
      <t>DEBOL-GUTIC</t>
    </r>
    <r>
      <rPr>
        <sz val="10"/>
        <rFont val="Arial"/>
        <family val="2"/>
      </rPr>
      <t xml:space="preserve"> - MANTENIMIENTO PREVENTIVO Y CORRECTIVO DE AIRES ACONDICIONADOS.</t>
    </r>
  </si>
  <si>
    <r>
      <rPr>
        <b/>
        <sz val="10"/>
        <rFont val="Arial"/>
        <family val="2"/>
      </rPr>
      <t>NUSEFA</t>
    </r>
    <r>
      <rPr>
        <sz val="10"/>
        <rFont val="Arial"/>
        <family val="2"/>
      </rPr>
      <t xml:space="preserve"> - MANTENIMIENTO PREVENTIVO Y CORRECTIVO DE LO EQUIPOS DE AIRES ACONDICIONADOS  DEL COLEGIO NUESTRA SEÑORA DE FÁTIMA</t>
    </r>
  </si>
  <si>
    <r>
      <rPr>
        <b/>
        <sz val="10"/>
        <rFont val="Arial"/>
        <family val="2"/>
      </rPr>
      <t>MECAR</t>
    </r>
    <r>
      <rPr>
        <sz val="10"/>
        <rFont val="Arial"/>
        <family val="2"/>
      </rPr>
      <t xml:space="preserve"> - MANTENIMIENTO PREVENTIVO Y CORRECTIVO A TODO COSTO PARA COMPUTADORAS, IMPRESORAS Y EQUIPOS DE COMUNICACIÓN DE LA POLICÍA METROPOLITANA DE CARTAGENA DE INDIAS, INCLUYE CAMBIO DE PARTES Y ACCESORIOS (TELEMÁTICA)</t>
    </r>
  </si>
  <si>
    <r>
      <rPr>
        <b/>
        <sz val="10"/>
        <rFont val="Arial"/>
        <family val="2"/>
      </rPr>
      <t>MECAR</t>
    </r>
    <r>
      <rPr>
        <sz val="10"/>
        <rFont val="Arial"/>
        <family val="2"/>
      </rPr>
      <t xml:space="preserve"> - MANTENIMIENTO PREVENTIVO Y CORRECTIVO A TODO COSTO PARA LOS </t>
    </r>
    <r>
      <rPr>
        <b/>
        <sz val="10"/>
        <rFont val="Arial"/>
        <family val="2"/>
      </rPr>
      <t>VEHÍCULOS</t>
    </r>
    <r>
      <rPr>
        <sz val="10"/>
        <rFont val="Arial"/>
        <family val="2"/>
      </rPr>
      <t xml:space="preserve"> ADSCRITOS A LA POLICÍA METROPOLITANA DE CARTAGENA DE INDIAS, INCLUYE </t>
    </r>
    <r>
      <rPr>
        <b/>
        <sz val="10"/>
        <rFont val="Arial"/>
        <family val="2"/>
      </rPr>
      <t>CAMBIO DE PARTESVIGENCIAS FUTURAS AUTORIZADAS MEDIANTE COMUNICACIÓN GS-2024-006249-OFPLA</t>
    </r>
  </si>
  <si>
    <r>
      <rPr>
        <b/>
        <sz val="10"/>
        <rFont val="Arial"/>
        <family val="2"/>
      </rPr>
      <t>MECAR</t>
    </r>
    <r>
      <rPr>
        <sz val="10"/>
        <rFont val="Arial"/>
        <family val="2"/>
      </rPr>
      <t xml:space="preserve"> - MANTENIMIENTO PREVENTIVO Y CORRECTIVO A TODO COSTO PARA LOS </t>
    </r>
    <r>
      <rPr>
        <b/>
        <sz val="10"/>
        <rFont val="Arial"/>
        <family val="2"/>
      </rPr>
      <t>VEHÍCULOS</t>
    </r>
    <r>
      <rPr>
        <sz val="10"/>
        <rFont val="Arial"/>
        <family val="2"/>
      </rPr>
      <t xml:space="preserve"> ADSCRITOS A LA POLICÍA METROPOLITANA DE CARTAGENA DE INDIAS, INCLUYE REVISION TECNICOMECANICA </t>
    </r>
    <r>
      <rPr>
        <b/>
        <sz val="10"/>
        <rFont val="Arial"/>
        <family val="2"/>
      </rPr>
      <t>ADICION Y PRORROGA DEL CONTRATO PRINCIPAL</t>
    </r>
  </si>
  <si>
    <r>
      <rPr>
        <b/>
        <sz val="10"/>
        <rFont val="Arial"/>
        <family val="2"/>
      </rPr>
      <t>MECAR</t>
    </r>
    <r>
      <rPr>
        <sz val="10"/>
        <rFont val="Arial"/>
        <family val="2"/>
      </rPr>
      <t xml:space="preserve"> - MANTENIMIENTO PREVENTIVO Y CORRECTIVO A TODO COSTO PARA LOS </t>
    </r>
    <r>
      <rPr>
        <b/>
        <sz val="10"/>
        <rFont val="Arial"/>
        <family val="2"/>
      </rPr>
      <t>VEHÍCULOS</t>
    </r>
    <r>
      <rPr>
        <sz val="10"/>
        <rFont val="Arial"/>
        <family val="2"/>
      </rPr>
      <t xml:space="preserve"> ADSCRITOS A LA POLICÍA METROPOLITANA DE CARTAGENA DE INDIAS, INCLUYE REVISION TECNICOMECANICA </t>
    </r>
    <r>
      <rPr>
        <b/>
        <sz val="10"/>
        <rFont val="Arial"/>
        <family val="2"/>
      </rPr>
      <t xml:space="preserve">APALANCAMIENTO </t>
    </r>
  </si>
  <si>
    <r>
      <rPr>
        <b/>
        <sz val="10"/>
        <rFont val="Arial"/>
        <family val="2"/>
      </rPr>
      <t>GUDMO</t>
    </r>
    <r>
      <rPr>
        <sz val="10"/>
        <rFont val="Arial"/>
        <family val="2"/>
      </rPr>
      <t xml:space="preserve"> - MANTENIMIENTO PREVENTIVO Y CORRECTIVO A TODO COSTO PARA LOS </t>
    </r>
    <r>
      <rPr>
        <b/>
        <sz val="10"/>
        <rFont val="Arial"/>
        <family val="2"/>
      </rPr>
      <t>VEHÍCULOS</t>
    </r>
    <r>
      <rPr>
        <sz val="10"/>
        <rFont val="Arial"/>
        <family val="2"/>
      </rPr>
      <t xml:space="preserve"> ADSCRITOS AL GRUPO DE DIALOGO Y MANETENIMIENTO DEL ORDEN 27 MECAR  </t>
    </r>
  </si>
  <si>
    <r>
      <rPr>
        <b/>
        <sz val="10"/>
        <rFont val="Arial"/>
        <family val="2"/>
      </rPr>
      <t>DEBOL-GUMOV -</t>
    </r>
    <r>
      <rPr>
        <sz val="10"/>
        <rFont val="Arial"/>
        <family val="2"/>
      </rPr>
      <t xml:space="preserve"> MANTENIMIENTO PREVENTIVO Y CORRECTIVO A TODO COSTO PARA LOS </t>
    </r>
    <r>
      <rPr>
        <b/>
        <sz val="10"/>
        <rFont val="Arial"/>
        <family val="2"/>
      </rPr>
      <t>VEHÍCULOS</t>
    </r>
    <r>
      <rPr>
        <sz val="10"/>
        <rFont val="Arial"/>
        <family val="2"/>
      </rPr>
      <t xml:space="preserve"> ADSCRITOS AL DEPARTAMENTO DE POLICÍA BOLÍVAR, INCLUYE </t>
    </r>
    <r>
      <rPr>
        <b/>
        <sz val="10"/>
        <rFont val="Arial"/>
        <family val="2"/>
      </rPr>
      <t>CAMBIO DE PARTES VIGENCIAS FUTURAS AUTORIZADAS MEDIANTE COMUNICACIÓN GS-2024-006249-OFPLA</t>
    </r>
    <r>
      <rPr>
        <sz val="10"/>
        <rFont val="Arial"/>
        <family val="2"/>
      </rPr>
      <t>.</t>
    </r>
  </si>
  <si>
    <r>
      <rPr>
        <b/>
        <sz val="10"/>
        <rFont val="Arial"/>
        <family val="2"/>
      </rPr>
      <t>DEBOL-GUMOV -</t>
    </r>
    <r>
      <rPr>
        <sz val="10"/>
        <rFont val="Arial"/>
        <family val="2"/>
      </rPr>
      <t xml:space="preserve"> MANTENIMIENTO PREVENTIVO Y CORRECTIVO A TODO COSTO PARA LOS </t>
    </r>
    <r>
      <rPr>
        <b/>
        <sz val="10"/>
        <rFont val="Arial"/>
        <family val="2"/>
      </rPr>
      <t>VEHÍCULOS</t>
    </r>
    <r>
      <rPr>
        <sz val="10"/>
        <rFont val="Arial"/>
        <family val="2"/>
      </rPr>
      <t xml:space="preserve"> ADSCRITOS AL DEPARTAMENTO DE POLICÍA BOLÍVAR PARA LA VIGENCIA 2025</t>
    </r>
    <r>
      <rPr>
        <b/>
        <sz val="10"/>
        <rFont val="Arial"/>
        <family val="2"/>
      </rPr>
      <t xml:space="preserve">.ADICION Y PRORROGA AL CONTRATO PRINCIPAL </t>
    </r>
  </si>
  <si>
    <r>
      <rPr>
        <b/>
        <sz val="10"/>
        <rFont val="Arial"/>
        <family val="2"/>
      </rPr>
      <t>DEBOL-GUMOV -</t>
    </r>
    <r>
      <rPr>
        <sz val="10"/>
        <rFont val="Arial"/>
        <family val="2"/>
      </rPr>
      <t xml:space="preserve"> MANTENIMIENTO PREVENTIVO Y CORRECTIVO A TODO COSTO PARA LOS </t>
    </r>
    <r>
      <rPr>
        <b/>
        <sz val="10"/>
        <rFont val="Arial"/>
        <family val="2"/>
      </rPr>
      <t>VEHÍCULOS</t>
    </r>
    <r>
      <rPr>
        <sz val="10"/>
        <rFont val="Arial"/>
        <family val="2"/>
      </rPr>
      <t xml:space="preserve"> ADSCRITOS AL DEPARTAMENTO DE POLICÍA BOLÍVAR </t>
    </r>
    <r>
      <rPr>
        <b/>
        <sz val="10"/>
        <rFont val="Arial"/>
        <family val="2"/>
      </rPr>
      <t>APALANCAMIENTO</t>
    </r>
    <r>
      <rPr>
        <sz val="10"/>
        <rFont val="Arial"/>
        <family val="2"/>
      </rPr>
      <t>.</t>
    </r>
  </si>
  <si>
    <r>
      <rPr>
        <b/>
        <sz val="10"/>
        <rFont val="Arial"/>
        <family val="2"/>
      </rPr>
      <t xml:space="preserve">SETRA - </t>
    </r>
    <r>
      <rPr>
        <sz val="10"/>
        <color theme="1"/>
        <rFont val="Arial"/>
        <family val="2"/>
      </rPr>
      <t xml:space="preserve"> MANTENIMIENTO PREVENTIVO Y CORRECTIVO A TODO COSTO PARA LOS VEHÍCULOS ADSCRITOS A LA SECCIONAL DE POLICIA DE CARRETERAS DEL DEPARTAMENTO DE POLICIA BOLIVAR </t>
    </r>
    <r>
      <rPr>
        <b/>
        <sz val="10"/>
        <color theme="1"/>
        <rFont val="Arial"/>
        <family val="2"/>
      </rPr>
      <t xml:space="preserve">ADICION CONTRATO PRINCIPAL </t>
    </r>
  </si>
  <si>
    <r>
      <rPr>
        <b/>
        <sz val="10"/>
        <rFont val="Arial"/>
        <family val="2"/>
      </rPr>
      <t xml:space="preserve">SETRA - </t>
    </r>
    <r>
      <rPr>
        <sz val="10"/>
        <color theme="1"/>
        <rFont val="Arial"/>
        <family val="2"/>
      </rPr>
      <t xml:space="preserve"> MANTENIMIENTO PREVENTIVO Y CORRECTIVO A TODO COSTO PARA LOS VEHÍCULOS ADSCRITOS A LA SECCIONAL DE POLICIA DE CARRETERAS DEL DEPARTAMENTO DE POLICIA BOLIVAR CONTRATO PRINCIPAL </t>
    </r>
  </si>
  <si>
    <r>
      <rPr>
        <b/>
        <sz val="10"/>
        <rFont val="Arial"/>
        <family val="2"/>
      </rPr>
      <t>MECAR</t>
    </r>
    <r>
      <rPr>
        <sz val="10"/>
        <rFont val="Arial"/>
        <family val="2"/>
      </rPr>
      <t xml:space="preserve"> - MANTENIMIENTO PREVENTIVO Y CORRECTIVO A TODO COSTO PARA LAS  </t>
    </r>
    <r>
      <rPr>
        <b/>
        <sz val="10"/>
        <rFont val="Arial"/>
        <family val="2"/>
      </rPr>
      <t>MOTOCICLETAS</t>
    </r>
    <r>
      <rPr>
        <sz val="10"/>
        <rFont val="Arial"/>
        <family val="2"/>
      </rPr>
      <t xml:space="preserve"> ADSCRITAS A LA POLICÍA METROPOLITANA DE CARTAGENA DE INDIAS, INCLUYE CAMBIO DE PARTES Y ACCESORIOS</t>
    </r>
    <r>
      <rPr>
        <b/>
        <sz val="10"/>
        <rFont val="Arial"/>
        <family val="2"/>
      </rPr>
      <t xml:space="preserve">  CAMBIO DE PARTES VIGENCIAS FUTURAS AUTORIZADAS MEDIANTE COMUNICACIÓN GS-2024-006249-OFPLA</t>
    </r>
  </si>
  <si>
    <r>
      <rPr>
        <b/>
        <sz val="10"/>
        <rFont val="Arial"/>
        <family val="2"/>
      </rPr>
      <t>MECAR</t>
    </r>
    <r>
      <rPr>
        <sz val="10"/>
        <rFont val="Arial"/>
        <family val="2"/>
      </rPr>
      <t xml:space="preserve"> - MANTENIMIENTO PREVENTIVO Y CORRECTIVO A TODO COSTO PARA LAS  </t>
    </r>
    <r>
      <rPr>
        <b/>
        <sz val="10"/>
        <rFont val="Arial"/>
        <family val="2"/>
      </rPr>
      <t>MOTOCICLETAS</t>
    </r>
    <r>
      <rPr>
        <sz val="10"/>
        <rFont val="Arial"/>
        <family val="2"/>
      </rPr>
      <t xml:space="preserve"> ADSCRITAS A LA POLICÍA METROPOLITANA DE CARTAGENA DE INDIAS, INCLUYE CAMBIO DE PARTES Y ACCESORIOS</t>
    </r>
    <r>
      <rPr>
        <b/>
        <sz val="10"/>
        <rFont val="Arial"/>
        <family val="2"/>
      </rPr>
      <t xml:space="preserve"> CONTRATO NUEVO</t>
    </r>
  </si>
  <si>
    <r>
      <rPr>
        <b/>
        <sz val="10"/>
        <rFont val="Arial"/>
        <family val="2"/>
      </rPr>
      <t>MECAR</t>
    </r>
    <r>
      <rPr>
        <sz val="10"/>
        <rFont val="Arial"/>
        <family val="2"/>
      </rPr>
      <t xml:space="preserve"> - MANTENIMIENTO PREVENTIVO Y CORRECTIVO A TODO COSTO PARA LAS  </t>
    </r>
    <r>
      <rPr>
        <b/>
        <sz val="10"/>
        <rFont val="Arial"/>
        <family val="2"/>
      </rPr>
      <t>MOTOCICLETAS</t>
    </r>
    <r>
      <rPr>
        <sz val="10"/>
        <rFont val="Arial"/>
        <family val="2"/>
      </rPr>
      <t xml:space="preserve"> ADSCRITAS A LA POLICÍA METROPOLITANA DE CARTAGENA DE INDIAS, INCLUYE CAMBIO DE PARTES Y ACCESORIOS</t>
    </r>
    <r>
      <rPr>
        <b/>
        <sz val="10"/>
        <rFont val="Arial"/>
        <family val="2"/>
      </rPr>
      <t xml:space="preserve">  APALANCAMIENTO </t>
    </r>
  </si>
  <si>
    <r>
      <rPr>
        <b/>
        <sz val="10"/>
        <rFont val="Arial"/>
        <family val="2"/>
      </rPr>
      <t>DEBOL-GUMOV -</t>
    </r>
    <r>
      <rPr>
        <sz val="10"/>
        <rFont val="Arial"/>
        <family val="2"/>
      </rPr>
      <t xml:space="preserve"> MANTENIMIENTO PREVENTIVO Y CORRECTIVO A TODO COSTO PARA LAS </t>
    </r>
    <r>
      <rPr>
        <b/>
        <sz val="10"/>
        <rFont val="Arial"/>
        <family val="2"/>
      </rPr>
      <t>MOTOCICLETAS</t>
    </r>
    <r>
      <rPr>
        <sz val="10"/>
        <rFont val="Arial"/>
        <family val="2"/>
      </rPr>
      <t xml:space="preserve"> ADSCRITAS AL DEPARTAMENTO DE POLICÍA BOLÍVAR, INCLUYE </t>
    </r>
    <r>
      <rPr>
        <b/>
        <sz val="10"/>
        <rFont val="Arial"/>
        <family val="2"/>
      </rPr>
      <t>CAMBIO DE PARTES VIGENCIAS FUTURAS AUTORIZADAS MEDIANTE COMUNICACIÓN GS-2024-006249-OFPLA</t>
    </r>
    <r>
      <rPr>
        <sz val="10"/>
        <rFont val="Arial"/>
        <family val="2"/>
      </rPr>
      <t>.</t>
    </r>
  </si>
  <si>
    <r>
      <rPr>
        <b/>
        <sz val="10"/>
        <rFont val="Arial"/>
        <family val="2"/>
      </rPr>
      <t>DEBOL-GUMOV -</t>
    </r>
    <r>
      <rPr>
        <sz val="10"/>
        <rFont val="Arial"/>
        <family val="2"/>
      </rPr>
      <t xml:space="preserve"> MANTENIMIENTO PREVENTIVO Y CORRECTIVO A TODO COSTO PARA LAS </t>
    </r>
    <r>
      <rPr>
        <b/>
        <sz val="10"/>
        <rFont val="Arial"/>
        <family val="2"/>
      </rPr>
      <t>MOTOCICLETAS</t>
    </r>
    <r>
      <rPr>
        <sz val="10"/>
        <rFont val="Arial"/>
        <family val="2"/>
      </rPr>
      <t xml:space="preserve"> ADSCRITAS AL DEPARTAMENTO DE POLICÍA BOLÍVAR PARA LA VIGENCIA 2025 </t>
    </r>
    <r>
      <rPr>
        <b/>
        <sz val="10"/>
        <rFont val="Arial"/>
        <family val="2"/>
      </rPr>
      <t>CONTRATO NUEVO</t>
    </r>
  </si>
  <si>
    <r>
      <rPr>
        <b/>
        <sz val="10"/>
        <rFont val="Arial"/>
        <family val="2"/>
      </rPr>
      <t>DEBOL-GUMOV -</t>
    </r>
    <r>
      <rPr>
        <sz val="10"/>
        <rFont val="Arial"/>
        <family val="2"/>
      </rPr>
      <t xml:space="preserve"> MANTENIMIENTO PREVENTIVO Y CORRECTIVO A TODO COSTO PARA LAS </t>
    </r>
    <r>
      <rPr>
        <b/>
        <sz val="10"/>
        <rFont val="Arial"/>
        <family val="2"/>
      </rPr>
      <t xml:space="preserve">MOTOCICLETAS </t>
    </r>
    <r>
      <rPr>
        <sz val="10"/>
        <rFont val="Arial"/>
        <family val="2"/>
      </rPr>
      <t xml:space="preserve">ADSCRITAS AL DEPARTAMENTO DE POLICÍA BOLÍVAR </t>
    </r>
    <r>
      <rPr>
        <b/>
        <sz val="10"/>
        <rFont val="Arial"/>
        <family val="2"/>
      </rPr>
      <t>APALANCAMIENTO</t>
    </r>
    <r>
      <rPr>
        <sz val="10"/>
        <rFont val="Arial"/>
        <family val="2"/>
      </rPr>
      <t>.</t>
    </r>
  </si>
  <si>
    <r>
      <rPr>
        <b/>
        <sz val="10"/>
        <rFont val="Arial"/>
        <family val="2"/>
      </rPr>
      <t xml:space="preserve">SETRA - </t>
    </r>
    <r>
      <rPr>
        <sz val="10"/>
        <color theme="1"/>
        <rFont val="Arial"/>
        <family val="2"/>
      </rPr>
      <t xml:space="preserve"> MANTENIMIENTO PREVENTIVO Y CORRECTIVO A TODO COSTO PARA LAS MOTOCICLETAS DE  LA SECCIONAL DE POLICIA DE CARRETERAS DEL DEPARTAMENTO DE POLICIA BOLIVAR </t>
    </r>
    <r>
      <rPr>
        <b/>
        <sz val="10"/>
        <color theme="1"/>
        <rFont val="Arial"/>
        <family val="2"/>
      </rPr>
      <t xml:space="preserve">ADICION  CONTRATO PRINCIPAL </t>
    </r>
  </si>
  <si>
    <r>
      <rPr>
        <b/>
        <sz val="10"/>
        <rFont val="Arial"/>
        <family val="2"/>
      </rPr>
      <t xml:space="preserve">SETRA - </t>
    </r>
    <r>
      <rPr>
        <sz val="10"/>
        <color theme="1"/>
        <rFont val="Arial"/>
        <family val="2"/>
      </rPr>
      <t xml:space="preserve"> MANTENIMIENTO PREVENTIVO Y CORRECTIVO A TODO COSTO PARA LAS MOTOCICLETAS DE  LA SECCIONAL DE POLICIA DE CARRETERAS DEL DEPARTAMENTO DE POLICIA BOLIVAR CONTRATO PRINCIPAL </t>
    </r>
  </si>
  <si>
    <r>
      <rPr>
        <b/>
        <sz val="10"/>
        <rFont val="Arial"/>
        <family val="2"/>
      </rPr>
      <t xml:space="preserve">MECAR - </t>
    </r>
    <r>
      <rPr>
        <sz val="10"/>
        <rFont val="Arial"/>
        <family val="2"/>
      </rPr>
      <t xml:space="preserve"> MANTENIMIENTO PREVENTIVO Y CORRECTIVO A TODO COSTO PARA LAS</t>
    </r>
    <r>
      <rPr>
        <b/>
        <sz val="10"/>
        <rFont val="Arial"/>
        <family val="2"/>
      </rPr>
      <t xml:space="preserve"> LANCHAS</t>
    </r>
    <r>
      <rPr>
        <sz val="10"/>
        <rFont val="Arial"/>
        <family val="2"/>
      </rPr>
      <t xml:space="preserve"> DE LA POLICÍA METROPOLITANA DE CARTAGENA DE INDIAS VIGENCIAS</t>
    </r>
    <r>
      <rPr>
        <b/>
        <sz val="10"/>
        <rFont val="Arial"/>
        <family val="2"/>
      </rPr>
      <t xml:space="preserve">  VIGENCIAS FUTURAS AUTORIZADAS MEDIANTE COMUNICACIÓN GS-2024-006249-OFPLA</t>
    </r>
  </si>
  <si>
    <r>
      <rPr>
        <b/>
        <sz val="10"/>
        <rFont val="Arial"/>
        <family val="2"/>
      </rPr>
      <t xml:space="preserve">MECAR - </t>
    </r>
    <r>
      <rPr>
        <sz val="10"/>
        <rFont val="Arial"/>
        <family val="2"/>
      </rPr>
      <t xml:space="preserve"> MANTENIMIENTO PREVENTIVO Y CORRECTIVO A TODO COSTO PARA LAS</t>
    </r>
    <r>
      <rPr>
        <b/>
        <sz val="10"/>
        <rFont val="Arial"/>
        <family val="2"/>
      </rPr>
      <t xml:space="preserve"> LANCHAS</t>
    </r>
    <r>
      <rPr>
        <sz val="10"/>
        <rFont val="Arial"/>
        <family val="2"/>
      </rPr>
      <t xml:space="preserve"> DE LA POLICÍA METROPOLITANA DE CARTAGENA DE INDIAS </t>
    </r>
    <r>
      <rPr>
        <b/>
        <sz val="10"/>
        <rFont val="Arial"/>
        <family val="2"/>
      </rPr>
      <t>ADICION CONTRATO PRINCIPAL ADICION Y PRORROGA</t>
    </r>
  </si>
  <si>
    <r>
      <rPr>
        <b/>
        <sz val="10"/>
        <rFont val="Arial"/>
        <family val="2"/>
      </rPr>
      <t xml:space="preserve">MECAR - </t>
    </r>
    <r>
      <rPr>
        <sz val="10"/>
        <rFont val="Arial"/>
        <family val="2"/>
      </rPr>
      <t xml:space="preserve"> MANTENIMIENTO PREVENTIVO Y CORRECTIVO A TODO COSTO PARA LAS</t>
    </r>
    <r>
      <rPr>
        <b/>
        <sz val="10"/>
        <rFont val="Arial"/>
        <family val="2"/>
      </rPr>
      <t xml:space="preserve"> LANCHAS</t>
    </r>
    <r>
      <rPr>
        <sz val="10"/>
        <rFont val="Arial"/>
        <family val="2"/>
      </rPr>
      <t xml:space="preserve"> DE LA POLICÍA METROPOLITANA DE CARTAGENA DE INDIAS </t>
    </r>
    <r>
      <rPr>
        <b/>
        <sz val="10"/>
        <rFont val="Arial"/>
        <family val="2"/>
      </rPr>
      <t xml:space="preserve">APALANCAMIENTO </t>
    </r>
  </si>
  <si>
    <r>
      <t>DEBOL-GUMOV</t>
    </r>
    <r>
      <rPr>
        <sz val="10"/>
        <rFont val="Arial"/>
        <family val="2"/>
      </rPr>
      <t xml:space="preserve"> - MANTENIMIENTO PREVENTIVO Y CORRECTIVO A TODO COSTO PARA LAS LANCHAS DEL DEPARTAMENTO DE POLICÍA BOLÍVAR </t>
    </r>
    <r>
      <rPr>
        <b/>
        <sz val="10"/>
        <rFont val="Arial"/>
        <family val="2"/>
      </rPr>
      <t xml:space="preserve">ADICION CONTRATO PRINCIPAL MECAR </t>
    </r>
  </si>
  <si>
    <r>
      <t>DEBOL-GUMOV</t>
    </r>
    <r>
      <rPr>
        <sz val="10"/>
        <rFont val="Arial"/>
        <family val="2"/>
      </rPr>
      <t xml:space="preserve"> - MANTENIMIENTO PREVENTIVO Y CORRECTIVO A TODO COSTO PARA LAS LANCHAS DEL DEPARTAMENTO DE POLICÍA BOLÍVAR </t>
    </r>
    <r>
      <rPr>
        <b/>
        <sz val="10"/>
        <rFont val="Arial"/>
        <family val="2"/>
      </rPr>
      <t xml:space="preserve">APALANCAMIENTO </t>
    </r>
  </si>
  <si>
    <r>
      <rPr>
        <b/>
        <sz val="10"/>
        <rFont val="Arial"/>
        <family val="2"/>
      </rPr>
      <t>MECAR</t>
    </r>
    <r>
      <rPr>
        <sz val="10"/>
        <rFont val="Arial"/>
        <family val="2"/>
      </rPr>
      <t xml:space="preserve"> - MANTENIMIENTO PREVENTIVO Y CORRECTIVO A TODO COSTO DE EQUIPOS DE CIRCUITO CERRADO </t>
    </r>
  </si>
  <si>
    <r>
      <rPr>
        <b/>
        <sz val="10"/>
        <rFont val="Arial"/>
        <family val="2"/>
      </rPr>
      <t xml:space="preserve">MECAR </t>
    </r>
    <r>
      <rPr>
        <sz val="10"/>
        <rFont val="Arial"/>
        <family val="2"/>
      </rPr>
      <t>-  MANTENIMIENTO PREVENTIVO Y CORRECTIVO A TODO COSTO DE EQUIPOS AUDIVISUALES DE LA POLICÍA METROPOLITANA DE CARTAGENA DE INDIAS, INCLUYE REPUESTOS, CAMBIO DE PARTES Y ACCESORIOS</t>
    </r>
  </si>
  <si>
    <r>
      <rPr>
        <b/>
        <sz val="10"/>
        <rFont val="Arial"/>
        <family val="2"/>
      </rPr>
      <t>MECAR</t>
    </r>
    <r>
      <rPr>
        <sz val="10"/>
        <rFont val="Arial"/>
        <family val="2"/>
      </rPr>
      <t xml:space="preserve"> - MANTENIMIENTO Y RECARGA DE EXTINTORES ABC DE 10, 20 Y 150 LIBRAS</t>
    </r>
  </si>
  <si>
    <r>
      <rPr>
        <b/>
        <sz val="10"/>
        <rFont val="Arial"/>
        <family val="2"/>
      </rPr>
      <t xml:space="preserve">CEVAC </t>
    </r>
    <r>
      <rPr>
        <sz val="10"/>
        <rFont val="Arial"/>
        <family val="2"/>
      </rPr>
      <t xml:space="preserve">- MANTENIMIENTO PREVENTIVO Y RECARGA DE EXTINTORES </t>
    </r>
    <r>
      <rPr>
        <b/>
        <sz val="10"/>
        <rFont val="Arial"/>
        <family val="2"/>
      </rPr>
      <t xml:space="preserve"> </t>
    </r>
    <r>
      <rPr>
        <sz val="10"/>
        <rFont val="Arial"/>
        <family val="2"/>
      </rPr>
      <t xml:space="preserve"> CENTRO VACACIONAL CRESPO</t>
    </r>
  </si>
  <si>
    <r>
      <rPr>
        <b/>
        <sz val="10"/>
        <rFont val="Arial"/>
        <family val="2"/>
      </rPr>
      <t>NUSEFA</t>
    </r>
    <r>
      <rPr>
        <sz val="10"/>
        <rFont val="Arial"/>
        <family val="2"/>
      </rPr>
      <t xml:space="preserve"> - MANTENIMIENTO PREVENTIVO Y RECARGA DE EXTINTORES DEL COLEGIO NUESTRA SEÑORA DE FATIMA  </t>
    </r>
  </si>
  <si>
    <r>
      <rPr>
        <b/>
        <sz val="10"/>
        <rFont val="Arial"/>
        <family val="2"/>
      </rPr>
      <t>NUSEFA</t>
    </r>
    <r>
      <rPr>
        <sz val="10"/>
        <rFont val="Arial"/>
        <family val="2"/>
      </rPr>
      <t xml:space="preserve"> - MANTENIMIENTO PREVENTIVO Y CORRECTIVO DE RED CONTRA INCENDIOS  DEL COLEGIO NUESTRA SEÑORA DE FÁTIMA</t>
    </r>
  </si>
  <si>
    <r>
      <rPr>
        <b/>
        <sz val="10"/>
        <rFont val="Arial"/>
        <family val="2"/>
      </rPr>
      <t>MECAR</t>
    </r>
    <r>
      <rPr>
        <sz val="10"/>
        <rFont val="Arial"/>
        <family val="2"/>
      </rPr>
      <t xml:space="preserve"> - SERVICIO DE MANTENIMIENTO PREVENTIVO Y CORRECTIVO A TODO COSTO A LAS PLANTAS ELÉCTRICAS DE LA METROPOLITANA DE CARTAGENA DE INDIAS  </t>
    </r>
  </si>
  <si>
    <r>
      <rPr>
        <b/>
        <sz val="10"/>
        <rFont val="Arial"/>
        <family val="2"/>
      </rPr>
      <t>MECAR</t>
    </r>
    <r>
      <rPr>
        <sz val="10"/>
        <rFont val="Arial"/>
        <family val="2"/>
      </rPr>
      <t xml:space="preserve"> - MANTENIMIENTO  PREVENTIVO Y CORRECTIVO MOTOBOMBAS Y ELECTROBOMBA </t>
    </r>
  </si>
  <si>
    <r>
      <rPr>
        <b/>
        <sz val="10"/>
        <rFont val="Arial"/>
        <family val="2"/>
      </rPr>
      <t xml:space="preserve">DEBOL-LOGIS </t>
    </r>
    <r>
      <rPr>
        <sz val="10"/>
        <rFont val="Arial"/>
        <family val="2"/>
      </rPr>
      <t>- SERVICIO DE MANTENIMIENTO PREVENTIVO Y CORRECTIVO A TODO COSTO A LAS PLANTAS ELÉCTRICAS DEL DEPARTAMENTO DE POLICÍA BOLÍVAR.</t>
    </r>
  </si>
  <si>
    <r>
      <rPr>
        <b/>
        <sz val="10"/>
        <rFont val="Arial"/>
        <family val="2"/>
      </rPr>
      <t>NUSEFA</t>
    </r>
    <r>
      <rPr>
        <sz val="10"/>
        <rFont val="Arial"/>
        <family val="2"/>
      </rPr>
      <t xml:space="preserve"> - MANTENIMIENTO PREVENTIVO Y CORRECTIVO DE LAS PLANTAS ELECTRICAS  DEL COLEGIO NUESTRA SEÑORA DE FÁTIMA</t>
    </r>
  </si>
  <si>
    <r>
      <rPr>
        <b/>
        <sz val="10"/>
        <rFont val="Arial"/>
        <family val="2"/>
      </rPr>
      <t>NUSEFA</t>
    </r>
    <r>
      <rPr>
        <sz val="10"/>
        <rFont val="Arial"/>
        <family val="2"/>
      </rPr>
      <t xml:space="preserve"> - MANTENIMIENTO PREVENTIVO Y CORRECTIVO DE LA SUBESTACION ELECTRICA   DEL COLEGIO NUESTRA SEÑORA DE FÁTIMA</t>
    </r>
  </si>
  <si>
    <r>
      <rPr>
        <b/>
        <sz val="10"/>
        <rFont val="Arial"/>
        <family val="2"/>
      </rPr>
      <t>M</t>
    </r>
    <r>
      <rPr>
        <sz val="10"/>
        <rFont val="Arial"/>
        <family val="2"/>
      </rPr>
      <t>ECAR - MANTENIMIENTO PREVENTIVO Y CORRECTIVO UPS</t>
    </r>
  </si>
  <si>
    <r>
      <rPr>
        <b/>
        <sz val="10"/>
        <rFont val="Arial"/>
        <family val="2"/>
      </rPr>
      <t xml:space="preserve">MECAR </t>
    </r>
    <r>
      <rPr>
        <sz val="10"/>
        <rFont val="Arial"/>
        <family val="2"/>
      </rPr>
      <t>- MANTENIMIENTO PREVENTIVO, CCORRECTIVO Y CALIBRACION DE EQUIPOS DE MEDICION DE LA POLICIA METROPOLITANA DE CARTAGENA DE INDIAS</t>
    </r>
  </si>
  <si>
    <r>
      <rPr>
        <b/>
        <sz val="10"/>
        <rFont val="Arial"/>
        <family val="2"/>
      </rPr>
      <t>MECAR</t>
    </r>
    <r>
      <rPr>
        <sz val="10"/>
        <rFont val="Arial"/>
        <family val="2"/>
      </rPr>
      <t xml:space="preserve"> - MANTENIMIENTO DE RADIOS PNC2010-T A TODO COSTO INCLUYE REPUESTO Y ACCESORIOS </t>
    </r>
  </si>
  <si>
    <r>
      <rPr>
        <b/>
        <sz val="10"/>
        <rFont val="Arial"/>
        <family val="2"/>
      </rPr>
      <t>MECAR</t>
    </r>
    <r>
      <rPr>
        <sz val="10"/>
        <rFont val="Arial"/>
        <family val="2"/>
      </rPr>
      <t xml:space="preserve"> - MANTENIMIENTO  PREVENTIVO Y CORRECTIVO TORRES DE COMUNICACIÓN.  (TELEMÁTICA)</t>
    </r>
  </si>
  <si>
    <r>
      <rPr>
        <b/>
        <sz val="10"/>
        <rFont val="Arial"/>
        <family val="2"/>
      </rPr>
      <t xml:space="preserve">DEBOL-GUTIC </t>
    </r>
    <r>
      <rPr>
        <sz val="10"/>
        <rFont val="Arial"/>
        <family val="2"/>
      </rPr>
      <t>- MANTENIMIENTO PREVENTIVO Y CORRECTIVO A TODO COSTO PARA RADIO DE COMUNICACIÓN DEL DEPARTAMENTO DE POLICÍA BOLÍVAR CAMBIO DE PARTES Y ACCESORIOS</t>
    </r>
  </si>
  <si>
    <r>
      <rPr>
        <b/>
        <sz val="10"/>
        <rFont val="Arial"/>
        <family val="2"/>
      </rPr>
      <t xml:space="preserve">DEBOL-GUTIC </t>
    </r>
    <r>
      <rPr>
        <sz val="10"/>
        <rFont val="Arial"/>
        <family val="2"/>
      </rPr>
      <t>- SERVICIO DE MANTENIMIENTO DE REDES DE TELECOMUNICACIONES DEL DEPARTAMENTO DE POLICÍA BOLÍVAR</t>
    </r>
  </si>
  <si>
    <r>
      <rPr>
        <b/>
        <sz val="10"/>
        <rFont val="Arial"/>
        <family val="2"/>
      </rPr>
      <t>MECAR</t>
    </r>
    <r>
      <rPr>
        <sz val="10"/>
        <rFont val="Arial"/>
        <family val="2"/>
      </rPr>
      <t xml:space="preserve"> - SERVICIO DE IMPRESIÓN Y FOTOCOPIADO BAJO LA MODALIDAD DE OUTSOURCING, PARA LAS DEPENDENCIAS DEL COMANDO DE LA POLICÍA METROPOLITANA DE CARTAGENA DE INDICAS A TODO COSTO IVA INCLUIDO </t>
    </r>
    <r>
      <rPr>
        <b/>
        <sz val="10"/>
        <rFont val="Arial"/>
        <family val="2"/>
      </rPr>
      <t xml:space="preserve"> VIGENCIAS FUTURAS AUTORIZADAS MEDIANTE COMUNICACIÓN GS-2024-006249-OFPLA</t>
    </r>
    <r>
      <rPr>
        <sz val="10"/>
        <rFont val="Arial"/>
        <family val="2"/>
      </rPr>
      <t xml:space="preserve"> </t>
    </r>
  </si>
  <si>
    <r>
      <rPr>
        <b/>
        <sz val="10"/>
        <rFont val="Arial"/>
        <family val="2"/>
      </rPr>
      <t>MECAR</t>
    </r>
    <r>
      <rPr>
        <sz val="10"/>
        <rFont val="Arial"/>
        <family val="2"/>
      </rPr>
      <t xml:space="preserve"> - SERVICIO DE IMPRESIÓN Y FOTOCOPIADO BAJO LA MODALIDAD DE OUTSOURCING, PARA LAS DEPENDENCIAS DEL COMANDO DE LA POLICÍA METROPOLITANA DE CARTAGENA DE INDICAS A TODO COSTO IVA INCLUIDO </t>
    </r>
    <r>
      <rPr>
        <b/>
        <sz val="10"/>
        <rFont val="Arial"/>
        <family val="2"/>
      </rPr>
      <t xml:space="preserve"> </t>
    </r>
    <r>
      <rPr>
        <sz val="10"/>
        <rFont val="Arial"/>
        <family val="2"/>
      </rPr>
      <t xml:space="preserve"> </t>
    </r>
    <r>
      <rPr>
        <b/>
        <sz val="10"/>
        <rFont val="Arial"/>
        <family val="2"/>
      </rPr>
      <t xml:space="preserve">PRORROGA Y ADICION  X DOS MESES </t>
    </r>
  </si>
  <si>
    <r>
      <rPr>
        <b/>
        <sz val="10"/>
        <rFont val="Arial"/>
        <family val="2"/>
      </rPr>
      <t>MECAR</t>
    </r>
    <r>
      <rPr>
        <sz val="10"/>
        <rFont val="Arial"/>
        <family val="2"/>
      </rPr>
      <t xml:space="preserve"> - SERVICIO DE IMPRESIÓN Y FOTOCOPIADO BAJO LA MODALIDAD DE OUTSOURCING, PARA LAS DEPENDENCIAS DEL COMANDO DE LA POLICÍA METROPOLITANA DE CARTAGENA DE INDICAS A TODO COSTO IVA INCLUIDO </t>
    </r>
  </si>
  <si>
    <r>
      <rPr>
        <b/>
        <sz val="10"/>
        <rFont val="Arial"/>
        <family val="2"/>
      </rPr>
      <t>MECAR</t>
    </r>
    <r>
      <rPr>
        <sz val="10"/>
        <rFont val="Arial"/>
        <family val="2"/>
      </rPr>
      <t xml:space="preserve"> - SERVICIO DE IMPRESIÓN Y FOTOCOPIADO BAJO LA MODALIDAD DE OUTSOURCING, PARA LAS DEPENDENCIAS DEL COMANDO DE LA POLICÍA METROPOLITANA DE CARTAGENA DE INDICAS A TODO COSTO IVA INCLUIDO </t>
    </r>
    <r>
      <rPr>
        <b/>
        <sz val="10"/>
        <rFont val="Arial"/>
        <family val="2"/>
      </rPr>
      <t>APALANCAMIENTO</t>
    </r>
  </si>
  <si>
    <r>
      <rPr>
        <b/>
        <sz val="10"/>
        <rFont val="Arial"/>
        <family val="2"/>
      </rPr>
      <t>MECAR</t>
    </r>
    <r>
      <rPr>
        <sz val="10"/>
        <rFont val="Arial"/>
        <family val="2"/>
      </rPr>
      <t xml:space="preserve"> - SERVICIO DE  ALCANTARILLADO Y ASEO  PARA LA POLICIA METROPOLITANA DE CARTAGENA DE INDIAS COMANDO Y SUBCOMANDO</t>
    </r>
  </si>
  <si>
    <r>
      <rPr>
        <b/>
        <sz val="10"/>
        <rFont val="Arial"/>
        <family val="2"/>
      </rPr>
      <t xml:space="preserve">DEBOL-GUBIN - </t>
    </r>
    <r>
      <rPr>
        <sz val="10"/>
        <rFont val="Arial"/>
        <family val="2"/>
      </rPr>
      <t>SERVICIO DE ALCANTARILLADO Y ASEO PARA EL DEPARTAMENTO DE POLICÍA BOLÍVAR</t>
    </r>
  </si>
  <si>
    <r>
      <rPr>
        <b/>
        <sz val="10"/>
        <rFont val="Arial"/>
        <family val="2"/>
      </rPr>
      <t>MECAR</t>
    </r>
    <r>
      <rPr>
        <sz val="10"/>
        <rFont val="Arial"/>
        <family val="2"/>
      </rPr>
      <t xml:space="preserve"> -SERVICIO DE RECOLECCION DE RESIDUOS PELIGROSOS  SGSST</t>
    </r>
  </si>
  <si>
    <r>
      <rPr>
        <b/>
        <sz val="10"/>
        <rFont val="Arial"/>
        <family val="2"/>
      </rPr>
      <t xml:space="preserve">CEVAC </t>
    </r>
    <r>
      <rPr>
        <sz val="10"/>
        <rFont val="Arial"/>
        <family val="2"/>
      </rPr>
      <t xml:space="preserve"> - SERVICIO DE ALCANTARILLADO, ASEO Y RECOLECCIÓN DE DESECHOS</t>
    </r>
  </si>
  <si>
    <r>
      <rPr>
        <b/>
        <sz val="10"/>
        <rFont val="Arial"/>
        <family val="2"/>
      </rPr>
      <t>NUSEFA</t>
    </r>
    <r>
      <rPr>
        <sz val="10"/>
        <rFont val="Arial"/>
        <family val="2"/>
      </rPr>
      <t xml:space="preserve"> - SERVICIO DE ALCANTARILLADO, ASEO Y RECOLECCIÓN DE DESECHOS</t>
    </r>
  </si>
  <si>
    <r>
      <rPr>
        <b/>
        <sz val="10"/>
        <rFont val="Arial"/>
        <family val="2"/>
      </rPr>
      <t>MECAR - BIENESTAR SOCIAL SAFAP</t>
    </r>
    <r>
      <rPr>
        <sz val="10"/>
        <rFont val="Arial"/>
        <family val="2"/>
      </rPr>
      <t xml:space="preserve"> BIESO ASISTENCIA SOCIAL SERVICICIO DE ESPARCIMIENTO CULTURALES Y DEPORTEIVOS EN CUMPLIMIENTO AL SAFAP SISTEMA DE ANTENCION INTEGRAL A LA FAMILIA POLICIAL CON EL FIN DE EVITAR LA MATERIALIZACION DE RIESGO PSICOSOCIAL EN LOS MIEMBROS DE LA INSTITUCION EN SUS FAMILIAS</t>
    </r>
  </si>
  <si>
    <r>
      <rPr>
        <b/>
        <sz val="10"/>
        <rFont val="Arial"/>
        <family val="2"/>
      </rPr>
      <t>DEBOL - BIENESTAR SOCIAL</t>
    </r>
    <r>
      <rPr>
        <sz val="10"/>
        <rFont val="Arial"/>
        <family val="2"/>
      </rPr>
      <t>- BIESO ASISTENCIA SOCIAL SERVICICIO DE ESPARCIMIENTO CULTURALES Y DEPORTEIVOS EN CUMPLIMIENTO AL SAFAP SISTEMA DE ANTENCION INTEGRAL A LA FAMILIA POLICIAL CON EL FIN DE EVITAR LA MATERIALIZACION DE RIESGO PSICOSOCIAL EN LOS MIEMBROS DE LA INSTITUCION EN SUS FAMILIAS</t>
    </r>
  </si>
  <si>
    <r>
      <rPr>
        <b/>
        <sz val="10"/>
        <rFont val="Arial"/>
        <family val="2"/>
      </rPr>
      <t>CEVAC -</t>
    </r>
    <r>
      <rPr>
        <sz val="10"/>
        <rFont val="Arial"/>
        <family val="2"/>
      </rPr>
      <t xml:space="preserve"> BIESO ASISTENCIA SOCIAL SERVICICIO DE ESPARCIMIENTO CULTURALES Y DEPORTEIVOS EN CUMPLIMIENTO AL SAFAP SISTEMA DE ANTENCION INTEGRAL A LA FAMILIA POLICIAL CON EL FIN DE EVITAR LA MATERIALIZACION DE RIESGO PSICOSOCIAL EN LOS MIEMBROS DE LA INSTITUCION CENTRO VACACIONAL CRESPO 
</t>
    </r>
  </si>
  <si>
    <r>
      <rPr>
        <b/>
        <sz val="10"/>
        <rFont val="Arial"/>
        <family val="2"/>
      </rPr>
      <t>GUDMO   -</t>
    </r>
    <r>
      <rPr>
        <sz val="10"/>
        <rFont val="Arial"/>
        <family val="2"/>
      </rPr>
      <t xml:space="preserve">  ASISTENCIA SOCIAL SERVICICIO DE ESPARCIMIENTO CULTURALES Y DEPORTEIVOS EN CUMPLIMIENTO AL SAFAP SISTEMA DE ANTENCION INTEGRAL A LA FAMILIA POLICIAL CON EL FIN DE EVITAR LA MATERIALIZACION DE RIESGO PSICOSOCIAL EN LOS MIEMBROS DEL </t>
    </r>
    <r>
      <rPr>
        <b/>
        <sz val="10"/>
        <rFont val="Arial"/>
        <family val="2"/>
      </rPr>
      <t>GUDMO 27</t>
    </r>
    <r>
      <rPr>
        <sz val="10"/>
        <rFont val="Arial"/>
        <family val="2"/>
      </rPr>
      <t xml:space="preserve">
</t>
    </r>
  </si>
  <si>
    <r>
      <rPr>
        <b/>
        <sz val="10"/>
        <rFont val="Arial"/>
        <family val="2"/>
      </rPr>
      <t>DINCO  -</t>
    </r>
    <r>
      <rPr>
        <sz val="10"/>
        <rFont val="Arial"/>
        <family val="2"/>
      </rPr>
      <t xml:space="preserve">  ASISTENCIA SOCIAL SERVICICIO DE ESPARCIMIENTO CULTURALES Y DEPORTEIVOS EN CUMPLIMIENTO AL SAFAP SISTEMA DE ANTENCION INTEGRAL A LA FAMILIA POLICIAL CON EL FIN DE EVITAR LA MATERIALIZACION DE RIESGO PSICOSOCIAL EN LOS MIEMBROS DE LA DIRECCION DE INCORPORACION 
</t>
    </r>
  </si>
  <si>
    <r>
      <rPr>
        <b/>
        <sz val="10"/>
        <rFont val="Arial"/>
        <family val="2"/>
      </rPr>
      <t>MECAR</t>
    </r>
    <r>
      <rPr>
        <sz val="10"/>
        <rFont val="Arial"/>
        <family val="2"/>
      </rPr>
      <t xml:space="preserve"> - SERVICIO DE SUMINISTRO Y TRANSPORTE DE AGUA POTABLE PARA LAS ESTACIONES Y SUBESTACIONES INSULARES Y RURALES QUE NO TENGAN SERVICIO DE ACUEDUCTO ADSCRITO A LA POLICIA METROPOLITANA DE CARTAGENA DE INDIAS</t>
    </r>
    <r>
      <rPr>
        <b/>
        <sz val="10"/>
        <rFont val="Arial"/>
        <family val="2"/>
      </rPr>
      <t xml:space="preserve">   VIGENCIAS FUTURAS AUTORIZADAS MEDIANTE COMUNICACIÓN GS-2024-006249-OFPLA</t>
    </r>
  </si>
  <si>
    <r>
      <rPr>
        <b/>
        <sz val="10"/>
        <rFont val="Arial"/>
        <family val="2"/>
      </rPr>
      <t>MECAR</t>
    </r>
    <r>
      <rPr>
        <sz val="10"/>
        <rFont val="Arial"/>
        <family val="2"/>
      </rPr>
      <t xml:space="preserve"> - SERVICIO DE SUMINISTRO Y TRANSPORTE DE AGUA POTABLE PARA LAS ESTACIONES Y SUBESTACIONES INSULARES Y RURALES QUE NO TENGAN SERVICIO DE ACUEDUCTO ADSCRITO A LA POLICIA METROPOLITANA DE CARTAGENA DE INDIAS VIGENCIA 2025</t>
    </r>
  </si>
  <si>
    <r>
      <rPr>
        <b/>
        <sz val="10"/>
        <rFont val="Arial"/>
        <family val="2"/>
      </rPr>
      <t>MECAR</t>
    </r>
    <r>
      <rPr>
        <sz val="10"/>
        <rFont val="Arial"/>
        <family val="2"/>
      </rPr>
      <t xml:space="preserve"> - SERVICIO DE SUMINISTRO Y TRANSPORTE DE AGUA POTABLE PARA LAS ESTACIONES Y SUBESTACIONES INSULARES Y RURALES QUE NO TENGAN SERVICIO DE ACUEDUCTO ADSCRITO A LA POLICIA METROPOLITANA DE CARTAGENA DE INDIAS </t>
    </r>
    <r>
      <rPr>
        <b/>
        <sz val="10"/>
        <rFont val="Arial"/>
        <family val="2"/>
      </rPr>
      <t xml:space="preserve">APALANCAMIENTO </t>
    </r>
  </si>
  <si>
    <r>
      <rPr>
        <b/>
        <sz val="10"/>
        <rFont val="Arial"/>
        <family val="2"/>
      </rPr>
      <t>MECAR</t>
    </r>
    <r>
      <rPr>
        <sz val="10"/>
        <rFont val="Arial"/>
        <family val="2"/>
      </rPr>
      <t xml:space="preserve"> - SERVICIO DE FUMIGACION </t>
    </r>
  </si>
  <si>
    <r>
      <rPr>
        <b/>
        <sz val="10"/>
        <rFont val="Arial"/>
        <family val="2"/>
      </rPr>
      <t>MECAR</t>
    </r>
    <r>
      <rPr>
        <sz val="10"/>
        <rFont val="Arial"/>
        <family val="2"/>
      </rPr>
      <t xml:space="preserve"> - PAGO DE COMISIONES DE SERVICIOS  AL PERSONAL ADSCRITO A LA POLICIA METROPOLITANA DE CARTAGENA DE INDIAS</t>
    </r>
  </si>
  <si>
    <r>
      <rPr>
        <b/>
        <sz val="10"/>
        <rFont val="Arial"/>
        <family val="2"/>
      </rPr>
      <t>GUDMO -</t>
    </r>
    <r>
      <rPr>
        <sz val="10"/>
        <rFont val="Arial"/>
        <family val="2"/>
      </rPr>
      <t xml:space="preserve"> PAGO DE COMISIONES DE SERVICIOS  AL PERSONAL DEL GRUPO DE DIALOGO Y MANTENIMIENTO DEL ORDEN ADSCRITO A LA METROPOLITANA DE CARTAGENA DE INDIAS</t>
    </r>
  </si>
  <si>
    <r>
      <rPr>
        <b/>
        <sz val="10"/>
        <rFont val="Arial"/>
        <family val="2"/>
      </rPr>
      <t>SETRA</t>
    </r>
    <r>
      <rPr>
        <sz val="10"/>
        <rFont val="Arial"/>
        <family val="2"/>
      </rPr>
      <t xml:space="preserve">  - PAGO DE COMISIONES DE SERVICIOS  AL PERSONAL ADSCRITO - DEPARTAMENTO DE POLICÍA BOLÍVAR- POLICÍA DE CARRETERAS</t>
    </r>
  </si>
  <si>
    <r>
      <rPr>
        <b/>
        <sz val="10"/>
        <rFont val="Arial"/>
        <family val="2"/>
      </rPr>
      <t>MECAR</t>
    </r>
    <r>
      <rPr>
        <sz val="10"/>
        <rFont val="Arial"/>
        <family val="2"/>
      </rPr>
      <t xml:space="preserve"> - IMPUESTO PREDIAL (MECAR)</t>
    </r>
  </si>
  <si>
    <r>
      <rPr>
        <b/>
        <sz val="10"/>
        <rFont val="Arial"/>
        <family val="2"/>
      </rPr>
      <t>DEBOL-GUBIN</t>
    </r>
    <r>
      <rPr>
        <sz val="10"/>
        <rFont val="Arial"/>
        <family val="2"/>
      </rPr>
      <t xml:space="preserve"> - IMPUESTO PREDIAL (DEBOL)</t>
    </r>
  </si>
  <si>
    <r>
      <rPr>
        <b/>
        <sz val="10"/>
        <rFont val="Arial"/>
        <family val="2"/>
      </rPr>
      <t xml:space="preserve">CEVAC </t>
    </r>
    <r>
      <rPr>
        <sz val="10"/>
        <rFont val="Arial"/>
        <family val="2"/>
      </rPr>
      <t>- PAGO DE IMPUESTO PREDIAL PARA EL CENTRO VACACIONAL CRESPO DE CARTAGENA</t>
    </r>
  </si>
  <si>
    <r>
      <rPr>
        <b/>
        <sz val="10"/>
        <rFont val="Arial"/>
        <family val="2"/>
      </rPr>
      <t xml:space="preserve">MECAR </t>
    </r>
    <r>
      <rPr>
        <sz val="10"/>
        <rFont val="Arial"/>
        <family val="2"/>
      </rPr>
      <t xml:space="preserve">- PAGO DE IMPUESTO ALUMBRADO PUBLICO  PARA EL LA POLICIA METROPOLITANA DE CRTAGENA DE INDIAS </t>
    </r>
  </si>
  <si>
    <r>
      <rPr>
        <b/>
        <sz val="10"/>
        <rFont val="Arial"/>
        <family val="2"/>
      </rPr>
      <t xml:space="preserve">NUSEFA </t>
    </r>
    <r>
      <rPr>
        <sz val="10"/>
        <rFont val="Arial"/>
        <family val="2"/>
      </rPr>
      <t>- PAGO DE IMPUESTO ALUMBRADO PUBLICO  PARA EL COLEGIO NUESTRA SEÑORA DE FATIMA</t>
    </r>
  </si>
  <si>
    <r>
      <t xml:space="preserve">DIRECCION ANTINARCOTICOS SERVICIOS DE MANTENIMIENTO Y REPARACIÓN DE VEHÍCULOS (MANTENIMIENTO PREVENTIVO Y CORRECTIVO DE MOTOCILCLETA </t>
    </r>
    <r>
      <rPr>
        <b/>
        <sz val="10"/>
        <rFont val="Arial"/>
        <family val="2"/>
      </rPr>
      <t>VF 2025</t>
    </r>
  </si>
  <si>
    <r>
      <t xml:space="preserve">M11D14 DEMAG - DIRECCION ANTINARCOTICOS </t>
    </r>
    <r>
      <rPr>
        <b/>
        <sz val="10"/>
        <rFont val="Arial"/>
        <family val="2"/>
      </rPr>
      <t>ADICIÓN ORDEN DE COMPRA</t>
    </r>
    <r>
      <rPr>
        <sz val="10"/>
        <rFont val="Arial"/>
        <family val="2"/>
      </rPr>
      <t xml:space="preserve"> </t>
    </r>
    <r>
      <rPr>
        <b/>
        <sz val="10"/>
        <rFont val="Arial"/>
        <family val="2"/>
      </rPr>
      <t>VIGENCIA 2025</t>
    </r>
  </si>
  <si>
    <r>
      <t xml:space="preserve">M11D14 DEMAG - DIRECCION ANTINARCOTICOS </t>
    </r>
    <r>
      <rPr>
        <b/>
        <sz val="10"/>
        <rFont val="Arial"/>
        <family val="2"/>
      </rPr>
      <t>ORDEN DE COMPRA APALANCAMIENTO 2026</t>
    </r>
  </si>
  <si>
    <r>
      <t xml:space="preserve">M11D14 DEMAG - DIRECCION ANTINARCOTICOS </t>
    </r>
    <r>
      <rPr>
        <b/>
        <sz val="10"/>
        <rFont val="Arial"/>
        <family val="2"/>
      </rPr>
      <t> MULTIMARCA APALANCAMIENTO 2026</t>
    </r>
  </si>
  <si>
    <r>
      <t xml:space="preserve">M11D14 DEMAG - DIRECCION ANTINARCOTICOS </t>
    </r>
    <r>
      <rPr>
        <b/>
        <sz val="10"/>
        <rFont val="Arial"/>
        <family val="2"/>
      </rPr>
      <t>VIGENCIA 2025 ( COMIENZA 01/03/2025)</t>
    </r>
  </si>
  <si>
    <r>
      <t xml:space="preserve">M11D14 DEMAG - DIRECCION ANTINARCOTICOS </t>
    </r>
    <r>
      <rPr>
        <b/>
        <sz val="10"/>
        <rFont val="Arial"/>
        <family val="2"/>
      </rPr>
      <t>APALANCAMIENTO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</si>
</sst>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Red]0"/>
    <numFmt numFmtId="165" formatCode="&quot;$&quot;#,##0"/>
    <numFmt numFmtId="166" formatCode="_-* #,##0\ _€_-;\-* #,##0\ _€_-;_-* &quot;-&quot;\ _€_-;_-@_-"/>
    <numFmt numFmtId="167" formatCode="_-* #,##0.00\ _€_-;\-* #,##0.00\ _€_-;_-* &quot;-&quot;\ _€_-;_-@_-"/>
    <numFmt numFmtId="168" formatCode="_(* #,##0.00_);_(* \(#,##0.00\);_(* &quot;-&quot;??_);_(@_)"/>
    <numFmt numFmtId="170" formatCode="_-&quot;$&quot;* #,##0.00_-;\-&quot;$&quot;* #,##0.00_-;_-&quot;$&quot;* &quot;-&quot;_-;_-@_-"/>
    <numFmt numFmtId="171" formatCode="&quot;$&quot;#,##0.00"/>
    <numFmt numFmtId="172" formatCode="_-* #,##0.00\ _€_-;\-* #,##0.00\ _€_-;_-* &quot;-&quot;??\ _€_-;_-@_-"/>
    <numFmt numFmtId="173" formatCode="\$\ #,##0.00"/>
    <numFmt numFmtId="174" formatCode="&quot;$&quot;\ #,##0.00"/>
    <numFmt numFmtId="175" formatCode="_ * #,##0.00_ ;_ * \-#,##0.00_ ;_ * &quot;-&quot;??_ ;_ @_ "/>
    <numFmt numFmtId="176" formatCode="_-* #,##0_-;\-* #,##0_-;_-* &quot;-&quot;??_-;_-@_-"/>
    <numFmt numFmtId="181" formatCode="[$$-240A]\ #,##0.00"/>
    <numFmt numFmtId="182" formatCode="&quot;$&quot;\ #,##0.00_);[Red]\(&quot;$&quot;\ #,##0.00\)"/>
    <numFmt numFmtId="184" formatCode="_(&quot;$&quot;* #,##0.00_);_(&quot;$&quot;* \(#,##0.00\);_(&quot;$&quot;* &quot;-&quot;_);_(@_)"/>
    <numFmt numFmtId="185" formatCode="#,##0.000"/>
  </numFmts>
  <fonts count="29" x14ac:knownFonts="1">
    <font>
      <sz val="10"/>
      <name val="Arial"/>
    </font>
    <font>
      <sz val="11"/>
      <color theme="1"/>
      <name val="Calibri"/>
      <family val="2"/>
      <scheme val="minor"/>
    </font>
    <font>
      <sz val="10"/>
      <name val="Arial"/>
      <family val="2"/>
    </font>
    <font>
      <b/>
      <sz val="8"/>
      <color indexed="81"/>
      <name val="Tahoma"/>
      <family val="2"/>
    </font>
    <font>
      <b/>
      <sz val="10"/>
      <name val="Arial"/>
      <family val="2"/>
    </font>
    <font>
      <sz val="10"/>
      <name val="Arial"/>
    </font>
    <font>
      <sz val="10"/>
      <color theme="1"/>
      <name val="Arial"/>
      <family val="2"/>
    </font>
    <font>
      <sz val="10"/>
      <color rgb="FF00B050"/>
      <name val="Arial"/>
      <family val="2"/>
    </font>
    <font>
      <sz val="11"/>
      <color indexed="8"/>
      <name val="Calibri"/>
      <family val="2"/>
    </font>
    <font>
      <sz val="10"/>
      <color rgb="FF000000"/>
      <name val="Arial"/>
      <family val="2"/>
    </font>
    <font>
      <b/>
      <sz val="9"/>
      <color indexed="81"/>
      <name val="Tahoma"/>
      <family val="2"/>
    </font>
    <font>
      <sz val="9"/>
      <color indexed="81"/>
      <name val="Tahoma"/>
      <family val="2"/>
    </font>
    <font>
      <sz val="10"/>
      <color theme="1"/>
      <name val="Verdana"/>
      <family val="2"/>
    </font>
    <font>
      <b/>
      <sz val="10"/>
      <color theme="1"/>
      <name val="Arial"/>
      <family val="2"/>
    </font>
    <font>
      <sz val="10"/>
      <color indexed="8"/>
      <name val="Arial"/>
      <family val="2"/>
    </font>
    <font>
      <b/>
      <sz val="9"/>
      <color indexed="81"/>
      <name val="Tahoma"/>
      <charset val="1"/>
    </font>
    <font>
      <sz val="10"/>
      <color rgb="FF444444"/>
      <name val="Arial"/>
      <family val="2"/>
    </font>
    <font>
      <sz val="10"/>
      <color rgb="FF333333"/>
      <name val="Arial"/>
      <family val="2"/>
    </font>
    <font>
      <sz val="10"/>
      <color rgb="FFFF0000"/>
      <name val="Arial"/>
      <family val="2"/>
    </font>
    <font>
      <b/>
      <sz val="10"/>
      <color indexed="8"/>
      <name val="Arial"/>
      <family val="2"/>
    </font>
    <font>
      <b/>
      <sz val="10"/>
      <color rgb="FFCCFF33"/>
      <name val="Arial"/>
      <family val="2"/>
    </font>
    <font>
      <b/>
      <i/>
      <sz val="10"/>
      <color rgb="FFCCFF33"/>
      <name val="Arial"/>
      <family val="2"/>
    </font>
    <font>
      <b/>
      <i/>
      <sz val="10"/>
      <color rgb="FF9AFE22"/>
      <name val="Arial"/>
      <family val="2"/>
    </font>
    <font>
      <b/>
      <sz val="10"/>
      <color rgb="FF000000"/>
      <name val="Arial"/>
      <family val="2"/>
    </font>
    <font>
      <b/>
      <i/>
      <sz val="10"/>
      <name val="Arial"/>
      <family val="2"/>
    </font>
    <font>
      <i/>
      <sz val="10"/>
      <name val="Arial"/>
      <family val="2"/>
    </font>
    <font>
      <i/>
      <sz val="10"/>
      <color theme="1"/>
      <name val="Arial"/>
      <family val="2"/>
    </font>
    <font>
      <sz val="10"/>
      <color indexed="9"/>
      <name val="Arial"/>
      <family val="2"/>
    </font>
    <font>
      <sz val="10"/>
      <color indexed="10"/>
      <name val="Arial"/>
      <family val="2"/>
    </font>
  </fonts>
  <fills count="8">
    <fill>
      <patternFill patternType="none"/>
    </fill>
    <fill>
      <patternFill patternType="gray125"/>
    </fill>
    <fill>
      <patternFill patternType="solid">
        <fgColor theme="4" tint="-0.499984740745262"/>
        <bgColor indexed="64"/>
      </patternFill>
    </fill>
    <fill>
      <patternFill patternType="solid">
        <fgColor rgb="FF002060"/>
        <bgColor indexed="64"/>
      </patternFill>
    </fill>
    <fill>
      <patternFill patternType="solid">
        <fgColor theme="6"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9">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CCFF33"/>
      </left>
      <right style="medium">
        <color rgb="FFCCFF33"/>
      </right>
      <top style="medium">
        <color rgb="FFCCFF33"/>
      </top>
      <bottom style="medium">
        <color rgb="FFCCFF33"/>
      </bottom>
      <diagonal/>
    </border>
    <border>
      <left style="medium">
        <color rgb="FF9AFE22"/>
      </left>
      <right style="medium">
        <color rgb="FF9AFE22"/>
      </right>
      <top style="medium">
        <color rgb="FF9AFE22"/>
      </top>
      <bottom style="medium">
        <color rgb="FF9AFE22"/>
      </bottom>
      <diagonal/>
    </border>
    <border>
      <left style="double">
        <color rgb="FFCCFF33"/>
      </left>
      <right style="double">
        <color rgb="FFCCFF33"/>
      </right>
      <top style="double">
        <color rgb="FFCCFF33"/>
      </top>
      <bottom style="double">
        <color rgb="FFCCFF33"/>
      </bottom>
      <diagonal/>
    </border>
    <border>
      <left style="medium">
        <color rgb="FFCCFF33"/>
      </left>
      <right/>
      <top/>
      <bottom/>
      <diagonal/>
    </border>
    <border>
      <left/>
      <right style="medium">
        <color rgb="FFCCFF33"/>
      </right>
      <top/>
      <bottom/>
      <diagonal/>
    </border>
    <border>
      <left style="medium">
        <color rgb="FFCCFF33"/>
      </left>
      <right style="medium">
        <color rgb="FFCCFF33"/>
      </right>
      <top style="medium">
        <color rgb="FFCCFF33"/>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double">
        <color rgb="FFCCFF33"/>
      </left>
      <right/>
      <top style="double">
        <color rgb="FFCCFF33"/>
      </top>
      <bottom style="double">
        <color rgb="FFCCFF33"/>
      </bottom>
      <diagonal/>
    </border>
    <border>
      <left/>
      <right style="double">
        <color rgb="FFCCFF33"/>
      </right>
      <top style="double">
        <color rgb="FFCCFF33"/>
      </top>
      <bottom style="double">
        <color rgb="FFCCFF33"/>
      </bottom>
      <diagonal/>
    </border>
    <border>
      <left style="thin">
        <color rgb="FF000000"/>
      </left>
      <right style="medium">
        <color rgb="FF000000"/>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top/>
      <bottom/>
      <diagonal/>
    </border>
    <border>
      <left style="double">
        <color indexed="64"/>
      </left>
      <right style="double">
        <color indexed="64"/>
      </right>
      <top style="dashed">
        <color indexed="64"/>
      </top>
      <bottom style="dashed">
        <color indexed="64"/>
      </bottom>
      <diagonal/>
    </border>
    <border>
      <left style="thin">
        <color theme="9"/>
      </left>
      <right style="thin">
        <color theme="9"/>
      </right>
      <top style="thin">
        <color theme="9"/>
      </top>
      <bottom style="thin">
        <color theme="9"/>
      </bottom>
      <diagonal/>
    </border>
    <border>
      <left style="thin">
        <color indexed="64"/>
      </left>
      <right style="thin">
        <color rgb="FF000000"/>
      </right>
      <top style="thin">
        <color indexed="64"/>
      </top>
      <bottom style="thin">
        <color rgb="FF000000"/>
      </bottom>
      <diagonal/>
    </border>
    <border>
      <left style="thin">
        <color rgb="FF000000"/>
      </left>
      <right style="medium">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medium">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medium">
        <color indexed="64"/>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rgb="FF000000"/>
      </right>
      <top/>
      <bottom style="thin">
        <color rgb="FF000000"/>
      </bottom>
      <diagonal/>
    </border>
    <border>
      <left style="thin">
        <color indexed="64"/>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thin">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double">
        <color indexed="64"/>
      </left>
      <right style="double">
        <color indexed="64"/>
      </right>
      <top style="dashed">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medium">
        <color indexed="64"/>
      </left>
      <right style="thin">
        <color indexed="64"/>
      </right>
      <top style="thin">
        <color indexed="64"/>
      </top>
      <bottom style="thin">
        <color indexed="64"/>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medium">
        <color rgb="FF000000"/>
      </left>
      <right style="thin">
        <color rgb="FF000000"/>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000000"/>
      </left>
      <right style="medium">
        <color rgb="FF000000"/>
      </right>
      <top style="thin">
        <color rgb="FF000000"/>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thin">
        <color theme="4" tint="0.79998168889431442"/>
      </top>
      <bottom/>
      <diagonal/>
    </border>
    <border>
      <left style="thin">
        <color theme="9"/>
      </left>
      <right style="thin">
        <color theme="9"/>
      </right>
      <top style="thin">
        <color theme="9"/>
      </top>
      <bottom/>
      <diagonal/>
    </border>
    <border>
      <left/>
      <right style="medium">
        <color indexed="64"/>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thin">
        <color indexed="64"/>
      </left>
      <right style="medium">
        <color indexed="64"/>
      </right>
      <top style="thin">
        <color indexed="64"/>
      </top>
      <bottom/>
      <diagonal/>
    </border>
    <border>
      <left style="thin">
        <color rgb="FF000000"/>
      </left>
      <right style="medium">
        <color rgb="FF000000"/>
      </right>
      <top style="thin">
        <color indexed="64"/>
      </top>
      <bottom/>
      <diagonal/>
    </border>
    <border>
      <left style="thin">
        <color rgb="FF000000"/>
      </left>
      <right style="medium">
        <color indexed="64"/>
      </right>
      <top style="thin">
        <color indexed="64"/>
      </top>
      <bottom/>
      <diagonal/>
    </border>
    <border>
      <left style="medium">
        <color indexed="64"/>
      </left>
      <right style="thin">
        <color indexed="64"/>
      </right>
      <top style="thin">
        <color indexed="64"/>
      </top>
      <bottom/>
      <diagonal/>
    </border>
    <border>
      <left style="thin">
        <color rgb="FF000000"/>
      </left>
      <right style="thin">
        <color rgb="FF000000"/>
      </right>
      <top style="double">
        <color rgb="FFCCFF33"/>
      </top>
      <bottom/>
      <diagonal/>
    </border>
    <border>
      <left style="thin">
        <color indexed="64"/>
      </left>
      <right/>
      <top style="thin">
        <color indexed="64"/>
      </top>
      <bottom/>
      <diagonal/>
    </border>
    <border>
      <left style="thin">
        <color theme="9"/>
      </left>
      <right style="thin">
        <color theme="9"/>
      </right>
      <top/>
      <bottom style="thin">
        <color theme="9"/>
      </bottom>
      <diagonal/>
    </border>
    <border>
      <left style="thin">
        <color theme="4" tint="0.39997558519241921"/>
      </left>
      <right/>
      <top/>
      <bottom style="thin">
        <color theme="4" tint="0.39997558519241921"/>
      </bottom>
      <diagonal/>
    </border>
    <border>
      <left style="thin">
        <color theme="4" tint="0.39997558519241921"/>
      </left>
      <right/>
      <top/>
      <bottom/>
      <diagonal/>
    </border>
    <border>
      <left style="double">
        <color rgb="FFCCFF33"/>
      </left>
      <right/>
      <top style="medium">
        <color rgb="FFCCFF33"/>
      </top>
      <bottom style="medium">
        <color rgb="FFCCFF33"/>
      </bottom>
      <diagonal/>
    </border>
    <border>
      <left/>
      <right style="double">
        <color rgb="FFCCFF33"/>
      </right>
      <top style="medium">
        <color rgb="FFCCFF33"/>
      </top>
      <bottom style="medium">
        <color rgb="FFCCFF33"/>
      </bottom>
      <diagonal/>
    </border>
  </borders>
  <cellStyleXfs count="20">
    <xf numFmtId="0" fontId="0"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166" fontId="2" fillId="0" borderId="0" applyFont="0" applyFill="0" applyBorder="0" applyAlignment="0" applyProtection="0"/>
    <xf numFmtId="168" fontId="8" fillId="0" borderId="0" applyFont="0" applyFill="0" applyBorder="0" applyAlignment="0" applyProtection="0"/>
    <xf numFmtId="0" fontId="1" fillId="0" borderId="0"/>
    <xf numFmtId="41" fontId="1" fillId="0" borderId="0" applyFont="0" applyFill="0" applyBorder="0" applyAlignment="0" applyProtection="0"/>
    <xf numFmtId="49" fontId="12" fillId="0" borderId="0" applyFill="0" applyBorder="0" applyProtection="0">
      <alignment horizontal="left" vertical="center"/>
    </xf>
    <xf numFmtId="0" fontId="2" fillId="0" borderId="0"/>
    <xf numFmtId="172" fontId="2" fillId="0" borderId="0" applyFont="0" applyFill="0" applyBorder="0" applyAlignment="0" applyProtection="0"/>
    <xf numFmtId="0" fontId="14" fillId="0" borderId="0"/>
    <xf numFmtId="0" fontId="1" fillId="0" borderId="0"/>
    <xf numFmtId="168" fontId="8"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0" fontId="2" fillId="0" borderId="0"/>
    <xf numFmtId="42" fontId="8" fillId="0" borderId="0" applyFont="0" applyFill="0" applyBorder="0" applyAlignment="0" applyProtection="0"/>
  </cellStyleXfs>
  <cellXfs count="840">
    <xf numFmtId="0" fontId="0" fillId="0" borderId="0" xfId="0"/>
    <xf numFmtId="0" fontId="4" fillId="0" borderId="0" xfId="0" applyFont="1"/>
    <xf numFmtId="0" fontId="6" fillId="0" borderId="43" xfId="0" applyFont="1" applyBorder="1"/>
    <xf numFmtId="167" fontId="2" fillId="0" borderId="43" xfId="6" applyNumberFormat="1" applyFont="1" applyFill="1" applyBorder="1" applyAlignment="1">
      <alignment horizontal="left" vertical="top"/>
    </xf>
    <xf numFmtId="167" fontId="2" fillId="0" borderId="45" xfId="6" applyNumberFormat="1" applyFont="1" applyFill="1" applyBorder="1" applyAlignment="1">
      <alignment horizontal="left" vertical="top"/>
    </xf>
    <xf numFmtId="0" fontId="2" fillId="0" borderId="43" xfId="2" applyNumberFormat="1" applyFont="1" applyFill="1" applyBorder="1"/>
    <xf numFmtId="167" fontId="2" fillId="0" borderId="46" xfId="6" applyNumberFormat="1" applyFont="1" applyFill="1" applyBorder="1" applyAlignment="1">
      <alignment horizontal="left" vertical="top"/>
    </xf>
    <xf numFmtId="49" fontId="2" fillId="0" borderId="43" xfId="2" applyNumberFormat="1" applyFont="1" applyFill="1" applyBorder="1" applyAlignment="1">
      <alignment horizontal="center" vertical="center"/>
    </xf>
    <xf numFmtId="0" fontId="6" fillId="0" borderId="43" xfId="2" applyNumberFormat="1" applyFont="1" applyFill="1" applyBorder="1"/>
    <xf numFmtId="0" fontId="2" fillId="0" borderId="43" xfId="2" applyNumberFormat="1" applyFont="1" applyFill="1" applyBorder="1" applyAlignment="1">
      <alignment horizontal="left"/>
    </xf>
    <xf numFmtId="1" fontId="4" fillId="0" borderId="43" xfId="2" applyNumberFormat="1" applyFont="1" applyFill="1" applyBorder="1" applyAlignment="1">
      <alignment horizontal="center" vertical="center" wrapText="1"/>
    </xf>
    <xf numFmtId="49" fontId="2" fillId="0" borderId="43" xfId="2" applyNumberFormat="1" applyFont="1" applyFill="1" applyBorder="1" applyAlignment="1">
      <alignment horizontal="center"/>
    </xf>
    <xf numFmtId="49" fontId="2" fillId="0" borderId="42" xfId="2" applyNumberFormat="1" applyFont="1" applyFill="1" applyBorder="1" applyAlignment="1">
      <alignment horizontal="center"/>
    </xf>
    <xf numFmtId="49" fontId="2" fillId="0" borderId="43" xfId="2" applyNumberFormat="1" applyFont="1" applyFill="1" applyBorder="1" applyAlignment="1">
      <alignment horizontal="left" vertical="center"/>
    </xf>
    <xf numFmtId="1" fontId="7" fillId="0" borderId="43" xfId="3" applyNumberFormat="1" applyFont="1" applyFill="1" applyBorder="1"/>
    <xf numFmtId="49" fontId="2" fillId="0" borderId="43" xfId="7" applyNumberFormat="1" applyFont="1" applyFill="1" applyBorder="1" applyAlignment="1">
      <alignment horizontal="center" vertical="center" wrapText="1"/>
    </xf>
    <xf numFmtId="0" fontId="2" fillId="0" borderId="44" xfId="2" applyNumberFormat="1" applyFont="1" applyFill="1" applyBorder="1" applyAlignment="1">
      <alignment horizontal="left"/>
    </xf>
    <xf numFmtId="1" fontId="7" fillId="0" borderId="43" xfId="2" applyNumberFormat="1" applyFont="1" applyFill="1" applyBorder="1"/>
    <xf numFmtId="0" fontId="6" fillId="0" borderId="44" xfId="2" applyNumberFormat="1" applyFont="1" applyFill="1" applyBorder="1" applyAlignment="1">
      <alignment horizontal="left"/>
    </xf>
    <xf numFmtId="0" fontId="6" fillId="0" borderId="43" xfId="2" applyNumberFormat="1" applyFont="1" applyFill="1" applyBorder="1" applyAlignment="1">
      <alignment horizontal="left"/>
    </xf>
    <xf numFmtId="1" fontId="7" fillId="0" borderId="45" xfId="2" applyNumberFormat="1" applyFont="1" applyFill="1" applyBorder="1"/>
    <xf numFmtId="167" fontId="2" fillId="0" borderId="48" xfId="6" applyNumberFormat="1" applyFont="1" applyFill="1" applyBorder="1" applyAlignment="1">
      <alignment horizontal="left" vertical="top"/>
    </xf>
    <xf numFmtId="1" fontId="7" fillId="0" borderId="46" xfId="2" applyNumberFormat="1" applyFont="1" applyFill="1" applyBorder="1"/>
    <xf numFmtId="0" fontId="2" fillId="0" borderId="43" xfId="2" applyNumberFormat="1" applyFont="1" applyFill="1" applyBorder="1" applyAlignment="1">
      <alignment horizontal="left" vertical="center" wrapText="1"/>
    </xf>
    <xf numFmtId="1" fontId="7" fillId="0" borderId="43" xfId="0" applyNumberFormat="1" applyFont="1" applyBorder="1" applyAlignment="1">
      <alignment horizontal="right" vertical="center" wrapText="1"/>
    </xf>
    <xf numFmtId="1" fontId="7" fillId="0" borderId="43" xfId="2" applyNumberFormat="1" applyFont="1" applyFill="1" applyBorder="1" applyAlignment="1">
      <alignment horizontal="right"/>
    </xf>
    <xf numFmtId="1" fontId="7" fillId="0" borderId="46" xfId="2" applyNumberFormat="1" applyFont="1" applyFill="1" applyBorder="1" applyAlignment="1">
      <alignment horizontal="right"/>
    </xf>
    <xf numFmtId="43" fontId="2" fillId="0" borderId="43" xfId="2" applyFont="1" applyFill="1" applyBorder="1"/>
    <xf numFmtId="49" fontId="6" fillId="0" borderId="43" xfId="2" applyNumberFormat="1" applyFont="1" applyFill="1" applyBorder="1" applyAlignment="1">
      <alignment horizontal="center" vertical="center"/>
    </xf>
    <xf numFmtId="0" fontId="7" fillId="0" borderId="43" xfId="0" applyFont="1" applyBorder="1"/>
    <xf numFmtId="0" fontId="2" fillId="0" borderId="43" xfId="2" applyNumberFormat="1" applyFont="1" applyFill="1" applyBorder="1" applyAlignment="1">
      <alignment vertical="center"/>
    </xf>
    <xf numFmtId="43" fontId="6" fillId="0" borderId="43" xfId="2" applyFont="1" applyFill="1" applyBorder="1"/>
    <xf numFmtId="0" fontId="2" fillId="0" borderId="43" xfId="0" applyFont="1" applyBorder="1"/>
    <xf numFmtId="49" fontId="6" fillId="0" borderId="43" xfId="2" applyNumberFormat="1" applyFont="1" applyFill="1" applyBorder="1"/>
    <xf numFmtId="167" fontId="7" fillId="0" borderId="43" xfId="6" applyNumberFormat="1" applyFont="1" applyFill="1" applyBorder="1" applyAlignment="1">
      <alignment horizontal="right"/>
    </xf>
    <xf numFmtId="0" fontId="7" fillId="0" borderId="43" xfId="0" applyFont="1" applyBorder="1" applyAlignment="1">
      <alignment horizontal="right"/>
    </xf>
    <xf numFmtId="49" fontId="2" fillId="0" borderId="43" xfId="2" applyNumberFormat="1" applyFont="1" applyFill="1" applyBorder="1"/>
    <xf numFmtId="0" fontId="2" fillId="0" borderId="0" xfId="0" applyFont="1" applyAlignment="1">
      <alignment wrapText="1"/>
    </xf>
    <xf numFmtId="0" fontId="2" fillId="0" borderId="0" xfId="0" applyFont="1"/>
    <xf numFmtId="0" fontId="2" fillId="0" borderId="43" xfId="0" applyFont="1" applyBorder="1" applyAlignment="1">
      <alignment vertical="center" wrapText="1"/>
    </xf>
    <xf numFmtId="43" fontId="2" fillId="0" borderId="43" xfId="2" applyFont="1" applyFill="1" applyBorder="1" applyAlignment="1">
      <alignment horizontal="center" vertical="center" wrapText="1"/>
    </xf>
    <xf numFmtId="172" fontId="2" fillId="0" borderId="43" xfId="12" applyFont="1" applyFill="1" applyBorder="1" applyAlignment="1">
      <alignment horizontal="left" vertical="center" wrapText="1"/>
    </xf>
    <xf numFmtId="173" fontId="2" fillId="0" borderId="43" xfId="2" applyNumberFormat="1" applyFont="1" applyFill="1" applyBorder="1" applyAlignment="1">
      <alignment horizontal="center" vertical="center" wrapText="1"/>
    </xf>
    <xf numFmtId="172" fontId="2" fillId="0" borderId="43" xfId="12" applyFont="1" applyFill="1" applyBorder="1" applyAlignment="1">
      <alignment vertical="center" wrapText="1"/>
    </xf>
    <xf numFmtId="176" fontId="2" fillId="0" borderId="43" xfId="2" applyNumberFormat="1" applyFont="1" applyFill="1" applyBorder="1" applyAlignment="1" applyProtection="1">
      <alignment horizontal="center" vertical="center" wrapText="1"/>
    </xf>
    <xf numFmtId="43" fontId="6" fillId="0" borderId="43" xfId="2" applyFont="1" applyFill="1" applyBorder="1" applyAlignment="1" applyProtection="1">
      <alignment vertical="center" wrapText="1"/>
    </xf>
    <xf numFmtId="176" fontId="6" fillId="0" borderId="43" xfId="2" applyNumberFormat="1" applyFont="1" applyFill="1" applyBorder="1" applyAlignment="1" applyProtection="1">
      <alignment horizontal="center" wrapText="1"/>
    </xf>
    <xf numFmtId="43" fontId="4" fillId="0" borderId="43" xfId="2" applyFont="1" applyFill="1" applyBorder="1" applyAlignment="1" applyProtection="1">
      <alignment vertical="center" wrapText="1"/>
    </xf>
    <xf numFmtId="43" fontId="6" fillId="0" borderId="43" xfId="2" applyFont="1" applyFill="1" applyBorder="1" applyAlignment="1" applyProtection="1">
      <alignment horizontal="lef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3" fontId="2" fillId="0" borderId="0" xfId="0" applyNumberFormat="1" applyFont="1" applyAlignment="1">
      <alignment horizontal="right" vertical="center" wrapText="1"/>
    </xf>
    <xf numFmtId="0" fontId="2" fillId="0" borderId="13" xfId="0" applyFont="1" applyBorder="1" applyAlignment="1">
      <alignment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8" xfId="0" applyFont="1" applyBorder="1" applyAlignment="1">
      <alignment horizontal="center" vertical="center" wrapText="1"/>
    </xf>
    <xf numFmtId="0" fontId="16" fillId="0" borderId="0" xfId="0" applyFont="1"/>
    <xf numFmtId="0" fontId="4" fillId="0" borderId="0" xfId="0" applyFont="1" applyAlignment="1">
      <alignment horizontal="center" vertical="center" wrapText="1"/>
    </xf>
    <xf numFmtId="165" fontId="2" fillId="0" borderId="0" xfId="0" applyNumberFormat="1" applyFont="1" applyAlignment="1">
      <alignment horizontal="right" vertical="center" wrapText="1"/>
    </xf>
    <xf numFmtId="43" fontId="2" fillId="0" borderId="0" xfId="2" applyFont="1" applyAlignment="1">
      <alignment horizontal="right" vertical="center" wrapText="1"/>
    </xf>
    <xf numFmtId="43" fontId="2" fillId="0" borderId="0" xfId="0" applyNumberFormat="1" applyFont="1" applyAlignment="1">
      <alignment horizontal="right" vertical="center" wrapText="1"/>
    </xf>
    <xf numFmtId="0" fontId="2" fillId="0" borderId="46" xfId="0" applyFont="1" applyBorder="1"/>
    <xf numFmtId="44" fontId="2" fillId="0" borderId="43" xfId="4" applyFont="1" applyFill="1" applyBorder="1"/>
    <xf numFmtId="49" fontId="13" fillId="0" borderId="43" xfId="17" applyNumberFormat="1" applyFont="1" applyFill="1" applyBorder="1" applyAlignment="1">
      <alignment horizontal="center" vertical="center"/>
    </xf>
    <xf numFmtId="0" fontId="2" fillId="0" borderId="0" xfId="1" applyFont="1" applyAlignment="1">
      <alignment vertical="center" wrapText="1"/>
    </xf>
    <xf numFmtId="49" fontId="13" fillId="0" borderId="43" xfId="17" applyNumberFormat="1" applyFont="1" applyFill="1" applyBorder="1" applyAlignment="1">
      <alignment horizontal="center" vertical="center" wrapText="1"/>
    </xf>
    <xf numFmtId="49" fontId="13" fillId="0" borderId="45" xfId="17" applyNumberFormat="1" applyFont="1" applyFill="1" applyBorder="1" applyAlignment="1">
      <alignment horizontal="center" vertical="center"/>
    </xf>
    <xf numFmtId="43" fontId="2" fillId="0" borderId="43" xfId="17" applyFont="1" applyFill="1" applyBorder="1" applyAlignment="1">
      <alignment vertical="center"/>
    </xf>
    <xf numFmtId="49" fontId="6" fillId="0" borderId="43" xfId="10" applyFont="1" applyFill="1" applyBorder="1">
      <alignment horizontal="left" vertical="center"/>
    </xf>
    <xf numFmtId="0" fontId="6" fillId="0" borderId="5" xfId="0" applyFont="1" applyBorder="1" applyAlignment="1">
      <alignment horizontal="left" vertical="center"/>
    </xf>
    <xf numFmtId="0" fontId="6" fillId="0" borderId="4" xfId="0" applyFont="1" applyBorder="1" applyAlignment="1">
      <alignment horizontal="left" vertical="center"/>
    </xf>
    <xf numFmtId="0" fontId="13" fillId="0" borderId="4" xfId="0" applyFont="1" applyBorder="1" applyAlignment="1">
      <alignment horizontal="center" vertical="center"/>
    </xf>
    <xf numFmtId="0" fontId="6" fillId="0" borderId="4"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8" xfId="0" applyFont="1" applyBorder="1" applyAlignment="1">
      <alignment horizontal="center" vertical="center"/>
    </xf>
    <xf numFmtId="0" fontId="6" fillId="0" borderId="8"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left"/>
    </xf>
    <xf numFmtId="0" fontId="6" fillId="0" borderId="0" xfId="0" applyFont="1" applyAlignment="1">
      <alignment horizontal="center" vertical="center"/>
    </xf>
    <xf numFmtId="0" fontId="20" fillId="4" borderId="39" xfId="0" applyFont="1" applyFill="1" applyBorder="1" applyAlignment="1">
      <alignment horizontal="center" vertical="center" wrapText="1"/>
    </xf>
    <xf numFmtId="0" fontId="20" fillId="4" borderId="40" xfId="0" applyFont="1" applyFill="1" applyBorder="1" applyAlignment="1">
      <alignment horizontal="center" vertical="center" wrapText="1"/>
    </xf>
    <xf numFmtId="0" fontId="21" fillId="2" borderId="117" xfId="0" applyFont="1" applyFill="1" applyBorder="1" applyAlignment="1">
      <alignment horizontal="center" vertical="center" wrapText="1"/>
    </xf>
    <xf numFmtId="0" fontId="21" fillId="2" borderId="118"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2" borderId="22" xfId="0" applyFont="1" applyFill="1" applyBorder="1" applyAlignment="1">
      <alignment horizontal="center" vertical="center" wrapText="1"/>
    </xf>
    <xf numFmtId="14" fontId="21" fillId="3" borderId="23" xfId="1" applyNumberFormat="1" applyFont="1" applyFill="1" applyBorder="1" applyAlignment="1" applyProtection="1">
      <alignment horizontal="center" vertical="center"/>
      <protection locked="0"/>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2" fillId="0" borderId="0" xfId="1" applyFont="1" applyAlignment="1" applyProtection="1">
      <alignment horizontal="center" vertical="center"/>
      <protection locked="0"/>
    </xf>
    <xf numFmtId="0" fontId="20" fillId="4" borderId="24" xfId="0" applyFont="1" applyFill="1" applyBorder="1" applyAlignment="1">
      <alignment horizontal="center" vertical="center" wrapText="1"/>
    </xf>
    <xf numFmtId="3" fontId="20" fillId="4" borderId="24" xfId="0" applyNumberFormat="1" applyFont="1" applyFill="1" applyBorder="1" applyAlignment="1">
      <alignment horizontal="center" vertical="center" wrapText="1"/>
    </xf>
    <xf numFmtId="0" fontId="2" fillId="0" borderId="0" xfId="0" applyFont="1" applyAlignment="1">
      <alignment vertical="center"/>
    </xf>
    <xf numFmtId="0" fontId="2" fillId="0" borderId="45" xfId="0" applyFont="1" applyBorder="1" applyAlignment="1">
      <alignment vertical="center" wrapText="1"/>
    </xf>
    <xf numFmtId="0" fontId="2" fillId="0" borderId="46" xfId="0" applyFont="1" applyBorder="1" applyAlignment="1">
      <alignment vertical="center" wrapText="1"/>
    </xf>
    <xf numFmtId="0" fontId="2" fillId="0" borderId="48" xfId="0" applyFont="1" applyBorder="1" applyAlignment="1">
      <alignment vertical="center" wrapText="1"/>
    </xf>
    <xf numFmtId="0" fontId="7" fillId="0" borderId="48" xfId="0" applyFont="1" applyBorder="1" applyAlignment="1">
      <alignment vertical="center" wrapText="1"/>
    </xf>
    <xf numFmtId="0" fontId="7" fillId="0" borderId="43" xfId="0" applyFont="1" applyBorder="1" applyAlignment="1">
      <alignment horizontal="right" vertical="center" wrapText="1"/>
    </xf>
    <xf numFmtId="0" fontId="7" fillId="0" borderId="43" xfId="0" applyFont="1" applyBorder="1" applyAlignment="1">
      <alignment vertical="center" wrapText="1"/>
    </xf>
    <xf numFmtId="0" fontId="6" fillId="0" borderId="43" xfId="0" applyFont="1" applyBorder="1" applyAlignment="1">
      <alignment vertical="center" wrapText="1"/>
    </xf>
    <xf numFmtId="0" fontId="7" fillId="0" borderId="45" xfId="0" applyFont="1" applyBorder="1" applyAlignment="1">
      <alignment vertical="center" wrapText="1"/>
    </xf>
    <xf numFmtId="0" fontId="6" fillId="0" borderId="43" xfId="0" applyFont="1" applyBorder="1" applyAlignment="1">
      <alignment horizontal="right" vertical="center" wrapText="1"/>
    </xf>
    <xf numFmtId="0" fontId="6" fillId="0" borderId="45" xfId="0" applyFont="1" applyBorder="1" applyAlignment="1">
      <alignment horizontal="right" vertical="center" wrapText="1"/>
    </xf>
    <xf numFmtId="0" fontId="7" fillId="0" borderId="45" xfId="0" applyFont="1" applyBorder="1" applyAlignment="1">
      <alignment horizontal="right" vertical="center" wrapText="1"/>
    </xf>
    <xf numFmtId="0" fontId="7" fillId="0" borderId="46" xfId="0" applyFont="1" applyBorder="1" applyAlignment="1">
      <alignment horizontal="right" vertical="center" wrapText="1"/>
    </xf>
    <xf numFmtId="0" fontId="6" fillId="0" borderId="46" xfId="0" applyFont="1" applyBorder="1" applyAlignment="1">
      <alignment horizontal="right" vertical="center" wrapText="1"/>
    </xf>
    <xf numFmtId="0" fontId="6" fillId="0" borderId="45" xfId="0" applyFont="1" applyBorder="1" applyAlignment="1">
      <alignment vertical="center" wrapText="1"/>
    </xf>
    <xf numFmtId="0" fontId="7" fillId="0" borderId="0" xfId="0" applyFont="1" applyAlignment="1">
      <alignment vertical="center" wrapText="1"/>
    </xf>
    <xf numFmtId="41" fontId="2" fillId="0" borderId="43" xfId="3" applyFont="1" applyFill="1" applyBorder="1" applyAlignment="1">
      <alignment horizontal="center" vertical="center"/>
    </xf>
    <xf numFmtId="0" fontId="16" fillId="0" borderId="0" xfId="0" applyFont="1" applyAlignment="1">
      <alignment horizontal="left" vertical="center"/>
    </xf>
    <xf numFmtId="170" fontId="2" fillId="0" borderId="43" xfId="5" applyNumberFormat="1" applyFont="1" applyFill="1" applyBorder="1" applyAlignment="1" applyProtection="1">
      <alignment horizontal="left" vertical="center"/>
      <protection locked="0"/>
    </xf>
    <xf numFmtId="170" fontId="2" fillId="0" borderId="46" xfId="5" applyNumberFormat="1" applyFont="1" applyFill="1" applyBorder="1" applyAlignment="1" applyProtection="1">
      <alignment horizontal="left" vertical="center"/>
      <protection locked="0"/>
    </xf>
    <xf numFmtId="170" fontId="2" fillId="0" borderId="45" xfId="5" applyNumberFormat="1" applyFont="1" applyFill="1" applyBorder="1" applyAlignment="1" applyProtection="1">
      <alignment horizontal="left" vertical="center"/>
      <protection locked="0"/>
    </xf>
    <xf numFmtId="0" fontId="2" fillId="6" borderId="0" xfId="0" applyFont="1" applyFill="1" applyAlignment="1">
      <alignment vertical="center" wrapText="1"/>
    </xf>
    <xf numFmtId="0" fontId="16" fillId="6" borderId="0" xfId="0" applyFont="1" applyFill="1"/>
    <xf numFmtId="0" fontId="16" fillId="0" borderId="0" xfId="0" applyFont="1" applyAlignment="1">
      <alignment horizontal="center" vertical="center"/>
    </xf>
    <xf numFmtId="0" fontId="4" fillId="6" borderId="0" xfId="0" applyFont="1" applyFill="1" applyAlignment="1">
      <alignment horizontal="center" vertical="center" wrapText="1"/>
    </xf>
    <xf numFmtId="43" fontId="2" fillId="0" borderId="83" xfId="2" applyFont="1" applyFill="1" applyBorder="1" applyAlignment="1">
      <alignment horizontal="center" vertical="center" wrapText="1"/>
    </xf>
    <xf numFmtId="0" fontId="6" fillId="0" borderId="0" xfId="0" applyFont="1" applyAlignment="1">
      <alignment vertical="center" wrapText="1"/>
    </xf>
    <xf numFmtId="0" fontId="2" fillId="5" borderId="0" xfId="0" applyFont="1" applyFill="1" applyAlignment="1">
      <alignment vertical="center" wrapText="1"/>
    </xf>
    <xf numFmtId="0" fontId="2" fillId="7" borderId="0" xfId="0" applyFont="1" applyFill="1" applyAlignment="1">
      <alignment vertical="center" wrapText="1"/>
    </xf>
    <xf numFmtId="0" fontId="16" fillId="0" borderId="0" xfId="1" applyFont="1"/>
    <xf numFmtId="43" fontId="4" fillId="0" borderId="31" xfId="17" applyFont="1" applyFill="1" applyBorder="1" applyAlignment="1">
      <alignment horizontal="center" vertical="center" wrapText="1"/>
    </xf>
    <xf numFmtId="43" fontId="4" fillId="0" borderId="33" xfId="17" applyFont="1" applyFill="1" applyBorder="1" applyAlignment="1">
      <alignment horizontal="center" vertical="center" wrapText="1"/>
    </xf>
    <xf numFmtId="43" fontId="4" fillId="0" borderId="35" xfId="17" applyFont="1" applyFill="1" applyBorder="1" applyAlignment="1">
      <alignment horizontal="center" vertical="center" wrapText="1"/>
    </xf>
    <xf numFmtId="43" fontId="13" fillId="0" borderId="43" xfId="17" applyFont="1" applyFill="1" applyBorder="1" applyAlignment="1">
      <alignment horizontal="center" vertical="center" wrapText="1"/>
    </xf>
    <xf numFmtId="184" fontId="19" fillId="0" borderId="42" xfId="19" applyNumberFormat="1" applyFont="1" applyFill="1" applyBorder="1" applyAlignment="1">
      <alignment horizontal="right" vertical="center" wrapText="1"/>
    </xf>
    <xf numFmtId="43" fontId="4" fillId="0" borderId="42" xfId="17" applyFont="1" applyFill="1" applyBorder="1" applyAlignment="1">
      <alignment horizontal="center" vertical="center" wrapText="1"/>
    </xf>
    <xf numFmtId="43" fontId="4" fillId="0" borderId="43" xfId="17" applyFont="1" applyFill="1" applyBorder="1" applyAlignment="1">
      <alignment horizontal="center" vertical="center" wrapText="1"/>
    </xf>
    <xf numFmtId="43" fontId="19" fillId="0" borderId="42" xfId="17" applyFont="1" applyFill="1" applyBorder="1" applyAlignment="1">
      <alignment vertical="center" wrapText="1"/>
    </xf>
    <xf numFmtId="43" fontId="4" fillId="0" borderId="43" xfId="17" applyFont="1" applyFill="1" applyBorder="1" applyAlignment="1">
      <alignment horizontal="right" vertical="center" wrapText="1"/>
    </xf>
    <xf numFmtId="184" fontId="4" fillId="0" borderId="113" xfId="19" applyNumberFormat="1"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3" xfId="0" applyFont="1" applyFill="1" applyBorder="1" applyAlignment="1">
      <alignment horizontal="justify" vertical="center" wrapText="1"/>
    </xf>
    <xf numFmtId="0" fontId="2" fillId="0" borderId="14" xfId="0" applyFont="1" applyFill="1" applyBorder="1" applyAlignment="1">
      <alignment horizontal="center" vertical="center" wrapText="1"/>
    </xf>
    <xf numFmtId="165" fontId="4" fillId="0" borderId="31" xfId="0" applyNumberFormat="1" applyFont="1" applyFill="1" applyBorder="1" applyAlignment="1">
      <alignment horizontal="center" vertical="center" wrapText="1"/>
    </xf>
    <xf numFmtId="3" fontId="4" fillId="0" borderId="32"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1" xfId="0" applyFont="1" applyFill="1" applyBorder="1" applyAlignment="1">
      <alignment horizontal="center" vertical="center" wrapText="1"/>
    </xf>
    <xf numFmtId="165" fontId="4" fillId="0" borderId="33" xfId="0" applyNumberFormat="1" applyFont="1" applyFill="1" applyBorder="1" applyAlignment="1">
      <alignment horizontal="center" vertical="center" wrapText="1"/>
    </xf>
    <xf numFmtId="3" fontId="4" fillId="0" borderId="34" xfId="0" applyNumberFormat="1" applyFont="1" applyFill="1" applyBorder="1" applyAlignment="1">
      <alignment horizontal="center" vertical="center" wrapText="1"/>
    </xf>
    <xf numFmtId="0" fontId="2" fillId="0" borderId="14" xfId="0" applyFont="1" applyFill="1" applyBorder="1" applyAlignment="1">
      <alignment horizontal="left" vertical="center" wrapText="1"/>
    </xf>
    <xf numFmtId="0" fontId="2" fillId="0" borderId="4" xfId="0" applyFont="1" applyFill="1" applyBorder="1" applyAlignment="1">
      <alignment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 fillId="0" borderId="13" xfId="0" applyFont="1" applyFill="1" applyBorder="1" applyAlignment="1">
      <alignment vertical="center" wrapText="1"/>
    </xf>
    <xf numFmtId="0" fontId="2" fillId="0" borderId="15" xfId="0" applyFont="1" applyFill="1" applyBorder="1" applyAlignment="1">
      <alignment vertical="center" wrapText="1"/>
    </xf>
    <xf numFmtId="0" fontId="4" fillId="0" borderId="16" xfId="0" applyFont="1" applyFill="1" applyBorder="1" applyAlignment="1">
      <alignment horizontal="left" vertical="center"/>
    </xf>
    <xf numFmtId="0" fontId="4" fillId="0" borderId="13" xfId="0" applyFont="1" applyFill="1" applyBorder="1" applyAlignment="1">
      <alignment horizontal="left" vertical="center"/>
    </xf>
    <xf numFmtId="0" fontId="4" fillId="0" borderId="13" xfId="0" applyFont="1" applyFill="1" applyBorder="1" applyAlignment="1">
      <alignment horizontal="center" vertical="center" wrapText="1"/>
    </xf>
    <xf numFmtId="0" fontId="4" fillId="0" borderId="14" xfId="0" applyFont="1" applyFill="1" applyBorder="1" applyAlignment="1">
      <alignment vertical="center"/>
    </xf>
    <xf numFmtId="0" fontId="4" fillId="0" borderId="14" xfId="0" applyFont="1" applyFill="1" applyBorder="1" applyAlignment="1">
      <alignment horizontal="center" vertical="center" wrapText="1"/>
    </xf>
    <xf numFmtId="42" fontId="4" fillId="0" borderId="31" xfId="0" applyNumberFormat="1" applyFont="1" applyFill="1" applyBorder="1" applyAlignment="1">
      <alignment horizontal="center" vertical="center" wrapText="1"/>
    </xf>
    <xf numFmtId="0" fontId="4" fillId="0" borderId="13" xfId="0" applyFont="1" applyFill="1" applyBorder="1" applyAlignment="1">
      <alignment vertical="center"/>
    </xf>
    <xf numFmtId="0" fontId="4" fillId="0" borderId="4" xfId="0" applyFont="1" applyFill="1" applyBorder="1" applyAlignment="1">
      <alignment horizontal="left" vertical="center"/>
    </xf>
    <xf numFmtId="0" fontId="2" fillId="0" borderId="6" xfId="0" applyFont="1" applyFill="1" applyBorder="1" applyAlignment="1">
      <alignment vertical="center" wrapText="1"/>
    </xf>
    <xf numFmtId="0" fontId="4" fillId="0" borderId="10" xfId="0" applyFont="1" applyFill="1" applyBorder="1" applyAlignment="1">
      <alignment horizontal="left" vertical="center"/>
    </xf>
    <xf numFmtId="0" fontId="4" fillId="0" borderId="4" xfId="0" applyFont="1" applyFill="1" applyBorder="1" applyAlignment="1">
      <alignment horizontal="center" vertical="center" wrapText="1"/>
    </xf>
    <xf numFmtId="0" fontId="4" fillId="0" borderId="11" xfId="0" applyFont="1" applyFill="1" applyBorder="1" applyAlignment="1">
      <alignment vertical="center"/>
    </xf>
    <xf numFmtId="42" fontId="4" fillId="0" borderId="33"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4" xfId="0" applyFont="1" applyFill="1" applyBorder="1" applyAlignment="1">
      <alignment vertical="center"/>
    </xf>
    <xf numFmtId="165" fontId="2" fillId="0" borderId="31" xfId="0" applyNumberFormat="1" applyFont="1" applyFill="1" applyBorder="1" applyAlignment="1">
      <alignment horizontal="center" vertical="center" wrapText="1"/>
    </xf>
    <xf numFmtId="3" fontId="2" fillId="0" borderId="32" xfId="0" applyNumberFormat="1" applyFont="1" applyFill="1" applyBorder="1" applyAlignment="1">
      <alignment horizontal="center" vertical="center" wrapText="1"/>
    </xf>
    <xf numFmtId="0" fontId="2" fillId="0" borderId="13" xfId="0" applyFont="1" applyFill="1" applyBorder="1" applyAlignment="1">
      <alignment horizontal="right" vertical="center" wrapText="1"/>
    </xf>
    <xf numFmtId="0" fontId="2" fillId="0" borderId="5" xfId="0" applyFont="1" applyFill="1" applyBorder="1" applyAlignment="1">
      <alignment horizontal="center" vertical="center" wrapText="1"/>
    </xf>
    <xf numFmtId="165" fontId="2" fillId="0" borderId="33" xfId="0" applyNumberFormat="1" applyFont="1" applyFill="1" applyBorder="1" applyAlignment="1">
      <alignment horizontal="center" vertical="center" wrapText="1"/>
    </xf>
    <xf numFmtId="3" fontId="2" fillId="0" borderId="34" xfId="0" applyNumberFormat="1" applyFont="1" applyFill="1" applyBorder="1" applyAlignment="1">
      <alignment horizontal="center" vertical="center" wrapText="1"/>
    </xf>
    <xf numFmtId="0" fontId="2" fillId="0" borderId="4" xfId="0" applyFont="1" applyFill="1" applyBorder="1" applyAlignment="1">
      <alignment horizontal="right" vertical="center" wrapText="1"/>
    </xf>
    <xf numFmtId="0" fontId="2" fillId="0" borderId="15"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20" xfId="0" applyFont="1" applyFill="1" applyBorder="1" applyAlignment="1">
      <alignment horizontal="center" vertical="center" wrapText="1"/>
    </xf>
    <xf numFmtId="0" fontId="2" fillId="0" borderId="18"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44" xfId="0" applyFont="1" applyFill="1" applyBorder="1" applyAlignment="1">
      <alignment vertical="center" wrapText="1"/>
    </xf>
    <xf numFmtId="16" fontId="2" fillId="0" borderId="43" xfId="0" applyNumberFormat="1" applyFont="1" applyFill="1" applyBorder="1" applyAlignment="1">
      <alignment horizontal="center" vertical="center" wrapText="1"/>
    </xf>
    <xf numFmtId="0" fontId="2" fillId="0" borderId="12" xfId="0" applyFont="1" applyFill="1" applyBorder="1" applyAlignment="1">
      <alignment horizontal="center" vertical="center"/>
    </xf>
    <xf numFmtId="0" fontId="4" fillId="0" borderId="15" xfId="0" applyFont="1" applyFill="1" applyBorder="1" applyAlignment="1">
      <alignment horizontal="center" vertical="center"/>
    </xf>
    <xf numFmtId="0" fontId="2" fillId="0" borderId="16" xfId="0" applyFont="1" applyFill="1" applyBorder="1" applyAlignment="1">
      <alignment horizontal="left" vertical="center"/>
    </xf>
    <xf numFmtId="0" fontId="2" fillId="0" borderId="16"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4" xfId="0" applyFont="1" applyFill="1" applyBorder="1" applyAlignment="1">
      <alignment horizontal="center" vertical="center"/>
    </xf>
    <xf numFmtId="165" fontId="2" fillId="0" borderId="31" xfId="0" applyNumberFormat="1" applyFont="1" applyFill="1" applyBorder="1" applyAlignment="1">
      <alignment horizontal="center" vertical="center"/>
    </xf>
    <xf numFmtId="3" fontId="4" fillId="0" borderId="32" xfId="0" applyNumberFormat="1" applyFont="1" applyFill="1" applyBorder="1" applyAlignment="1">
      <alignment horizontal="center" vertical="center"/>
    </xf>
    <xf numFmtId="165" fontId="2" fillId="0" borderId="37" xfId="0" applyNumberFormat="1" applyFont="1" applyFill="1" applyBorder="1" applyAlignment="1">
      <alignment horizontal="center" vertical="center"/>
    </xf>
    <xf numFmtId="0" fontId="4" fillId="0" borderId="16" xfId="0" applyFont="1" applyFill="1" applyBorder="1" applyAlignment="1">
      <alignment horizontal="center" vertical="center"/>
    </xf>
    <xf numFmtId="0" fontId="2" fillId="0" borderId="13"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165" fontId="2" fillId="0" borderId="33" xfId="0" applyNumberFormat="1" applyFont="1" applyFill="1" applyBorder="1" applyAlignment="1">
      <alignment horizontal="center" vertical="center"/>
    </xf>
    <xf numFmtId="3" fontId="4" fillId="0" borderId="34" xfId="0" applyNumberFormat="1" applyFont="1" applyFill="1" applyBorder="1" applyAlignment="1">
      <alignment horizontal="center" vertical="center"/>
    </xf>
    <xf numFmtId="0" fontId="4" fillId="0" borderId="1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0" xfId="0" applyFont="1" applyFill="1" applyBorder="1" applyAlignment="1">
      <alignment horizontal="center" vertical="center"/>
    </xf>
    <xf numFmtId="0" fontId="4" fillId="0" borderId="43" xfId="0" applyFont="1" applyFill="1" applyBorder="1" applyAlignment="1">
      <alignment horizontal="center" vertical="center" wrapText="1"/>
    </xf>
    <xf numFmtId="0" fontId="2" fillId="0" borderId="43" xfId="0" applyFont="1" applyFill="1" applyBorder="1" applyAlignment="1">
      <alignment vertical="center" wrapText="1"/>
    </xf>
    <xf numFmtId="0" fontId="2" fillId="0" borderId="43" xfId="0" applyFont="1" applyFill="1" applyBorder="1" applyAlignment="1">
      <alignment horizontal="left"/>
    </xf>
    <xf numFmtId="0" fontId="2" fillId="0" borderId="43" xfId="0" applyFont="1" applyFill="1" applyBorder="1" applyAlignment="1">
      <alignment vertical="top"/>
    </xf>
    <xf numFmtId="0" fontId="6" fillId="0" borderId="43" xfId="0" applyFont="1" applyFill="1" applyBorder="1" applyAlignment="1">
      <alignment horizontal="center" vertical="center"/>
    </xf>
    <xf numFmtId="0" fontId="6" fillId="0" borderId="43" xfId="0" applyFont="1" applyFill="1" applyBorder="1"/>
    <xf numFmtId="165" fontId="4" fillId="0" borderId="43" xfId="0" applyNumberFormat="1" applyFont="1" applyFill="1" applyBorder="1" applyAlignment="1">
      <alignment horizontal="center" vertical="center" wrapText="1"/>
    </xf>
    <xf numFmtId="3" fontId="4" fillId="0" borderId="43" xfId="0" applyNumberFormat="1" applyFont="1" applyFill="1" applyBorder="1" applyAlignment="1">
      <alignment horizontal="center" vertical="center" wrapText="1"/>
    </xf>
    <xf numFmtId="0" fontId="4" fillId="0" borderId="43" xfId="0" applyFont="1" applyFill="1" applyBorder="1" applyAlignment="1">
      <alignment horizontal="center" vertical="top" wrapText="1"/>
    </xf>
    <xf numFmtId="0" fontId="2" fillId="0" borderId="16" xfId="0" applyFont="1" applyFill="1" applyBorder="1" applyAlignment="1">
      <alignment horizontal="right" vertical="center" wrapText="1"/>
    </xf>
    <xf numFmtId="0" fontId="6" fillId="0" borderId="43" xfId="0" applyFont="1" applyFill="1" applyBorder="1" applyAlignment="1">
      <alignment wrapText="1"/>
    </xf>
    <xf numFmtId="0" fontId="2" fillId="0" borderId="43" xfId="0" applyFont="1" applyFill="1" applyBorder="1" applyAlignment="1">
      <alignment vertical="top" wrapText="1"/>
    </xf>
    <xf numFmtId="0" fontId="2" fillId="0" borderId="43" xfId="0" applyFont="1" applyFill="1" applyBorder="1" applyAlignment="1">
      <alignment horizontal="left" vertical="top"/>
    </xf>
    <xf numFmtId="0" fontId="2" fillId="0" borderId="10" xfId="0" applyFont="1" applyFill="1" applyBorder="1" applyAlignment="1">
      <alignment horizontal="right" vertical="center" wrapText="1"/>
    </xf>
    <xf numFmtId="0" fontId="2" fillId="0" borderId="43" xfId="0" applyFont="1" applyFill="1" applyBorder="1" applyAlignment="1">
      <alignment horizontal="left" vertical="top" wrapText="1"/>
    </xf>
    <xf numFmtId="0" fontId="2" fillId="0" borderId="43" xfId="0" applyFont="1" applyFill="1" applyBorder="1" applyAlignment="1">
      <alignment horizontal="right" vertical="center" wrapText="1"/>
    </xf>
    <xf numFmtId="0" fontId="2" fillId="0" borderId="43" xfId="0" applyFont="1" applyFill="1" applyBorder="1" applyAlignment="1">
      <alignment horizontal="left" vertical="center"/>
    </xf>
    <xf numFmtId="0" fontId="4" fillId="0" borderId="44" xfId="0" applyFont="1" applyFill="1" applyBorder="1" applyAlignment="1">
      <alignment horizontal="center" vertical="center" wrapText="1"/>
    </xf>
    <xf numFmtId="0" fontId="2" fillId="0" borderId="46" xfId="0" applyFont="1" applyFill="1" applyBorder="1"/>
    <xf numFmtId="0" fontId="2" fillId="0" borderId="46" xfId="0" applyFont="1" applyFill="1" applyBorder="1" applyAlignment="1">
      <alignment horizontal="left" vertical="center"/>
    </xf>
    <xf numFmtId="0" fontId="4" fillId="0" borderId="42" xfId="0" applyFont="1" applyFill="1" applyBorder="1" applyAlignment="1">
      <alignment horizontal="center" vertical="center" wrapText="1"/>
    </xf>
    <xf numFmtId="0" fontId="2" fillId="0" borderId="43" xfId="0" applyFont="1" applyFill="1" applyBorder="1" applyAlignment="1">
      <alignment horizontal="left" vertical="center" wrapText="1"/>
    </xf>
    <xf numFmtId="0" fontId="2" fillId="0" borderId="43" xfId="0" applyFont="1" applyFill="1" applyBorder="1" applyAlignment="1">
      <alignment horizontal="right" vertical="justify"/>
    </xf>
    <xf numFmtId="0" fontId="2" fillId="0" borderId="43" xfId="0" applyFont="1" applyFill="1" applyBorder="1" applyAlignment="1">
      <alignment horizontal="center" vertical="justify"/>
    </xf>
    <xf numFmtId="165" fontId="4" fillId="0" borderId="43" xfId="0" applyNumberFormat="1" applyFont="1" applyFill="1" applyBorder="1" applyAlignment="1">
      <alignment horizontal="center" vertical="justify"/>
    </xf>
    <xf numFmtId="3" fontId="4" fillId="0" borderId="43" xfId="0" applyNumberFormat="1" applyFont="1" applyFill="1" applyBorder="1" applyAlignment="1">
      <alignment horizontal="center" vertical="center"/>
    </xf>
    <xf numFmtId="0" fontId="2" fillId="0" borderId="20" xfId="0" applyFont="1" applyFill="1" applyBorder="1" applyAlignment="1">
      <alignment horizontal="right" vertical="justify"/>
    </xf>
    <xf numFmtId="0" fontId="2" fillId="0" borderId="19" xfId="0" applyFont="1" applyFill="1" applyBorder="1" applyAlignment="1">
      <alignment horizontal="center" vertical="justify"/>
    </xf>
    <xf numFmtId="0" fontId="2" fillId="0" borderId="42" xfId="0" applyFont="1" applyFill="1" applyBorder="1" applyAlignment="1">
      <alignment horizontal="center" vertical="center" wrapText="1"/>
    </xf>
    <xf numFmtId="0" fontId="6" fillId="0" borderId="44" xfId="0" applyFont="1" applyFill="1" applyBorder="1"/>
    <xf numFmtId="0" fontId="2" fillId="0" borderId="45" xfId="0" applyFont="1" applyFill="1" applyBorder="1" applyAlignment="1">
      <alignment horizontal="left" vertical="center"/>
    </xf>
    <xf numFmtId="0" fontId="2" fillId="0" borderId="20" xfId="0" applyFont="1" applyFill="1" applyBorder="1" applyAlignment="1">
      <alignment horizontal="right" vertical="center" wrapText="1"/>
    </xf>
    <xf numFmtId="0" fontId="2" fillId="0" borderId="19" xfId="0" applyFont="1" applyFill="1" applyBorder="1" applyAlignment="1">
      <alignment horizontal="center" vertical="center" wrapText="1"/>
    </xf>
    <xf numFmtId="0" fontId="2" fillId="0" borderId="47" xfId="0" applyFont="1" applyFill="1" applyBorder="1" applyAlignment="1">
      <alignment horizontal="right" vertical="center" wrapText="1"/>
    </xf>
    <xf numFmtId="0" fontId="2" fillId="0" borderId="48" xfId="0" applyFont="1" applyFill="1" applyBorder="1" applyAlignment="1">
      <alignment horizontal="center" vertical="justify"/>
    </xf>
    <xf numFmtId="0" fontId="2" fillId="0" borderId="48" xfId="0" applyFont="1" applyFill="1" applyBorder="1" applyAlignment="1">
      <alignment horizontal="left" vertical="center"/>
    </xf>
    <xf numFmtId="0" fontId="2" fillId="0" borderId="46" xfId="0" applyFont="1" applyFill="1" applyBorder="1" applyAlignment="1">
      <alignment horizontal="right" vertical="justify"/>
    </xf>
    <xf numFmtId="0" fontId="2" fillId="0" borderId="46" xfId="0" applyFont="1" applyFill="1" applyBorder="1" applyAlignment="1">
      <alignment horizontal="center" vertical="justify"/>
    </xf>
    <xf numFmtId="0" fontId="2" fillId="0" borderId="45" xfId="0" applyFont="1" applyFill="1" applyBorder="1" applyAlignment="1">
      <alignment horizontal="right" vertical="justify"/>
    </xf>
    <xf numFmtId="0" fontId="2" fillId="0" borderId="45" xfId="0" applyFont="1" applyFill="1" applyBorder="1" applyAlignment="1">
      <alignment horizontal="center" vertical="justify"/>
    </xf>
    <xf numFmtId="0" fontId="2" fillId="0" borderId="43" xfId="0" applyFont="1" applyFill="1" applyBorder="1"/>
    <xf numFmtId="0" fontId="2" fillId="0" borderId="45" xfId="0" applyFont="1" applyFill="1" applyBorder="1"/>
    <xf numFmtId="1" fontId="2" fillId="0" borderId="43" xfId="8" applyNumberFormat="1" applyFont="1" applyFill="1" applyBorder="1" applyAlignment="1" applyProtection="1">
      <alignment horizontal="left" vertical="center"/>
      <protection hidden="1"/>
    </xf>
    <xf numFmtId="0" fontId="2" fillId="0" borderId="42" xfId="0" applyFont="1" applyFill="1" applyBorder="1" applyAlignment="1">
      <alignment horizontal="center" vertical="justify"/>
    </xf>
    <xf numFmtId="0" fontId="2" fillId="0" borderId="48" xfId="0" applyFont="1" applyFill="1" applyBorder="1" applyAlignment="1">
      <alignment horizontal="right" vertical="justify"/>
    </xf>
    <xf numFmtId="0" fontId="2" fillId="0" borderId="42" xfId="0" applyFont="1" applyFill="1" applyBorder="1" applyAlignment="1">
      <alignment horizontal="right" vertical="justify"/>
    </xf>
    <xf numFmtId="49" fontId="2" fillId="0" borderId="42" xfId="0" applyNumberFormat="1" applyFont="1" applyFill="1" applyBorder="1" applyAlignment="1">
      <alignment horizontal="center" vertical="center" wrapText="1"/>
    </xf>
    <xf numFmtId="49" fontId="6" fillId="0" borderId="43" xfId="2" applyNumberFormat="1" applyFont="1" applyFill="1" applyBorder="1" applyAlignment="1">
      <alignment horizontal="center"/>
    </xf>
    <xf numFmtId="0" fontId="6" fillId="0" borderId="43" xfId="0" applyFont="1" applyFill="1" applyBorder="1" applyAlignment="1">
      <alignment horizontal="justify" vertical="center" wrapText="1"/>
    </xf>
    <xf numFmtId="0" fontId="2" fillId="0" borderId="49" xfId="0" applyFont="1" applyFill="1" applyBorder="1" applyAlignment="1">
      <alignment horizontal="center" vertical="center" wrapText="1"/>
    </xf>
    <xf numFmtId="0" fontId="2" fillId="0" borderId="28" xfId="0" applyFont="1" applyFill="1" applyBorder="1" applyAlignment="1">
      <alignment horizontal="right" vertical="center" wrapText="1"/>
    </xf>
    <xf numFmtId="0" fontId="2" fillId="0" borderId="46" xfId="0" applyFont="1" applyFill="1" applyBorder="1" applyAlignment="1">
      <alignment horizontal="center" vertical="center" wrapText="1"/>
    </xf>
    <xf numFmtId="0" fontId="4" fillId="0" borderId="42" xfId="0" applyFont="1" applyFill="1" applyBorder="1" applyAlignment="1">
      <alignment horizontal="center" vertical="top" wrapText="1"/>
    </xf>
    <xf numFmtId="0" fontId="6" fillId="0" borderId="43" xfId="0" applyFont="1" applyFill="1" applyBorder="1" applyAlignment="1">
      <alignment horizontal="left" vertical="top"/>
    </xf>
    <xf numFmtId="0" fontId="2" fillId="0" borderId="0" xfId="0" applyFont="1" applyFill="1" applyAlignment="1">
      <alignment vertical="center" wrapText="1"/>
    </xf>
    <xf numFmtId="0" fontId="2" fillId="0" borderId="50" xfId="0" applyFont="1" applyFill="1" applyBorder="1" applyAlignment="1">
      <alignment horizontal="center" vertical="center" wrapText="1"/>
    </xf>
    <xf numFmtId="0" fontId="6" fillId="0" borderId="43" xfId="2" applyNumberFormat="1" applyFont="1" applyFill="1" applyBorder="1" applyAlignment="1">
      <alignment horizontal="center" vertical="center"/>
    </xf>
    <xf numFmtId="49" fontId="2" fillId="0" borderId="43" xfId="0" applyNumberFormat="1" applyFont="1" applyFill="1" applyBorder="1" applyAlignment="1">
      <alignment horizontal="center" vertical="center" wrapText="1"/>
    </xf>
    <xf numFmtId="4" fontId="14" fillId="0" borderId="43" xfId="0" applyNumberFormat="1" applyFont="1" applyFill="1" applyBorder="1" applyAlignment="1">
      <alignment horizontal="center" vertical="center" wrapText="1"/>
    </xf>
    <xf numFmtId="0" fontId="9" fillId="0" borderId="43" xfId="0" applyFont="1" applyFill="1" applyBorder="1" applyAlignment="1">
      <alignment horizontal="center" wrapText="1"/>
    </xf>
    <xf numFmtId="0" fontId="9" fillId="0" borderId="43" xfId="0" applyFont="1" applyFill="1" applyBorder="1" applyAlignment="1">
      <alignment vertical="center" wrapText="1"/>
    </xf>
    <xf numFmtId="165" fontId="2" fillId="0" borderId="43" xfId="0" applyNumberFormat="1"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46" xfId="0" applyFont="1" applyFill="1" applyBorder="1" applyAlignment="1">
      <alignment horizontal="center"/>
    </xf>
    <xf numFmtId="0" fontId="2" fillId="0" borderId="51" xfId="0" applyFont="1" applyFill="1" applyBorder="1" applyAlignment="1">
      <alignment vertical="center" wrapText="1"/>
    </xf>
    <xf numFmtId="0" fontId="2" fillId="0" borderId="43" xfId="0" applyFont="1" applyFill="1" applyBorder="1" applyAlignment="1">
      <alignment horizontal="right" vertical="justify" wrapText="1"/>
    </xf>
    <xf numFmtId="0" fontId="2" fillId="0" borderId="43" xfId="0" applyFont="1" applyFill="1" applyBorder="1" applyAlignment="1">
      <alignment horizontal="center" vertical="justify" wrapText="1"/>
    </xf>
    <xf numFmtId="164" fontId="2" fillId="0" borderId="43" xfId="0" applyNumberFormat="1" applyFont="1" applyFill="1" applyBorder="1" applyAlignment="1">
      <alignment horizontal="center" vertical="center" wrapText="1"/>
    </xf>
    <xf numFmtId="4" fontId="14" fillId="0" borderId="45" xfId="0" applyNumberFormat="1" applyFont="1" applyFill="1" applyBorder="1" applyAlignment="1">
      <alignment horizontal="center" vertical="center" wrapText="1"/>
    </xf>
    <xf numFmtId="0" fontId="2" fillId="0" borderId="43" xfId="0" applyFont="1" applyFill="1" applyBorder="1" applyAlignment="1">
      <alignment horizontal="left" vertical="center" wrapText="1"/>
    </xf>
    <xf numFmtId="0" fontId="2" fillId="0" borderId="43" xfId="0" applyFont="1" applyFill="1" applyBorder="1" applyAlignment="1">
      <alignment vertical="center" wrapText="1"/>
    </xf>
    <xf numFmtId="0" fontId="2" fillId="0" borderId="43" xfId="0" applyFont="1" applyFill="1" applyBorder="1" applyAlignment="1">
      <alignment horizontal="center" vertical="center" wrapText="1"/>
    </xf>
    <xf numFmtId="164" fontId="2" fillId="0" borderId="43" xfId="0" applyNumberFormat="1" applyFont="1" applyFill="1" applyBorder="1" applyAlignment="1">
      <alignment horizontal="center" vertical="center" wrapText="1"/>
    </xf>
    <xf numFmtId="165" fontId="2" fillId="0" borderId="45" xfId="0" applyNumberFormat="1" applyFont="1" applyFill="1" applyBorder="1" applyAlignment="1">
      <alignment horizontal="center" vertical="center" wrapText="1"/>
    </xf>
    <xf numFmtId="3" fontId="2" fillId="0" borderId="45"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5" xfId="0" applyFont="1" applyFill="1" applyBorder="1" applyAlignment="1">
      <alignment horizontal="left" vertical="center" wrapText="1"/>
    </xf>
    <xf numFmtId="0" fontId="2" fillId="0" borderId="45" xfId="0" applyFont="1" applyFill="1" applyBorder="1" applyAlignment="1">
      <alignment horizontal="right" vertical="justify" wrapText="1"/>
    </xf>
    <xf numFmtId="0" fontId="2" fillId="0" borderId="45" xfId="0" applyFont="1" applyFill="1" applyBorder="1" applyAlignment="1">
      <alignment horizontal="center" vertical="justify" wrapText="1"/>
    </xf>
    <xf numFmtId="4" fontId="14" fillId="0" borderId="48" xfId="0" applyNumberFormat="1" applyFont="1" applyFill="1" applyBorder="1" applyAlignment="1">
      <alignment horizontal="center" vertical="center" wrapText="1"/>
    </xf>
    <xf numFmtId="165" fontId="2" fillId="0" borderId="48" xfId="0" applyNumberFormat="1" applyFont="1" applyFill="1" applyBorder="1" applyAlignment="1">
      <alignment horizontal="center" vertical="center" wrapText="1"/>
    </xf>
    <xf numFmtId="3" fontId="2" fillId="0" borderId="48" xfId="0" applyNumberFormat="1"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48" xfId="0" applyFont="1" applyFill="1" applyBorder="1" applyAlignment="1">
      <alignment horizontal="left" vertical="center" wrapText="1"/>
    </xf>
    <xf numFmtId="0" fontId="2" fillId="0" borderId="48" xfId="0" applyFont="1" applyFill="1" applyBorder="1" applyAlignment="1">
      <alignment horizontal="right" vertical="justify" wrapText="1"/>
    </xf>
    <xf numFmtId="0" fontId="2" fillId="0" borderId="48" xfId="0" applyFont="1" applyFill="1" applyBorder="1" applyAlignment="1">
      <alignment horizontal="center" vertical="justify" wrapText="1"/>
    </xf>
    <xf numFmtId="4" fontId="14" fillId="0" borderId="46" xfId="0" applyNumberFormat="1" applyFont="1" applyFill="1" applyBorder="1" applyAlignment="1">
      <alignment horizontal="center" vertical="center" wrapText="1"/>
    </xf>
    <xf numFmtId="165" fontId="2" fillId="0" borderId="46" xfId="0" applyNumberFormat="1" applyFont="1" applyFill="1" applyBorder="1" applyAlignment="1">
      <alignment horizontal="center" vertical="center" wrapText="1"/>
    </xf>
    <xf numFmtId="3" fontId="2" fillId="0" borderId="46" xfId="0" applyNumberFormat="1"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46" xfId="0" applyFont="1" applyFill="1" applyBorder="1" applyAlignment="1">
      <alignment horizontal="left" vertical="center" wrapText="1"/>
    </xf>
    <xf numFmtId="0" fontId="2" fillId="0" borderId="46" xfId="0" applyFont="1" applyFill="1" applyBorder="1" applyAlignment="1">
      <alignment horizontal="right" vertical="justify" wrapText="1"/>
    </xf>
    <xf numFmtId="0" fontId="2" fillId="0" borderId="46" xfId="0" applyFont="1" applyFill="1" applyBorder="1" applyAlignment="1">
      <alignment horizontal="center" vertical="justify" wrapText="1"/>
    </xf>
    <xf numFmtId="0" fontId="9" fillId="0" borderId="43" xfId="0" applyFont="1" applyFill="1" applyBorder="1" applyAlignment="1">
      <alignment horizontal="justify" vertical="center" wrapText="1"/>
    </xf>
    <xf numFmtId="0" fontId="6" fillId="0" borderId="52" xfId="0" applyFont="1" applyFill="1" applyBorder="1" applyAlignment="1">
      <alignment wrapText="1"/>
    </xf>
    <xf numFmtId="0" fontId="9" fillId="0" borderId="43" xfId="0" applyFont="1" applyFill="1" applyBorder="1" applyAlignment="1">
      <alignment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55" xfId="0" applyFont="1" applyFill="1" applyBorder="1" applyAlignment="1">
      <alignment vertical="center" wrapText="1"/>
    </xf>
    <xf numFmtId="0" fontId="2" fillId="0" borderId="43" xfId="0" applyFont="1" applyFill="1" applyBorder="1" applyAlignment="1">
      <alignment horizontal="center" vertical="center"/>
    </xf>
    <xf numFmtId="0" fontId="2" fillId="0" borderId="43" xfId="0" applyFont="1" applyFill="1" applyBorder="1" applyAlignment="1">
      <alignment vertical="center"/>
    </xf>
    <xf numFmtId="0" fontId="2" fillId="0" borderId="56" xfId="0" applyFont="1" applyFill="1" applyBorder="1" applyAlignment="1">
      <alignment horizontal="center" vertical="center" wrapText="1"/>
    </xf>
    <xf numFmtId="0" fontId="2" fillId="0" borderId="57" xfId="0" applyFont="1" applyFill="1" applyBorder="1" applyAlignment="1">
      <alignment horizontal="center" vertical="center" wrapText="1"/>
    </xf>
    <xf numFmtId="165" fontId="2" fillId="0" borderId="58" xfId="0" applyNumberFormat="1" applyFont="1" applyFill="1" applyBorder="1" applyAlignment="1">
      <alignment horizontal="center" vertical="center" wrapText="1"/>
    </xf>
    <xf numFmtId="3" fontId="2" fillId="0" borderId="59" xfId="0" applyNumberFormat="1"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55" xfId="0" applyFont="1" applyFill="1" applyBorder="1" applyAlignment="1">
      <alignment horizontal="right" vertical="center" wrapText="1"/>
    </xf>
    <xf numFmtId="0" fontId="2" fillId="0" borderId="61" xfId="0" applyFont="1" applyFill="1" applyBorder="1" applyAlignment="1">
      <alignment horizontal="center" vertical="center" wrapText="1"/>
    </xf>
    <xf numFmtId="41" fontId="2" fillId="0" borderId="43" xfId="3" applyFont="1" applyFill="1" applyBorder="1" applyAlignment="1">
      <alignment horizontal="left" vertical="center"/>
    </xf>
    <xf numFmtId="49" fontId="2" fillId="0" borderId="43" xfId="0" applyNumberFormat="1" applyFont="1" applyFill="1" applyBorder="1" applyAlignment="1">
      <alignment horizontal="center" vertical="center"/>
    </xf>
    <xf numFmtId="14" fontId="2" fillId="0" borderId="43" xfId="0" applyNumberFormat="1" applyFont="1" applyFill="1" applyBorder="1" applyAlignment="1">
      <alignment horizontal="center" vertical="center"/>
    </xf>
    <xf numFmtId="41" fontId="2" fillId="0" borderId="43" xfId="9" applyFont="1" applyFill="1" applyBorder="1" applyAlignment="1">
      <alignment horizontal="center" vertical="center"/>
    </xf>
    <xf numFmtId="0" fontId="2" fillId="0" borderId="43" xfId="9" applyNumberFormat="1" applyFont="1" applyFill="1" applyBorder="1" applyAlignment="1">
      <alignment horizontal="center" vertical="center"/>
    </xf>
    <xf numFmtId="0" fontId="2" fillId="0" borderId="62"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64" xfId="0" applyFont="1" applyFill="1" applyBorder="1" applyAlignment="1">
      <alignment vertical="center" wrapText="1"/>
    </xf>
    <xf numFmtId="0" fontId="2" fillId="0" borderId="65" xfId="0" applyFont="1" applyFill="1" applyBorder="1" applyAlignment="1">
      <alignment horizontal="center" vertical="center" wrapText="1"/>
    </xf>
    <xf numFmtId="164" fontId="2" fillId="0" borderId="66" xfId="0" applyNumberFormat="1" applyFont="1" applyFill="1" applyBorder="1" applyAlignment="1">
      <alignment horizontal="center" vertical="center"/>
    </xf>
    <xf numFmtId="165" fontId="2" fillId="0" borderId="67" xfId="0" applyNumberFormat="1" applyFont="1" applyFill="1" applyBorder="1" applyAlignment="1">
      <alignment horizontal="center" vertical="justify"/>
    </xf>
    <xf numFmtId="3" fontId="2" fillId="0" borderId="68" xfId="0" applyNumberFormat="1" applyFont="1" applyFill="1" applyBorder="1" applyAlignment="1">
      <alignment horizontal="center" vertical="center"/>
    </xf>
    <xf numFmtId="0" fontId="2" fillId="0" borderId="69" xfId="0" applyFont="1" applyFill="1" applyBorder="1" applyAlignment="1">
      <alignment horizontal="center" vertical="center" wrapText="1"/>
    </xf>
    <xf numFmtId="0" fontId="2" fillId="0" borderId="70" xfId="0" applyFont="1" applyFill="1" applyBorder="1" applyAlignment="1">
      <alignment horizontal="right" vertical="justify"/>
    </xf>
    <xf numFmtId="0" fontId="4" fillId="0" borderId="5" xfId="0" applyFont="1" applyFill="1" applyBorder="1" applyAlignment="1">
      <alignment horizontal="center" vertical="center" wrapText="1"/>
    </xf>
    <xf numFmtId="49" fontId="6" fillId="0" borderId="43" xfId="10" applyFont="1" applyFill="1" applyBorder="1" applyAlignment="1" applyProtection="1">
      <alignment horizontal="left" vertical="center" wrapText="1"/>
    </xf>
    <xf numFmtId="3" fontId="4" fillId="0" borderId="32" xfId="0" applyNumberFormat="1" applyFont="1" applyFill="1" applyBorder="1" applyAlignment="1">
      <alignment horizontal="left" vertical="center" wrapText="1"/>
    </xf>
    <xf numFmtId="49" fontId="6" fillId="0" borderId="43" xfId="10" applyFont="1" applyFill="1" applyBorder="1" applyAlignment="1" applyProtection="1">
      <alignment horizontal="center" vertical="center" wrapText="1"/>
    </xf>
    <xf numFmtId="3" fontId="4" fillId="0" borderId="34" xfId="0" applyNumberFormat="1" applyFont="1" applyFill="1" applyBorder="1" applyAlignment="1">
      <alignment horizontal="left" vertical="center" wrapText="1"/>
    </xf>
    <xf numFmtId="0" fontId="2" fillId="0" borderId="43" xfId="0" applyFont="1" applyFill="1" applyBorder="1" applyAlignment="1" applyProtection="1">
      <alignment horizontal="left" vertical="center" wrapText="1"/>
      <protection locked="0"/>
    </xf>
    <xf numFmtId="49" fontId="6" fillId="0" borderId="43" xfId="10" applyFont="1" applyFill="1" applyBorder="1" applyAlignment="1" applyProtection="1">
      <alignment horizontal="left" vertical="center" wrapText="1"/>
      <protection locked="0"/>
    </xf>
    <xf numFmtId="3" fontId="4" fillId="0" borderId="36" xfId="0" applyNumberFormat="1" applyFont="1" applyFill="1" applyBorder="1" applyAlignment="1">
      <alignment horizontal="left" vertical="center" wrapText="1"/>
    </xf>
    <xf numFmtId="3" fontId="4" fillId="0" borderId="43" xfId="0" applyNumberFormat="1" applyFont="1" applyFill="1" applyBorder="1" applyAlignment="1">
      <alignment horizontal="left" vertical="center" wrapText="1"/>
    </xf>
    <xf numFmtId="0" fontId="2" fillId="0" borderId="51"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2" fillId="0" borderId="45" xfId="0" applyFont="1" applyFill="1" applyBorder="1" applyAlignment="1" applyProtection="1">
      <alignment horizontal="left" vertical="center" wrapText="1"/>
      <protection locked="0"/>
    </xf>
    <xf numFmtId="0" fontId="2" fillId="0" borderId="46"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protection locked="0"/>
    </xf>
    <xf numFmtId="0" fontId="6" fillId="0" borderId="43" xfId="0" applyFont="1" applyFill="1" applyBorder="1" applyAlignment="1">
      <alignment horizontal="left" vertical="center"/>
    </xf>
    <xf numFmtId="0" fontId="2" fillId="0" borderId="51" xfId="8" applyFont="1" applyFill="1" applyBorder="1" applyAlignment="1">
      <alignment horizontal="left" vertical="center" wrapText="1"/>
    </xf>
    <xf numFmtId="3" fontId="4" fillId="0" borderId="34" xfId="0" applyNumberFormat="1" applyFont="1" applyFill="1" applyBorder="1" applyAlignment="1">
      <alignment horizontal="left" vertical="center"/>
    </xf>
    <xf numFmtId="164" fontId="4" fillId="0" borderId="6" xfId="0" applyNumberFormat="1" applyFont="1" applyFill="1" applyBorder="1" applyAlignment="1">
      <alignment horizontal="center" vertical="center"/>
    </xf>
    <xf numFmtId="0" fontId="4" fillId="0" borderId="4" xfId="0" applyFont="1" applyFill="1" applyBorder="1" applyAlignment="1">
      <alignment horizontal="center" vertical="center"/>
    </xf>
    <xf numFmtId="3" fontId="4" fillId="0" borderId="36" xfId="0" applyNumberFormat="1" applyFont="1" applyFill="1" applyBorder="1" applyAlignment="1">
      <alignment horizontal="left" vertical="center"/>
    </xf>
    <xf numFmtId="164" fontId="4" fillId="0" borderId="21" xfId="0" applyNumberFormat="1" applyFont="1" applyFill="1" applyBorder="1" applyAlignment="1">
      <alignment horizontal="center" vertical="center"/>
    </xf>
    <xf numFmtId="0" fontId="4" fillId="0" borderId="18" xfId="0" applyFont="1" applyFill="1" applyBorder="1" applyAlignment="1">
      <alignment horizontal="center" vertical="center"/>
    </xf>
    <xf numFmtId="0" fontId="4" fillId="0" borderId="18" xfId="0" applyFont="1" applyFill="1" applyBorder="1" applyAlignment="1">
      <alignment horizontal="center" vertical="center" wrapText="1"/>
    </xf>
    <xf numFmtId="0" fontId="6" fillId="0" borderId="43" xfId="0" applyFont="1" applyFill="1" applyBorder="1" applyAlignment="1">
      <alignment horizontal="left" vertical="center" wrapText="1"/>
    </xf>
    <xf numFmtId="0" fontId="2" fillId="0" borderId="9" xfId="0" applyFont="1" applyFill="1" applyBorder="1" applyAlignment="1">
      <alignment horizontal="center" vertical="center" wrapText="1"/>
    </xf>
    <xf numFmtId="0" fontId="9" fillId="0" borderId="43" xfId="0" applyFont="1" applyFill="1" applyBorder="1" applyAlignment="1">
      <alignment horizontal="left" vertical="center" wrapText="1"/>
    </xf>
    <xf numFmtId="0" fontId="4" fillId="0" borderId="50"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4" fillId="0" borderId="71" xfId="0" applyFont="1" applyFill="1" applyBorder="1" applyAlignment="1">
      <alignment horizontal="center" vertical="center" wrapText="1"/>
    </xf>
    <xf numFmtId="0" fontId="4" fillId="0" borderId="72" xfId="0" applyFont="1" applyFill="1" applyBorder="1" applyAlignment="1">
      <alignment horizontal="center" vertical="center" wrapText="1"/>
    </xf>
    <xf numFmtId="0" fontId="4" fillId="0" borderId="17" xfId="0" applyFont="1" applyFill="1" applyBorder="1" applyAlignment="1">
      <alignment horizontal="center" vertical="center"/>
    </xf>
    <xf numFmtId="164" fontId="4" fillId="0" borderId="19" xfId="0" applyNumberFormat="1" applyFont="1" applyFill="1" applyBorder="1" applyAlignment="1">
      <alignment horizontal="center" vertical="center"/>
    </xf>
    <xf numFmtId="0" fontId="6" fillId="0" borderId="45" xfId="0" applyFont="1" applyFill="1" applyBorder="1" applyAlignment="1">
      <alignment horizontal="left" vertical="center" wrapText="1"/>
    </xf>
    <xf numFmtId="0" fontId="4" fillId="0" borderId="45" xfId="0" applyFont="1" applyFill="1" applyBorder="1" applyAlignment="1">
      <alignment horizontal="center" vertical="center" wrapText="1"/>
    </xf>
    <xf numFmtId="0" fontId="2" fillId="0" borderId="73" xfId="0" applyFont="1" applyFill="1" applyBorder="1" applyAlignment="1">
      <alignment horizontal="left" vertical="center" wrapText="1"/>
    </xf>
    <xf numFmtId="49" fontId="6" fillId="0" borderId="45" xfId="10" applyFont="1" applyFill="1" applyBorder="1" applyAlignment="1" applyProtection="1">
      <alignment horizontal="center" vertical="center" wrapText="1"/>
    </xf>
    <xf numFmtId="0" fontId="2" fillId="0" borderId="14" xfId="0" applyFont="1" applyFill="1" applyBorder="1" applyAlignment="1">
      <alignment vertical="center" wrapText="1"/>
    </xf>
    <xf numFmtId="165" fontId="2" fillId="0" borderId="31" xfId="0" applyNumberFormat="1" applyFont="1" applyFill="1" applyBorder="1" applyAlignment="1">
      <alignment horizontal="right" vertical="center" wrapText="1"/>
    </xf>
    <xf numFmtId="0" fontId="4" fillId="0" borderId="16" xfId="0" applyFont="1" applyFill="1" applyBorder="1" applyAlignment="1">
      <alignment horizontal="center" vertical="center" wrapText="1"/>
    </xf>
    <xf numFmtId="0" fontId="2" fillId="0" borderId="11" xfId="0" applyFont="1" applyFill="1" applyBorder="1" applyAlignment="1">
      <alignment vertical="center" wrapText="1"/>
    </xf>
    <xf numFmtId="165" fontId="2" fillId="0" borderId="33" xfId="0" applyNumberFormat="1" applyFont="1" applyFill="1" applyBorder="1" applyAlignment="1">
      <alignment horizontal="right" vertical="center" wrapText="1"/>
    </xf>
    <xf numFmtId="0" fontId="4" fillId="0" borderId="10" xfId="0" applyFont="1" applyFill="1" applyBorder="1" applyAlignment="1">
      <alignment horizontal="center" vertical="center" wrapText="1"/>
    </xf>
    <xf numFmtId="165" fontId="2" fillId="0" borderId="33" xfId="0" applyNumberFormat="1" applyFont="1" applyFill="1" applyBorder="1" applyAlignment="1">
      <alignment horizontal="right" vertical="center"/>
    </xf>
    <xf numFmtId="3" fontId="2" fillId="0" borderId="34" xfId="0" applyNumberFormat="1" applyFont="1" applyFill="1" applyBorder="1" applyAlignment="1">
      <alignment horizontal="center" vertical="center"/>
    </xf>
    <xf numFmtId="164" fontId="2" fillId="0" borderId="6" xfId="0" applyNumberFormat="1" applyFont="1" applyFill="1" applyBorder="1" applyAlignment="1">
      <alignment horizontal="center" vertical="center"/>
    </xf>
    <xf numFmtId="164" fontId="4" fillId="0" borderId="10" xfId="0" applyNumberFormat="1" applyFont="1" applyFill="1" applyBorder="1" applyAlignment="1">
      <alignment horizontal="center" vertical="center"/>
    </xf>
    <xf numFmtId="0" fontId="2" fillId="0" borderId="18" xfId="0" applyFont="1" applyFill="1" applyBorder="1" applyAlignment="1">
      <alignment horizontal="center" vertical="center" wrapText="1"/>
    </xf>
    <xf numFmtId="0" fontId="2" fillId="0" borderId="19" xfId="0" applyFont="1" applyFill="1" applyBorder="1" applyAlignment="1">
      <alignment vertical="center" wrapText="1"/>
    </xf>
    <xf numFmtId="0" fontId="2" fillId="0" borderId="19" xfId="0" applyFont="1" applyFill="1" applyBorder="1" applyAlignment="1">
      <alignment horizontal="left" vertical="center" wrapText="1"/>
    </xf>
    <xf numFmtId="0" fontId="2" fillId="0" borderId="18" xfId="0" applyFont="1" applyFill="1" applyBorder="1" applyAlignment="1">
      <alignment horizontal="right" vertical="center" wrapText="1"/>
    </xf>
    <xf numFmtId="0" fontId="2" fillId="0" borderId="29" xfId="0" applyFont="1" applyFill="1" applyBorder="1" applyAlignment="1">
      <alignment horizontal="center" vertical="center" wrapText="1"/>
    </xf>
    <xf numFmtId="165" fontId="2" fillId="0" borderId="43" xfId="0" applyNumberFormat="1" applyFont="1" applyFill="1" applyBorder="1" applyAlignment="1">
      <alignment horizontal="right" vertical="center" wrapText="1"/>
    </xf>
    <xf numFmtId="0" fontId="2" fillId="0" borderId="43" xfId="0" applyFont="1" applyFill="1" applyBorder="1" applyAlignment="1">
      <alignment horizontal="justify" vertical="center" wrapText="1"/>
    </xf>
    <xf numFmtId="0" fontId="2" fillId="0" borderId="43" xfId="11" applyFont="1" applyFill="1" applyBorder="1" applyAlignment="1">
      <alignment horizontal="center" vertical="center" wrapText="1"/>
    </xf>
    <xf numFmtId="0" fontId="2" fillId="0" borderId="43" xfId="0" applyFont="1" applyFill="1" applyBorder="1" applyAlignment="1" applyProtection="1">
      <alignment horizontal="left" vertical="center" wrapText="1"/>
      <protection hidden="1"/>
    </xf>
    <xf numFmtId="0" fontId="2" fillId="0" borderId="43" xfId="11" applyFont="1" applyFill="1" applyBorder="1" applyAlignment="1">
      <alignment horizontal="left" vertical="center" wrapText="1"/>
    </xf>
    <xf numFmtId="164" fontId="2" fillId="0" borderId="43" xfId="0" applyNumberFormat="1" applyFont="1" applyFill="1" applyBorder="1" applyAlignment="1">
      <alignment horizontal="center" vertical="center"/>
    </xf>
    <xf numFmtId="165" fontId="2" fillId="0" borderId="38" xfId="0" applyNumberFormat="1" applyFont="1" applyFill="1" applyBorder="1" applyAlignment="1">
      <alignment horizontal="center" vertical="center" wrapText="1"/>
    </xf>
    <xf numFmtId="44" fontId="2" fillId="0" borderId="43" xfId="0" applyNumberFormat="1" applyFont="1" applyFill="1" applyBorder="1" applyAlignment="1">
      <alignment horizontal="right" vertical="center" wrapText="1"/>
    </xf>
    <xf numFmtId="174" fontId="2" fillId="0" borderId="43" xfId="0" applyNumberFormat="1" applyFont="1" applyFill="1" applyBorder="1" applyAlignment="1">
      <alignment horizontal="right" vertical="center" wrapText="1"/>
    </xf>
    <xf numFmtId="1" fontId="2" fillId="0" borderId="43" xfId="0" applyNumberFormat="1" applyFont="1" applyFill="1" applyBorder="1" applyAlignment="1">
      <alignment horizontal="center" vertical="center" wrapText="1"/>
    </xf>
    <xf numFmtId="44" fontId="2" fillId="0" borderId="43" xfId="0" applyNumberFormat="1" applyFont="1" applyFill="1" applyBorder="1"/>
    <xf numFmtId="49" fontId="2" fillId="0" borderId="16" xfId="0" applyNumberFormat="1" applyFont="1" applyFill="1" applyBorder="1" applyAlignment="1">
      <alignment horizontal="center" vertical="center" wrapText="1"/>
    </xf>
    <xf numFmtId="1" fontId="2" fillId="0" borderId="10" xfId="0" applyNumberFormat="1" applyFont="1" applyFill="1" applyBorder="1" applyAlignment="1">
      <alignment horizontal="center" vertical="center" wrapText="1"/>
    </xf>
    <xf numFmtId="0" fontId="6" fillId="0" borderId="43" xfId="0" applyFont="1" applyFill="1" applyBorder="1" applyAlignment="1">
      <alignment horizontal="center" vertical="center" wrapText="1"/>
    </xf>
    <xf numFmtId="174" fontId="6" fillId="0" borderId="43" xfId="0" applyNumberFormat="1" applyFont="1" applyFill="1" applyBorder="1" applyAlignment="1">
      <alignment horizontal="center" vertical="center" wrapText="1"/>
    </xf>
    <xf numFmtId="14" fontId="2" fillId="0" borderId="16"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2" fillId="0" borderId="43" xfId="1" applyFont="1" applyFill="1" applyBorder="1" applyAlignment="1">
      <alignment horizontal="center" vertical="center"/>
    </xf>
    <xf numFmtId="0" fontId="9" fillId="0" borderId="42" xfId="0" applyFont="1" applyFill="1" applyBorder="1" applyAlignment="1">
      <alignment horizontal="center" vertical="center" wrapText="1"/>
    </xf>
    <xf numFmtId="0" fontId="6" fillId="0" borderId="42" xfId="0" applyFont="1" applyFill="1" applyBorder="1" applyAlignment="1">
      <alignment horizontal="justify" vertical="center" wrapText="1"/>
    </xf>
    <xf numFmtId="49" fontId="2" fillId="0" borderId="43" xfId="1"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43" fontId="4" fillId="0" borderId="33" xfId="2" applyFont="1" applyFill="1" applyBorder="1" applyAlignment="1">
      <alignment horizontal="center" vertical="center" wrapText="1"/>
    </xf>
    <xf numFmtId="0" fontId="13" fillId="0" borderId="43" xfId="0" applyFont="1" applyFill="1" applyBorder="1" applyAlignment="1">
      <alignment horizontal="center" vertical="center" wrapText="1"/>
    </xf>
    <xf numFmtId="0" fontId="6" fillId="0" borderId="42" xfId="0" applyFont="1" applyFill="1" applyBorder="1" applyAlignment="1">
      <alignment horizontal="center" vertical="center" wrapText="1"/>
    </xf>
    <xf numFmtId="49" fontId="2" fillId="0" borderId="42" xfId="1" applyNumberFormat="1" applyFont="1" applyFill="1" applyBorder="1" applyAlignment="1">
      <alignment horizontal="center" vertical="center" wrapText="1"/>
    </xf>
    <xf numFmtId="0" fontId="2" fillId="0" borderId="44" xfId="0" applyFont="1" applyFill="1" applyBorder="1" applyAlignment="1">
      <alignment horizontal="center" vertical="center" wrapText="1"/>
    </xf>
    <xf numFmtId="43" fontId="2" fillId="0" borderId="43" xfId="0" applyNumberFormat="1" applyFont="1" applyFill="1" applyBorder="1" applyAlignment="1">
      <alignment horizontal="left" vertical="center" wrapText="1"/>
    </xf>
    <xf numFmtId="0" fontId="6" fillId="0" borderId="0" xfId="0" applyFont="1" applyFill="1" applyAlignment="1">
      <alignment horizontal="left" vertical="center" wrapText="1"/>
    </xf>
    <xf numFmtId="0" fontId="2" fillId="0" borderId="43" xfId="1" applyFont="1" applyFill="1" applyBorder="1" applyAlignment="1">
      <alignment horizontal="center" vertical="center" wrapText="1"/>
    </xf>
    <xf numFmtId="0" fontId="6" fillId="0" borderId="42" xfId="0" applyFont="1" applyFill="1" applyBorder="1" applyAlignment="1">
      <alignment horizontal="center" vertical="center"/>
    </xf>
    <xf numFmtId="0" fontId="13" fillId="0" borderId="46" xfId="0" applyFont="1" applyFill="1" applyBorder="1" applyAlignment="1">
      <alignment horizontal="center" vertical="center" wrapText="1"/>
    </xf>
    <xf numFmtId="43" fontId="2" fillId="0" borderId="43" xfId="2" applyFont="1" applyFill="1" applyBorder="1" applyAlignment="1">
      <alignment horizontal="center" vertical="center"/>
    </xf>
    <xf numFmtId="0" fontId="9" fillId="0" borderId="74" xfId="0" applyFont="1" applyFill="1" applyBorder="1" applyAlignment="1">
      <alignment horizontal="center" vertical="center" wrapText="1"/>
    </xf>
    <xf numFmtId="43" fontId="2" fillId="0" borderId="75" xfId="2" applyFont="1" applyFill="1" applyBorder="1" applyAlignment="1">
      <alignment horizontal="center" vertical="center"/>
    </xf>
    <xf numFmtId="43" fontId="13" fillId="0" borderId="43" xfId="2" applyFont="1" applyFill="1" applyBorder="1" applyAlignment="1">
      <alignment horizontal="center" vertical="center"/>
    </xf>
    <xf numFmtId="0" fontId="2" fillId="0" borderId="75" xfId="0" applyFont="1" applyFill="1" applyBorder="1" applyAlignment="1">
      <alignment horizontal="center" vertical="center"/>
    </xf>
    <xf numFmtId="0" fontId="2" fillId="0" borderId="46" xfId="0" applyFont="1" applyFill="1" applyBorder="1" applyAlignment="1">
      <alignment horizontal="center" vertical="center"/>
    </xf>
    <xf numFmtId="49" fontId="2" fillId="0" borderId="76" xfId="1" applyNumberFormat="1" applyFont="1" applyFill="1" applyBorder="1" applyAlignment="1">
      <alignment horizontal="center" vertical="center" wrapText="1"/>
    </xf>
    <xf numFmtId="0" fontId="13" fillId="0" borderId="43" xfId="0" applyFont="1" applyFill="1" applyBorder="1" applyAlignment="1">
      <alignment horizontal="center" vertical="center"/>
    </xf>
    <xf numFmtId="0" fontId="6" fillId="0" borderId="42" xfId="0" applyFont="1" applyFill="1" applyBorder="1" applyAlignment="1">
      <alignment horizontal="left" vertical="center" wrapText="1"/>
    </xf>
    <xf numFmtId="0" fontId="2" fillId="0" borderId="43" xfId="0" applyFont="1" applyFill="1" applyBorder="1" applyAlignment="1">
      <alignment horizontal="justify" vertical="center"/>
    </xf>
    <xf numFmtId="0" fontId="17" fillId="0" borderId="77" xfId="0" applyFont="1" applyFill="1" applyBorder="1" applyAlignment="1">
      <alignment horizontal="center" vertical="top" wrapText="1"/>
    </xf>
    <xf numFmtId="0" fontId="18" fillId="0" borderId="43" xfId="0" applyFont="1" applyFill="1" applyBorder="1" applyAlignment="1">
      <alignment horizontal="center" vertical="center"/>
    </xf>
    <xf numFmtId="0" fontId="17" fillId="0" borderId="0" xfId="0" applyFont="1" applyFill="1"/>
    <xf numFmtId="0" fontId="2" fillId="0" borderId="42" xfId="0" applyFont="1" applyFill="1" applyBorder="1" applyAlignment="1">
      <alignment horizontal="justify" vertical="center" wrapText="1"/>
    </xf>
    <xf numFmtId="0" fontId="2" fillId="0" borderId="0" xfId="0" applyFont="1" applyFill="1" applyAlignment="1">
      <alignment horizontal="center" vertical="center" wrapText="1"/>
    </xf>
    <xf numFmtId="0" fontId="2" fillId="0" borderId="42" xfId="0" applyFont="1" applyFill="1" applyBorder="1" applyAlignment="1">
      <alignment horizontal="center" vertical="center"/>
    </xf>
    <xf numFmtId="0" fontId="4" fillId="0" borderId="13" xfId="0" applyFont="1" applyFill="1" applyBorder="1" applyAlignment="1">
      <alignment horizontal="right" vertical="center" wrapText="1"/>
    </xf>
    <xf numFmtId="0" fontId="4" fillId="0" borderId="4" xfId="0" applyFont="1" applyFill="1" applyBorder="1" applyAlignment="1">
      <alignment horizontal="right" vertical="center" wrapText="1"/>
    </xf>
    <xf numFmtId="0" fontId="4" fillId="0" borderId="5" xfId="0" applyFont="1" applyFill="1" applyBorder="1" applyAlignment="1">
      <alignment horizontal="center" vertical="justify"/>
    </xf>
    <xf numFmtId="164" fontId="4" fillId="0" borderId="11" xfId="0" applyNumberFormat="1" applyFont="1" applyFill="1" applyBorder="1" applyAlignment="1">
      <alignment horizontal="center" vertical="center"/>
    </xf>
    <xf numFmtId="165" fontId="4" fillId="0" borderId="33" xfId="0" applyNumberFormat="1" applyFont="1" applyFill="1" applyBorder="1" applyAlignment="1">
      <alignment horizontal="center" vertical="center"/>
    </xf>
    <xf numFmtId="165" fontId="2" fillId="0" borderId="33" xfId="0" applyNumberFormat="1" applyFont="1" applyFill="1" applyBorder="1" applyAlignment="1">
      <alignment horizontal="center" vertical="justify"/>
    </xf>
    <xf numFmtId="164" fontId="4" fillId="0" borderId="10" xfId="0" applyNumberFormat="1" applyFont="1" applyFill="1" applyBorder="1" applyAlignment="1">
      <alignment horizontal="center" vertical="center" wrapText="1"/>
    </xf>
    <xf numFmtId="0" fontId="4" fillId="0" borderId="4" xfId="0" applyFont="1" applyFill="1" applyBorder="1" applyAlignment="1">
      <alignment horizontal="right" vertical="justify"/>
    </xf>
    <xf numFmtId="0" fontId="2" fillId="0" borderId="4" xfId="0" applyFont="1" applyFill="1" applyBorder="1" applyAlignment="1">
      <alignment horizontal="center" vertical="justify"/>
    </xf>
    <xf numFmtId="0" fontId="4" fillId="0" borderId="4" xfId="0" applyFont="1" applyFill="1" applyBorder="1" applyAlignment="1">
      <alignment horizontal="center" vertical="justify"/>
    </xf>
    <xf numFmtId="0" fontId="2" fillId="0" borderId="4" xfId="0" applyFont="1" applyFill="1" applyBorder="1" applyAlignment="1">
      <alignment horizontal="justify" vertical="center" wrapText="1"/>
    </xf>
    <xf numFmtId="0" fontId="2" fillId="0" borderId="16" xfId="0" applyFont="1" applyFill="1" applyBorder="1" applyAlignment="1">
      <alignment horizontal="justify" vertical="center" wrapText="1"/>
    </xf>
    <xf numFmtId="0" fontId="2" fillId="0" borderId="10" xfId="0" applyFont="1" applyFill="1" applyBorder="1" applyAlignment="1">
      <alignment horizontal="justify" vertical="center" wrapText="1"/>
    </xf>
    <xf numFmtId="0" fontId="2" fillId="0" borderId="5" xfId="0" applyFont="1" applyFill="1" applyBorder="1" applyAlignment="1">
      <alignment horizontal="center" vertical="center"/>
    </xf>
    <xf numFmtId="164" fontId="2" fillId="0" borderId="11" xfId="0" applyNumberFormat="1" applyFont="1" applyFill="1" applyBorder="1" applyAlignment="1">
      <alignment horizontal="center" vertical="center"/>
    </xf>
    <xf numFmtId="0" fontId="2" fillId="0" borderId="17" xfId="0" applyFont="1" applyFill="1" applyBorder="1" applyAlignment="1">
      <alignment horizontal="center" vertical="center"/>
    </xf>
    <xf numFmtId="3" fontId="2" fillId="0" borderId="36" xfId="0" applyNumberFormat="1" applyFont="1" applyFill="1" applyBorder="1" applyAlignment="1">
      <alignment horizontal="center" vertical="center"/>
    </xf>
    <xf numFmtId="49" fontId="2" fillId="0" borderId="4" xfId="0" applyNumberFormat="1" applyFont="1" applyFill="1" applyBorder="1" applyAlignment="1">
      <alignment vertical="center" wrapText="1"/>
    </xf>
    <xf numFmtId="44" fontId="23" fillId="0" borderId="43" xfId="4" applyFont="1" applyFill="1" applyBorder="1" applyAlignment="1">
      <alignment vertical="center"/>
    </xf>
    <xf numFmtId="164" fontId="4" fillId="0" borderId="43" xfId="0" applyNumberFormat="1" applyFont="1" applyFill="1" applyBorder="1" applyAlignment="1">
      <alignment horizontal="center" vertical="center" wrapText="1"/>
    </xf>
    <xf numFmtId="0" fontId="13" fillId="0" borderId="52" xfId="0" applyFont="1" applyFill="1" applyBorder="1" applyAlignment="1">
      <alignment horizontal="center" vertical="center" wrapText="1"/>
    </xf>
    <xf numFmtId="0" fontId="4" fillId="0" borderId="78" xfId="0" applyFont="1" applyFill="1" applyBorder="1" applyAlignment="1">
      <alignment horizontal="center" vertical="center" wrapText="1"/>
    </xf>
    <xf numFmtId="44" fontId="4" fillId="0" borderId="43" xfId="4" applyFont="1" applyFill="1" applyBorder="1" applyAlignment="1">
      <alignment horizontal="center" vertical="center" wrapText="1"/>
    </xf>
    <xf numFmtId="44" fontId="4" fillId="0" borderId="43" xfId="4" applyFont="1" applyFill="1" applyBorder="1" applyAlignment="1">
      <alignment vertical="center" wrapText="1"/>
    </xf>
    <xf numFmtId="164" fontId="4" fillId="0" borderId="45" xfId="0" applyNumberFormat="1" applyFont="1" applyFill="1" applyBorder="1" applyAlignment="1">
      <alignment horizontal="center" vertical="center" wrapText="1"/>
    </xf>
    <xf numFmtId="0" fontId="2" fillId="0" borderId="11" xfId="0" applyFont="1" applyFill="1" applyBorder="1" applyAlignment="1">
      <alignment horizontal="left" vertical="center" wrapText="1"/>
    </xf>
    <xf numFmtId="164" fontId="2" fillId="0" borderId="6" xfId="0" applyNumberFormat="1" applyFont="1" applyFill="1" applyBorder="1" applyAlignment="1">
      <alignment horizontal="center" vertical="justify"/>
    </xf>
    <xf numFmtId="164" fontId="2" fillId="0" borderId="10" xfId="0" applyNumberFormat="1" applyFont="1" applyFill="1" applyBorder="1" applyAlignment="1">
      <alignment horizontal="center" vertical="center"/>
    </xf>
    <xf numFmtId="0" fontId="2" fillId="0" borderId="4" xfId="0" applyFont="1" applyFill="1" applyBorder="1" applyAlignment="1">
      <alignment horizontal="right" vertical="justify"/>
    </xf>
    <xf numFmtId="0" fontId="2" fillId="0" borderId="41" xfId="0" applyFont="1" applyFill="1" applyBorder="1" applyAlignment="1">
      <alignment vertical="center" wrapText="1"/>
    </xf>
    <xf numFmtId="0" fontId="2" fillId="0" borderId="47" xfId="0" applyFont="1" applyFill="1" applyBorder="1" applyAlignment="1">
      <alignment horizontal="center" vertical="center" wrapText="1"/>
    </xf>
    <xf numFmtId="0" fontId="2" fillId="0" borderId="14" xfId="0" applyFont="1" applyFill="1" applyBorder="1" applyAlignment="1">
      <alignment horizontal="justify" vertical="center" wrapText="1"/>
    </xf>
    <xf numFmtId="0" fontId="2" fillId="0" borderId="28" xfId="0" applyFont="1" applyFill="1" applyBorder="1" applyAlignment="1">
      <alignment horizontal="justify" vertical="center" wrapText="1"/>
    </xf>
    <xf numFmtId="0" fontId="2" fillId="0" borderId="21" xfId="0" applyFont="1" applyFill="1" applyBorder="1" applyAlignment="1">
      <alignment vertical="center" wrapText="1"/>
    </xf>
    <xf numFmtId="0" fontId="6" fillId="0" borderId="43" xfId="1" applyFont="1" applyFill="1" applyBorder="1" applyAlignment="1">
      <alignment horizontal="center" vertical="center" wrapText="1"/>
    </xf>
    <xf numFmtId="0" fontId="6" fillId="0" borderId="45" xfId="0" applyFont="1" applyFill="1" applyBorder="1" applyAlignment="1">
      <alignment horizontal="justify" vertical="center" wrapText="1"/>
    </xf>
    <xf numFmtId="0" fontId="2" fillId="0" borderId="78" xfId="0" applyFont="1" applyFill="1" applyBorder="1" applyAlignment="1">
      <alignment horizontal="center" vertical="center"/>
    </xf>
    <xf numFmtId="0" fontId="6" fillId="0" borderId="78" xfId="0" applyFont="1" applyFill="1" applyBorder="1" applyAlignment="1">
      <alignment horizontal="center" vertical="center"/>
    </xf>
    <xf numFmtId="43" fontId="2" fillId="0" borderId="43" xfId="2" applyFont="1" applyFill="1" applyBorder="1" applyAlignment="1">
      <alignment horizontal="right" vertical="center" wrapText="1"/>
    </xf>
    <xf numFmtId="43" fontId="2" fillId="0" borderId="43" xfId="0" applyNumberFormat="1" applyFont="1" applyFill="1" applyBorder="1" applyAlignment="1">
      <alignment horizontal="right" vertical="center"/>
    </xf>
    <xf numFmtId="174" fontId="6" fillId="0" borderId="43" xfId="0" applyNumberFormat="1" applyFont="1" applyFill="1" applyBorder="1" applyAlignment="1">
      <alignment horizontal="right"/>
    </xf>
    <xf numFmtId="0" fontId="4" fillId="0" borderId="43" xfId="0" applyFont="1" applyFill="1" applyBorder="1" applyAlignment="1">
      <alignment horizontal="right" vertical="center" wrapText="1"/>
    </xf>
    <xf numFmtId="0" fontId="4" fillId="0" borderId="42" xfId="0" applyFont="1" applyFill="1" applyBorder="1" applyAlignment="1">
      <alignment horizontal="right" vertical="center" wrapText="1"/>
    </xf>
    <xf numFmtId="0" fontId="6" fillId="0" borderId="43" xfId="0" applyFont="1" applyFill="1" applyBorder="1" applyAlignment="1">
      <alignment horizontal="left" vertical="top" wrapText="1"/>
    </xf>
    <xf numFmtId="0" fontId="6" fillId="0" borderId="45" xfId="0" applyFont="1" applyFill="1" applyBorder="1" applyAlignment="1">
      <alignment horizontal="center" vertical="center"/>
    </xf>
    <xf numFmtId="174" fontId="6" fillId="0" borderId="45" xfId="0" applyNumberFormat="1" applyFont="1" applyFill="1" applyBorder="1" applyAlignment="1">
      <alignment horizontal="right"/>
    </xf>
    <xf numFmtId="3" fontId="4" fillId="0" borderId="45"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165" fontId="2" fillId="0" borderId="33" xfId="0" applyNumberFormat="1" applyFont="1" applyFill="1" applyBorder="1" applyAlignment="1">
      <alignment horizontal="right" vertical="justify"/>
    </xf>
    <xf numFmtId="0" fontId="2" fillId="0" borderId="21" xfId="0" applyFont="1" applyFill="1" applyBorder="1" applyAlignment="1">
      <alignment horizontal="center" vertical="center" wrapText="1"/>
    </xf>
    <xf numFmtId="0" fontId="2" fillId="0" borderId="5" xfId="0" applyFont="1" applyFill="1" applyBorder="1" applyAlignment="1">
      <alignment horizontal="center" vertical="justify"/>
    </xf>
    <xf numFmtId="164" fontId="2" fillId="0" borderId="21" xfId="0" applyNumberFormat="1" applyFont="1" applyFill="1" applyBorder="1" applyAlignment="1">
      <alignment horizontal="center" vertical="justify"/>
    </xf>
    <xf numFmtId="164" fontId="2" fillId="0" borderId="20" xfId="0" applyNumberFormat="1" applyFont="1" applyFill="1" applyBorder="1" applyAlignment="1">
      <alignment horizontal="center" vertical="center"/>
    </xf>
    <xf numFmtId="0" fontId="2" fillId="0" borderId="18" xfId="0" applyFont="1" applyFill="1" applyBorder="1" applyAlignment="1">
      <alignment horizontal="center" vertical="justify"/>
    </xf>
    <xf numFmtId="0" fontId="2" fillId="0" borderId="17" xfId="0" applyFont="1" applyFill="1" applyBorder="1" applyAlignment="1">
      <alignment horizontal="center" vertical="justify"/>
    </xf>
    <xf numFmtId="164" fontId="2" fillId="0" borderId="19" xfId="0" applyNumberFormat="1" applyFont="1" applyFill="1" applyBorder="1" applyAlignment="1">
      <alignment horizontal="center" vertical="center"/>
    </xf>
    <xf numFmtId="165" fontId="2" fillId="0" borderId="35" xfId="0" applyNumberFormat="1" applyFont="1" applyFill="1" applyBorder="1" applyAlignment="1">
      <alignment horizontal="center" vertical="justify"/>
    </xf>
    <xf numFmtId="164" fontId="2" fillId="0" borderId="43" xfId="0" applyNumberFormat="1" applyFont="1" applyFill="1" applyBorder="1" applyAlignment="1">
      <alignment horizontal="center" vertical="justify"/>
    </xf>
    <xf numFmtId="0" fontId="2" fillId="0" borderId="79" xfId="0" applyFont="1" applyFill="1" applyBorder="1" applyAlignment="1">
      <alignment horizontal="center" vertical="center" wrapText="1"/>
    </xf>
    <xf numFmtId="0" fontId="2" fillId="0" borderId="80" xfId="0" applyFont="1" applyFill="1" applyBorder="1" applyAlignment="1">
      <alignment horizontal="center" vertical="center" wrapText="1"/>
    </xf>
    <xf numFmtId="0" fontId="2" fillId="0" borderId="80" xfId="0" applyFont="1" applyFill="1" applyBorder="1" applyAlignment="1">
      <alignment vertical="center" wrapText="1"/>
    </xf>
    <xf numFmtId="0" fontId="2" fillId="0" borderId="80" xfId="0" applyFont="1" applyFill="1" applyBorder="1" applyAlignment="1">
      <alignment horizontal="left" vertical="center" wrapText="1"/>
    </xf>
    <xf numFmtId="0" fontId="9" fillId="0" borderId="80" xfId="0" applyFont="1" applyFill="1" applyBorder="1" applyAlignment="1">
      <alignment vertical="center"/>
    </xf>
    <xf numFmtId="43" fontId="2" fillId="0" borderId="80" xfId="2" applyFont="1" applyFill="1" applyBorder="1" applyAlignment="1">
      <alignment horizontal="center" vertical="center" wrapText="1"/>
    </xf>
    <xf numFmtId="3" fontId="2" fillId="0" borderId="80" xfId="0" applyNumberFormat="1" applyFont="1" applyFill="1" applyBorder="1" applyAlignment="1">
      <alignment horizontal="center" vertical="center" wrapText="1"/>
    </xf>
    <xf numFmtId="0" fontId="4" fillId="0" borderId="80" xfId="0" applyFont="1" applyFill="1" applyBorder="1" applyAlignment="1">
      <alignment horizontal="center" vertical="center" wrapText="1"/>
    </xf>
    <xf numFmtId="0" fontId="2" fillId="0" borderId="81" xfId="0" applyFont="1" applyFill="1" applyBorder="1" applyAlignment="1">
      <alignment horizontal="center" vertical="center" wrapText="1"/>
    </xf>
    <xf numFmtId="0" fontId="2" fillId="0" borderId="82" xfId="0" applyFont="1" applyFill="1" applyBorder="1" applyAlignment="1">
      <alignment horizontal="center" vertical="center" wrapText="1"/>
    </xf>
    <xf numFmtId="0" fontId="2" fillId="0" borderId="83" xfId="0" applyFont="1" applyFill="1" applyBorder="1" applyAlignment="1">
      <alignment horizontal="center" vertical="center" wrapText="1"/>
    </xf>
    <xf numFmtId="0" fontId="2" fillId="0" borderId="83" xfId="0" applyFont="1" applyFill="1" applyBorder="1" applyAlignment="1">
      <alignment vertical="center" wrapText="1"/>
    </xf>
    <xf numFmtId="0" fontId="2" fillId="0" borderId="83" xfId="0" applyFont="1" applyFill="1" applyBorder="1" applyAlignment="1">
      <alignment horizontal="left" vertical="center" wrapText="1"/>
    </xf>
    <xf numFmtId="0" fontId="2" fillId="0" borderId="83" xfId="0" applyFont="1" applyFill="1" applyBorder="1" applyAlignment="1">
      <alignment horizontal="justify" vertical="center" wrapText="1"/>
    </xf>
    <xf numFmtId="3" fontId="2" fillId="0" borderId="83" xfId="0" applyNumberFormat="1" applyFont="1" applyFill="1" applyBorder="1" applyAlignment="1">
      <alignment horizontal="center" vertical="center" wrapText="1"/>
    </xf>
    <xf numFmtId="0" fontId="4" fillId="0" borderId="83" xfId="0" applyFont="1" applyFill="1" applyBorder="1" applyAlignment="1">
      <alignment horizontal="center" vertical="center" wrapText="1"/>
    </xf>
    <xf numFmtId="0" fontId="2" fillId="0" borderId="84" xfId="0" applyFont="1" applyFill="1" applyBorder="1" applyAlignment="1">
      <alignment horizontal="center" vertical="center" wrapText="1"/>
    </xf>
    <xf numFmtId="0" fontId="6" fillId="0" borderId="83" xfId="0" applyFont="1" applyFill="1" applyBorder="1" applyAlignment="1">
      <alignment horizontal="justify" vertical="center" wrapText="1"/>
    </xf>
    <xf numFmtId="175" fontId="6" fillId="0" borderId="83" xfId="0" applyNumberFormat="1" applyFont="1" applyFill="1" applyBorder="1" applyAlignment="1">
      <alignment horizontal="left" vertical="center" wrapText="1"/>
    </xf>
    <xf numFmtId="0" fontId="6" fillId="0" borderId="83" xfId="0" applyFont="1" applyFill="1" applyBorder="1" applyAlignment="1">
      <alignment horizontal="left" vertical="center" wrapText="1"/>
    </xf>
    <xf numFmtId="0" fontId="6" fillId="0" borderId="82" xfId="0" applyFont="1" applyFill="1" applyBorder="1" applyAlignment="1">
      <alignment horizontal="center" vertical="center"/>
    </xf>
    <xf numFmtId="0" fontId="2" fillId="0" borderId="83" xfId="0" applyFont="1" applyFill="1" applyBorder="1" applyAlignment="1">
      <alignment vertical="center"/>
    </xf>
    <xf numFmtId="0" fontId="6" fillId="0" borderId="43" xfId="13" applyFont="1" applyFill="1" applyBorder="1" applyAlignment="1">
      <alignment horizontal="center" vertical="center" wrapText="1"/>
    </xf>
    <xf numFmtId="0" fontId="6" fillId="0" borderId="83" xfId="0" applyFont="1" applyFill="1" applyBorder="1" applyAlignment="1">
      <alignment horizontal="justify" vertical="center"/>
    </xf>
    <xf numFmtId="43" fontId="6" fillId="0" borderId="83" xfId="2" applyFont="1" applyFill="1" applyBorder="1" applyAlignment="1">
      <alignment horizontal="center" vertical="center" wrapText="1"/>
    </xf>
    <xf numFmtId="0" fontId="6" fillId="0" borderId="83" xfId="0" applyFont="1" applyFill="1" applyBorder="1" applyAlignment="1">
      <alignment horizontal="left" vertical="center"/>
    </xf>
    <xf numFmtId="0" fontId="4" fillId="0" borderId="84" xfId="0" applyFont="1" applyFill="1" applyBorder="1" applyAlignment="1">
      <alignment horizontal="center" vertical="center" wrapText="1"/>
    </xf>
    <xf numFmtId="0" fontId="6" fillId="0" borderId="83" xfId="0" applyFont="1" applyFill="1" applyBorder="1" applyAlignment="1">
      <alignment vertical="center"/>
    </xf>
    <xf numFmtId="0" fontId="6" fillId="0" borderId="82" xfId="0" applyFont="1" applyFill="1" applyBorder="1" applyAlignment="1">
      <alignment horizontal="center" vertical="center" wrapText="1"/>
    </xf>
    <xf numFmtId="0" fontId="6" fillId="0" borderId="83" xfId="0" applyFont="1" applyFill="1" applyBorder="1" applyAlignment="1">
      <alignment horizontal="center" vertical="center" wrapText="1"/>
    </xf>
    <xf numFmtId="0" fontId="6" fillId="0" borderId="83" xfId="0" applyFont="1" applyFill="1" applyBorder="1" applyAlignment="1">
      <alignment vertical="center" wrapText="1"/>
    </xf>
    <xf numFmtId="3" fontId="6" fillId="0" borderId="83" xfId="0" applyNumberFormat="1" applyFont="1" applyFill="1" applyBorder="1" applyAlignment="1">
      <alignment horizontal="center" vertical="center" wrapText="1"/>
    </xf>
    <xf numFmtId="0" fontId="13" fillId="0" borderId="83" xfId="0" applyFont="1" applyFill="1" applyBorder="1" applyAlignment="1">
      <alignment horizontal="center" vertical="center" wrapText="1"/>
    </xf>
    <xf numFmtId="0" fontId="6" fillId="0" borderId="84" xfId="0" applyFont="1" applyFill="1" applyBorder="1" applyAlignment="1">
      <alignment horizontal="center" vertical="center" wrapText="1"/>
    </xf>
    <xf numFmtId="0" fontId="6" fillId="0" borderId="43" xfId="14" applyFont="1" applyFill="1" applyBorder="1" applyAlignment="1">
      <alignment horizontal="center" vertical="center"/>
    </xf>
    <xf numFmtId="43" fontId="6" fillId="0" borderId="83" xfId="2" applyFont="1" applyFill="1" applyBorder="1" applyAlignment="1">
      <alignment horizontal="right" vertical="center" shrinkToFit="1"/>
    </xf>
    <xf numFmtId="0" fontId="9" fillId="0" borderId="83" xfId="0" applyFont="1" applyFill="1" applyBorder="1" applyAlignment="1">
      <alignment vertical="center"/>
    </xf>
    <xf numFmtId="175" fontId="6" fillId="0" borderId="83" xfId="0" applyNumberFormat="1" applyFont="1" applyFill="1" applyBorder="1" applyAlignment="1">
      <alignment vertical="center" wrapText="1"/>
    </xf>
    <xf numFmtId="0" fontId="28" fillId="0" borderId="83" xfId="0" applyFont="1" applyFill="1" applyBorder="1" applyAlignment="1">
      <alignment horizontal="justify" vertical="center"/>
    </xf>
    <xf numFmtId="0" fontId="4" fillId="0" borderId="41"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49" xfId="0" applyFont="1" applyFill="1" applyBorder="1" applyAlignment="1">
      <alignment horizontal="center" vertical="center" wrapText="1"/>
    </xf>
    <xf numFmtId="164" fontId="4" fillId="0" borderId="43" xfId="0" applyNumberFormat="1" applyFont="1" applyFill="1" applyBorder="1" applyAlignment="1">
      <alignment horizontal="center" vertical="center"/>
    </xf>
    <xf numFmtId="165" fontId="2" fillId="0" borderId="43" xfId="0" applyNumberFormat="1" applyFont="1" applyFill="1" applyBorder="1" applyAlignment="1">
      <alignment horizontal="center" vertical="justify"/>
    </xf>
    <xf numFmtId="0" fontId="4" fillId="0" borderId="88" xfId="0" applyFont="1" applyFill="1" applyBorder="1" applyAlignment="1">
      <alignment horizontal="center" vertical="center" wrapText="1"/>
    </xf>
    <xf numFmtId="0" fontId="2" fillId="0" borderId="45" xfId="0" applyFont="1" applyFill="1" applyBorder="1" applyAlignment="1">
      <alignment horizontal="left" vertical="center" wrapText="1"/>
    </xf>
    <xf numFmtId="165" fontId="4" fillId="0" borderId="45" xfId="0" applyNumberFormat="1" applyFont="1" applyFill="1" applyBorder="1" applyAlignment="1">
      <alignment horizontal="center" vertical="center" wrapText="1"/>
    </xf>
    <xf numFmtId="0" fontId="2" fillId="0" borderId="89" xfId="0" applyFont="1" applyFill="1" applyBorder="1" applyAlignment="1">
      <alignment horizontal="center" vertical="center"/>
    </xf>
    <xf numFmtId="0" fontId="2" fillId="0" borderId="90" xfId="0" applyFont="1" applyFill="1" applyBorder="1" applyAlignment="1">
      <alignment horizontal="center" vertical="center"/>
    </xf>
    <xf numFmtId="43" fontId="4" fillId="0" borderId="43" xfId="2" applyFont="1" applyFill="1" applyBorder="1" applyAlignment="1" applyProtection="1">
      <alignment horizontal="center" vertical="center" wrapText="1"/>
    </xf>
    <xf numFmtId="43" fontId="13" fillId="0" borderId="43" xfId="2" applyFont="1" applyFill="1" applyBorder="1" applyAlignment="1" applyProtection="1">
      <alignment vertical="center" wrapText="1"/>
    </xf>
    <xf numFmtId="0" fontId="2" fillId="0" borderId="43" xfId="0" applyFont="1" applyFill="1" applyBorder="1" applyAlignment="1">
      <alignment wrapText="1"/>
    </xf>
    <xf numFmtId="0" fontId="4" fillId="0" borderId="4" xfId="0" applyFont="1" applyFill="1" applyBorder="1" applyAlignment="1">
      <alignment horizontal="left" vertical="center" wrapText="1"/>
    </xf>
    <xf numFmtId="0" fontId="2" fillId="0" borderId="0" xfId="0" applyFont="1" applyFill="1" applyAlignment="1">
      <alignment wrapText="1"/>
    </xf>
    <xf numFmtId="0" fontId="6" fillId="0" borderId="43" xfId="2" applyNumberFormat="1" applyFont="1" applyFill="1" applyBorder="1" applyAlignment="1" applyProtection="1">
      <alignment vertical="center" wrapText="1"/>
    </xf>
    <xf numFmtId="0" fontId="4" fillId="0" borderId="13" xfId="0" applyFont="1" applyFill="1" applyBorder="1" applyAlignment="1">
      <alignment horizontal="left" vertical="center" wrapText="1"/>
    </xf>
    <xf numFmtId="43" fontId="2" fillId="0" borderId="43" xfId="2" applyFont="1" applyFill="1" applyBorder="1" applyAlignment="1" applyProtection="1">
      <alignment horizontal="left" vertical="center" wrapText="1"/>
    </xf>
    <xf numFmtId="0" fontId="2" fillId="0" borderId="43" xfId="2" applyNumberFormat="1" applyFont="1" applyFill="1" applyBorder="1" applyAlignment="1" applyProtection="1">
      <alignment vertical="center" wrapText="1"/>
    </xf>
    <xf numFmtId="0" fontId="6" fillId="0" borderId="43" xfId="2" applyNumberFormat="1" applyFont="1" applyFill="1" applyBorder="1" applyAlignment="1" applyProtection="1">
      <alignment wrapText="1"/>
    </xf>
    <xf numFmtId="0" fontId="2" fillId="0" borderId="43" xfId="2" applyNumberFormat="1" applyFont="1" applyFill="1" applyBorder="1" applyAlignment="1" applyProtection="1">
      <alignment wrapText="1"/>
    </xf>
    <xf numFmtId="0" fontId="4" fillId="0" borderId="18"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0" borderId="16" xfId="0" applyFont="1" applyFill="1" applyBorder="1" applyAlignment="1">
      <alignment horizontal="justify" vertical="center" wrapText="1"/>
    </xf>
    <xf numFmtId="0" fontId="4" fillId="0" borderId="19" xfId="0" applyFont="1" applyFill="1" applyBorder="1" applyAlignment="1">
      <alignment horizontal="center" vertical="center" wrapText="1"/>
    </xf>
    <xf numFmtId="0" fontId="4" fillId="0" borderId="17" xfId="0" applyFont="1" applyFill="1" applyBorder="1" applyAlignment="1">
      <alignment horizontal="center" vertical="justify"/>
    </xf>
    <xf numFmtId="3" fontId="4" fillId="0" borderId="36" xfId="0" applyNumberFormat="1" applyFont="1" applyFill="1" applyBorder="1" applyAlignment="1">
      <alignment horizontal="center" vertical="center"/>
    </xf>
    <xf numFmtId="164" fontId="4" fillId="0" borderId="21" xfId="0" applyNumberFormat="1" applyFont="1" applyFill="1" applyBorder="1" applyAlignment="1">
      <alignment horizontal="center" vertical="justify"/>
    </xf>
    <xf numFmtId="164" fontId="4" fillId="0" borderId="20" xfId="0" applyNumberFormat="1" applyFont="1" applyFill="1" applyBorder="1" applyAlignment="1">
      <alignment horizontal="center" vertical="center"/>
    </xf>
    <xf numFmtId="0" fontId="4" fillId="0" borderId="20" xfId="0" applyFont="1" applyFill="1" applyBorder="1" applyAlignment="1">
      <alignment horizontal="center" vertical="center" wrapText="1"/>
    </xf>
    <xf numFmtId="165" fontId="4" fillId="0" borderId="35" xfId="0" applyNumberFormat="1" applyFont="1" applyFill="1" applyBorder="1" applyAlignment="1">
      <alignment horizontal="center" vertical="center" wrapText="1"/>
    </xf>
    <xf numFmtId="0" fontId="4" fillId="0" borderId="18" xfId="0" applyFont="1" applyFill="1" applyBorder="1" applyAlignment="1">
      <alignment horizontal="center" vertical="justify"/>
    </xf>
    <xf numFmtId="0" fontId="6" fillId="0" borderId="12"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3" xfId="0" applyFont="1" applyFill="1" applyBorder="1" applyAlignment="1">
      <alignment vertical="center" wrapText="1"/>
    </xf>
    <xf numFmtId="0" fontId="6" fillId="0" borderId="15" xfId="0" applyFont="1" applyFill="1" applyBorder="1" applyAlignment="1">
      <alignment vertical="center" wrapText="1"/>
    </xf>
    <xf numFmtId="0" fontId="6" fillId="0" borderId="1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165" fontId="6" fillId="0" borderId="31" xfId="0" applyNumberFormat="1"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0" fontId="6" fillId="0" borderId="13" xfId="0" applyFont="1" applyFill="1" applyBorder="1" applyAlignment="1">
      <alignment horizontal="right" vertical="center" wrapText="1"/>
    </xf>
    <xf numFmtId="0" fontId="2" fillId="0" borderId="91" xfId="0" applyFont="1" applyFill="1" applyBorder="1" applyAlignment="1">
      <alignment horizontal="center" vertical="center" wrapText="1"/>
    </xf>
    <xf numFmtId="0" fontId="2" fillId="0" borderId="92" xfId="0" applyFont="1" applyFill="1" applyBorder="1" applyAlignment="1">
      <alignment horizontal="center" vertical="center" wrapText="1"/>
    </xf>
    <xf numFmtId="164" fontId="2" fillId="0" borderId="68" xfId="0" applyNumberFormat="1" applyFont="1" applyFill="1" applyBorder="1" applyAlignment="1">
      <alignment horizontal="center" vertical="center"/>
    </xf>
    <xf numFmtId="165" fontId="2" fillId="0" borderId="35" xfId="0" applyNumberFormat="1" applyFont="1" applyFill="1" applyBorder="1" applyAlignment="1">
      <alignment horizontal="center" vertical="center" wrapText="1"/>
    </xf>
    <xf numFmtId="0" fontId="2" fillId="0" borderId="93" xfId="0" applyFont="1" applyFill="1" applyBorder="1" applyAlignment="1">
      <alignment horizontal="left" vertical="center" wrapText="1"/>
    </xf>
    <xf numFmtId="0" fontId="2" fillId="0" borderId="78" xfId="0" applyFont="1" applyFill="1" applyBorder="1" applyAlignment="1">
      <alignment horizontal="center" vertical="center" wrapText="1"/>
    </xf>
    <xf numFmtId="0" fontId="2" fillId="0" borderId="2" xfId="0" applyFont="1" applyFill="1" applyBorder="1" applyAlignment="1">
      <alignment horizontal="center" vertical="center" wrapText="1"/>
    </xf>
    <xf numFmtId="165" fontId="2" fillId="0" borderId="44" xfId="0" applyNumberFormat="1"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6" fillId="0" borderId="8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17" xfId="0" applyFont="1" applyFill="1" applyBorder="1" applyAlignment="1">
      <alignment horizontal="center" vertical="center" wrapText="1"/>
    </xf>
    <xf numFmtId="0" fontId="6" fillId="0" borderId="19" xfId="0" applyFont="1" applyFill="1" applyBorder="1" applyAlignment="1">
      <alignment horizontal="center" vertical="center" wrapText="1"/>
    </xf>
    <xf numFmtId="165" fontId="6" fillId="0" borderId="35" xfId="0" applyNumberFormat="1" applyFont="1" applyFill="1" applyBorder="1" applyAlignment="1">
      <alignment horizontal="center" vertical="center" wrapText="1"/>
    </xf>
    <xf numFmtId="3" fontId="6" fillId="0" borderId="36" xfId="0" applyNumberFormat="1" applyFont="1" applyFill="1" applyBorder="1" applyAlignment="1">
      <alignment horizontal="center" vertical="center" wrapText="1"/>
    </xf>
    <xf numFmtId="0" fontId="6" fillId="0" borderId="47" xfId="0" applyFont="1" applyFill="1" applyBorder="1" applyAlignment="1">
      <alignment horizontal="center" vertical="center" wrapText="1"/>
    </xf>
    <xf numFmtId="0" fontId="2" fillId="0" borderId="92" xfId="0" applyFont="1" applyFill="1" applyBorder="1" applyAlignment="1">
      <alignment horizontal="left" vertical="center" wrapText="1"/>
    </xf>
    <xf numFmtId="3" fontId="2" fillId="0" borderId="92" xfId="0" applyNumberFormat="1" applyFont="1" applyFill="1" applyBorder="1" applyAlignment="1">
      <alignment horizontal="center" vertical="center" wrapText="1"/>
    </xf>
    <xf numFmtId="0" fontId="2" fillId="0" borderId="94" xfId="0" applyFont="1" applyFill="1" applyBorder="1" applyAlignment="1">
      <alignment horizontal="center" vertical="center" wrapText="1"/>
    </xf>
    <xf numFmtId="0" fontId="2" fillId="0" borderId="95" xfId="0" applyFont="1" applyFill="1" applyBorder="1" applyAlignment="1">
      <alignment horizontal="center" vertical="center" wrapText="1"/>
    </xf>
    <xf numFmtId="165" fontId="4" fillId="0" borderId="94" xfId="0" applyNumberFormat="1" applyFont="1" applyFill="1" applyBorder="1" applyAlignment="1">
      <alignment horizontal="center" vertical="center" wrapText="1"/>
    </xf>
    <xf numFmtId="3" fontId="4" fillId="0" borderId="95" xfId="0" applyNumberFormat="1" applyFont="1" applyFill="1" applyBorder="1" applyAlignment="1">
      <alignment horizontal="center" vertical="center" wrapText="1"/>
    </xf>
    <xf numFmtId="0" fontId="4" fillId="0" borderId="95"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17" xfId="0" applyFont="1" applyFill="1" applyBorder="1" applyAlignment="1">
      <alignment horizontal="center" vertical="center" wrapText="1"/>
    </xf>
    <xf numFmtId="3" fontId="4" fillId="0" borderId="36" xfId="0" applyNumberFormat="1"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4" fillId="0" borderId="96" xfId="0" applyFont="1" applyFill="1" applyBorder="1" applyAlignment="1">
      <alignment horizontal="center" vertical="center" wrapText="1"/>
    </xf>
    <xf numFmtId="165" fontId="4" fillId="0" borderId="78" xfId="0" applyNumberFormat="1" applyFont="1" applyFill="1" applyBorder="1" applyAlignment="1">
      <alignment horizontal="center" vertical="center" wrapText="1"/>
    </xf>
    <xf numFmtId="3" fontId="4" fillId="0" borderId="92" xfId="0" applyNumberFormat="1" applyFont="1" applyFill="1" applyBorder="1" applyAlignment="1">
      <alignment horizontal="center" vertical="center" wrapText="1"/>
    </xf>
    <xf numFmtId="0" fontId="4" fillId="0" borderId="36" xfId="0" applyFont="1" applyFill="1" applyBorder="1" applyAlignment="1">
      <alignment horizontal="center" vertical="center" wrapText="1"/>
    </xf>
    <xf numFmtId="0" fontId="4" fillId="0" borderId="97" xfId="0" applyFont="1" applyFill="1" applyBorder="1" applyAlignment="1">
      <alignment horizontal="center" vertical="center" wrapText="1"/>
    </xf>
    <xf numFmtId="0" fontId="2" fillId="0" borderId="43" xfId="0" applyFont="1" applyFill="1" applyBorder="1" applyAlignment="1">
      <alignment horizontal="center"/>
    </xf>
    <xf numFmtId="0" fontId="2" fillId="0" borderId="43" xfId="1" applyFont="1" applyFill="1" applyBorder="1" applyAlignment="1">
      <alignment vertical="center" wrapText="1"/>
    </xf>
    <xf numFmtId="0" fontId="2" fillId="0" borderId="98" xfId="0" applyFont="1" applyFill="1" applyBorder="1" applyAlignment="1">
      <alignment horizontal="left" vertical="center"/>
    </xf>
    <xf numFmtId="8" fontId="2" fillId="0" borderId="43" xfId="0" applyNumberFormat="1" applyFont="1" applyFill="1" applyBorder="1" applyAlignment="1">
      <alignment horizontal="right" vertical="center" wrapText="1"/>
    </xf>
    <xf numFmtId="3" fontId="4" fillId="0" borderId="85" xfId="0" applyNumberFormat="1" applyFont="1" applyFill="1" applyBorder="1" applyAlignment="1">
      <alignment horizontal="center" vertical="center" wrapText="1"/>
    </xf>
    <xf numFmtId="0" fontId="6" fillId="0" borderId="43" xfId="0" applyFont="1" applyFill="1" applyBorder="1" applyAlignment="1">
      <alignment horizontal="center" vertical="justify" wrapText="1"/>
    </xf>
    <xf numFmtId="0" fontId="2" fillId="0" borderId="98" xfId="0" applyFont="1" applyFill="1" applyBorder="1" applyAlignment="1">
      <alignment horizontal="left" vertical="center" wrapText="1"/>
    </xf>
    <xf numFmtId="0" fontId="14" fillId="0" borderId="43" xfId="0" applyFont="1" applyFill="1" applyBorder="1" applyAlignment="1">
      <alignment horizontal="justify" vertical="center" wrapText="1"/>
    </xf>
    <xf numFmtId="181" fontId="2" fillId="0" borderId="43" xfId="0" applyNumberFormat="1" applyFont="1" applyFill="1" applyBorder="1" applyAlignment="1">
      <alignment horizontal="right" vertical="center"/>
    </xf>
    <xf numFmtId="0" fontId="2" fillId="0" borderId="43" xfId="0" applyFont="1" applyFill="1" applyBorder="1" applyAlignment="1">
      <alignment horizontal="justify" vertical="justify" wrapText="1"/>
    </xf>
    <xf numFmtId="0" fontId="2" fillId="0" borderId="99" xfId="0" applyFont="1" applyFill="1" applyBorder="1" applyAlignment="1">
      <alignment horizontal="left" vertical="center" wrapText="1"/>
    </xf>
    <xf numFmtId="0" fontId="2" fillId="0" borderId="98" xfId="0" applyFont="1" applyFill="1" applyBorder="1" applyAlignment="1">
      <alignment horizontal="justify" vertical="justify" wrapText="1"/>
    </xf>
    <xf numFmtId="0" fontId="9" fillId="0" borderId="43" xfId="0" applyFont="1" applyFill="1" applyBorder="1" applyAlignment="1">
      <alignment horizontal="justify" vertical="justify" wrapText="1"/>
    </xf>
    <xf numFmtId="0" fontId="23" fillId="0" borderId="43" xfId="0" applyFont="1" applyFill="1" applyBorder="1" applyAlignment="1">
      <alignment horizontal="justify" vertical="justify" wrapText="1"/>
    </xf>
    <xf numFmtId="0" fontId="2" fillId="0" borderId="98" xfId="0" applyFont="1" applyFill="1" applyBorder="1" applyAlignment="1">
      <alignment horizontal="center" vertical="center" wrapText="1"/>
    </xf>
    <xf numFmtId="0" fontId="13" fillId="0" borderId="43" xfId="0" applyFont="1" applyFill="1" applyBorder="1" applyAlignment="1">
      <alignment horizontal="left" vertical="center" wrapText="1"/>
    </xf>
    <xf numFmtId="0" fontId="6" fillId="0" borderId="43" xfId="0" applyFont="1" applyFill="1" applyBorder="1" applyAlignment="1">
      <alignment horizontal="justify" vertical="justify" wrapText="1"/>
    </xf>
    <xf numFmtId="0" fontId="2" fillId="0" borderId="98" xfId="1" applyFont="1" applyFill="1" applyBorder="1" applyAlignment="1">
      <alignment horizontal="center" vertical="center" wrapText="1"/>
    </xf>
    <xf numFmtId="0" fontId="2" fillId="0" borderId="46" xfId="0" applyFont="1" applyFill="1" applyBorder="1" applyAlignment="1">
      <alignment horizontal="left" vertical="center" wrapText="1"/>
    </xf>
    <xf numFmtId="0" fontId="4" fillId="0" borderId="98" xfId="0" applyFont="1" applyFill="1" applyBorder="1" applyAlignment="1">
      <alignment horizontal="justify" vertical="justify" wrapText="1"/>
    </xf>
    <xf numFmtId="0" fontId="2" fillId="0" borderId="43" xfId="1" applyFont="1" applyFill="1" applyBorder="1" applyAlignment="1">
      <alignment horizontal="left" vertical="center" wrapText="1"/>
    </xf>
    <xf numFmtId="0" fontId="4" fillId="0" borderId="43" xfId="0" applyFont="1" applyFill="1" applyBorder="1" applyAlignment="1">
      <alignment horizontal="justify" vertical="center"/>
    </xf>
    <xf numFmtId="3" fontId="4" fillId="0" borderId="86" xfId="0" applyNumberFormat="1" applyFont="1" applyFill="1" applyBorder="1" applyAlignment="1">
      <alignment horizontal="center" vertical="center" wrapText="1"/>
    </xf>
    <xf numFmtId="0" fontId="2" fillId="0" borderId="46" xfId="1" applyFont="1" applyFill="1" applyBorder="1" applyAlignment="1">
      <alignment horizontal="left" vertical="center" wrapText="1"/>
    </xf>
    <xf numFmtId="3" fontId="4" fillId="0" borderId="86" xfId="0" applyNumberFormat="1" applyFont="1" applyFill="1" applyBorder="1" applyAlignment="1">
      <alignment horizontal="center" vertical="center"/>
    </xf>
    <xf numFmtId="164" fontId="4" fillId="0" borderId="6" xfId="0" applyNumberFormat="1" applyFont="1" applyFill="1" applyBorder="1" applyAlignment="1">
      <alignment horizontal="center" vertical="justify"/>
    </xf>
    <xf numFmtId="0" fontId="2" fillId="0" borderId="100" xfId="0" applyFont="1" applyFill="1" applyBorder="1" applyAlignment="1">
      <alignment horizontal="center" vertical="center" wrapText="1"/>
    </xf>
    <xf numFmtId="3" fontId="4" fillId="0" borderId="87" xfId="0" applyNumberFormat="1" applyFont="1" applyFill="1" applyBorder="1" applyAlignment="1">
      <alignment horizontal="center" vertical="center"/>
    </xf>
    <xf numFmtId="0" fontId="2" fillId="0" borderId="101" xfId="0" applyFont="1" applyFill="1" applyBorder="1" applyAlignment="1">
      <alignment horizontal="center" vertical="center" wrapText="1"/>
    </xf>
    <xf numFmtId="0" fontId="2" fillId="0" borderId="43" xfId="0" applyFont="1" applyFill="1" applyBorder="1" applyAlignment="1">
      <alignment horizontal="justify" vertical="justify"/>
    </xf>
    <xf numFmtId="0" fontId="6" fillId="0" borderId="43" xfId="0" applyFont="1" applyFill="1" applyBorder="1" applyAlignment="1">
      <alignment horizontal="justify" vertical="justify"/>
    </xf>
    <xf numFmtId="0" fontId="2" fillId="0" borderId="46" xfId="1" applyFont="1" applyFill="1" applyBorder="1" applyAlignment="1">
      <alignment horizontal="center" vertical="center" wrapText="1"/>
    </xf>
    <xf numFmtId="0" fontId="2" fillId="0" borderId="98" xfId="0" applyFont="1" applyFill="1" applyBorder="1" applyAlignment="1">
      <alignment horizontal="justify" vertical="justify"/>
    </xf>
    <xf numFmtId="0" fontId="4" fillId="0" borderId="18" xfId="0" applyFont="1" applyFill="1" applyBorder="1" applyAlignment="1">
      <alignment horizontal="right" vertical="justify"/>
    </xf>
    <xf numFmtId="0" fontId="2" fillId="0" borderId="98" xfId="0" applyFont="1" applyFill="1" applyBorder="1" applyAlignment="1">
      <alignment horizontal="justify" vertical="center" wrapText="1"/>
    </xf>
    <xf numFmtId="181" fontId="2" fillId="0" borderId="43" xfId="0" applyNumberFormat="1" applyFont="1" applyFill="1" applyBorder="1" applyAlignment="1">
      <alignment horizontal="right" vertical="center" wrapText="1"/>
    </xf>
    <xf numFmtId="0" fontId="6" fillId="0" borderId="43" xfId="0" applyFont="1" applyFill="1" applyBorder="1" applyAlignment="1">
      <alignment horizontal="justify" vertical="center"/>
    </xf>
    <xf numFmtId="0" fontId="2" fillId="0" borderId="100" xfId="1" applyFont="1" applyFill="1" applyBorder="1" applyAlignment="1">
      <alignment vertical="center" wrapText="1"/>
    </xf>
    <xf numFmtId="0" fontId="2" fillId="0" borderId="46" xfId="0" applyFont="1" applyFill="1" applyBorder="1" applyAlignment="1">
      <alignment horizontal="justify" vertical="center"/>
    </xf>
    <xf numFmtId="182" fontId="2" fillId="0" borderId="43" xfId="0" applyNumberFormat="1" applyFont="1" applyFill="1" applyBorder="1" applyAlignment="1">
      <alignment horizontal="right" vertical="center" wrapText="1"/>
    </xf>
    <xf numFmtId="181" fontId="2" fillId="0" borderId="43" xfId="0" applyNumberFormat="1" applyFont="1" applyFill="1" applyBorder="1" applyAlignment="1">
      <alignment horizontal="center" vertical="center"/>
    </xf>
    <xf numFmtId="0" fontId="2" fillId="0" borderId="45" xfId="1" applyFont="1" applyFill="1" applyBorder="1" applyAlignment="1">
      <alignment horizontal="center" vertical="center" wrapText="1"/>
    </xf>
    <xf numFmtId="0" fontId="4" fillId="0" borderId="102" xfId="0" applyFont="1" applyFill="1" applyBorder="1" applyAlignment="1">
      <alignment horizontal="center" vertical="center" wrapText="1"/>
    </xf>
    <xf numFmtId="181" fontId="2" fillId="0" borderId="43" xfId="0" applyNumberFormat="1" applyFont="1" applyFill="1" applyBorder="1" applyAlignment="1">
      <alignment horizontal="center" vertical="center" wrapText="1"/>
    </xf>
    <xf numFmtId="0" fontId="2" fillId="0" borderId="100" xfId="1" applyFont="1" applyFill="1" applyBorder="1" applyAlignment="1">
      <alignment horizontal="left" vertical="center" wrapText="1"/>
    </xf>
    <xf numFmtId="181" fontId="2" fillId="0" borderId="46" xfId="0" applyNumberFormat="1" applyFont="1" applyFill="1" applyBorder="1" applyAlignment="1">
      <alignment horizontal="center" vertical="center" wrapText="1"/>
    </xf>
    <xf numFmtId="182" fontId="2" fillId="0" borderId="43" xfId="0" applyNumberFormat="1" applyFont="1" applyFill="1" applyBorder="1" applyAlignment="1">
      <alignment vertical="center"/>
    </xf>
    <xf numFmtId="0" fontId="2" fillId="0" borderId="101" xfId="0" applyFont="1" applyFill="1" applyBorder="1" applyAlignment="1">
      <alignment horizontal="left" vertical="center" wrapText="1"/>
    </xf>
    <xf numFmtId="0" fontId="2" fillId="0" borderId="98" xfId="0" applyFont="1" applyFill="1" applyBorder="1" applyAlignment="1">
      <alignment horizontal="justify" vertical="center"/>
    </xf>
    <xf numFmtId="0" fontId="2" fillId="0" borderId="42" xfId="0" applyFont="1" applyFill="1" applyBorder="1" applyAlignment="1">
      <alignment horizontal="left" vertical="center"/>
    </xf>
    <xf numFmtId="0" fontId="2" fillId="0" borderId="44" xfId="0" applyFont="1" applyFill="1" applyBorder="1" applyAlignment="1">
      <alignment horizontal="justify" vertical="center"/>
    </xf>
    <xf numFmtId="0" fontId="2" fillId="0" borderId="101" xfId="0" applyFont="1" applyFill="1" applyBorder="1" applyAlignment="1">
      <alignment horizontal="left" vertical="center"/>
    </xf>
    <xf numFmtId="0" fontId="2" fillId="0" borderId="44" xfId="0" applyFont="1" applyFill="1" applyBorder="1" applyAlignment="1">
      <alignment horizontal="justify" vertical="center" wrapText="1"/>
    </xf>
    <xf numFmtId="0" fontId="2" fillId="0" borderId="44" xfId="0" applyFont="1" applyFill="1" applyBorder="1" applyAlignment="1">
      <alignment horizontal="left" vertical="center"/>
    </xf>
    <xf numFmtId="181" fontId="2" fillId="0" borderId="43" xfId="15" applyNumberFormat="1" applyFont="1" applyFill="1" applyBorder="1" applyAlignment="1">
      <alignment horizontal="right" vertical="center" wrapText="1"/>
    </xf>
    <xf numFmtId="164" fontId="4" fillId="0" borderId="30" xfId="0" applyNumberFormat="1" applyFont="1" applyFill="1" applyBorder="1" applyAlignment="1">
      <alignment horizontal="center" vertical="center"/>
    </xf>
    <xf numFmtId="0" fontId="4" fillId="0" borderId="43" xfId="0" applyFont="1" applyFill="1" applyBorder="1" applyAlignment="1">
      <alignment horizontal="center" vertical="justify"/>
    </xf>
    <xf numFmtId="0" fontId="4" fillId="0" borderId="43" xfId="0" applyFont="1" applyFill="1" applyBorder="1" applyAlignment="1">
      <alignment horizontal="right" vertical="justify"/>
    </xf>
    <xf numFmtId="0" fontId="2" fillId="0" borderId="98" xfId="1" applyFont="1" applyFill="1" applyBorder="1" applyAlignment="1">
      <alignment horizontal="left" vertical="center" wrapText="1"/>
    </xf>
    <xf numFmtId="0" fontId="4" fillId="0" borderId="14" xfId="0" applyFont="1" applyFill="1" applyBorder="1" applyAlignment="1">
      <alignment horizontal="left" vertical="center" wrapText="1"/>
    </xf>
    <xf numFmtId="16" fontId="4" fillId="0" borderId="4" xfId="0" applyNumberFormat="1" applyFont="1" applyFill="1" applyBorder="1" applyAlignment="1">
      <alignment horizontal="center" vertical="center" wrapText="1"/>
    </xf>
    <xf numFmtId="4" fontId="2" fillId="0" borderId="31" xfId="0" applyNumberFormat="1" applyFont="1" applyFill="1" applyBorder="1" applyAlignment="1">
      <alignment horizontal="center" vertical="center" wrapText="1"/>
    </xf>
    <xf numFmtId="4" fontId="2" fillId="0" borderId="33" xfId="0" applyNumberFormat="1" applyFont="1" applyFill="1" applyBorder="1" applyAlignment="1">
      <alignment horizontal="center" vertical="center" wrapText="1"/>
    </xf>
    <xf numFmtId="0" fontId="2" fillId="0" borderId="10"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18" xfId="0" applyFont="1" applyFill="1" applyBorder="1" applyAlignment="1">
      <alignment horizontal="center" vertical="center"/>
    </xf>
    <xf numFmtId="0" fontId="2" fillId="0" borderId="103" xfId="0" applyFont="1" applyFill="1" applyBorder="1" applyAlignment="1">
      <alignment vertical="center" wrapText="1"/>
    </xf>
    <xf numFmtId="4" fontId="2" fillId="0" borderId="35" xfId="0" applyNumberFormat="1" applyFont="1" applyFill="1" applyBorder="1" applyAlignment="1">
      <alignment horizontal="center" vertical="center"/>
    </xf>
    <xf numFmtId="164" fontId="2" fillId="0" borderId="21" xfId="0" applyNumberFormat="1" applyFont="1" applyFill="1" applyBorder="1" applyAlignment="1">
      <alignment horizontal="center" vertical="center"/>
    </xf>
    <xf numFmtId="164" fontId="2" fillId="0" borderId="20" xfId="0" applyNumberFormat="1" applyFont="1" applyFill="1" applyBorder="1" applyAlignment="1">
      <alignment horizontal="left" vertical="center" wrapText="1"/>
    </xf>
    <xf numFmtId="0" fontId="2" fillId="0" borderId="45" xfId="0" applyFont="1" applyFill="1" applyBorder="1" applyAlignment="1">
      <alignment vertical="center" wrapText="1"/>
    </xf>
    <xf numFmtId="0" fontId="2" fillId="0" borderId="30" xfId="0" applyFont="1" applyFill="1" applyBorder="1" applyAlignment="1">
      <alignment vertical="center" wrapText="1"/>
    </xf>
    <xf numFmtId="0" fontId="2" fillId="0" borderId="88" xfId="0" applyFont="1" applyFill="1" applyBorder="1" applyAlignment="1">
      <alignment horizontal="center" vertical="center" wrapText="1"/>
    </xf>
    <xf numFmtId="0" fontId="2" fillId="0" borderId="48"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2" fillId="0" borderId="19" xfId="0" applyFont="1" applyFill="1" applyBorder="1" applyAlignment="1">
      <alignment horizontal="center" vertical="center"/>
    </xf>
    <xf numFmtId="3" fontId="2" fillId="0" borderId="19" xfId="0" applyNumberFormat="1" applyFont="1" applyFill="1" applyBorder="1" applyAlignment="1">
      <alignment horizontal="center" vertical="center"/>
    </xf>
    <xf numFmtId="0" fontId="4" fillId="0" borderId="45" xfId="0" applyFont="1" applyFill="1" applyBorder="1" applyAlignment="1">
      <alignment horizontal="left" vertical="center" wrapText="1"/>
    </xf>
    <xf numFmtId="14" fontId="2" fillId="0" borderId="10" xfId="0" applyNumberFormat="1" applyFont="1" applyFill="1" applyBorder="1" applyAlignment="1">
      <alignment horizontal="center" vertical="center" wrapText="1"/>
    </xf>
    <xf numFmtId="0" fontId="2" fillId="0" borderId="104" xfId="0" applyFont="1" applyFill="1" applyBorder="1" applyAlignment="1">
      <alignment wrapText="1"/>
    </xf>
    <xf numFmtId="0" fontId="2" fillId="0" borderId="45" xfId="0" applyFont="1" applyFill="1" applyBorder="1" applyAlignment="1">
      <alignment horizontal="justify" vertical="center" wrapText="1"/>
    </xf>
    <xf numFmtId="0" fontId="2" fillId="0" borderId="48" xfId="0" applyFont="1" applyFill="1" applyBorder="1" applyAlignment="1">
      <alignment horizontal="justify" vertical="center" wrapText="1"/>
    </xf>
    <xf numFmtId="0" fontId="2" fillId="0" borderId="104" xfId="0" applyFont="1" applyFill="1" applyBorder="1" applyAlignment="1">
      <alignment vertical="center" wrapText="1"/>
    </xf>
    <xf numFmtId="0" fontId="2" fillId="0" borderId="47" xfId="0" applyFont="1" applyFill="1" applyBorder="1" applyAlignment="1">
      <alignment horizontal="left" vertical="center" wrapText="1"/>
    </xf>
    <xf numFmtId="0" fontId="4" fillId="0" borderId="43" xfId="1" applyFont="1" applyFill="1" applyBorder="1" applyAlignment="1">
      <alignment horizontal="center" vertical="center" wrapText="1"/>
    </xf>
    <xf numFmtId="14" fontId="4" fillId="0" borderId="43" xfId="1" applyNumberFormat="1" applyFont="1" applyFill="1" applyBorder="1" applyAlignment="1">
      <alignment horizontal="center" vertical="center" wrapText="1"/>
    </xf>
    <xf numFmtId="165" fontId="4" fillId="0" borderId="43" xfId="1" applyNumberFormat="1" applyFont="1" applyFill="1" applyBorder="1" applyAlignment="1">
      <alignment horizontal="center" vertical="center" wrapText="1"/>
    </xf>
    <xf numFmtId="3" fontId="4" fillId="0" borderId="43" xfId="1" applyNumberFormat="1" applyFont="1" applyFill="1" applyBorder="1" applyAlignment="1">
      <alignment horizontal="center" vertical="center" wrapText="1"/>
    </xf>
    <xf numFmtId="0" fontId="4" fillId="0" borderId="16" xfId="1" applyFont="1" applyFill="1" applyBorder="1" applyAlignment="1">
      <alignment horizontal="center" vertical="center" wrapText="1"/>
    </xf>
    <xf numFmtId="0" fontId="4" fillId="0" borderId="13" xfId="1" applyFont="1" applyFill="1" applyBorder="1" applyAlignment="1">
      <alignment horizontal="right" vertical="center" wrapText="1"/>
    </xf>
    <xf numFmtId="0" fontId="4" fillId="0" borderId="13"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4" fillId="0" borderId="4" xfId="1" applyFont="1" applyFill="1" applyBorder="1" applyAlignment="1">
      <alignment horizontal="right" vertical="center" wrapText="1"/>
    </xf>
    <xf numFmtId="0" fontId="4" fillId="0" borderId="4" xfId="1" applyFont="1" applyFill="1" applyBorder="1" applyAlignment="1">
      <alignment horizontal="center" vertical="center" wrapText="1"/>
    </xf>
    <xf numFmtId="164" fontId="4" fillId="0" borderId="43" xfId="1" applyNumberFormat="1" applyFont="1" applyFill="1" applyBorder="1" applyAlignment="1">
      <alignment horizontal="center" vertical="center"/>
    </xf>
    <xf numFmtId="3" fontId="4" fillId="0" borderId="43" xfId="1" applyNumberFormat="1" applyFont="1" applyFill="1" applyBorder="1" applyAlignment="1">
      <alignment horizontal="center" vertical="center"/>
    </xf>
    <xf numFmtId="164" fontId="4" fillId="0" borderId="10" xfId="1" applyNumberFormat="1" applyFont="1" applyFill="1" applyBorder="1" applyAlignment="1">
      <alignment horizontal="center" vertical="center" wrapText="1"/>
    </xf>
    <xf numFmtId="0" fontId="4" fillId="0" borderId="45" xfId="1" applyFont="1" applyFill="1" applyBorder="1" applyAlignment="1">
      <alignment horizontal="center" vertical="center" wrapText="1"/>
    </xf>
    <xf numFmtId="165" fontId="4" fillId="0" borderId="45" xfId="1" applyNumberFormat="1" applyFont="1" applyFill="1" applyBorder="1" applyAlignment="1">
      <alignment horizontal="center" vertical="center" wrapText="1"/>
    </xf>
    <xf numFmtId="3" fontId="4" fillId="0" borderId="45" xfId="1" applyNumberFormat="1" applyFont="1" applyFill="1" applyBorder="1" applyAlignment="1">
      <alignment horizontal="center" vertical="center"/>
    </xf>
    <xf numFmtId="164" fontId="4" fillId="0" borderId="20" xfId="1" applyNumberFormat="1" applyFont="1" applyFill="1" applyBorder="1" applyAlignment="1">
      <alignment horizontal="center" vertical="center" wrapText="1"/>
    </xf>
    <xf numFmtId="0" fontId="4" fillId="0" borderId="18" xfId="1" applyFont="1" applyFill="1" applyBorder="1" applyAlignment="1">
      <alignment horizontal="right" vertical="center" wrapText="1"/>
    </xf>
    <xf numFmtId="0" fontId="4" fillId="0" borderId="18" xfId="1" applyFont="1" applyFill="1" applyBorder="1" applyAlignment="1">
      <alignment horizontal="center" vertical="center" wrapText="1"/>
    </xf>
    <xf numFmtId="0" fontId="4" fillId="0" borderId="43" xfId="1" applyFont="1" applyFill="1" applyBorder="1" applyAlignment="1">
      <alignment horizontal="right" vertical="center" wrapText="1"/>
    </xf>
    <xf numFmtId="14" fontId="4" fillId="0" borderId="43" xfId="0" applyNumberFormat="1" applyFont="1" applyFill="1" applyBorder="1" applyAlignment="1">
      <alignment horizontal="center" vertical="center" wrapText="1"/>
    </xf>
    <xf numFmtId="49" fontId="4" fillId="0" borderId="45" xfId="0" applyNumberFormat="1" applyFont="1" applyFill="1" applyBorder="1" applyAlignment="1">
      <alignment horizontal="center" vertical="center" wrapText="1"/>
    </xf>
    <xf numFmtId="0" fontId="4" fillId="0" borderId="18" xfId="0" applyFont="1" applyFill="1" applyBorder="1" applyAlignment="1">
      <alignment horizontal="right" vertical="center" wrapText="1"/>
    </xf>
    <xf numFmtId="49" fontId="4" fillId="0" borderId="43" xfId="0" applyNumberFormat="1" applyFont="1" applyFill="1" applyBorder="1" applyAlignment="1">
      <alignment horizontal="center" vertical="center" wrapText="1"/>
    </xf>
    <xf numFmtId="0" fontId="4" fillId="0" borderId="43" xfId="0" applyFont="1" applyFill="1" applyBorder="1" applyAlignment="1">
      <alignment vertical="center" wrapText="1"/>
    </xf>
    <xf numFmtId="164" fontId="4" fillId="0" borderId="45" xfId="0" applyNumberFormat="1" applyFont="1" applyFill="1" applyBorder="1" applyAlignment="1">
      <alignment horizontal="center" vertical="center"/>
    </xf>
    <xf numFmtId="3" fontId="4" fillId="0" borderId="45" xfId="0" applyNumberFormat="1" applyFont="1" applyFill="1" applyBorder="1" applyAlignment="1">
      <alignment horizontal="center" vertical="center"/>
    </xf>
    <xf numFmtId="0" fontId="4" fillId="0" borderId="45" xfId="0" applyFont="1" applyFill="1" applyBorder="1" applyAlignment="1">
      <alignment vertical="center" wrapText="1"/>
    </xf>
    <xf numFmtId="0" fontId="4" fillId="0" borderId="49" xfId="0" applyFont="1" applyFill="1" applyBorder="1" applyAlignment="1">
      <alignment horizontal="right" vertical="center" wrapText="1"/>
    </xf>
    <xf numFmtId="14" fontId="4" fillId="0" borderId="45" xfId="0" applyNumberFormat="1" applyFont="1" applyFill="1" applyBorder="1" applyAlignment="1">
      <alignment horizontal="center" vertical="center" wrapText="1"/>
    </xf>
    <xf numFmtId="0" fontId="4" fillId="0" borderId="45" xfId="0" applyFont="1" applyFill="1" applyBorder="1" applyAlignment="1">
      <alignment horizontal="right" vertical="center" wrapText="1"/>
    </xf>
    <xf numFmtId="0" fontId="2" fillId="0" borderId="15"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2" fillId="0" borderId="11" xfId="0" applyFont="1" applyFill="1" applyBorder="1" applyAlignment="1">
      <alignment horizontal="justify" vertical="center" wrapText="1"/>
    </xf>
    <xf numFmtId="0" fontId="2" fillId="0" borderId="21" xfId="0" applyFont="1" applyFill="1" applyBorder="1" applyAlignment="1">
      <alignment horizontal="justify" vertical="center" wrapText="1"/>
    </xf>
    <xf numFmtId="0" fontId="2" fillId="0" borderId="18" xfId="0" applyFont="1" applyFill="1" applyBorder="1" applyAlignment="1">
      <alignment horizontal="justify" vertical="center" wrapText="1"/>
    </xf>
    <xf numFmtId="0" fontId="6" fillId="0" borderId="105" xfId="0" applyFont="1" applyFill="1" applyBorder="1"/>
    <xf numFmtId="0" fontId="2" fillId="0" borderId="19" xfId="0" applyFont="1" applyFill="1" applyBorder="1" applyAlignment="1">
      <alignment horizontal="justify" vertical="center" wrapText="1"/>
    </xf>
    <xf numFmtId="165" fontId="2" fillId="0" borderId="44" xfId="0" applyNumberFormat="1" applyFont="1" applyFill="1" applyBorder="1" applyAlignment="1">
      <alignment horizontal="center" vertical="justify"/>
    </xf>
    <xf numFmtId="0" fontId="2" fillId="0" borderId="106" xfId="0" applyFont="1" applyFill="1" applyBorder="1" applyAlignment="1">
      <alignment horizontal="justify" vertical="center" wrapText="1"/>
    </xf>
    <xf numFmtId="0" fontId="2" fillId="0" borderId="76" xfId="0" applyFont="1" applyFill="1" applyBorder="1" applyAlignment="1">
      <alignment horizontal="center" vertical="center" wrapText="1"/>
    </xf>
    <xf numFmtId="0" fontId="2" fillId="0" borderId="92" xfId="0" applyFont="1" applyFill="1" applyBorder="1" applyAlignment="1">
      <alignment horizontal="justify" vertical="center" wrapText="1"/>
    </xf>
    <xf numFmtId="1" fontId="2" fillId="0" borderId="107" xfId="0" quotePrefix="1" applyNumberFormat="1" applyFont="1" applyFill="1" applyBorder="1" applyAlignment="1">
      <alignment horizontal="right"/>
    </xf>
    <xf numFmtId="165" fontId="2" fillId="0" borderId="44" xfId="0" applyNumberFormat="1" applyFont="1" applyFill="1" applyBorder="1" applyAlignment="1">
      <alignment vertical="center" wrapText="1"/>
    </xf>
    <xf numFmtId="3" fontId="2" fillId="0" borderId="92" xfId="0" applyNumberFormat="1" applyFont="1" applyFill="1" applyBorder="1" applyAlignment="1">
      <alignment horizontal="center" vertical="center"/>
    </xf>
    <xf numFmtId="3" fontId="4" fillId="0" borderId="44" xfId="0" applyNumberFormat="1" applyFont="1" applyFill="1" applyBorder="1" applyAlignment="1">
      <alignment horizontal="center" vertical="center"/>
    </xf>
    <xf numFmtId="3" fontId="2" fillId="0" borderId="43" xfId="0" applyNumberFormat="1" applyFont="1" applyFill="1" applyBorder="1" applyAlignment="1">
      <alignment horizontal="center" vertical="center"/>
    </xf>
    <xf numFmtId="0" fontId="2" fillId="0" borderId="45" xfId="0" applyFont="1" applyFill="1" applyBorder="1" applyAlignment="1">
      <alignment horizontal="right" vertical="center" wrapText="1"/>
    </xf>
    <xf numFmtId="0" fontId="2" fillId="0" borderId="108" xfId="0" applyFont="1" applyFill="1" applyBorder="1" applyAlignment="1">
      <alignment horizontal="justify" vertical="center" wrapText="1"/>
    </xf>
    <xf numFmtId="1" fontId="2" fillId="0" borderId="109" xfId="0" quotePrefix="1" applyNumberFormat="1" applyFont="1" applyFill="1" applyBorder="1" applyAlignment="1">
      <alignment horizontal="right"/>
    </xf>
    <xf numFmtId="0" fontId="2" fillId="0" borderId="44" xfId="0" applyFont="1" applyFill="1" applyBorder="1" applyAlignment="1">
      <alignment horizontal="right" vertical="center" wrapText="1"/>
    </xf>
    <xf numFmtId="0" fontId="2" fillId="0" borderId="92" xfId="0" applyFont="1" applyFill="1" applyBorder="1" applyAlignment="1">
      <alignment horizontal="justify" vertical="top" wrapText="1"/>
    </xf>
    <xf numFmtId="0" fontId="2" fillId="0" borderId="92" xfId="0" applyFont="1" applyFill="1" applyBorder="1" applyAlignment="1">
      <alignment horizontal="justify" vertical="justify" wrapText="1"/>
    </xf>
    <xf numFmtId="1" fontId="2" fillId="0" borderId="110" xfId="0" quotePrefix="1" applyNumberFormat="1" applyFont="1" applyFill="1" applyBorder="1" applyAlignment="1">
      <alignment horizontal="right"/>
    </xf>
    <xf numFmtId="165" fontId="2" fillId="0" borderId="96" xfId="0" applyNumberFormat="1" applyFont="1" applyFill="1" applyBorder="1" applyAlignment="1">
      <alignment vertical="center" wrapText="1"/>
    </xf>
    <xf numFmtId="3" fontId="4" fillId="0" borderId="92" xfId="0" applyNumberFormat="1" applyFont="1" applyFill="1" applyBorder="1" applyAlignment="1">
      <alignment horizontal="center" vertical="center"/>
    </xf>
    <xf numFmtId="3" fontId="2" fillId="0" borderId="108" xfId="0" applyNumberFormat="1" applyFont="1" applyFill="1" applyBorder="1" applyAlignment="1">
      <alignment horizontal="center" vertical="center"/>
    </xf>
    <xf numFmtId="3" fontId="4" fillId="0" borderId="96" xfId="0" applyNumberFormat="1" applyFont="1" applyFill="1" applyBorder="1" applyAlignment="1">
      <alignment horizontal="center" vertical="center"/>
    </xf>
    <xf numFmtId="3" fontId="2" fillId="0" borderId="45" xfId="0" applyNumberFormat="1" applyFont="1" applyFill="1" applyBorder="1" applyAlignment="1">
      <alignment horizontal="center" vertical="center"/>
    </xf>
    <xf numFmtId="1" fontId="2" fillId="0" borderId="92" xfId="0" quotePrefix="1" applyNumberFormat="1" applyFont="1" applyFill="1" applyBorder="1" applyAlignment="1">
      <alignment horizontal="right"/>
    </xf>
    <xf numFmtId="0" fontId="2" fillId="0" borderId="111" xfId="0" applyFont="1" applyFill="1" applyBorder="1" applyAlignment="1">
      <alignment horizontal="center" vertical="center" wrapText="1"/>
    </xf>
    <xf numFmtId="0" fontId="2" fillId="0" borderId="96" xfId="0" applyFont="1" applyFill="1" applyBorder="1" applyAlignment="1">
      <alignment horizontal="right" vertical="center" wrapText="1"/>
    </xf>
    <xf numFmtId="0" fontId="2" fillId="0" borderId="0" xfId="0" applyFont="1" applyFill="1" applyAlignment="1">
      <alignment horizontal="right" vertical="center" wrapText="1"/>
    </xf>
    <xf numFmtId="0" fontId="6" fillId="0" borderId="43" xfId="0" applyFont="1" applyFill="1" applyBorder="1" applyAlignment="1">
      <alignment vertical="center"/>
    </xf>
    <xf numFmtId="43" fontId="2" fillId="0" borderId="33" xfId="17" applyFont="1" applyFill="1" applyBorder="1" applyAlignment="1">
      <alignment horizontal="center" vertical="center" wrapText="1"/>
    </xf>
    <xf numFmtId="0" fontId="4" fillId="0" borderId="112"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2" fillId="0" borderId="16" xfId="0" applyFont="1" applyFill="1" applyBorder="1" applyAlignment="1">
      <alignment vertical="center" wrapText="1"/>
    </xf>
    <xf numFmtId="171" fontId="2" fillId="0" borderId="33" xfId="0" applyNumberFormat="1"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18" xfId="0" applyFont="1" applyFill="1" applyBorder="1" applyAlignment="1">
      <alignment vertical="center" wrapText="1"/>
    </xf>
    <xf numFmtId="165" fontId="2" fillId="0" borderId="43" xfId="0" applyNumberFormat="1" applyFont="1" applyFill="1" applyBorder="1" applyAlignment="1">
      <alignment vertical="center" wrapText="1"/>
    </xf>
    <xf numFmtId="0" fontId="2" fillId="0" borderId="14" xfId="0" applyFont="1" applyFill="1" applyBorder="1" applyAlignment="1">
      <alignment horizontal="left" vertical="center" wrapText="1" indent="1"/>
    </xf>
    <xf numFmtId="165" fontId="2" fillId="0" borderId="28" xfId="0" applyNumberFormat="1" applyFont="1" applyFill="1" applyBorder="1" applyAlignment="1">
      <alignment horizontal="center" vertical="center" wrapText="1"/>
    </xf>
    <xf numFmtId="3" fontId="2" fillId="0" borderId="28" xfId="0" applyNumberFormat="1" applyFont="1" applyFill="1" applyBorder="1" applyAlignment="1">
      <alignment horizontal="center" vertical="center" wrapText="1"/>
    </xf>
    <xf numFmtId="0" fontId="2" fillId="0" borderId="16" xfId="0" applyFont="1" applyFill="1" applyBorder="1" applyAlignment="1">
      <alignment horizontal="center" vertical="distributed"/>
    </xf>
    <xf numFmtId="0" fontId="4" fillId="0" borderId="103" xfId="0" applyFont="1" applyFill="1" applyBorder="1" applyAlignment="1">
      <alignment vertical="center" wrapText="1"/>
    </xf>
    <xf numFmtId="0" fontId="4" fillId="0" borderId="16"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43" xfId="18" applyFont="1" applyFill="1" applyBorder="1" applyAlignment="1">
      <alignment horizontal="center" vertical="center" wrapText="1"/>
    </xf>
    <xf numFmtId="0" fontId="4" fillId="0" borderId="6" xfId="0" applyFont="1" applyFill="1" applyBorder="1" applyAlignment="1">
      <alignment vertical="center" wrapText="1"/>
    </xf>
    <xf numFmtId="0" fontId="4" fillId="0" borderId="21" xfId="0" applyFont="1" applyFill="1" applyBorder="1" applyAlignment="1">
      <alignment vertical="center" wrapText="1"/>
    </xf>
    <xf numFmtId="0" fontId="4" fillId="0" borderId="0" xfId="0" applyFont="1" applyFill="1" applyAlignment="1">
      <alignment horizontal="justify" vertical="center"/>
    </xf>
    <xf numFmtId="0" fontId="23" fillId="0" borderId="43" xfId="0" applyFont="1" applyFill="1" applyBorder="1" applyAlignment="1">
      <alignment horizontal="center" vertical="center"/>
    </xf>
    <xf numFmtId="0" fontId="19" fillId="0" borderId="43" xfId="13" applyFont="1" applyFill="1" applyBorder="1" applyAlignment="1">
      <alignment horizontal="center" vertical="center" wrapText="1"/>
    </xf>
    <xf numFmtId="0" fontId="4" fillId="0" borderId="98" xfId="0" applyFont="1" applyFill="1" applyBorder="1" applyAlignment="1">
      <alignment vertical="center" wrapText="1"/>
    </xf>
    <xf numFmtId="0" fontId="4" fillId="0" borderId="46" xfId="0" applyFont="1" applyFill="1" applyBorder="1" applyAlignment="1">
      <alignment vertical="center" wrapText="1"/>
    </xf>
    <xf numFmtId="0" fontId="23" fillId="0" borderId="43" xfId="0" applyFont="1" applyFill="1" applyBorder="1" applyAlignment="1">
      <alignment horizontal="justify" vertical="center"/>
    </xf>
    <xf numFmtId="0" fontId="19" fillId="0" borderId="43" xfId="13" applyFont="1" applyFill="1" applyBorder="1" applyAlignment="1">
      <alignment horizontal="center" vertical="center"/>
    </xf>
    <xf numFmtId="0" fontId="4" fillId="0" borderId="44" xfId="0" applyFont="1" applyFill="1" applyBorder="1" applyAlignment="1">
      <alignment horizontal="justify" vertical="center"/>
    </xf>
    <xf numFmtId="0" fontId="4" fillId="0" borderId="43" xfId="18" applyFont="1" applyFill="1" applyBorder="1" applyAlignment="1">
      <alignment horizontal="left" vertical="center" wrapText="1" indent="1"/>
    </xf>
    <xf numFmtId="0" fontId="4" fillId="0" borderId="43" xfId="18" applyFont="1" applyFill="1" applyBorder="1" applyAlignment="1">
      <alignment horizontal="center" vertical="center"/>
    </xf>
    <xf numFmtId="0" fontId="23" fillId="0" borderId="43" xfId="0" applyFont="1" applyFill="1" applyBorder="1" applyAlignment="1">
      <alignment horizontal="center" vertical="center" wrapText="1" readingOrder="1"/>
    </xf>
    <xf numFmtId="0" fontId="4" fillId="0" borderId="13" xfId="0" applyFont="1" applyFill="1" applyBorder="1" applyAlignment="1">
      <alignment vertical="center" wrapText="1"/>
    </xf>
    <xf numFmtId="0" fontId="4" fillId="0" borderId="15" xfId="0" applyFont="1" applyFill="1" applyBorder="1" applyAlignment="1">
      <alignment vertical="center" wrapText="1"/>
    </xf>
    <xf numFmtId="0" fontId="4" fillId="0" borderId="49" xfId="0" applyFont="1" applyFill="1" applyBorder="1" applyAlignment="1">
      <alignment vertical="center" wrapText="1"/>
    </xf>
    <xf numFmtId="0" fontId="4" fillId="0" borderId="41" xfId="0" applyFont="1" applyFill="1" applyBorder="1" applyAlignment="1">
      <alignment vertical="center" wrapText="1"/>
    </xf>
    <xf numFmtId="0" fontId="14" fillId="0" borderId="43" xfId="13" applyFont="1" applyFill="1" applyBorder="1" applyAlignment="1">
      <alignment horizontal="center" vertical="center"/>
    </xf>
    <xf numFmtId="0" fontId="23" fillId="0" borderId="43" xfId="0" applyFont="1" applyFill="1" applyBorder="1" applyAlignment="1">
      <alignment horizontal="center" vertical="center" readingOrder="1"/>
    </xf>
    <xf numFmtId="0" fontId="4" fillId="0" borderId="46" xfId="0" applyFont="1" applyFill="1" applyBorder="1" applyAlignment="1">
      <alignment horizontal="left" vertical="center" wrapText="1"/>
    </xf>
    <xf numFmtId="3" fontId="4" fillId="0" borderId="43" xfId="0" applyNumberFormat="1" applyFont="1" applyFill="1" applyBorder="1" applyAlignment="1">
      <alignment horizontal="right" vertical="center" wrapText="1"/>
    </xf>
    <xf numFmtId="0" fontId="4" fillId="0" borderId="43" xfId="0" applyFont="1" applyFill="1" applyBorder="1" applyAlignment="1">
      <alignment horizontal="center" vertical="center"/>
    </xf>
    <xf numFmtId="49" fontId="19" fillId="0" borderId="43" xfId="13" applyNumberFormat="1" applyFont="1" applyFill="1" applyBorder="1" applyAlignment="1">
      <alignment horizontal="left" vertical="center" wrapText="1"/>
    </xf>
    <xf numFmtId="0" fontId="4" fillId="0" borderId="44" xfId="18" applyFont="1" applyFill="1" applyBorder="1" applyAlignment="1">
      <alignment horizontal="center" vertical="center" readingOrder="1"/>
    </xf>
    <xf numFmtId="0" fontId="4" fillId="0" borderId="44" xfId="18" applyFont="1" applyFill="1" applyBorder="1" applyAlignment="1">
      <alignment horizontal="center" vertical="center" wrapText="1"/>
    </xf>
    <xf numFmtId="0" fontId="13" fillId="0" borderId="43" xfId="0" applyFont="1" applyFill="1" applyBorder="1" applyAlignment="1">
      <alignment horizontal="center"/>
    </xf>
    <xf numFmtId="0" fontId="13" fillId="0" borderId="43" xfId="0" applyFont="1" applyFill="1" applyBorder="1" applyAlignment="1">
      <alignment horizontal="center" wrapText="1"/>
    </xf>
    <xf numFmtId="49" fontId="19" fillId="0" borderId="43" xfId="13" applyNumberFormat="1" applyFont="1" applyFill="1" applyBorder="1" applyAlignment="1">
      <alignment horizontal="center" vertical="center" wrapText="1"/>
    </xf>
    <xf numFmtId="0" fontId="23" fillId="0" borderId="43" xfId="0" applyFont="1" applyFill="1" applyBorder="1" applyAlignment="1">
      <alignment horizontal="center" vertical="center" wrapText="1"/>
    </xf>
    <xf numFmtId="0" fontId="23" fillId="0" borderId="45" xfId="0" applyFont="1" applyFill="1" applyBorder="1" applyAlignment="1">
      <alignment horizontal="center" vertical="center" wrapText="1" readingOrder="1"/>
    </xf>
    <xf numFmtId="0" fontId="4" fillId="0" borderId="45" xfId="18" applyFont="1" applyFill="1" applyBorder="1" applyAlignment="1">
      <alignment horizontal="left" vertical="center" wrapText="1" indent="1"/>
    </xf>
    <xf numFmtId="0" fontId="4" fillId="0" borderId="45" xfId="18" applyFont="1" applyFill="1" applyBorder="1" applyAlignment="1">
      <alignment horizontal="center" vertical="center"/>
    </xf>
    <xf numFmtId="0" fontId="4" fillId="0" borderId="0" xfId="0" applyFont="1" applyFill="1" applyAlignment="1">
      <alignment horizontal="center" vertical="center" wrapText="1"/>
    </xf>
    <xf numFmtId="0" fontId="4" fillId="0" borderId="43" xfId="0" applyFont="1" applyFill="1" applyBorder="1" applyAlignment="1">
      <alignment vertical="center"/>
    </xf>
    <xf numFmtId="0" fontId="6" fillId="0" borderId="43" xfId="0" applyFont="1" applyFill="1" applyBorder="1" applyAlignment="1">
      <alignment vertical="center" wrapText="1"/>
    </xf>
    <xf numFmtId="164" fontId="6" fillId="0" borderId="43" xfId="0" applyNumberFormat="1" applyFont="1" applyFill="1" applyBorder="1" applyAlignment="1">
      <alignment horizontal="center" vertical="center" wrapText="1"/>
    </xf>
    <xf numFmtId="165" fontId="2" fillId="0" borderId="38" xfId="0" applyNumberFormat="1" applyFont="1" applyFill="1" applyBorder="1" applyAlignment="1">
      <alignment horizontal="right" vertical="center" wrapText="1"/>
    </xf>
    <xf numFmtId="43" fontId="2" fillId="0" borderId="4" xfId="0" applyNumberFormat="1" applyFont="1" applyFill="1" applyBorder="1" applyAlignment="1">
      <alignment horizontal="center" vertical="center" wrapText="1"/>
    </xf>
    <xf numFmtId="3" fontId="2" fillId="0" borderId="36" xfId="0" applyNumberFormat="1" applyFont="1" applyFill="1" applyBorder="1" applyAlignment="1">
      <alignment horizontal="center" vertical="center" wrapText="1"/>
    </xf>
    <xf numFmtId="185" fontId="2" fillId="0" borderId="78" xfId="1" applyNumberFormat="1" applyFont="1" applyFill="1" applyBorder="1" applyAlignment="1">
      <alignment horizontal="center" vertical="center" wrapText="1"/>
    </xf>
    <xf numFmtId="0" fontId="4" fillId="0" borderId="16" xfId="0" applyFont="1" applyFill="1" applyBorder="1" applyAlignment="1">
      <alignment vertical="center" wrapText="1"/>
    </xf>
    <xf numFmtId="0" fontId="4" fillId="0" borderId="10" xfId="0" applyFont="1" applyFill="1" applyBorder="1" applyAlignment="1">
      <alignment vertical="center" wrapText="1"/>
    </xf>
    <xf numFmtId="0" fontId="13" fillId="0" borderId="52" xfId="0" applyFont="1" applyFill="1" applyBorder="1" applyAlignment="1">
      <alignment wrapText="1"/>
    </xf>
    <xf numFmtId="0" fontId="4" fillId="0" borderId="20" xfId="0" applyFont="1" applyFill="1" applyBorder="1" applyAlignment="1">
      <alignment vertical="center" wrapText="1"/>
    </xf>
    <xf numFmtId="0" fontId="13" fillId="0" borderId="43" xfId="0" applyFont="1" applyFill="1" applyBorder="1" applyAlignment="1">
      <alignment wrapText="1"/>
    </xf>
    <xf numFmtId="0" fontId="13" fillId="0" borderId="114" xfId="0" applyFont="1" applyFill="1" applyBorder="1" applyAlignment="1">
      <alignment wrapText="1"/>
    </xf>
    <xf numFmtId="165" fontId="4" fillId="0" borderId="38" xfId="0" applyNumberFormat="1" applyFont="1" applyFill="1" applyBorder="1" applyAlignment="1">
      <alignment horizontal="center" vertical="center" wrapText="1"/>
    </xf>
    <xf numFmtId="0" fontId="4" fillId="0" borderId="49" xfId="0" applyFont="1" applyFill="1" applyBorder="1" applyAlignment="1">
      <alignment horizontal="left" vertical="center" wrapText="1"/>
    </xf>
    <xf numFmtId="0" fontId="2" fillId="0" borderId="0" xfId="0" applyFont="1" applyFill="1"/>
    <xf numFmtId="0" fontId="6" fillId="0" borderId="115" xfId="0" applyFont="1" applyFill="1" applyBorder="1"/>
    <xf numFmtId="43" fontId="6" fillId="0" borderId="43" xfId="17" applyFont="1" applyFill="1" applyBorder="1" applyAlignment="1">
      <alignment vertical="center"/>
    </xf>
    <xf numFmtId="0" fontId="6" fillId="0" borderId="116" xfId="0" applyFont="1" applyFill="1" applyBorder="1"/>
    <xf numFmtId="43" fontId="2" fillId="0" borderId="45" xfId="17" applyFont="1" applyFill="1" applyBorder="1" applyAlignment="1">
      <alignment vertical="center"/>
    </xf>
    <xf numFmtId="0" fontId="2" fillId="0" borderId="45" xfId="0" applyFont="1" applyFill="1" applyBorder="1" applyAlignment="1">
      <alignment horizontal="center" vertical="center"/>
    </xf>
    <xf numFmtId="0" fontId="2" fillId="0" borderId="3" xfId="0" applyFont="1" applyFill="1" applyBorder="1" applyAlignment="1">
      <alignment horizontal="center" vertical="center" wrapText="1"/>
    </xf>
    <xf numFmtId="43" fontId="2" fillId="0" borderId="43" xfId="17" applyFont="1" applyFill="1" applyBorder="1" applyAlignment="1">
      <alignment horizontal="left" vertical="center"/>
    </xf>
    <xf numFmtId="0" fontId="2" fillId="0" borderId="44" xfId="0" applyFont="1" applyFill="1" applyBorder="1" applyAlignment="1">
      <alignment horizontal="center" vertical="center"/>
    </xf>
    <xf numFmtId="0" fontId="2" fillId="0" borderId="0" xfId="0" applyFont="1" applyFill="1" applyAlignment="1">
      <alignment horizontal="justify" vertical="center"/>
    </xf>
    <xf numFmtId="0" fontId="2" fillId="0" borderId="3" xfId="0" applyFont="1" applyFill="1" applyBorder="1" applyAlignment="1">
      <alignment vertical="center" wrapText="1"/>
    </xf>
  </cellXfs>
  <cellStyles count="20">
    <cellStyle name="BodyStyle" xfId="10" xr:uid="{CAA33754-161B-4D4A-8F8D-567312CCB732}"/>
    <cellStyle name="Millares" xfId="2" builtinId="3"/>
    <cellStyle name="Millares [0]" xfId="3" builtinId="6"/>
    <cellStyle name="Millares [0] 2" xfId="9" xr:uid="{EB99622B-7BD1-4C0D-87C8-8BAA44A15678}"/>
    <cellStyle name="Millares [0] 5" xfId="6" xr:uid="{0BC5F991-0A18-4D9D-AC48-16B95F2D2433}"/>
    <cellStyle name="Millares 11" xfId="15" xr:uid="{323DDAF6-C8D8-4769-9F2A-90869FC027C1}"/>
    <cellStyle name="Millares 11 3 2" xfId="16" xr:uid="{C8476F7A-8579-40E5-AE07-831852F7FEBC}"/>
    <cellStyle name="Millares 2" xfId="17" xr:uid="{33F9DA8F-A0B9-4F46-8073-FD8C39464225}"/>
    <cellStyle name="Millares 2 10" xfId="12" xr:uid="{6B9C80B8-1BFA-48B9-9138-F59629FF108A}"/>
    <cellStyle name="Millares 7" xfId="7" xr:uid="{B9425F69-25A4-4A47-9C4D-57F884E4E3AD}"/>
    <cellStyle name="Moneda" xfId="4" builtinId="4"/>
    <cellStyle name="Moneda [0]" xfId="5" builtinId="7"/>
    <cellStyle name="Moneda [0] 6" xfId="19" xr:uid="{BF479D3D-D3BB-460B-8E55-2D146F64EE50}"/>
    <cellStyle name="Normal" xfId="0" builtinId="0"/>
    <cellStyle name="Normal 2 2" xfId="1" xr:uid="{38950523-A02E-4EBA-B3EE-EAFCC1FECB92}"/>
    <cellStyle name="Normal 2 2 6 2" xfId="8" xr:uid="{56F959CB-728F-49B5-AE8D-39C9023929C3}"/>
    <cellStyle name="Normal 21" xfId="14" xr:uid="{EA1E94BF-7CBD-45B9-AFCB-84DFED7D91B1}"/>
    <cellStyle name="Normal 3" xfId="18" xr:uid="{8C2CC008-C740-4ECE-B10B-CFC37420D3E3}"/>
    <cellStyle name="Normal 5" xfId="11" xr:uid="{BBA5D05C-49D8-4C75-912E-ACE9CC8A81C3}"/>
    <cellStyle name="Normal_Hoja2" xfId="13" xr:uid="{1F6AFFC9-18D5-4E71-9EFB-F3AFA3AEE040}"/>
  </cellStyles>
  <dxfs count="14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u val="none"/>
        <color theme="0" tint="-0.499984740745262"/>
      </font>
      <fill>
        <patternFill>
          <bgColor theme="9" tint="0.59996337778862885"/>
        </patternFill>
      </fill>
    </dxf>
    <dxf>
      <font>
        <b/>
        <i val="0"/>
        <strike val="0"/>
        <u val="none"/>
        <color theme="0" tint="-0.499984740745262"/>
      </font>
      <fill>
        <patternFill>
          <bgColor theme="9" tint="0.59996337778862885"/>
        </patternFill>
      </fill>
    </dxf>
    <dxf>
      <font>
        <b/>
        <i val="0"/>
        <strike val="0"/>
        <u val="none"/>
        <color theme="0" tint="-0.499984740745262"/>
      </font>
      <fill>
        <patternFill>
          <bgColor theme="9"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15</xdr:col>
      <xdr:colOff>685653</xdr:colOff>
      <xdr:row>0</xdr:row>
      <xdr:rowOff>0</xdr:rowOff>
    </xdr:from>
    <xdr:to>
      <xdr:col>16</xdr:col>
      <xdr:colOff>442465</xdr:colOff>
      <xdr:row>3</xdr:row>
      <xdr:rowOff>102534</xdr:rowOff>
    </xdr:to>
    <xdr:pic>
      <xdr:nvPicPr>
        <xdr:cNvPr id="14360" name="2 Imagen" descr="ESCUDO ULTIMO">
          <a:extLst>
            <a:ext uri="{FF2B5EF4-FFF2-40B4-BE49-F238E27FC236}">
              <a16:creationId xmlns:a16="http://schemas.microsoft.com/office/drawing/2014/main" id="{9106776F-C8B3-33A6-84DA-8553D84C0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13078" y="28575"/>
          <a:ext cx="775987" cy="56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6426</xdr:row>
      <xdr:rowOff>0</xdr:rowOff>
    </xdr:from>
    <xdr:to>
      <xdr:col>7</xdr:col>
      <xdr:colOff>95250</xdr:colOff>
      <xdr:row>6426</xdr:row>
      <xdr:rowOff>28575</xdr:rowOff>
    </xdr:to>
    <xdr:sp macro="" textlink="">
      <xdr:nvSpPr>
        <xdr:cNvPr id="3" name="Text Box 4470">
          <a:extLst>
            <a:ext uri="{FF2B5EF4-FFF2-40B4-BE49-F238E27FC236}">
              <a16:creationId xmlns:a16="http://schemas.microsoft.com/office/drawing/2014/main" id="{93F7DB1D-E62D-4121-A87A-C210A807FBDB}"/>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6426</xdr:row>
      <xdr:rowOff>0</xdr:rowOff>
    </xdr:from>
    <xdr:to>
      <xdr:col>7</xdr:col>
      <xdr:colOff>95250</xdr:colOff>
      <xdr:row>6426</xdr:row>
      <xdr:rowOff>28575</xdr:rowOff>
    </xdr:to>
    <xdr:sp macro="" textlink="">
      <xdr:nvSpPr>
        <xdr:cNvPr id="4" name="Text Box 4470">
          <a:extLst>
            <a:ext uri="{FF2B5EF4-FFF2-40B4-BE49-F238E27FC236}">
              <a16:creationId xmlns:a16="http://schemas.microsoft.com/office/drawing/2014/main" id="{6BC78F6F-B5B6-4A55-A3B0-D40E677262F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6426</xdr:row>
      <xdr:rowOff>0</xdr:rowOff>
    </xdr:from>
    <xdr:to>
      <xdr:col>7</xdr:col>
      <xdr:colOff>95250</xdr:colOff>
      <xdr:row>6426</xdr:row>
      <xdr:rowOff>28575</xdr:rowOff>
    </xdr:to>
    <xdr:sp macro="" textlink="">
      <xdr:nvSpPr>
        <xdr:cNvPr id="5" name="Text Box 4470">
          <a:extLst>
            <a:ext uri="{FF2B5EF4-FFF2-40B4-BE49-F238E27FC236}">
              <a16:creationId xmlns:a16="http://schemas.microsoft.com/office/drawing/2014/main" id="{E15F01D8-7F57-496F-8B56-4D5C4BAC71B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6426</xdr:row>
      <xdr:rowOff>0</xdr:rowOff>
    </xdr:from>
    <xdr:to>
      <xdr:col>7</xdr:col>
      <xdr:colOff>95250</xdr:colOff>
      <xdr:row>6426</xdr:row>
      <xdr:rowOff>28575</xdr:rowOff>
    </xdr:to>
    <xdr:sp macro="" textlink="">
      <xdr:nvSpPr>
        <xdr:cNvPr id="6" name="Text Box 4470">
          <a:extLst>
            <a:ext uri="{FF2B5EF4-FFF2-40B4-BE49-F238E27FC236}">
              <a16:creationId xmlns:a16="http://schemas.microsoft.com/office/drawing/2014/main" id="{F69B182C-E47D-46F2-9D61-AEA295646F9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7" name="Text Box 4470">
          <a:extLst>
            <a:ext uri="{FF2B5EF4-FFF2-40B4-BE49-F238E27FC236}">
              <a16:creationId xmlns:a16="http://schemas.microsoft.com/office/drawing/2014/main" id="{4C3AB5EF-416A-49EB-ABB6-0761DF4099B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8" name="Text Box 4470">
          <a:extLst>
            <a:ext uri="{FF2B5EF4-FFF2-40B4-BE49-F238E27FC236}">
              <a16:creationId xmlns:a16="http://schemas.microsoft.com/office/drawing/2014/main" id="{04C3648D-6633-41ED-B730-708D20223400}"/>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9" name="Text Box 4470">
          <a:extLst>
            <a:ext uri="{FF2B5EF4-FFF2-40B4-BE49-F238E27FC236}">
              <a16:creationId xmlns:a16="http://schemas.microsoft.com/office/drawing/2014/main" id="{E3FB6B1E-D382-4D55-8B5C-26816EF1B341}"/>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10" name="Text Box 4470">
          <a:extLst>
            <a:ext uri="{FF2B5EF4-FFF2-40B4-BE49-F238E27FC236}">
              <a16:creationId xmlns:a16="http://schemas.microsoft.com/office/drawing/2014/main" id="{173702E4-63EB-4DEF-AFF4-9826981F377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11" name="Text Box 4470">
          <a:extLst>
            <a:ext uri="{FF2B5EF4-FFF2-40B4-BE49-F238E27FC236}">
              <a16:creationId xmlns:a16="http://schemas.microsoft.com/office/drawing/2014/main" id="{735A1ABB-518A-49FA-973F-0A9583A4B9E0}"/>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12" name="Text Box 4470">
          <a:extLst>
            <a:ext uri="{FF2B5EF4-FFF2-40B4-BE49-F238E27FC236}">
              <a16:creationId xmlns:a16="http://schemas.microsoft.com/office/drawing/2014/main" id="{AE490038-1A42-440D-9F44-BA199A29C82D}"/>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13" name="Text Box 4470">
          <a:extLst>
            <a:ext uri="{FF2B5EF4-FFF2-40B4-BE49-F238E27FC236}">
              <a16:creationId xmlns:a16="http://schemas.microsoft.com/office/drawing/2014/main" id="{5D54A1B8-D002-4769-9FF7-8FB54F1A4A9B}"/>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14" name="Text Box 4470">
          <a:extLst>
            <a:ext uri="{FF2B5EF4-FFF2-40B4-BE49-F238E27FC236}">
              <a16:creationId xmlns:a16="http://schemas.microsoft.com/office/drawing/2014/main" id="{8AEEB59F-6DBE-4327-BD28-29AB7F89D031}"/>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6426</xdr:row>
      <xdr:rowOff>0</xdr:rowOff>
    </xdr:from>
    <xdr:ext cx="95250" cy="28575"/>
    <xdr:sp macro="" textlink="">
      <xdr:nvSpPr>
        <xdr:cNvPr id="15" name="Text Box 4470">
          <a:extLst>
            <a:ext uri="{FF2B5EF4-FFF2-40B4-BE49-F238E27FC236}">
              <a16:creationId xmlns:a16="http://schemas.microsoft.com/office/drawing/2014/main" id="{68736B68-AEF4-44F9-878E-734D8D306D1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 name="Text Box 4470">
          <a:extLst>
            <a:ext uri="{FF2B5EF4-FFF2-40B4-BE49-F238E27FC236}">
              <a16:creationId xmlns:a16="http://schemas.microsoft.com/office/drawing/2014/main" id="{04F1DFF9-21BF-4C02-8442-6744293844E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7" name="Text Box 4470">
          <a:extLst>
            <a:ext uri="{FF2B5EF4-FFF2-40B4-BE49-F238E27FC236}">
              <a16:creationId xmlns:a16="http://schemas.microsoft.com/office/drawing/2014/main" id="{6BB00EEF-9240-4923-A3F8-ACC9ABBC01E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8" name="Text Box 4470">
          <a:extLst>
            <a:ext uri="{FF2B5EF4-FFF2-40B4-BE49-F238E27FC236}">
              <a16:creationId xmlns:a16="http://schemas.microsoft.com/office/drawing/2014/main" id="{21925951-738B-4867-BCEF-E63530FDA20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19" name="Text Box 4470">
          <a:extLst>
            <a:ext uri="{FF2B5EF4-FFF2-40B4-BE49-F238E27FC236}">
              <a16:creationId xmlns:a16="http://schemas.microsoft.com/office/drawing/2014/main" id="{41D8A2DF-04CA-4108-9271-1D085C6E686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0" name="Text Box 4470">
          <a:extLst>
            <a:ext uri="{FF2B5EF4-FFF2-40B4-BE49-F238E27FC236}">
              <a16:creationId xmlns:a16="http://schemas.microsoft.com/office/drawing/2014/main" id="{894C82F6-D060-4605-AA38-A2C2EAC1A6C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1" name="Text Box 4470">
          <a:extLst>
            <a:ext uri="{FF2B5EF4-FFF2-40B4-BE49-F238E27FC236}">
              <a16:creationId xmlns:a16="http://schemas.microsoft.com/office/drawing/2014/main" id="{5222C155-EAD6-4859-BB6F-69389BEA13D5}"/>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2" name="Text Box 4470">
          <a:extLst>
            <a:ext uri="{FF2B5EF4-FFF2-40B4-BE49-F238E27FC236}">
              <a16:creationId xmlns:a16="http://schemas.microsoft.com/office/drawing/2014/main" id="{CF5A30FC-1146-4B07-BCC7-817609C45EA8}"/>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3" name="Text Box 4470">
          <a:extLst>
            <a:ext uri="{FF2B5EF4-FFF2-40B4-BE49-F238E27FC236}">
              <a16:creationId xmlns:a16="http://schemas.microsoft.com/office/drawing/2014/main" id="{C97EDA50-88EC-4966-A52A-E35213C0D5F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4" name="Text Box 4470">
          <a:extLst>
            <a:ext uri="{FF2B5EF4-FFF2-40B4-BE49-F238E27FC236}">
              <a16:creationId xmlns:a16="http://schemas.microsoft.com/office/drawing/2014/main" id="{E1A580E7-0C55-4872-B82D-DECB745BE115}"/>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5" name="Text Box 4470">
          <a:extLst>
            <a:ext uri="{FF2B5EF4-FFF2-40B4-BE49-F238E27FC236}">
              <a16:creationId xmlns:a16="http://schemas.microsoft.com/office/drawing/2014/main" id="{4F45F33A-9BAD-4760-88FA-8693891F205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6" name="Text Box 4470">
          <a:extLst>
            <a:ext uri="{FF2B5EF4-FFF2-40B4-BE49-F238E27FC236}">
              <a16:creationId xmlns:a16="http://schemas.microsoft.com/office/drawing/2014/main" id="{58D9CAB3-B51D-49A8-A2F6-D2C83052523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 name="Text Box 4470">
          <a:extLst>
            <a:ext uri="{FF2B5EF4-FFF2-40B4-BE49-F238E27FC236}">
              <a16:creationId xmlns:a16="http://schemas.microsoft.com/office/drawing/2014/main" id="{E9B67DA3-3DEA-4209-8AD5-988B3838771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 name="Text Box 4470">
          <a:extLst>
            <a:ext uri="{FF2B5EF4-FFF2-40B4-BE49-F238E27FC236}">
              <a16:creationId xmlns:a16="http://schemas.microsoft.com/office/drawing/2014/main" id="{421A1E65-ABFA-4FA3-914E-F4EA25F97AF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9" name="Text Box 4470">
          <a:extLst>
            <a:ext uri="{FF2B5EF4-FFF2-40B4-BE49-F238E27FC236}">
              <a16:creationId xmlns:a16="http://schemas.microsoft.com/office/drawing/2014/main" id="{7224DA87-4431-4A74-A11F-48D42A868A38}"/>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30" name="Text Box 4470">
          <a:extLst>
            <a:ext uri="{FF2B5EF4-FFF2-40B4-BE49-F238E27FC236}">
              <a16:creationId xmlns:a16="http://schemas.microsoft.com/office/drawing/2014/main" id="{D054F95C-9236-4CBF-BD38-BFD0A60E920D}"/>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1" name="Text Box 4470">
          <a:extLst>
            <a:ext uri="{FF2B5EF4-FFF2-40B4-BE49-F238E27FC236}">
              <a16:creationId xmlns:a16="http://schemas.microsoft.com/office/drawing/2014/main" id="{B240447A-D6F7-471E-854F-700BDF6E87D2}"/>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2" name="Text Box 4470">
          <a:extLst>
            <a:ext uri="{FF2B5EF4-FFF2-40B4-BE49-F238E27FC236}">
              <a16:creationId xmlns:a16="http://schemas.microsoft.com/office/drawing/2014/main" id="{73458112-2FA4-4762-AA8E-ABF2DB8716A2}"/>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3" name="Text Box 4470">
          <a:extLst>
            <a:ext uri="{FF2B5EF4-FFF2-40B4-BE49-F238E27FC236}">
              <a16:creationId xmlns:a16="http://schemas.microsoft.com/office/drawing/2014/main" id="{82694A84-06B7-40D2-AAED-401EC3C6FDE1}"/>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4" name="Text Box 4470">
          <a:extLst>
            <a:ext uri="{FF2B5EF4-FFF2-40B4-BE49-F238E27FC236}">
              <a16:creationId xmlns:a16="http://schemas.microsoft.com/office/drawing/2014/main" id="{E3B214C2-9C6D-4BBA-AC69-5C300801A461}"/>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5" name="Text Box 4470">
          <a:extLst>
            <a:ext uri="{FF2B5EF4-FFF2-40B4-BE49-F238E27FC236}">
              <a16:creationId xmlns:a16="http://schemas.microsoft.com/office/drawing/2014/main" id="{137A9930-8CDE-47AA-9512-AE085BD36A56}"/>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6" name="Text Box 4470">
          <a:extLst>
            <a:ext uri="{FF2B5EF4-FFF2-40B4-BE49-F238E27FC236}">
              <a16:creationId xmlns:a16="http://schemas.microsoft.com/office/drawing/2014/main" id="{81FF35EF-BB1E-40C6-9A77-0B7659E1474A}"/>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7" name="Text Box 4470">
          <a:extLst>
            <a:ext uri="{FF2B5EF4-FFF2-40B4-BE49-F238E27FC236}">
              <a16:creationId xmlns:a16="http://schemas.microsoft.com/office/drawing/2014/main" id="{BEB88B53-1A00-4991-B81B-993C7215CEA9}"/>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38" name="Text Box 4470">
          <a:extLst>
            <a:ext uri="{FF2B5EF4-FFF2-40B4-BE49-F238E27FC236}">
              <a16:creationId xmlns:a16="http://schemas.microsoft.com/office/drawing/2014/main" id="{CAAFBDFB-9F9A-4078-A763-C2B473A86CF6}"/>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39" name="Text Box 4470">
          <a:extLst>
            <a:ext uri="{FF2B5EF4-FFF2-40B4-BE49-F238E27FC236}">
              <a16:creationId xmlns:a16="http://schemas.microsoft.com/office/drawing/2014/main" id="{660CA9A8-AEBA-4C62-BC87-E4A1BDA6D059}"/>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0" name="Text Box 4470">
          <a:extLst>
            <a:ext uri="{FF2B5EF4-FFF2-40B4-BE49-F238E27FC236}">
              <a16:creationId xmlns:a16="http://schemas.microsoft.com/office/drawing/2014/main" id="{D1365C44-8097-4CF8-85E7-F58B371DE53F}"/>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1" name="Text Box 4470">
          <a:extLst>
            <a:ext uri="{FF2B5EF4-FFF2-40B4-BE49-F238E27FC236}">
              <a16:creationId xmlns:a16="http://schemas.microsoft.com/office/drawing/2014/main" id="{33760177-9F16-4E27-A507-B77C57BE3954}"/>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2" name="Text Box 4470">
          <a:extLst>
            <a:ext uri="{FF2B5EF4-FFF2-40B4-BE49-F238E27FC236}">
              <a16:creationId xmlns:a16="http://schemas.microsoft.com/office/drawing/2014/main" id="{BEF734AB-B0F3-4C2A-9FBA-51C6CD6A685F}"/>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3" name="Text Box 4470">
          <a:extLst>
            <a:ext uri="{FF2B5EF4-FFF2-40B4-BE49-F238E27FC236}">
              <a16:creationId xmlns:a16="http://schemas.microsoft.com/office/drawing/2014/main" id="{EA5FFC9D-B1A8-4943-B4D9-4070035882F1}"/>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4" name="Text Box 4470">
          <a:extLst>
            <a:ext uri="{FF2B5EF4-FFF2-40B4-BE49-F238E27FC236}">
              <a16:creationId xmlns:a16="http://schemas.microsoft.com/office/drawing/2014/main" id="{09A7DEC2-5D06-48B4-8422-4116A42EC7AD}"/>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5" name="Text Box 4470">
          <a:extLst>
            <a:ext uri="{FF2B5EF4-FFF2-40B4-BE49-F238E27FC236}">
              <a16:creationId xmlns:a16="http://schemas.microsoft.com/office/drawing/2014/main" id="{912062CA-367E-43E1-9F84-FBD51C3B73BA}"/>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6" name="Text Box 4470">
          <a:extLst>
            <a:ext uri="{FF2B5EF4-FFF2-40B4-BE49-F238E27FC236}">
              <a16:creationId xmlns:a16="http://schemas.microsoft.com/office/drawing/2014/main" id="{E734CA7B-D50F-42A7-8104-D6714D5AE464}"/>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7" name="Text Box 4470">
          <a:extLst>
            <a:ext uri="{FF2B5EF4-FFF2-40B4-BE49-F238E27FC236}">
              <a16:creationId xmlns:a16="http://schemas.microsoft.com/office/drawing/2014/main" id="{C4605622-2D7F-4663-B85D-ECF61B81A992}"/>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8" name="Text Box 4470">
          <a:extLst>
            <a:ext uri="{FF2B5EF4-FFF2-40B4-BE49-F238E27FC236}">
              <a16:creationId xmlns:a16="http://schemas.microsoft.com/office/drawing/2014/main" id="{DE0A0A11-7C68-484D-AD3A-48484D3FC25B}"/>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49" name="Text Box 4470">
          <a:extLst>
            <a:ext uri="{FF2B5EF4-FFF2-40B4-BE49-F238E27FC236}">
              <a16:creationId xmlns:a16="http://schemas.microsoft.com/office/drawing/2014/main" id="{39795B10-8D98-4048-B9A9-0E611226DB15}"/>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50" name="Text Box 4470">
          <a:extLst>
            <a:ext uri="{FF2B5EF4-FFF2-40B4-BE49-F238E27FC236}">
              <a16:creationId xmlns:a16="http://schemas.microsoft.com/office/drawing/2014/main" id="{2F6793B3-4592-409E-8CFF-E93EDC6DC506}"/>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51" name="Text Box 4470">
          <a:extLst>
            <a:ext uri="{FF2B5EF4-FFF2-40B4-BE49-F238E27FC236}">
              <a16:creationId xmlns:a16="http://schemas.microsoft.com/office/drawing/2014/main" id="{04C20204-AF55-4C01-8A69-9278CC4090D0}"/>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52" name="Text Box 4470">
          <a:extLst>
            <a:ext uri="{FF2B5EF4-FFF2-40B4-BE49-F238E27FC236}">
              <a16:creationId xmlns:a16="http://schemas.microsoft.com/office/drawing/2014/main" id="{C24A1642-67E3-4186-8E71-84FFF8338BB1}"/>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53" name="Text Box 4470">
          <a:extLst>
            <a:ext uri="{FF2B5EF4-FFF2-40B4-BE49-F238E27FC236}">
              <a16:creationId xmlns:a16="http://schemas.microsoft.com/office/drawing/2014/main" id="{A82BCE06-180F-4682-8646-66660BC44D04}"/>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54" name="Text Box 4470">
          <a:extLst>
            <a:ext uri="{FF2B5EF4-FFF2-40B4-BE49-F238E27FC236}">
              <a16:creationId xmlns:a16="http://schemas.microsoft.com/office/drawing/2014/main" id="{BEC93268-80B1-41C0-8236-15A480DBE62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55" name="Text Box 4470">
          <a:extLst>
            <a:ext uri="{FF2B5EF4-FFF2-40B4-BE49-F238E27FC236}">
              <a16:creationId xmlns:a16="http://schemas.microsoft.com/office/drawing/2014/main" id="{EA566513-34E3-419C-BC1E-57B934190BAF}"/>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56" name="Text Box 4470">
          <a:extLst>
            <a:ext uri="{FF2B5EF4-FFF2-40B4-BE49-F238E27FC236}">
              <a16:creationId xmlns:a16="http://schemas.microsoft.com/office/drawing/2014/main" id="{58CA7D47-3BCF-4FFC-9C9D-A4AF950530AC}"/>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57" name="Text Box 4470">
          <a:extLst>
            <a:ext uri="{FF2B5EF4-FFF2-40B4-BE49-F238E27FC236}">
              <a16:creationId xmlns:a16="http://schemas.microsoft.com/office/drawing/2014/main" id="{BFB6B091-296E-4AEA-9A30-7C328D91C93B}"/>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58" name="Text Box 4470">
          <a:extLst>
            <a:ext uri="{FF2B5EF4-FFF2-40B4-BE49-F238E27FC236}">
              <a16:creationId xmlns:a16="http://schemas.microsoft.com/office/drawing/2014/main" id="{CB501EDE-F546-4069-9EF3-C12A9AB7B5E2}"/>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59" name="Text Box 4470">
          <a:extLst>
            <a:ext uri="{FF2B5EF4-FFF2-40B4-BE49-F238E27FC236}">
              <a16:creationId xmlns:a16="http://schemas.microsoft.com/office/drawing/2014/main" id="{09114372-39FF-4371-B429-5A57C690AFAD}"/>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0" name="Text Box 4470">
          <a:extLst>
            <a:ext uri="{FF2B5EF4-FFF2-40B4-BE49-F238E27FC236}">
              <a16:creationId xmlns:a16="http://schemas.microsoft.com/office/drawing/2014/main" id="{8E4E2CE1-B75B-4C90-B59D-660C3A2E112C}"/>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1" name="Text Box 4470">
          <a:extLst>
            <a:ext uri="{FF2B5EF4-FFF2-40B4-BE49-F238E27FC236}">
              <a16:creationId xmlns:a16="http://schemas.microsoft.com/office/drawing/2014/main" id="{9661D4D8-B6D6-4968-A78F-75CD74713B5A}"/>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2" name="Text Box 4470">
          <a:extLst>
            <a:ext uri="{FF2B5EF4-FFF2-40B4-BE49-F238E27FC236}">
              <a16:creationId xmlns:a16="http://schemas.microsoft.com/office/drawing/2014/main" id="{F56F3E86-304D-4D23-829B-84316C727FB0}"/>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3" name="Text Box 4470">
          <a:extLst>
            <a:ext uri="{FF2B5EF4-FFF2-40B4-BE49-F238E27FC236}">
              <a16:creationId xmlns:a16="http://schemas.microsoft.com/office/drawing/2014/main" id="{7D113A43-51E5-49E0-A0B0-600B456A87AB}"/>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4" name="Text Box 4470">
          <a:extLst>
            <a:ext uri="{FF2B5EF4-FFF2-40B4-BE49-F238E27FC236}">
              <a16:creationId xmlns:a16="http://schemas.microsoft.com/office/drawing/2014/main" id="{B45FA00A-6956-4E70-87DE-4279F12E3878}"/>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5" name="Text Box 4470">
          <a:extLst>
            <a:ext uri="{FF2B5EF4-FFF2-40B4-BE49-F238E27FC236}">
              <a16:creationId xmlns:a16="http://schemas.microsoft.com/office/drawing/2014/main" id="{2D0DFE23-F3E6-4C20-ADC9-BAE0AB38B095}"/>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6" name="Text Box 4470">
          <a:extLst>
            <a:ext uri="{FF2B5EF4-FFF2-40B4-BE49-F238E27FC236}">
              <a16:creationId xmlns:a16="http://schemas.microsoft.com/office/drawing/2014/main" id="{B46E3F82-FE24-4465-962E-BCFB774D9ACE}"/>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7" name="Text Box 4470">
          <a:extLst>
            <a:ext uri="{FF2B5EF4-FFF2-40B4-BE49-F238E27FC236}">
              <a16:creationId xmlns:a16="http://schemas.microsoft.com/office/drawing/2014/main" id="{5EAC73C2-B643-4344-9C6B-6321EF727723}"/>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8" name="Text Box 4470">
          <a:extLst>
            <a:ext uri="{FF2B5EF4-FFF2-40B4-BE49-F238E27FC236}">
              <a16:creationId xmlns:a16="http://schemas.microsoft.com/office/drawing/2014/main" id="{21884A6F-85B7-44B0-AF7E-03B423BBD887}"/>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69" name="Text Box 4470">
          <a:extLst>
            <a:ext uri="{FF2B5EF4-FFF2-40B4-BE49-F238E27FC236}">
              <a16:creationId xmlns:a16="http://schemas.microsoft.com/office/drawing/2014/main" id="{BD852DD0-01A8-4DC3-BC4C-930A63AD1E8E}"/>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0" name="Text Box 4470">
          <a:extLst>
            <a:ext uri="{FF2B5EF4-FFF2-40B4-BE49-F238E27FC236}">
              <a16:creationId xmlns:a16="http://schemas.microsoft.com/office/drawing/2014/main" id="{38CA9A63-3F99-48B6-8757-DEB3A944809E}"/>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1" name="Text Box 4470">
          <a:extLst>
            <a:ext uri="{FF2B5EF4-FFF2-40B4-BE49-F238E27FC236}">
              <a16:creationId xmlns:a16="http://schemas.microsoft.com/office/drawing/2014/main" id="{7CAF7D2D-E169-498D-8E46-2961315DF874}"/>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2" name="Text Box 4470">
          <a:extLst>
            <a:ext uri="{FF2B5EF4-FFF2-40B4-BE49-F238E27FC236}">
              <a16:creationId xmlns:a16="http://schemas.microsoft.com/office/drawing/2014/main" id="{CFE012CA-46E6-4831-88F9-84AE11D837CE}"/>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3" name="Text Box 4470">
          <a:extLst>
            <a:ext uri="{FF2B5EF4-FFF2-40B4-BE49-F238E27FC236}">
              <a16:creationId xmlns:a16="http://schemas.microsoft.com/office/drawing/2014/main" id="{FAD0D130-F178-4D1F-8AD8-D499B5069CA1}"/>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4" name="Text Box 4470">
          <a:extLst>
            <a:ext uri="{FF2B5EF4-FFF2-40B4-BE49-F238E27FC236}">
              <a16:creationId xmlns:a16="http://schemas.microsoft.com/office/drawing/2014/main" id="{F88B175D-FA3E-4D20-8C7F-E43B78E1BE53}"/>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5" name="Text Box 4470">
          <a:extLst>
            <a:ext uri="{FF2B5EF4-FFF2-40B4-BE49-F238E27FC236}">
              <a16:creationId xmlns:a16="http://schemas.microsoft.com/office/drawing/2014/main" id="{3CE2D690-BABE-4A20-8452-84866CD695BC}"/>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6" name="Text Box 4470">
          <a:extLst>
            <a:ext uri="{FF2B5EF4-FFF2-40B4-BE49-F238E27FC236}">
              <a16:creationId xmlns:a16="http://schemas.microsoft.com/office/drawing/2014/main" id="{3B887151-50B7-400E-B209-C863FD1E2820}"/>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7" name="Text Box 4470">
          <a:extLst>
            <a:ext uri="{FF2B5EF4-FFF2-40B4-BE49-F238E27FC236}">
              <a16:creationId xmlns:a16="http://schemas.microsoft.com/office/drawing/2014/main" id="{56EE27FA-79BC-47AB-AAC9-4C06AEC91379}"/>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8" name="Text Box 4470">
          <a:extLst>
            <a:ext uri="{FF2B5EF4-FFF2-40B4-BE49-F238E27FC236}">
              <a16:creationId xmlns:a16="http://schemas.microsoft.com/office/drawing/2014/main" id="{82A2669F-FB6F-4BDF-9913-419EB844F2E1}"/>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79" name="Text Box 4470">
          <a:extLst>
            <a:ext uri="{FF2B5EF4-FFF2-40B4-BE49-F238E27FC236}">
              <a16:creationId xmlns:a16="http://schemas.microsoft.com/office/drawing/2014/main" id="{C49C8397-C797-42D8-8449-6D70BCAF88C1}"/>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0" name="Text Box 4470">
          <a:extLst>
            <a:ext uri="{FF2B5EF4-FFF2-40B4-BE49-F238E27FC236}">
              <a16:creationId xmlns:a16="http://schemas.microsoft.com/office/drawing/2014/main" id="{4301525D-2F26-4873-93DF-B6369126397D}"/>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1" name="Text Box 4470">
          <a:extLst>
            <a:ext uri="{FF2B5EF4-FFF2-40B4-BE49-F238E27FC236}">
              <a16:creationId xmlns:a16="http://schemas.microsoft.com/office/drawing/2014/main" id="{75E869EE-E4D8-4FF3-A54B-04CCE09E47D2}"/>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2" name="Text Box 4470">
          <a:extLst>
            <a:ext uri="{FF2B5EF4-FFF2-40B4-BE49-F238E27FC236}">
              <a16:creationId xmlns:a16="http://schemas.microsoft.com/office/drawing/2014/main" id="{3B002454-FBB8-42CD-BBF8-607455209A26}"/>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3" name="Text Box 4470">
          <a:extLst>
            <a:ext uri="{FF2B5EF4-FFF2-40B4-BE49-F238E27FC236}">
              <a16:creationId xmlns:a16="http://schemas.microsoft.com/office/drawing/2014/main" id="{8CBB3496-E8D4-4653-9E05-1B2FB0BBC20F}"/>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4" name="Text Box 4470">
          <a:extLst>
            <a:ext uri="{FF2B5EF4-FFF2-40B4-BE49-F238E27FC236}">
              <a16:creationId xmlns:a16="http://schemas.microsoft.com/office/drawing/2014/main" id="{ACD4BF73-EBEA-4529-A992-255DE0E9ADE9}"/>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5" name="Text Box 4470">
          <a:extLst>
            <a:ext uri="{FF2B5EF4-FFF2-40B4-BE49-F238E27FC236}">
              <a16:creationId xmlns:a16="http://schemas.microsoft.com/office/drawing/2014/main" id="{151BB506-2116-4E62-8C1C-075B92E4AB0B}"/>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6" name="Text Box 4470">
          <a:extLst>
            <a:ext uri="{FF2B5EF4-FFF2-40B4-BE49-F238E27FC236}">
              <a16:creationId xmlns:a16="http://schemas.microsoft.com/office/drawing/2014/main" id="{9B384D2C-8FAA-4E21-B167-3F4CDDD87F21}"/>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7" name="Text Box 4470">
          <a:extLst>
            <a:ext uri="{FF2B5EF4-FFF2-40B4-BE49-F238E27FC236}">
              <a16:creationId xmlns:a16="http://schemas.microsoft.com/office/drawing/2014/main" id="{68227D0B-2A6C-493D-9960-C77AA6525DB6}"/>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8" name="Text Box 4470">
          <a:extLst>
            <a:ext uri="{FF2B5EF4-FFF2-40B4-BE49-F238E27FC236}">
              <a16:creationId xmlns:a16="http://schemas.microsoft.com/office/drawing/2014/main" id="{A6486C27-453C-431E-B3A9-E312F7AA47B5}"/>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89" name="Text Box 4470">
          <a:extLst>
            <a:ext uri="{FF2B5EF4-FFF2-40B4-BE49-F238E27FC236}">
              <a16:creationId xmlns:a16="http://schemas.microsoft.com/office/drawing/2014/main" id="{B9B5ED54-4B94-4E00-B75C-CE34573DEFE1}"/>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6435</xdr:row>
      <xdr:rowOff>0</xdr:rowOff>
    </xdr:from>
    <xdr:ext cx="95250" cy="28575"/>
    <xdr:sp macro="" textlink="">
      <xdr:nvSpPr>
        <xdr:cNvPr id="90" name="Text Box 4470">
          <a:extLst>
            <a:ext uri="{FF2B5EF4-FFF2-40B4-BE49-F238E27FC236}">
              <a16:creationId xmlns:a16="http://schemas.microsoft.com/office/drawing/2014/main" id="{AB769AC3-F72F-4F07-B10E-2B4FA564C96F}"/>
            </a:ext>
          </a:extLst>
        </xdr:cNvPr>
        <xdr:cNvSpPr txBox="1">
          <a:spLocks noChangeArrowheads="1"/>
        </xdr:cNvSpPr>
      </xdr:nvSpPr>
      <xdr:spPr bwMode="auto">
        <a:xfrm>
          <a:off x="8448675" y="57531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1" name="Text Box 4470">
          <a:extLst>
            <a:ext uri="{FF2B5EF4-FFF2-40B4-BE49-F238E27FC236}">
              <a16:creationId xmlns:a16="http://schemas.microsoft.com/office/drawing/2014/main" id="{8B4E86BD-0AEE-4EC9-87BF-FD5551194D98}"/>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2" name="Text Box 4470">
          <a:extLst>
            <a:ext uri="{FF2B5EF4-FFF2-40B4-BE49-F238E27FC236}">
              <a16:creationId xmlns:a16="http://schemas.microsoft.com/office/drawing/2014/main" id="{0AA02436-7D3E-4616-969A-9CECA689803D}"/>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3" name="Text Box 4470">
          <a:extLst>
            <a:ext uri="{FF2B5EF4-FFF2-40B4-BE49-F238E27FC236}">
              <a16:creationId xmlns:a16="http://schemas.microsoft.com/office/drawing/2014/main" id="{27B9ECD1-F84C-4034-AE82-A0019E8AC8A0}"/>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4" name="Text Box 4470">
          <a:extLst>
            <a:ext uri="{FF2B5EF4-FFF2-40B4-BE49-F238E27FC236}">
              <a16:creationId xmlns:a16="http://schemas.microsoft.com/office/drawing/2014/main" id="{5FD0DA06-95DB-45E6-889D-10851CCB9B9F}"/>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5" name="Text Box 4470">
          <a:extLst>
            <a:ext uri="{FF2B5EF4-FFF2-40B4-BE49-F238E27FC236}">
              <a16:creationId xmlns:a16="http://schemas.microsoft.com/office/drawing/2014/main" id="{4345536F-9CC8-4B12-BE21-94B4A793ED42}"/>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6" name="Text Box 4470">
          <a:extLst>
            <a:ext uri="{FF2B5EF4-FFF2-40B4-BE49-F238E27FC236}">
              <a16:creationId xmlns:a16="http://schemas.microsoft.com/office/drawing/2014/main" id="{0AD8986E-D32A-4AF1-93C2-2DC504B60EF1}"/>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7" name="Text Box 4470">
          <a:extLst>
            <a:ext uri="{FF2B5EF4-FFF2-40B4-BE49-F238E27FC236}">
              <a16:creationId xmlns:a16="http://schemas.microsoft.com/office/drawing/2014/main" id="{C03CAD3B-98FE-400C-B1EB-A6F4373A82FE}"/>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98" name="Text Box 4470">
          <a:extLst>
            <a:ext uri="{FF2B5EF4-FFF2-40B4-BE49-F238E27FC236}">
              <a16:creationId xmlns:a16="http://schemas.microsoft.com/office/drawing/2014/main" id="{C03CBD9F-CEB4-4811-B771-79CF7469FE10}"/>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99" name="Text Box 4470">
          <a:extLst>
            <a:ext uri="{FF2B5EF4-FFF2-40B4-BE49-F238E27FC236}">
              <a16:creationId xmlns:a16="http://schemas.microsoft.com/office/drawing/2014/main" id="{A0C781C6-CE1A-44BC-9A09-F9697A0801DB}"/>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0" name="Text Box 4470">
          <a:extLst>
            <a:ext uri="{FF2B5EF4-FFF2-40B4-BE49-F238E27FC236}">
              <a16:creationId xmlns:a16="http://schemas.microsoft.com/office/drawing/2014/main" id="{430D2A93-C624-47E2-A617-8BB235CEA2BC}"/>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1" name="Text Box 4470">
          <a:extLst>
            <a:ext uri="{FF2B5EF4-FFF2-40B4-BE49-F238E27FC236}">
              <a16:creationId xmlns:a16="http://schemas.microsoft.com/office/drawing/2014/main" id="{5FE197D4-C741-49EC-B6A0-B3E293078744}"/>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2" name="Text Box 4470">
          <a:extLst>
            <a:ext uri="{FF2B5EF4-FFF2-40B4-BE49-F238E27FC236}">
              <a16:creationId xmlns:a16="http://schemas.microsoft.com/office/drawing/2014/main" id="{531A1516-5EE4-4A3C-9861-01AD00012567}"/>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3" name="Text Box 4470">
          <a:extLst>
            <a:ext uri="{FF2B5EF4-FFF2-40B4-BE49-F238E27FC236}">
              <a16:creationId xmlns:a16="http://schemas.microsoft.com/office/drawing/2014/main" id="{76C1966B-61EC-4FB7-A042-D5BA9CA9D14E}"/>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4" name="Text Box 4470">
          <a:extLst>
            <a:ext uri="{FF2B5EF4-FFF2-40B4-BE49-F238E27FC236}">
              <a16:creationId xmlns:a16="http://schemas.microsoft.com/office/drawing/2014/main" id="{284BF686-C3B9-4A60-8F1A-EC54E777AB9B}"/>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5" name="Text Box 4470">
          <a:extLst>
            <a:ext uri="{FF2B5EF4-FFF2-40B4-BE49-F238E27FC236}">
              <a16:creationId xmlns:a16="http://schemas.microsoft.com/office/drawing/2014/main" id="{1C2301A7-18F0-419A-9797-2DE2A4D52376}"/>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106" name="Text Box 4470">
          <a:extLst>
            <a:ext uri="{FF2B5EF4-FFF2-40B4-BE49-F238E27FC236}">
              <a16:creationId xmlns:a16="http://schemas.microsoft.com/office/drawing/2014/main" id="{E2D52672-9DF9-4884-96EC-CAF8ECAFAA92}"/>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07" name="Text Box 4470">
          <a:extLst>
            <a:ext uri="{FF2B5EF4-FFF2-40B4-BE49-F238E27FC236}">
              <a16:creationId xmlns:a16="http://schemas.microsoft.com/office/drawing/2014/main" id="{935FAB8C-F14C-4F8D-B6C7-F676FBD2375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08" name="Text Box 4470">
          <a:extLst>
            <a:ext uri="{FF2B5EF4-FFF2-40B4-BE49-F238E27FC236}">
              <a16:creationId xmlns:a16="http://schemas.microsoft.com/office/drawing/2014/main" id="{5D35E835-36E2-4D84-839A-BB5B5DE4FE4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09" name="Text Box 4470">
          <a:extLst>
            <a:ext uri="{FF2B5EF4-FFF2-40B4-BE49-F238E27FC236}">
              <a16:creationId xmlns:a16="http://schemas.microsoft.com/office/drawing/2014/main" id="{97459B5D-857C-452B-81F0-AD358D5753D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10" name="Text Box 4470">
          <a:extLst>
            <a:ext uri="{FF2B5EF4-FFF2-40B4-BE49-F238E27FC236}">
              <a16:creationId xmlns:a16="http://schemas.microsoft.com/office/drawing/2014/main" id="{57EF5F09-3547-4838-ACCF-442A6FAD944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76200"/>
    <xdr:sp macro="" textlink="">
      <xdr:nvSpPr>
        <xdr:cNvPr id="111" name="Text Box 4470">
          <a:extLst>
            <a:ext uri="{FF2B5EF4-FFF2-40B4-BE49-F238E27FC236}">
              <a16:creationId xmlns:a16="http://schemas.microsoft.com/office/drawing/2014/main" id="{2A405267-6C73-44AC-83B3-733DB290BBA2}"/>
            </a:ext>
          </a:extLst>
        </xdr:cNvPr>
        <xdr:cNvSpPr txBox="1">
          <a:spLocks noChangeArrowheads="1"/>
        </xdr:cNvSpPr>
      </xdr:nvSpPr>
      <xdr:spPr bwMode="auto">
        <a:xfrm>
          <a:off x="8448675" y="2400300"/>
          <a:ext cx="952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76200"/>
    <xdr:sp macro="" textlink="">
      <xdr:nvSpPr>
        <xdr:cNvPr id="112" name="Text Box 4470">
          <a:extLst>
            <a:ext uri="{FF2B5EF4-FFF2-40B4-BE49-F238E27FC236}">
              <a16:creationId xmlns:a16="http://schemas.microsoft.com/office/drawing/2014/main" id="{F2C5DEDD-9018-4CA3-88A8-34EDE72D4A97}"/>
            </a:ext>
          </a:extLst>
        </xdr:cNvPr>
        <xdr:cNvSpPr txBox="1">
          <a:spLocks noChangeArrowheads="1"/>
        </xdr:cNvSpPr>
      </xdr:nvSpPr>
      <xdr:spPr bwMode="auto">
        <a:xfrm>
          <a:off x="8448675" y="2400300"/>
          <a:ext cx="952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76200"/>
    <xdr:sp macro="" textlink="">
      <xdr:nvSpPr>
        <xdr:cNvPr id="113" name="Text Box 4470">
          <a:extLst>
            <a:ext uri="{FF2B5EF4-FFF2-40B4-BE49-F238E27FC236}">
              <a16:creationId xmlns:a16="http://schemas.microsoft.com/office/drawing/2014/main" id="{12E62DFE-1A7F-4101-987F-02BEFCD862BA}"/>
            </a:ext>
          </a:extLst>
        </xdr:cNvPr>
        <xdr:cNvSpPr txBox="1">
          <a:spLocks noChangeArrowheads="1"/>
        </xdr:cNvSpPr>
      </xdr:nvSpPr>
      <xdr:spPr bwMode="auto">
        <a:xfrm>
          <a:off x="8448675" y="2400300"/>
          <a:ext cx="952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76200"/>
    <xdr:sp macro="" textlink="">
      <xdr:nvSpPr>
        <xdr:cNvPr id="114" name="Text Box 4470">
          <a:extLst>
            <a:ext uri="{FF2B5EF4-FFF2-40B4-BE49-F238E27FC236}">
              <a16:creationId xmlns:a16="http://schemas.microsoft.com/office/drawing/2014/main" id="{CC00CF4C-E451-4E43-80BA-59A3AEC0D073}"/>
            </a:ext>
          </a:extLst>
        </xdr:cNvPr>
        <xdr:cNvSpPr txBox="1">
          <a:spLocks noChangeArrowheads="1"/>
        </xdr:cNvSpPr>
      </xdr:nvSpPr>
      <xdr:spPr bwMode="auto">
        <a:xfrm>
          <a:off x="8448675" y="2400300"/>
          <a:ext cx="952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6436</xdr:row>
      <xdr:rowOff>0</xdr:rowOff>
    </xdr:from>
    <xdr:to>
      <xdr:col>7</xdr:col>
      <xdr:colOff>95250</xdr:colOff>
      <xdr:row>6436</xdr:row>
      <xdr:rowOff>28575</xdr:rowOff>
    </xdr:to>
    <xdr:sp macro="" textlink="">
      <xdr:nvSpPr>
        <xdr:cNvPr id="115" name="Text Box 4470">
          <a:extLst>
            <a:ext uri="{FF2B5EF4-FFF2-40B4-BE49-F238E27FC236}">
              <a16:creationId xmlns:a16="http://schemas.microsoft.com/office/drawing/2014/main" id="{63859A08-1607-4AE4-9BFD-CDAC5B32544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16" name="Text Box 4470">
          <a:extLst>
            <a:ext uri="{FF2B5EF4-FFF2-40B4-BE49-F238E27FC236}">
              <a16:creationId xmlns:a16="http://schemas.microsoft.com/office/drawing/2014/main" id="{657C0EC0-E8E6-4493-A702-EDA16F96F8C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17" name="Text Box 4470">
          <a:extLst>
            <a:ext uri="{FF2B5EF4-FFF2-40B4-BE49-F238E27FC236}">
              <a16:creationId xmlns:a16="http://schemas.microsoft.com/office/drawing/2014/main" id="{E6FA1B2A-357C-46E6-A8FA-7B1DC3549B8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18" name="Text Box 4470">
          <a:extLst>
            <a:ext uri="{FF2B5EF4-FFF2-40B4-BE49-F238E27FC236}">
              <a16:creationId xmlns:a16="http://schemas.microsoft.com/office/drawing/2014/main" id="{02078F64-195A-49A4-A511-7816E53C237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19" name="Text Box 4470">
          <a:extLst>
            <a:ext uri="{FF2B5EF4-FFF2-40B4-BE49-F238E27FC236}">
              <a16:creationId xmlns:a16="http://schemas.microsoft.com/office/drawing/2014/main" id="{B6BAB58D-1FAD-4116-A00C-11EDB43937F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20" name="Text Box 4470">
          <a:extLst>
            <a:ext uri="{FF2B5EF4-FFF2-40B4-BE49-F238E27FC236}">
              <a16:creationId xmlns:a16="http://schemas.microsoft.com/office/drawing/2014/main" id="{8D5E7565-5A72-44C1-B616-16AB7F9DC9B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21" name="Text Box 4470">
          <a:extLst>
            <a:ext uri="{FF2B5EF4-FFF2-40B4-BE49-F238E27FC236}">
              <a16:creationId xmlns:a16="http://schemas.microsoft.com/office/drawing/2014/main" id="{56BBC530-ADE6-4766-B09D-2CF05FE48905}"/>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122" name="Text Box 4470">
          <a:extLst>
            <a:ext uri="{FF2B5EF4-FFF2-40B4-BE49-F238E27FC236}">
              <a16:creationId xmlns:a16="http://schemas.microsoft.com/office/drawing/2014/main" id="{2DDFF78C-2CA3-44CE-92C4-E8E93E3409F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6438</xdr:row>
      <xdr:rowOff>0</xdr:rowOff>
    </xdr:from>
    <xdr:ext cx="95250" cy="28575"/>
    <xdr:sp macro="" textlink="">
      <xdr:nvSpPr>
        <xdr:cNvPr id="123" name="Text Box 4470">
          <a:extLst>
            <a:ext uri="{FF2B5EF4-FFF2-40B4-BE49-F238E27FC236}">
              <a16:creationId xmlns:a16="http://schemas.microsoft.com/office/drawing/2014/main" id="{B3C53BD5-01C1-45B4-AE51-FEB0562AC883}"/>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4" name="Text Box 4470">
          <a:extLst>
            <a:ext uri="{FF2B5EF4-FFF2-40B4-BE49-F238E27FC236}">
              <a16:creationId xmlns:a16="http://schemas.microsoft.com/office/drawing/2014/main" id="{870E65A6-04C2-4DA9-8B38-6CC78DC7CF0B}"/>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5" name="Text Box 4470">
          <a:extLst>
            <a:ext uri="{FF2B5EF4-FFF2-40B4-BE49-F238E27FC236}">
              <a16:creationId xmlns:a16="http://schemas.microsoft.com/office/drawing/2014/main" id="{101B7E9E-EACC-44F8-BCD4-8025D13C4A61}"/>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6" name="Text Box 4470">
          <a:extLst>
            <a:ext uri="{FF2B5EF4-FFF2-40B4-BE49-F238E27FC236}">
              <a16:creationId xmlns:a16="http://schemas.microsoft.com/office/drawing/2014/main" id="{D5B29C1E-0387-47A1-8B71-7DF12DE06F3E}"/>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7" name="Text Box 4470">
          <a:extLst>
            <a:ext uri="{FF2B5EF4-FFF2-40B4-BE49-F238E27FC236}">
              <a16:creationId xmlns:a16="http://schemas.microsoft.com/office/drawing/2014/main" id="{EAD01C20-78AE-4660-A703-1FB53BCECD08}"/>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8" name="Text Box 4470">
          <a:extLst>
            <a:ext uri="{FF2B5EF4-FFF2-40B4-BE49-F238E27FC236}">
              <a16:creationId xmlns:a16="http://schemas.microsoft.com/office/drawing/2014/main" id="{93452176-11EE-47DB-9056-7EEF970BD47C}"/>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29" name="Text Box 4470">
          <a:extLst>
            <a:ext uri="{FF2B5EF4-FFF2-40B4-BE49-F238E27FC236}">
              <a16:creationId xmlns:a16="http://schemas.microsoft.com/office/drawing/2014/main" id="{67ECD786-CFB5-4248-8A96-153A753BC09A}"/>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6438</xdr:row>
      <xdr:rowOff>0</xdr:rowOff>
    </xdr:from>
    <xdr:ext cx="95250" cy="28575"/>
    <xdr:sp macro="" textlink="">
      <xdr:nvSpPr>
        <xdr:cNvPr id="130" name="Text Box 4470">
          <a:extLst>
            <a:ext uri="{FF2B5EF4-FFF2-40B4-BE49-F238E27FC236}">
              <a16:creationId xmlns:a16="http://schemas.microsoft.com/office/drawing/2014/main" id="{4E286AA5-1400-4461-910C-E439148F12B2}"/>
            </a:ext>
          </a:extLst>
        </xdr:cNvPr>
        <xdr:cNvSpPr txBox="1">
          <a:spLocks noChangeArrowheads="1"/>
        </xdr:cNvSpPr>
      </xdr:nvSpPr>
      <xdr:spPr bwMode="auto">
        <a:xfrm>
          <a:off x="8448675" y="74295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1" name="Text Box 4470">
          <a:extLst>
            <a:ext uri="{FF2B5EF4-FFF2-40B4-BE49-F238E27FC236}">
              <a16:creationId xmlns:a16="http://schemas.microsoft.com/office/drawing/2014/main" id="{7809DECC-3141-4645-9B2A-8C72BAC8CEC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2" name="Text Box 4470">
          <a:extLst>
            <a:ext uri="{FF2B5EF4-FFF2-40B4-BE49-F238E27FC236}">
              <a16:creationId xmlns:a16="http://schemas.microsoft.com/office/drawing/2014/main" id="{49FE05A7-425C-4F3A-A3B5-45D24BD4620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3" name="Text Box 4470">
          <a:extLst>
            <a:ext uri="{FF2B5EF4-FFF2-40B4-BE49-F238E27FC236}">
              <a16:creationId xmlns:a16="http://schemas.microsoft.com/office/drawing/2014/main" id="{AC11C6D2-0C3D-4DC8-95BF-704A74ABC21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4" name="Text Box 4470">
          <a:extLst>
            <a:ext uri="{FF2B5EF4-FFF2-40B4-BE49-F238E27FC236}">
              <a16:creationId xmlns:a16="http://schemas.microsoft.com/office/drawing/2014/main" id="{335E7513-3BAC-4A60-93FF-C657F14AE9A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5" name="Text Box 4470">
          <a:extLst>
            <a:ext uri="{FF2B5EF4-FFF2-40B4-BE49-F238E27FC236}">
              <a16:creationId xmlns:a16="http://schemas.microsoft.com/office/drawing/2014/main" id="{C2F5C47F-34D3-4F5A-96F2-8DB4246811A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6" name="Text Box 4470">
          <a:extLst>
            <a:ext uri="{FF2B5EF4-FFF2-40B4-BE49-F238E27FC236}">
              <a16:creationId xmlns:a16="http://schemas.microsoft.com/office/drawing/2014/main" id="{1A5CEAF8-E2EC-4EB2-A899-5DB30625B8B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7" name="Text Box 4470">
          <a:extLst>
            <a:ext uri="{FF2B5EF4-FFF2-40B4-BE49-F238E27FC236}">
              <a16:creationId xmlns:a16="http://schemas.microsoft.com/office/drawing/2014/main" id="{13845055-CDF9-4BC1-AD02-8B99E58D4CF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8" name="Text Box 4470">
          <a:extLst>
            <a:ext uri="{FF2B5EF4-FFF2-40B4-BE49-F238E27FC236}">
              <a16:creationId xmlns:a16="http://schemas.microsoft.com/office/drawing/2014/main" id="{E00EA2E8-934A-4F24-A48B-2AC41F91132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39" name="Text Box 4470">
          <a:extLst>
            <a:ext uri="{FF2B5EF4-FFF2-40B4-BE49-F238E27FC236}">
              <a16:creationId xmlns:a16="http://schemas.microsoft.com/office/drawing/2014/main" id="{B1AAB751-D834-4624-984B-382A136BF49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40" name="Text Box 4470">
          <a:extLst>
            <a:ext uri="{FF2B5EF4-FFF2-40B4-BE49-F238E27FC236}">
              <a16:creationId xmlns:a16="http://schemas.microsoft.com/office/drawing/2014/main" id="{92C570C4-F7D3-4054-BE9C-59F8E220492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41" name="Text Box 4470">
          <a:extLst>
            <a:ext uri="{FF2B5EF4-FFF2-40B4-BE49-F238E27FC236}">
              <a16:creationId xmlns:a16="http://schemas.microsoft.com/office/drawing/2014/main" id="{6A752071-D35A-4F58-A751-216CB24BEF7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42" name="Text Box 4470">
          <a:extLst>
            <a:ext uri="{FF2B5EF4-FFF2-40B4-BE49-F238E27FC236}">
              <a16:creationId xmlns:a16="http://schemas.microsoft.com/office/drawing/2014/main" id="{66146FA6-C42B-488F-8E49-D8825D5ACBE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3" name="Text Box 4470">
          <a:extLst>
            <a:ext uri="{FF2B5EF4-FFF2-40B4-BE49-F238E27FC236}">
              <a16:creationId xmlns:a16="http://schemas.microsoft.com/office/drawing/2014/main" id="{DF7734A3-A335-4407-BE44-7E2C4F9B479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4" name="Text Box 4470">
          <a:extLst>
            <a:ext uri="{FF2B5EF4-FFF2-40B4-BE49-F238E27FC236}">
              <a16:creationId xmlns:a16="http://schemas.microsoft.com/office/drawing/2014/main" id="{D563DC29-D37E-4411-85C2-D4189728926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5" name="Text Box 4470">
          <a:extLst>
            <a:ext uri="{FF2B5EF4-FFF2-40B4-BE49-F238E27FC236}">
              <a16:creationId xmlns:a16="http://schemas.microsoft.com/office/drawing/2014/main" id="{2C9D643B-F380-4E2E-A04C-4F57A6CB55F2}"/>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6" name="Text Box 4470">
          <a:extLst>
            <a:ext uri="{FF2B5EF4-FFF2-40B4-BE49-F238E27FC236}">
              <a16:creationId xmlns:a16="http://schemas.microsoft.com/office/drawing/2014/main" id="{427666B2-D534-4E23-8049-1F3A3CEE485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7" name="Text Box 4470">
          <a:extLst>
            <a:ext uri="{FF2B5EF4-FFF2-40B4-BE49-F238E27FC236}">
              <a16:creationId xmlns:a16="http://schemas.microsoft.com/office/drawing/2014/main" id="{7A8B0926-7D70-4AFC-8526-2CF8B13B924D}"/>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8" name="Text Box 4470">
          <a:extLst>
            <a:ext uri="{FF2B5EF4-FFF2-40B4-BE49-F238E27FC236}">
              <a16:creationId xmlns:a16="http://schemas.microsoft.com/office/drawing/2014/main" id="{B288BD77-923E-487D-8F6C-EA4E3B5EE731}"/>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49" name="Text Box 4470">
          <a:extLst>
            <a:ext uri="{FF2B5EF4-FFF2-40B4-BE49-F238E27FC236}">
              <a16:creationId xmlns:a16="http://schemas.microsoft.com/office/drawing/2014/main" id="{7C5A7A8E-F24D-4875-9ABC-984DDC388B43}"/>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0" name="Text Box 4470">
          <a:extLst>
            <a:ext uri="{FF2B5EF4-FFF2-40B4-BE49-F238E27FC236}">
              <a16:creationId xmlns:a16="http://schemas.microsoft.com/office/drawing/2014/main" id="{62248E5B-4CD1-47DE-9162-9E1D956D3E38}"/>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1" name="Text Box 4470">
          <a:extLst>
            <a:ext uri="{FF2B5EF4-FFF2-40B4-BE49-F238E27FC236}">
              <a16:creationId xmlns:a16="http://schemas.microsoft.com/office/drawing/2014/main" id="{F6B292D9-B28B-49B5-B47A-BD3E5E1A2EA2}"/>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2" name="Text Box 4470">
          <a:extLst>
            <a:ext uri="{FF2B5EF4-FFF2-40B4-BE49-F238E27FC236}">
              <a16:creationId xmlns:a16="http://schemas.microsoft.com/office/drawing/2014/main" id="{F5D9122A-9325-4335-A2BD-BEE47FA6FAC5}"/>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3" name="Text Box 4470">
          <a:extLst>
            <a:ext uri="{FF2B5EF4-FFF2-40B4-BE49-F238E27FC236}">
              <a16:creationId xmlns:a16="http://schemas.microsoft.com/office/drawing/2014/main" id="{A4BC05A1-6966-46AC-B07E-3A6D0A65F5E9}"/>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4" name="Text Box 4470">
          <a:extLst>
            <a:ext uri="{FF2B5EF4-FFF2-40B4-BE49-F238E27FC236}">
              <a16:creationId xmlns:a16="http://schemas.microsoft.com/office/drawing/2014/main" id="{4053E378-FA53-43A7-871E-F6642D11455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5" name="Text Box 4470">
          <a:extLst>
            <a:ext uri="{FF2B5EF4-FFF2-40B4-BE49-F238E27FC236}">
              <a16:creationId xmlns:a16="http://schemas.microsoft.com/office/drawing/2014/main" id="{782936B6-047A-40A1-B320-C3314DA5075B}"/>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6" name="Text Box 4470">
          <a:extLst>
            <a:ext uri="{FF2B5EF4-FFF2-40B4-BE49-F238E27FC236}">
              <a16:creationId xmlns:a16="http://schemas.microsoft.com/office/drawing/2014/main" id="{CF5CDD9B-45EB-46EC-A36D-D82AB2A4FD2E}"/>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7" name="Text Box 4470">
          <a:extLst>
            <a:ext uri="{FF2B5EF4-FFF2-40B4-BE49-F238E27FC236}">
              <a16:creationId xmlns:a16="http://schemas.microsoft.com/office/drawing/2014/main" id="{A7244709-9C72-4C0F-B7D1-60DEA7045DBA}"/>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58" name="Text Box 4470">
          <a:extLst>
            <a:ext uri="{FF2B5EF4-FFF2-40B4-BE49-F238E27FC236}">
              <a16:creationId xmlns:a16="http://schemas.microsoft.com/office/drawing/2014/main" id="{4C963511-6940-4FDC-8C64-A17147A6287E}"/>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59" name="Text Box 4470">
          <a:extLst>
            <a:ext uri="{FF2B5EF4-FFF2-40B4-BE49-F238E27FC236}">
              <a16:creationId xmlns:a16="http://schemas.microsoft.com/office/drawing/2014/main" id="{D19994EF-0D4A-434B-A84C-0CBD5CF429B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0" name="Text Box 4470">
          <a:extLst>
            <a:ext uri="{FF2B5EF4-FFF2-40B4-BE49-F238E27FC236}">
              <a16:creationId xmlns:a16="http://schemas.microsoft.com/office/drawing/2014/main" id="{6ABFA708-1321-4E15-880A-1FF33ED5971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1" name="Text Box 4470">
          <a:extLst>
            <a:ext uri="{FF2B5EF4-FFF2-40B4-BE49-F238E27FC236}">
              <a16:creationId xmlns:a16="http://schemas.microsoft.com/office/drawing/2014/main" id="{FF5533A3-B001-487E-A55F-D7B89AC6F98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2" name="Text Box 4470">
          <a:extLst>
            <a:ext uri="{FF2B5EF4-FFF2-40B4-BE49-F238E27FC236}">
              <a16:creationId xmlns:a16="http://schemas.microsoft.com/office/drawing/2014/main" id="{F0045B5B-BF17-430C-AE46-F96B0DD16BF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3" name="Text Box 4470">
          <a:extLst>
            <a:ext uri="{FF2B5EF4-FFF2-40B4-BE49-F238E27FC236}">
              <a16:creationId xmlns:a16="http://schemas.microsoft.com/office/drawing/2014/main" id="{ED5DD26A-26E4-4A00-91BA-E2241335056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4" name="Text Box 4470">
          <a:extLst>
            <a:ext uri="{FF2B5EF4-FFF2-40B4-BE49-F238E27FC236}">
              <a16:creationId xmlns:a16="http://schemas.microsoft.com/office/drawing/2014/main" id="{CB943FA3-575D-4E91-AA70-36B128486DE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5" name="Text Box 4470">
          <a:extLst>
            <a:ext uri="{FF2B5EF4-FFF2-40B4-BE49-F238E27FC236}">
              <a16:creationId xmlns:a16="http://schemas.microsoft.com/office/drawing/2014/main" id="{463FEB73-4175-4149-854E-43184ECF92A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6" name="Text Box 4470">
          <a:extLst>
            <a:ext uri="{FF2B5EF4-FFF2-40B4-BE49-F238E27FC236}">
              <a16:creationId xmlns:a16="http://schemas.microsoft.com/office/drawing/2014/main" id="{A5525E75-590D-4DBF-BF15-B869B4E2E40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7" name="Text Box 4470">
          <a:extLst>
            <a:ext uri="{FF2B5EF4-FFF2-40B4-BE49-F238E27FC236}">
              <a16:creationId xmlns:a16="http://schemas.microsoft.com/office/drawing/2014/main" id="{213D9581-C840-4BCF-9FE6-29AC6B5CE99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8" name="Text Box 4470">
          <a:extLst>
            <a:ext uri="{FF2B5EF4-FFF2-40B4-BE49-F238E27FC236}">
              <a16:creationId xmlns:a16="http://schemas.microsoft.com/office/drawing/2014/main" id="{EAC025E8-5956-4FFE-8B40-F3F16A54787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69" name="Text Box 4470">
          <a:extLst>
            <a:ext uri="{FF2B5EF4-FFF2-40B4-BE49-F238E27FC236}">
              <a16:creationId xmlns:a16="http://schemas.microsoft.com/office/drawing/2014/main" id="{019C7AE0-A541-42ED-980B-F5328CC08A8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170" name="Text Box 4470">
          <a:extLst>
            <a:ext uri="{FF2B5EF4-FFF2-40B4-BE49-F238E27FC236}">
              <a16:creationId xmlns:a16="http://schemas.microsoft.com/office/drawing/2014/main" id="{F15AC4F0-6B1D-44FC-B199-9793599BBAF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1" name="Text Box 4470">
          <a:extLst>
            <a:ext uri="{FF2B5EF4-FFF2-40B4-BE49-F238E27FC236}">
              <a16:creationId xmlns:a16="http://schemas.microsoft.com/office/drawing/2014/main" id="{48E7EE70-9EBD-4DE6-97A1-CBBCED615ABE}"/>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2" name="Text Box 4470">
          <a:extLst>
            <a:ext uri="{FF2B5EF4-FFF2-40B4-BE49-F238E27FC236}">
              <a16:creationId xmlns:a16="http://schemas.microsoft.com/office/drawing/2014/main" id="{D6374B3A-5C69-4DA7-A0AA-E3452A5EC8D0}"/>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3" name="Text Box 4470">
          <a:extLst>
            <a:ext uri="{FF2B5EF4-FFF2-40B4-BE49-F238E27FC236}">
              <a16:creationId xmlns:a16="http://schemas.microsoft.com/office/drawing/2014/main" id="{519D54A4-FC4F-4505-8367-F4627E9E2AA0}"/>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4" name="Text Box 4470">
          <a:extLst>
            <a:ext uri="{FF2B5EF4-FFF2-40B4-BE49-F238E27FC236}">
              <a16:creationId xmlns:a16="http://schemas.microsoft.com/office/drawing/2014/main" id="{E795AB51-5F09-4DFE-8EA7-60C3DC6F16D4}"/>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5" name="Text Box 4470">
          <a:extLst>
            <a:ext uri="{FF2B5EF4-FFF2-40B4-BE49-F238E27FC236}">
              <a16:creationId xmlns:a16="http://schemas.microsoft.com/office/drawing/2014/main" id="{3CE08C89-07A8-4701-9B50-1113D3CE9468}"/>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6" name="Text Box 4470">
          <a:extLst>
            <a:ext uri="{FF2B5EF4-FFF2-40B4-BE49-F238E27FC236}">
              <a16:creationId xmlns:a16="http://schemas.microsoft.com/office/drawing/2014/main" id="{2E18A6CB-03CE-459A-AD76-7E31A8E40EC3}"/>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7" name="Text Box 4470">
          <a:extLst>
            <a:ext uri="{FF2B5EF4-FFF2-40B4-BE49-F238E27FC236}">
              <a16:creationId xmlns:a16="http://schemas.microsoft.com/office/drawing/2014/main" id="{EB4D1E73-F2D2-4DAF-AB65-3DEEB5736FB6}"/>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8" name="Text Box 4470">
          <a:extLst>
            <a:ext uri="{FF2B5EF4-FFF2-40B4-BE49-F238E27FC236}">
              <a16:creationId xmlns:a16="http://schemas.microsoft.com/office/drawing/2014/main" id="{D8EBD1AF-AF2E-4051-829D-B8071402ED20}"/>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79" name="Text Box 4470">
          <a:extLst>
            <a:ext uri="{FF2B5EF4-FFF2-40B4-BE49-F238E27FC236}">
              <a16:creationId xmlns:a16="http://schemas.microsoft.com/office/drawing/2014/main" id="{3C8993A7-23E6-4E34-B7AC-5B36C19A23DA}"/>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0" name="Text Box 4470">
          <a:extLst>
            <a:ext uri="{FF2B5EF4-FFF2-40B4-BE49-F238E27FC236}">
              <a16:creationId xmlns:a16="http://schemas.microsoft.com/office/drawing/2014/main" id="{021604CE-E3AB-48BA-8871-CDB6D888BD7F}"/>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1" name="Text Box 4470">
          <a:extLst>
            <a:ext uri="{FF2B5EF4-FFF2-40B4-BE49-F238E27FC236}">
              <a16:creationId xmlns:a16="http://schemas.microsoft.com/office/drawing/2014/main" id="{0655AC2E-DC33-4DB0-897D-24D2BF388A4F}"/>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2" name="Text Box 4470">
          <a:extLst>
            <a:ext uri="{FF2B5EF4-FFF2-40B4-BE49-F238E27FC236}">
              <a16:creationId xmlns:a16="http://schemas.microsoft.com/office/drawing/2014/main" id="{C554BFF0-6E19-4776-B80E-1511974E0FC7}"/>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3" name="Text Box 4470">
          <a:extLst>
            <a:ext uri="{FF2B5EF4-FFF2-40B4-BE49-F238E27FC236}">
              <a16:creationId xmlns:a16="http://schemas.microsoft.com/office/drawing/2014/main" id="{08CDCACA-358B-42E2-A794-920498DBF0DC}"/>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4" name="Text Box 4470">
          <a:extLst>
            <a:ext uri="{FF2B5EF4-FFF2-40B4-BE49-F238E27FC236}">
              <a16:creationId xmlns:a16="http://schemas.microsoft.com/office/drawing/2014/main" id="{3D29C356-C611-4C79-B461-8272716CFBEA}"/>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5" name="Text Box 4470">
          <a:extLst>
            <a:ext uri="{FF2B5EF4-FFF2-40B4-BE49-F238E27FC236}">
              <a16:creationId xmlns:a16="http://schemas.microsoft.com/office/drawing/2014/main" id="{2A6AC4FD-1BA5-47B7-949E-2EE1532147D1}"/>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19050"/>
    <xdr:sp macro="" textlink="">
      <xdr:nvSpPr>
        <xdr:cNvPr id="186" name="Text Box 4470">
          <a:extLst>
            <a:ext uri="{FF2B5EF4-FFF2-40B4-BE49-F238E27FC236}">
              <a16:creationId xmlns:a16="http://schemas.microsoft.com/office/drawing/2014/main" id="{AE55D21A-2CD8-43F1-AB1F-7860FCCF6C80}"/>
            </a:ext>
          </a:extLst>
        </xdr:cNvPr>
        <xdr:cNvSpPr txBox="1">
          <a:spLocks noChangeArrowheads="1"/>
        </xdr:cNvSpPr>
      </xdr:nvSpPr>
      <xdr:spPr bwMode="auto">
        <a:xfrm>
          <a:off x="8448675" y="2400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187" name="Text Box 4470">
          <a:extLst>
            <a:ext uri="{FF2B5EF4-FFF2-40B4-BE49-F238E27FC236}">
              <a16:creationId xmlns:a16="http://schemas.microsoft.com/office/drawing/2014/main" id="{094162B5-2776-4DA3-AF4D-5F562B692877}"/>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188" name="Text Box 4470">
          <a:extLst>
            <a:ext uri="{FF2B5EF4-FFF2-40B4-BE49-F238E27FC236}">
              <a16:creationId xmlns:a16="http://schemas.microsoft.com/office/drawing/2014/main" id="{14C13894-71D7-4E6C-ACE6-5D0905CF0060}"/>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189" name="Text Box 4470">
          <a:extLst>
            <a:ext uri="{FF2B5EF4-FFF2-40B4-BE49-F238E27FC236}">
              <a16:creationId xmlns:a16="http://schemas.microsoft.com/office/drawing/2014/main" id="{471798A7-F6D5-47F8-BB21-168EC1BBF21E}"/>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6428</xdr:row>
      <xdr:rowOff>0</xdr:rowOff>
    </xdr:from>
    <xdr:ext cx="95250" cy="19050"/>
    <xdr:sp macro="" textlink="">
      <xdr:nvSpPr>
        <xdr:cNvPr id="190" name="Text Box 4470">
          <a:extLst>
            <a:ext uri="{FF2B5EF4-FFF2-40B4-BE49-F238E27FC236}">
              <a16:creationId xmlns:a16="http://schemas.microsoft.com/office/drawing/2014/main" id="{A919F27A-D3AC-4736-B720-205B5CC43F6F}"/>
            </a:ext>
          </a:extLst>
        </xdr:cNvPr>
        <xdr:cNvSpPr txBox="1">
          <a:spLocks noChangeArrowheads="1"/>
        </xdr:cNvSpPr>
      </xdr:nvSpPr>
      <xdr:spPr bwMode="auto">
        <a:xfrm>
          <a:off x="8448675" y="3162300"/>
          <a:ext cx="95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1" name="Text Box 4470">
          <a:extLst>
            <a:ext uri="{FF2B5EF4-FFF2-40B4-BE49-F238E27FC236}">
              <a16:creationId xmlns:a16="http://schemas.microsoft.com/office/drawing/2014/main" id="{0236EBAC-CB62-4B2E-AD35-FEFD06530F8B}"/>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2" name="Text Box 4470">
          <a:extLst>
            <a:ext uri="{FF2B5EF4-FFF2-40B4-BE49-F238E27FC236}">
              <a16:creationId xmlns:a16="http://schemas.microsoft.com/office/drawing/2014/main" id="{5BC892ED-0772-4D83-830E-A8C78F723CB5}"/>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3" name="Text Box 4470">
          <a:extLst>
            <a:ext uri="{FF2B5EF4-FFF2-40B4-BE49-F238E27FC236}">
              <a16:creationId xmlns:a16="http://schemas.microsoft.com/office/drawing/2014/main" id="{50D3D51E-DE29-4804-9429-F1CEFF58DD6B}"/>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4" name="Text Box 4470">
          <a:extLst>
            <a:ext uri="{FF2B5EF4-FFF2-40B4-BE49-F238E27FC236}">
              <a16:creationId xmlns:a16="http://schemas.microsoft.com/office/drawing/2014/main" id="{F63D11D5-0790-4DCB-A393-4BB420B32C27}"/>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5" name="Text Box 4470">
          <a:extLst>
            <a:ext uri="{FF2B5EF4-FFF2-40B4-BE49-F238E27FC236}">
              <a16:creationId xmlns:a16="http://schemas.microsoft.com/office/drawing/2014/main" id="{0B34B44E-5340-403F-9200-E941B33B8EDD}"/>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6" name="Text Box 4470">
          <a:extLst>
            <a:ext uri="{FF2B5EF4-FFF2-40B4-BE49-F238E27FC236}">
              <a16:creationId xmlns:a16="http://schemas.microsoft.com/office/drawing/2014/main" id="{332B1E50-4A27-40C6-A7F7-76547B69AC0B}"/>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7" name="Text Box 4470">
          <a:extLst>
            <a:ext uri="{FF2B5EF4-FFF2-40B4-BE49-F238E27FC236}">
              <a16:creationId xmlns:a16="http://schemas.microsoft.com/office/drawing/2014/main" id="{CF71A5A5-7E1C-4E72-8C3C-479CA6179968}"/>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6484</xdr:row>
      <xdr:rowOff>0</xdr:rowOff>
    </xdr:from>
    <xdr:ext cx="95250" cy="28575"/>
    <xdr:sp macro="" textlink="">
      <xdr:nvSpPr>
        <xdr:cNvPr id="198" name="Text Box 4470">
          <a:extLst>
            <a:ext uri="{FF2B5EF4-FFF2-40B4-BE49-F238E27FC236}">
              <a16:creationId xmlns:a16="http://schemas.microsoft.com/office/drawing/2014/main" id="{D007EFDD-7C71-462B-B29C-D3F7F1F84B1D}"/>
            </a:ext>
          </a:extLst>
        </xdr:cNvPr>
        <xdr:cNvSpPr txBox="1">
          <a:spLocks noChangeArrowheads="1"/>
        </xdr:cNvSpPr>
      </xdr:nvSpPr>
      <xdr:spPr bwMode="auto">
        <a:xfrm>
          <a:off x="8448675" y="32232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6429</xdr:row>
      <xdr:rowOff>0</xdr:rowOff>
    </xdr:from>
    <xdr:to>
      <xdr:col>7</xdr:col>
      <xdr:colOff>95250</xdr:colOff>
      <xdr:row>6429</xdr:row>
      <xdr:rowOff>28575</xdr:rowOff>
    </xdr:to>
    <xdr:sp macro="" textlink="">
      <xdr:nvSpPr>
        <xdr:cNvPr id="199" name="Text Box 4470">
          <a:extLst>
            <a:ext uri="{FF2B5EF4-FFF2-40B4-BE49-F238E27FC236}">
              <a16:creationId xmlns:a16="http://schemas.microsoft.com/office/drawing/2014/main" id="{F7759685-C109-460A-80D1-0FD3BFAAB48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0" name="Text Box 4470">
          <a:extLst>
            <a:ext uri="{FF2B5EF4-FFF2-40B4-BE49-F238E27FC236}">
              <a16:creationId xmlns:a16="http://schemas.microsoft.com/office/drawing/2014/main" id="{EE3C4A75-47FF-4DD1-97A8-17E2F0D0F12E}"/>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1" name="Text Box 4470">
          <a:extLst>
            <a:ext uri="{FF2B5EF4-FFF2-40B4-BE49-F238E27FC236}">
              <a16:creationId xmlns:a16="http://schemas.microsoft.com/office/drawing/2014/main" id="{420C261C-AC8D-4E8B-B3E0-30BF8BFE48C4}"/>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2" name="Text Box 4470">
          <a:extLst>
            <a:ext uri="{FF2B5EF4-FFF2-40B4-BE49-F238E27FC236}">
              <a16:creationId xmlns:a16="http://schemas.microsoft.com/office/drawing/2014/main" id="{5C589EEC-D415-4C35-AA7D-A99D99F6F58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3" name="Text Box 4470">
          <a:extLst>
            <a:ext uri="{FF2B5EF4-FFF2-40B4-BE49-F238E27FC236}">
              <a16:creationId xmlns:a16="http://schemas.microsoft.com/office/drawing/2014/main" id="{26F277F9-FB70-4D0A-BACC-1D9EAB0EE577}"/>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4" name="Text Box 4470">
          <a:extLst>
            <a:ext uri="{FF2B5EF4-FFF2-40B4-BE49-F238E27FC236}">
              <a16:creationId xmlns:a16="http://schemas.microsoft.com/office/drawing/2014/main" id="{8F5FADD6-49AE-4AC8-B1A5-1636A073856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5" name="Text Box 4470">
          <a:extLst>
            <a:ext uri="{FF2B5EF4-FFF2-40B4-BE49-F238E27FC236}">
              <a16:creationId xmlns:a16="http://schemas.microsoft.com/office/drawing/2014/main" id="{69F119C2-7F62-467C-BB01-0AB9F61F870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206" name="Text Box 4470">
          <a:extLst>
            <a:ext uri="{FF2B5EF4-FFF2-40B4-BE49-F238E27FC236}">
              <a16:creationId xmlns:a16="http://schemas.microsoft.com/office/drawing/2014/main" id="{7F671440-2F02-4468-B616-E28C0879EBFB}"/>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6426</xdr:row>
      <xdr:rowOff>0</xdr:rowOff>
    </xdr:from>
    <xdr:ext cx="95250" cy="28575"/>
    <xdr:sp macro="" textlink="">
      <xdr:nvSpPr>
        <xdr:cNvPr id="207" name="Text Box 4470">
          <a:extLst>
            <a:ext uri="{FF2B5EF4-FFF2-40B4-BE49-F238E27FC236}">
              <a16:creationId xmlns:a16="http://schemas.microsoft.com/office/drawing/2014/main" id="{79FB2DBC-8F44-48DF-9D2E-8780C8E4FB4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08" name="Text Box 4470">
          <a:extLst>
            <a:ext uri="{FF2B5EF4-FFF2-40B4-BE49-F238E27FC236}">
              <a16:creationId xmlns:a16="http://schemas.microsoft.com/office/drawing/2014/main" id="{18235F4E-8A9A-424E-B0A8-FF921B3EB54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09" name="Text Box 4470">
          <a:extLst>
            <a:ext uri="{FF2B5EF4-FFF2-40B4-BE49-F238E27FC236}">
              <a16:creationId xmlns:a16="http://schemas.microsoft.com/office/drawing/2014/main" id="{4848E851-09C2-45B8-B2F4-A521C5877F9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0" name="Text Box 4470">
          <a:extLst>
            <a:ext uri="{FF2B5EF4-FFF2-40B4-BE49-F238E27FC236}">
              <a16:creationId xmlns:a16="http://schemas.microsoft.com/office/drawing/2014/main" id="{040206BF-A5BB-479D-81D9-F91CF41ED14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1" name="Text Box 4470">
          <a:extLst>
            <a:ext uri="{FF2B5EF4-FFF2-40B4-BE49-F238E27FC236}">
              <a16:creationId xmlns:a16="http://schemas.microsoft.com/office/drawing/2014/main" id="{6857543E-FC98-47CB-8370-35011805ACD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2" name="Text Box 4470">
          <a:extLst>
            <a:ext uri="{FF2B5EF4-FFF2-40B4-BE49-F238E27FC236}">
              <a16:creationId xmlns:a16="http://schemas.microsoft.com/office/drawing/2014/main" id="{BF1A3EE6-6482-49F0-9F5A-2411F143D95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3" name="Text Box 4470">
          <a:extLst>
            <a:ext uri="{FF2B5EF4-FFF2-40B4-BE49-F238E27FC236}">
              <a16:creationId xmlns:a16="http://schemas.microsoft.com/office/drawing/2014/main" id="{78A466C8-C69A-4DF6-8942-59E6103875F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4" name="Text Box 4470">
          <a:extLst>
            <a:ext uri="{FF2B5EF4-FFF2-40B4-BE49-F238E27FC236}">
              <a16:creationId xmlns:a16="http://schemas.microsoft.com/office/drawing/2014/main" id="{AF244335-9E74-4EC4-B107-D354125D4B3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5" name="Text Box 4470">
          <a:extLst>
            <a:ext uri="{FF2B5EF4-FFF2-40B4-BE49-F238E27FC236}">
              <a16:creationId xmlns:a16="http://schemas.microsoft.com/office/drawing/2014/main" id="{239568DA-B1F6-4CF9-B448-3B1F0B0B800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6" name="Text Box 4470">
          <a:extLst>
            <a:ext uri="{FF2B5EF4-FFF2-40B4-BE49-F238E27FC236}">
              <a16:creationId xmlns:a16="http://schemas.microsoft.com/office/drawing/2014/main" id="{4EDA6D13-1BED-405C-AC6C-39D54241802B}"/>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7" name="Text Box 4470">
          <a:extLst>
            <a:ext uri="{FF2B5EF4-FFF2-40B4-BE49-F238E27FC236}">
              <a16:creationId xmlns:a16="http://schemas.microsoft.com/office/drawing/2014/main" id="{369528B4-4045-4485-B54D-54950E774EB8}"/>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8" name="Text Box 4470">
          <a:extLst>
            <a:ext uri="{FF2B5EF4-FFF2-40B4-BE49-F238E27FC236}">
              <a16:creationId xmlns:a16="http://schemas.microsoft.com/office/drawing/2014/main" id="{6639615B-D558-4BED-A1B6-B6C895BB2EB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19" name="Text Box 4470">
          <a:extLst>
            <a:ext uri="{FF2B5EF4-FFF2-40B4-BE49-F238E27FC236}">
              <a16:creationId xmlns:a16="http://schemas.microsoft.com/office/drawing/2014/main" id="{EA35FBD3-67C3-46B4-8256-DF85E229F61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0" name="Text Box 4470">
          <a:extLst>
            <a:ext uri="{FF2B5EF4-FFF2-40B4-BE49-F238E27FC236}">
              <a16:creationId xmlns:a16="http://schemas.microsoft.com/office/drawing/2014/main" id="{FE226D7F-AB10-40C8-B71E-6562B6BA96A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1" name="Text Box 4470">
          <a:extLst>
            <a:ext uri="{FF2B5EF4-FFF2-40B4-BE49-F238E27FC236}">
              <a16:creationId xmlns:a16="http://schemas.microsoft.com/office/drawing/2014/main" id="{2E163745-9168-4EA9-8533-D3F068D2C54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2" name="Text Box 4470">
          <a:extLst>
            <a:ext uri="{FF2B5EF4-FFF2-40B4-BE49-F238E27FC236}">
              <a16:creationId xmlns:a16="http://schemas.microsoft.com/office/drawing/2014/main" id="{1874D436-4D44-471F-B2EC-88A1120A6958}"/>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3" name="Text Box 4470">
          <a:extLst>
            <a:ext uri="{FF2B5EF4-FFF2-40B4-BE49-F238E27FC236}">
              <a16:creationId xmlns:a16="http://schemas.microsoft.com/office/drawing/2014/main" id="{E4EAD7D3-39B6-41D1-B313-6B57FBB5E88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4" name="Text Box 4470">
          <a:extLst>
            <a:ext uri="{FF2B5EF4-FFF2-40B4-BE49-F238E27FC236}">
              <a16:creationId xmlns:a16="http://schemas.microsoft.com/office/drawing/2014/main" id="{C8444BA7-B016-4B1C-A2B6-7B2EEAF7C2F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5" name="Text Box 4470">
          <a:extLst>
            <a:ext uri="{FF2B5EF4-FFF2-40B4-BE49-F238E27FC236}">
              <a16:creationId xmlns:a16="http://schemas.microsoft.com/office/drawing/2014/main" id="{6CB0D0DD-FFFE-47CF-A9D7-FDFBF4DA09D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6" name="Text Box 4470">
          <a:extLst>
            <a:ext uri="{FF2B5EF4-FFF2-40B4-BE49-F238E27FC236}">
              <a16:creationId xmlns:a16="http://schemas.microsoft.com/office/drawing/2014/main" id="{1FF6DAB2-357E-44B8-949F-4FAAFB13266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7" name="Text Box 4470">
          <a:extLst>
            <a:ext uri="{FF2B5EF4-FFF2-40B4-BE49-F238E27FC236}">
              <a16:creationId xmlns:a16="http://schemas.microsoft.com/office/drawing/2014/main" id="{01AC852B-E0F7-48BF-BC05-AE6C00E5527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8" name="Text Box 4470">
          <a:extLst>
            <a:ext uri="{FF2B5EF4-FFF2-40B4-BE49-F238E27FC236}">
              <a16:creationId xmlns:a16="http://schemas.microsoft.com/office/drawing/2014/main" id="{168ADDAD-6B6A-4598-AC94-A6E0D0D17E4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29" name="Text Box 4470">
          <a:extLst>
            <a:ext uri="{FF2B5EF4-FFF2-40B4-BE49-F238E27FC236}">
              <a16:creationId xmlns:a16="http://schemas.microsoft.com/office/drawing/2014/main" id="{788EDC8F-FFFB-4508-BD69-904C3217E3B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0" name="Text Box 4470">
          <a:extLst>
            <a:ext uri="{FF2B5EF4-FFF2-40B4-BE49-F238E27FC236}">
              <a16:creationId xmlns:a16="http://schemas.microsoft.com/office/drawing/2014/main" id="{6864E140-1F54-434D-8E90-CB3F0E7A22C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1" name="Text Box 4470">
          <a:extLst>
            <a:ext uri="{FF2B5EF4-FFF2-40B4-BE49-F238E27FC236}">
              <a16:creationId xmlns:a16="http://schemas.microsoft.com/office/drawing/2014/main" id="{FCB49015-009E-447B-82F4-AC2E15FF4C1D}"/>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2" name="Text Box 4470">
          <a:extLst>
            <a:ext uri="{FF2B5EF4-FFF2-40B4-BE49-F238E27FC236}">
              <a16:creationId xmlns:a16="http://schemas.microsoft.com/office/drawing/2014/main" id="{94612812-2648-490E-9DA5-94D3B0C22568}"/>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3" name="Text Box 4470">
          <a:extLst>
            <a:ext uri="{FF2B5EF4-FFF2-40B4-BE49-F238E27FC236}">
              <a16:creationId xmlns:a16="http://schemas.microsoft.com/office/drawing/2014/main" id="{AB0491FC-372C-45C6-A375-3B493663080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4" name="Text Box 4470">
          <a:extLst>
            <a:ext uri="{FF2B5EF4-FFF2-40B4-BE49-F238E27FC236}">
              <a16:creationId xmlns:a16="http://schemas.microsoft.com/office/drawing/2014/main" id="{838E8019-ABE1-4F8F-8F58-33EBE3D50D9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5" name="Text Box 4470">
          <a:extLst>
            <a:ext uri="{FF2B5EF4-FFF2-40B4-BE49-F238E27FC236}">
              <a16:creationId xmlns:a16="http://schemas.microsoft.com/office/drawing/2014/main" id="{0D9A3E9C-4881-40CA-8F72-0FEB35C9EDDB}"/>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6" name="Text Box 4470">
          <a:extLst>
            <a:ext uri="{FF2B5EF4-FFF2-40B4-BE49-F238E27FC236}">
              <a16:creationId xmlns:a16="http://schemas.microsoft.com/office/drawing/2014/main" id="{D084163D-F4A0-4F35-BD49-958D7107AAF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7" name="Text Box 4470">
          <a:extLst>
            <a:ext uri="{FF2B5EF4-FFF2-40B4-BE49-F238E27FC236}">
              <a16:creationId xmlns:a16="http://schemas.microsoft.com/office/drawing/2014/main" id="{8D64BC1E-5C08-4F58-B963-6D1AE7F0480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8" name="Text Box 4470">
          <a:extLst>
            <a:ext uri="{FF2B5EF4-FFF2-40B4-BE49-F238E27FC236}">
              <a16:creationId xmlns:a16="http://schemas.microsoft.com/office/drawing/2014/main" id="{8A2A8F60-F3C7-4462-BEF2-7BCA4695252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39" name="Text Box 4470">
          <a:extLst>
            <a:ext uri="{FF2B5EF4-FFF2-40B4-BE49-F238E27FC236}">
              <a16:creationId xmlns:a16="http://schemas.microsoft.com/office/drawing/2014/main" id="{99F5A6CB-CC62-4546-8AE9-0AEFA912CB3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0" name="Text Box 4470">
          <a:extLst>
            <a:ext uri="{FF2B5EF4-FFF2-40B4-BE49-F238E27FC236}">
              <a16:creationId xmlns:a16="http://schemas.microsoft.com/office/drawing/2014/main" id="{14CA3E43-407B-4401-B2C2-A249AB799FA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1" name="Text Box 4470">
          <a:extLst>
            <a:ext uri="{FF2B5EF4-FFF2-40B4-BE49-F238E27FC236}">
              <a16:creationId xmlns:a16="http://schemas.microsoft.com/office/drawing/2014/main" id="{289C3FB3-3223-48BD-9F3D-C1A2135DE3D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2" name="Text Box 4470">
          <a:extLst>
            <a:ext uri="{FF2B5EF4-FFF2-40B4-BE49-F238E27FC236}">
              <a16:creationId xmlns:a16="http://schemas.microsoft.com/office/drawing/2014/main" id="{E0EE8646-E122-4D48-939B-6A8682D3C9C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3" name="Text Box 4470">
          <a:extLst>
            <a:ext uri="{FF2B5EF4-FFF2-40B4-BE49-F238E27FC236}">
              <a16:creationId xmlns:a16="http://schemas.microsoft.com/office/drawing/2014/main" id="{4416F655-DD7C-4323-A9DC-66575A0D179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4" name="Text Box 4470">
          <a:extLst>
            <a:ext uri="{FF2B5EF4-FFF2-40B4-BE49-F238E27FC236}">
              <a16:creationId xmlns:a16="http://schemas.microsoft.com/office/drawing/2014/main" id="{C9989BE7-52E9-4822-9A5F-35BC8445C44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5" name="Text Box 4470">
          <a:extLst>
            <a:ext uri="{FF2B5EF4-FFF2-40B4-BE49-F238E27FC236}">
              <a16:creationId xmlns:a16="http://schemas.microsoft.com/office/drawing/2014/main" id="{48744BF4-3432-478B-9057-B398B483634D}"/>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6" name="Text Box 4470">
          <a:extLst>
            <a:ext uri="{FF2B5EF4-FFF2-40B4-BE49-F238E27FC236}">
              <a16:creationId xmlns:a16="http://schemas.microsoft.com/office/drawing/2014/main" id="{69036004-BE10-4C58-A846-8B2347258D3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7" name="Text Box 4470">
          <a:extLst>
            <a:ext uri="{FF2B5EF4-FFF2-40B4-BE49-F238E27FC236}">
              <a16:creationId xmlns:a16="http://schemas.microsoft.com/office/drawing/2014/main" id="{3E1C3602-A1A0-4C9C-82DF-951F1761502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8" name="Text Box 4470">
          <a:extLst>
            <a:ext uri="{FF2B5EF4-FFF2-40B4-BE49-F238E27FC236}">
              <a16:creationId xmlns:a16="http://schemas.microsoft.com/office/drawing/2014/main" id="{A4E252D8-E252-4016-AE63-B616C3B2188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49" name="Text Box 4470">
          <a:extLst>
            <a:ext uri="{FF2B5EF4-FFF2-40B4-BE49-F238E27FC236}">
              <a16:creationId xmlns:a16="http://schemas.microsoft.com/office/drawing/2014/main" id="{57DFC087-834C-4060-A70A-747A71CCA78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0" name="Text Box 4470">
          <a:extLst>
            <a:ext uri="{FF2B5EF4-FFF2-40B4-BE49-F238E27FC236}">
              <a16:creationId xmlns:a16="http://schemas.microsoft.com/office/drawing/2014/main" id="{6A8BDC7C-B1B3-40DE-8AF7-8CFFB4CEC0A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1" name="Text Box 4470">
          <a:extLst>
            <a:ext uri="{FF2B5EF4-FFF2-40B4-BE49-F238E27FC236}">
              <a16:creationId xmlns:a16="http://schemas.microsoft.com/office/drawing/2014/main" id="{D26FF06B-41C6-4653-BCC3-101541B6EA5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2" name="Text Box 4470">
          <a:extLst>
            <a:ext uri="{FF2B5EF4-FFF2-40B4-BE49-F238E27FC236}">
              <a16:creationId xmlns:a16="http://schemas.microsoft.com/office/drawing/2014/main" id="{47E12F5D-CF03-4CB7-9C25-030CC947B3C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3" name="Text Box 4470">
          <a:extLst>
            <a:ext uri="{FF2B5EF4-FFF2-40B4-BE49-F238E27FC236}">
              <a16:creationId xmlns:a16="http://schemas.microsoft.com/office/drawing/2014/main" id="{DD041D16-B345-42BA-A2CE-AC47B4126C2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4" name="Text Box 4470">
          <a:extLst>
            <a:ext uri="{FF2B5EF4-FFF2-40B4-BE49-F238E27FC236}">
              <a16:creationId xmlns:a16="http://schemas.microsoft.com/office/drawing/2014/main" id="{B299C927-DE89-4463-92F4-222D8642F44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5" name="Text Box 4470">
          <a:extLst>
            <a:ext uri="{FF2B5EF4-FFF2-40B4-BE49-F238E27FC236}">
              <a16:creationId xmlns:a16="http://schemas.microsoft.com/office/drawing/2014/main" id="{898C1A11-FA2E-4C19-BEF1-8FF0E4FDDFD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6" name="Text Box 4470">
          <a:extLst>
            <a:ext uri="{FF2B5EF4-FFF2-40B4-BE49-F238E27FC236}">
              <a16:creationId xmlns:a16="http://schemas.microsoft.com/office/drawing/2014/main" id="{40A5F365-534C-48A4-B52C-FBB980283CF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7" name="Text Box 4470">
          <a:extLst>
            <a:ext uri="{FF2B5EF4-FFF2-40B4-BE49-F238E27FC236}">
              <a16:creationId xmlns:a16="http://schemas.microsoft.com/office/drawing/2014/main" id="{03FAE67B-4CE1-483D-9809-A03057F0E4D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8" name="Text Box 4470">
          <a:extLst>
            <a:ext uri="{FF2B5EF4-FFF2-40B4-BE49-F238E27FC236}">
              <a16:creationId xmlns:a16="http://schemas.microsoft.com/office/drawing/2014/main" id="{88774BE0-FC70-4777-969A-525EAE93D89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59" name="Text Box 4470">
          <a:extLst>
            <a:ext uri="{FF2B5EF4-FFF2-40B4-BE49-F238E27FC236}">
              <a16:creationId xmlns:a16="http://schemas.microsoft.com/office/drawing/2014/main" id="{C2A08C33-30EC-44F8-A1E7-491AEED68E35}"/>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0" name="Text Box 4470">
          <a:extLst>
            <a:ext uri="{FF2B5EF4-FFF2-40B4-BE49-F238E27FC236}">
              <a16:creationId xmlns:a16="http://schemas.microsoft.com/office/drawing/2014/main" id="{F84CC7A6-5ECC-4366-9733-277F0BD0584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1" name="Text Box 4470">
          <a:extLst>
            <a:ext uri="{FF2B5EF4-FFF2-40B4-BE49-F238E27FC236}">
              <a16:creationId xmlns:a16="http://schemas.microsoft.com/office/drawing/2014/main" id="{D638F002-E5E7-4343-9610-E43073051377}"/>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2" name="Text Box 4470">
          <a:extLst>
            <a:ext uri="{FF2B5EF4-FFF2-40B4-BE49-F238E27FC236}">
              <a16:creationId xmlns:a16="http://schemas.microsoft.com/office/drawing/2014/main" id="{E5ECD604-8352-4A0D-9D47-5F48750EB16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3" name="Text Box 4470">
          <a:extLst>
            <a:ext uri="{FF2B5EF4-FFF2-40B4-BE49-F238E27FC236}">
              <a16:creationId xmlns:a16="http://schemas.microsoft.com/office/drawing/2014/main" id="{D4C4130E-008C-4924-B07B-A241575C791E}"/>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4" name="Text Box 4470">
          <a:extLst>
            <a:ext uri="{FF2B5EF4-FFF2-40B4-BE49-F238E27FC236}">
              <a16:creationId xmlns:a16="http://schemas.microsoft.com/office/drawing/2014/main" id="{9377535D-CD04-4B86-83CC-004BCD67045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5" name="Text Box 4470">
          <a:extLst>
            <a:ext uri="{FF2B5EF4-FFF2-40B4-BE49-F238E27FC236}">
              <a16:creationId xmlns:a16="http://schemas.microsoft.com/office/drawing/2014/main" id="{0572C151-4CC3-44E4-A854-8294D77055B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6" name="Text Box 4470">
          <a:extLst>
            <a:ext uri="{FF2B5EF4-FFF2-40B4-BE49-F238E27FC236}">
              <a16:creationId xmlns:a16="http://schemas.microsoft.com/office/drawing/2014/main" id="{F7E68726-3393-409E-9DF9-14649DE00E0D}"/>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7" name="Text Box 4470">
          <a:extLst>
            <a:ext uri="{FF2B5EF4-FFF2-40B4-BE49-F238E27FC236}">
              <a16:creationId xmlns:a16="http://schemas.microsoft.com/office/drawing/2014/main" id="{F8DB19C0-9F1E-4065-88A6-68DC14B5368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8" name="Text Box 4470">
          <a:extLst>
            <a:ext uri="{FF2B5EF4-FFF2-40B4-BE49-F238E27FC236}">
              <a16:creationId xmlns:a16="http://schemas.microsoft.com/office/drawing/2014/main" id="{61342ADF-039B-43F5-867E-238D3D9D6F38}"/>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69" name="Text Box 4470">
          <a:extLst>
            <a:ext uri="{FF2B5EF4-FFF2-40B4-BE49-F238E27FC236}">
              <a16:creationId xmlns:a16="http://schemas.microsoft.com/office/drawing/2014/main" id="{8E64D592-CF90-4BAC-8480-E76B684022E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0" name="Text Box 4470">
          <a:extLst>
            <a:ext uri="{FF2B5EF4-FFF2-40B4-BE49-F238E27FC236}">
              <a16:creationId xmlns:a16="http://schemas.microsoft.com/office/drawing/2014/main" id="{78328652-8460-43D6-B2D6-FCFCFAE4EF2D}"/>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1" name="Text Box 4470">
          <a:extLst>
            <a:ext uri="{FF2B5EF4-FFF2-40B4-BE49-F238E27FC236}">
              <a16:creationId xmlns:a16="http://schemas.microsoft.com/office/drawing/2014/main" id="{45F96AE2-6D0F-4477-8D37-59796C1F788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2" name="Text Box 4470">
          <a:extLst>
            <a:ext uri="{FF2B5EF4-FFF2-40B4-BE49-F238E27FC236}">
              <a16:creationId xmlns:a16="http://schemas.microsoft.com/office/drawing/2014/main" id="{C25B0211-3750-45CB-8BD1-D5A286FFD29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3" name="Text Box 4470">
          <a:extLst>
            <a:ext uri="{FF2B5EF4-FFF2-40B4-BE49-F238E27FC236}">
              <a16:creationId xmlns:a16="http://schemas.microsoft.com/office/drawing/2014/main" id="{0553E10E-CAF2-4A6E-92B8-5528735C5EA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4" name="Text Box 4470">
          <a:extLst>
            <a:ext uri="{FF2B5EF4-FFF2-40B4-BE49-F238E27FC236}">
              <a16:creationId xmlns:a16="http://schemas.microsoft.com/office/drawing/2014/main" id="{6A7F78C2-ABC7-4004-A288-AF033E432AE9}"/>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5" name="Text Box 4470">
          <a:extLst>
            <a:ext uri="{FF2B5EF4-FFF2-40B4-BE49-F238E27FC236}">
              <a16:creationId xmlns:a16="http://schemas.microsoft.com/office/drawing/2014/main" id="{1D54677B-169B-4940-BA66-D626F1A3EED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6" name="Text Box 4470">
          <a:extLst>
            <a:ext uri="{FF2B5EF4-FFF2-40B4-BE49-F238E27FC236}">
              <a16:creationId xmlns:a16="http://schemas.microsoft.com/office/drawing/2014/main" id="{F991C61B-7664-4F01-A34F-1F97A1380824}"/>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7" name="Text Box 4470">
          <a:extLst>
            <a:ext uri="{FF2B5EF4-FFF2-40B4-BE49-F238E27FC236}">
              <a16:creationId xmlns:a16="http://schemas.microsoft.com/office/drawing/2014/main" id="{FB3FE85F-E44F-45D3-BF39-F5F07E52C771}"/>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8" name="Text Box 4470">
          <a:extLst>
            <a:ext uri="{FF2B5EF4-FFF2-40B4-BE49-F238E27FC236}">
              <a16:creationId xmlns:a16="http://schemas.microsoft.com/office/drawing/2014/main" id="{E3911D4B-03BA-4656-AF70-67F19E3B6AF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79" name="Text Box 4470">
          <a:extLst>
            <a:ext uri="{FF2B5EF4-FFF2-40B4-BE49-F238E27FC236}">
              <a16:creationId xmlns:a16="http://schemas.microsoft.com/office/drawing/2014/main" id="{476CDF5A-82A2-4CF8-AF41-75EF1148D322}"/>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0" name="Text Box 4470">
          <a:extLst>
            <a:ext uri="{FF2B5EF4-FFF2-40B4-BE49-F238E27FC236}">
              <a16:creationId xmlns:a16="http://schemas.microsoft.com/office/drawing/2014/main" id="{5FE5C32E-DE65-4CC6-8310-F04C1A84511A}"/>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1" name="Text Box 4470">
          <a:extLst>
            <a:ext uri="{FF2B5EF4-FFF2-40B4-BE49-F238E27FC236}">
              <a16:creationId xmlns:a16="http://schemas.microsoft.com/office/drawing/2014/main" id="{678581A2-8FD4-44BC-BEE7-FEBB23C6402F}"/>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2" name="Text Box 4470">
          <a:extLst>
            <a:ext uri="{FF2B5EF4-FFF2-40B4-BE49-F238E27FC236}">
              <a16:creationId xmlns:a16="http://schemas.microsoft.com/office/drawing/2014/main" id="{394EE451-63FB-41C8-8FBA-61C3C799B966}"/>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3" name="Text Box 4470">
          <a:extLst>
            <a:ext uri="{FF2B5EF4-FFF2-40B4-BE49-F238E27FC236}">
              <a16:creationId xmlns:a16="http://schemas.microsoft.com/office/drawing/2014/main" id="{BF2C0CEC-5830-4DDC-8CB4-9471F2E99A73}"/>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4" name="Text Box 4470">
          <a:extLst>
            <a:ext uri="{FF2B5EF4-FFF2-40B4-BE49-F238E27FC236}">
              <a16:creationId xmlns:a16="http://schemas.microsoft.com/office/drawing/2014/main" id="{3A8156F8-0E5E-434D-9FC0-2205A18F3DB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5" name="Text Box 4470">
          <a:extLst>
            <a:ext uri="{FF2B5EF4-FFF2-40B4-BE49-F238E27FC236}">
              <a16:creationId xmlns:a16="http://schemas.microsoft.com/office/drawing/2014/main" id="{562077D8-7087-43D5-B428-287EFC58CA7C}"/>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6426</xdr:row>
      <xdr:rowOff>0</xdr:rowOff>
    </xdr:from>
    <xdr:ext cx="95250" cy="28575"/>
    <xdr:sp macro="" textlink="">
      <xdr:nvSpPr>
        <xdr:cNvPr id="286" name="Text Box 4470">
          <a:extLst>
            <a:ext uri="{FF2B5EF4-FFF2-40B4-BE49-F238E27FC236}">
              <a16:creationId xmlns:a16="http://schemas.microsoft.com/office/drawing/2014/main" id="{CDB0A1B2-DA8C-425D-9EBF-0C882E6CE5D0}"/>
            </a:ext>
          </a:extLst>
        </xdr:cNvPr>
        <xdr:cNvSpPr txBox="1">
          <a:spLocks noChangeArrowheads="1"/>
        </xdr:cNvSpPr>
      </xdr:nvSpPr>
      <xdr:spPr bwMode="auto">
        <a:xfrm>
          <a:off x="8448675" y="240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87" name="Text Box 4470">
          <a:extLst>
            <a:ext uri="{FF2B5EF4-FFF2-40B4-BE49-F238E27FC236}">
              <a16:creationId xmlns:a16="http://schemas.microsoft.com/office/drawing/2014/main" id="{A1750915-8C7F-4554-98D6-95B516840F5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88" name="Text Box 4470">
          <a:extLst>
            <a:ext uri="{FF2B5EF4-FFF2-40B4-BE49-F238E27FC236}">
              <a16:creationId xmlns:a16="http://schemas.microsoft.com/office/drawing/2014/main" id="{B23CA74D-5DD6-4863-A958-F206D0C862F1}"/>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89" name="Text Box 4470">
          <a:extLst>
            <a:ext uri="{FF2B5EF4-FFF2-40B4-BE49-F238E27FC236}">
              <a16:creationId xmlns:a16="http://schemas.microsoft.com/office/drawing/2014/main" id="{894334C6-CA50-413F-8A04-01EC73264395}"/>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0" name="Text Box 4470">
          <a:extLst>
            <a:ext uri="{FF2B5EF4-FFF2-40B4-BE49-F238E27FC236}">
              <a16:creationId xmlns:a16="http://schemas.microsoft.com/office/drawing/2014/main" id="{B716275E-DAD1-42E6-B4A5-AE9EF2CA6BBC}"/>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1" name="Text Box 4470">
          <a:extLst>
            <a:ext uri="{FF2B5EF4-FFF2-40B4-BE49-F238E27FC236}">
              <a16:creationId xmlns:a16="http://schemas.microsoft.com/office/drawing/2014/main" id="{60B7E148-1C75-4459-9FDF-7D1694CA22D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2" name="Text Box 4470">
          <a:extLst>
            <a:ext uri="{FF2B5EF4-FFF2-40B4-BE49-F238E27FC236}">
              <a16:creationId xmlns:a16="http://schemas.microsoft.com/office/drawing/2014/main" id="{7DB6F2B6-46A5-4EE1-A308-44AF2CD930C1}"/>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3" name="Text Box 4470">
          <a:extLst>
            <a:ext uri="{FF2B5EF4-FFF2-40B4-BE49-F238E27FC236}">
              <a16:creationId xmlns:a16="http://schemas.microsoft.com/office/drawing/2014/main" id="{4D5C93B2-F46C-4685-9442-43A08E170B7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4" name="Text Box 4470">
          <a:extLst>
            <a:ext uri="{FF2B5EF4-FFF2-40B4-BE49-F238E27FC236}">
              <a16:creationId xmlns:a16="http://schemas.microsoft.com/office/drawing/2014/main" id="{1872A828-ECFC-47CE-84A9-3DB4887FB1B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5" name="Text Box 4470">
          <a:extLst>
            <a:ext uri="{FF2B5EF4-FFF2-40B4-BE49-F238E27FC236}">
              <a16:creationId xmlns:a16="http://schemas.microsoft.com/office/drawing/2014/main" id="{895C0ACE-C197-456C-9B87-3ECD3EDB9811}"/>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6" name="Text Box 4470">
          <a:extLst>
            <a:ext uri="{FF2B5EF4-FFF2-40B4-BE49-F238E27FC236}">
              <a16:creationId xmlns:a16="http://schemas.microsoft.com/office/drawing/2014/main" id="{87002C6E-E1FC-47D2-AFD9-7B16FB4C262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7" name="Text Box 4470">
          <a:extLst>
            <a:ext uri="{FF2B5EF4-FFF2-40B4-BE49-F238E27FC236}">
              <a16:creationId xmlns:a16="http://schemas.microsoft.com/office/drawing/2014/main" id="{BD90F363-F09B-42CB-9FD9-788A6BFCD8F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8" name="Text Box 4470">
          <a:extLst>
            <a:ext uri="{FF2B5EF4-FFF2-40B4-BE49-F238E27FC236}">
              <a16:creationId xmlns:a16="http://schemas.microsoft.com/office/drawing/2014/main" id="{ACC6DC39-08A3-4A87-BD97-A603B1B2ABF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299" name="Text Box 4470">
          <a:extLst>
            <a:ext uri="{FF2B5EF4-FFF2-40B4-BE49-F238E27FC236}">
              <a16:creationId xmlns:a16="http://schemas.microsoft.com/office/drawing/2014/main" id="{6F17B419-4292-4289-AA58-AC8E37DCA83A}"/>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00" name="Text Box 4470">
          <a:extLst>
            <a:ext uri="{FF2B5EF4-FFF2-40B4-BE49-F238E27FC236}">
              <a16:creationId xmlns:a16="http://schemas.microsoft.com/office/drawing/2014/main" id="{612CE1F2-90BB-4B03-B0F4-F946B54C002E}"/>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01" name="Text Box 4470">
          <a:extLst>
            <a:ext uri="{FF2B5EF4-FFF2-40B4-BE49-F238E27FC236}">
              <a16:creationId xmlns:a16="http://schemas.microsoft.com/office/drawing/2014/main" id="{6D5D28DE-6B66-4E12-923F-EEFF87159517}"/>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02" name="Text Box 4470">
          <a:extLst>
            <a:ext uri="{FF2B5EF4-FFF2-40B4-BE49-F238E27FC236}">
              <a16:creationId xmlns:a16="http://schemas.microsoft.com/office/drawing/2014/main" id="{42CBF9EB-86A4-4F0D-A811-C094133605E6}"/>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6429</xdr:row>
      <xdr:rowOff>0</xdr:rowOff>
    </xdr:from>
    <xdr:to>
      <xdr:col>7</xdr:col>
      <xdr:colOff>95250</xdr:colOff>
      <xdr:row>6429</xdr:row>
      <xdr:rowOff>28575</xdr:rowOff>
    </xdr:to>
    <xdr:sp macro="" textlink="">
      <xdr:nvSpPr>
        <xdr:cNvPr id="303" name="Text Box 4470">
          <a:extLst>
            <a:ext uri="{FF2B5EF4-FFF2-40B4-BE49-F238E27FC236}">
              <a16:creationId xmlns:a16="http://schemas.microsoft.com/office/drawing/2014/main" id="{E0B337FF-5B22-423B-B521-171BC2DB5D9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4" name="Text Box 4470">
          <a:extLst>
            <a:ext uri="{FF2B5EF4-FFF2-40B4-BE49-F238E27FC236}">
              <a16:creationId xmlns:a16="http://schemas.microsoft.com/office/drawing/2014/main" id="{A8A5BF77-5F5A-4DDD-90C5-E0862F105847}"/>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5" name="Text Box 4470">
          <a:extLst>
            <a:ext uri="{FF2B5EF4-FFF2-40B4-BE49-F238E27FC236}">
              <a16:creationId xmlns:a16="http://schemas.microsoft.com/office/drawing/2014/main" id="{BD3FBCA1-6F38-47EB-9057-DCE396AA5571}"/>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6" name="Text Box 4470">
          <a:extLst>
            <a:ext uri="{FF2B5EF4-FFF2-40B4-BE49-F238E27FC236}">
              <a16:creationId xmlns:a16="http://schemas.microsoft.com/office/drawing/2014/main" id="{53386CA7-B5FC-4DB0-B275-6AF3A38C8AFF}"/>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7" name="Text Box 4470">
          <a:extLst>
            <a:ext uri="{FF2B5EF4-FFF2-40B4-BE49-F238E27FC236}">
              <a16:creationId xmlns:a16="http://schemas.microsoft.com/office/drawing/2014/main" id="{2BE3CB90-6A56-4A32-8D33-290D413250B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8" name="Text Box 4470">
          <a:extLst>
            <a:ext uri="{FF2B5EF4-FFF2-40B4-BE49-F238E27FC236}">
              <a16:creationId xmlns:a16="http://schemas.microsoft.com/office/drawing/2014/main" id="{DAFFFA52-B61D-4911-8A40-38516A73AE36}"/>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09" name="Text Box 4470">
          <a:extLst>
            <a:ext uri="{FF2B5EF4-FFF2-40B4-BE49-F238E27FC236}">
              <a16:creationId xmlns:a16="http://schemas.microsoft.com/office/drawing/2014/main" id="{CCA2DACE-6143-4C67-8D9A-ACC6555B6DD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0" name="Text Box 4470">
          <a:extLst>
            <a:ext uri="{FF2B5EF4-FFF2-40B4-BE49-F238E27FC236}">
              <a16:creationId xmlns:a16="http://schemas.microsoft.com/office/drawing/2014/main" id="{4C9EAD87-27DF-4EC8-87CA-3A6089F2076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1" name="Text Box 4470">
          <a:extLst>
            <a:ext uri="{FF2B5EF4-FFF2-40B4-BE49-F238E27FC236}">
              <a16:creationId xmlns:a16="http://schemas.microsoft.com/office/drawing/2014/main" id="{CF41BE40-59FF-46BC-BFE9-1A0CF9DC0BAD}"/>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2" name="Text Box 4470">
          <a:extLst>
            <a:ext uri="{FF2B5EF4-FFF2-40B4-BE49-F238E27FC236}">
              <a16:creationId xmlns:a16="http://schemas.microsoft.com/office/drawing/2014/main" id="{C742A5AB-52E8-4C69-A850-53F62952134A}"/>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3" name="Text Box 4470">
          <a:extLst>
            <a:ext uri="{FF2B5EF4-FFF2-40B4-BE49-F238E27FC236}">
              <a16:creationId xmlns:a16="http://schemas.microsoft.com/office/drawing/2014/main" id="{98718D6A-01BB-4AF4-AC82-6C8A808AE7A4}"/>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4" name="Text Box 4470">
          <a:extLst>
            <a:ext uri="{FF2B5EF4-FFF2-40B4-BE49-F238E27FC236}">
              <a16:creationId xmlns:a16="http://schemas.microsoft.com/office/drawing/2014/main" id="{A867E9E2-6780-41A7-9F96-75DC5C36B834}"/>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5" name="Text Box 4470">
          <a:extLst>
            <a:ext uri="{FF2B5EF4-FFF2-40B4-BE49-F238E27FC236}">
              <a16:creationId xmlns:a16="http://schemas.microsoft.com/office/drawing/2014/main" id="{240A1FCF-ECC8-4875-98BA-02CB6CA71F8F}"/>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6" name="Text Box 4470">
          <a:extLst>
            <a:ext uri="{FF2B5EF4-FFF2-40B4-BE49-F238E27FC236}">
              <a16:creationId xmlns:a16="http://schemas.microsoft.com/office/drawing/2014/main" id="{8CB650BF-C7BD-432E-A4AF-B4B75B573B07}"/>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7" name="Text Box 4470">
          <a:extLst>
            <a:ext uri="{FF2B5EF4-FFF2-40B4-BE49-F238E27FC236}">
              <a16:creationId xmlns:a16="http://schemas.microsoft.com/office/drawing/2014/main" id="{E7D811AA-FEBD-4C93-BC58-76D837406AEF}"/>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318" name="Text Box 4470">
          <a:extLst>
            <a:ext uri="{FF2B5EF4-FFF2-40B4-BE49-F238E27FC236}">
              <a16:creationId xmlns:a16="http://schemas.microsoft.com/office/drawing/2014/main" id="{833B42FB-E012-4D23-B3BA-CF6702137469}"/>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19" name="Text Box 4470">
          <a:extLst>
            <a:ext uri="{FF2B5EF4-FFF2-40B4-BE49-F238E27FC236}">
              <a16:creationId xmlns:a16="http://schemas.microsoft.com/office/drawing/2014/main" id="{35D8EA3A-AC13-4D73-B2A3-1AD2F3E191F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0" name="Text Box 4470">
          <a:extLst>
            <a:ext uri="{FF2B5EF4-FFF2-40B4-BE49-F238E27FC236}">
              <a16:creationId xmlns:a16="http://schemas.microsoft.com/office/drawing/2014/main" id="{2EED13F4-1F5F-4A55-99FB-F446CB0009B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1" name="Text Box 4470">
          <a:extLst>
            <a:ext uri="{FF2B5EF4-FFF2-40B4-BE49-F238E27FC236}">
              <a16:creationId xmlns:a16="http://schemas.microsoft.com/office/drawing/2014/main" id="{56234F83-705E-4528-9737-CD5D96A0F38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2" name="Text Box 4470">
          <a:extLst>
            <a:ext uri="{FF2B5EF4-FFF2-40B4-BE49-F238E27FC236}">
              <a16:creationId xmlns:a16="http://schemas.microsoft.com/office/drawing/2014/main" id="{5833E0F2-61A4-424D-9D90-4147F7CE9728}"/>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3" name="Text Box 4470">
          <a:extLst>
            <a:ext uri="{FF2B5EF4-FFF2-40B4-BE49-F238E27FC236}">
              <a16:creationId xmlns:a16="http://schemas.microsoft.com/office/drawing/2014/main" id="{DB2D7363-5BC0-45FD-853C-5F7CE00199BE}"/>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4" name="Text Box 4470">
          <a:extLst>
            <a:ext uri="{FF2B5EF4-FFF2-40B4-BE49-F238E27FC236}">
              <a16:creationId xmlns:a16="http://schemas.microsoft.com/office/drawing/2014/main" id="{16171D80-FE72-4AE4-93A1-C06477A8B913}"/>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5" name="Text Box 4470">
          <a:extLst>
            <a:ext uri="{FF2B5EF4-FFF2-40B4-BE49-F238E27FC236}">
              <a16:creationId xmlns:a16="http://schemas.microsoft.com/office/drawing/2014/main" id="{57F774A8-6943-486F-9E3D-E7F4EC84030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326" name="Text Box 4470">
          <a:extLst>
            <a:ext uri="{FF2B5EF4-FFF2-40B4-BE49-F238E27FC236}">
              <a16:creationId xmlns:a16="http://schemas.microsoft.com/office/drawing/2014/main" id="{E8B39BC5-AC8C-44D6-8C32-62DDE2FC52C6}"/>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6436</xdr:row>
      <xdr:rowOff>0</xdr:rowOff>
    </xdr:from>
    <xdr:ext cx="95250" cy="28575"/>
    <xdr:sp macro="" textlink="">
      <xdr:nvSpPr>
        <xdr:cNvPr id="327" name="Text Box 4470">
          <a:extLst>
            <a:ext uri="{FF2B5EF4-FFF2-40B4-BE49-F238E27FC236}">
              <a16:creationId xmlns:a16="http://schemas.microsoft.com/office/drawing/2014/main" id="{1C87AC36-EEEB-4E7C-BC05-E06CD02D7421}"/>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28" name="Text Box 4470">
          <a:extLst>
            <a:ext uri="{FF2B5EF4-FFF2-40B4-BE49-F238E27FC236}">
              <a16:creationId xmlns:a16="http://schemas.microsoft.com/office/drawing/2014/main" id="{8EC6163E-C995-4504-8EF1-C4D1A44A7377}"/>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29" name="Text Box 4470">
          <a:extLst>
            <a:ext uri="{FF2B5EF4-FFF2-40B4-BE49-F238E27FC236}">
              <a16:creationId xmlns:a16="http://schemas.microsoft.com/office/drawing/2014/main" id="{1B3E3022-A2E4-4D3A-9C82-418AB018506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0" name="Text Box 4470">
          <a:extLst>
            <a:ext uri="{FF2B5EF4-FFF2-40B4-BE49-F238E27FC236}">
              <a16:creationId xmlns:a16="http://schemas.microsoft.com/office/drawing/2014/main" id="{C703E0FD-4D07-49FF-AC51-E98FD2578D7A}"/>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1" name="Text Box 4470">
          <a:extLst>
            <a:ext uri="{FF2B5EF4-FFF2-40B4-BE49-F238E27FC236}">
              <a16:creationId xmlns:a16="http://schemas.microsoft.com/office/drawing/2014/main" id="{EE1DAD93-0AB1-4F76-82D0-4DA629859AB3}"/>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2" name="Text Box 4470">
          <a:extLst>
            <a:ext uri="{FF2B5EF4-FFF2-40B4-BE49-F238E27FC236}">
              <a16:creationId xmlns:a16="http://schemas.microsoft.com/office/drawing/2014/main" id="{E9EC5EE1-7C25-415F-9916-D08EEFD960B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3" name="Text Box 4470">
          <a:extLst>
            <a:ext uri="{FF2B5EF4-FFF2-40B4-BE49-F238E27FC236}">
              <a16:creationId xmlns:a16="http://schemas.microsoft.com/office/drawing/2014/main" id="{031DDF70-1A42-449B-8F0B-F1FBA5D3E9B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4" name="Text Box 4470">
          <a:extLst>
            <a:ext uri="{FF2B5EF4-FFF2-40B4-BE49-F238E27FC236}">
              <a16:creationId xmlns:a16="http://schemas.microsoft.com/office/drawing/2014/main" id="{80BB243A-1EEB-4E7F-A11A-20EA96FE7CF9}"/>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5" name="Text Box 4470">
          <a:extLst>
            <a:ext uri="{FF2B5EF4-FFF2-40B4-BE49-F238E27FC236}">
              <a16:creationId xmlns:a16="http://schemas.microsoft.com/office/drawing/2014/main" id="{3D05BA5D-13B6-44B9-B7E9-9E8D50A2261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6" name="Text Box 4470">
          <a:extLst>
            <a:ext uri="{FF2B5EF4-FFF2-40B4-BE49-F238E27FC236}">
              <a16:creationId xmlns:a16="http://schemas.microsoft.com/office/drawing/2014/main" id="{D38585F2-F5BB-406B-A5EC-5195A23A9F6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7" name="Text Box 4470">
          <a:extLst>
            <a:ext uri="{FF2B5EF4-FFF2-40B4-BE49-F238E27FC236}">
              <a16:creationId xmlns:a16="http://schemas.microsoft.com/office/drawing/2014/main" id="{86B99B86-A3A0-4F00-A200-4981B6D42A23}"/>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8" name="Text Box 4470">
          <a:extLst>
            <a:ext uri="{FF2B5EF4-FFF2-40B4-BE49-F238E27FC236}">
              <a16:creationId xmlns:a16="http://schemas.microsoft.com/office/drawing/2014/main" id="{C8E44C2A-8377-4413-9C7E-30BCFD55EE0A}"/>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39" name="Text Box 4470">
          <a:extLst>
            <a:ext uri="{FF2B5EF4-FFF2-40B4-BE49-F238E27FC236}">
              <a16:creationId xmlns:a16="http://schemas.microsoft.com/office/drawing/2014/main" id="{8D7B81A8-97D4-4AB4-8257-19A86472386A}"/>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40" name="Text Box 4470">
          <a:extLst>
            <a:ext uri="{FF2B5EF4-FFF2-40B4-BE49-F238E27FC236}">
              <a16:creationId xmlns:a16="http://schemas.microsoft.com/office/drawing/2014/main" id="{A30577BB-F488-48F9-A46D-EE87CEBDE1E8}"/>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41" name="Text Box 4470">
          <a:extLst>
            <a:ext uri="{FF2B5EF4-FFF2-40B4-BE49-F238E27FC236}">
              <a16:creationId xmlns:a16="http://schemas.microsoft.com/office/drawing/2014/main" id="{9501D10D-9F7B-4636-8E19-DC8B3079F7E1}"/>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342" name="Text Box 4470">
          <a:extLst>
            <a:ext uri="{FF2B5EF4-FFF2-40B4-BE49-F238E27FC236}">
              <a16:creationId xmlns:a16="http://schemas.microsoft.com/office/drawing/2014/main" id="{8B1C0081-52B5-4B36-8064-BF555AFF54E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3" name="Text Box 4470">
          <a:extLst>
            <a:ext uri="{FF2B5EF4-FFF2-40B4-BE49-F238E27FC236}">
              <a16:creationId xmlns:a16="http://schemas.microsoft.com/office/drawing/2014/main" id="{2A443E18-813E-45E9-A81D-653F51BDA522}"/>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4" name="Text Box 4470">
          <a:extLst>
            <a:ext uri="{FF2B5EF4-FFF2-40B4-BE49-F238E27FC236}">
              <a16:creationId xmlns:a16="http://schemas.microsoft.com/office/drawing/2014/main" id="{5E07A742-F5C3-4CAB-B10D-510B6681F36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5" name="Text Box 4470">
          <a:extLst>
            <a:ext uri="{FF2B5EF4-FFF2-40B4-BE49-F238E27FC236}">
              <a16:creationId xmlns:a16="http://schemas.microsoft.com/office/drawing/2014/main" id="{AFC9173E-BAE8-4787-9449-D053EEF37978}"/>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6" name="Text Box 4470">
          <a:extLst>
            <a:ext uri="{FF2B5EF4-FFF2-40B4-BE49-F238E27FC236}">
              <a16:creationId xmlns:a16="http://schemas.microsoft.com/office/drawing/2014/main" id="{C149475D-2718-4F9D-9615-FA4C9B0ED91A}"/>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7" name="Text Box 4470">
          <a:extLst>
            <a:ext uri="{FF2B5EF4-FFF2-40B4-BE49-F238E27FC236}">
              <a16:creationId xmlns:a16="http://schemas.microsoft.com/office/drawing/2014/main" id="{79DA3DE5-6180-4312-9447-7A75E2600B6C}"/>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8" name="Text Box 4470">
          <a:extLst>
            <a:ext uri="{FF2B5EF4-FFF2-40B4-BE49-F238E27FC236}">
              <a16:creationId xmlns:a16="http://schemas.microsoft.com/office/drawing/2014/main" id="{DC8201ED-7FA4-4F08-A553-05771B86F36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49" name="Text Box 4470">
          <a:extLst>
            <a:ext uri="{FF2B5EF4-FFF2-40B4-BE49-F238E27FC236}">
              <a16:creationId xmlns:a16="http://schemas.microsoft.com/office/drawing/2014/main" id="{AFCA5332-6AD6-4E8B-B1F5-851DC2873BB2}"/>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0" name="Text Box 4470">
          <a:extLst>
            <a:ext uri="{FF2B5EF4-FFF2-40B4-BE49-F238E27FC236}">
              <a16:creationId xmlns:a16="http://schemas.microsoft.com/office/drawing/2014/main" id="{E7FAA261-E6B6-447E-B3F7-2DAD8FF0879A}"/>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1" name="Text Box 4470">
          <a:extLst>
            <a:ext uri="{FF2B5EF4-FFF2-40B4-BE49-F238E27FC236}">
              <a16:creationId xmlns:a16="http://schemas.microsoft.com/office/drawing/2014/main" id="{3990D432-8EB7-487A-A878-EF4102F9E909}"/>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2" name="Text Box 4470">
          <a:extLst>
            <a:ext uri="{FF2B5EF4-FFF2-40B4-BE49-F238E27FC236}">
              <a16:creationId xmlns:a16="http://schemas.microsoft.com/office/drawing/2014/main" id="{4783E485-78BB-49FF-A966-C91E0EB05C97}"/>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3" name="Text Box 4470">
          <a:extLst>
            <a:ext uri="{FF2B5EF4-FFF2-40B4-BE49-F238E27FC236}">
              <a16:creationId xmlns:a16="http://schemas.microsoft.com/office/drawing/2014/main" id="{FC1E16B3-9A2D-479A-A7D9-E8213406E529}"/>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4" name="Text Box 4470">
          <a:extLst>
            <a:ext uri="{FF2B5EF4-FFF2-40B4-BE49-F238E27FC236}">
              <a16:creationId xmlns:a16="http://schemas.microsoft.com/office/drawing/2014/main" id="{C847AA60-B684-4BEE-80D8-F51C1C5B33E5}"/>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5" name="Text Box 4470">
          <a:extLst>
            <a:ext uri="{FF2B5EF4-FFF2-40B4-BE49-F238E27FC236}">
              <a16:creationId xmlns:a16="http://schemas.microsoft.com/office/drawing/2014/main" id="{52810C02-8B5F-4DDF-95B6-FF9EA512B388}"/>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6" name="Text Box 4470">
          <a:extLst>
            <a:ext uri="{FF2B5EF4-FFF2-40B4-BE49-F238E27FC236}">
              <a16:creationId xmlns:a16="http://schemas.microsoft.com/office/drawing/2014/main" id="{58BC2BBD-2555-454A-9990-32841C1E1B60}"/>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7" name="Text Box 4470">
          <a:extLst>
            <a:ext uri="{FF2B5EF4-FFF2-40B4-BE49-F238E27FC236}">
              <a16:creationId xmlns:a16="http://schemas.microsoft.com/office/drawing/2014/main" id="{CE2FB197-52C5-4051-ABCB-AD53C0915FB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8" name="Text Box 4470">
          <a:extLst>
            <a:ext uri="{FF2B5EF4-FFF2-40B4-BE49-F238E27FC236}">
              <a16:creationId xmlns:a16="http://schemas.microsoft.com/office/drawing/2014/main" id="{01A4BD46-0306-42F3-9888-0D47D3370309}"/>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59" name="Text Box 4470">
          <a:extLst>
            <a:ext uri="{FF2B5EF4-FFF2-40B4-BE49-F238E27FC236}">
              <a16:creationId xmlns:a16="http://schemas.microsoft.com/office/drawing/2014/main" id="{A80D3098-B43E-4534-98A9-4FA232986590}"/>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0" name="Text Box 4470">
          <a:extLst>
            <a:ext uri="{FF2B5EF4-FFF2-40B4-BE49-F238E27FC236}">
              <a16:creationId xmlns:a16="http://schemas.microsoft.com/office/drawing/2014/main" id="{9E9EB9D8-A42F-40FF-8A82-A0D59892DC8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1" name="Text Box 4470">
          <a:extLst>
            <a:ext uri="{FF2B5EF4-FFF2-40B4-BE49-F238E27FC236}">
              <a16:creationId xmlns:a16="http://schemas.microsoft.com/office/drawing/2014/main" id="{78C28035-FE48-43AA-B292-BABEE680582F}"/>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2" name="Text Box 4470">
          <a:extLst>
            <a:ext uri="{FF2B5EF4-FFF2-40B4-BE49-F238E27FC236}">
              <a16:creationId xmlns:a16="http://schemas.microsoft.com/office/drawing/2014/main" id="{C1D6D84D-1BF5-442F-98F3-AE7E06B6DF9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3" name="Text Box 4470">
          <a:extLst>
            <a:ext uri="{FF2B5EF4-FFF2-40B4-BE49-F238E27FC236}">
              <a16:creationId xmlns:a16="http://schemas.microsoft.com/office/drawing/2014/main" id="{4AD54F2A-63C9-4862-BA50-5D16950DB67D}"/>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4" name="Text Box 4470">
          <a:extLst>
            <a:ext uri="{FF2B5EF4-FFF2-40B4-BE49-F238E27FC236}">
              <a16:creationId xmlns:a16="http://schemas.microsoft.com/office/drawing/2014/main" id="{B8B6BBCB-F1FB-4760-8CD7-FA133970C459}"/>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5" name="Text Box 4470">
          <a:extLst>
            <a:ext uri="{FF2B5EF4-FFF2-40B4-BE49-F238E27FC236}">
              <a16:creationId xmlns:a16="http://schemas.microsoft.com/office/drawing/2014/main" id="{958E1299-F09C-4606-B2DB-D53B9E29C2D5}"/>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6" name="Text Box 4470">
          <a:extLst>
            <a:ext uri="{FF2B5EF4-FFF2-40B4-BE49-F238E27FC236}">
              <a16:creationId xmlns:a16="http://schemas.microsoft.com/office/drawing/2014/main" id="{75F26359-6E23-4637-ADAD-D69B5CAE94AE}"/>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7" name="Text Box 4470">
          <a:extLst>
            <a:ext uri="{FF2B5EF4-FFF2-40B4-BE49-F238E27FC236}">
              <a16:creationId xmlns:a16="http://schemas.microsoft.com/office/drawing/2014/main" id="{332CA636-6764-489C-8C03-DAD24E84B931}"/>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8" name="Text Box 4470">
          <a:extLst>
            <a:ext uri="{FF2B5EF4-FFF2-40B4-BE49-F238E27FC236}">
              <a16:creationId xmlns:a16="http://schemas.microsoft.com/office/drawing/2014/main" id="{5B1B259F-FDC2-4733-AE2C-CA96D3582423}"/>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69" name="Text Box 4470">
          <a:extLst>
            <a:ext uri="{FF2B5EF4-FFF2-40B4-BE49-F238E27FC236}">
              <a16:creationId xmlns:a16="http://schemas.microsoft.com/office/drawing/2014/main" id="{4BEB4092-B9A3-4B9D-8759-9CB3C25F52BA}"/>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0" name="Text Box 4470">
          <a:extLst>
            <a:ext uri="{FF2B5EF4-FFF2-40B4-BE49-F238E27FC236}">
              <a16:creationId xmlns:a16="http://schemas.microsoft.com/office/drawing/2014/main" id="{61E98EFE-3B59-40F9-BDF4-7484EA13793B}"/>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1" name="Text Box 4470">
          <a:extLst>
            <a:ext uri="{FF2B5EF4-FFF2-40B4-BE49-F238E27FC236}">
              <a16:creationId xmlns:a16="http://schemas.microsoft.com/office/drawing/2014/main" id="{3FB6B6D4-FF54-42A2-9343-34BD37C56371}"/>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2" name="Text Box 4470">
          <a:extLst>
            <a:ext uri="{FF2B5EF4-FFF2-40B4-BE49-F238E27FC236}">
              <a16:creationId xmlns:a16="http://schemas.microsoft.com/office/drawing/2014/main" id="{203DBA17-519F-4693-B020-F6ECFD436B2F}"/>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3" name="Text Box 4470">
          <a:extLst>
            <a:ext uri="{FF2B5EF4-FFF2-40B4-BE49-F238E27FC236}">
              <a16:creationId xmlns:a16="http://schemas.microsoft.com/office/drawing/2014/main" id="{B05DC8A9-661E-4270-B2B1-57A63A17B4FF}"/>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4" name="Text Box 4470">
          <a:extLst>
            <a:ext uri="{FF2B5EF4-FFF2-40B4-BE49-F238E27FC236}">
              <a16:creationId xmlns:a16="http://schemas.microsoft.com/office/drawing/2014/main" id="{4C40504A-D9D1-49FF-A1F6-E9327443F808}"/>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5" name="Text Box 4470">
          <a:extLst>
            <a:ext uri="{FF2B5EF4-FFF2-40B4-BE49-F238E27FC236}">
              <a16:creationId xmlns:a16="http://schemas.microsoft.com/office/drawing/2014/main" id="{54D82A0B-2B55-49FE-9287-D8444FF77D8F}"/>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6" name="Text Box 4470">
          <a:extLst>
            <a:ext uri="{FF2B5EF4-FFF2-40B4-BE49-F238E27FC236}">
              <a16:creationId xmlns:a16="http://schemas.microsoft.com/office/drawing/2014/main" id="{AE6FE78B-3461-4E82-AD63-5922676C35F3}"/>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7" name="Text Box 4470">
          <a:extLst>
            <a:ext uri="{FF2B5EF4-FFF2-40B4-BE49-F238E27FC236}">
              <a16:creationId xmlns:a16="http://schemas.microsoft.com/office/drawing/2014/main" id="{63ABF11D-98D1-4DB5-AFDD-85C0D44E46B0}"/>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8" name="Text Box 4470">
          <a:extLst>
            <a:ext uri="{FF2B5EF4-FFF2-40B4-BE49-F238E27FC236}">
              <a16:creationId xmlns:a16="http://schemas.microsoft.com/office/drawing/2014/main" id="{D4D95D85-8F55-432C-B67E-4A5CBB18466C}"/>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79" name="Text Box 4470">
          <a:extLst>
            <a:ext uri="{FF2B5EF4-FFF2-40B4-BE49-F238E27FC236}">
              <a16:creationId xmlns:a16="http://schemas.microsoft.com/office/drawing/2014/main" id="{39250334-D1B1-42B4-A9A6-46A6FFBF1FBA}"/>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0" name="Text Box 4470">
          <a:extLst>
            <a:ext uri="{FF2B5EF4-FFF2-40B4-BE49-F238E27FC236}">
              <a16:creationId xmlns:a16="http://schemas.microsoft.com/office/drawing/2014/main" id="{D2BF0F5A-99A6-4805-BA56-EE3E6243E8BA}"/>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1" name="Text Box 4470">
          <a:extLst>
            <a:ext uri="{FF2B5EF4-FFF2-40B4-BE49-F238E27FC236}">
              <a16:creationId xmlns:a16="http://schemas.microsoft.com/office/drawing/2014/main" id="{DA58B753-616F-4A80-93AF-A021579C6CE1}"/>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2" name="Text Box 4470">
          <a:extLst>
            <a:ext uri="{FF2B5EF4-FFF2-40B4-BE49-F238E27FC236}">
              <a16:creationId xmlns:a16="http://schemas.microsoft.com/office/drawing/2014/main" id="{FDF79C39-1AEC-4523-A82C-693B7FC792D6}"/>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3" name="Text Box 4470">
          <a:extLst>
            <a:ext uri="{FF2B5EF4-FFF2-40B4-BE49-F238E27FC236}">
              <a16:creationId xmlns:a16="http://schemas.microsoft.com/office/drawing/2014/main" id="{7EC81C6E-4D76-4B50-9F30-F920D06D79C2}"/>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4" name="Text Box 4470">
          <a:extLst>
            <a:ext uri="{FF2B5EF4-FFF2-40B4-BE49-F238E27FC236}">
              <a16:creationId xmlns:a16="http://schemas.microsoft.com/office/drawing/2014/main" id="{E85A3EDC-9DDE-4CDC-BA28-EBF53E8083C2}"/>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5" name="Text Box 4470">
          <a:extLst>
            <a:ext uri="{FF2B5EF4-FFF2-40B4-BE49-F238E27FC236}">
              <a16:creationId xmlns:a16="http://schemas.microsoft.com/office/drawing/2014/main" id="{953650CE-3927-4266-98B8-67268878F174}"/>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6" name="Text Box 4470">
          <a:extLst>
            <a:ext uri="{FF2B5EF4-FFF2-40B4-BE49-F238E27FC236}">
              <a16:creationId xmlns:a16="http://schemas.microsoft.com/office/drawing/2014/main" id="{D8B66F7A-ECE3-47B6-B519-0F133855E6B8}"/>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7" name="Text Box 4470">
          <a:extLst>
            <a:ext uri="{FF2B5EF4-FFF2-40B4-BE49-F238E27FC236}">
              <a16:creationId xmlns:a16="http://schemas.microsoft.com/office/drawing/2014/main" id="{82A7B6E6-BF0D-4C54-B58B-77AA688CF4B5}"/>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8" name="Text Box 4470">
          <a:extLst>
            <a:ext uri="{FF2B5EF4-FFF2-40B4-BE49-F238E27FC236}">
              <a16:creationId xmlns:a16="http://schemas.microsoft.com/office/drawing/2014/main" id="{AC1407D7-9C7F-4122-B4D5-BDF4C53ED348}"/>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89" name="Text Box 4470">
          <a:extLst>
            <a:ext uri="{FF2B5EF4-FFF2-40B4-BE49-F238E27FC236}">
              <a16:creationId xmlns:a16="http://schemas.microsoft.com/office/drawing/2014/main" id="{B0D93E7C-30D6-40E5-84C2-2DF5FD1FEC42}"/>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6437</xdr:row>
      <xdr:rowOff>0</xdr:rowOff>
    </xdr:from>
    <xdr:ext cx="95250" cy="28575"/>
    <xdr:sp macro="" textlink="">
      <xdr:nvSpPr>
        <xdr:cNvPr id="390" name="Text Box 4470">
          <a:extLst>
            <a:ext uri="{FF2B5EF4-FFF2-40B4-BE49-F238E27FC236}">
              <a16:creationId xmlns:a16="http://schemas.microsoft.com/office/drawing/2014/main" id="{E5BA79AC-8B1D-454C-9EA2-DED8DEF35373}"/>
            </a:ext>
          </a:extLst>
        </xdr:cNvPr>
        <xdr:cNvSpPr txBox="1">
          <a:spLocks noChangeArrowheads="1"/>
        </xdr:cNvSpPr>
      </xdr:nvSpPr>
      <xdr:spPr bwMode="auto">
        <a:xfrm>
          <a:off x="8448675" y="7124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1" name="Text Box 4470">
          <a:extLst>
            <a:ext uri="{FF2B5EF4-FFF2-40B4-BE49-F238E27FC236}">
              <a16:creationId xmlns:a16="http://schemas.microsoft.com/office/drawing/2014/main" id="{71728261-774D-4E44-8729-50E0DEAD486C}"/>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2" name="Text Box 4470">
          <a:extLst>
            <a:ext uri="{FF2B5EF4-FFF2-40B4-BE49-F238E27FC236}">
              <a16:creationId xmlns:a16="http://schemas.microsoft.com/office/drawing/2014/main" id="{5318601E-3210-410F-8C2A-533221DFC51A}"/>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3" name="Text Box 4470">
          <a:extLst>
            <a:ext uri="{FF2B5EF4-FFF2-40B4-BE49-F238E27FC236}">
              <a16:creationId xmlns:a16="http://schemas.microsoft.com/office/drawing/2014/main" id="{83B54749-2ACC-4C44-8F19-8FF0479BAA25}"/>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4" name="Text Box 4470">
          <a:extLst>
            <a:ext uri="{FF2B5EF4-FFF2-40B4-BE49-F238E27FC236}">
              <a16:creationId xmlns:a16="http://schemas.microsoft.com/office/drawing/2014/main" id="{5C4FB097-CE9D-4275-9A46-9711F0CB222C}"/>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5" name="Text Box 4470">
          <a:extLst>
            <a:ext uri="{FF2B5EF4-FFF2-40B4-BE49-F238E27FC236}">
              <a16:creationId xmlns:a16="http://schemas.microsoft.com/office/drawing/2014/main" id="{D41A79C5-DC12-4A74-8D30-25E45029CFFA}"/>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6" name="Text Box 4470">
          <a:extLst>
            <a:ext uri="{FF2B5EF4-FFF2-40B4-BE49-F238E27FC236}">
              <a16:creationId xmlns:a16="http://schemas.microsoft.com/office/drawing/2014/main" id="{990D6E3D-B240-4DC4-A54E-60301DD8D993}"/>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7" name="Text Box 4470">
          <a:extLst>
            <a:ext uri="{FF2B5EF4-FFF2-40B4-BE49-F238E27FC236}">
              <a16:creationId xmlns:a16="http://schemas.microsoft.com/office/drawing/2014/main" id="{C92EFB12-5EF7-4573-A970-051FEAB63936}"/>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6442</xdr:row>
      <xdr:rowOff>0</xdr:rowOff>
    </xdr:from>
    <xdr:ext cx="95250" cy="28575"/>
    <xdr:sp macro="" textlink="">
      <xdr:nvSpPr>
        <xdr:cNvPr id="398" name="Text Box 4470">
          <a:extLst>
            <a:ext uri="{FF2B5EF4-FFF2-40B4-BE49-F238E27FC236}">
              <a16:creationId xmlns:a16="http://schemas.microsoft.com/office/drawing/2014/main" id="{73231FF0-8333-44C6-AACE-9DCA09F02ACA}"/>
            </a:ext>
          </a:extLst>
        </xdr:cNvPr>
        <xdr:cNvSpPr txBox="1">
          <a:spLocks noChangeArrowheads="1"/>
        </xdr:cNvSpPr>
      </xdr:nvSpPr>
      <xdr:spPr bwMode="auto">
        <a:xfrm>
          <a:off x="8448675" y="8686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399" name="Text Box 4470">
          <a:extLst>
            <a:ext uri="{FF2B5EF4-FFF2-40B4-BE49-F238E27FC236}">
              <a16:creationId xmlns:a16="http://schemas.microsoft.com/office/drawing/2014/main" id="{B93E6965-4EE5-424C-9803-D87C33E12987}"/>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0" name="Text Box 4470">
          <a:extLst>
            <a:ext uri="{FF2B5EF4-FFF2-40B4-BE49-F238E27FC236}">
              <a16:creationId xmlns:a16="http://schemas.microsoft.com/office/drawing/2014/main" id="{93BB95AF-6505-4A65-8A87-9F53E214A266}"/>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1" name="Text Box 4470">
          <a:extLst>
            <a:ext uri="{FF2B5EF4-FFF2-40B4-BE49-F238E27FC236}">
              <a16:creationId xmlns:a16="http://schemas.microsoft.com/office/drawing/2014/main" id="{B71E6B34-37C4-4EDD-BB7E-2D792E0E2BC0}"/>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2" name="Text Box 4470">
          <a:extLst>
            <a:ext uri="{FF2B5EF4-FFF2-40B4-BE49-F238E27FC236}">
              <a16:creationId xmlns:a16="http://schemas.microsoft.com/office/drawing/2014/main" id="{00C4213F-5813-4ECA-8377-D0E050CA7FC3}"/>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3" name="Text Box 4470">
          <a:extLst>
            <a:ext uri="{FF2B5EF4-FFF2-40B4-BE49-F238E27FC236}">
              <a16:creationId xmlns:a16="http://schemas.microsoft.com/office/drawing/2014/main" id="{B4253F28-5FCB-444E-B363-5B170345708E}"/>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4" name="Text Box 4470">
          <a:extLst>
            <a:ext uri="{FF2B5EF4-FFF2-40B4-BE49-F238E27FC236}">
              <a16:creationId xmlns:a16="http://schemas.microsoft.com/office/drawing/2014/main" id="{BF58A550-D643-469C-840D-CA5101A8B70C}"/>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5" name="Text Box 4470">
          <a:extLst>
            <a:ext uri="{FF2B5EF4-FFF2-40B4-BE49-F238E27FC236}">
              <a16:creationId xmlns:a16="http://schemas.microsoft.com/office/drawing/2014/main" id="{D9380C5E-7F74-4791-819E-CFD191A8AD31}"/>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6443</xdr:row>
      <xdr:rowOff>0</xdr:rowOff>
    </xdr:from>
    <xdr:ext cx="95250" cy="28575"/>
    <xdr:sp macro="" textlink="">
      <xdr:nvSpPr>
        <xdr:cNvPr id="406" name="Text Box 4470">
          <a:extLst>
            <a:ext uri="{FF2B5EF4-FFF2-40B4-BE49-F238E27FC236}">
              <a16:creationId xmlns:a16="http://schemas.microsoft.com/office/drawing/2014/main" id="{92924E25-AC39-4409-AD49-97D340A35114}"/>
            </a:ext>
          </a:extLst>
        </xdr:cNvPr>
        <xdr:cNvSpPr txBox="1">
          <a:spLocks noChangeArrowheads="1"/>
        </xdr:cNvSpPr>
      </xdr:nvSpPr>
      <xdr:spPr bwMode="auto">
        <a:xfrm>
          <a:off x="8448675" y="89916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6429</xdr:row>
      <xdr:rowOff>0</xdr:rowOff>
    </xdr:from>
    <xdr:to>
      <xdr:col>7</xdr:col>
      <xdr:colOff>95250</xdr:colOff>
      <xdr:row>6429</xdr:row>
      <xdr:rowOff>28575</xdr:rowOff>
    </xdr:to>
    <xdr:sp macro="" textlink="">
      <xdr:nvSpPr>
        <xdr:cNvPr id="407" name="Text Box 4470">
          <a:extLst>
            <a:ext uri="{FF2B5EF4-FFF2-40B4-BE49-F238E27FC236}">
              <a16:creationId xmlns:a16="http://schemas.microsoft.com/office/drawing/2014/main" id="{14E1E581-4E29-4147-91C5-1101C0AAF419}"/>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08" name="Text Box 4470">
          <a:extLst>
            <a:ext uri="{FF2B5EF4-FFF2-40B4-BE49-F238E27FC236}">
              <a16:creationId xmlns:a16="http://schemas.microsoft.com/office/drawing/2014/main" id="{9A69EE58-6E89-4353-91E9-367CCFD659C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09" name="Text Box 4470">
          <a:extLst>
            <a:ext uri="{FF2B5EF4-FFF2-40B4-BE49-F238E27FC236}">
              <a16:creationId xmlns:a16="http://schemas.microsoft.com/office/drawing/2014/main" id="{204EB347-0B38-43A2-B273-1B5D935F4E02}"/>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0" name="Text Box 4470">
          <a:extLst>
            <a:ext uri="{FF2B5EF4-FFF2-40B4-BE49-F238E27FC236}">
              <a16:creationId xmlns:a16="http://schemas.microsoft.com/office/drawing/2014/main" id="{B534CFEC-EBAF-4117-96BC-7BE0A6D94BEF}"/>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1" name="Text Box 4470">
          <a:extLst>
            <a:ext uri="{FF2B5EF4-FFF2-40B4-BE49-F238E27FC236}">
              <a16:creationId xmlns:a16="http://schemas.microsoft.com/office/drawing/2014/main" id="{675AFE9E-3757-47B9-8D11-D4EBF5B0A74F}"/>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2" name="Text Box 4470">
          <a:extLst>
            <a:ext uri="{FF2B5EF4-FFF2-40B4-BE49-F238E27FC236}">
              <a16:creationId xmlns:a16="http://schemas.microsoft.com/office/drawing/2014/main" id="{C2E2C245-D00F-40E4-8E7C-0D4B8F9DBA6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3" name="Text Box 4470">
          <a:extLst>
            <a:ext uri="{FF2B5EF4-FFF2-40B4-BE49-F238E27FC236}">
              <a16:creationId xmlns:a16="http://schemas.microsoft.com/office/drawing/2014/main" id="{65702B3D-F352-4C89-8C61-671571943DF3}"/>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4" name="Text Box 4470">
          <a:extLst>
            <a:ext uri="{FF2B5EF4-FFF2-40B4-BE49-F238E27FC236}">
              <a16:creationId xmlns:a16="http://schemas.microsoft.com/office/drawing/2014/main" id="{3AC20B5B-7EE9-4827-914D-9939930E5F5A}"/>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5" name="Text Box 4470">
          <a:extLst>
            <a:ext uri="{FF2B5EF4-FFF2-40B4-BE49-F238E27FC236}">
              <a16:creationId xmlns:a16="http://schemas.microsoft.com/office/drawing/2014/main" id="{8A57F1B8-BEEC-4853-A13D-A1BE0A367136}"/>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6" name="Text Box 4470">
          <a:extLst>
            <a:ext uri="{FF2B5EF4-FFF2-40B4-BE49-F238E27FC236}">
              <a16:creationId xmlns:a16="http://schemas.microsoft.com/office/drawing/2014/main" id="{D69F0AE8-8C14-4C48-BDA2-0AB2D1F2D71E}"/>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7" name="Text Box 4470">
          <a:extLst>
            <a:ext uri="{FF2B5EF4-FFF2-40B4-BE49-F238E27FC236}">
              <a16:creationId xmlns:a16="http://schemas.microsoft.com/office/drawing/2014/main" id="{F32E3B56-BE7B-4092-BDEA-DD4C896020F1}"/>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8" name="Text Box 4470">
          <a:extLst>
            <a:ext uri="{FF2B5EF4-FFF2-40B4-BE49-F238E27FC236}">
              <a16:creationId xmlns:a16="http://schemas.microsoft.com/office/drawing/2014/main" id="{DDF3B89C-4846-4048-A449-ED817FBB87B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19" name="Text Box 4470">
          <a:extLst>
            <a:ext uri="{FF2B5EF4-FFF2-40B4-BE49-F238E27FC236}">
              <a16:creationId xmlns:a16="http://schemas.microsoft.com/office/drawing/2014/main" id="{593D7202-6B53-4B1C-A681-5DB551091002}"/>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20" name="Text Box 4470">
          <a:extLst>
            <a:ext uri="{FF2B5EF4-FFF2-40B4-BE49-F238E27FC236}">
              <a16:creationId xmlns:a16="http://schemas.microsoft.com/office/drawing/2014/main" id="{011167D0-14CD-412E-8993-2016840D91CB}"/>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21" name="Text Box 4470">
          <a:extLst>
            <a:ext uri="{FF2B5EF4-FFF2-40B4-BE49-F238E27FC236}">
              <a16:creationId xmlns:a16="http://schemas.microsoft.com/office/drawing/2014/main" id="{24A5381D-A71D-4A49-9E3F-D1CDE0960DE2}"/>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22" name="Text Box 4470">
          <a:extLst>
            <a:ext uri="{FF2B5EF4-FFF2-40B4-BE49-F238E27FC236}">
              <a16:creationId xmlns:a16="http://schemas.microsoft.com/office/drawing/2014/main" id="{2579BC95-5F03-4470-B090-6893DA71DF05}"/>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3" name="Text Box 4470">
          <a:extLst>
            <a:ext uri="{FF2B5EF4-FFF2-40B4-BE49-F238E27FC236}">
              <a16:creationId xmlns:a16="http://schemas.microsoft.com/office/drawing/2014/main" id="{878EC642-DDF6-4BCD-9201-8263BDCCF027}"/>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4" name="Text Box 4470">
          <a:extLst>
            <a:ext uri="{FF2B5EF4-FFF2-40B4-BE49-F238E27FC236}">
              <a16:creationId xmlns:a16="http://schemas.microsoft.com/office/drawing/2014/main" id="{F91D4FBF-0AC8-4FBE-9A51-40D02A9529D7}"/>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5" name="Text Box 4470">
          <a:extLst>
            <a:ext uri="{FF2B5EF4-FFF2-40B4-BE49-F238E27FC236}">
              <a16:creationId xmlns:a16="http://schemas.microsoft.com/office/drawing/2014/main" id="{D3AFBE60-D03F-43E2-80BB-BB8C95BF7D8C}"/>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6" name="Text Box 4470">
          <a:extLst>
            <a:ext uri="{FF2B5EF4-FFF2-40B4-BE49-F238E27FC236}">
              <a16:creationId xmlns:a16="http://schemas.microsoft.com/office/drawing/2014/main" id="{4D1768C2-016D-4233-A232-E5102932FCE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7" name="Text Box 4470">
          <a:extLst>
            <a:ext uri="{FF2B5EF4-FFF2-40B4-BE49-F238E27FC236}">
              <a16:creationId xmlns:a16="http://schemas.microsoft.com/office/drawing/2014/main" id="{03197DDD-A922-453E-9A27-4E6D852B069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8" name="Text Box 4470">
          <a:extLst>
            <a:ext uri="{FF2B5EF4-FFF2-40B4-BE49-F238E27FC236}">
              <a16:creationId xmlns:a16="http://schemas.microsoft.com/office/drawing/2014/main" id="{6151A090-D31E-46E6-8B6A-E8EA58395758}"/>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29" name="Text Box 4470">
          <a:extLst>
            <a:ext uri="{FF2B5EF4-FFF2-40B4-BE49-F238E27FC236}">
              <a16:creationId xmlns:a16="http://schemas.microsoft.com/office/drawing/2014/main" id="{1339FC91-359D-4A3D-AA95-14A7C808EAF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6436</xdr:row>
      <xdr:rowOff>0</xdr:rowOff>
    </xdr:from>
    <xdr:to>
      <xdr:col>7</xdr:col>
      <xdr:colOff>95250</xdr:colOff>
      <xdr:row>6436</xdr:row>
      <xdr:rowOff>28575</xdr:rowOff>
    </xdr:to>
    <xdr:sp macro="" textlink="">
      <xdr:nvSpPr>
        <xdr:cNvPr id="430" name="Text Box 4470">
          <a:extLst>
            <a:ext uri="{FF2B5EF4-FFF2-40B4-BE49-F238E27FC236}">
              <a16:creationId xmlns:a16="http://schemas.microsoft.com/office/drawing/2014/main" id="{9F96488E-46D1-4E80-AF23-8A86426B7A2D}"/>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6436</xdr:row>
      <xdr:rowOff>0</xdr:rowOff>
    </xdr:from>
    <xdr:ext cx="95250" cy="28575"/>
    <xdr:sp macro="" textlink="">
      <xdr:nvSpPr>
        <xdr:cNvPr id="431" name="Text Box 4470">
          <a:extLst>
            <a:ext uri="{FF2B5EF4-FFF2-40B4-BE49-F238E27FC236}">
              <a16:creationId xmlns:a16="http://schemas.microsoft.com/office/drawing/2014/main" id="{02B316B9-47C4-4266-A35D-F19195889723}"/>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2" name="Text Box 4470">
          <a:extLst>
            <a:ext uri="{FF2B5EF4-FFF2-40B4-BE49-F238E27FC236}">
              <a16:creationId xmlns:a16="http://schemas.microsoft.com/office/drawing/2014/main" id="{405EAA29-9A12-4C28-B15D-76D353D53305}"/>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3" name="Text Box 4470">
          <a:extLst>
            <a:ext uri="{FF2B5EF4-FFF2-40B4-BE49-F238E27FC236}">
              <a16:creationId xmlns:a16="http://schemas.microsoft.com/office/drawing/2014/main" id="{EE1AABCF-FBDD-405E-89B6-7C77982090C6}"/>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4" name="Text Box 4470">
          <a:extLst>
            <a:ext uri="{FF2B5EF4-FFF2-40B4-BE49-F238E27FC236}">
              <a16:creationId xmlns:a16="http://schemas.microsoft.com/office/drawing/2014/main" id="{50E58194-9E65-4495-ACA7-66193DE8673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5" name="Text Box 4470">
          <a:extLst>
            <a:ext uri="{FF2B5EF4-FFF2-40B4-BE49-F238E27FC236}">
              <a16:creationId xmlns:a16="http://schemas.microsoft.com/office/drawing/2014/main" id="{7B3B823A-7AA4-4218-9C9B-3D595A8B1F6E}"/>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6" name="Text Box 4470">
          <a:extLst>
            <a:ext uri="{FF2B5EF4-FFF2-40B4-BE49-F238E27FC236}">
              <a16:creationId xmlns:a16="http://schemas.microsoft.com/office/drawing/2014/main" id="{4E403593-EC9A-4A9E-92F1-1CA90C494F60}"/>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7" name="Text Box 4470">
          <a:extLst>
            <a:ext uri="{FF2B5EF4-FFF2-40B4-BE49-F238E27FC236}">
              <a16:creationId xmlns:a16="http://schemas.microsoft.com/office/drawing/2014/main" id="{6309301A-07CE-47C2-8F46-39CA2CACDA06}"/>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8" name="Text Box 4470">
          <a:extLst>
            <a:ext uri="{FF2B5EF4-FFF2-40B4-BE49-F238E27FC236}">
              <a16:creationId xmlns:a16="http://schemas.microsoft.com/office/drawing/2014/main" id="{0E8B9970-3D61-4A8B-B9D7-1EBF343FA0D8}"/>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39" name="Text Box 4470">
          <a:extLst>
            <a:ext uri="{FF2B5EF4-FFF2-40B4-BE49-F238E27FC236}">
              <a16:creationId xmlns:a16="http://schemas.microsoft.com/office/drawing/2014/main" id="{31206657-7AEF-4C67-8B61-12569936DA4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0" name="Text Box 4470">
          <a:extLst>
            <a:ext uri="{FF2B5EF4-FFF2-40B4-BE49-F238E27FC236}">
              <a16:creationId xmlns:a16="http://schemas.microsoft.com/office/drawing/2014/main" id="{129C05A6-F791-4257-B183-CDE31E51128C}"/>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1" name="Text Box 4470">
          <a:extLst>
            <a:ext uri="{FF2B5EF4-FFF2-40B4-BE49-F238E27FC236}">
              <a16:creationId xmlns:a16="http://schemas.microsoft.com/office/drawing/2014/main" id="{10F4C3D7-009B-45CB-BE9F-214D23B648D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2" name="Text Box 4470">
          <a:extLst>
            <a:ext uri="{FF2B5EF4-FFF2-40B4-BE49-F238E27FC236}">
              <a16:creationId xmlns:a16="http://schemas.microsoft.com/office/drawing/2014/main" id="{9A17A9F8-40AA-45A4-923F-F7C77502836A}"/>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3" name="Text Box 4470">
          <a:extLst>
            <a:ext uri="{FF2B5EF4-FFF2-40B4-BE49-F238E27FC236}">
              <a16:creationId xmlns:a16="http://schemas.microsoft.com/office/drawing/2014/main" id="{5C7B1D1F-A468-4CCC-8213-DD8AB7E2EBB4}"/>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4" name="Text Box 4470">
          <a:extLst>
            <a:ext uri="{FF2B5EF4-FFF2-40B4-BE49-F238E27FC236}">
              <a16:creationId xmlns:a16="http://schemas.microsoft.com/office/drawing/2014/main" id="{FA706D33-EE1C-46F9-8E00-14F31CAD5C5F}"/>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5" name="Text Box 4470">
          <a:extLst>
            <a:ext uri="{FF2B5EF4-FFF2-40B4-BE49-F238E27FC236}">
              <a16:creationId xmlns:a16="http://schemas.microsoft.com/office/drawing/2014/main" id="{0D212A99-8294-4A30-9621-6977209DBB96}"/>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6436</xdr:row>
      <xdr:rowOff>0</xdr:rowOff>
    </xdr:from>
    <xdr:ext cx="95250" cy="28575"/>
    <xdr:sp macro="" textlink="">
      <xdr:nvSpPr>
        <xdr:cNvPr id="446" name="Text Box 4470">
          <a:extLst>
            <a:ext uri="{FF2B5EF4-FFF2-40B4-BE49-F238E27FC236}">
              <a16:creationId xmlns:a16="http://schemas.microsoft.com/office/drawing/2014/main" id="{379E68FF-CAA1-4893-9557-52499071F712}"/>
            </a:ext>
          </a:extLst>
        </xdr:cNvPr>
        <xdr:cNvSpPr txBox="1">
          <a:spLocks noChangeArrowheads="1"/>
        </xdr:cNvSpPr>
      </xdr:nvSpPr>
      <xdr:spPr bwMode="auto">
        <a:xfrm>
          <a:off x="8448675" y="62103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6429</xdr:row>
      <xdr:rowOff>0</xdr:rowOff>
    </xdr:from>
    <xdr:to>
      <xdr:col>7</xdr:col>
      <xdr:colOff>95250</xdr:colOff>
      <xdr:row>6429</xdr:row>
      <xdr:rowOff>28575</xdr:rowOff>
    </xdr:to>
    <xdr:sp macro="" textlink="">
      <xdr:nvSpPr>
        <xdr:cNvPr id="447" name="Text Box 4470">
          <a:extLst>
            <a:ext uri="{FF2B5EF4-FFF2-40B4-BE49-F238E27FC236}">
              <a16:creationId xmlns:a16="http://schemas.microsoft.com/office/drawing/2014/main" id="{BA67E86B-8480-439F-9DD1-4FE0B06904D5}"/>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48" name="Text Box 4470">
          <a:extLst>
            <a:ext uri="{FF2B5EF4-FFF2-40B4-BE49-F238E27FC236}">
              <a16:creationId xmlns:a16="http://schemas.microsoft.com/office/drawing/2014/main" id="{B0E65D3A-5E90-4D3E-9B19-6F35412E21D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49" name="Text Box 4470">
          <a:extLst>
            <a:ext uri="{FF2B5EF4-FFF2-40B4-BE49-F238E27FC236}">
              <a16:creationId xmlns:a16="http://schemas.microsoft.com/office/drawing/2014/main" id="{086088D2-CD8E-4CCA-8D2A-1DD6F7E7FB67}"/>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0" name="Text Box 4470">
          <a:extLst>
            <a:ext uri="{FF2B5EF4-FFF2-40B4-BE49-F238E27FC236}">
              <a16:creationId xmlns:a16="http://schemas.microsoft.com/office/drawing/2014/main" id="{FBB5B53A-24FE-4EF0-899D-9AC45C2CC860}"/>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1" name="Text Box 4470">
          <a:extLst>
            <a:ext uri="{FF2B5EF4-FFF2-40B4-BE49-F238E27FC236}">
              <a16:creationId xmlns:a16="http://schemas.microsoft.com/office/drawing/2014/main" id="{AA98B2CD-36A5-4DF2-BD00-C5D7CFAB747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2" name="Text Box 4470">
          <a:extLst>
            <a:ext uri="{FF2B5EF4-FFF2-40B4-BE49-F238E27FC236}">
              <a16:creationId xmlns:a16="http://schemas.microsoft.com/office/drawing/2014/main" id="{208A5837-115D-4BB2-A8DA-A02440DB2FBE}"/>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3" name="Text Box 4470">
          <a:extLst>
            <a:ext uri="{FF2B5EF4-FFF2-40B4-BE49-F238E27FC236}">
              <a16:creationId xmlns:a16="http://schemas.microsoft.com/office/drawing/2014/main" id="{F59ABAB1-2EC5-4DD6-9267-C18B965F794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4" name="Text Box 4470">
          <a:extLst>
            <a:ext uri="{FF2B5EF4-FFF2-40B4-BE49-F238E27FC236}">
              <a16:creationId xmlns:a16="http://schemas.microsoft.com/office/drawing/2014/main" id="{F8813325-7D7C-4F78-8AE8-536327AA1F95}"/>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5" name="Text Box 4470">
          <a:extLst>
            <a:ext uri="{FF2B5EF4-FFF2-40B4-BE49-F238E27FC236}">
              <a16:creationId xmlns:a16="http://schemas.microsoft.com/office/drawing/2014/main" id="{0DD98695-E793-48CF-ABF7-D32BBE20C8B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6" name="Text Box 4470">
          <a:extLst>
            <a:ext uri="{FF2B5EF4-FFF2-40B4-BE49-F238E27FC236}">
              <a16:creationId xmlns:a16="http://schemas.microsoft.com/office/drawing/2014/main" id="{A3240FB8-CEFD-4824-9EDB-5396A48247FC}"/>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7" name="Text Box 4470">
          <a:extLst>
            <a:ext uri="{FF2B5EF4-FFF2-40B4-BE49-F238E27FC236}">
              <a16:creationId xmlns:a16="http://schemas.microsoft.com/office/drawing/2014/main" id="{BB35FD74-E252-4017-B2BC-D3AACA25B53E}"/>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8" name="Text Box 4470">
          <a:extLst>
            <a:ext uri="{FF2B5EF4-FFF2-40B4-BE49-F238E27FC236}">
              <a16:creationId xmlns:a16="http://schemas.microsoft.com/office/drawing/2014/main" id="{7A808E26-8965-4979-A1C5-638C6BE61049}"/>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59" name="Text Box 4470">
          <a:extLst>
            <a:ext uri="{FF2B5EF4-FFF2-40B4-BE49-F238E27FC236}">
              <a16:creationId xmlns:a16="http://schemas.microsoft.com/office/drawing/2014/main" id="{53354436-7617-4398-BF4D-FED69CB75274}"/>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60" name="Text Box 4470">
          <a:extLst>
            <a:ext uri="{FF2B5EF4-FFF2-40B4-BE49-F238E27FC236}">
              <a16:creationId xmlns:a16="http://schemas.microsoft.com/office/drawing/2014/main" id="{F6974C42-D077-4D1A-B7A5-6AF6CF73EFD7}"/>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61" name="Text Box 4470">
          <a:extLst>
            <a:ext uri="{FF2B5EF4-FFF2-40B4-BE49-F238E27FC236}">
              <a16:creationId xmlns:a16="http://schemas.microsoft.com/office/drawing/2014/main" id="{846968C5-F75B-4B97-8015-2FBC40730078}"/>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6429</xdr:row>
      <xdr:rowOff>0</xdr:rowOff>
    </xdr:from>
    <xdr:to>
      <xdr:col>7</xdr:col>
      <xdr:colOff>95250</xdr:colOff>
      <xdr:row>6429</xdr:row>
      <xdr:rowOff>28575</xdr:rowOff>
    </xdr:to>
    <xdr:sp macro="" textlink="">
      <xdr:nvSpPr>
        <xdr:cNvPr id="462" name="Text Box 4470">
          <a:extLst>
            <a:ext uri="{FF2B5EF4-FFF2-40B4-BE49-F238E27FC236}">
              <a16:creationId xmlns:a16="http://schemas.microsoft.com/office/drawing/2014/main" id="{853734AC-2BD1-452E-8D01-EFE3742CBF96}"/>
            </a:ext>
          </a:extLst>
        </xdr:cNvPr>
        <xdr:cNvSpPr txBox="1">
          <a:spLocks noChangeArrowheads="1"/>
        </xdr:cNvSpPr>
      </xdr:nvSpPr>
      <xdr:spPr bwMode="auto">
        <a:xfrm>
          <a:off x="8448675" y="33528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PT.%20RUIZ%202\1.%20DISCO%20D\1%20.PT.%20RUIZ\1.%20ESCRITORIO%20RUIZ\1.%20P.A.A.%20DESAP\Plan%20Anual%20de%20Adquisiciones%202025\3.%20PLAN%20DE%20NECESIDADES%202025\Nueva%20carpeta\PLAN_NECESIDADES_2025_TECHOS%20-%20DESA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0OK%20DEGU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DE GASTOS"/>
      <sheetName val="PRESUPUESTO_DETALLE"/>
      <sheetName val="REGISTRO CDP"/>
      <sheetName val="REPORTE_RUBROS OPERACIONALES "/>
      <sheetName val="ESTADO_UNIDADES"/>
      <sheetName val="REPORTE VALIDACIONES"/>
      <sheetName val="REPORTE VALIDACIONES  "/>
      <sheetName val="REPORTE_RUBROS DETALLE"/>
      <sheetName val="REPORTE_PLAN_COMPRAS"/>
      <sheetName val="REPORTE_RUBROS"/>
      <sheetName val="DASHBOARD"/>
      <sheetName val="MODIFICACIONES"/>
      <sheetName val="CÓDIGOS UNSPC"/>
      <sheetName val="CATALOGO_PPTAL"/>
      <sheetName val="PROPUESTA POR UND TECHOS"/>
      <sheetName val="ESTRUCTURADORES"/>
      <sheetName val="Hoja1"/>
      <sheetName val="Hoja1 (2)"/>
      <sheetName val="PROYECCIÓN PRIORITARIOS"/>
      <sheetName val="VIGENCIAS FUTURAS"/>
      <sheetName val="UND_EJECUTORAS"/>
      <sheetName val="DEPENDENCIAS"/>
      <sheetName val="REPORTE_CDP"/>
      <sheetName val="REPORTE_RP"/>
      <sheetName val="REPORTE_SIIF_UN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E2" t="str">
            <v>Botella</v>
          </cell>
        </row>
        <row r="3">
          <cell r="AE3" t="str">
            <v>Caja</v>
          </cell>
        </row>
        <row r="4">
          <cell r="AE4" t="str">
            <v>Galón</v>
          </cell>
        </row>
        <row r="5">
          <cell r="AE5" t="str">
            <v>Kilo</v>
          </cell>
        </row>
        <row r="6">
          <cell r="AE6" t="str">
            <v>Kit</v>
          </cell>
        </row>
        <row r="7">
          <cell r="AE7" t="str">
            <v>Litro</v>
          </cell>
        </row>
        <row r="8">
          <cell r="AE8" t="str">
            <v>Lote</v>
          </cell>
        </row>
        <row r="9">
          <cell r="AE9" t="str">
            <v>Paquete</v>
          </cell>
        </row>
        <row r="10">
          <cell r="AE10" t="str">
            <v>Unidad</v>
          </cell>
        </row>
        <row r="11">
          <cell r="AE11" t="str">
            <v>Servicio</v>
          </cell>
        </row>
      </sheetData>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E-FR-0007"/>
      <sheetName val="Hoja1"/>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U9101"/>
  <sheetViews>
    <sheetView showGridLines="0" tabSelected="1" topLeftCell="G1" zoomScaleNormal="100" zoomScaleSheetLayoutView="25" workbookViewId="0">
      <pane ySplit="7" topLeftCell="A9096" activePane="bottomLeft" state="frozen"/>
      <selection pane="bottomLeft" activeCell="K9097" sqref="K9097"/>
    </sheetView>
  </sheetViews>
  <sheetFormatPr baseColWidth="10" defaultColWidth="11.42578125" defaultRowHeight="12.75" outlineLevelCol="1" x14ac:dyDescent="0.2"/>
  <cols>
    <col min="1" max="1" width="9.140625" style="50" customWidth="1"/>
    <col min="2" max="2" width="13.85546875" style="49" customWidth="1"/>
    <col min="3" max="3" width="24.5703125" style="52" customWidth="1"/>
    <col min="4" max="4" width="21.140625" style="51" customWidth="1"/>
    <col min="5" max="5" width="21" style="51" customWidth="1"/>
    <col min="6" max="6" width="43.85546875" style="53" customWidth="1"/>
    <col min="7" max="7" width="13.85546875" style="51" bestFit="1" customWidth="1"/>
    <col min="8" max="8" width="53.28515625" style="50" customWidth="1"/>
    <col min="9" max="9" width="22.42578125" style="49" customWidth="1"/>
    <col min="10" max="10" width="19.140625" style="50" customWidth="1"/>
    <col min="11" max="11" width="21.28515625" style="50" bestFit="1" customWidth="1" outlineLevel="1"/>
    <col min="12" max="12" width="12.42578125" style="50" customWidth="1" outlineLevel="1"/>
    <col min="13" max="13" width="13.28515625" style="49" customWidth="1"/>
    <col min="14" max="14" width="47.28515625" style="49" customWidth="1"/>
    <col min="15" max="16" width="15.28515625" style="49" customWidth="1"/>
    <col min="17" max="17" width="17.85546875" style="49" customWidth="1"/>
    <col min="18" max="18" width="11.5703125" style="49" bestFit="1" customWidth="1"/>
    <col min="19" max="16384" width="11.42578125" style="49"/>
  </cols>
  <sheetData>
    <row r="1" spans="1:21" ht="15" customHeight="1" x14ac:dyDescent="0.2">
      <c r="A1" s="71"/>
      <c r="B1" s="72"/>
      <c r="C1" s="73" t="s">
        <v>31</v>
      </c>
      <c r="D1" s="73"/>
      <c r="E1" s="73"/>
      <c r="F1" s="73"/>
      <c r="G1" s="73"/>
      <c r="H1" s="73"/>
      <c r="I1" s="73"/>
      <c r="J1" s="73"/>
      <c r="K1" s="73"/>
      <c r="L1" s="73"/>
      <c r="M1" s="73"/>
      <c r="N1" s="73"/>
      <c r="O1" s="73"/>
      <c r="P1" s="74"/>
      <c r="Q1" s="75"/>
    </row>
    <row r="2" spans="1:21" ht="15" customHeight="1" thickBot="1" x14ac:dyDescent="0.25">
      <c r="A2" s="76"/>
      <c r="B2" s="77"/>
      <c r="C2" s="78"/>
      <c r="D2" s="78"/>
      <c r="E2" s="78"/>
      <c r="F2" s="78"/>
      <c r="G2" s="78"/>
      <c r="H2" s="78"/>
      <c r="I2" s="78"/>
      <c r="J2" s="78"/>
      <c r="K2" s="78"/>
      <c r="L2" s="78"/>
      <c r="M2" s="78"/>
      <c r="N2" s="78"/>
      <c r="O2" s="78"/>
      <c r="P2" s="79"/>
      <c r="Q2" s="80"/>
    </row>
    <row r="3" spans="1:21" ht="6.75" customHeight="1" thickBot="1" x14ac:dyDescent="0.25">
      <c r="A3" s="81"/>
      <c r="B3" s="81"/>
      <c r="C3" s="82"/>
      <c r="D3" s="82"/>
      <c r="E3" s="82"/>
      <c r="F3" s="82"/>
      <c r="G3" s="82"/>
      <c r="H3" s="82"/>
      <c r="I3" s="82"/>
      <c r="J3" s="82"/>
      <c r="K3" s="82"/>
      <c r="L3" s="82"/>
      <c r="M3" s="82"/>
      <c r="P3" s="51"/>
      <c r="Q3" s="51"/>
    </row>
    <row r="4" spans="1:21" s="51" customFormat="1" ht="12" customHeight="1" thickTop="1" thickBot="1" x14ac:dyDescent="0.25">
      <c r="A4" s="83" t="s">
        <v>0</v>
      </c>
      <c r="B4" s="84"/>
      <c r="C4" s="85" t="s">
        <v>29</v>
      </c>
      <c r="D4" s="86"/>
      <c r="E4" s="87" t="s">
        <v>1</v>
      </c>
      <c r="F4" s="88" t="s">
        <v>26</v>
      </c>
      <c r="G4" s="87" t="s">
        <v>2</v>
      </c>
      <c r="H4" s="89">
        <v>45679</v>
      </c>
    </row>
    <row r="5" spans="1:21" s="51" customFormat="1" ht="4.5" customHeight="1" thickTop="1" thickBot="1" x14ac:dyDescent="0.25">
      <c r="A5" s="59"/>
      <c r="B5" s="59"/>
      <c r="C5" s="90"/>
      <c r="D5" s="91"/>
      <c r="E5" s="59"/>
      <c r="F5" s="92"/>
      <c r="H5" s="93"/>
    </row>
    <row r="6" spans="1:21" s="51" customFormat="1" ht="27" thickTop="1" thickBot="1" x14ac:dyDescent="0.25">
      <c r="A6" s="94" t="s">
        <v>3</v>
      </c>
      <c r="B6" s="94" t="s">
        <v>4</v>
      </c>
      <c r="C6" s="94" t="s">
        <v>5</v>
      </c>
      <c r="D6" s="94"/>
      <c r="E6" s="94" t="s">
        <v>6</v>
      </c>
      <c r="F6" s="94" t="s">
        <v>7</v>
      </c>
      <c r="G6" s="94" t="s">
        <v>8</v>
      </c>
      <c r="H6" s="94" t="s">
        <v>9</v>
      </c>
      <c r="I6" s="87" t="s">
        <v>10</v>
      </c>
      <c r="J6" s="87" t="s">
        <v>11</v>
      </c>
      <c r="K6" s="94" t="s">
        <v>12</v>
      </c>
      <c r="L6" s="94"/>
      <c r="M6" s="94" t="s">
        <v>13</v>
      </c>
      <c r="N6" s="94" t="s">
        <v>14</v>
      </c>
      <c r="O6" s="94" t="s">
        <v>15</v>
      </c>
      <c r="P6" s="94"/>
      <c r="Q6" s="94" t="s">
        <v>16</v>
      </c>
    </row>
    <row r="7" spans="1:21" s="51" customFormat="1" ht="31.5" customHeight="1" thickTop="1" thickBot="1" x14ac:dyDescent="0.25">
      <c r="A7" s="94"/>
      <c r="B7" s="94"/>
      <c r="C7" s="87" t="s">
        <v>17</v>
      </c>
      <c r="D7" s="87" t="s">
        <v>18</v>
      </c>
      <c r="E7" s="94"/>
      <c r="F7" s="94"/>
      <c r="G7" s="94"/>
      <c r="H7" s="94"/>
      <c r="I7" s="87" t="s">
        <v>19</v>
      </c>
      <c r="J7" s="87" t="s">
        <v>20</v>
      </c>
      <c r="K7" s="95" t="s">
        <v>21</v>
      </c>
      <c r="L7" s="87" t="s">
        <v>22</v>
      </c>
      <c r="M7" s="94"/>
      <c r="N7" s="94"/>
      <c r="O7" s="87" t="s">
        <v>23</v>
      </c>
      <c r="P7" s="87" t="s">
        <v>24</v>
      </c>
      <c r="Q7" s="94"/>
    </row>
    <row r="8" spans="1:21" ht="58.5" customHeight="1" thickTop="1" x14ac:dyDescent="0.2">
      <c r="A8" s="136" t="s">
        <v>26</v>
      </c>
      <c r="B8" s="137" t="s">
        <v>27</v>
      </c>
      <c r="C8" s="138" t="s">
        <v>28</v>
      </c>
      <c r="D8" s="137" t="s">
        <v>30</v>
      </c>
      <c r="E8" s="139" t="s">
        <v>82</v>
      </c>
      <c r="F8" s="140" t="s">
        <v>83</v>
      </c>
      <c r="G8" s="138">
        <v>40151510</v>
      </c>
      <c r="H8" s="140" t="s">
        <v>32</v>
      </c>
      <c r="I8" s="136">
        <v>10</v>
      </c>
      <c r="J8" s="141" t="s">
        <v>33</v>
      </c>
      <c r="K8" s="142">
        <v>3000000</v>
      </c>
      <c r="L8" s="143">
        <v>2</v>
      </c>
      <c r="M8" s="137" t="s">
        <v>34</v>
      </c>
      <c r="N8" s="139"/>
      <c r="O8" s="138" t="s">
        <v>35</v>
      </c>
      <c r="P8" s="138" t="s">
        <v>36</v>
      </c>
      <c r="Q8" s="138" t="s">
        <v>37</v>
      </c>
      <c r="U8" s="58"/>
    </row>
    <row r="9" spans="1:21" ht="25.5" x14ac:dyDescent="0.2">
      <c r="A9" s="136" t="s">
        <v>26</v>
      </c>
      <c r="B9" s="144" t="s">
        <v>40</v>
      </c>
      <c r="C9" s="138" t="s">
        <v>45</v>
      </c>
      <c r="D9" s="137" t="s">
        <v>412</v>
      </c>
      <c r="E9" s="145" t="s">
        <v>82</v>
      </c>
      <c r="F9" s="140" t="s">
        <v>83</v>
      </c>
      <c r="G9" s="146">
        <v>40101701</v>
      </c>
      <c r="H9" s="140" t="s">
        <v>38</v>
      </c>
      <c r="I9" s="136">
        <v>10</v>
      </c>
      <c r="J9" s="147" t="s">
        <v>33</v>
      </c>
      <c r="K9" s="148">
        <v>7628800</v>
      </c>
      <c r="L9" s="149">
        <v>2</v>
      </c>
      <c r="M9" s="144" t="s">
        <v>34</v>
      </c>
      <c r="N9" s="145"/>
      <c r="O9" s="138" t="s">
        <v>35</v>
      </c>
      <c r="P9" s="138" t="s">
        <v>36</v>
      </c>
      <c r="Q9" s="138" t="s">
        <v>37</v>
      </c>
    </row>
    <row r="10" spans="1:21" ht="25.5" x14ac:dyDescent="0.2">
      <c r="A10" s="136" t="s">
        <v>26</v>
      </c>
      <c r="B10" s="144" t="s">
        <v>41</v>
      </c>
      <c r="C10" s="138" t="s">
        <v>46</v>
      </c>
      <c r="D10" s="137" t="s">
        <v>412</v>
      </c>
      <c r="E10" s="145" t="s">
        <v>82</v>
      </c>
      <c r="F10" s="140" t="s">
        <v>83</v>
      </c>
      <c r="G10" s="146">
        <v>40101701</v>
      </c>
      <c r="H10" s="140" t="s">
        <v>39</v>
      </c>
      <c r="I10" s="136">
        <v>10</v>
      </c>
      <c r="J10" s="147" t="s">
        <v>33</v>
      </c>
      <c r="K10" s="148">
        <v>4371200</v>
      </c>
      <c r="L10" s="149">
        <v>1</v>
      </c>
      <c r="M10" s="144" t="s">
        <v>34</v>
      </c>
      <c r="N10" s="145"/>
      <c r="O10" s="138" t="s">
        <v>35</v>
      </c>
      <c r="P10" s="138" t="s">
        <v>36</v>
      </c>
      <c r="Q10" s="138" t="s">
        <v>37</v>
      </c>
    </row>
    <row r="11" spans="1:21" ht="25.5" x14ac:dyDescent="0.2">
      <c r="A11" s="136" t="s">
        <v>26</v>
      </c>
      <c r="B11" s="144" t="s">
        <v>27</v>
      </c>
      <c r="C11" s="138" t="s">
        <v>28</v>
      </c>
      <c r="D11" s="137" t="s">
        <v>412</v>
      </c>
      <c r="E11" s="145" t="s">
        <v>82</v>
      </c>
      <c r="F11" s="140" t="s">
        <v>83</v>
      </c>
      <c r="G11" s="146">
        <v>40101701</v>
      </c>
      <c r="H11" s="140" t="s">
        <v>39</v>
      </c>
      <c r="I11" s="136">
        <v>10</v>
      </c>
      <c r="J11" s="147" t="s">
        <v>33</v>
      </c>
      <c r="K11" s="148">
        <v>2500000</v>
      </c>
      <c r="L11" s="149">
        <v>1</v>
      </c>
      <c r="M11" s="144" t="s">
        <v>34</v>
      </c>
      <c r="N11" s="145"/>
      <c r="O11" s="138" t="s">
        <v>35</v>
      </c>
      <c r="P11" s="138" t="s">
        <v>36</v>
      </c>
      <c r="Q11" s="138" t="s">
        <v>37</v>
      </c>
    </row>
    <row r="12" spans="1:21" ht="25.5" x14ac:dyDescent="0.2">
      <c r="A12" s="136" t="s">
        <v>26</v>
      </c>
      <c r="B12" s="144" t="s">
        <v>42</v>
      </c>
      <c r="C12" s="138" t="s">
        <v>47</v>
      </c>
      <c r="D12" s="137" t="s">
        <v>412</v>
      </c>
      <c r="E12" s="145" t="s">
        <v>82</v>
      </c>
      <c r="F12" s="140" t="s">
        <v>83</v>
      </c>
      <c r="G12" s="146">
        <v>40101701</v>
      </c>
      <c r="H12" s="140" t="s">
        <v>38</v>
      </c>
      <c r="I12" s="136">
        <v>10</v>
      </c>
      <c r="J12" s="147" t="s">
        <v>33</v>
      </c>
      <c r="K12" s="148">
        <v>5600000</v>
      </c>
      <c r="L12" s="149">
        <v>2</v>
      </c>
      <c r="M12" s="144" t="s">
        <v>34</v>
      </c>
      <c r="N12" s="145"/>
      <c r="O12" s="138" t="s">
        <v>35</v>
      </c>
      <c r="P12" s="138" t="s">
        <v>36</v>
      </c>
      <c r="Q12" s="138" t="s">
        <v>37</v>
      </c>
    </row>
    <row r="13" spans="1:21" ht="25.5" x14ac:dyDescent="0.2">
      <c r="A13" s="136" t="s">
        <v>26</v>
      </c>
      <c r="B13" s="144" t="s">
        <v>43</v>
      </c>
      <c r="C13" s="138" t="s">
        <v>48</v>
      </c>
      <c r="D13" s="137" t="s">
        <v>412</v>
      </c>
      <c r="E13" s="145" t="s">
        <v>82</v>
      </c>
      <c r="F13" s="140" t="s">
        <v>83</v>
      </c>
      <c r="G13" s="146">
        <v>40101701</v>
      </c>
      <c r="H13" s="140" t="s">
        <v>39</v>
      </c>
      <c r="I13" s="136">
        <v>10</v>
      </c>
      <c r="J13" s="147" t="s">
        <v>33</v>
      </c>
      <c r="K13" s="148">
        <v>5500000</v>
      </c>
      <c r="L13" s="149">
        <v>1</v>
      </c>
      <c r="M13" s="144" t="s">
        <v>34</v>
      </c>
      <c r="N13" s="145"/>
      <c r="O13" s="138" t="s">
        <v>35</v>
      </c>
      <c r="P13" s="138" t="s">
        <v>36</v>
      </c>
      <c r="Q13" s="138" t="s">
        <v>37</v>
      </c>
    </row>
    <row r="14" spans="1:21" ht="25.5" x14ac:dyDescent="0.2">
      <c r="A14" s="136" t="s">
        <v>26</v>
      </c>
      <c r="B14" s="144" t="s">
        <v>44</v>
      </c>
      <c r="C14" s="138" t="s">
        <v>49</v>
      </c>
      <c r="D14" s="137" t="s">
        <v>412</v>
      </c>
      <c r="E14" s="145" t="s">
        <v>82</v>
      </c>
      <c r="F14" s="140" t="s">
        <v>83</v>
      </c>
      <c r="G14" s="146">
        <v>40101701</v>
      </c>
      <c r="H14" s="140" t="s">
        <v>39</v>
      </c>
      <c r="I14" s="136">
        <v>10</v>
      </c>
      <c r="J14" s="147" t="s">
        <v>33</v>
      </c>
      <c r="K14" s="148">
        <v>8000000</v>
      </c>
      <c r="L14" s="149">
        <v>2</v>
      </c>
      <c r="M14" s="144" t="s">
        <v>34</v>
      </c>
      <c r="N14" s="145"/>
      <c r="O14" s="138" t="s">
        <v>35</v>
      </c>
      <c r="P14" s="138" t="s">
        <v>36</v>
      </c>
      <c r="Q14" s="138" t="s">
        <v>37</v>
      </c>
    </row>
    <row r="15" spans="1:21" ht="38.25" x14ac:dyDescent="0.2">
      <c r="A15" s="136" t="s">
        <v>26</v>
      </c>
      <c r="B15" s="144" t="s">
        <v>50</v>
      </c>
      <c r="C15" s="138" t="s">
        <v>51</v>
      </c>
      <c r="D15" s="137" t="s">
        <v>52</v>
      </c>
      <c r="E15" s="145" t="s">
        <v>84</v>
      </c>
      <c r="F15" s="140" t="s">
        <v>85</v>
      </c>
      <c r="G15" s="146">
        <v>23271400</v>
      </c>
      <c r="H15" s="140" t="s">
        <v>53</v>
      </c>
      <c r="I15" s="136">
        <v>10</v>
      </c>
      <c r="J15" s="147" t="s">
        <v>33</v>
      </c>
      <c r="K15" s="148">
        <v>8000000</v>
      </c>
      <c r="L15" s="149">
        <v>1</v>
      </c>
      <c r="M15" s="144" t="s">
        <v>34</v>
      </c>
      <c r="N15" s="145"/>
      <c r="O15" s="138" t="s">
        <v>35</v>
      </c>
      <c r="P15" s="138" t="s">
        <v>36</v>
      </c>
      <c r="Q15" s="138" t="s">
        <v>37</v>
      </c>
    </row>
    <row r="16" spans="1:21" ht="25.5" x14ac:dyDescent="0.2">
      <c r="A16" s="136" t="s">
        <v>26</v>
      </c>
      <c r="B16" s="144" t="s">
        <v>27</v>
      </c>
      <c r="C16" s="138" t="s">
        <v>28</v>
      </c>
      <c r="D16" s="137" t="s">
        <v>412</v>
      </c>
      <c r="E16" s="145" t="s">
        <v>84</v>
      </c>
      <c r="F16" s="140" t="s">
        <v>85</v>
      </c>
      <c r="G16" s="146">
        <v>40101604</v>
      </c>
      <c r="H16" s="140" t="s">
        <v>54</v>
      </c>
      <c r="I16" s="136">
        <v>10</v>
      </c>
      <c r="J16" s="147" t="s">
        <v>33</v>
      </c>
      <c r="K16" s="148">
        <v>550000</v>
      </c>
      <c r="L16" s="149">
        <v>2</v>
      </c>
      <c r="M16" s="144" t="s">
        <v>34</v>
      </c>
      <c r="N16" s="145"/>
      <c r="O16" s="138" t="s">
        <v>35</v>
      </c>
      <c r="P16" s="138" t="s">
        <v>36</v>
      </c>
      <c r="Q16" s="138" t="s">
        <v>37</v>
      </c>
    </row>
    <row r="17" spans="1:17" ht="25.5" x14ac:dyDescent="0.2">
      <c r="A17" s="136" t="s">
        <v>26</v>
      </c>
      <c r="B17" s="144" t="s">
        <v>27</v>
      </c>
      <c r="C17" s="138" t="s">
        <v>28</v>
      </c>
      <c r="D17" s="137" t="s">
        <v>412</v>
      </c>
      <c r="E17" s="145" t="s">
        <v>84</v>
      </c>
      <c r="F17" s="140" t="s">
        <v>85</v>
      </c>
      <c r="G17" s="146">
        <v>41103000</v>
      </c>
      <c r="H17" s="150" t="s">
        <v>55</v>
      </c>
      <c r="I17" s="136">
        <v>10</v>
      </c>
      <c r="J17" s="147" t="s">
        <v>33</v>
      </c>
      <c r="K17" s="148">
        <v>700000</v>
      </c>
      <c r="L17" s="149">
        <v>1</v>
      </c>
      <c r="M17" s="144" t="s">
        <v>34</v>
      </c>
      <c r="N17" s="145"/>
      <c r="O17" s="138" t="s">
        <v>35</v>
      </c>
      <c r="P17" s="138" t="s">
        <v>36</v>
      </c>
      <c r="Q17" s="138" t="s">
        <v>37</v>
      </c>
    </row>
    <row r="18" spans="1:17" ht="25.5" x14ac:dyDescent="0.2">
      <c r="A18" s="136" t="s">
        <v>26</v>
      </c>
      <c r="B18" s="144" t="s">
        <v>58</v>
      </c>
      <c r="C18" s="138" t="s">
        <v>59</v>
      </c>
      <c r="D18" s="137" t="s">
        <v>412</v>
      </c>
      <c r="E18" s="145" t="s">
        <v>84</v>
      </c>
      <c r="F18" s="140" t="s">
        <v>85</v>
      </c>
      <c r="G18" s="146">
        <v>48101711</v>
      </c>
      <c r="H18" s="140" t="s">
        <v>57</v>
      </c>
      <c r="I18" s="136">
        <v>10</v>
      </c>
      <c r="J18" s="147" t="s">
        <v>33</v>
      </c>
      <c r="K18" s="148">
        <v>1480000</v>
      </c>
      <c r="L18" s="149">
        <v>1</v>
      </c>
      <c r="M18" s="144" t="s">
        <v>34</v>
      </c>
      <c r="N18" s="145"/>
      <c r="O18" s="138" t="s">
        <v>35</v>
      </c>
      <c r="P18" s="138" t="s">
        <v>36</v>
      </c>
      <c r="Q18" s="138" t="s">
        <v>37</v>
      </c>
    </row>
    <row r="19" spans="1:17" ht="25.5" x14ac:dyDescent="0.2">
      <c r="A19" s="136" t="s">
        <v>26</v>
      </c>
      <c r="B19" s="144" t="s">
        <v>58</v>
      </c>
      <c r="C19" s="138" t="s">
        <v>59</v>
      </c>
      <c r="D19" s="137" t="s">
        <v>412</v>
      </c>
      <c r="E19" s="145" t="s">
        <v>84</v>
      </c>
      <c r="F19" s="140" t="s">
        <v>85</v>
      </c>
      <c r="G19" s="146">
        <v>40101604</v>
      </c>
      <c r="H19" s="140" t="s">
        <v>56</v>
      </c>
      <c r="I19" s="136">
        <v>10</v>
      </c>
      <c r="J19" s="147" t="s">
        <v>33</v>
      </c>
      <c r="K19" s="148">
        <v>2000000</v>
      </c>
      <c r="L19" s="149">
        <v>6</v>
      </c>
      <c r="M19" s="144" t="s">
        <v>34</v>
      </c>
      <c r="N19" s="145"/>
      <c r="O19" s="138" t="s">
        <v>35</v>
      </c>
      <c r="P19" s="138" t="s">
        <v>36</v>
      </c>
      <c r="Q19" s="138" t="s">
        <v>37</v>
      </c>
    </row>
    <row r="20" spans="1:17" ht="25.5" x14ac:dyDescent="0.2">
      <c r="A20" s="136" t="s">
        <v>26</v>
      </c>
      <c r="B20" s="144" t="s">
        <v>63</v>
      </c>
      <c r="C20" s="138" t="s">
        <v>64</v>
      </c>
      <c r="D20" s="137" t="s">
        <v>412</v>
      </c>
      <c r="E20" s="145" t="s">
        <v>86</v>
      </c>
      <c r="F20" s="140" t="s">
        <v>87</v>
      </c>
      <c r="G20" s="146">
        <v>39121635</v>
      </c>
      <c r="H20" s="150" t="s">
        <v>60</v>
      </c>
      <c r="I20" s="136">
        <v>10</v>
      </c>
      <c r="J20" s="147" t="s">
        <v>33</v>
      </c>
      <c r="K20" s="148">
        <v>380000</v>
      </c>
      <c r="L20" s="149">
        <v>1</v>
      </c>
      <c r="M20" s="144" t="s">
        <v>34</v>
      </c>
      <c r="N20" s="145"/>
      <c r="O20" s="138" t="s">
        <v>35</v>
      </c>
      <c r="P20" s="138" t="s">
        <v>36</v>
      </c>
      <c r="Q20" s="138" t="s">
        <v>37</v>
      </c>
    </row>
    <row r="21" spans="1:17" ht="25.5" x14ac:dyDescent="0.2">
      <c r="A21" s="136" t="s">
        <v>26</v>
      </c>
      <c r="B21" s="144" t="s">
        <v>27</v>
      </c>
      <c r="C21" s="138" t="s">
        <v>28</v>
      </c>
      <c r="D21" s="137" t="s">
        <v>412</v>
      </c>
      <c r="E21" s="145" t="s">
        <v>86</v>
      </c>
      <c r="F21" s="140" t="s">
        <v>87</v>
      </c>
      <c r="G21" s="146">
        <v>39121635</v>
      </c>
      <c r="H21" s="150" t="s">
        <v>61</v>
      </c>
      <c r="I21" s="136">
        <v>10</v>
      </c>
      <c r="J21" s="147" t="s">
        <v>33</v>
      </c>
      <c r="K21" s="148">
        <v>800000</v>
      </c>
      <c r="L21" s="149">
        <v>4</v>
      </c>
      <c r="M21" s="144" t="s">
        <v>34</v>
      </c>
      <c r="N21" s="145"/>
      <c r="O21" s="138" t="s">
        <v>35</v>
      </c>
      <c r="P21" s="138" t="s">
        <v>36</v>
      </c>
      <c r="Q21" s="138" t="s">
        <v>37</v>
      </c>
    </row>
    <row r="22" spans="1:17" ht="25.5" x14ac:dyDescent="0.2">
      <c r="A22" s="136" t="s">
        <v>26</v>
      </c>
      <c r="B22" s="144" t="s">
        <v>44</v>
      </c>
      <c r="C22" s="138" t="s">
        <v>49</v>
      </c>
      <c r="D22" s="137" t="s">
        <v>413</v>
      </c>
      <c r="E22" s="145" t="s">
        <v>86</v>
      </c>
      <c r="F22" s="140" t="s">
        <v>87</v>
      </c>
      <c r="G22" s="146">
        <v>41112109</v>
      </c>
      <c r="H22" s="150" t="s">
        <v>62</v>
      </c>
      <c r="I22" s="136">
        <v>10</v>
      </c>
      <c r="J22" s="147" t="s">
        <v>33</v>
      </c>
      <c r="K22" s="148">
        <v>7000000</v>
      </c>
      <c r="L22" s="149">
        <v>1</v>
      </c>
      <c r="M22" s="144" t="s">
        <v>34</v>
      </c>
      <c r="N22" s="145"/>
      <c r="O22" s="138" t="s">
        <v>68</v>
      </c>
      <c r="P22" s="138" t="s">
        <v>67</v>
      </c>
      <c r="Q22" s="138" t="s">
        <v>37</v>
      </c>
    </row>
    <row r="23" spans="1:17" ht="38.25" x14ac:dyDescent="0.2">
      <c r="A23" s="136" t="s">
        <v>26</v>
      </c>
      <c r="B23" s="144" t="s">
        <v>50</v>
      </c>
      <c r="C23" s="138" t="s">
        <v>51</v>
      </c>
      <c r="D23" s="137" t="s">
        <v>52</v>
      </c>
      <c r="E23" s="145" t="s">
        <v>86</v>
      </c>
      <c r="F23" s="140" t="s">
        <v>87</v>
      </c>
      <c r="G23" s="146">
        <v>81111702</v>
      </c>
      <c r="H23" s="150" t="s">
        <v>65</v>
      </c>
      <c r="I23" s="136">
        <v>10</v>
      </c>
      <c r="J23" s="147" t="s">
        <v>33</v>
      </c>
      <c r="K23" s="148">
        <v>30000000</v>
      </c>
      <c r="L23" s="149">
        <v>30</v>
      </c>
      <c r="M23" s="144" t="s">
        <v>34</v>
      </c>
      <c r="N23" s="145"/>
      <c r="O23" s="138" t="s">
        <v>35</v>
      </c>
      <c r="P23" s="138" t="s">
        <v>36</v>
      </c>
      <c r="Q23" s="138" t="s">
        <v>37</v>
      </c>
    </row>
    <row r="24" spans="1:17" ht="25.5" x14ac:dyDescent="0.2">
      <c r="A24" s="136" t="s">
        <v>26</v>
      </c>
      <c r="B24" s="144" t="s">
        <v>27</v>
      </c>
      <c r="C24" s="138" t="s">
        <v>28</v>
      </c>
      <c r="D24" s="137" t="s">
        <v>30</v>
      </c>
      <c r="E24" s="145" t="s">
        <v>86</v>
      </c>
      <c r="F24" s="140" t="s">
        <v>87</v>
      </c>
      <c r="G24" s="146">
        <v>39121440</v>
      </c>
      <c r="H24" s="150" t="s">
        <v>66</v>
      </c>
      <c r="I24" s="136">
        <v>10</v>
      </c>
      <c r="J24" s="147" t="s">
        <v>33</v>
      </c>
      <c r="K24" s="148">
        <v>300000</v>
      </c>
      <c r="L24" s="149">
        <v>3</v>
      </c>
      <c r="M24" s="144" t="s">
        <v>34</v>
      </c>
      <c r="N24" s="145"/>
      <c r="O24" s="146" t="s">
        <v>67</v>
      </c>
      <c r="P24" s="146" t="s">
        <v>35</v>
      </c>
      <c r="Q24" s="138" t="s">
        <v>37</v>
      </c>
    </row>
    <row r="25" spans="1:17" ht="38.25" x14ac:dyDescent="0.2">
      <c r="A25" s="136" t="s">
        <v>26</v>
      </c>
      <c r="B25" s="144" t="s">
        <v>50</v>
      </c>
      <c r="C25" s="138" t="s">
        <v>51</v>
      </c>
      <c r="D25" s="137" t="s">
        <v>52</v>
      </c>
      <c r="E25" s="145" t="s">
        <v>88</v>
      </c>
      <c r="F25" s="140" t="s">
        <v>89</v>
      </c>
      <c r="G25" s="146">
        <v>43221700</v>
      </c>
      <c r="H25" s="150" t="s">
        <v>69</v>
      </c>
      <c r="I25" s="136">
        <v>10</v>
      </c>
      <c r="J25" s="147" t="s">
        <v>33</v>
      </c>
      <c r="K25" s="148">
        <v>15000000</v>
      </c>
      <c r="L25" s="149">
        <v>20</v>
      </c>
      <c r="M25" s="144" t="s">
        <v>34</v>
      </c>
      <c r="N25" s="145"/>
      <c r="O25" s="146" t="s">
        <v>35</v>
      </c>
      <c r="P25" s="146" t="s">
        <v>36</v>
      </c>
      <c r="Q25" s="146" t="s">
        <v>37</v>
      </c>
    </row>
    <row r="26" spans="1:17" ht="38.25" x14ac:dyDescent="0.2">
      <c r="A26" s="136" t="s">
        <v>26</v>
      </c>
      <c r="B26" s="144" t="s">
        <v>50</v>
      </c>
      <c r="C26" s="138" t="s">
        <v>51</v>
      </c>
      <c r="D26" s="137" t="s">
        <v>52</v>
      </c>
      <c r="E26" s="145" t="s">
        <v>88</v>
      </c>
      <c r="F26" s="140" t="s">
        <v>89</v>
      </c>
      <c r="G26" s="146">
        <v>46171622</v>
      </c>
      <c r="H26" s="150" t="s">
        <v>70</v>
      </c>
      <c r="I26" s="136">
        <v>10</v>
      </c>
      <c r="J26" s="147" t="s">
        <v>33</v>
      </c>
      <c r="K26" s="148">
        <v>14000000</v>
      </c>
      <c r="L26" s="149">
        <v>3</v>
      </c>
      <c r="M26" s="144" t="s">
        <v>34</v>
      </c>
      <c r="N26" s="145"/>
      <c r="O26" s="146" t="s">
        <v>67</v>
      </c>
      <c r="P26" s="146" t="s">
        <v>35</v>
      </c>
      <c r="Q26" s="146" t="s">
        <v>37</v>
      </c>
    </row>
    <row r="27" spans="1:17" ht="38.25" x14ac:dyDescent="0.2">
      <c r="A27" s="136" t="s">
        <v>26</v>
      </c>
      <c r="B27" s="144" t="s">
        <v>50</v>
      </c>
      <c r="C27" s="138" t="s">
        <v>51</v>
      </c>
      <c r="D27" s="137" t="s">
        <v>412</v>
      </c>
      <c r="E27" s="145" t="s">
        <v>88</v>
      </c>
      <c r="F27" s="140" t="s">
        <v>89</v>
      </c>
      <c r="G27" s="146">
        <v>45111616</v>
      </c>
      <c r="H27" s="150" t="s">
        <v>71</v>
      </c>
      <c r="I27" s="136">
        <v>10</v>
      </c>
      <c r="J27" s="147" t="s">
        <v>33</v>
      </c>
      <c r="K27" s="148">
        <v>5000000</v>
      </c>
      <c r="L27" s="149">
        <v>1</v>
      </c>
      <c r="M27" s="144" t="s">
        <v>34</v>
      </c>
      <c r="N27" s="145"/>
      <c r="O27" s="146" t="s">
        <v>35</v>
      </c>
      <c r="P27" s="146" t="s">
        <v>36</v>
      </c>
      <c r="Q27" s="146" t="s">
        <v>37</v>
      </c>
    </row>
    <row r="28" spans="1:17" ht="25.5" x14ac:dyDescent="0.2">
      <c r="A28" s="136" t="s">
        <v>26</v>
      </c>
      <c r="B28" s="144" t="s">
        <v>74</v>
      </c>
      <c r="C28" s="138" t="s">
        <v>105</v>
      </c>
      <c r="D28" s="137" t="s">
        <v>412</v>
      </c>
      <c r="E28" s="145" t="s">
        <v>88</v>
      </c>
      <c r="F28" s="140" t="s">
        <v>89</v>
      </c>
      <c r="G28" s="146">
        <v>45111616</v>
      </c>
      <c r="H28" s="150" t="s">
        <v>72</v>
      </c>
      <c r="I28" s="136">
        <v>10</v>
      </c>
      <c r="J28" s="147" t="s">
        <v>33</v>
      </c>
      <c r="K28" s="148">
        <v>2500000</v>
      </c>
      <c r="L28" s="149">
        <v>1</v>
      </c>
      <c r="M28" s="144" t="s">
        <v>34</v>
      </c>
      <c r="N28" s="145"/>
      <c r="O28" s="146" t="s">
        <v>35</v>
      </c>
      <c r="P28" s="146" t="s">
        <v>36</v>
      </c>
      <c r="Q28" s="146" t="s">
        <v>37</v>
      </c>
    </row>
    <row r="29" spans="1:17" ht="25.5" x14ac:dyDescent="0.2">
      <c r="A29" s="136" t="s">
        <v>26</v>
      </c>
      <c r="B29" s="144" t="s">
        <v>75</v>
      </c>
      <c r="C29" s="138" t="s">
        <v>76</v>
      </c>
      <c r="D29" s="137" t="s">
        <v>412</v>
      </c>
      <c r="E29" s="145" t="s">
        <v>88</v>
      </c>
      <c r="F29" s="140" t="s">
        <v>89</v>
      </c>
      <c r="G29" s="146">
        <v>45111700</v>
      </c>
      <c r="H29" s="150" t="s">
        <v>73</v>
      </c>
      <c r="I29" s="136">
        <v>10</v>
      </c>
      <c r="J29" s="147" t="s">
        <v>33</v>
      </c>
      <c r="K29" s="148">
        <v>15210000</v>
      </c>
      <c r="L29" s="149">
        <v>2</v>
      </c>
      <c r="M29" s="144" t="s">
        <v>34</v>
      </c>
      <c r="N29" s="145"/>
      <c r="O29" s="146" t="s">
        <v>35</v>
      </c>
      <c r="P29" s="146" t="s">
        <v>36</v>
      </c>
      <c r="Q29" s="146" t="s">
        <v>37</v>
      </c>
    </row>
    <row r="30" spans="1:17" ht="25.5" x14ac:dyDescent="0.2">
      <c r="A30" s="136" t="s">
        <v>26</v>
      </c>
      <c r="B30" s="144" t="s">
        <v>44</v>
      </c>
      <c r="C30" s="138" t="s">
        <v>49</v>
      </c>
      <c r="D30" s="144" t="s">
        <v>81</v>
      </c>
      <c r="E30" s="145" t="s">
        <v>90</v>
      </c>
      <c r="F30" s="140" t="s">
        <v>91</v>
      </c>
      <c r="G30" s="146">
        <v>41112114</v>
      </c>
      <c r="H30" s="150" t="s">
        <v>77</v>
      </c>
      <c r="I30" s="136">
        <v>10</v>
      </c>
      <c r="J30" s="147" t="s">
        <v>33</v>
      </c>
      <c r="K30" s="148">
        <v>10000000</v>
      </c>
      <c r="L30" s="149">
        <v>1</v>
      </c>
      <c r="M30" s="144" t="s">
        <v>34</v>
      </c>
      <c r="N30" s="145"/>
      <c r="O30" s="146" t="s">
        <v>79</v>
      </c>
      <c r="P30" s="146" t="s">
        <v>80</v>
      </c>
      <c r="Q30" s="146" t="s">
        <v>37</v>
      </c>
    </row>
    <row r="31" spans="1:17" ht="25.5" x14ac:dyDescent="0.2">
      <c r="A31" s="136" t="s">
        <v>26</v>
      </c>
      <c r="B31" s="144" t="s">
        <v>44</v>
      </c>
      <c r="C31" s="138" t="s">
        <v>49</v>
      </c>
      <c r="D31" s="144" t="s">
        <v>81</v>
      </c>
      <c r="E31" s="145" t="s">
        <v>90</v>
      </c>
      <c r="F31" s="140" t="s">
        <v>91</v>
      </c>
      <c r="G31" s="146">
        <v>41115309</v>
      </c>
      <c r="H31" s="150" t="s">
        <v>78</v>
      </c>
      <c r="I31" s="136">
        <v>10</v>
      </c>
      <c r="J31" s="147" t="s">
        <v>33</v>
      </c>
      <c r="K31" s="148">
        <v>10000000</v>
      </c>
      <c r="L31" s="149">
        <v>1</v>
      </c>
      <c r="M31" s="144" t="s">
        <v>34</v>
      </c>
      <c r="N31" s="145"/>
      <c r="O31" s="146" t="s">
        <v>79</v>
      </c>
      <c r="P31" s="146" t="s">
        <v>80</v>
      </c>
      <c r="Q31" s="146" t="s">
        <v>37</v>
      </c>
    </row>
    <row r="32" spans="1:17" ht="25.5" x14ac:dyDescent="0.2">
      <c r="A32" s="136" t="s">
        <v>26</v>
      </c>
      <c r="B32" s="144" t="s">
        <v>43</v>
      </c>
      <c r="C32" s="138" t="s">
        <v>48</v>
      </c>
      <c r="D32" s="144" t="s">
        <v>81</v>
      </c>
      <c r="E32" s="145" t="s">
        <v>90</v>
      </c>
      <c r="F32" s="140" t="s">
        <v>91</v>
      </c>
      <c r="G32" s="146">
        <v>41112114</v>
      </c>
      <c r="H32" s="150" t="s">
        <v>77</v>
      </c>
      <c r="I32" s="136">
        <v>10</v>
      </c>
      <c r="J32" s="147" t="s">
        <v>33</v>
      </c>
      <c r="K32" s="148">
        <v>1400000</v>
      </c>
      <c r="L32" s="149">
        <v>1</v>
      </c>
      <c r="M32" s="144" t="s">
        <v>34</v>
      </c>
      <c r="N32" s="145"/>
      <c r="O32" s="146" t="s">
        <v>79</v>
      </c>
      <c r="P32" s="146" t="s">
        <v>80</v>
      </c>
      <c r="Q32" s="146" t="s">
        <v>37</v>
      </c>
    </row>
    <row r="33" spans="1:17" ht="25.5" x14ac:dyDescent="0.2">
      <c r="A33" s="136" t="s">
        <v>26</v>
      </c>
      <c r="B33" s="144" t="s">
        <v>43</v>
      </c>
      <c r="C33" s="138" t="s">
        <v>48</v>
      </c>
      <c r="D33" s="144" t="s">
        <v>81</v>
      </c>
      <c r="E33" s="145" t="s">
        <v>90</v>
      </c>
      <c r="F33" s="140" t="s">
        <v>91</v>
      </c>
      <c r="G33" s="146">
        <v>41115309</v>
      </c>
      <c r="H33" s="150" t="s">
        <v>78</v>
      </c>
      <c r="I33" s="136">
        <v>10</v>
      </c>
      <c r="J33" s="147" t="s">
        <v>33</v>
      </c>
      <c r="K33" s="148">
        <v>3000000</v>
      </c>
      <c r="L33" s="149">
        <v>1</v>
      </c>
      <c r="M33" s="144" t="s">
        <v>34</v>
      </c>
      <c r="N33" s="145"/>
      <c r="O33" s="146" t="s">
        <v>79</v>
      </c>
      <c r="P33" s="146" t="s">
        <v>80</v>
      </c>
      <c r="Q33" s="146" t="s">
        <v>37</v>
      </c>
    </row>
    <row r="34" spans="1:17" ht="25.5" x14ac:dyDescent="0.2">
      <c r="A34" s="136" t="s">
        <v>26</v>
      </c>
      <c r="B34" s="144" t="s">
        <v>102</v>
      </c>
      <c r="C34" s="138" t="s">
        <v>103</v>
      </c>
      <c r="D34" s="144" t="s">
        <v>104</v>
      </c>
      <c r="E34" s="145" t="s">
        <v>92</v>
      </c>
      <c r="F34" s="140" t="s">
        <v>93</v>
      </c>
      <c r="G34" s="146">
        <v>46171633</v>
      </c>
      <c r="H34" s="150" t="s">
        <v>94</v>
      </c>
      <c r="I34" s="136">
        <v>10</v>
      </c>
      <c r="J34" s="147" t="s">
        <v>33</v>
      </c>
      <c r="K34" s="148">
        <v>3330000</v>
      </c>
      <c r="L34" s="149">
        <v>2</v>
      </c>
      <c r="M34" s="144" t="s">
        <v>34</v>
      </c>
      <c r="N34" s="145"/>
      <c r="O34" s="146" t="s">
        <v>35</v>
      </c>
      <c r="P34" s="146" t="s">
        <v>36</v>
      </c>
      <c r="Q34" s="146" t="s">
        <v>37</v>
      </c>
    </row>
    <row r="35" spans="1:17" ht="25.5" x14ac:dyDescent="0.2">
      <c r="A35" s="136" t="s">
        <v>26</v>
      </c>
      <c r="B35" s="144" t="s">
        <v>74</v>
      </c>
      <c r="C35" s="138" t="s">
        <v>105</v>
      </c>
      <c r="D35" s="144" t="s">
        <v>104</v>
      </c>
      <c r="E35" s="145" t="s">
        <v>92</v>
      </c>
      <c r="F35" s="140" t="s">
        <v>93</v>
      </c>
      <c r="G35" s="146">
        <v>39111610</v>
      </c>
      <c r="H35" s="140" t="s">
        <v>95</v>
      </c>
      <c r="I35" s="136">
        <v>10</v>
      </c>
      <c r="J35" s="147" t="s">
        <v>33</v>
      </c>
      <c r="K35" s="148">
        <v>540000</v>
      </c>
      <c r="L35" s="149">
        <v>6</v>
      </c>
      <c r="M35" s="144" t="s">
        <v>34</v>
      </c>
      <c r="N35" s="145"/>
      <c r="O35" s="146" t="s">
        <v>35</v>
      </c>
      <c r="P35" s="146" t="s">
        <v>36</v>
      </c>
      <c r="Q35" s="146" t="s">
        <v>37</v>
      </c>
    </row>
    <row r="36" spans="1:17" ht="25.5" x14ac:dyDescent="0.2">
      <c r="A36" s="136" t="s">
        <v>26</v>
      </c>
      <c r="B36" s="144" t="s">
        <v>74</v>
      </c>
      <c r="C36" s="138" t="s">
        <v>105</v>
      </c>
      <c r="D36" s="144" t="s">
        <v>104</v>
      </c>
      <c r="E36" s="145" t="s">
        <v>92</v>
      </c>
      <c r="F36" s="140" t="s">
        <v>93</v>
      </c>
      <c r="G36" s="146">
        <v>46171606</v>
      </c>
      <c r="H36" s="140" t="s">
        <v>96</v>
      </c>
      <c r="I36" s="136">
        <v>10</v>
      </c>
      <c r="J36" s="147" t="s">
        <v>33</v>
      </c>
      <c r="K36" s="148">
        <v>400000</v>
      </c>
      <c r="L36" s="149">
        <v>2</v>
      </c>
      <c r="M36" s="144" t="s">
        <v>34</v>
      </c>
      <c r="N36" s="145"/>
      <c r="O36" s="146" t="s">
        <v>35</v>
      </c>
      <c r="P36" s="146" t="s">
        <v>36</v>
      </c>
      <c r="Q36" s="146" t="s">
        <v>37</v>
      </c>
    </row>
    <row r="37" spans="1:17" ht="25.5" x14ac:dyDescent="0.2">
      <c r="A37" s="136" t="s">
        <v>26</v>
      </c>
      <c r="B37" s="144" t="s">
        <v>42</v>
      </c>
      <c r="C37" s="138" t="s">
        <v>47</v>
      </c>
      <c r="D37" s="144" t="s">
        <v>104</v>
      </c>
      <c r="E37" s="145" t="s">
        <v>92</v>
      </c>
      <c r="F37" s="140" t="s">
        <v>93</v>
      </c>
      <c r="G37" s="146">
        <v>45121500</v>
      </c>
      <c r="H37" s="140" t="s">
        <v>97</v>
      </c>
      <c r="I37" s="136">
        <v>10</v>
      </c>
      <c r="J37" s="147" t="s">
        <v>33</v>
      </c>
      <c r="K37" s="148">
        <v>2000000</v>
      </c>
      <c r="L37" s="149">
        <v>5</v>
      </c>
      <c r="M37" s="144" t="s">
        <v>34</v>
      </c>
      <c r="N37" s="145"/>
      <c r="O37" s="146" t="s">
        <v>35</v>
      </c>
      <c r="P37" s="146" t="s">
        <v>36</v>
      </c>
      <c r="Q37" s="146" t="s">
        <v>37</v>
      </c>
    </row>
    <row r="38" spans="1:17" ht="25.5" x14ac:dyDescent="0.2">
      <c r="A38" s="136" t="s">
        <v>26</v>
      </c>
      <c r="B38" s="144" t="s">
        <v>42</v>
      </c>
      <c r="C38" s="138" t="s">
        <v>47</v>
      </c>
      <c r="D38" s="144" t="s">
        <v>104</v>
      </c>
      <c r="E38" s="145" t="s">
        <v>92</v>
      </c>
      <c r="F38" s="140" t="s">
        <v>93</v>
      </c>
      <c r="G38" s="146">
        <v>41111600</v>
      </c>
      <c r="H38" s="140" t="s">
        <v>98</v>
      </c>
      <c r="I38" s="136">
        <v>10</v>
      </c>
      <c r="J38" s="147" t="s">
        <v>33</v>
      </c>
      <c r="K38" s="148">
        <v>1200000</v>
      </c>
      <c r="L38" s="149">
        <v>2</v>
      </c>
      <c r="M38" s="144" t="s">
        <v>34</v>
      </c>
      <c r="N38" s="145"/>
      <c r="O38" s="146" t="s">
        <v>35</v>
      </c>
      <c r="P38" s="146" t="s">
        <v>36</v>
      </c>
      <c r="Q38" s="146" t="s">
        <v>37</v>
      </c>
    </row>
    <row r="39" spans="1:17" ht="25.5" x14ac:dyDescent="0.2">
      <c r="A39" s="136" t="s">
        <v>26</v>
      </c>
      <c r="B39" s="144" t="s">
        <v>42</v>
      </c>
      <c r="C39" s="138" t="s">
        <v>47</v>
      </c>
      <c r="D39" s="144" t="s">
        <v>104</v>
      </c>
      <c r="E39" s="145" t="s">
        <v>92</v>
      </c>
      <c r="F39" s="140" t="s">
        <v>93</v>
      </c>
      <c r="G39" s="146">
        <v>43201800</v>
      </c>
      <c r="H39" s="140" t="s">
        <v>99</v>
      </c>
      <c r="I39" s="136">
        <v>10</v>
      </c>
      <c r="J39" s="147" t="s">
        <v>33</v>
      </c>
      <c r="K39" s="148">
        <v>690000</v>
      </c>
      <c r="L39" s="149">
        <v>300</v>
      </c>
      <c r="M39" s="144" t="s">
        <v>34</v>
      </c>
      <c r="N39" s="145"/>
      <c r="O39" s="146" t="s">
        <v>35</v>
      </c>
      <c r="P39" s="146" t="s">
        <v>36</v>
      </c>
      <c r="Q39" s="146" t="s">
        <v>37</v>
      </c>
    </row>
    <row r="40" spans="1:17" ht="25.5" x14ac:dyDescent="0.2">
      <c r="A40" s="136" t="s">
        <v>26</v>
      </c>
      <c r="B40" s="144" t="s">
        <v>42</v>
      </c>
      <c r="C40" s="138" t="s">
        <v>47</v>
      </c>
      <c r="D40" s="144" t="s">
        <v>104</v>
      </c>
      <c r="E40" s="145" t="s">
        <v>92</v>
      </c>
      <c r="F40" s="140" t="s">
        <v>93</v>
      </c>
      <c r="G40" s="146">
        <v>26121600</v>
      </c>
      <c r="H40" s="140" t="s">
        <v>100</v>
      </c>
      <c r="I40" s="136">
        <v>10</v>
      </c>
      <c r="J40" s="147" t="s">
        <v>33</v>
      </c>
      <c r="K40" s="148">
        <v>780000</v>
      </c>
      <c r="L40" s="149">
        <v>3</v>
      </c>
      <c r="M40" s="144" t="s">
        <v>34</v>
      </c>
      <c r="N40" s="145"/>
      <c r="O40" s="146" t="s">
        <v>35</v>
      </c>
      <c r="P40" s="146" t="s">
        <v>36</v>
      </c>
      <c r="Q40" s="146" t="s">
        <v>37</v>
      </c>
    </row>
    <row r="41" spans="1:17" ht="25.5" x14ac:dyDescent="0.2">
      <c r="A41" s="136" t="s">
        <v>26</v>
      </c>
      <c r="B41" s="144" t="s">
        <v>42</v>
      </c>
      <c r="C41" s="138" t="s">
        <v>47</v>
      </c>
      <c r="D41" s="144" t="s">
        <v>104</v>
      </c>
      <c r="E41" s="145" t="s">
        <v>92</v>
      </c>
      <c r="F41" s="140" t="s">
        <v>93</v>
      </c>
      <c r="G41" s="146">
        <v>45121602</v>
      </c>
      <c r="H41" s="140" t="s">
        <v>101</v>
      </c>
      <c r="I41" s="136">
        <v>10</v>
      </c>
      <c r="J41" s="147" t="s">
        <v>33</v>
      </c>
      <c r="K41" s="148">
        <v>1000000</v>
      </c>
      <c r="L41" s="149">
        <v>1</v>
      </c>
      <c r="M41" s="144" t="s">
        <v>34</v>
      </c>
      <c r="N41" s="145"/>
      <c r="O41" s="146" t="s">
        <v>35</v>
      </c>
      <c r="P41" s="146" t="s">
        <v>36</v>
      </c>
      <c r="Q41" s="146" t="s">
        <v>37</v>
      </c>
    </row>
    <row r="42" spans="1:17" ht="38.25" x14ac:dyDescent="0.2">
      <c r="A42" s="136" t="s">
        <v>26</v>
      </c>
      <c r="B42" s="144" t="s">
        <v>50</v>
      </c>
      <c r="C42" s="138" t="s">
        <v>51</v>
      </c>
      <c r="D42" s="144" t="s">
        <v>52</v>
      </c>
      <c r="E42" s="145" t="s">
        <v>106</v>
      </c>
      <c r="F42" s="140" t="s">
        <v>107</v>
      </c>
      <c r="G42" s="146">
        <v>43231512</v>
      </c>
      <c r="H42" s="140" t="s">
        <v>108</v>
      </c>
      <c r="I42" s="136">
        <v>10</v>
      </c>
      <c r="J42" s="147" t="s">
        <v>33</v>
      </c>
      <c r="K42" s="148">
        <v>30780000</v>
      </c>
      <c r="L42" s="149">
        <v>24</v>
      </c>
      <c r="M42" s="144" t="s">
        <v>34</v>
      </c>
      <c r="N42" s="145"/>
      <c r="O42" s="146" t="s">
        <v>36</v>
      </c>
      <c r="P42" s="146" t="s">
        <v>79</v>
      </c>
      <c r="Q42" s="146" t="s">
        <v>37</v>
      </c>
    </row>
    <row r="43" spans="1:17" ht="38.25" x14ac:dyDescent="0.2">
      <c r="A43" s="136" t="s">
        <v>26</v>
      </c>
      <c r="B43" s="144" t="s">
        <v>123</v>
      </c>
      <c r="C43" s="138" t="s">
        <v>124</v>
      </c>
      <c r="D43" s="144" t="s">
        <v>125</v>
      </c>
      <c r="E43" s="145" t="s">
        <v>109</v>
      </c>
      <c r="F43" s="140" t="s">
        <v>110</v>
      </c>
      <c r="G43" s="146">
        <v>50221001</v>
      </c>
      <c r="H43" s="140" t="s">
        <v>111</v>
      </c>
      <c r="I43" s="136">
        <v>10</v>
      </c>
      <c r="J43" s="147" t="s">
        <v>33</v>
      </c>
      <c r="K43" s="148">
        <v>8380000</v>
      </c>
      <c r="L43" s="149">
        <v>400</v>
      </c>
      <c r="M43" s="144" t="s">
        <v>126</v>
      </c>
      <c r="N43" s="145"/>
      <c r="O43" s="146" t="s">
        <v>127</v>
      </c>
      <c r="P43" s="146" t="s">
        <v>68</v>
      </c>
      <c r="Q43" s="146" t="s">
        <v>37</v>
      </c>
    </row>
    <row r="44" spans="1:17" ht="38.25" x14ac:dyDescent="0.2">
      <c r="A44" s="136" t="s">
        <v>26</v>
      </c>
      <c r="B44" s="144" t="s">
        <v>123</v>
      </c>
      <c r="C44" s="138" t="s">
        <v>124</v>
      </c>
      <c r="D44" s="144" t="s">
        <v>125</v>
      </c>
      <c r="E44" s="145" t="s">
        <v>109</v>
      </c>
      <c r="F44" s="140" t="s">
        <v>110</v>
      </c>
      <c r="G44" s="146">
        <v>50221001</v>
      </c>
      <c r="H44" s="140" t="s">
        <v>112</v>
      </c>
      <c r="I44" s="136">
        <v>10</v>
      </c>
      <c r="J44" s="147" t="s">
        <v>33</v>
      </c>
      <c r="K44" s="148">
        <v>928500</v>
      </c>
      <c r="L44" s="149">
        <v>30</v>
      </c>
      <c r="M44" s="144" t="s">
        <v>126</v>
      </c>
      <c r="N44" s="145"/>
      <c r="O44" s="146" t="s">
        <v>127</v>
      </c>
      <c r="P44" s="146" t="s">
        <v>68</v>
      </c>
      <c r="Q44" s="146" t="s">
        <v>37</v>
      </c>
    </row>
    <row r="45" spans="1:17" ht="38.25" x14ac:dyDescent="0.2">
      <c r="A45" s="136" t="s">
        <v>26</v>
      </c>
      <c r="B45" s="144" t="s">
        <v>123</v>
      </c>
      <c r="C45" s="138" t="s">
        <v>124</v>
      </c>
      <c r="D45" s="144" t="s">
        <v>125</v>
      </c>
      <c r="E45" s="145" t="s">
        <v>109</v>
      </c>
      <c r="F45" s="140" t="s">
        <v>110</v>
      </c>
      <c r="G45" s="146">
        <v>50221001</v>
      </c>
      <c r="H45" s="140" t="s">
        <v>113</v>
      </c>
      <c r="I45" s="136">
        <v>10</v>
      </c>
      <c r="J45" s="147" t="s">
        <v>33</v>
      </c>
      <c r="K45" s="148">
        <v>1107150</v>
      </c>
      <c r="L45" s="149">
        <v>30</v>
      </c>
      <c r="M45" s="144" t="s">
        <v>126</v>
      </c>
      <c r="N45" s="145"/>
      <c r="O45" s="146" t="s">
        <v>127</v>
      </c>
      <c r="P45" s="146" t="s">
        <v>68</v>
      </c>
      <c r="Q45" s="146" t="s">
        <v>37</v>
      </c>
    </row>
    <row r="46" spans="1:17" ht="38.25" x14ac:dyDescent="0.2">
      <c r="A46" s="136" t="s">
        <v>26</v>
      </c>
      <c r="B46" s="144" t="s">
        <v>123</v>
      </c>
      <c r="C46" s="138" t="s">
        <v>124</v>
      </c>
      <c r="D46" s="144" t="s">
        <v>125</v>
      </c>
      <c r="E46" s="145" t="s">
        <v>109</v>
      </c>
      <c r="F46" s="140" t="s">
        <v>110</v>
      </c>
      <c r="G46" s="146">
        <v>50221001</v>
      </c>
      <c r="H46" s="140" t="s">
        <v>114</v>
      </c>
      <c r="I46" s="136">
        <v>10</v>
      </c>
      <c r="J46" s="147" t="s">
        <v>33</v>
      </c>
      <c r="K46" s="148">
        <v>748500</v>
      </c>
      <c r="L46" s="149">
        <v>30</v>
      </c>
      <c r="M46" s="144" t="s">
        <v>126</v>
      </c>
      <c r="N46" s="145"/>
      <c r="O46" s="146" t="s">
        <v>127</v>
      </c>
      <c r="P46" s="146" t="s">
        <v>68</v>
      </c>
      <c r="Q46" s="146" t="s">
        <v>37</v>
      </c>
    </row>
    <row r="47" spans="1:17" ht="38.25" x14ac:dyDescent="0.2">
      <c r="A47" s="136" t="s">
        <v>26</v>
      </c>
      <c r="B47" s="144" t="s">
        <v>123</v>
      </c>
      <c r="C47" s="138" t="s">
        <v>124</v>
      </c>
      <c r="D47" s="144" t="s">
        <v>125</v>
      </c>
      <c r="E47" s="145" t="s">
        <v>109</v>
      </c>
      <c r="F47" s="140" t="s">
        <v>110</v>
      </c>
      <c r="G47" s="146">
        <v>50221001</v>
      </c>
      <c r="H47" s="140" t="s">
        <v>115</v>
      </c>
      <c r="I47" s="136">
        <v>10</v>
      </c>
      <c r="J47" s="147" t="s">
        <v>33</v>
      </c>
      <c r="K47" s="148">
        <v>1258000</v>
      </c>
      <c r="L47" s="149">
        <v>40</v>
      </c>
      <c r="M47" s="144" t="s">
        <v>126</v>
      </c>
      <c r="N47" s="145"/>
      <c r="O47" s="146" t="s">
        <v>127</v>
      </c>
      <c r="P47" s="146" t="s">
        <v>68</v>
      </c>
      <c r="Q47" s="146" t="s">
        <v>37</v>
      </c>
    </row>
    <row r="48" spans="1:17" ht="38.25" x14ac:dyDescent="0.2">
      <c r="A48" s="136" t="s">
        <v>26</v>
      </c>
      <c r="B48" s="144" t="s">
        <v>123</v>
      </c>
      <c r="C48" s="138" t="s">
        <v>124</v>
      </c>
      <c r="D48" s="144" t="s">
        <v>125</v>
      </c>
      <c r="E48" s="145" t="s">
        <v>109</v>
      </c>
      <c r="F48" s="140" t="s">
        <v>110</v>
      </c>
      <c r="G48" s="146">
        <v>50405700</v>
      </c>
      <c r="H48" s="140" t="s">
        <v>116</v>
      </c>
      <c r="I48" s="136">
        <v>10</v>
      </c>
      <c r="J48" s="147" t="s">
        <v>33</v>
      </c>
      <c r="K48" s="148">
        <v>1596000</v>
      </c>
      <c r="L48" s="149">
        <v>80</v>
      </c>
      <c r="M48" s="144" t="s">
        <v>126</v>
      </c>
      <c r="N48" s="145"/>
      <c r="O48" s="146" t="s">
        <v>127</v>
      </c>
      <c r="P48" s="146" t="s">
        <v>68</v>
      </c>
      <c r="Q48" s="146" t="s">
        <v>37</v>
      </c>
    </row>
    <row r="49" spans="1:17" ht="38.25" x14ac:dyDescent="0.2">
      <c r="A49" s="136" t="s">
        <v>26</v>
      </c>
      <c r="B49" s="144" t="s">
        <v>123</v>
      </c>
      <c r="C49" s="138" t="s">
        <v>124</v>
      </c>
      <c r="D49" s="144" t="s">
        <v>125</v>
      </c>
      <c r="E49" s="145" t="s">
        <v>109</v>
      </c>
      <c r="F49" s="140" t="s">
        <v>110</v>
      </c>
      <c r="G49" s="146">
        <v>50405700</v>
      </c>
      <c r="H49" s="140" t="s">
        <v>117</v>
      </c>
      <c r="I49" s="136">
        <v>10</v>
      </c>
      <c r="J49" s="147" t="s">
        <v>33</v>
      </c>
      <c r="K49" s="148">
        <v>920250</v>
      </c>
      <c r="L49" s="149">
        <v>45</v>
      </c>
      <c r="M49" s="144" t="s">
        <v>126</v>
      </c>
      <c r="N49" s="145"/>
      <c r="O49" s="146" t="s">
        <v>127</v>
      </c>
      <c r="P49" s="146" t="s">
        <v>68</v>
      </c>
      <c r="Q49" s="146" t="s">
        <v>37</v>
      </c>
    </row>
    <row r="50" spans="1:17" ht="38.25" x14ac:dyDescent="0.2">
      <c r="A50" s="136" t="s">
        <v>26</v>
      </c>
      <c r="B50" s="144" t="s">
        <v>123</v>
      </c>
      <c r="C50" s="138" t="s">
        <v>124</v>
      </c>
      <c r="D50" s="144" t="s">
        <v>125</v>
      </c>
      <c r="E50" s="145" t="s">
        <v>109</v>
      </c>
      <c r="F50" s="140" t="s">
        <v>110</v>
      </c>
      <c r="G50" s="146">
        <v>50406500</v>
      </c>
      <c r="H50" s="140" t="s">
        <v>118</v>
      </c>
      <c r="I50" s="136">
        <v>10</v>
      </c>
      <c r="J50" s="147" t="s">
        <v>33</v>
      </c>
      <c r="K50" s="148">
        <v>1281000</v>
      </c>
      <c r="L50" s="149">
        <v>60</v>
      </c>
      <c r="M50" s="144" t="s">
        <v>126</v>
      </c>
      <c r="N50" s="145"/>
      <c r="O50" s="146" t="s">
        <v>127</v>
      </c>
      <c r="P50" s="146" t="s">
        <v>68</v>
      </c>
      <c r="Q50" s="146" t="s">
        <v>37</v>
      </c>
    </row>
    <row r="51" spans="1:17" ht="38.25" x14ac:dyDescent="0.2">
      <c r="A51" s="136" t="s">
        <v>26</v>
      </c>
      <c r="B51" s="144" t="s">
        <v>123</v>
      </c>
      <c r="C51" s="138" t="s">
        <v>124</v>
      </c>
      <c r="D51" s="144" t="s">
        <v>125</v>
      </c>
      <c r="E51" s="145" t="s">
        <v>109</v>
      </c>
      <c r="F51" s="140" t="s">
        <v>110</v>
      </c>
      <c r="G51" s="146">
        <v>50402200</v>
      </c>
      <c r="H51" s="140" t="s">
        <v>119</v>
      </c>
      <c r="I51" s="136">
        <v>10</v>
      </c>
      <c r="J51" s="147" t="s">
        <v>33</v>
      </c>
      <c r="K51" s="148">
        <v>1389000</v>
      </c>
      <c r="L51" s="149">
        <v>60</v>
      </c>
      <c r="M51" s="144" t="s">
        <v>126</v>
      </c>
      <c r="N51" s="145"/>
      <c r="O51" s="146" t="s">
        <v>127</v>
      </c>
      <c r="P51" s="146" t="s">
        <v>68</v>
      </c>
      <c r="Q51" s="146" t="s">
        <v>37</v>
      </c>
    </row>
    <row r="52" spans="1:17" ht="38.25" x14ac:dyDescent="0.2">
      <c r="A52" s="136" t="s">
        <v>26</v>
      </c>
      <c r="B52" s="144" t="s">
        <v>123</v>
      </c>
      <c r="C52" s="138" t="s">
        <v>124</v>
      </c>
      <c r="D52" s="144" t="s">
        <v>125</v>
      </c>
      <c r="E52" s="145" t="s">
        <v>109</v>
      </c>
      <c r="F52" s="140" t="s">
        <v>110</v>
      </c>
      <c r="G52" s="146">
        <v>50402200</v>
      </c>
      <c r="H52" s="140" t="s">
        <v>120</v>
      </c>
      <c r="I52" s="136">
        <v>10</v>
      </c>
      <c r="J52" s="147" t="s">
        <v>33</v>
      </c>
      <c r="K52" s="148">
        <v>1237500</v>
      </c>
      <c r="L52" s="149">
        <v>50</v>
      </c>
      <c r="M52" s="144" t="s">
        <v>126</v>
      </c>
      <c r="N52" s="145"/>
      <c r="O52" s="146" t="s">
        <v>127</v>
      </c>
      <c r="P52" s="146" t="s">
        <v>68</v>
      </c>
      <c r="Q52" s="146" t="s">
        <v>37</v>
      </c>
    </row>
    <row r="53" spans="1:17" ht="38.25" x14ac:dyDescent="0.2">
      <c r="A53" s="136" t="s">
        <v>26</v>
      </c>
      <c r="B53" s="144" t="s">
        <v>123</v>
      </c>
      <c r="C53" s="138" t="s">
        <v>124</v>
      </c>
      <c r="D53" s="144" t="s">
        <v>125</v>
      </c>
      <c r="E53" s="145" t="s">
        <v>109</v>
      </c>
      <c r="F53" s="140" t="s">
        <v>110</v>
      </c>
      <c r="G53" s="146">
        <v>50402500</v>
      </c>
      <c r="H53" s="140" t="s">
        <v>121</v>
      </c>
      <c r="I53" s="136">
        <v>10</v>
      </c>
      <c r="J53" s="147" t="s">
        <v>33</v>
      </c>
      <c r="K53" s="148">
        <v>1257000</v>
      </c>
      <c r="L53" s="149">
        <v>60</v>
      </c>
      <c r="M53" s="144" t="s">
        <v>126</v>
      </c>
      <c r="N53" s="145"/>
      <c r="O53" s="146" t="s">
        <v>127</v>
      </c>
      <c r="P53" s="146" t="s">
        <v>68</v>
      </c>
      <c r="Q53" s="146" t="s">
        <v>37</v>
      </c>
    </row>
    <row r="54" spans="1:17" ht="38.25" x14ac:dyDescent="0.2">
      <c r="A54" s="136" t="s">
        <v>26</v>
      </c>
      <c r="B54" s="144" t="s">
        <v>123</v>
      </c>
      <c r="C54" s="138" t="s">
        <v>124</v>
      </c>
      <c r="D54" s="144" t="s">
        <v>125</v>
      </c>
      <c r="E54" s="145" t="s">
        <v>109</v>
      </c>
      <c r="F54" s="140" t="s">
        <v>110</v>
      </c>
      <c r="G54" s="146">
        <v>50403800</v>
      </c>
      <c r="H54" s="140" t="s">
        <v>122</v>
      </c>
      <c r="I54" s="136">
        <v>10</v>
      </c>
      <c r="J54" s="147" t="s">
        <v>33</v>
      </c>
      <c r="K54" s="148">
        <v>263700</v>
      </c>
      <c r="L54" s="149">
        <v>6</v>
      </c>
      <c r="M54" s="144" t="s">
        <v>126</v>
      </c>
      <c r="N54" s="145"/>
      <c r="O54" s="146" t="s">
        <v>127</v>
      </c>
      <c r="P54" s="146" t="s">
        <v>68</v>
      </c>
      <c r="Q54" s="146" t="s">
        <v>37</v>
      </c>
    </row>
    <row r="55" spans="1:17" ht="51" x14ac:dyDescent="0.2">
      <c r="A55" s="136" t="s">
        <v>26</v>
      </c>
      <c r="B55" s="144" t="s">
        <v>123</v>
      </c>
      <c r="C55" s="138" t="s">
        <v>124</v>
      </c>
      <c r="D55" s="144" t="s">
        <v>125</v>
      </c>
      <c r="E55" s="145" t="s">
        <v>109</v>
      </c>
      <c r="F55" s="140" t="s">
        <v>110</v>
      </c>
      <c r="G55" s="146">
        <v>50221002</v>
      </c>
      <c r="H55" s="140" t="s">
        <v>128</v>
      </c>
      <c r="I55" s="136">
        <v>10</v>
      </c>
      <c r="J55" s="147" t="s">
        <v>33</v>
      </c>
      <c r="K55" s="148">
        <v>1746500</v>
      </c>
      <c r="L55" s="149">
        <v>70</v>
      </c>
      <c r="M55" s="144" t="s">
        <v>126</v>
      </c>
      <c r="N55" s="145"/>
      <c r="O55" s="146" t="s">
        <v>127</v>
      </c>
      <c r="P55" s="146" t="s">
        <v>68</v>
      </c>
      <c r="Q55" s="146" t="s">
        <v>37</v>
      </c>
    </row>
    <row r="56" spans="1:17" ht="38.25" x14ac:dyDescent="0.2">
      <c r="A56" s="136" t="s">
        <v>26</v>
      </c>
      <c r="B56" s="144" t="s">
        <v>123</v>
      </c>
      <c r="C56" s="138" t="s">
        <v>124</v>
      </c>
      <c r="D56" s="144" t="s">
        <v>125</v>
      </c>
      <c r="E56" s="145" t="s">
        <v>109</v>
      </c>
      <c r="F56" s="140" t="s">
        <v>110</v>
      </c>
      <c r="G56" s="146">
        <v>50181904</v>
      </c>
      <c r="H56" s="140" t="s">
        <v>129</v>
      </c>
      <c r="I56" s="136">
        <v>10</v>
      </c>
      <c r="J56" s="147" t="s">
        <v>33</v>
      </c>
      <c r="K56" s="148">
        <v>597500</v>
      </c>
      <c r="L56" s="149">
        <v>50</v>
      </c>
      <c r="M56" s="144" t="s">
        <v>131</v>
      </c>
      <c r="N56" s="145"/>
      <c r="O56" s="146" t="s">
        <v>127</v>
      </c>
      <c r="P56" s="146" t="s">
        <v>68</v>
      </c>
      <c r="Q56" s="146" t="s">
        <v>37</v>
      </c>
    </row>
    <row r="57" spans="1:17" ht="38.25" x14ac:dyDescent="0.2">
      <c r="A57" s="136" t="s">
        <v>26</v>
      </c>
      <c r="B57" s="144" t="s">
        <v>123</v>
      </c>
      <c r="C57" s="138" t="s">
        <v>124</v>
      </c>
      <c r="D57" s="144" t="s">
        <v>125</v>
      </c>
      <c r="E57" s="145" t="s">
        <v>109</v>
      </c>
      <c r="F57" s="140" t="s">
        <v>110</v>
      </c>
      <c r="G57" s="146">
        <v>50161509</v>
      </c>
      <c r="H57" s="140" t="s">
        <v>130</v>
      </c>
      <c r="I57" s="136">
        <v>10</v>
      </c>
      <c r="J57" s="147" t="s">
        <v>33</v>
      </c>
      <c r="K57" s="148">
        <v>4590000</v>
      </c>
      <c r="L57" s="149">
        <v>200</v>
      </c>
      <c r="M57" s="144" t="s">
        <v>126</v>
      </c>
      <c r="N57" s="145"/>
      <c r="O57" s="146" t="s">
        <v>127</v>
      </c>
      <c r="P57" s="146" t="s">
        <v>68</v>
      </c>
      <c r="Q57" s="146" t="s">
        <v>37</v>
      </c>
    </row>
    <row r="58" spans="1:17" ht="38.25" x14ac:dyDescent="0.2">
      <c r="A58" s="136" t="s">
        <v>26</v>
      </c>
      <c r="B58" s="144" t="s">
        <v>134</v>
      </c>
      <c r="C58" s="146" t="s">
        <v>135</v>
      </c>
      <c r="D58" s="144" t="s">
        <v>136</v>
      </c>
      <c r="E58" s="145" t="s">
        <v>109</v>
      </c>
      <c r="F58" s="140" t="s">
        <v>110</v>
      </c>
      <c r="G58" s="146">
        <v>50161509</v>
      </c>
      <c r="H58" s="140" t="s">
        <v>132</v>
      </c>
      <c r="I58" s="136">
        <v>10</v>
      </c>
      <c r="J58" s="147" t="s">
        <v>33</v>
      </c>
      <c r="K58" s="148">
        <v>669390</v>
      </c>
      <c r="L58" s="149">
        <v>30</v>
      </c>
      <c r="M58" s="144" t="s">
        <v>126</v>
      </c>
      <c r="N58" s="145"/>
      <c r="O58" s="146" t="s">
        <v>127</v>
      </c>
      <c r="P58" s="146" t="s">
        <v>68</v>
      </c>
      <c r="Q58" s="146" t="s">
        <v>37</v>
      </c>
    </row>
    <row r="59" spans="1:17" ht="38.25" x14ac:dyDescent="0.2">
      <c r="A59" s="136" t="s">
        <v>26</v>
      </c>
      <c r="B59" s="144" t="s">
        <v>134</v>
      </c>
      <c r="C59" s="146" t="s">
        <v>135</v>
      </c>
      <c r="D59" s="144" t="s">
        <v>136</v>
      </c>
      <c r="E59" s="145" t="s">
        <v>109</v>
      </c>
      <c r="F59" s="140" t="s">
        <v>110</v>
      </c>
      <c r="G59" s="146">
        <v>50161509</v>
      </c>
      <c r="H59" s="140" t="s">
        <v>133</v>
      </c>
      <c r="I59" s="136">
        <v>10</v>
      </c>
      <c r="J59" s="147" t="s">
        <v>33</v>
      </c>
      <c r="K59" s="148">
        <v>921153</v>
      </c>
      <c r="L59" s="149">
        <v>139</v>
      </c>
      <c r="M59" s="144" t="s">
        <v>126</v>
      </c>
      <c r="N59" s="145"/>
      <c r="O59" s="146" t="s">
        <v>127</v>
      </c>
      <c r="P59" s="146" t="s">
        <v>68</v>
      </c>
      <c r="Q59" s="146" t="s">
        <v>37</v>
      </c>
    </row>
    <row r="60" spans="1:17" ht="51" x14ac:dyDescent="0.2">
      <c r="A60" s="136" t="s">
        <v>26</v>
      </c>
      <c r="B60" s="144" t="s">
        <v>123</v>
      </c>
      <c r="C60" s="138" t="s">
        <v>124</v>
      </c>
      <c r="D60" s="144" t="s">
        <v>125</v>
      </c>
      <c r="E60" s="145" t="s">
        <v>109</v>
      </c>
      <c r="F60" s="140" t="s">
        <v>110</v>
      </c>
      <c r="G60" s="146">
        <v>50161511</v>
      </c>
      <c r="H60" s="140" t="s">
        <v>137</v>
      </c>
      <c r="I60" s="136">
        <v>10</v>
      </c>
      <c r="J60" s="147" t="s">
        <v>33</v>
      </c>
      <c r="K60" s="148">
        <v>711450</v>
      </c>
      <c r="L60" s="149">
        <v>31</v>
      </c>
      <c r="M60" s="144" t="s">
        <v>126</v>
      </c>
      <c r="N60" s="145"/>
      <c r="O60" s="146" t="s">
        <v>127</v>
      </c>
      <c r="P60" s="146" t="s">
        <v>68</v>
      </c>
      <c r="Q60" s="146" t="s">
        <v>37</v>
      </c>
    </row>
    <row r="61" spans="1:17" ht="63.75" x14ac:dyDescent="0.2">
      <c r="A61" s="136" t="s">
        <v>26</v>
      </c>
      <c r="B61" s="144" t="s">
        <v>123</v>
      </c>
      <c r="C61" s="138" t="s">
        <v>124</v>
      </c>
      <c r="D61" s="144" t="s">
        <v>125</v>
      </c>
      <c r="E61" s="145" t="s">
        <v>109</v>
      </c>
      <c r="F61" s="140" t="s">
        <v>110</v>
      </c>
      <c r="G61" s="146">
        <v>50161511</v>
      </c>
      <c r="H61" s="140" t="s">
        <v>138</v>
      </c>
      <c r="I61" s="136">
        <v>10</v>
      </c>
      <c r="J61" s="147" t="s">
        <v>33</v>
      </c>
      <c r="K61" s="148">
        <v>1017000</v>
      </c>
      <c r="L61" s="149">
        <v>60</v>
      </c>
      <c r="M61" s="144" t="s">
        <v>126</v>
      </c>
      <c r="N61" s="145"/>
      <c r="O61" s="146" t="s">
        <v>127</v>
      </c>
      <c r="P61" s="146" t="s">
        <v>68</v>
      </c>
      <c r="Q61" s="146" t="s">
        <v>37</v>
      </c>
    </row>
    <row r="62" spans="1:17" ht="51" x14ac:dyDescent="0.2">
      <c r="A62" s="136" t="s">
        <v>26</v>
      </c>
      <c r="B62" s="144" t="s">
        <v>123</v>
      </c>
      <c r="C62" s="138" t="s">
        <v>124</v>
      </c>
      <c r="D62" s="144" t="s">
        <v>125</v>
      </c>
      <c r="E62" s="145" t="s">
        <v>109</v>
      </c>
      <c r="F62" s="140" t="s">
        <v>110</v>
      </c>
      <c r="G62" s="146">
        <v>50181905</v>
      </c>
      <c r="H62" s="140" t="s">
        <v>139</v>
      </c>
      <c r="I62" s="136">
        <v>10</v>
      </c>
      <c r="J62" s="147" t="s">
        <v>33</v>
      </c>
      <c r="K62" s="148">
        <v>1197000</v>
      </c>
      <c r="L62" s="149">
        <v>60</v>
      </c>
      <c r="M62" s="144" t="s">
        <v>140</v>
      </c>
      <c r="N62" s="145"/>
      <c r="O62" s="146" t="s">
        <v>127</v>
      </c>
      <c r="P62" s="146" t="s">
        <v>68</v>
      </c>
      <c r="Q62" s="146" t="s">
        <v>37</v>
      </c>
    </row>
    <row r="63" spans="1:17" ht="63.75" x14ac:dyDescent="0.2">
      <c r="A63" s="136" t="s">
        <v>26</v>
      </c>
      <c r="B63" s="144" t="s">
        <v>123</v>
      </c>
      <c r="C63" s="138" t="s">
        <v>124</v>
      </c>
      <c r="D63" s="144" t="s">
        <v>125</v>
      </c>
      <c r="E63" s="145" t="s">
        <v>109</v>
      </c>
      <c r="F63" s="140" t="s">
        <v>110</v>
      </c>
      <c r="G63" s="146">
        <v>50192901</v>
      </c>
      <c r="H63" s="140" t="s">
        <v>141</v>
      </c>
      <c r="I63" s="136">
        <v>10</v>
      </c>
      <c r="J63" s="147" t="s">
        <v>33</v>
      </c>
      <c r="K63" s="148">
        <v>445250</v>
      </c>
      <c r="L63" s="149">
        <v>65</v>
      </c>
      <c r="M63" s="144" t="s">
        <v>140</v>
      </c>
      <c r="N63" s="145"/>
      <c r="O63" s="146" t="s">
        <v>127</v>
      </c>
      <c r="P63" s="146" t="s">
        <v>68</v>
      </c>
      <c r="Q63" s="146" t="s">
        <v>37</v>
      </c>
    </row>
    <row r="64" spans="1:17" ht="63.75" x14ac:dyDescent="0.2">
      <c r="A64" s="136" t="s">
        <v>26</v>
      </c>
      <c r="B64" s="144" t="s">
        <v>123</v>
      </c>
      <c r="C64" s="138" t="s">
        <v>124</v>
      </c>
      <c r="D64" s="144" t="s">
        <v>125</v>
      </c>
      <c r="E64" s="145" t="s">
        <v>109</v>
      </c>
      <c r="F64" s="140" t="s">
        <v>110</v>
      </c>
      <c r="G64" s="146">
        <v>50192901</v>
      </c>
      <c r="H64" s="140" t="s">
        <v>142</v>
      </c>
      <c r="I64" s="136">
        <v>10</v>
      </c>
      <c r="J64" s="147" t="s">
        <v>33</v>
      </c>
      <c r="K64" s="148">
        <v>278000</v>
      </c>
      <c r="L64" s="149">
        <v>40</v>
      </c>
      <c r="M64" s="144" t="s">
        <v>140</v>
      </c>
      <c r="N64" s="145"/>
      <c r="O64" s="146" t="s">
        <v>127</v>
      </c>
      <c r="P64" s="146" t="s">
        <v>68</v>
      </c>
      <c r="Q64" s="146" t="s">
        <v>37</v>
      </c>
    </row>
    <row r="65" spans="1:17" ht="51" x14ac:dyDescent="0.2">
      <c r="A65" s="136" t="s">
        <v>26</v>
      </c>
      <c r="B65" s="144" t="s">
        <v>123</v>
      </c>
      <c r="C65" s="138" t="s">
        <v>124</v>
      </c>
      <c r="D65" s="144" t="s">
        <v>125</v>
      </c>
      <c r="E65" s="145" t="s">
        <v>109</v>
      </c>
      <c r="F65" s="140" t="s">
        <v>110</v>
      </c>
      <c r="G65" s="146">
        <v>50191500</v>
      </c>
      <c r="H65" s="140" t="s">
        <v>143</v>
      </c>
      <c r="I65" s="136">
        <v>10</v>
      </c>
      <c r="J65" s="147" t="s">
        <v>33</v>
      </c>
      <c r="K65" s="148">
        <v>417000</v>
      </c>
      <c r="L65" s="149">
        <v>60</v>
      </c>
      <c r="M65" s="144" t="s">
        <v>34</v>
      </c>
      <c r="N65" s="145"/>
      <c r="O65" s="146" t="s">
        <v>127</v>
      </c>
      <c r="P65" s="146" t="s">
        <v>68</v>
      </c>
      <c r="Q65" s="146" t="s">
        <v>37</v>
      </c>
    </row>
    <row r="66" spans="1:17" ht="38.25" x14ac:dyDescent="0.2">
      <c r="A66" s="136" t="s">
        <v>26</v>
      </c>
      <c r="B66" s="144" t="s">
        <v>123</v>
      </c>
      <c r="C66" s="138" t="s">
        <v>124</v>
      </c>
      <c r="D66" s="144" t="s">
        <v>125</v>
      </c>
      <c r="E66" s="145" t="s">
        <v>109</v>
      </c>
      <c r="F66" s="140" t="s">
        <v>110</v>
      </c>
      <c r="G66" s="146">
        <v>50201709</v>
      </c>
      <c r="H66" s="140" t="s">
        <v>144</v>
      </c>
      <c r="I66" s="136">
        <v>10</v>
      </c>
      <c r="J66" s="147" t="s">
        <v>33</v>
      </c>
      <c r="K66" s="148">
        <v>1572285</v>
      </c>
      <c r="L66" s="149">
        <v>39</v>
      </c>
      <c r="M66" s="144" t="s">
        <v>34</v>
      </c>
      <c r="N66" s="145"/>
      <c r="O66" s="146" t="s">
        <v>127</v>
      </c>
      <c r="P66" s="146" t="s">
        <v>68</v>
      </c>
      <c r="Q66" s="146" t="s">
        <v>37</v>
      </c>
    </row>
    <row r="67" spans="1:17" ht="51" x14ac:dyDescent="0.2">
      <c r="A67" s="136" t="s">
        <v>26</v>
      </c>
      <c r="B67" s="144" t="s">
        <v>134</v>
      </c>
      <c r="C67" s="146" t="s">
        <v>135</v>
      </c>
      <c r="D67" s="144" t="s">
        <v>136</v>
      </c>
      <c r="E67" s="145" t="s">
        <v>109</v>
      </c>
      <c r="F67" s="140" t="s">
        <v>110</v>
      </c>
      <c r="G67" s="146">
        <v>50201709</v>
      </c>
      <c r="H67" s="140" t="s">
        <v>145</v>
      </c>
      <c r="I67" s="136">
        <v>10</v>
      </c>
      <c r="J67" s="147" t="s">
        <v>33</v>
      </c>
      <c r="K67" s="148">
        <v>7160560</v>
      </c>
      <c r="L67" s="149">
        <v>220</v>
      </c>
      <c r="M67" s="144" t="s">
        <v>34</v>
      </c>
      <c r="N67" s="145"/>
      <c r="O67" s="146" t="s">
        <v>127</v>
      </c>
      <c r="P67" s="146" t="s">
        <v>68</v>
      </c>
      <c r="Q67" s="146" t="s">
        <v>37</v>
      </c>
    </row>
    <row r="68" spans="1:17" ht="38.25" x14ac:dyDescent="0.2">
      <c r="A68" s="136" t="s">
        <v>26</v>
      </c>
      <c r="B68" s="144" t="s">
        <v>123</v>
      </c>
      <c r="C68" s="138" t="s">
        <v>124</v>
      </c>
      <c r="D68" s="144" t="s">
        <v>125</v>
      </c>
      <c r="E68" s="145" t="s">
        <v>109</v>
      </c>
      <c r="F68" s="140" t="s">
        <v>110</v>
      </c>
      <c r="G68" s="146">
        <v>50171551</v>
      </c>
      <c r="H68" s="140" t="s">
        <v>146</v>
      </c>
      <c r="I68" s="136">
        <v>10</v>
      </c>
      <c r="J68" s="147" t="s">
        <v>33</v>
      </c>
      <c r="K68" s="148">
        <v>598500</v>
      </c>
      <c r="L68" s="149">
        <v>30</v>
      </c>
      <c r="M68" s="144" t="s">
        <v>126</v>
      </c>
      <c r="N68" s="145"/>
      <c r="O68" s="146" t="s">
        <v>127</v>
      </c>
      <c r="P68" s="146" t="s">
        <v>68</v>
      </c>
      <c r="Q68" s="146" t="s">
        <v>37</v>
      </c>
    </row>
    <row r="69" spans="1:17" ht="51" x14ac:dyDescent="0.2">
      <c r="A69" s="136" t="s">
        <v>26</v>
      </c>
      <c r="B69" s="144" t="s">
        <v>123</v>
      </c>
      <c r="C69" s="138" t="s">
        <v>124</v>
      </c>
      <c r="D69" s="144" t="s">
        <v>125</v>
      </c>
      <c r="E69" s="145" t="s">
        <v>109</v>
      </c>
      <c r="F69" s="140" t="s">
        <v>110</v>
      </c>
      <c r="G69" s="146">
        <v>50131704</v>
      </c>
      <c r="H69" s="140" t="s">
        <v>147</v>
      </c>
      <c r="I69" s="136">
        <v>10</v>
      </c>
      <c r="J69" s="147" t="s">
        <v>33</v>
      </c>
      <c r="K69" s="148">
        <v>1497500</v>
      </c>
      <c r="L69" s="149">
        <v>50</v>
      </c>
      <c r="M69" s="144" t="s">
        <v>126</v>
      </c>
      <c r="N69" s="145"/>
      <c r="O69" s="146" t="s">
        <v>127</v>
      </c>
      <c r="P69" s="146" t="s">
        <v>68</v>
      </c>
      <c r="Q69" s="146" t="s">
        <v>37</v>
      </c>
    </row>
    <row r="70" spans="1:17" ht="51" x14ac:dyDescent="0.2">
      <c r="A70" s="136" t="s">
        <v>26</v>
      </c>
      <c r="B70" s="144" t="s">
        <v>123</v>
      </c>
      <c r="C70" s="138" t="s">
        <v>124</v>
      </c>
      <c r="D70" s="144" t="s">
        <v>125</v>
      </c>
      <c r="E70" s="145" t="s">
        <v>109</v>
      </c>
      <c r="F70" s="140" t="s">
        <v>110</v>
      </c>
      <c r="G70" s="146">
        <v>50467007</v>
      </c>
      <c r="H70" s="140" t="s">
        <v>148</v>
      </c>
      <c r="I70" s="136">
        <v>10</v>
      </c>
      <c r="J70" s="147" t="s">
        <v>33</v>
      </c>
      <c r="K70" s="148">
        <v>3382500</v>
      </c>
      <c r="L70" s="149">
        <v>300</v>
      </c>
      <c r="M70" s="144" t="s">
        <v>169</v>
      </c>
      <c r="N70" s="145"/>
      <c r="O70" s="146" t="s">
        <v>127</v>
      </c>
      <c r="P70" s="146" t="s">
        <v>68</v>
      </c>
      <c r="Q70" s="146" t="s">
        <v>37</v>
      </c>
    </row>
    <row r="71" spans="1:17" ht="38.25" x14ac:dyDescent="0.2">
      <c r="A71" s="136" t="s">
        <v>26</v>
      </c>
      <c r="B71" s="144" t="s">
        <v>123</v>
      </c>
      <c r="C71" s="138" t="s">
        <v>124</v>
      </c>
      <c r="D71" s="144" t="s">
        <v>125</v>
      </c>
      <c r="E71" s="145" t="s">
        <v>109</v>
      </c>
      <c r="F71" s="140" t="s">
        <v>110</v>
      </c>
      <c r="G71" s="146">
        <v>50112000</v>
      </c>
      <c r="H71" s="140" t="s">
        <v>149</v>
      </c>
      <c r="I71" s="136">
        <v>10</v>
      </c>
      <c r="J71" s="147" t="s">
        <v>33</v>
      </c>
      <c r="K71" s="148">
        <v>3124000</v>
      </c>
      <c r="L71" s="149">
        <v>160</v>
      </c>
      <c r="M71" s="144" t="s">
        <v>169</v>
      </c>
      <c r="N71" s="145"/>
      <c r="O71" s="146" t="s">
        <v>127</v>
      </c>
      <c r="P71" s="146" t="s">
        <v>68</v>
      </c>
      <c r="Q71" s="146" t="s">
        <v>37</v>
      </c>
    </row>
    <row r="72" spans="1:17" ht="51" x14ac:dyDescent="0.2">
      <c r="A72" s="136" t="s">
        <v>26</v>
      </c>
      <c r="B72" s="144" t="s">
        <v>123</v>
      </c>
      <c r="C72" s="138" t="s">
        <v>124</v>
      </c>
      <c r="D72" s="144" t="s">
        <v>125</v>
      </c>
      <c r="E72" s="145" t="s">
        <v>109</v>
      </c>
      <c r="F72" s="140" t="s">
        <v>110</v>
      </c>
      <c r="G72" s="146">
        <v>50112000</v>
      </c>
      <c r="H72" s="140" t="s">
        <v>150</v>
      </c>
      <c r="I72" s="136">
        <v>10</v>
      </c>
      <c r="J72" s="147" t="s">
        <v>33</v>
      </c>
      <c r="K72" s="148">
        <v>4312000</v>
      </c>
      <c r="L72" s="149">
        <v>160</v>
      </c>
      <c r="M72" s="144" t="s">
        <v>34</v>
      </c>
      <c r="N72" s="145"/>
      <c r="O72" s="146" t="s">
        <v>127</v>
      </c>
      <c r="P72" s="146" t="s">
        <v>68</v>
      </c>
      <c r="Q72" s="146" t="s">
        <v>37</v>
      </c>
    </row>
    <row r="73" spans="1:17" ht="63.75" x14ac:dyDescent="0.2">
      <c r="A73" s="136" t="s">
        <v>26</v>
      </c>
      <c r="B73" s="144" t="s">
        <v>123</v>
      </c>
      <c r="C73" s="138" t="s">
        <v>124</v>
      </c>
      <c r="D73" s="144" t="s">
        <v>125</v>
      </c>
      <c r="E73" s="145" t="s">
        <v>109</v>
      </c>
      <c r="F73" s="140" t="s">
        <v>110</v>
      </c>
      <c r="G73" s="146">
        <v>50201711</v>
      </c>
      <c r="H73" s="140" t="s">
        <v>151</v>
      </c>
      <c r="I73" s="136">
        <v>10</v>
      </c>
      <c r="J73" s="147" t="s">
        <v>33</v>
      </c>
      <c r="K73" s="148">
        <v>333500</v>
      </c>
      <c r="L73" s="149">
        <v>230</v>
      </c>
      <c r="M73" s="144" t="s">
        <v>34</v>
      </c>
      <c r="N73" s="145"/>
      <c r="O73" s="146" t="s">
        <v>127</v>
      </c>
      <c r="P73" s="146" t="s">
        <v>68</v>
      </c>
      <c r="Q73" s="146" t="s">
        <v>37</v>
      </c>
    </row>
    <row r="74" spans="1:17" ht="51" x14ac:dyDescent="0.2">
      <c r="A74" s="136" t="s">
        <v>26</v>
      </c>
      <c r="B74" s="144" t="s">
        <v>123</v>
      </c>
      <c r="C74" s="138" t="s">
        <v>124</v>
      </c>
      <c r="D74" s="144" t="s">
        <v>125</v>
      </c>
      <c r="E74" s="145" t="s">
        <v>109</v>
      </c>
      <c r="F74" s="140" t="s">
        <v>110</v>
      </c>
      <c r="G74" s="146">
        <v>50201700</v>
      </c>
      <c r="H74" s="140" t="s">
        <v>152</v>
      </c>
      <c r="I74" s="136">
        <v>10</v>
      </c>
      <c r="J74" s="147" t="s">
        <v>33</v>
      </c>
      <c r="K74" s="148">
        <v>2957500</v>
      </c>
      <c r="L74" s="149">
        <v>350</v>
      </c>
      <c r="M74" s="144" t="s">
        <v>169</v>
      </c>
      <c r="N74" s="145"/>
      <c r="O74" s="146" t="s">
        <v>127</v>
      </c>
      <c r="P74" s="146" t="s">
        <v>68</v>
      </c>
      <c r="Q74" s="146" t="s">
        <v>37</v>
      </c>
    </row>
    <row r="75" spans="1:17" ht="38.25" x14ac:dyDescent="0.2">
      <c r="A75" s="136" t="s">
        <v>26</v>
      </c>
      <c r="B75" s="144" t="s">
        <v>123</v>
      </c>
      <c r="C75" s="138" t="s">
        <v>124</v>
      </c>
      <c r="D75" s="144" t="s">
        <v>125</v>
      </c>
      <c r="E75" s="145" t="s">
        <v>109</v>
      </c>
      <c r="F75" s="140" t="s">
        <v>110</v>
      </c>
      <c r="G75" s="146">
        <v>50171902</v>
      </c>
      <c r="H75" s="140" t="s">
        <v>153</v>
      </c>
      <c r="I75" s="136">
        <v>10</v>
      </c>
      <c r="J75" s="147" t="s">
        <v>33</v>
      </c>
      <c r="K75" s="148">
        <v>302700</v>
      </c>
      <c r="L75" s="149">
        <v>6</v>
      </c>
      <c r="M75" s="144" t="s">
        <v>126</v>
      </c>
      <c r="N75" s="145"/>
      <c r="O75" s="146" t="s">
        <v>127</v>
      </c>
      <c r="P75" s="146" t="s">
        <v>68</v>
      </c>
      <c r="Q75" s="146" t="s">
        <v>37</v>
      </c>
    </row>
    <row r="76" spans="1:17" ht="38.25" x14ac:dyDescent="0.2">
      <c r="A76" s="136" t="s">
        <v>26</v>
      </c>
      <c r="B76" s="144" t="s">
        <v>123</v>
      </c>
      <c r="C76" s="138" t="s">
        <v>124</v>
      </c>
      <c r="D76" s="144" t="s">
        <v>125</v>
      </c>
      <c r="E76" s="145" t="s">
        <v>109</v>
      </c>
      <c r="F76" s="140" t="s">
        <v>110</v>
      </c>
      <c r="G76" s="146">
        <v>50171902</v>
      </c>
      <c r="H76" s="140" t="s">
        <v>154</v>
      </c>
      <c r="I76" s="136">
        <v>10</v>
      </c>
      <c r="J76" s="147" t="s">
        <v>33</v>
      </c>
      <c r="K76" s="148">
        <v>263700</v>
      </c>
      <c r="L76" s="149">
        <v>6</v>
      </c>
      <c r="M76" s="144" t="s">
        <v>126</v>
      </c>
      <c r="N76" s="145"/>
      <c r="O76" s="146" t="s">
        <v>127</v>
      </c>
      <c r="P76" s="146" t="s">
        <v>68</v>
      </c>
      <c r="Q76" s="146" t="s">
        <v>37</v>
      </c>
    </row>
    <row r="77" spans="1:17" ht="38.25" x14ac:dyDescent="0.2">
      <c r="A77" s="136" t="s">
        <v>26</v>
      </c>
      <c r="B77" s="144" t="s">
        <v>123</v>
      </c>
      <c r="C77" s="138" t="s">
        <v>124</v>
      </c>
      <c r="D77" s="144" t="s">
        <v>125</v>
      </c>
      <c r="E77" s="145" t="s">
        <v>109</v>
      </c>
      <c r="F77" s="140" t="s">
        <v>110</v>
      </c>
      <c r="G77" s="146">
        <v>50171902</v>
      </c>
      <c r="H77" s="140" t="s">
        <v>155</v>
      </c>
      <c r="I77" s="136">
        <v>10</v>
      </c>
      <c r="J77" s="147" t="s">
        <v>33</v>
      </c>
      <c r="K77" s="148">
        <v>161700</v>
      </c>
      <c r="L77" s="149">
        <v>6</v>
      </c>
      <c r="M77" s="144" t="s">
        <v>126</v>
      </c>
      <c r="N77" s="145"/>
      <c r="O77" s="146" t="s">
        <v>127</v>
      </c>
      <c r="P77" s="146" t="s">
        <v>68</v>
      </c>
      <c r="Q77" s="146" t="s">
        <v>37</v>
      </c>
    </row>
    <row r="78" spans="1:17" ht="63.75" x14ac:dyDescent="0.2">
      <c r="A78" s="136" t="s">
        <v>26</v>
      </c>
      <c r="B78" s="144" t="s">
        <v>123</v>
      </c>
      <c r="C78" s="138" t="s">
        <v>124</v>
      </c>
      <c r="D78" s="144" t="s">
        <v>125</v>
      </c>
      <c r="E78" s="145" t="s">
        <v>109</v>
      </c>
      <c r="F78" s="140" t="s">
        <v>110</v>
      </c>
      <c r="G78" s="146">
        <v>50112000</v>
      </c>
      <c r="H78" s="140" t="s">
        <v>156</v>
      </c>
      <c r="I78" s="136">
        <v>10</v>
      </c>
      <c r="J78" s="147" t="s">
        <v>33</v>
      </c>
      <c r="K78" s="148">
        <v>2514000</v>
      </c>
      <c r="L78" s="149">
        <v>120</v>
      </c>
      <c r="M78" s="144" t="s">
        <v>169</v>
      </c>
      <c r="N78" s="145"/>
      <c r="O78" s="146" t="s">
        <v>127</v>
      </c>
      <c r="P78" s="146" t="s">
        <v>68</v>
      </c>
      <c r="Q78" s="146" t="s">
        <v>37</v>
      </c>
    </row>
    <row r="79" spans="1:17" ht="63.75" x14ac:dyDescent="0.2">
      <c r="A79" s="136" t="s">
        <v>26</v>
      </c>
      <c r="B79" s="144" t="s">
        <v>123</v>
      </c>
      <c r="C79" s="138" t="s">
        <v>124</v>
      </c>
      <c r="D79" s="144" t="s">
        <v>125</v>
      </c>
      <c r="E79" s="145" t="s">
        <v>109</v>
      </c>
      <c r="F79" s="140" t="s">
        <v>110</v>
      </c>
      <c r="G79" s="146">
        <v>50112000</v>
      </c>
      <c r="H79" s="140" t="s">
        <v>157</v>
      </c>
      <c r="I79" s="136">
        <v>10</v>
      </c>
      <c r="J79" s="147" t="s">
        <v>33</v>
      </c>
      <c r="K79" s="148">
        <v>1754500</v>
      </c>
      <c r="L79" s="149">
        <v>50</v>
      </c>
      <c r="M79" s="144" t="s">
        <v>126</v>
      </c>
      <c r="N79" s="145"/>
      <c r="O79" s="146" t="s">
        <v>127</v>
      </c>
      <c r="P79" s="146" t="s">
        <v>68</v>
      </c>
      <c r="Q79" s="146" t="s">
        <v>37</v>
      </c>
    </row>
    <row r="80" spans="1:17" ht="51" x14ac:dyDescent="0.2">
      <c r="A80" s="136" t="s">
        <v>26</v>
      </c>
      <c r="B80" s="144" t="s">
        <v>123</v>
      </c>
      <c r="C80" s="138" t="s">
        <v>124</v>
      </c>
      <c r="D80" s="144" t="s">
        <v>125</v>
      </c>
      <c r="E80" s="145" t="s">
        <v>109</v>
      </c>
      <c r="F80" s="140" t="s">
        <v>110</v>
      </c>
      <c r="G80" s="146">
        <v>50171800</v>
      </c>
      <c r="H80" s="140" t="s">
        <v>158</v>
      </c>
      <c r="I80" s="136">
        <v>10</v>
      </c>
      <c r="J80" s="147" t="s">
        <v>33</v>
      </c>
      <c r="K80" s="148">
        <v>210000</v>
      </c>
      <c r="L80" s="149">
        <v>25</v>
      </c>
      <c r="M80" s="144" t="s">
        <v>126</v>
      </c>
      <c r="N80" s="145"/>
      <c r="O80" s="146" t="s">
        <v>127</v>
      </c>
      <c r="P80" s="146" t="s">
        <v>68</v>
      </c>
      <c r="Q80" s="146" t="s">
        <v>37</v>
      </c>
    </row>
    <row r="81" spans="1:17" ht="63.75" x14ac:dyDescent="0.2">
      <c r="A81" s="136" t="s">
        <v>26</v>
      </c>
      <c r="B81" s="144" t="s">
        <v>123</v>
      </c>
      <c r="C81" s="138" t="s">
        <v>124</v>
      </c>
      <c r="D81" s="144" t="s">
        <v>125</v>
      </c>
      <c r="E81" s="145" t="s">
        <v>109</v>
      </c>
      <c r="F81" s="140" t="s">
        <v>110</v>
      </c>
      <c r="G81" s="146">
        <v>50171800</v>
      </c>
      <c r="H81" s="140" t="s">
        <v>159</v>
      </c>
      <c r="I81" s="136">
        <v>10</v>
      </c>
      <c r="J81" s="147" t="s">
        <v>33</v>
      </c>
      <c r="K81" s="148">
        <v>223750</v>
      </c>
      <c r="L81" s="149">
        <v>25</v>
      </c>
      <c r="M81" s="144" t="s">
        <v>126</v>
      </c>
      <c r="N81" s="145"/>
      <c r="O81" s="146" t="s">
        <v>127</v>
      </c>
      <c r="P81" s="146" t="s">
        <v>68</v>
      </c>
      <c r="Q81" s="146" t="s">
        <v>37</v>
      </c>
    </row>
    <row r="82" spans="1:17" ht="63.75" x14ac:dyDescent="0.2">
      <c r="A82" s="136" t="s">
        <v>26</v>
      </c>
      <c r="B82" s="144" t="s">
        <v>123</v>
      </c>
      <c r="C82" s="138" t="s">
        <v>124</v>
      </c>
      <c r="D82" s="144" t="s">
        <v>125</v>
      </c>
      <c r="E82" s="145" t="s">
        <v>109</v>
      </c>
      <c r="F82" s="140" t="s">
        <v>110</v>
      </c>
      <c r="G82" s="146">
        <v>50171800</v>
      </c>
      <c r="H82" s="140" t="s">
        <v>160</v>
      </c>
      <c r="I82" s="136">
        <v>10</v>
      </c>
      <c r="J82" s="147" t="s">
        <v>33</v>
      </c>
      <c r="K82" s="148">
        <v>119750</v>
      </c>
      <c r="L82" s="149">
        <v>5</v>
      </c>
      <c r="M82" s="144" t="s">
        <v>126</v>
      </c>
      <c r="N82" s="145"/>
      <c r="O82" s="146" t="s">
        <v>127</v>
      </c>
      <c r="P82" s="146" t="s">
        <v>68</v>
      </c>
      <c r="Q82" s="146" t="s">
        <v>37</v>
      </c>
    </row>
    <row r="83" spans="1:17" ht="38.25" x14ac:dyDescent="0.2">
      <c r="A83" s="136" t="s">
        <v>26</v>
      </c>
      <c r="B83" s="144" t="s">
        <v>123</v>
      </c>
      <c r="C83" s="138" t="s">
        <v>124</v>
      </c>
      <c r="D83" s="144" t="s">
        <v>125</v>
      </c>
      <c r="E83" s="145" t="s">
        <v>109</v>
      </c>
      <c r="F83" s="140" t="s">
        <v>110</v>
      </c>
      <c r="G83" s="146">
        <v>50131612</v>
      </c>
      <c r="H83" s="140" t="s">
        <v>161</v>
      </c>
      <c r="I83" s="136">
        <v>10</v>
      </c>
      <c r="J83" s="147" t="s">
        <v>33</v>
      </c>
      <c r="K83" s="148">
        <v>2697000</v>
      </c>
      <c r="L83" s="149">
        <v>60</v>
      </c>
      <c r="M83" s="144" t="s">
        <v>170</v>
      </c>
      <c r="N83" s="145"/>
      <c r="O83" s="146" t="s">
        <v>127</v>
      </c>
      <c r="P83" s="146" t="s">
        <v>68</v>
      </c>
      <c r="Q83" s="146" t="s">
        <v>37</v>
      </c>
    </row>
    <row r="84" spans="1:17" ht="63.75" x14ac:dyDescent="0.2">
      <c r="A84" s="136" t="s">
        <v>26</v>
      </c>
      <c r="B84" s="144" t="s">
        <v>123</v>
      </c>
      <c r="C84" s="138" t="s">
        <v>124</v>
      </c>
      <c r="D84" s="144" t="s">
        <v>125</v>
      </c>
      <c r="E84" s="145" t="s">
        <v>109</v>
      </c>
      <c r="F84" s="140" t="s">
        <v>110</v>
      </c>
      <c r="G84" s="146">
        <v>50112000</v>
      </c>
      <c r="H84" s="140" t="s">
        <v>162</v>
      </c>
      <c r="I84" s="136">
        <v>10</v>
      </c>
      <c r="J84" s="147" t="s">
        <v>33</v>
      </c>
      <c r="K84" s="148">
        <v>2298050</v>
      </c>
      <c r="L84" s="149">
        <v>59</v>
      </c>
      <c r="M84" s="144" t="s">
        <v>34</v>
      </c>
      <c r="N84" s="145"/>
      <c r="O84" s="146" t="s">
        <v>127</v>
      </c>
      <c r="P84" s="146" t="s">
        <v>68</v>
      </c>
      <c r="Q84" s="146" t="s">
        <v>37</v>
      </c>
    </row>
    <row r="85" spans="1:17" ht="89.25" x14ac:dyDescent="0.2">
      <c r="A85" s="136" t="s">
        <v>26</v>
      </c>
      <c r="B85" s="144" t="s">
        <v>123</v>
      </c>
      <c r="C85" s="138" t="s">
        <v>124</v>
      </c>
      <c r="D85" s="144" t="s">
        <v>125</v>
      </c>
      <c r="E85" s="145" t="s">
        <v>109</v>
      </c>
      <c r="F85" s="140" t="s">
        <v>110</v>
      </c>
      <c r="G85" s="146">
        <v>50111515</v>
      </c>
      <c r="H85" s="140" t="s">
        <v>163</v>
      </c>
      <c r="I85" s="136">
        <v>10</v>
      </c>
      <c r="J85" s="147" t="s">
        <v>33</v>
      </c>
      <c r="K85" s="148">
        <v>3145500</v>
      </c>
      <c r="L85" s="149">
        <v>90</v>
      </c>
      <c r="M85" s="144" t="s">
        <v>126</v>
      </c>
      <c r="N85" s="145"/>
      <c r="O85" s="146" t="s">
        <v>127</v>
      </c>
      <c r="P85" s="146" t="s">
        <v>68</v>
      </c>
      <c r="Q85" s="146" t="s">
        <v>37</v>
      </c>
    </row>
    <row r="86" spans="1:17" ht="38.25" x14ac:dyDescent="0.2">
      <c r="A86" s="136" t="s">
        <v>26</v>
      </c>
      <c r="B86" s="144" t="s">
        <v>123</v>
      </c>
      <c r="C86" s="138" t="s">
        <v>124</v>
      </c>
      <c r="D86" s="144" t="s">
        <v>125</v>
      </c>
      <c r="E86" s="145" t="s">
        <v>109</v>
      </c>
      <c r="F86" s="140" t="s">
        <v>110</v>
      </c>
      <c r="G86" s="146">
        <v>50111500</v>
      </c>
      <c r="H86" s="140" t="s">
        <v>164</v>
      </c>
      <c r="I86" s="136">
        <v>10</v>
      </c>
      <c r="J86" s="147" t="s">
        <v>33</v>
      </c>
      <c r="K86" s="148">
        <v>6995000</v>
      </c>
      <c r="L86" s="149">
        <v>100</v>
      </c>
      <c r="M86" s="144" t="s">
        <v>126</v>
      </c>
      <c r="N86" s="145"/>
      <c r="O86" s="146" t="s">
        <v>127</v>
      </c>
      <c r="P86" s="146" t="s">
        <v>68</v>
      </c>
      <c r="Q86" s="146" t="s">
        <v>37</v>
      </c>
    </row>
    <row r="87" spans="1:17" ht="63.75" x14ac:dyDescent="0.2">
      <c r="A87" s="136" t="s">
        <v>26</v>
      </c>
      <c r="B87" s="144" t="s">
        <v>123</v>
      </c>
      <c r="C87" s="138" t="s">
        <v>124</v>
      </c>
      <c r="D87" s="144" t="s">
        <v>125</v>
      </c>
      <c r="E87" s="145" t="s">
        <v>109</v>
      </c>
      <c r="F87" s="140" t="s">
        <v>110</v>
      </c>
      <c r="G87" s="146">
        <v>50112000</v>
      </c>
      <c r="H87" s="140" t="s">
        <v>165</v>
      </c>
      <c r="I87" s="136">
        <v>10</v>
      </c>
      <c r="J87" s="147" t="s">
        <v>33</v>
      </c>
      <c r="K87" s="148">
        <v>5397500</v>
      </c>
      <c r="L87" s="149">
        <v>50</v>
      </c>
      <c r="M87" s="144" t="s">
        <v>34</v>
      </c>
      <c r="N87" s="145"/>
      <c r="O87" s="146" t="s">
        <v>127</v>
      </c>
      <c r="P87" s="146" t="s">
        <v>68</v>
      </c>
      <c r="Q87" s="146" t="s">
        <v>37</v>
      </c>
    </row>
    <row r="88" spans="1:17" ht="38.25" x14ac:dyDescent="0.2">
      <c r="A88" s="136" t="s">
        <v>26</v>
      </c>
      <c r="B88" s="144" t="s">
        <v>123</v>
      </c>
      <c r="C88" s="138" t="s">
        <v>124</v>
      </c>
      <c r="D88" s="144" t="s">
        <v>125</v>
      </c>
      <c r="E88" s="145" t="s">
        <v>109</v>
      </c>
      <c r="F88" s="140" t="s">
        <v>110</v>
      </c>
      <c r="G88" s="146">
        <v>50192401</v>
      </c>
      <c r="H88" s="140" t="s">
        <v>166</v>
      </c>
      <c r="I88" s="136">
        <v>10</v>
      </c>
      <c r="J88" s="147" t="s">
        <v>33</v>
      </c>
      <c r="K88" s="148">
        <v>179100</v>
      </c>
      <c r="L88" s="149">
        <v>18</v>
      </c>
      <c r="M88" s="144" t="s">
        <v>34</v>
      </c>
      <c r="N88" s="145"/>
      <c r="O88" s="146" t="s">
        <v>127</v>
      </c>
      <c r="P88" s="146" t="s">
        <v>68</v>
      </c>
      <c r="Q88" s="146" t="s">
        <v>37</v>
      </c>
    </row>
    <row r="89" spans="1:17" ht="38.25" x14ac:dyDescent="0.2">
      <c r="A89" s="136" t="s">
        <v>26</v>
      </c>
      <c r="B89" s="144" t="s">
        <v>123</v>
      </c>
      <c r="C89" s="138" t="s">
        <v>124</v>
      </c>
      <c r="D89" s="144" t="s">
        <v>125</v>
      </c>
      <c r="E89" s="145" t="s">
        <v>109</v>
      </c>
      <c r="F89" s="140" t="s">
        <v>110</v>
      </c>
      <c r="G89" s="146">
        <v>50151500</v>
      </c>
      <c r="H89" s="140" t="s">
        <v>167</v>
      </c>
      <c r="I89" s="136">
        <v>10</v>
      </c>
      <c r="J89" s="147" t="s">
        <v>33</v>
      </c>
      <c r="K89" s="148">
        <v>3522069</v>
      </c>
      <c r="L89" s="149">
        <v>126</v>
      </c>
      <c r="M89" s="144" t="s">
        <v>34</v>
      </c>
      <c r="N89" s="145"/>
      <c r="O89" s="146" t="s">
        <v>127</v>
      </c>
      <c r="P89" s="146" t="s">
        <v>68</v>
      </c>
      <c r="Q89" s="146" t="s">
        <v>37</v>
      </c>
    </row>
    <row r="90" spans="1:17" ht="38.25" x14ac:dyDescent="0.2">
      <c r="A90" s="136" t="s">
        <v>26</v>
      </c>
      <c r="B90" s="144" t="s">
        <v>134</v>
      </c>
      <c r="C90" s="151" t="s">
        <v>135</v>
      </c>
      <c r="D90" s="144" t="s">
        <v>136</v>
      </c>
      <c r="E90" s="145" t="s">
        <v>109</v>
      </c>
      <c r="F90" s="140" t="s">
        <v>110</v>
      </c>
      <c r="G90" s="146">
        <v>50201712</v>
      </c>
      <c r="H90" s="140" t="s">
        <v>168</v>
      </c>
      <c r="I90" s="136">
        <v>10</v>
      </c>
      <c r="J90" s="147" t="s">
        <v>33</v>
      </c>
      <c r="K90" s="148">
        <v>280493</v>
      </c>
      <c r="L90" s="149">
        <v>30</v>
      </c>
      <c r="M90" s="144" t="s">
        <v>169</v>
      </c>
      <c r="N90" s="145"/>
      <c r="O90" s="146" t="s">
        <v>127</v>
      </c>
      <c r="P90" s="146" t="s">
        <v>68</v>
      </c>
      <c r="Q90" s="146" t="s">
        <v>37</v>
      </c>
    </row>
    <row r="91" spans="1:17" ht="25.5" x14ac:dyDescent="0.2">
      <c r="A91" s="136" t="s">
        <v>26</v>
      </c>
      <c r="B91" s="144" t="s">
        <v>190</v>
      </c>
      <c r="C91" s="151" t="s">
        <v>191</v>
      </c>
      <c r="D91" s="144" t="s">
        <v>198</v>
      </c>
      <c r="E91" s="145" t="s">
        <v>188</v>
      </c>
      <c r="F91" s="140" t="s">
        <v>189</v>
      </c>
      <c r="G91" s="146">
        <v>46181500</v>
      </c>
      <c r="H91" s="140" t="s">
        <v>171</v>
      </c>
      <c r="I91" s="136">
        <v>10</v>
      </c>
      <c r="J91" s="147" t="s">
        <v>33</v>
      </c>
      <c r="K91" s="148">
        <v>100000</v>
      </c>
      <c r="L91" s="149">
        <v>3</v>
      </c>
      <c r="M91" s="144" t="s">
        <v>34</v>
      </c>
      <c r="N91" s="145"/>
      <c r="O91" s="146" t="s">
        <v>36</v>
      </c>
      <c r="P91" s="146" t="s">
        <v>79</v>
      </c>
      <c r="Q91" s="146" t="s">
        <v>37</v>
      </c>
    </row>
    <row r="92" spans="1:17" ht="114.75" x14ac:dyDescent="0.2">
      <c r="A92" s="136" t="s">
        <v>26</v>
      </c>
      <c r="B92" s="144" t="s">
        <v>190</v>
      </c>
      <c r="C92" s="151" t="s">
        <v>191</v>
      </c>
      <c r="D92" s="144" t="s">
        <v>198</v>
      </c>
      <c r="E92" s="145" t="s">
        <v>188</v>
      </c>
      <c r="F92" s="140" t="s">
        <v>189</v>
      </c>
      <c r="G92" s="146">
        <v>42295400</v>
      </c>
      <c r="H92" s="140" t="s">
        <v>172</v>
      </c>
      <c r="I92" s="136">
        <v>10</v>
      </c>
      <c r="J92" s="147" t="s">
        <v>33</v>
      </c>
      <c r="K92" s="148">
        <v>380000</v>
      </c>
      <c r="L92" s="149">
        <v>3</v>
      </c>
      <c r="M92" s="144" t="s">
        <v>34</v>
      </c>
      <c r="N92" s="145"/>
      <c r="O92" s="146" t="s">
        <v>36</v>
      </c>
      <c r="P92" s="146" t="s">
        <v>79</v>
      </c>
      <c r="Q92" s="146" t="s">
        <v>37</v>
      </c>
    </row>
    <row r="93" spans="1:17" ht="161.25" customHeight="1" x14ac:dyDescent="0.2">
      <c r="A93" s="136" t="s">
        <v>26</v>
      </c>
      <c r="B93" s="144" t="s">
        <v>190</v>
      </c>
      <c r="C93" s="151" t="s">
        <v>191</v>
      </c>
      <c r="D93" s="144" t="s">
        <v>198</v>
      </c>
      <c r="E93" s="145" t="s">
        <v>188</v>
      </c>
      <c r="F93" s="140" t="s">
        <v>189</v>
      </c>
      <c r="G93" s="146">
        <v>42295400</v>
      </c>
      <c r="H93" s="140" t="s">
        <v>173</v>
      </c>
      <c r="I93" s="136">
        <v>10</v>
      </c>
      <c r="J93" s="147" t="s">
        <v>33</v>
      </c>
      <c r="K93" s="148">
        <v>120000</v>
      </c>
      <c r="L93" s="149">
        <v>4</v>
      </c>
      <c r="M93" s="144" t="s">
        <v>34</v>
      </c>
      <c r="N93" s="145"/>
      <c r="O93" s="146" t="s">
        <v>36</v>
      </c>
      <c r="P93" s="146" t="s">
        <v>79</v>
      </c>
      <c r="Q93" s="146" t="s">
        <v>37</v>
      </c>
    </row>
    <row r="94" spans="1:17" ht="38.25" x14ac:dyDescent="0.2">
      <c r="A94" s="136" t="s">
        <v>26</v>
      </c>
      <c r="B94" s="144" t="s">
        <v>74</v>
      </c>
      <c r="C94" s="138" t="s">
        <v>105</v>
      </c>
      <c r="D94" s="144" t="s">
        <v>197</v>
      </c>
      <c r="E94" s="145" t="s">
        <v>188</v>
      </c>
      <c r="F94" s="140" t="s">
        <v>189</v>
      </c>
      <c r="G94" s="146">
        <v>55121715</v>
      </c>
      <c r="H94" s="140" t="s">
        <v>174</v>
      </c>
      <c r="I94" s="136">
        <v>10</v>
      </c>
      <c r="J94" s="147" t="s">
        <v>33</v>
      </c>
      <c r="K94" s="148">
        <v>7000000</v>
      </c>
      <c r="L94" s="149">
        <v>6</v>
      </c>
      <c r="M94" s="144" t="s">
        <v>34</v>
      </c>
      <c r="N94" s="145"/>
      <c r="O94" s="146" t="s">
        <v>68</v>
      </c>
      <c r="P94" s="146" t="s">
        <v>67</v>
      </c>
      <c r="Q94" s="146" t="s">
        <v>37</v>
      </c>
    </row>
    <row r="95" spans="1:17" ht="25.5" x14ac:dyDescent="0.2">
      <c r="A95" s="136" t="s">
        <v>26</v>
      </c>
      <c r="B95" s="144" t="s">
        <v>74</v>
      </c>
      <c r="C95" s="138" t="s">
        <v>105</v>
      </c>
      <c r="D95" s="144" t="s">
        <v>198</v>
      </c>
      <c r="E95" s="145" t="s">
        <v>188</v>
      </c>
      <c r="F95" s="140" t="s">
        <v>189</v>
      </c>
      <c r="G95" s="146">
        <v>49121508</v>
      </c>
      <c r="H95" s="140" t="s">
        <v>175</v>
      </c>
      <c r="I95" s="136">
        <v>10</v>
      </c>
      <c r="J95" s="147" t="s">
        <v>33</v>
      </c>
      <c r="K95" s="148">
        <v>480000</v>
      </c>
      <c r="L95" s="149">
        <v>12</v>
      </c>
      <c r="M95" s="144" t="s">
        <v>34</v>
      </c>
      <c r="N95" s="145"/>
      <c r="O95" s="146" t="s">
        <v>36</v>
      </c>
      <c r="P95" s="146" t="s">
        <v>79</v>
      </c>
      <c r="Q95" s="146" t="s">
        <v>37</v>
      </c>
    </row>
    <row r="96" spans="1:17" ht="38.25" x14ac:dyDescent="0.2">
      <c r="A96" s="136" t="s">
        <v>26</v>
      </c>
      <c r="B96" s="144" t="s">
        <v>58</v>
      </c>
      <c r="C96" s="138" t="s">
        <v>59</v>
      </c>
      <c r="D96" s="144" t="s">
        <v>197</v>
      </c>
      <c r="E96" s="145" t="s">
        <v>188</v>
      </c>
      <c r="F96" s="140" t="s">
        <v>189</v>
      </c>
      <c r="G96" s="146">
        <v>55121715</v>
      </c>
      <c r="H96" s="140" t="s">
        <v>176</v>
      </c>
      <c r="I96" s="136">
        <v>10</v>
      </c>
      <c r="J96" s="147" t="s">
        <v>33</v>
      </c>
      <c r="K96" s="148">
        <v>4170000</v>
      </c>
      <c r="L96" s="149">
        <v>3</v>
      </c>
      <c r="M96" s="144" t="s">
        <v>34</v>
      </c>
      <c r="N96" s="145"/>
      <c r="O96" s="146" t="s">
        <v>68</v>
      </c>
      <c r="P96" s="146" t="s">
        <v>67</v>
      </c>
      <c r="Q96" s="146" t="s">
        <v>37</v>
      </c>
    </row>
    <row r="97" spans="1:17" ht="38.25" x14ac:dyDescent="0.2">
      <c r="A97" s="136" t="s">
        <v>26</v>
      </c>
      <c r="B97" s="144" t="s">
        <v>58</v>
      </c>
      <c r="C97" s="138" t="s">
        <v>59</v>
      </c>
      <c r="D97" s="144" t="s">
        <v>197</v>
      </c>
      <c r="E97" s="145" t="s">
        <v>188</v>
      </c>
      <c r="F97" s="140" t="s">
        <v>189</v>
      </c>
      <c r="G97" s="146">
        <v>55121715</v>
      </c>
      <c r="H97" s="140" t="s">
        <v>177</v>
      </c>
      <c r="I97" s="136">
        <v>10</v>
      </c>
      <c r="J97" s="147" t="s">
        <v>33</v>
      </c>
      <c r="K97" s="148">
        <v>3960000</v>
      </c>
      <c r="L97" s="149">
        <v>3</v>
      </c>
      <c r="M97" s="144" t="s">
        <v>34</v>
      </c>
      <c r="N97" s="145"/>
      <c r="O97" s="146" t="s">
        <v>68</v>
      </c>
      <c r="P97" s="146" t="s">
        <v>67</v>
      </c>
      <c r="Q97" s="146" t="s">
        <v>37</v>
      </c>
    </row>
    <row r="98" spans="1:17" ht="38.25" x14ac:dyDescent="0.2">
      <c r="A98" s="136" t="s">
        <v>26</v>
      </c>
      <c r="B98" s="144" t="s">
        <v>58</v>
      </c>
      <c r="C98" s="138" t="s">
        <v>59</v>
      </c>
      <c r="D98" s="144" t="s">
        <v>197</v>
      </c>
      <c r="E98" s="145" t="s">
        <v>188</v>
      </c>
      <c r="F98" s="140" t="s">
        <v>189</v>
      </c>
      <c r="G98" s="146">
        <v>55121715</v>
      </c>
      <c r="H98" s="140" t="s">
        <v>178</v>
      </c>
      <c r="I98" s="136">
        <v>10</v>
      </c>
      <c r="J98" s="147" t="s">
        <v>33</v>
      </c>
      <c r="K98" s="148">
        <v>3960000</v>
      </c>
      <c r="L98" s="149">
        <v>3</v>
      </c>
      <c r="M98" s="144" t="s">
        <v>34</v>
      </c>
      <c r="N98" s="145"/>
      <c r="O98" s="146" t="s">
        <v>68</v>
      </c>
      <c r="P98" s="146" t="s">
        <v>67</v>
      </c>
      <c r="Q98" s="146" t="s">
        <v>37</v>
      </c>
    </row>
    <row r="99" spans="1:17" ht="38.25" x14ac:dyDescent="0.2">
      <c r="A99" s="136" t="s">
        <v>26</v>
      </c>
      <c r="B99" s="144" t="s">
        <v>58</v>
      </c>
      <c r="C99" s="138" t="s">
        <v>59</v>
      </c>
      <c r="D99" s="144" t="s">
        <v>197</v>
      </c>
      <c r="E99" s="145" t="s">
        <v>188</v>
      </c>
      <c r="F99" s="140" t="s">
        <v>189</v>
      </c>
      <c r="G99" s="146">
        <v>55121715</v>
      </c>
      <c r="H99" s="140" t="s">
        <v>179</v>
      </c>
      <c r="I99" s="136">
        <v>10</v>
      </c>
      <c r="J99" s="147" t="s">
        <v>33</v>
      </c>
      <c r="K99" s="148">
        <v>1700000</v>
      </c>
      <c r="L99" s="149">
        <v>2</v>
      </c>
      <c r="M99" s="144" t="s">
        <v>34</v>
      </c>
      <c r="N99" s="145"/>
      <c r="O99" s="146" t="s">
        <v>68</v>
      </c>
      <c r="P99" s="146" t="s">
        <v>67</v>
      </c>
      <c r="Q99" s="146" t="s">
        <v>37</v>
      </c>
    </row>
    <row r="100" spans="1:17" ht="38.25" x14ac:dyDescent="0.2">
      <c r="A100" s="136" t="s">
        <v>26</v>
      </c>
      <c r="B100" s="144" t="s">
        <v>58</v>
      </c>
      <c r="C100" s="138" t="s">
        <v>59</v>
      </c>
      <c r="D100" s="144" t="s">
        <v>197</v>
      </c>
      <c r="E100" s="145" t="s">
        <v>188</v>
      </c>
      <c r="F100" s="140" t="s">
        <v>189</v>
      </c>
      <c r="G100" s="146">
        <v>55121715</v>
      </c>
      <c r="H100" s="140" t="s">
        <v>180</v>
      </c>
      <c r="I100" s="136">
        <v>10</v>
      </c>
      <c r="J100" s="147" t="s">
        <v>33</v>
      </c>
      <c r="K100" s="148">
        <v>1700000</v>
      </c>
      <c r="L100" s="149">
        <v>2</v>
      </c>
      <c r="M100" s="144" t="s">
        <v>34</v>
      </c>
      <c r="N100" s="145"/>
      <c r="O100" s="146" t="s">
        <v>68</v>
      </c>
      <c r="P100" s="146" t="s">
        <v>67</v>
      </c>
      <c r="Q100" s="146" t="s">
        <v>37</v>
      </c>
    </row>
    <row r="101" spans="1:17" ht="38.25" x14ac:dyDescent="0.2">
      <c r="A101" s="136" t="s">
        <v>26</v>
      </c>
      <c r="B101" s="144" t="s">
        <v>58</v>
      </c>
      <c r="C101" s="138" t="s">
        <v>59</v>
      </c>
      <c r="D101" s="144" t="s">
        <v>197</v>
      </c>
      <c r="E101" s="145" t="s">
        <v>188</v>
      </c>
      <c r="F101" s="140" t="s">
        <v>189</v>
      </c>
      <c r="G101" s="146">
        <v>55121715</v>
      </c>
      <c r="H101" s="140" t="s">
        <v>181</v>
      </c>
      <c r="I101" s="136">
        <v>10</v>
      </c>
      <c r="J101" s="147" t="s">
        <v>33</v>
      </c>
      <c r="K101" s="148">
        <v>1700000</v>
      </c>
      <c r="L101" s="149">
        <v>2</v>
      </c>
      <c r="M101" s="144" t="s">
        <v>34</v>
      </c>
      <c r="N101" s="145"/>
      <c r="O101" s="146" t="s">
        <v>68</v>
      </c>
      <c r="P101" s="146" t="s">
        <v>67</v>
      </c>
      <c r="Q101" s="146" t="s">
        <v>37</v>
      </c>
    </row>
    <row r="102" spans="1:17" ht="38.25" x14ac:dyDescent="0.2">
      <c r="A102" s="136" t="s">
        <v>26</v>
      </c>
      <c r="B102" s="144" t="s">
        <v>58</v>
      </c>
      <c r="C102" s="138" t="s">
        <v>59</v>
      </c>
      <c r="D102" s="144" t="s">
        <v>197</v>
      </c>
      <c r="E102" s="145" t="s">
        <v>188</v>
      </c>
      <c r="F102" s="140" t="s">
        <v>189</v>
      </c>
      <c r="G102" s="146">
        <v>55121715</v>
      </c>
      <c r="H102" s="140" t="s">
        <v>179</v>
      </c>
      <c r="I102" s="136">
        <v>10</v>
      </c>
      <c r="J102" s="147" t="s">
        <v>33</v>
      </c>
      <c r="K102" s="148">
        <v>5400000</v>
      </c>
      <c r="L102" s="149">
        <v>15</v>
      </c>
      <c r="M102" s="144" t="s">
        <v>34</v>
      </c>
      <c r="N102" s="145"/>
      <c r="O102" s="146" t="s">
        <v>68</v>
      </c>
      <c r="P102" s="146" t="s">
        <v>67</v>
      </c>
      <c r="Q102" s="146" t="s">
        <v>37</v>
      </c>
    </row>
    <row r="103" spans="1:17" ht="38.25" x14ac:dyDescent="0.2">
      <c r="A103" s="136" t="s">
        <v>26</v>
      </c>
      <c r="B103" s="144" t="s">
        <v>58</v>
      </c>
      <c r="C103" s="138" t="s">
        <v>59</v>
      </c>
      <c r="D103" s="144" t="s">
        <v>197</v>
      </c>
      <c r="E103" s="145" t="s">
        <v>188</v>
      </c>
      <c r="F103" s="140" t="s">
        <v>189</v>
      </c>
      <c r="G103" s="146">
        <v>55121715</v>
      </c>
      <c r="H103" s="140" t="s">
        <v>180</v>
      </c>
      <c r="I103" s="136">
        <v>10</v>
      </c>
      <c r="J103" s="147" t="s">
        <v>33</v>
      </c>
      <c r="K103" s="148">
        <v>5400000</v>
      </c>
      <c r="L103" s="149">
        <v>15</v>
      </c>
      <c r="M103" s="144" t="s">
        <v>34</v>
      </c>
      <c r="N103" s="145"/>
      <c r="O103" s="146" t="s">
        <v>68</v>
      </c>
      <c r="P103" s="146" t="s">
        <v>67</v>
      </c>
      <c r="Q103" s="146" t="s">
        <v>37</v>
      </c>
    </row>
    <row r="104" spans="1:17" ht="38.25" x14ac:dyDescent="0.2">
      <c r="A104" s="136" t="s">
        <v>26</v>
      </c>
      <c r="B104" s="144" t="s">
        <v>58</v>
      </c>
      <c r="C104" s="138" t="s">
        <v>59</v>
      </c>
      <c r="D104" s="144" t="s">
        <v>197</v>
      </c>
      <c r="E104" s="145" t="s">
        <v>188</v>
      </c>
      <c r="F104" s="140" t="s">
        <v>189</v>
      </c>
      <c r="G104" s="146">
        <v>55121715</v>
      </c>
      <c r="H104" s="140" t="s">
        <v>181</v>
      </c>
      <c r="I104" s="136">
        <v>10</v>
      </c>
      <c r="J104" s="147" t="s">
        <v>33</v>
      </c>
      <c r="K104" s="148">
        <v>5400000</v>
      </c>
      <c r="L104" s="149">
        <v>15</v>
      </c>
      <c r="M104" s="144" t="s">
        <v>34</v>
      </c>
      <c r="N104" s="145"/>
      <c r="O104" s="146" t="s">
        <v>68</v>
      </c>
      <c r="P104" s="146" t="s">
        <v>67</v>
      </c>
      <c r="Q104" s="146" t="s">
        <v>37</v>
      </c>
    </row>
    <row r="105" spans="1:17" ht="38.25" x14ac:dyDescent="0.2">
      <c r="A105" s="136" t="s">
        <v>26</v>
      </c>
      <c r="B105" s="144" t="s">
        <v>192</v>
      </c>
      <c r="C105" s="138" t="s">
        <v>195</v>
      </c>
      <c r="D105" s="144" t="s">
        <v>197</v>
      </c>
      <c r="E105" s="145" t="s">
        <v>188</v>
      </c>
      <c r="F105" s="140" t="s">
        <v>189</v>
      </c>
      <c r="G105" s="146">
        <v>55121715</v>
      </c>
      <c r="H105" s="140" t="s">
        <v>177</v>
      </c>
      <c r="I105" s="136">
        <v>10</v>
      </c>
      <c r="J105" s="147" t="s">
        <v>33</v>
      </c>
      <c r="K105" s="148">
        <v>1170000</v>
      </c>
      <c r="L105" s="149">
        <v>1</v>
      </c>
      <c r="M105" s="144" t="s">
        <v>34</v>
      </c>
      <c r="N105" s="145"/>
      <c r="O105" s="146" t="s">
        <v>68</v>
      </c>
      <c r="P105" s="146" t="s">
        <v>67</v>
      </c>
      <c r="Q105" s="146" t="s">
        <v>37</v>
      </c>
    </row>
    <row r="106" spans="1:17" ht="38.25" x14ac:dyDescent="0.2">
      <c r="A106" s="136" t="s">
        <v>26</v>
      </c>
      <c r="B106" s="144" t="s">
        <v>192</v>
      </c>
      <c r="C106" s="138" t="s">
        <v>195</v>
      </c>
      <c r="D106" s="144" t="s">
        <v>197</v>
      </c>
      <c r="E106" s="145" t="s">
        <v>188</v>
      </c>
      <c r="F106" s="140" t="s">
        <v>189</v>
      </c>
      <c r="G106" s="146">
        <v>55121715</v>
      </c>
      <c r="H106" s="140" t="s">
        <v>178</v>
      </c>
      <c r="I106" s="136">
        <v>10</v>
      </c>
      <c r="J106" s="147" t="s">
        <v>33</v>
      </c>
      <c r="K106" s="148">
        <v>1170000</v>
      </c>
      <c r="L106" s="149">
        <v>1</v>
      </c>
      <c r="M106" s="144" t="s">
        <v>34</v>
      </c>
      <c r="N106" s="145"/>
      <c r="O106" s="146" t="s">
        <v>68</v>
      </c>
      <c r="P106" s="146" t="s">
        <v>67</v>
      </c>
      <c r="Q106" s="146" t="s">
        <v>37</v>
      </c>
    </row>
    <row r="107" spans="1:17" ht="38.25" x14ac:dyDescent="0.2">
      <c r="A107" s="136" t="s">
        <v>26</v>
      </c>
      <c r="B107" s="144" t="s">
        <v>192</v>
      </c>
      <c r="C107" s="138" t="s">
        <v>195</v>
      </c>
      <c r="D107" s="144" t="s">
        <v>197</v>
      </c>
      <c r="E107" s="145" t="s">
        <v>188</v>
      </c>
      <c r="F107" s="140" t="s">
        <v>189</v>
      </c>
      <c r="G107" s="146">
        <v>55121715</v>
      </c>
      <c r="H107" s="140" t="s">
        <v>179</v>
      </c>
      <c r="I107" s="136">
        <v>10</v>
      </c>
      <c r="J107" s="147" t="s">
        <v>33</v>
      </c>
      <c r="K107" s="148">
        <v>1170000</v>
      </c>
      <c r="L107" s="149">
        <v>1</v>
      </c>
      <c r="M107" s="144" t="s">
        <v>34</v>
      </c>
      <c r="N107" s="145"/>
      <c r="O107" s="146" t="s">
        <v>68</v>
      </c>
      <c r="P107" s="146" t="s">
        <v>67</v>
      </c>
      <c r="Q107" s="146" t="s">
        <v>37</v>
      </c>
    </row>
    <row r="108" spans="1:17" ht="38.25" x14ac:dyDescent="0.2">
      <c r="A108" s="136" t="s">
        <v>26</v>
      </c>
      <c r="B108" s="144" t="s">
        <v>58</v>
      </c>
      <c r="C108" s="138" t="s">
        <v>59</v>
      </c>
      <c r="D108" s="144" t="s">
        <v>197</v>
      </c>
      <c r="E108" s="145" t="s">
        <v>188</v>
      </c>
      <c r="F108" s="140" t="s">
        <v>189</v>
      </c>
      <c r="G108" s="146">
        <v>56101500</v>
      </c>
      <c r="H108" s="140" t="s">
        <v>182</v>
      </c>
      <c r="I108" s="136">
        <v>10</v>
      </c>
      <c r="J108" s="147" t="s">
        <v>33</v>
      </c>
      <c r="K108" s="148">
        <v>3205000</v>
      </c>
      <c r="L108" s="149">
        <v>10</v>
      </c>
      <c r="M108" s="144" t="s">
        <v>34</v>
      </c>
      <c r="N108" s="145"/>
      <c r="O108" s="146" t="s">
        <v>68</v>
      </c>
      <c r="P108" s="146" t="s">
        <v>67</v>
      </c>
      <c r="Q108" s="146" t="s">
        <v>37</v>
      </c>
    </row>
    <row r="109" spans="1:17" ht="25.5" x14ac:dyDescent="0.2">
      <c r="A109" s="136" t="s">
        <v>26</v>
      </c>
      <c r="B109" s="144" t="s">
        <v>58</v>
      </c>
      <c r="C109" s="138" t="s">
        <v>59</v>
      </c>
      <c r="D109" s="144" t="s">
        <v>198</v>
      </c>
      <c r="E109" s="145" t="s">
        <v>188</v>
      </c>
      <c r="F109" s="140" t="s">
        <v>189</v>
      </c>
      <c r="G109" s="146">
        <v>46181500</v>
      </c>
      <c r="H109" s="140" t="s">
        <v>183</v>
      </c>
      <c r="I109" s="136">
        <v>10</v>
      </c>
      <c r="J109" s="147" t="s">
        <v>33</v>
      </c>
      <c r="K109" s="148">
        <v>2520000</v>
      </c>
      <c r="L109" s="149">
        <v>7</v>
      </c>
      <c r="M109" s="144" t="s">
        <v>34</v>
      </c>
      <c r="N109" s="145"/>
      <c r="O109" s="146" t="s">
        <v>36</v>
      </c>
      <c r="P109" s="146" t="s">
        <v>79</v>
      </c>
      <c r="Q109" s="146" t="s">
        <v>37</v>
      </c>
    </row>
    <row r="110" spans="1:17" ht="25.5" x14ac:dyDescent="0.2">
      <c r="A110" s="136" t="s">
        <v>26</v>
      </c>
      <c r="B110" s="144" t="s">
        <v>193</v>
      </c>
      <c r="C110" s="138" t="s">
        <v>196</v>
      </c>
      <c r="D110" s="144" t="s">
        <v>198</v>
      </c>
      <c r="E110" s="145" t="s">
        <v>188</v>
      </c>
      <c r="F110" s="140" t="s">
        <v>189</v>
      </c>
      <c r="G110" s="146">
        <v>46181500</v>
      </c>
      <c r="H110" s="140" t="s">
        <v>184</v>
      </c>
      <c r="I110" s="136">
        <v>10</v>
      </c>
      <c r="J110" s="147" t="s">
        <v>33</v>
      </c>
      <c r="K110" s="148">
        <v>1442000</v>
      </c>
      <c r="L110" s="149">
        <v>6</v>
      </c>
      <c r="M110" s="144" t="s">
        <v>34</v>
      </c>
      <c r="N110" s="145"/>
      <c r="O110" s="146" t="s">
        <v>36</v>
      </c>
      <c r="P110" s="146" t="s">
        <v>79</v>
      </c>
      <c r="Q110" s="146" t="s">
        <v>37</v>
      </c>
    </row>
    <row r="111" spans="1:17" ht="25.5" x14ac:dyDescent="0.2">
      <c r="A111" s="136" t="s">
        <v>26</v>
      </c>
      <c r="B111" s="144" t="s">
        <v>193</v>
      </c>
      <c r="C111" s="138" t="s">
        <v>196</v>
      </c>
      <c r="D111" s="144" t="s">
        <v>198</v>
      </c>
      <c r="E111" s="145" t="s">
        <v>188</v>
      </c>
      <c r="F111" s="140" t="s">
        <v>189</v>
      </c>
      <c r="G111" s="146">
        <v>46181500</v>
      </c>
      <c r="H111" s="140" t="s">
        <v>185</v>
      </c>
      <c r="I111" s="136">
        <v>10</v>
      </c>
      <c r="J111" s="147" t="s">
        <v>33</v>
      </c>
      <c r="K111" s="148">
        <v>2268000</v>
      </c>
      <c r="L111" s="149">
        <v>10</v>
      </c>
      <c r="M111" s="144" t="s">
        <v>34</v>
      </c>
      <c r="N111" s="145"/>
      <c r="O111" s="146" t="s">
        <v>36</v>
      </c>
      <c r="P111" s="146" t="s">
        <v>79</v>
      </c>
      <c r="Q111" s="146" t="s">
        <v>37</v>
      </c>
    </row>
    <row r="112" spans="1:17" ht="25.5" x14ac:dyDescent="0.2">
      <c r="A112" s="136" t="s">
        <v>26</v>
      </c>
      <c r="B112" s="144" t="s">
        <v>193</v>
      </c>
      <c r="C112" s="138" t="s">
        <v>196</v>
      </c>
      <c r="D112" s="144" t="s">
        <v>198</v>
      </c>
      <c r="E112" s="145" t="s">
        <v>188</v>
      </c>
      <c r="F112" s="140" t="s">
        <v>189</v>
      </c>
      <c r="G112" s="146">
        <v>46181504</v>
      </c>
      <c r="H112" s="140" t="s">
        <v>186</v>
      </c>
      <c r="I112" s="136">
        <v>10</v>
      </c>
      <c r="J112" s="147" t="s">
        <v>33</v>
      </c>
      <c r="K112" s="148">
        <v>385500</v>
      </c>
      <c r="L112" s="149">
        <v>30</v>
      </c>
      <c r="M112" s="144" t="s">
        <v>34</v>
      </c>
      <c r="N112" s="145"/>
      <c r="O112" s="146" t="s">
        <v>36</v>
      </c>
      <c r="P112" s="146" t="s">
        <v>79</v>
      </c>
      <c r="Q112" s="146" t="s">
        <v>37</v>
      </c>
    </row>
    <row r="113" spans="1:17" ht="38.25" x14ac:dyDescent="0.2">
      <c r="A113" s="136" t="s">
        <v>26</v>
      </c>
      <c r="B113" s="144" t="s">
        <v>134</v>
      </c>
      <c r="C113" s="138" t="s">
        <v>194</v>
      </c>
      <c r="D113" s="144" t="s">
        <v>197</v>
      </c>
      <c r="E113" s="145" t="s">
        <v>188</v>
      </c>
      <c r="F113" s="140" t="s">
        <v>189</v>
      </c>
      <c r="G113" s="146">
        <v>52101508</v>
      </c>
      <c r="H113" s="140" t="s">
        <v>187</v>
      </c>
      <c r="I113" s="136">
        <v>10</v>
      </c>
      <c r="J113" s="147" t="s">
        <v>33</v>
      </c>
      <c r="K113" s="148">
        <v>7319500</v>
      </c>
      <c r="L113" s="149">
        <v>5</v>
      </c>
      <c r="M113" s="144" t="s">
        <v>34</v>
      </c>
      <c r="N113" s="145"/>
      <c r="O113" s="146" t="s">
        <v>68</v>
      </c>
      <c r="P113" s="146" t="s">
        <v>67</v>
      </c>
      <c r="Q113" s="146" t="s">
        <v>37</v>
      </c>
    </row>
    <row r="114" spans="1:17" ht="51" x14ac:dyDescent="0.2">
      <c r="A114" s="136" t="s">
        <v>26</v>
      </c>
      <c r="B114" s="144" t="s">
        <v>58</v>
      </c>
      <c r="C114" s="138" t="s">
        <v>59</v>
      </c>
      <c r="D114" s="144" t="s">
        <v>310</v>
      </c>
      <c r="E114" s="145" t="s">
        <v>228</v>
      </c>
      <c r="F114" s="140" t="s">
        <v>229</v>
      </c>
      <c r="G114" s="146">
        <v>44121701</v>
      </c>
      <c r="H114" s="140" t="s">
        <v>199</v>
      </c>
      <c r="I114" s="136">
        <v>10</v>
      </c>
      <c r="J114" s="147" t="s">
        <v>230</v>
      </c>
      <c r="K114" s="148">
        <v>51968</v>
      </c>
      <c r="L114" s="149">
        <v>56</v>
      </c>
      <c r="M114" s="144" t="s">
        <v>265</v>
      </c>
      <c r="N114" s="145"/>
      <c r="O114" s="146" t="s">
        <v>127</v>
      </c>
      <c r="P114" s="146" t="s">
        <v>127</v>
      </c>
      <c r="Q114" s="146" t="s">
        <v>37</v>
      </c>
    </row>
    <row r="115" spans="1:17" ht="63.75" x14ac:dyDescent="0.2">
      <c r="A115" s="136" t="s">
        <v>26</v>
      </c>
      <c r="B115" s="144" t="s">
        <v>58</v>
      </c>
      <c r="C115" s="138" t="s">
        <v>59</v>
      </c>
      <c r="D115" s="144" t="s">
        <v>310</v>
      </c>
      <c r="E115" s="145" t="s">
        <v>228</v>
      </c>
      <c r="F115" s="140" t="s">
        <v>229</v>
      </c>
      <c r="G115" s="146">
        <v>24112404</v>
      </c>
      <c r="H115" s="140" t="s">
        <v>200</v>
      </c>
      <c r="I115" s="136">
        <v>10</v>
      </c>
      <c r="J115" s="147" t="s">
        <v>230</v>
      </c>
      <c r="K115" s="148">
        <v>491500</v>
      </c>
      <c r="L115" s="149">
        <v>100</v>
      </c>
      <c r="M115" s="144" t="s">
        <v>169</v>
      </c>
      <c r="N115" s="145"/>
      <c r="O115" s="146" t="s">
        <v>127</v>
      </c>
      <c r="P115" s="146" t="s">
        <v>127</v>
      </c>
      <c r="Q115" s="146" t="s">
        <v>37</v>
      </c>
    </row>
    <row r="116" spans="1:17" ht="38.25" x14ac:dyDescent="0.2">
      <c r="A116" s="136" t="s">
        <v>26</v>
      </c>
      <c r="B116" s="144" t="s">
        <v>58</v>
      </c>
      <c r="C116" s="138" t="s">
        <v>59</v>
      </c>
      <c r="D116" s="144" t="s">
        <v>310</v>
      </c>
      <c r="E116" s="145" t="s">
        <v>228</v>
      </c>
      <c r="F116" s="140" t="s">
        <v>229</v>
      </c>
      <c r="G116" s="146">
        <v>31201512</v>
      </c>
      <c r="H116" s="140" t="s">
        <v>201</v>
      </c>
      <c r="I116" s="136">
        <v>10</v>
      </c>
      <c r="J116" s="147" t="s">
        <v>230</v>
      </c>
      <c r="K116" s="148">
        <v>1630400</v>
      </c>
      <c r="L116" s="149">
        <v>160</v>
      </c>
      <c r="M116" s="144" t="s">
        <v>34</v>
      </c>
      <c r="N116" s="145"/>
      <c r="O116" s="146" t="s">
        <v>127</v>
      </c>
      <c r="P116" s="146" t="s">
        <v>127</v>
      </c>
      <c r="Q116" s="146" t="s">
        <v>37</v>
      </c>
    </row>
    <row r="117" spans="1:17" ht="51" x14ac:dyDescent="0.2">
      <c r="A117" s="136" t="s">
        <v>26</v>
      </c>
      <c r="B117" s="144" t="s">
        <v>58</v>
      </c>
      <c r="C117" s="138" t="s">
        <v>59</v>
      </c>
      <c r="D117" s="144" t="s">
        <v>310</v>
      </c>
      <c r="E117" s="145" t="s">
        <v>228</v>
      </c>
      <c r="F117" s="140" t="s">
        <v>229</v>
      </c>
      <c r="G117" s="146">
        <v>14111807</v>
      </c>
      <c r="H117" s="140" t="s">
        <v>202</v>
      </c>
      <c r="I117" s="136">
        <v>10</v>
      </c>
      <c r="J117" s="147" t="s">
        <v>230</v>
      </c>
      <c r="K117" s="148">
        <v>1827245</v>
      </c>
      <c r="L117" s="149">
        <v>37</v>
      </c>
      <c r="M117" s="144" t="s">
        <v>169</v>
      </c>
      <c r="N117" s="145"/>
      <c r="O117" s="146" t="s">
        <v>127</v>
      </c>
      <c r="P117" s="146" t="s">
        <v>127</v>
      </c>
      <c r="Q117" s="146" t="s">
        <v>37</v>
      </c>
    </row>
    <row r="118" spans="1:17" ht="51" x14ac:dyDescent="0.2">
      <c r="A118" s="136" t="s">
        <v>26</v>
      </c>
      <c r="B118" s="144" t="s">
        <v>58</v>
      </c>
      <c r="C118" s="138" t="s">
        <v>59</v>
      </c>
      <c r="D118" s="144" t="s">
        <v>310</v>
      </c>
      <c r="E118" s="145" t="s">
        <v>228</v>
      </c>
      <c r="F118" s="140" t="s">
        <v>229</v>
      </c>
      <c r="G118" s="146">
        <v>14111807</v>
      </c>
      <c r="H118" s="140" t="s">
        <v>203</v>
      </c>
      <c r="I118" s="136">
        <v>10</v>
      </c>
      <c r="J118" s="147" t="s">
        <v>230</v>
      </c>
      <c r="K118" s="148">
        <v>785400</v>
      </c>
      <c r="L118" s="149">
        <v>30</v>
      </c>
      <c r="M118" s="144" t="s">
        <v>34</v>
      </c>
      <c r="N118" s="145"/>
      <c r="O118" s="146" t="s">
        <v>127</v>
      </c>
      <c r="P118" s="146" t="s">
        <v>127</v>
      </c>
      <c r="Q118" s="146" t="s">
        <v>37</v>
      </c>
    </row>
    <row r="119" spans="1:17" ht="102" x14ac:dyDescent="0.2">
      <c r="A119" s="136" t="s">
        <v>26</v>
      </c>
      <c r="B119" s="144" t="s">
        <v>58</v>
      </c>
      <c r="C119" s="138" t="s">
        <v>59</v>
      </c>
      <c r="D119" s="144" t="s">
        <v>310</v>
      </c>
      <c r="E119" s="145" t="s">
        <v>228</v>
      </c>
      <c r="F119" s="140" t="s">
        <v>229</v>
      </c>
      <c r="G119" s="146">
        <v>60121104</v>
      </c>
      <c r="H119" s="140" t="s">
        <v>204</v>
      </c>
      <c r="I119" s="136">
        <v>10</v>
      </c>
      <c r="J119" s="147" t="s">
        <v>230</v>
      </c>
      <c r="K119" s="148">
        <v>700910</v>
      </c>
      <c r="L119" s="149">
        <v>38</v>
      </c>
      <c r="M119" s="144" t="s">
        <v>34</v>
      </c>
      <c r="N119" s="145"/>
      <c r="O119" s="146" t="s">
        <v>127</v>
      </c>
      <c r="P119" s="146" t="s">
        <v>127</v>
      </c>
      <c r="Q119" s="146" t="s">
        <v>37</v>
      </c>
    </row>
    <row r="120" spans="1:17" ht="102" x14ac:dyDescent="0.2">
      <c r="A120" s="136" t="s">
        <v>26</v>
      </c>
      <c r="B120" s="144" t="s">
        <v>58</v>
      </c>
      <c r="C120" s="138" t="s">
        <v>59</v>
      </c>
      <c r="D120" s="144" t="s">
        <v>310</v>
      </c>
      <c r="E120" s="145" t="s">
        <v>228</v>
      </c>
      <c r="F120" s="140" t="s">
        <v>229</v>
      </c>
      <c r="G120" s="146">
        <v>60121104</v>
      </c>
      <c r="H120" s="140" t="s">
        <v>205</v>
      </c>
      <c r="I120" s="136">
        <v>10</v>
      </c>
      <c r="J120" s="147" t="s">
        <v>230</v>
      </c>
      <c r="K120" s="148">
        <v>321300</v>
      </c>
      <c r="L120" s="149">
        <v>15</v>
      </c>
      <c r="M120" s="144" t="s">
        <v>169</v>
      </c>
      <c r="N120" s="145"/>
      <c r="O120" s="146" t="s">
        <v>127</v>
      </c>
      <c r="P120" s="146" t="s">
        <v>127</v>
      </c>
      <c r="Q120" s="146" t="s">
        <v>37</v>
      </c>
    </row>
    <row r="121" spans="1:17" ht="140.25" x14ac:dyDescent="0.2">
      <c r="A121" s="136" t="s">
        <v>26</v>
      </c>
      <c r="B121" s="144" t="s">
        <v>58</v>
      </c>
      <c r="C121" s="138" t="s">
        <v>59</v>
      </c>
      <c r="D121" s="144" t="s">
        <v>310</v>
      </c>
      <c r="E121" s="145" t="s">
        <v>228</v>
      </c>
      <c r="F121" s="140" t="s">
        <v>229</v>
      </c>
      <c r="G121" s="146">
        <v>44122000</v>
      </c>
      <c r="H121" s="140" t="s">
        <v>206</v>
      </c>
      <c r="I121" s="136">
        <v>10</v>
      </c>
      <c r="J121" s="147" t="s">
        <v>230</v>
      </c>
      <c r="K121" s="148">
        <v>4244730</v>
      </c>
      <c r="L121" s="149">
        <v>1230</v>
      </c>
      <c r="M121" s="144" t="s">
        <v>169</v>
      </c>
      <c r="N121" s="145"/>
      <c r="O121" s="146" t="s">
        <v>127</v>
      </c>
      <c r="P121" s="146" t="s">
        <v>127</v>
      </c>
      <c r="Q121" s="146" t="s">
        <v>37</v>
      </c>
    </row>
    <row r="122" spans="1:17" ht="63.75" x14ac:dyDescent="0.2">
      <c r="A122" s="136" t="s">
        <v>26</v>
      </c>
      <c r="B122" s="144" t="s">
        <v>58</v>
      </c>
      <c r="C122" s="138" t="s">
        <v>59</v>
      </c>
      <c r="D122" s="144" t="s">
        <v>310</v>
      </c>
      <c r="E122" s="145" t="s">
        <v>228</v>
      </c>
      <c r="F122" s="140" t="s">
        <v>229</v>
      </c>
      <c r="G122" s="146">
        <v>14111530</v>
      </c>
      <c r="H122" s="140" t="s">
        <v>207</v>
      </c>
      <c r="I122" s="136">
        <v>10</v>
      </c>
      <c r="J122" s="147" t="s">
        <v>230</v>
      </c>
      <c r="K122" s="148">
        <v>23562</v>
      </c>
      <c r="L122" s="149">
        <v>9</v>
      </c>
      <c r="M122" s="144" t="s">
        <v>265</v>
      </c>
      <c r="N122" s="145"/>
      <c r="O122" s="146" t="s">
        <v>127</v>
      </c>
      <c r="P122" s="146" t="s">
        <v>127</v>
      </c>
      <c r="Q122" s="146" t="s">
        <v>37</v>
      </c>
    </row>
    <row r="123" spans="1:17" ht="76.5" x14ac:dyDescent="0.2">
      <c r="A123" s="136" t="s">
        <v>26</v>
      </c>
      <c r="B123" s="144" t="s">
        <v>58</v>
      </c>
      <c r="C123" s="138" t="s">
        <v>59</v>
      </c>
      <c r="D123" s="144" t="s">
        <v>310</v>
      </c>
      <c r="E123" s="145" t="s">
        <v>228</v>
      </c>
      <c r="F123" s="140" t="s">
        <v>229</v>
      </c>
      <c r="G123" s="146">
        <v>44121700</v>
      </c>
      <c r="H123" s="140" t="s">
        <v>208</v>
      </c>
      <c r="I123" s="136">
        <v>10</v>
      </c>
      <c r="J123" s="147" t="s">
        <v>230</v>
      </c>
      <c r="K123" s="148">
        <v>7600</v>
      </c>
      <c r="L123" s="149">
        <v>10</v>
      </c>
      <c r="M123" s="144" t="s">
        <v>266</v>
      </c>
      <c r="N123" s="145"/>
      <c r="O123" s="146" t="s">
        <v>127</v>
      </c>
      <c r="P123" s="146" t="s">
        <v>127</v>
      </c>
      <c r="Q123" s="146" t="s">
        <v>37</v>
      </c>
    </row>
    <row r="124" spans="1:17" ht="38.25" x14ac:dyDescent="0.2">
      <c r="A124" s="136" t="s">
        <v>26</v>
      </c>
      <c r="B124" s="144" t="s">
        <v>58</v>
      </c>
      <c r="C124" s="138" t="s">
        <v>59</v>
      </c>
      <c r="D124" s="144" t="s">
        <v>310</v>
      </c>
      <c r="E124" s="145" t="s">
        <v>228</v>
      </c>
      <c r="F124" s="140" t="s">
        <v>229</v>
      </c>
      <c r="G124" s="146">
        <v>44121600</v>
      </c>
      <c r="H124" s="140" t="s">
        <v>209</v>
      </c>
      <c r="I124" s="136">
        <v>10</v>
      </c>
      <c r="J124" s="147" t="s">
        <v>230</v>
      </c>
      <c r="K124" s="148">
        <v>34800</v>
      </c>
      <c r="L124" s="149">
        <v>25</v>
      </c>
      <c r="M124" s="144" t="s">
        <v>267</v>
      </c>
      <c r="N124" s="145"/>
      <c r="O124" s="146" t="s">
        <v>127</v>
      </c>
      <c r="P124" s="146" t="s">
        <v>127</v>
      </c>
      <c r="Q124" s="146" t="s">
        <v>37</v>
      </c>
    </row>
    <row r="125" spans="1:17" ht="38.25" x14ac:dyDescent="0.2">
      <c r="A125" s="136" t="s">
        <v>26</v>
      </c>
      <c r="B125" s="144" t="s">
        <v>58</v>
      </c>
      <c r="C125" s="138" t="s">
        <v>59</v>
      </c>
      <c r="D125" s="144" t="s">
        <v>310</v>
      </c>
      <c r="E125" s="145" t="s">
        <v>228</v>
      </c>
      <c r="F125" s="140" t="s">
        <v>229</v>
      </c>
      <c r="G125" s="146">
        <v>44103103</v>
      </c>
      <c r="H125" s="140" t="s">
        <v>210</v>
      </c>
      <c r="I125" s="136">
        <v>10</v>
      </c>
      <c r="J125" s="147" t="s">
        <v>230</v>
      </c>
      <c r="K125" s="148">
        <v>279650</v>
      </c>
      <c r="L125" s="149">
        <v>5</v>
      </c>
      <c r="M125" s="144" t="s">
        <v>140</v>
      </c>
      <c r="N125" s="145"/>
      <c r="O125" s="146" t="s">
        <v>127</v>
      </c>
      <c r="P125" s="146" t="s">
        <v>127</v>
      </c>
      <c r="Q125" s="146" t="s">
        <v>37</v>
      </c>
    </row>
    <row r="126" spans="1:17" ht="38.25" x14ac:dyDescent="0.2">
      <c r="A126" s="136" t="s">
        <v>26</v>
      </c>
      <c r="B126" s="144" t="s">
        <v>58</v>
      </c>
      <c r="C126" s="138" t="s">
        <v>59</v>
      </c>
      <c r="D126" s="144" t="s">
        <v>310</v>
      </c>
      <c r="E126" s="145" t="s">
        <v>228</v>
      </c>
      <c r="F126" s="140" t="s">
        <v>229</v>
      </c>
      <c r="G126" s="146">
        <v>44103103</v>
      </c>
      <c r="H126" s="140" t="s">
        <v>211</v>
      </c>
      <c r="I126" s="136">
        <v>10</v>
      </c>
      <c r="J126" s="147" t="s">
        <v>230</v>
      </c>
      <c r="K126" s="148">
        <v>279650</v>
      </c>
      <c r="L126" s="149">
        <v>5</v>
      </c>
      <c r="M126" s="144" t="s">
        <v>169</v>
      </c>
      <c r="N126" s="145"/>
      <c r="O126" s="146" t="s">
        <v>127</v>
      </c>
      <c r="P126" s="146" t="s">
        <v>127</v>
      </c>
      <c r="Q126" s="146" t="s">
        <v>37</v>
      </c>
    </row>
    <row r="127" spans="1:17" ht="38.25" x14ac:dyDescent="0.2">
      <c r="A127" s="136" t="s">
        <v>26</v>
      </c>
      <c r="B127" s="144" t="s">
        <v>58</v>
      </c>
      <c r="C127" s="138" t="s">
        <v>59</v>
      </c>
      <c r="D127" s="144" t="s">
        <v>310</v>
      </c>
      <c r="E127" s="145" t="s">
        <v>228</v>
      </c>
      <c r="F127" s="140" t="s">
        <v>229</v>
      </c>
      <c r="G127" s="146">
        <v>44103103</v>
      </c>
      <c r="H127" s="140" t="s">
        <v>212</v>
      </c>
      <c r="I127" s="136">
        <v>10</v>
      </c>
      <c r="J127" s="147" t="s">
        <v>230</v>
      </c>
      <c r="K127" s="148">
        <v>279650</v>
      </c>
      <c r="L127" s="149">
        <v>5</v>
      </c>
      <c r="M127" s="144" t="s">
        <v>266</v>
      </c>
      <c r="N127" s="145"/>
      <c r="O127" s="146" t="s">
        <v>127</v>
      </c>
      <c r="P127" s="146" t="s">
        <v>127</v>
      </c>
      <c r="Q127" s="146" t="s">
        <v>37</v>
      </c>
    </row>
    <row r="128" spans="1:17" ht="38.25" x14ac:dyDescent="0.2">
      <c r="A128" s="136" t="s">
        <v>26</v>
      </c>
      <c r="B128" s="144" t="s">
        <v>58</v>
      </c>
      <c r="C128" s="138" t="s">
        <v>59</v>
      </c>
      <c r="D128" s="144" t="s">
        <v>310</v>
      </c>
      <c r="E128" s="145" t="s">
        <v>228</v>
      </c>
      <c r="F128" s="140" t="s">
        <v>229</v>
      </c>
      <c r="G128" s="146">
        <v>44103103</v>
      </c>
      <c r="H128" s="140" t="s">
        <v>213</v>
      </c>
      <c r="I128" s="136">
        <v>10</v>
      </c>
      <c r="J128" s="147" t="s">
        <v>230</v>
      </c>
      <c r="K128" s="148">
        <v>279650</v>
      </c>
      <c r="L128" s="149">
        <v>5</v>
      </c>
      <c r="M128" s="144" t="s">
        <v>266</v>
      </c>
      <c r="N128" s="145"/>
      <c r="O128" s="146" t="s">
        <v>127</v>
      </c>
      <c r="P128" s="146" t="s">
        <v>127</v>
      </c>
      <c r="Q128" s="146" t="s">
        <v>37</v>
      </c>
    </row>
    <row r="129" spans="1:17" ht="38.25" x14ac:dyDescent="0.2">
      <c r="A129" s="136" t="s">
        <v>26</v>
      </c>
      <c r="B129" s="144" t="s">
        <v>58</v>
      </c>
      <c r="C129" s="138" t="s">
        <v>59</v>
      </c>
      <c r="D129" s="144" t="s">
        <v>310</v>
      </c>
      <c r="E129" s="145" t="s">
        <v>228</v>
      </c>
      <c r="F129" s="140" t="s">
        <v>229</v>
      </c>
      <c r="G129" s="146">
        <v>44103103</v>
      </c>
      <c r="H129" s="140" t="s">
        <v>214</v>
      </c>
      <c r="I129" s="136">
        <v>10</v>
      </c>
      <c r="J129" s="147" t="s">
        <v>230</v>
      </c>
      <c r="K129" s="148">
        <v>2599079</v>
      </c>
      <c r="L129" s="149">
        <v>1</v>
      </c>
      <c r="M129" s="144" t="s">
        <v>266</v>
      </c>
      <c r="N129" s="145"/>
      <c r="O129" s="146" t="s">
        <v>127</v>
      </c>
      <c r="P129" s="146" t="s">
        <v>127</v>
      </c>
      <c r="Q129" s="146" t="s">
        <v>37</v>
      </c>
    </row>
    <row r="130" spans="1:17" ht="38.25" x14ac:dyDescent="0.2">
      <c r="A130" s="136" t="s">
        <v>26</v>
      </c>
      <c r="B130" s="144" t="s">
        <v>58</v>
      </c>
      <c r="C130" s="138" t="s">
        <v>59</v>
      </c>
      <c r="D130" s="144" t="s">
        <v>310</v>
      </c>
      <c r="E130" s="145" t="s">
        <v>228</v>
      </c>
      <c r="F130" s="140" t="s">
        <v>229</v>
      </c>
      <c r="G130" s="146">
        <v>44103103</v>
      </c>
      <c r="H130" s="140" t="s">
        <v>215</v>
      </c>
      <c r="I130" s="136">
        <v>10</v>
      </c>
      <c r="J130" s="147" t="s">
        <v>230</v>
      </c>
      <c r="K130" s="148">
        <v>711263</v>
      </c>
      <c r="L130" s="149">
        <v>1</v>
      </c>
      <c r="M130" s="144" t="s">
        <v>266</v>
      </c>
      <c r="N130" s="145"/>
      <c r="O130" s="146" t="s">
        <v>127</v>
      </c>
      <c r="P130" s="146" t="s">
        <v>127</v>
      </c>
      <c r="Q130" s="146" t="s">
        <v>37</v>
      </c>
    </row>
    <row r="131" spans="1:17" ht="38.25" x14ac:dyDescent="0.2">
      <c r="A131" s="136" t="s">
        <v>26</v>
      </c>
      <c r="B131" s="144" t="s">
        <v>58</v>
      </c>
      <c r="C131" s="138" t="s">
        <v>59</v>
      </c>
      <c r="D131" s="144" t="s">
        <v>310</v>
      </c>
      <c r="E131" s="145" t="s">
        <v>228</v>
      </c>
      <c r="F131" s="140" t="s">
        <v>229</v>
      </c>
      <c r="G131" s="146">
        <v>44103103</v>
      </c>
      <c r="H131" s="140" t="s">
        <v>216</v>
      </c>
      <c r="I131" s="136">
        <v>10</v>
      </c>
      <c r="J131" s="147" t="s">
        <v>230</v>
      </c>
      <c r="K131" s="148">
        <v>928200</v>
      </c>
      <c r="L131" s="149">
        <v>1</v>
      </c>
      <c r="M131" s="144" t="s">
        <v>266</v>
      </c>
      <c r="N131" s="145"/>
      <c r="O131" s="146" t="s">
        <v>127</v>
      </c>
      <c r="P131" s="146" t="s">
        <v>127</v>
      </c>
      <c r="Q131" s="146" t="s">
        <v>37</v>
      </c>
    </row>
    <row r="132" spans="1:17" ht="38.25" x14ac:dyDescent="0.2">
      <c r="A132" s="136" t="s">
        <v>26</v>
      </c>
      <c r="B132" s="144" t="s">
        <v>58</v>
      </c>
      <c r="C132" s="138" t="s">
        <v>59</v>
      </c>
      <c r="D132" s="144" t="s">
        <v>310</v>
      </c>
      <c r="E132" s="145" t="s">
        <v>228</v>
      </c>
      <c r="F132" s="140" t="s">
        <v>229</v>
      </c>
      <c r="G132" s="146">
        <v>44103103</v>
      </c>
      <c r="H132" s="140" t="s">
        <v>217</v>
      </c>
      <c r="I132" s="136">
        <v>10</v>
      </c>
      <c r="J132" s="147" t="s">
        <v>230</v>
      </c>
      <c r="K132" s="148">
        <v>928200</v>
      </c>
      <c r="L132" s="149">
        <v>1</v>
      </c>
      <c r="M132" s="144" t="s">
        <v>266</v>
      </c>
      <c r="N132" s="145"/>
      <c r="O132" s="146" t="s">
        <v>127</v>
      </c>
      <c r="P132" s="146" t="s">
        <v>127</v>
      </c>
      <c r="Q132" s="146" t="s">
        <v>37</v>
      </c>
    </row>
    <row r="133" spans="1:17" ht="38.25" x14ac:dyDescent="0.2">
      <c r="A133" s="136" t="s">
        <v>26</v>
      </c>
      <c r="B133" s="144" t="s">
        <v>58</v>
      </c>
      <c r="C133" s="138" t="s">
        <v>59</v>
      </c>
      <c r="D133" s="144" t="s">
        <v>310</v>
      </c>
      <c r="E133" s="145" t="s">
        <v>228</v>
      </c>
      <c r="F133" s="140" t="s">
        <v>229</v>
      </c>
      <c r="G133" s="146">
        <v>44103103</v>
      </c>
      <c r="H133" s="140" t="s">
        <v>218</v>
      </c>
      <c r="I133" s="136">
        <v>10</v>
      </c>
      <c r="J133" s="147" t="s">
        <v>230</v>
      </c>
      <c r="K133" s="148">
        <v>928200</v>
      </c>
      <c r="L133" s="149">
        <v>1</v>
      </c>
      <c r="M133" s="144" t="s">
        <v>266</v>
      </c>
      <c r="N133" s="145"/>
      <c r="O133" s="146" t="s">
        <v>127</v>
      </c>
      <c r="P133" s="146" t="s">
        <v>127</v>
      </c>
      <c r="Q133" s="146" t="s">
        <v>37</v>
      </c>
    </row>
    <row r="134" spans="1:17" ht="38.25" x14ac:dyDescent="0.2">
      <c r="A134" s="136" t="s">
        <v>26</v>
      </c>
      <c r="B134" s="144" t="s">
        <v>58</v>
      </c>
      <c r="C134" s="138" t="s">
        <v>59</v>
      </c>
      <c r="D134" s="144" t="s">
        <v>310</v>
      </c>
      <c r="E134" s="145" t="s">
        <v>228</v>
      </c>
      <c r="F134" s="140" t="s">
        <v>229</v>
      </c>
      <c r="G134" s="146">
        <v>44103103</v>
      </c>
      <c r="H134" s="140" t="s">
        <v>219</v>
      </c>
      <c r="I134" s="136">
        <v>10</v>
      </c>
      <c r="J134" s="147" t="s">
        <v>230</v>
      </c>
      <c r="K134" s="148">
        <v>1538670</v>
      </c>
      <c r="L134" s="149">
        <v>1</v>
      </c>
      <c r="M134" s="144" t="s">
        <v>140</v>
      </c>
      <c r="N134" s="145"/>
      <c r="O134" s="146" t="s">
        <v>127</v>
      </c>
      <c r="P134" s="146" t="s">
        <v>127</v>
      </c>
      <c r="Q134" s="146" t="s">
        <v>37</v>
      </c>
    </row>
    <row r="135" spans="1:17" ht="38.25" x14ac:dyDescent="0.2">
      <c r="A135" s="136" t="s">
        <v>26</v>
      </c>
      <c r="B135" s="144" t="s">
        <v>58</v>
      </c>
      <c r="C135" s="138" t="s">
        <v>59</v>
      </c>
      <c r="D135" s="144" t="s">
        <v>310</v>
      </c>
      <c r="E135" s="145" t="s">
        <v>228</v>
      </c>
      <c r="F135" s="140" t="s">
        <v>229</v>
      </c>
      <c r="G135" s="146">
        <v>44103103</v>
      </c>
      <c r="H135" s="140" t="s">
        <v>220</v>
      </c>
      <c r="I135" s="136">
        <v>10</v>
      </c>
      <c r="J135" s="147" t="s">
        <v>230</v>
      </c>
      <c r="K135" s="148">
        <v>3641400</v>
      </c>
      <c r="L135" s="149">
        <v>10</v>
      </c>
      <c r="M135" s="144" t="s">
        <v>266</v>
      </c>
      <c r="N135" s="145"/>
      <c r="O135" s="146" t="s">
        <v>127</v>
      </c>
      <c r="P135" s="146" t="s">
        <v>127</v>
      </c>
      <c r="Q135" s="146" t="s">
        <v>37</v>
      </c>
    </row>
    <row r="136" spans="1:17" ht="38.25" x14ac:dyDescent="0.2">
      <c r="A136" s="136" t="s">
        <v>26</v>
      </c>
      <c r="B136" s="144" t="s">
        <v>58</v>
      </c>
      <c r="C136" s="138" t="s">
        <v>59</v>
      </c>
      <c r="D136" s="144" t="s">
        <v>310</v>
      </c>
      <c r="E136" s="145" t="s">
        <v>228</v>
      </c>
      <c r="F136" s="140" t="s">
        <v>229</v>
      </c>
      <c r="G136" s="146">
        <v>44103103</v>
      </c>
      <c r="H136" s="140" t="s">
        <v>221</v>
      </c>
      <c r="I136" s="136">
        <v>10</v>
      </c>
      <c r="J136" s="147" t="s">
        <v>230</v>
      </c>
      <c r="K136" s="148">
        <v>1861160</v>
      </c>
      <c r="L136" s="149">
        <v>2</v>
      </c>
      <c r="M136" s="144" t="s">
        <v>266</v>
      </c>
      <c r="N136" s="145"/>
      <c r="O136" s="146" t="s">
        <v>127</v>
      </c>
      <c r="P136" s="146" t="s">
        <v>127</v>
      </c>
      <c r="Q136" s="146" t="s">
        <v>37</v>
      </c>
    </row>
    <row r="137" spans="1:17" ht="38.25" x14ac:dyDescent="0.2">
      <c r="A137" s="136" t="s">
        <v>26</v>
      </c>
      <c r="B137" s="144" t="s">
        <v>58</v>
      </c>
      <c r="C137" s="138" t="s">
        <v>59</v>
      </c>
      <c r="D137" s="144" t="s">
        <v>310</v>
      </c>
      <c r="E137" s="145" t="s">
        <v>228</v>
      </c>
      <c r="F137" s="140" t="s">
        <v>229</v>
      </c>
      <c r="G137" s="146">
        <v>44103103</v>
      </c>
      <c r="H137" s="140" t="s">
        <v>222</v>
      </c>
      <c r="I137" s="136">
        <v>10</v>
      </c>
      <c r="J137" s="147" t="s">
        <v>230</v>
      </c>
      <c r="K137" s="148">
        <v>930580</v>
      </c>
      <c r="L137" s="149">
        <v>1</v>
      </c>
      <c r="M137" s="144" t="s">
        <v>266</v>
      </c>
      <c r="N137" s="145"/>
      <c r="O137" s="146" t="s">
        <v>127</v>
      </c>
      <c r="P137" s="146" t="s">
        <v>127</v>
      </c>
      <c r="Q137" s="146" t="s">
        <v>37</v>
      </c>
    </row>
    <row r="138" spans="1:17" ht="38.25" x14ac:dyDescent="0.2">
      <c r="A138" s="136" t="s">
        <v>26</v>
      </c>
      <c r="B138" s="144" t="s">
        <v>58</v>
      </c>
      <c r="C138" s="138" t="s">
        <v>59</v>
      </c>
      <c r="D138" s="144" t="s">
        <v>310</v>
      </c>
      <c r="E138" s="145" t="s">
        <v>228</v>
      </c>
      <c r="F138" s="140" t="s">
        <v>229</v>
      </c>
      <c r="G138" s="146">
        <v>44103103</v>
      </c>
      <c r="H138" s="140" t="s">
        <v>223</v>
      </c>
      <c r="I138" s="136">
        <v>10</v>
      </c>
      <c r="J138" s="147" t="s">
        <v>230</v>
      </c>
      <c r="K138" s="148">
        <v>930580</v>
      </c>
      <c r="L138" s="149">
        <v>1</v>
      </c>
      <c r="M138" s="144" t="s">
        <v>266</v>
      </c>
      <c r="N138" s="145"/>
      <c r="O138" s="146" t="s">
        <v>127</v>
      </c>
      <c r="P138" s="146" t="s">
        <v>127</v>
      </c>
      <c r="Q138" s="146" t="s">
        <v>37</v>
      </c>
    </row>
    <row r="139" spans="1:17" ht="38.25" x14ac:dyDescent="0.2">
      <c r="A139" s="136" t="s">
        <v>26</v>
      </c>
      <c r="B139" s="144" t="s">
        <v>58</v>
      </c>
      <c r="C139" s="138" t="s">
        <v>59</v>
      </c>
      <c r="D139" s="144" t="s">
        <v>310</v>
      </c>
      <c r="E139" s="145" t="s">
        <v>228</v>
      </c>
      <c r="F139" s="140" t="s">
        <v>229</v>
      </c>
      <c r="G139" s="146">
        <v>44103103</v>
      </c>
      <c r="H139" s="140" t="s">
        <v>224</v>
      </c>
      <c r="I139" s="136">
        <v>10</v>
      </c>
      <c r="J139" s="147" t="s">
        <v>230</v>
      </c>
      <c r="K139" s="148">
        <v>930580</v>
      </c>
      <c r="L139" s="149">
        <v>1</v>
      </c>
      <c r="M139" s="144" t="s">
        <v>266</v>
      </c>
      <c r="N139" s="145"/>
      <c r="O139" s="146" t="s">
        <v>127</v>
      </c>
      <c r="P139" s="146" t="s">
        <v>127</v>
      </c>
      <c r="Q139" s="146" t="s">
        <v>37</v>
      </c>
    </row>
    <row r="140" spans="1:17" ht="38.25" x14ac:dyDescent="0.2">
      <c r="A140" s="136" t="s">
        <v>26</v>
      </c>
      <c r="B140" s="144" t="s">
        <v>58</v>
      </c>
      <c r="C140" s="138" t="s">
        <v>59</v>
      </c>
      <c r="D140" s="144" t="s">
        <v>310</v>
      </c>
      <c r="E140" s="145" t="s">
        <v>228</v>
      </c>
      <c r="F140" s="140" t="s">
        <v>229</v>
      </c>
      <c r="G140" s="146">
        <v>14111500</v>
      </c>
      <c r="H140" s="140" t="s">
        <v>225</v>
      </c>
      <c r="I140" s="136">
        <v>10</v>
      </c>
      <c r="J140" s="147" t="s">
        <v>230</v>
      </c>
      <c r="K140" s="148">
        <v>685440</v>
      </c>
      <c r="L140" s="149">
        <v>2</v>
      </c>
      <c r="M140" s="144" t="s">
        <v>266</v>
      </c>
      <c r="N140" s="145"/>
      <c r="O140" s="146" t="s">
        <v>127</v>
      </c>
      <c r="P140" s="146" t="s">
        <v>127</v>
      </c>
      <c r="Q140" s="146" t="s">
        <v>37</v>
      </c>
    </row>
    <row r="141" spans="1:17" ht="38.25" x14ac:dyDescent="0.2">
      <c r="A141" s="136" t="s">
        <v>26</v>
      </c>
      <c r="B141" s="144" t="s">
        <v>58</v>
      </c>
      <c r="C141" s="138" t="s">
        <v>59</v>
      </c>
      <c r="D141" s="144" t="s">
        <v>310</v>
      </c>
      <c r="E141" s="145" t="s">
        <v>228</v>
      </c>
      <c r="F141" s="140" t="s">
        <v>229</v>
      </c>
      <c r="G141" s="146">
        <v>31201500</v>
      </c>
      <c r="H141" s="140" t="s">
        <v>226</v>
      </c>
      <c r="I141" s="136">
        <v>10</v>
      </c>
      <c r="J141" s="147" t="s">
        <v>230</v>
      </c>
      <c r="K141" s="148">
        <v>65450</v>
      </c>
      <c r="L141" s="149">
        <v>5</v>
      </c>
      <c r="M141" s="144" t="s">
        <v>266</v>
      </c>
      <c r="N141" s="145"/>
      <c r="O141" s="146" t="s">
        <v>127</v>
      </c>
      <c r="P141" s="146" t="s">
        <v>127</v>
      </c>
      <c r="Q141" s="146" t="s">
        <v>37</v>
      </c>
    </row>
    <row r="142" spans="1:17" ht="38.25" x14ac:dyDescent="0.2">
      <c r="A142" s="136" t="s">
        <v>26</v>
      </c>
      <c r="B142" s="144" t="s">
        <v>58</v>
      </c>
      <c r="C142" s="138" t="s">
        <v>59</v>
      </c>
      <c r="D142" s="144" t="s">
        <v>310</v>
      </c>
      <c r="E142" s="145" t="s">
        <v>228</v>
      </c>
      <c r="F142" s="140" t="s">
        <v>229</v>
      </c>
      <c r="G142" s="146">
        <v>31201503</v>
      </c>
      <c r="H142" s="140" t="s">
        <v>227</v>
      </c>
      <c r="I142" s="136">
        <v>10</v>
      </c>
      <c r="J142" s="147" t="s">
        <v>230</v>
      </c>
      <c r="K142" s="148">
        <v>83183</v>
      </c>
      <c r="L142" s="149">
        <v>10</v>
      </c>
      <c r="M142" s="144" t="s">
        <v>266</v>
      </c>
      <c r="N142" s="145"/>
      <c r="O142" s="146" t="s">
        <v>127</v>
      </c>
      <c r="P142" s="146" t="s">
        <v>127</v>
      </c>
      <c r="Q142" s="146" t="s">
        <v>37</v>
      </c>
    </row>
    <row r="143" spans="1:17" ht="38.25" x14ac:dyDescent="0.2">
      <c r="A143" s="136" t="s">
        <v>26</v>
      </c>
      <c r="B143" s="144" t="s">
        <v>58</v>
      </c>
      <c r="C143" s="138" t="s">
        <v>59</v>
      </c>
      <c r="D143" s="144" t="s">
        <v>310</v>
      </c>
      <c r="E143" s="145" t="s">
        <v>228</v>
      </c>
      <c r="F143" s="140" t="s">
        <v>229</v>
      </c>
      <c r="G143" s="146"/>
      <c r="H143" s="140" t="s">
        <v>231</v>
      </c>
      <c r="I143" s="136">
        <v>10</v>
      </c>
      <c r="J143" s="147" t="s">
        <v>33</v>
      </c>
      <c r="K143" s="148">
        <v>30000000</v>
      </c>
      <c r="L143" s="149">
        <v>1</v>
      </c>
      <c r="M143" s="144" t="s">
        <v>266</v>
      </c>
      <c r="N143" s="145"/>
      <c r="O143" s="146" t="s">
        <v>79</v>
      </c>
      <c r="P143" s="146" t="s">
        <v>80</v>
      </c>
      <c r="Q143" s="146" t="s">
        <v>37</v>
      </c>
    </row>
    <row r="144" spans="1:17" ht="38.25" x14ac:dyDescent="0.2">
      <c r="A144" s="136" t="s">
        <v>26</v>
      </c>
      <c r="B144" s="144" t="s">
        <v>234</v>
      </c>
      <c r="C144" s="138" t="s">
        <v>235</v>
      </c>
      <c r="D144" s="144" t="s">
        <v>236</v>
      </c>
      <c r="E144" s="145" t="s">
        <v>232</v>
      </c>
      <c r="F144" s="140" t="s">
        <v>233</v>
      </c>
      <c r="G144" s="146">
        <v>15101506</v>
      </c>
      <c r="H144" s="140" t="s">
        <v>237</v>
      </c>
      <c r="I144" s="136">
        <v>10</v>
      </c>
      <c r="J144" s="147" t="s">
        <v>230</v>
      </c>
      <c r="K144" s="148">
        <v>245000000</v>
      </c>
      <c r="L144" s="149">
        <v>1</v>
      </c>
      <c r="M144" s="144" t="s">
        <v>268</v>
      </c>
      <c r="N144" s="145"/>
      <c r="O144" s="146" t="s">
        <v>127</v>
      </c>
      <c r="P144" s="146" t="s">
        <v>127</v>
      </c>
      <c r="Q144" s="146" t="s">
        <v>37</v>
      </c>
    </row>
    <row r="145" spans="1:17" ht="38.25" x14ac:dyDescent="0.2">
      <c r="A145" s="136" t="s">
        <v>26</v>
      </c>
      <c r="B145" s="144" t="s">
        <v>234</v>
      </c>
      <c r="C145" s="138" t="s">
        <v>235</v>
      </c>
      <c r="D145" s="144" t="s">
        <v>236</v>
      </c>
      <c r="E145" s="145" t="s">
        <v>232</v>
      </c>
      <c r="F145" s="140" t="s">
        <v>233</v>
      </c>
      <c r="G145" s="146">
        <v>15101506</v>
      </c>
      <c r="H145" s="140" t="s">
        <v>238</v>
      </c>
      <c r="I145" s="136">
        <v>10</v>
      </c>
      <c r="J145" s="147" t="s">
        <v>33</v>
      </c>
      <c r="K145" s="148">
        <v>340000000</v>
      </c>
      <c r="L145" s="149">
        <v>1</v>
      </c>
      <c r="M145" s="144" t="s">
        <v>268</v>
      </c>
      <c r="N145" s="145"/>
      <c r="O145" s="146" t="s">
        <v>79</v>
      </c>
      <c r="P145" s="146" t="s">
        <v>80</v>
      </c>
      <c r="Q145" s="146" t="s">
        <v>37</v>
      </c>
    </row>
    <row r="146" spans="1:17" ht="38.25" x14ac:dyDescent="0.2">
      <c r="A146" s="136" t="s">
        <v>26</v>
      </c>
      <c r="B146" s="144" t="s">
        <v>74</v>
      </c>
      <c r="C146" s="138" t="s">
        <v>105</v>
      </c>
      <c r="D146" s="144" t="s">
        <v>198</v>
      </c>
      <c r="E146" s="145" t="s">
        <v>239</v>
      </c>
      <c r="F146" s="140" t="s">
        <v>240</v>
      </c>
      <c r="G146" s="146">
        <v>42172001</v>
      </c>
      <c r="H146" s="140" t="s">
        <v>241</v>
      </c>
      <c r="I146" s="136">
        <v>10</v>
      </c>
      <c r="J146" s="147" t="s">
        <v>33</v>
      </c>
      <c r="K146" s="148">
        <v>724375</v>
      </c>
      <c r="L146" s="149">
        <v>1</v>
      </c>
      <c r="M146" s="144" t="s">
        <v>34</v>
      </c>
      <c r="N146" s="145"/>
      <c r="O146" s="146" t="s">
        <v>67</v>
      </c>
      <c r="P146" s="146" t="s">
        <v>35</v>
      </c>
      <c r="Q146" s="146" t="s">
        <v>37</v>
      </c>
    </row>
    <row r="147" spans="1:17" ht="76.5" x14ac:dyDescent="0.2">
      <c r="A147" s="136" t="s">
        <v>26</v>
      </c>
      <c r="B147" s="144" t="s">
        <v>58</v>
      </c>
      <c r="C147" s="138" t="s">
        <v>59</v>
      </c>
      <c r="D147" s="144" t="s">
        <v>310</v>
      </c>
      <c r="E147" s="145" t="s">
        <v>239</v>
      </c>
      <c r="F147" s="140" t="s">
        <v>240</v>
      </c>
      <c r="G147" s="146">
        <v>47131807</v>
      </c>
      <c r="H147" s="140" t="s">
        <v>242</v>
      </c>
      <c r="I147" s="136">
        <v>10</v>
      </c>
      <c r="J147" s="147" t="s">
        <v>33</v>
      </c>
      <c r="K147" s="148">
        <v>8062500</v>
      </c>
      <c r="L147" s="149">
        <v>250</v>
      </c>
      <c r="M147" s="144" t="s">
        <v>269</v>
      </c>
      <c r="N147" s="145"/>
      <c r="O147" s="146" t="s">
        <v>68</v>
      </c>
      <c r="P147" s="146" t="s">
        <v>67</v>
      </c>
      <c r="Q147" s="146" t="s">
        <v>37</v>
      </c>
    </row>
    <row r="148" spans="1:17" ht="63.75" x14ac:dyDescent="0.2">
      <c r="A148" s="136" t="s">
        <v>26</v>
      </c>
      <c r="B148" s="144" t="s">
        <v>58</v>
      </c>
      <c r="C148" s="138" t="s">
        <v>59</v>
      </c>
      <c r="D148" s="144" t="s">
        <v>310</v>
      </c>
      <c r="E148" s="145" t="s">
        <v>239</v>
      </c>
      <c r="F148" s="140" t="s">
        <v>240</v>
      </c>
      <c r="G148" s="146">
        <v>47131800</v>
      </c>
      <c r="H148" s="140" t="s">
        <v>243</v>
      </c>
      <c r="I148" s="136">
        <v>10</v>
      </c>
      <c r="J148" s="147" t="s">
        <v>33</v>
      </c>
      <c r="K148" s="148">
        <v>12356250</v>
      </c>
      <c r="L148" s="149">
        <v>30</v>
      </c>
      <c r="M148" s="144" t="s">
        <v>270</v>
      </c>
      <c r="N148" s="145"/>
      <c r="O148" s="146" t="s">
        <v>68</v>
      </c>
      <c r="P148" s="146" t="s">
        <v>67</v>
      </c>
      <c r="Q148" s="146" t="s">
        <v>37</v>
      </c>
    </row>
    <row r="149" spans="1:17" ht="38.25" x14ac:dyDescent="0.2">
      <c r="A149" s="136" t="s">
        <v>26</v>
      </c>
      <c r="B149" s="144" t="s">
        <v>58</v>
      </c>
      <c r="C149" s="138" t="s">
        <v>59</v>
      </c>
      <c r="D149" s="144" t="s">
        <v>310</v>
      </c>
      <c r="E149" s="145" t="s">
        <v>239</v>
      </c>
      <c r="F149" s="140" t="s">
        <v>240</v>
      </c>
      <c r="G149" s="146">
        <v>47131831</v>
      </c>
      <c r="H149" s="140" t="s">
        <v>244</v>
      </c>
      <c r="I149" s="136">
        <v>10</v>
      </c>
      <c r="J149" s="147" t="s">
        <v>33</v>
      </c>
      <c r="K149" s="148">
        <v>945000</v>
      </c>
      <c r="L149" s="149">
        <v>70</v>
      </c>
      <c r="M149" s="144" t="s">
        <v>34</v>
      </c>
      <c r="N149" s="145"/>
      <c r="O149" s="146" t="s">
        <v>68</v>
      </c>
      <c r="P149" s="146" t="s">
        <v>67</v>
      </c>
      <c r="Q149" s="146" t="s">
        <v>37</v>
      </c>
    </row>
    <row r="150" spans="1:17" ht="63.75" x14ac:dyDescent="0.2">
      <c r="A150" s="136" t="s">
        <v>26</v>
      </c>
      <c r="B150" s="144" t="s">
        <v>58</v>
      </c>
      <c r="C150" s="138" t="s">
        <v>59</v>
      </c>
      <c r="D150" s="144" t="s">
        <v>310</v>
      </c>
      <c r="E150" s="145" t="s">
        <v>239</v>
      </c>
      <c r="F150" s="140" t="s">
        <v>240</v>
      </c>
      <c r="G150" s="146">
        <v>47131824</v>
      </c>
      <c r="H150" s="140" t="s">
        <v>245</v>
      </c>
      <c r="I150" s="136">
        <v>10</v>
      </c>
      <c r="J150" s="147" t="s">
        <v>33</v>
      </c>
      <c r="K150" s="148">
        <v>682500</v>
      </c>
      <c r="L150" s="149">
        <v>70</v>
      </c>
      <c r="M150" s="144" t="s">
        <v>34</v>
      </c>
      <c r="N150" s="145"/>
      <c r="O150" s="146" t="s">
        <v>68</v>
      </c>
      <c r="P150" s="146" t="s">
        <v>67</v>
      </c>
      <c r="Q150" s="146" t="s">
        <v>37</v>
      </c>
    </row>
    <row r="151" spans="1:17" ht="63.75" x14ac:dyDescent="0.2">
      <c r="A151" s="136" t="s">
        <v>26</v>
      </c>
      <c r="B151" s="144" t="s">
        <v>58</v>
      </c>
      <c r="C151" s="138" t="s">
        <v>59</v>
      </c>
      <c r="D151" s="144" t="s">
        <v>310</v>
      </c>
      <c r="E151" s="145" t="s">
        <v>239</v>
      </c>
      <c r="F151" s="140" t="s">
        <v>240</v>
      </c>
      <c r="G151" s="146">
        <v>47131800</v>
      </c>
      <c r="H151" s="140" t="s">
        <v>246</v>
      </c>
      <c r="I151" s="136">
        <v>10</v>
      </c>
      <c r="J151" s="147" t="s">
        <v>33</v>
      </c>
      <c r="K151" s="148">
        <v>997500</v>
      </c>
      <c r="L151" s="149">
        <v>60</v>
      </c>
      <c r="M151" s="144" t="s">
        <v>34</v>
      </c>
      <c r="N151" s="145"/>
      <c r="O151" s="146" t="s">
        <v>68</v>
      </c>
      <c r="P151" s="146" t="s">
        <v>67</v>
      </c>
      <c r="Q151" s="146" t="s">
        <v>37</v>
      </c>
    </row>
    <row r="152" spans="1:17" ht="140.25" x14ac:dyDescent="0.2">
      <c r="A152" s="136" t="s">
        <v>26</v>
      </c>
      <c r="B152" s="144" t="s">
        <v>58</v>
      </c>
      <c r="C152" s="138" t="s">
        <v>59</v>
      </c>
      <c r="D152" s="144" t="s">
        <v>310</v>
      </c>
      <c r="E152" s="145" t="s">
        <v>239</v>
      </c>
      <c r="F152" s="140" t="s">
        <v>240</v>
      </c>
      <c r="G152" s="146">
        <v>47131800</v>
      </c>
      <c r="H152" s="140" t="s">
        <v>247</v>
      </c>
      <c r="I152" s="136">
        <v>10</v>
      </c>
      <c r="J152" s="147" t="s">
        <v>33</v>
      </c>
      <c r="K152" s="148">
        <v>11937500</v>
      </c>
      <c r="L152" s="149">
        <v>250</v>
      </c>
      <c r="M152" s="144" t="s">
        <v>271</v>
      </c>
      <c r="N152" s="145"/>
      <c r="O152" s="146" t="s">
        <v>68</v>
      </c>
      <c r="P152" s="146" t="s">
        <v>67</v>
      </c>
      <c r="Q152" s="146" t="s">
        <v>37</v>
      </c>
    </row>
    <row r="153" spans="1:17" ht="51" x14ac:dyDescent="0.2">
      <c r="A153" s="136" t="s">
        <v>26</v>
      </c>
      <c r="B153" s="144" t="s">
        <v>58</v>
      </c>
      <c r="C153" s="138" t="s">
        <v>59</v>
      </c>
      <c r="D153" s="144" t="s">
        <v>310</v>
      </c>
      <c r="E153" s="145" t="s">
        <v>239</v>
      </c>
      <c r="F153" s="140" t="s">
        <v>240</v>
      </c>
      <c r="G153" s="146">
        <v>47131800</v>
      </c>
      <c r="H153" s="140" t="s">
        <v>248</v>
      </c>
      <c r="I153" s="136">
        <v>10</v>
      </c>
      <c r="J153" s="147" t="s">
        <v>33</v>
      </c>
      <c r="K153" s="148">
        <v>971250</v>
      </c>
      <c r="L153" s="149">
        <v>70</v>
      </c>
      <c r="M153" s="144" t="s">
        <v>34</v>
      </c>
      <c r="N153" s="145"/>
      <c r="O153" s="146" t="s">
        <v>68</v>
      </c>
      <c r="P153" s="146" t="s">
        <v>67</v>
      </c>
      <c r="Q153" s="146" t="s">
        <v>37</v>
      </c>
    </row>
    <row r="154" spans="1:17" ht="51" x14ac:dyDescent="0.2">
      <c r="A154" s="136" t="s">
        <v>26</v>
      </c>
      <c r="B154" s="144" t="s">
        <v>58</v>
      </c>
      <c r="C154" s="138" t="s">
        <v>59</v>
      </c>
      <c r="D154" s="144" t="s">
        <v>310</v>
      </c>
      <c r="E154" s="145" t="s">
        <v>239</v>
      </c>
      <c r="F154" s="140" t="s">
        <v>240</v>
      </c>
      <c r="G154" s="146">
        <v>47131800</v>
      </c>
      <c r="H154" s="140" t="s">
        <v>249</v>
      </c>
      <c r="I154" s="136">
        <v>10</v>
      </c>
      <c r="J154" s="147" t="s">
        <v>33</v>
      </c>
      <c r="K154" s="148">
        <v>787500</v>
      </c>
      <c r="L154" s="149">
        <v>50</v>
      </c>
      <c r="M154" s="144" t="s">
        <v>34</v>
      </c>
      <c r="N154" s="145"/>
      <c r="O154" s="146" t="s">
        <v>68</v>
      </c>
      <c r="P154" s="146" t="s">
        <v>67</v>
      </c>
      <c r="Q154" s="146" t="s">
        <v>37</v>
      </c>
    </row>
    <row r="155" spans="1:17" ht="51" x14ac:dyDescent="0.2">
      <c r="A155" s="136" t="s">
        <v>26</v>
      </c>
      <c r="B155" s="144" t="s">
        <v>58</v>
      </c>
      <c r="C155" s="138" t="s">
        <v>59</v>
      </c>
      <c r="D155" s="144" t="s">
        <v>310</v>
      </c>
      <c r="E155" s="145" t="s">
        <v>239</v>
      </c>
      <c r="F155" s="140" t="s">
        <v>240</v>
      </c>
      <c r="G155" s="146">
        <v>47131802</v>
      </c>
      <c r="H155" s="140" t="s">
        <v>250</v>
      </c>
      <c r="I155" s="136">
        <v>10</v>
      </c>
      <c r="J155" s="147" t="s">
        <v>33</v>
      </c>
      <c r="K155" s="148">
        <v>987500</v>
      </c>
      <c r="L155" s="149">
        <v>25</v>
      </c>
      <c r="M155" s="144" t="s">
        <v>34</v>
      </c>
      <c r="N155" s="145"/>
      <c r="O155" s="146" t="s">
        <v>68</v>
      </c>
      <c r="P155" s="146" t="s">
        <v>67</v>
      </c>
      <c r="Q155" s="146" t="s">
        <v>37</v>
      </c>
    </row>
    <row r="156" spans="1:17" ht="102" x14ac:dyDescent="0.2">
      <c r="A156" s="136" t="s">
        <v>26</v>
      </c>
      <c r="B156" s="144" t="s">
        <v>58</v>
      </c>
      <c r="C156" s="138" t="s">
        <v>59</v>
      </c>
      <c r="D156" s="144" t="s">
        <v>310</v>
      </c>
      <c r="E156" s="145" t="s">
        <v>239</v>
      </c>
      <c r="F156" s="140" t="s">
        <v>240</v>
      </c>
      <c r="G156" s="146">
        <v>47131802</v>
      </c>
      <c r="H156" s="140" t="s">
        <v>251</v>
      </c>
      <c r="I156" s="136">
        <v>10</v>
      </c>
      <c r="J156" s="147" t="s">
        <v>33</v>
      </c>
      <c r="K156" s="148">
        <v>905000</v>
      </c>
      <c r="L156" s="149">
        <v>40</v>
      </c>
      <c r="M156" s="144" t="s">
        <v>271</v>
      </c>
      <c r="N156" s="145"/>
      <c r="O156" s="146" t="s">
        <v>68</v>
      </c>
      <c r="P156" s="146" t="s">
        <v>67</v>
      </c>
      <c r="Q156" s="146" t="s">
        <v>37</v>
      </c>
    </row>
    <row r="157" spans="1:17" ht="51" x14ac:dyDescent="0.2">
      <c r="A157" s="136" t="s">
        <v>26</v>
      </c>
      <c r="B157" s="144" t="s">
        <v>58</v>
      </c>
      <c r="C157" s="138" t="s">
        <v>59</v>
      </c>
      <c r="D157" s="144" t="s">
        <v>310</v>
      </c>
      <c r="E157" s="145" t="s">
        <v>239</v>
      </c>
      <c r="F157" s="140" t="s">
        <v>240</v>
      </c>
      <c r="G157" s="146">
        <v>47131800</v>
      </c>
      <c r="H157" s="140" t="s">
        <v>252</v>
      </c>
      <c r="I157" s="136">
        <v>10</v>
      </c>
      <c r="J157" s="147" t="s">
        <v>33</v>
      </c>
      <c r="K157" s="148">
        <v>571875</v>
      </c>
      <c r="L157" s="149">
        <v>25</v>
      </c>
      <c r="M157" s="144" t="s">
        <v>34</v>
      </c>
      <c r="N157" s="145"/>
      <c r="O157" s="146" t="s">
        <v>68</v>
      </c>
      <c r="P157" s="146" t="s">
        <v>67</v>
      </c>
      <c r="Q157" s="146" t="s">
        <v>37</v>
      </c>
    </row>
    <row r="158" spans="1:17" ht="38.25" x14ac:dyDescent="0.2">
      <c r="A158" s="136" t="s">
        <v>26</v>
      </c>
      <c r="B158" s="144" t="s">
        <v>58</v>
      </c>
      <c r="C158" s="138" t="s">
        <v>59</v>
      </c>
      <c r="D158" s="144" t="s">
        <v>310</v>
      </c>
      <c r="E158" s="145" t="s">
        <v>239</v>
      </c>
      <c r="F158" s="140" t="s">
        <v>240</v>
      </c>
      <c r="G158" s="146">
        <v>47131800</v>
      </c>
      <c r="H158" s="140" t="s">
        <v>253</v>
      </c>
      <c r="I158" s="136">
        <v>10</v>
      </c>
      <c r="J158" s="147" t="s">
        <v>33</v>
      </c>
      <c r="K158" s="148">
        <v>750000</v>
      </c>
      <c r="L158" s="149">
        <v>100</v>
      </c>
      <c r="M158" s="144" t="s">
        <v>34</v>
      </c>
      <c r="N158" s="145"/>
      <c r="O158" s="146" t="s">
        <v>68</v>
      </c>
      <c r="P158" s="146" t="s">
        <v>67</v>
      </c>
      <c r="Q158" s="146" t="s">
        <v>37</v>
      </c>
    </row>
    <row r="159" spans="1:17" ht="38.25" x14ac:dyDescent="0.2">
      <c r="A159" s="136" t="s">
        <v>26</v>
      </c>
      <c r="B159" s="144" t="s">
        <v>58</v>
      </c>
      <c r="C159" s="138" t="s">
        <v>59</v>
      </c>
      <c r="D159" s="144" t="s">
        <v>310</v>
      </c>
      <c r="E159" s="145" t="s">
        <v>239</v>
      </c>
      <c r="F159" s="140" t="s">
        <v>240</v>
      </c>
      <c r="G159" s="146">
        <v>47131800</v>
      </c>
      <c r="H159" s="140" t="s">
        <v>254</v>
      </c>
      <c r="I159" s="136">
        <v>10</v>
      </c>
      <c r="J159" s="147" t="s">
        <v>33</v>
      </c>
      <c r="K159" s="148">
        <v>4131250</v>
      </c>
      <c r="L159" s="149">
        <v>25</v>
      </c>
      <c r="M159" s="144" t="s">
        <v>140</v>
      </c>
      <c r="N159" s="145"/>
      <c r="O159" s="146" t="s">
        <v>68</v>
      </c>
      <c r="P159" s="146" t="s">
        <v>67</v>
      </c>
      <c r="Q159" s="146" t="s">
        <v>37</v>
      </c>
    </row>
    <row r="160" spans="1:17" ht="51" x14ac:dyDescent="0.2">
      <c r="A160" s="136" t="s">
        <v>26</v>
      </c>
      <c r="B160" s="144" t="s">
        <v>58</v>
      </c>
      <c r="C160" s="138" t="s">
        <v>59</v>
      </c>
      <c r="D160" s="144" t="s">
        <v>310</v>
      </c>
      <c r="E160" s="145" t="s">
        <v>239</v>
      </c>
      <c r="F160" s="140" t="s">
        <v>240</v>
      </c>
      <c r="G160" s="146">
        <v>47131800</v>
      </c>
      <c r="H160" s="140" t="s">
        <v>255</v>
      </c>
      <c r="I160" s="136">
        <v>10</v>
      </c>
      <c r="J160" s="147" t="s">
        <v>33</v>
      </c>
      <c r="K160" s="148">
        <v>156250</v>
      </c>
      <c r="L160" s="149">
        <v>10</v>
      </c>
      <c r="M160" s="144" t="s">
        <v>34</v>
      </c>
      <c r="N160" s="145"/>
      <c r="O160" s="146" t="s">
        <v>68</v>
      </c>
      <c r="P160" s="146" t="s">
        <v>67</v>
      </c>
      <c r="Q160" s="146" t="s">
        <v>37</v>
      </c>
    </row>
    <row r="161" spans="1:17" ht="38.25" x14ac:dyDescent="0.2">
      <c r="A161" s="136" t="s">
        <v>26</v>
      </c>
      <c r="B161" s="144" t="s">
        <v>58</v>
      </c>
      <c r="C161" s="138" t="s">
        <v>59</v>
      </c>
      <c r="D161" s="144" t="s">
        <v>310</v>
      </c>
      <c r="E161" s="145" t="s">
        <v>239</v>
      </c>
      <c r="F161" s="140" t="s">
        <v>240</v>
      </c>
      <c r="G161" s="146">
        <v>47131810</v>
      </c>
      <c r="H161" s="140" t="s">
        <v>256</v>
      </c>
      <c r="I161" s="136">
        <v>10</v>
      </c>
      <c r="J161" s="147" t="s">
        <v>33</v>
      </c>
      <c r="K161" s="148">
        <v>81250</v>
      </c>
      <c r="L161" s="149">
        <v>5</v>
      </c>
      <c r="M161" s="144" t="s">
        <v>34</v>
      </c>
      <c r="N161" s="145"/>
      <c r="O161" s="146" t="s">
        <v>68</v>
      </c>
      <c r="P161" s="146" t="s">
        <v>67</v>
      </c>
      <c r="Q161" s="146" t="s">
        <v>37</v>
      </c>
    </row>
    <row r="162" spans="1:17" ht="38.25" x14ac:dyDescent="0.2">
      <c r="A162" s="136" t="s">
        <v>26</v>
      </c>
      <c r="B162" s="144" t="s">
        <v>58</v>
      </c>
      <c r="C162" s="138" t="s">
        <v>59</v>
      </c>
      <c r="D162" s="144" t="s">
        <v>310</v>
      </c>
      <c r="E162" s="145" t="s">
        <v>239</v>
      </c>
      <c r="F162" s="140" t="s">
        <v>240</v>
      </c>
      <c r="G162" s="146">
        <v>47131800</v>
      </c>
      <c r="H162" s="140" t="s">
        <v>257</v>
      </c>
      <c r="I162" s="136">
        <v>10</v>
      </c>
      <c r="J162" s="147" t="s">
        <v>33</v>
      </c>
      <c r="K162" s="148">
        <v>687500</v>
      </c>
      <c r="L162" s="149">
        <v>50</v>
      </c>
      <c r="M162" s="144" t="s">
        <v>34</v>
      </c>
      <c r="N162" s="145"/>
      <c r="O162" s="146" t="s">
        <v>68</v>
      </c>
      <c r="P162" s="146" t="s">
        <v>67</v>
      </c>
      <c r="Q162" s="146" t="s">
        <v>37</v>
      </c>
    </row>
    <row r="163" spans="1:17" ht="102" x14ac:dyDescent="0.2">
      <c r="A163" s="136" t="s">
        <v>26</v>
      </c>
      <c r="B163" s="144" t="s">
        <v>58</v>
      </c>
      <c r="C163" s="138" t="s">
        <v>59</v>
      </c>
      <c r="D163" s="144" t="s">
        <v>310</v>
      </c>
      <c r="E163" s="145" t="s">
        <v>239</v>
      </c>
      <c r="F163" s="140" t="s">
        <v>240</v>
      </c>
      <c r="G163" s="146">
        <v>47131800</v>
      </c>
      <c r="H163" s="140" t="s">
        <v>258</v>
      </c>
      <c r="I163" s="136">
        <v>10</v>
      </c>
      <c r="J163" s="147" t="s">
        <v>33</v>
      </c>
      <c r="K163" s="148">
        <v>1125000</v>
      </c>
      <c r="L163" s="149">
        <v>40</v>
      </c>
      <c r="M163" s="144" t="s">
        <v>34</v>
      </c>
      <c r="N163" s="145"/>
      <c r="O163" s="146" t="s">
        <v>68</v>
      </c>
      <c r="P163" s="146" t="s">
        <v>67</v>
      </c>
      <c r="Q163" s="146" t="s">
        <v>37</v>
      </c>
    </row>
    <row r="164" spans="1:17" ht="38.25" x14ac:dyDescent="0.2">
      <c r="A164" s="136" t="s">
        <v>26</v>
      </c>
      <c r="B164" s="144" t="s">
        <v>193</v>
      </c>
      <c r="C164" s="138" t="s">
        <v>196</v>
      </c>
      <c r="D164" s="144" t="s">
        <v>310</v>
      </c>
      <c r="E164" s="145" t="s">
        <v>239</v>
      </c>
      <c r="F164" s="140" t="s">
        <v>240</v>
      </c>
      <c r="G164" s="146">
        <v>53131600</v>
      </c>
      <c r="H164" s="140" t="s">
        <v>259</v>
      </c>
      <c r="I164" s="136">
        <v>10</v>
      </c>
      <c r="J164" s="147" t="s">
        <v>33</v>
      </c>
      <c r="K164" s="148">
        <v>1200000</v>
      </c>
      <c r="L164" s="149">
        <v>30</v>
      </c>
      <c r="M164" s="144" t="s">
        <v>34</v>
      </c>
      <c r="N164" s="145"/>
      <c r="O164" s="146" t="s">
        <v>68</v>
      </c>
      <c r="P164" s="146" t="s">
        <v>67</v>
      </c>
      <c r="Q164" s="146" t="s">
        <v>37</v>
      </c>
    </row>
    <row r="165" spans="1:17" ht="51" x14ac:dyDescent="0.2">
      <c r="A165" s="136" t="s">
        <v>26</v>
      </c>
      <c r="B165" s="144" t="s">
        <v>58</v>
      </c>
      <c r="C165" s="138" t="s">
        <v>59</v>
      </c>
      <c r="D165" s="144" t="s">
        <v>310</v>
      </c>
      <c r="E165" s="145" t="s">
        <v>239</v>
      </c>
      <c r="F165" s="140" t="s">
        <v>240</v>
      </c>
      <c r="G165" s="146">
        <v>47131618</v>
      </c>
      <c r="H165" s="140" t="s">
        <v>260</v>
      </c>
      <c r="I165" s="136">
        <v>10</v>
      </c>
      <c r="J165" s="147" t="s">
        <v>33</v>
      </c>
      <c r="K165" s="148">
        <v>4140000</v>
      </c>
      <c r="L165" s="149">
        <v>300</v>
      </c>
      <c r="M165" s="144" t="s">
        <v>34</v>
      </c>
      <c r="N165" s="145"/>
      <c r="O165" s="146" t="s">
        <v>68</v>
      </c>
      <c r="P165" s="146" t="s">
        <v>67</v>
      </c>
      <c r="Q165" s="146" t="s">
        <v>37</v>
      </c>
    </row>
    <row r="166" spans="1:17" ht="25.5" x14ac:dyDescent="0.2">
      <c r="A166" s="136" t="s">
        <v>26</v>
      </c>
      <c r="B166" s="144" t="s">
        <v>234</v>
      </c>
      <c r="C166" s="138" t="s">
        <v>235</v>
      </c>
      <c r="D166" s="144" t="s">
        <v>236</v>
      </c>
      <c r="E166" s="145" t="s">
        <v>261</v>
      </c>
      <c r="F166" s="140" t="s">
        <v>262</v>
      </c>
      <c r="G166" s="146">
        <v>25172504</v>
      </c>
      <c r="H166" s="140" t="s">
        <v>263</v>
      </c>
      <c r="I166" s="136">
        <v>10</v>
      </c>
      <c r="J166" s="147" t="s">
        <v>33</v>
      </c>
      <c r="K166" s="148">
        <v>30000000</v>
      </c>
      <c r="L166" s="149">
        <v>1</v>
      </c>
      <c r="M166" s="144" t="s">
        <v>34</v>
      </c>
      <c r="N166" s="145"/>
      <c r="O166" s="146" t="s">
        <v>68</v>
      </c>
      <c r="P166" s="146" t="s">
        <v>67</v>
      </c>
      <c r="Q166" s="146" t="s">
        <v>37</v>
      </c>
    </row>
    <row r="167" spans="1:17" ht="25.5" x14ac:dyDescent="0.2">
      <c r="A167" s="136" t="s">
        <v>26</v>
      </c>
      <c r="B167" s="144" t="s">
        <v>234</v>
      </c>
      <c r="C167" s="138" t="s">
        <v>235</v>
      </c>
      <c r="D167" s="144" t="s">
        <v>236</v>
      </c>
      <c r="E167" s="145" t="s">
        <v>261</v>
      </c>
      <c r="F167" s="140" t="s">
        <v>262</v>
      </c>
      <c r="G167" s="146">
        <v>25172512</v>
      </c>
      <c r="H167" s="140" t="s">
        <v>264</v>
      </c>
      <c r="I167" s="136">
        <v>10</v>
      </c>
      <c r="J167" s="147" t="s">
        <v>33</v>
      </c>
      <c r="K167" s="148">
        <v>30000000</v>
      </c>
      <c r="L167" s="149">
        <v>1</v>
      </c>
      <c r="M167" s="144" t="s">
        <v>34</v>
      </c>
      <c r="N167" s="145"/>
      <c r="O167" s="146" t="s">
        <v>68</v>
      </c>
      <c r="P167" s="146" t="s">
        <v>67</v>
      </c>
      <c r="Q167" s="146" t="s">
        <v>37</v>
      </c>
    </row>
    <row r="168" spans="1:17" ht="25.5" x14ac:dyDescent="0.2">
      <c r="A168" s="136" t="s">
        <v>26</v>
      </c>
      <c r="B168" s="144" t="s">
        <v>58</v>
      </c>
      <c r="C168" s="138" t="s">
        <v>59</v>
      </c>
      <c r="D168" s="144" t="s">
        <v>310</v>
      </c>
      <c r="E168" s="145" t="s">
        <v>261</v>
      </c>
      <c r="F168" s="140" t="s">
        <v>262</v>
      </c>
      <c r="G168" s="146">
        <v>24111503</v>
      </c>
      <c r="H168" s="140" t="s">
        <v>272</v>
      </c>
      <c r="I168" s="136">
        <v>10</v>
      </c>
      <c r="J168" s="147" t="s">
        <v>33</v>
      </c>
      <c r="K168" s="148">
        <v>4437500</v>
      </c>
      <c r="L168" s="149">
        <v>500</v>
      </c>
      <c r="M168" s="144" t="s">
        <v>140</v>
      </c>
      <c r="N168" s="145"/>
      <c r="O168" s="146" t="s">
        <v>68</v>
      </c>
      <c r="P168" s="146" t="s">
        <v>67</v>
      </c>
      <c r="Q168" s="146" t="s">
        <v>37</v>
      </c>
    </row>
    <row r="169" spans="1:17" ht="25.5" x14ac:dyDescent="0.2">
      <c r="A169" s="136" t="s">
        <v>26</v>
      </c>
      <c r="B169" s="144" t="s">
        <v>58</v>
      </c>
      <c r="C169" s="138" t="s">
        <v>59</v>
      </c>
      <c r="D169" s="144" t="s">
        <v>310</v>
      </c>
      <c r="E169" s="145" t="s">
        <v>261</v>
      </c>
      <c r="F169" s="140" t="s">
        <v>262</v>
      </c>
      <c r="G169" s="146">
        <v>24111503</v>
      </c>
      <c r="H169" s="140" t="s">
        <v>273</v>
      </c>
      <c r="I169" s="136">
        <v>10</v>
      </c>
      <c r="J169" s="147" t="s">
        <v>33</v>
      </c>
      <c r="K169" s="148">
        <v>5500000</v>
      </c>
      <c r="L169" s="149">
        <v>500</v>
      </c>
      <c r="M169" s="144" t="s">
        <v>140</v>
      </c>
      <c r="N169" s="145"/>
      <c r="O169" s="146" t="s">
        <v>68</v>
      </c>
      <c r="P169" s="146" t="s">
        <v>67</v>
      </c>
      <c r="Q169" s="146" t="s">
        <v>37</v>
      </c>
    </row>
    <row r="170" spans="1:17" ht="38.25" x14ac:dyDescent="0.2">
      <c r="A170" s="136" t="s">
        <v>26</v>
      </c>
      <c r="B170" s="144" t="s">
        <v>58</v>
      </c>
      <c r="C170" s="138" t="s">
        <v>59</v>
      </c>
      <c r="D170" s="144" t="s">
        <v>310</v>
      </c>
      <c r="E170" s="145" t="s">
        <v>261</v>
      </c>
      <c r="F170" s="140" t="s">
        <v>262</v>
      </c>
      <c r="G170" s="146">
        <v>24111503</v>
      </c>
      <c r="H170" s="140" t="s">
        <v>274</v>
      </c>
      <c r="I170" s="136">
        <v>10</v>
      </c>
      <c r="J170" s="147" t="s">
        <v>33</v>
      </c>
      <c r="K170" s="148">
        <v>3300000</v>
      </c>
      <c r="L170" s="149">
        <v>300</v>
      </c>
      <c r="M170" s="144" t="s">
        <v>140</v>
      </c>
      <c r="N170" s="145"/>
      <c r="O170" s="146" t="s">
        <v>68</v>
      </c>
      <c r="P170" s="146" t="s">
        <v>67</v>
      </c>
      <c r="Q170" s="146" t="s">
        <v>37</v>
      </c>
    </row>
    <row r="171" spans="1:17" ht="38.25" x14ac:dyDescent="0.2">
      <c r="A171" s="136" t="s">
        <v>26</v>
      </c>
      <c r="B171" s="144" t="s">
        <v>58</v>
      </c>
      <c r="C171" s="138" t="s">
        <v>59</v>
      </c>
      <c r="D171" s="144" t="s">
        <v>310</v>
      </c>
      <c r="E171" s="145" t="s">
        <v>261</v>
      </c>
      <c r="F171" s="140" t="s">
        <v>262</v>
      </c>
      <c r="G171" s="146">
        <v>24111503</v>
      </c>
      <c r="H171" s="140" t="s">
        <v>275</v>
      </c>
      <c r="I171" s="136">
        <v>10</v>
      </c>
      <c r="J171" s="147" t="s">
        <v>33</v>
      </c>
      <c r="K171" s="148">
        <v>2662500</v>
      </c>
      <c r="L171" s="149">
        <v>300</v>
      </c>
      <c r="M171" s="144" t="s">
        <v>140</v>
      </c>
      <c r="N171" s="145"/>
      <c r="O171" s="146" t="s">
        <v>68</v>
      </c>
      <c r="P171" s="146" t="s">
        <v>67</v>
      </c>
      <c r="Q171" s="146" t="s">
        <v>37</v>
      </c>
    </row>
    <row r="172" spans="1:17" ht="102" x14ac:dyDescent="0.2">
      <c r="A172" s="136" t="s">
        <v>26</v>
      </c>
      <c r="B172" s="144" t="s">
        <v>58</v>
      </c>
      <c r="C172" s="138" t="s">
        <v>59</v>
      </c>
      <c r="D172" s="144" t="s">
        <v>310</v>
      </c>
      <c r="E172" s="145" t="s">
        <v>261</v>
      </c>
      <c r="F172" s="140" t="s">
        <v>262</v>
      </c>
      <c r="G172" s="146">
        <v>46181504</v>
      </c>
      <c r="H172" s="140" t="s">
        <v>276</v>
      </c>
      <c r="I172" s="136">
        <v>10</v>
      </c>
      <c r="J172" s="147" t="s">
        <v>33</v>
      </c>
      <c r="K172" s="148">
        <v>900000</v>
      </c>
      <c r="L172" s="149">
        <v>100</v>
      </c>
      <c r="M172" s="144" t="s">
        <v>140</v>
      </c>
      <c r="N172" s="145"/>
      <c r="O172" s="146" t="s">
        <v>68</v>
      </c>
      <c r="P172" s="146" t="s">
        <v>67</v>
      </c>
      <c r="Q172" s="146" t="s">
        <v>37</v>
      </c>
    </row>
    <row r="173" spans="1:17" ht="76.5" x14ac:dyDescent="0.2">
      <c r="A173" s="136" t="s">
        <v>26</v>
      </c>
      <c r="B173" s="144" t="s">
        <v>58</v>
      </c>
      <c r="C173" s="138" t="s">
        <v>59</v>
      </c>
      <c r="D173" s="144" t="s">
        <v>310</v>
      </c>
      <c r="E173" s="145" t="s">
        <v>261</v>
      </c>
      <c r="F173" s="140" t="s">
        <v>262</v>
      </c>
      <c r="G173" s="146">
        <v>47131604</v>
      </c>
      <c r="H173" s="140" t="s">
        <v>277</v>
      </c>
      <c r="I173" s="136">
        <v>10</v>
      </c>
      <c r="J173" s="147" t="s">
        <v>33</v>
      </c>
      <c r="K173" s="148">
        <v>2625000</v>
      </c>
      <c r="L173" s="149">
        <v>250</v>
      </c>
      <c r="M173" s="144" t="s">
        <v>34</v>
      </c>
      <c r="N173" s="145"/>
      <c r="O173" s="146" t="s">
        <v>68</v>
      </c>
      <c r="P173" s="146" t="s">
        <v>67</v>
      </c>
      <c r="Q173" s="146" t="s">
        <v>37</v>
      </c>
    </row>
    <row r="174" spans="1:17" ht="63.75" x14ac:dyDescent="0.2">
      <c r="A174" s="136" t="s">
        <v>26</v>
      </c>
      <c r="B174" s="144" t="s">
        <v>58</v>
      </c>
      <c r="C174" s="138" t="s">
        <v>59</v>
      </c>
      <c r="D174" s="144" t="s">
        <v>310</v>
      </c>
      <c r="E174" s="145" t="s">
        <v>261</v>
      </c>
      <c r="F174" s="140" t="s">
        <v>262</v>
      </c>
      <c r="G174" s="146">
        <v>47131611</v>
      </c>
      <c r="H174" s="140" t="s">
        <v>278</v>
      </c>
      <c r="I174" s="136">
        <v>10</v>
      </c>
      <c r="J174" s="147" t="s">
        <v>33</v>
      </c>
      <c r="K174" s="148">
        <v>217500</v>
      </c>
      <c r="L174" s="149">
        <v>30</v>
      </c>
      <c r="M174" s="144" t="s">
        <v>34</v>
      </c>
      <c r="N174" s="145"/>
      <c r="O174" s="146" t="s">
        <v>68</v>
      </c>
      <c r="P174" s="146" t="s">
        <v>67</v>
      </c>
      <c r="Q174" s="146" t="s">
        <v>37</v>
      </c>
    </row>
    <row r="175" spans="1:17" ht="89.25" x14ac:dyDescent="0.2">
      <c r="A175" s="136" t="s">
        <v>26</v>
      </c>
      <c r="B175" s="144" t="s">
        <v>58</v>
      </c>
      <c r="C175" s="138" t="s">
        <v>59</v>
      </c>
      <c r="D175" s="144" t="s">
        <v>310</v>
      </c>
      <c r="E175" s="145" t="s">
        <v>261</v>
      </c>
      <c r="F175" s="140" t="s">
        <v>262</v>
      </c>
      <c r="G175" s="146">
        <v>47121804</v>
      </c>
      <c r="H175" s="140" t="s">
        <v>279</v>
      </c>
      <c r="I175" s="136">
        <v>10</v>
      </c>
      <c r="J175" s="147" t="s">
        <v>33</v>
      </c>
      <c r="K175" s="148">
        <v>468750</v>
      </c>
      <c r="L175" s="149">
        <v>30</v>
      </c>
      <c r="M175" s="144" t="s">
        <v>34</v>
      </c>
      <c r="N175" s="145"/>
      <c r="O175" s="146" t="s">
        <v>68</v>
      </c>
      <c r="P175" s="146" t="s">
        <v>67</v>
      </c>
      <c r="Q175" s="146" t="s">
        <v>37</v>
      </c>
    </row>
    <row r="176" spans="1:17" ht="63.75" x14ac:dyDescent="0.2">
      <c r="A176" s="136" t="s">
        <v>26</v>
      </c>
      <c r="B176" s="144" t="s">
        <v>58</v>
      </c>
      <c r="C176" s="138" t="s">
        <v>59</v>
      </c>
      <c r="D176" s="144" t="s">
        <v>310</v>
      </c>
      <c r="E176" s="145" t="s">
        <v>261</v>
      </c>
      <c r="F176" s="140" t="s">
        <v>262</v>
      </c>
      <c r="G176" s="146">
        <v>47131605</v>
      </c>
      <c r="H176" s="140" t="s">
        <v>280</v>
      </c>
      <c r="I176" s="136">
        <v>10</v>
      </c>
      <c r="J176" s="147" t="s">
        <v>33</v>
      </c>
      <c r="K176" s="148">
        <v>93750</v>
      </c>
      <c r="L176" s="149">
        <v>10</v>
      </c>
      <c r="M176" s="144" t="s">
        <v>34</v>
      </c>
      <c r="N176" s="145"/>
      <c r="O176" s="146" t="s">
        <v>68</v>
      </c>
      <c r="P176" s="146" t="s">
        <v>67</v>
      </c>
      <c r="Q176" s="146" t="s">
        <v>37</v>
      </c>
    </row>
    <row r="177" spans="1:17" ht="63.75" x14ac:dyDescent="0.2">
      <c r="A177" s="136" t="s">
        <v>26</v>
      </c>
      <c r="B177" s="144" t="s">
        <v>58</v>
      </c>
      <c r="C177" s="138" t="s">
        <v>59</v>
      </c>
      <c r="D177" s="144" t="s">
        <v>310</v>
      </c>
      <c r="E177" s="145" t="s">
        <v>261</v>
      </c>
      <c r="F177" s="140" t="s">
        <v>262</v>
      </c>
      <c r="G177" s="146">
        <v>47131605</v>
      </c>
      <c r="H177" s="140" t="s">
        <v>281</v>
      </c>
      <c r="I177" s="136">
        <v>10</v>
      </c>
      <c r="J177" s="147" t="s">
        <v>33</v>
      </c>
      <c r="K177" s="148">
        <v>585000</v>
      </c>
      <c r="L177" s="149">
        <v>60</v>
      </c>
      <c r="M177" s="144" t="s">
        <v>34</v>
      </c>
      <c r="N177" s="145"/>
      <c r="O177" s="146" t="s">
        <v>68</v>
      </c>
      <c r="P177" s="146" t="s">
        <v>67</v>
      </c>
      <c r="Q177" s="146" t="s">
        <v>37</v>
      </c>
    </row>
    <row r="178" spans="1:17" ht="76.5" x14ac:dyDescent="0.2">
      <c r="A178" s="136" t="s">
        <v>26</v>
      </c>
      <c r="B178" s="144" t="s">
        <v>58</v>
      </c>
      <c r="C178" s="138" t="s">
        <v>59</v>
      </c>
      <c r="D178" s="144" t="s">
        <v>310</v>
      </c>
      <c r="E178" s="145" t="s">
        <v>261</v>
      </c>
      <c r="F178" s="140" t="s">
        <v>262</v>
      </c>
      <c r="G178" s="146">
        <v>47131600</v>
      </c>
      <c r="H178" s="140" t="s">
        <v>282</v>
      </c>
      <c r="I178" s="136">
        <v>10</v>
      </c>
      <c r="J178" s="147" t="s">
        <v>33</v>
      </c>
      <c r="K178" s="148">
        <v>957350</v>
      </c>
      <c r="L178" s="149">
        <v>30</v>
      </c>
      <c r="M178" s="144" t="s">
        <v>34</v>
      </c>
      <c r="N178" s="145"/>
      <c r="O178" s="146" t="s">
        <v>68</v>
      </c>
      <c r="P178" s="146" t="s">
        <v>67</v>
      </c>
      <c r="Q178" s="146" t="s">
        <v>37</v>
      </c>
    </row>
    <row r="179" spans="1:17" ht="38.25" x14ac:dyDescent="0.2">
      <c r="A179" s="136" t="s">
        <v>26</v>
      </c>
      <c r="B179" s="144" t="s">
        <v>58</v>
      </c>
      <c r="C179" s="138" t="s">
        <v>59</v>
      </c>
      <c r="D179" s="144" t="s">
        <v>310</v>
      </c>
      <c r="E179" s="145" t="s">
        <v>261</v>
      </c>
      <c r="F179" s="140" t="s">
        <v>262</v>
      </c>
      <c r="G179" s="146">
        <v>14111704</v>
      </c>
      <c r="H179" s="140" t="s">
        <v>283</v>
      </c>
      <c r="I179" s="136">
        <v>10</v>
      </c>
      <c r="J179" s="147" t="s">
        <v>33</v>
      </c>
      <c r="K179" s="148">
        <v>240000</v>
      </c>
      <c r="L179" s="149">
        <v>48</v>
      </c>
      <c r="M179" s="144" t="s">
        <v>34</v>
      </c>
      <c r="N179" s="145"/>
      <c r="O179" s="146" t="s">
        <v>68</v>
      </c>
      <c r="P179" s="146" t="s">
        <v>67</v>
      </c>
      <c r="Q179" s="146" t="s">
        <v>37</v>
      </c>
    </row>
    <row r="180" spans="1:17" ht="51" x14ac:dyDescent="0.2">
      <c r="A180" s="136" t="s">
        <v>26</v>
      </c>
      <c r="B180" s="144" t="s">
        <v>58</v>
      </c>
      <c r="C180" s="138" t="s">
        <v>59</v>
      </c>
      <c r="D180" s="144" t="s">
        <v>310</v>
      </c>
      <c r="E180" s="145" t="s">
        <v>261</v>
      </c>
      <c r="F180" s="140" t="s">
        <v>262</v>
      </c>
      <c r="G180" s="146">
        <v>14111704</v>
      </c>
      <c r="H180" s="140" t="s">
        <v>284</v>
      </c>
      <c r="I180" s="136">
        <v>10</v>
      </c>
      <c r="J180" s="147" t="s">
        <v>33</v>
      </c>
      <c r="K180" s="148">
        <v>1256250</v>
      </c>
      <c r="L180" s="149">
        <v>30</v>
      </c>
      <c r="M180" s="144" t="s">
        <v>34</v>
      </c>
      <c r="N180" s="145"/>
      <c r="O180" s="146" t="s">
        <v>68</v>
      </c>
      <c r="P180" s="146" t="s">
        <v>67</v>
      </c>
      <c r="Q180" s="146" t="s">
        <v>37</v>
      </c>
    </row>
    <row r="181" spans="1:17" ht="51" x14ac:dyDescent="0.2">
      <c r="A181" s="136" t="s">
        <v>26</v>
      </c>
      <c r="B181" s="144" t="s">
        <v>58</v>
      </c>
      <c r="C181" s="138" t="s">
        <v>59</v>
      </c>
      <c r="D181" s="144" t="s">
        <v>310</v>
      </c>
      <c r="E181" s="145" t="s">
        <v>261</v>
      </c>
      <c r="F181" s="140" t="s">
        <v>262</v>
      </c>
      <c r="G181" s="146">
        <v>52121601</v>
      </c>
      <c r="H181" s="140" t="s">
        <v>285</v>
      </c>
      <c r="I181" s="136">
        <v>10</v>
      </c>
      <c r="J181" s="147" t="s">
        <v>33</v>
      </c>
      <c r="K181" s="148">
        <v>1687500</v>
      </c>
      <c r="L181" s="149">
        <v>100</v>
      </c>
      <c r="M181" s="144" t="s">
        <v>34</v>
      </c>
      <c r="N181" s="145"/>
      <c r="O181" s="146" t="s">
        <v>68</v>
      </c>
      <c r="P181" s="146" t="s">
        <v>67</v>
      </c>
      <c r="Q181" s="146" t="s">
        <v>37</v>
      </c>
    </row>
    <row r="182" spans="1:17" ht="51" x14ac:dyDescent="0.2">
      <c r="A182" s="136" t="s">
        <v>26</v>
      </c>
      <c r="B182" s="144" t="s">
        <v>58</v>
      </c>
      <c r="C182" s="138" t="s">
        <v>59</v>
      </c>
      <c r="D182" s="144" t="s">
        <v>310</v>
      </c>
      <c r="E182" s="145" t="s">
        <v>261</v>
      </c>
      <c r="F182" s="140" t="s">
        <v>262</v>
      </c>
      <c r="G182" s="146">
        <v>47131600</v>
      </c>
      <c r="H182" s="140" t="s">
        <v>286</v>
      </c>
      <c r="I182" s="136">
        <v>10</v>
      </c>
      <c r="J182" s="147" t="s">
        <v>33</v>
      </c>
      <c r="K182" s="148">
        <v>102500</v>
      </c>
      <c r="L182" s="149">
        <v>10</v>
      </c>
      <c r="M182" s="144" t="s">
        <v>34</v>
      </c>
      <c r="N182" s="145"/>
      <c r="O182" s="146" t="s">
        <v>68</v>
      </c>
      <c r="P182" s="146" t="s">
        <v>67</v>
      </c>
      <c r="Q182" s="146" t="s">
        <v>37</v>
      </c>
    </row>
    <row r="183" spans="1:17" ht="51" x14ac:dyDescent="0.2">
      <c r="A183" s="136" t="s">
        <v>26</v>
      </c>
      <c r="B183" s="144" t="s">
        <v>134</v>
      </c>
      <c r="C183" s="138" t="s">
        <v>194</v>
      </c>
      <c r="D183" s="144" t="s">
        <v>136</v>
      </c>
      <c r="E183" s="145" t="s">
        <v>261</v>
      </c>
      <c r="F183" s="140" t="s">
        <v>262</v>
      </c>
      <c r="G183" s="146">
        <v>52151504</v>
      </c>
      <c r="H183" s="140" t="s">
        <v>287</v>
      </c>
      <c r="I183" s="136">
        <v>10</v>
      </c>
      <c r="J183" s="147" t="s">
        <v>33</v>
      </c>
      <c r="K183" s="148">
        <v>1472800</v>
      </c>
      <c r="L183" s="149">
        <v>112</v>
      </c>
      <c r="M183" s="144" t="s">
        <v>140</v>
      </c>
      <c r="N183" s="145"/>
      <c r="O183" s="146" t="s">
        <v>127</v>
      </c>
      <c r="P183" s="146" t="s">
        <v>68</v>
      </c>
      <c r="Q183" s="146" t="s">
        <v>37</v>
      </c>
    </row>
    <row r="184" spans="1:17" ht="51" x14ac:dyDescent="0.2">
      <c r="A184" s="136" t="s">
        <v>26</v>
      </c>
      <c r="B184" s="144" t="s">
        <v>134</v>
      </c>
      <c r="C184" s="138" t="s">
        <v>194</v>
      </c>
      <c r="D184" s="144" t="s">
        <v>136</v>
      </c>
      <c r="E184" s="145" t="s">
        <v>261</v>
      </c>
      <c r="F184" s="140" t="s">
        <v>262</v>
      </c>
      <c r="G184" s="146">
        <v>52151504</v>
      </c>
      <c r="H184" s="140" t="s">
        <v>288</v>
      </c>
      <c r="I184" s="136">
        <v>10</v>
      </c>
      <c r="J184" s="147" t="s">
        <v>33</v>
      </c>
      <c r="K184" s="148">
        <v>583830</v>
      </c>
      <c r="L184" s="149">
        <v>35</v>
      </c>
      <c r="M184" s="144" t="s">
        <v>140</v>
      </c>
      <c r="N184" s="145"/>
      <c r="O184" s="146" t="s">
        <v>127</v>
      </c>
      <c r="P184" s="146" t="s">
        <v>68</v>
      </c>
      <c r="Q184" s="146" t="s">
        <v>37</v>
      </c>
    </row>
    <row r="185" spans="1:17" ht="38.25" x14ac:dyDescent="0.2">
      <c r="A185" s="136" t="s">
        <v>26</v>
      </c>
      <c r="B185" s="144" t="s">
        <v>134</v>
      </c>
      <c r="C185" s="138" t="s">
        <v>194</v>
      </c>
      <c r="D185" s="144" t="s">
        <v>136</v>
      </c>
      <c r="E185" s="145" t="s">
        <v>261</v>
      </c>
      <c r="F185" s="140" t="s">
        <v>262</v>
      </c>
      <c r="G185" s="146">
        <v>14111705</v>
      </c>
      <c r="H185" s="140" t="s">
        <v>289</v>
      </c>
      <c r="I185" s="136">
        <v>10</v>
      </c>
      <c r="J185" s="147" t="s">
        <v>33</v>
      </c>
      <c r="K185" s="148">
        <v>234770</v>
      </c>
      <c r="L185" s="149">
        <v>31</v>
      </c>
      <c r="M185" s="144" t="s">
        <v>140</v>
      </c>
      <c r="N185" s="145"/>
      <c r="O185" s="146" t="s">
        <v>68</v>
      </c>
      <c r="P185" s="146" t="s">
        <v>68</v>
      </c>
      <c r="Q185" s="146" t="s">
        <v>37</v>
      </c>
    </row>
    <row r="186" spans="1:17" ht="63.75" x14ac:dyDescent="0.2">
      <c r="A186" s="136" t="s">
        <v>26</v>
      </c>
      <c r="B186" s="144" t="s">
        <v>58</v>
      </c>
      <c r="C186" s="138" t="s">
        <v>59</v>
      </c>
      <c r="D186" s="144" t="s">
        <v>310</v>
      </c>
      <c r="E186" s="145" t="s">
        <v>261</v>
      </c>
      <c r="F186" s="140" t="s">
        <v>262</v>
      </c>
      <c r="G186" s="146">
        <v>47121702</v>
      </c>
      <c r="H186" s="140" t="s">
        <v>290</v>
      </c>
      <c r="I186" s="136">
        <v>10</v>
      </c>
      <c r="J186" s="147" t="s">
        <v>33</v>
      </c>
      <c r="K186" s="148">
        <v>1080000</v>
      </c>
      <c r="L186" s="149">
        <v>30</v>
      </c>
      <c r="M186" s="144" t="s">
        <v>34</v>
      </c>
      <c r="N186" s="145"/>
      <c r="O186" s="146" t="s">
        <v>68</v>
      </c>
      <c r="P186" s="146" t="s">
        <v>67</v>
      </c>
      <c r="Q186" s="146" t="s">
        <v>37</v>
      </c>
    </row>
    <row r="187" spans="1:17" ht="25.5" x14ac:dyDescent="0.2">
      <c r="A187" s="136" t="s">
        <v>26</v>
      </c>
      <c r="B187" s="144" t="s">
        <v>193</v>
      </c>
      <c r="C187" s="138" t="s">
        <v>196</v>
      </c>
      <c r="D187" s="144" t="s">
        <v>198</v>
      </c>
      <c r="E187" s="145" t="s">
        <v>261</v>
      </c>
      <c r="F187" s="140" t="s">
        <v>262</v>
      </c>
      <c r="G187" s="146">
        <v>46181500</v>
      </c>
      <c r="H187" s="140" t="s">
        <v>291</v>
      </c>
      <c r="I187" s="136">
        <v>10</v>
      </c>
      <c r="J187" s="147" t="s">
        <v>33</v>
      </c>
      <c r="K187" s="148">
        <v>6384000</v>
      </c>
      <c r="L187" s="149">
        <v>80</v>
      </c>
      <c r="M187" s="144" t="s">
        <v>169</v>
      </c>
      <c r="N187" s="145"/>
      <c r="O187" s="146" t="s">
        <v>68</v>
      </c>
      <c r="P187" s="146" t="s">
        <v>67</v>
      </c>
      <c r="Q187" s="146" t="s">
        <v>37</v>
      </c>
    </row>
    <row r="188" spans="1:17" ht="25.5" x14ac:dyDescent="0.2">
      <c r="A188" s="136" t="s">
        <v>26</v>
      </c>
      <c r="B188" s="144" t="s">
        <v>193</v>
      </c>
      <c r="C188" s="138" t="s">
        <v>196</v>
      </c>
      <c r="D188" s="144" t="s">
        <v>198</v>
      </c>
      <c r="E188" s="145" t="s">
        <v>261</v>
      </c>
      <c r="F188" s="140" t="s">
        <v>262</v>
      </c>
      <c r="G188" s="146">
        <v>46181700</v>
      </c>
      <c r="H188" s="140" t="s">
        <v>292</v>
      </c>
      <c r="I188" s="136">
        <v>10</v>
      </c>
      <c r="J188" s="147" t="s">
        <v>33</v>
      </c>
      <c r="K188" s="148">
        <v>165000</v>
      </c>
      <c r="L188" s="149">
        <v>2</v>
      </c>
      <c r="M188" s="144" t="s">
        <v>34</v>
      </c>
      <c r="N188" s="145"/>
      <c r="O188" s="146" t="s">
        <v>68</v>
      </c>
      <c r="P188" s="146" t="s">
        <v>67</v>
      </c>
      <c r="Q188" s="146" t="s">
        <v>37</v>
      </c>
    </row>
    <row r="189" spans="1:17" ht="51" x14ac:dyDescent="0.2">
      <c r="A189" s="136" t="s">
        <v>26</v>
      </c>
      <c r="B189" s="144" t="s">
        <v>190</v>
      </c>
      <c r="C189" s="138" t="s">
        <v>191</v>
      </c>
      <c r="D189" s="144" t="s">
        <v>198</v>
      </c>
      <c r="E189" s="145" t="s">
        <v>261</v>
      </c>
      <c r="F189" s="140" t="s">
        <v>262</v>
      </c>
      <c r="G189" s="146">
        <v>46181500</v>
      </c>
      <c r="H189" s="140" t="s">
        <v>293</v>
      </c>
      <c r="I189" s="136">
        <v>10</v>
      </c>
      <c r="J189" s="147" t="s">
        <v>33</v>
      </c>
      <c r="K189" s="148">
        <v>130000</v>
      </c>
      <c r="L189" s="149">
        <v>4</v>
      </c>
      <c r="M189" s="144" t="s">
        <v>169</v>
      </c>
      <c r="N189" s="145"/>
      <c r="O189" s="146" t="s">
        <v>68</v>
      </c>
      <c r="P189" s="146" t="s">
        <v>67</v>
      </c>
      <c r="Q189" s="146" t="s">
        <v>37</v>
      </c>
    </row>
    <row r="190" spans="1:17" ht="89.25" x14ac:dyDescent="0.2">
      <c r="A190" s="136" t="s">
        <v>26</v>
      </c>
      <c r="B190" s="144" t="s">
        <v>190</v>
      </c>
      <c r="C190" s="138" t="s">
        <v>191</v>
      </c>
      <c r="D190" s="144" t="s">
        <v>198</v>
      </c>
      <c r="E190" s="145" t="s">
        <v>261</v>
      </c>
      <c r="F190" s="140" t="s">
        <v>262</v>
      </c>
      <c r="G190" s="146">
        <v>46181804</v>
      </c>
      <c r="H190" s="140" t="s">
        <v>294</v>
      </c>
      <c r="I190" s="136">
        <v>10</v>
      </c>
      <c r="J190" s="147" t="s">
        <v>33</v>
      </c>
      <c r="K190" s="148">
        <v>100000</v>
      </c>
      <c r="L190" s="149">
        <v>6</v>
      </c>
      <c r="M190" s="144" t="s">
        <v>34</v>
      </c>
      <c r="N190" s="145"/>
      <c r="O190" s="146" t="s">
        <v>68</v>
      </c>
      <c r="P190" s="146" t="s">
        <v>67</v>
      </c>
      <c r="Q190" s="146" t="s">
        <v>37</v>
      </c>
    </row>
    <row r="191" spans="1:17" ht="25.5" x14ac:dyDescent="0.2">
      <c r="A191" s="136" t="s">
        <v>26</v>
      </c>
      <c r="B191" s="144" t="s">
        <v>27</v>
      </c>
      <c r="C191" s="138" t="s">
        <v>28</v>
      </c>
      <c r="D191" s="137" t="s">
        <v>30</v>
      </c>
      <c r="E191" s="145" t="s">
        <v>261</v>
      </c>
      <c r="F191" s="140" t="s">
        <v>262</v>
      </c>
      <c r="G191" s="146">
        <v>24111810</v>
      </c>
      <c r="H191" s="140" t="s">
        <v>295</v>
      </c>
      <c r="I191" s="136">
        <v>10</v>
      </c>
      <c r="J191" s="147" t="s">
        <v>33</v>
      </c>
      <c r="K191" s="148">
        <v>2025000</v>
      </c>
      <c r="L191" s="149">
        <v>2</v>
      </c>
      <c r="M191" s="144" t="s">
        <v>34</v>
      </c>
      <c r="N191" s="145"/>
      <c r="O191" s="146" t="s">
        <v>67</v>
      </c>
      <c r="P191" s="146" t="s">
        <v>35</v>
      </c>
      <c r="Q191" s="146" t="s">
        <v>37</v>
      </c>
    </row>
    <row r="192" spans="1:17" ht="25.5" x14ac:dyDescent="0.2">
      <c r="A192" s="136" t="s">
        <v>26</v>
      </c>
      <c r="B192" s="144" t="s">
        <v>74</v>
      </c>
      <c r="C192" s="138" t="s">
        <v>105</v>
      </c>
      <c r="D192" s="137" t="s">
        <v>30</v>
      </c>
      <c r="E192" s="145" t="s">
        <v>261</v>
      </c>
      <c r="F192" s="140" t="s">
        <v>262</v>
      </c>
      <c r="G192" s="146">
        <v>24111810</v>
      </c>
      <c r="H192" s="140" t="s">
        <v>296</v>
      </c>
      <c r="I192" s="136">
        <v>10</v>
      </c>
      <c r="J192" s="147" t="s">
        <v>33</v>
      </c>
      <c r="K192" s="148">
        <v>3800000</v>
      </c>
      <c r="L192" s="149">
        <v>1</v>
      </c>
      <c r="M192" s="144" t="s">
        <v>34</v>
      </c>
      <c r="N192" s="145"/>
      <c r="O192" s="146" t="s">
        <v>67</v>
      </c>
      <c r="P192" s="146" t="s">
        <v>35</v>
      </c>
      <c r="Q192" s="146" t="s">
        <v>37</v>
      </c>
    </row>
    <row r="193" spans="1:17" ht="25.5" x14ac:dyDescent="0.2">
      <c r="A193" s="136" t="s">
        <v>26</v>
      </c>
      <c r="B193" s="144" t="s">
        <v>74</v>
      </c>
      <c r="C193" s="138" t="s">
        <v>105</v>
      </c>
      <c r="D193" s="137" t="s">
        <v>30</v>
      </c>
      <c r="E193" s="145" t="s">
        <v>261</v>
      </c>
      <c r="F193" s="140" t="s">
        <v>262</v>
      </c>
      <c r="G193" s="146">
        <v>24111810</v>
      </c>
      <c r="H193" s="140" t="s">
        <v>297</v>
      </c>
      <c r="I193" s="136">
        <v>10</v>
      </c>
      <c r="J193" s="147" t="s">
        <v>33</v>
      </c>
      <c r="K193" s="148">
        <v>1000000</v>
      </c>
      <c r="L193" s="149">
        <v>2</v>
      </c>
      <c r="M193" s="144" t="s">
        <v>34</v>
      </c>
      <c r="N193" s="145"/>
      <c r="O193" s="146" t="s">
        <v>67</v>
      </c>
      <c r="P193" s="146" t="s">
        <v>35</v>
      </c>
      <c r="Q193" s="146" t="s">
        <v>37</v>
      </c>
    </row>
    <row r="194" spans="1:17" ht="25.5" x14ac:dyDescent="0.2">
      <c r="A194" s="136" t="s">
        <v>26</v>
      </c>
      <c r="B194" s="144" t="s">
        <v>74</v>
      </c>
      <c r="C194" s="138" t="s">
        <v>105</v>
      </c>
      <c r="D194" s="137" t="s">
        <v>30</v>
      </c>
      <c r="E194" s="145" t="s">
        <v>261</v>
      </c>
      <c r="F194" s="140" t="s">
        <v>262</v>
      </c>
      <c r="G194" s="146">
        <v>24111810</v>
      </c>
      <c r="H194" s="140" t="s">
        <v>298</v>
      </c>
      <c r="I194" s="136">
        <v>10</v>
      </c>
      <c r="J194" s="147" t="s">
        <v>33</v>
      </c>
      <c r="K194" s="148">
        <v>1600000</v>
      </c>
      <c r="L194" s="149">
        <v>5</v>
      </c>
      <c r="M194" s="144" t="s">
        <v>34</v>
      </c>
      <c r="N194" s="145"/>
      <c r="O194" s="146" t="s">
        <v>67</v>
      </c>
      <c r="P194" s="146" t="s">
        <v>35</v>
      </c>
      <c r="Q194" s="146" t="s">
        <v>37</v>
      </c>
    </row>
    <row r="195" spans="1:17" ht="25.5" x14ac:dyDescent="0.2">
      <c r="A195" s="136" t="s">
        <v>26</v>
      </c>
      <c r="B195" s="144" t="s">
        <v>74</v>
      </c>
      <c r="C195" s="138" t="s">
        <v>105</v>
      </c>
      <c r="D195" s="137" t="s">
        <v>30</v>
      </c>
      <c r="E195" s="145" t="s">
        <v>261</v>
      </c>
      <c r="F195" s="140" t="s">
        <v>262</v>
      </c>
      <c r="G195" s="146">
        <v>30151703</v>
      </c>
      <c r="H195" s="140" t="s">
        <v>299</v>
      </c>
      <c r="I195" s="136">
        <v>10</v>
      </c>
      <c r="J195" s="147" t="s">
        <v>33</v>
      </c>
      <c r="K195" s="148">
        <v>400000</v>
      </c>
      <c r="L195" s="149">
        <v>8</v>
      </c>
      <c r="M195" s="144" t="s">
        <v>34</v>
      </c>
      <c r="N195" s="145"/>
      <c r="O195" s="146" t="s">
        <v>67</v>
      </c>
      <c r="P195" s="146" t="s">
        <v>35</v>
      </c>
      <c r="Q195" s="146" t="s">
        <v>37</v>
      </c>
    </row>
    <row r="196" spans="1:17" ht="25.5" x14ac:dyDescent="0.2">
      <c r="A196" s="136" t="s">
        <v>26</v>
      </c>
      <c r="B196" s="144" t="s">
        <v>74</v>
      </c>
      <c r="C196" s="138" t="s">
        <v>105</v>
      </c>
      <c r="D196" s="137" t="s">
        <v>30</v>
      </c>
      <c r="E196" s="145" t="s">
        <v>261</v>
      </c>
      <c r="F196" s="140" t="s">
        <v>262</v>
      </c>
      <c r="G196" s="146">
        <v>40172522</v>
      </c>
      <c r="H196" s="140" t="s">
        <v>300</v>
      </c>
      <c r="I196" s="136">
        <v>10</v>
      </c>
      <c r="J196" s="147" t="s">
        <v>33</v>
      </c>
      <c r="K196" s="148">
        <v>80000</v>
      </c>
      <c r="L196" s="149">
        <v>4</v>
      </c>
      <c r="M196" s="144" t="s">
        <v>34</v>
      </c>
      <c r="N196" s="145"/>
      <c r="O196" s="146" t="s">
        <v>67</v>
      </c>
      <c r="P196" s="146" t="s">
        <v>35</v>
      </c>
      <c r="Q196" s="146" t="s">
        <v>37</v>
      </c>
    </row>
    <row r="197" spans="1:17" ht="25.5" x14ac:dyDescent="0.2">
      <c r="A197" s="136" t="s">
        <v>26</v>
      </c>
      <c r="B197" s="144" t="s">
        <v>74</v>
      </c>
      <c r="C197" s="138" t="s">
        <v>105</v>
      </c>
      <c r="D197" s="137" t="s">
        <v>30</v>
      </c>
      <c r="E197" s="145" t="s">
        <v>261</v>
      </c>
      <c r="F197" s="140" t="s">
        <v>262</v>
      </c>
      <c r="G197" s="146">
        <v>30151703</v>
      </c>
      <c r="H197" s="140" t="s">
        <v>301</v>
      </c>
      <c r="I197" s="136">
        <v>10</v>
      </c>
      <c r="J197" s="147" t="s">
        <v>33</v>
      </c>
      <c r="K197" s="148">
        <v>21000</v>
      </c>
      <c r="L197" s="149">
        <v>6</v>
      </c>
      <c r="M197" s="144" t="s">
        <v>34</v>
      </c>
      <c r="N197" s="145"/>
      <c r="O197" s="146" t="s">
        <v>67</v>
      </c>
      <c r="P197" s="146" t="s">
        <v>35</v>
      </c>
      <c r="Q197" s="146" t="s">
        <v>37</v>
      </c>
    </row>
    <row r="198" spans="1:17" ht="25.5" x14ac:dyDescent="0.2">
      <c r="A198" s="136" t="s">
        <v>26</v>
      </c>
      <c r="B198" s="144" t="s">
        <v>74</v>
      </c>
      <c r="C198" s="138" t="s">
        <v>105</v>
      </c>
      <c r="D198" s="137" t="s">
        <v>30</v>
      </c>
      <c r="E198" s="145" t="s">
        <v>261</v>
      </c>
      <c r="F198" s="140" t="s">
        <v>262</v>
      </c>
      <c r="G198" s="146">
        <v>40171517</v>
      </c>
      <c r="H198" s="140" t="s">
        <v>302</v>
      </c>
      <c r="I198" s="136">
        <v>10</v>
      </c>
      <c r="J198" s="147" t="s">
        <v>33</v>
      </c>
      <c r="K198" s="148">
        <v>240000</v>
      </c>
      <c r="L198" s="149">
        <v>4</v>
      </c>
      <c r="M198" s="144" t="s">
        <v>34</v>
      </c>
      <c r="N198" s="145"/>
      <c r="O198" s="146" t="s">
        <v>67</v>
      </c>
      <c r="P198" s="146" t="s">
        <v>35</v>
      </c>
      <c r="Q198" s="146" t="s">
        <v>37</v>
      </c>
    </row>
    <row r="199" spans="1:17" ht="25.5" x14ac:dyDescent="0.2">
      <c r="A199" s="136" t="s">
        <v>26</v>
      </c>
      <c r="B199" s="144" t="s">
        <v>74</v>
      </c>
      <c r="C199" s="138" t="s">
        <v>105</v>
      </c>
      <c r="D199" s="137" t="s">
        <v>30</v>
      </c>
      <c r="E199" s="145" t="s">
        <v>261</v>
      </c>
      <c r="F199" s="140" t="s">
        <v>262</v>
      </c>
      <c r="G199" s="146">
        <v>1162100</v>
      </c>
      <c r="H199" s="140" t="s">
        <v>303</v>
      </c>
      <c r="I199" s="136">
        <v>10</v>
      </c>
      <c r="J199" s="147" t="s">
        <v>33</v>
      </c>
      <c r="K199" s="148">
        <v>800000</v>
      </c>
      <c r="L199" s="149">
        <v>1</v>
      </c>
      <c r="M199" s="144" t="s">
        <v>34</v>
      </c>
      <c r="N199" s="145"/>
      <c r="O199" s="146" t="s">
        <v>67</v>
      </c>
      <c r="P199" s="146" t="s">
        <v>35</v>
      </c>
      <c r="Q199" s="146" t="s">
        <v>37</v>
      </c>
    </row>
    <row r="200" spans="1:17" ht="25.5" x14ac:dyDescent="0.2">
      <c r="A200" s="136" t="s">
        <v>26</v>
      </c>
      <c r="B200" s="144" t="s">
        <v>74</v>
      </c>
      <c r="C200" s="138" t="s">
        <v>105</v>
      </c>
      <c r="D200" s="137" t="s">
        <v>30</v>
      </c>
      <c r="E200" s="145" t="s">
        <v>261</v>
      </c>
      <c r="F200" s="140" t="s">
        <v>262</v>
      </c>
      <c r="G200" s="146">
        <v>13102000</v>
      </c>
      <c r="H200" s="140" t="s">
        <v>304</v>
      </c>
      <c r="I200" s="136">
        <v>10</v>
      </c>
      <c r="J200" s="147" t="s">
        <v>33</v>
      </c>
      <c r="K200" s="148">
        <v>700000</v>
      </c>
      <c r="L200" s="149">
        <v>1</v>
      </c>
      <c r="M200" s="144" t="s">
        <v>34</v>
      </c>
      <c r="N200" s="145"/>
      <c r="O200" s="146" t="s">
        <v>67</v>
      </c>
      <c r="P200" s="146" t="s">
        <v>35</v>
      </c>
      <c r="Q200" s="146" t="s">
        <v>37</v>
      </c>
    </row>
    <row r="201" spans="1:17" ht="25.5" x14ac:dyDescent="0.2">
      <c r="A201" s="136" t="s">
        <v>26</v>
      </c>
      <c r="B201" s="144" t="s">
        <v>27</v>
      </c>
      <c r="C201" s="138" t="s">
        <v>28</v>
      </c>
      <c r="D201" s="137" t="s">
        <v>30</v>
      </c>
      <c r="E201" s="145" t="s">
        <v>261</v>
      </c>
      <c r="F201" s="140" t="s">
        <v>262</v>
      </c>
      <c r="G201" s="146">
        <v>46181705</v>
      </c>
      <c r="H201" s="140" t="s">
        <v>305</v>
      </c>
      <c r="I201" s="136">
        <v>10</v>
      </c>
      <c r="J201" s="147" t="s">
        <v>33</v>
      </c>
      <c r="K201" s="148">
        <v>3100000</v>
      </c>
      <c r="L201" s="149">
        <v>8</v>
      </c>
      <c r="M201" s="144" t="s">
        <v>34</v>
      </c>
      <c r="N201" s="145"/>
      <c r="O201" s="146" t="s">
        <v>67</v>
      </c>
      <c r="P201" s="146" t="s">
        <v>35</v>
      </c>
      <c r="Q201" s="146" t="s">
        <v>37</v>
      </c>
    </row>
    <row r="202" spans="1:17" ht="25.5" x14ac:dyDescent="0.2">
      <c r="A202" s="136" t="s">
        <v>26</v>
      </c>
      <c r="B202" s="144" t="s">
        <v>27</v>
      </c>
      <c r="C202" s="138" t="s">
        <v>28</v>
      </c>
      <c r="D202" s="137" t="s">
        <v>30</v>
      </c>
      <c r="E202" s="145" t="s">
        <v>261</v>
      </c>
      <c r="F202" s="140" t="s">
        <v>262</v>
      </c>
      <c r="G202" s="146">
        <v>46181545</v>
      </c>
      <c r="H202" s="140" t="s">
        <v>306</v>
      </c>
      <c r="I202" s="136">
        <v>10</v>
      </c>
      <c r="J202" s="147" t="s">
        <v>33</v>
      </c>
      <c r="K202" s="148">
        <v>1200000</v>
      </c>
      <c r="L202" s="149">
        <v>8</v>
      </c>
      <c r="M202" s="144" t="s">
        <v>34</v>
      </c>
      <c r="N202" s="145"/>
      <c r="O202" s="146" t="s">
        <v>67</v>
      </c>
      <c r="P202" s="146" t="s">
        <v>35</v>
      </c>
      <c r="Q202" s="146" t="s">
        <v>37</v>
      </c>
    </row>
    <row r="203" spans="1:17" ht="25.5" x14ac:dyDescent="0.2">
      <c r="A203" s="136" t="s">
        <v>26</v>
      </c>
      <c r="B203" s="144" t="s">
        <v>193</v>
      </c>
      <c r="C203" s="138" t="s">
        <v>196</v>
      </c>
      <c r="D203" s="144" t="s">
        <v>198</v>
      </c>
      <c r="E203" s="145" t="s">
        <v>261</v>
      </c>
      <c r="F203" s="140" t="s">
        <v>262</v>
      </c>
      <c r="G203" s="146">
        <v>41122703</v>
      </c>
      <c r="H203" s="140" t="s">
        <v>307</v>
      </c>
      <c r="I203" s="136">
        <v>10</v>
      </c>
      <c r="J203" s="147" t="s">
        <v>33</v>
      </c>
      <c r="K203" s="148">
        <v>800000</v>
      </c>
      <c r="L203" s="149">
        <v>10</v>
      </c>
      <c r="M203" s="144" t="s">
        <v>34</v>
      </c>
      <c r="N203" s="145"/>
      <c r="O203" s="146" t="s">
        <v>68</v>
      </c>
      <c r="P203" s="146" t="s">
        <v>67</v>
      </c>
      <c r="Q203" s="146" t="s">
        <v>37</v>
      </c>
    </row>
    <row r="204" spans="1:17" ht="25.5" x14ac:dyDescent="0.2">
      <c r="A204" s="136" t="s">
        <v>26</v>
      </c>
      <c r="B204" s="144" t="s">
        <v>193</v>
      </c>
      <c r="C204" s="138" t="s">
        <v>196</v>
      </c>
      <c r="D204" s="144" t="s">
        <v>198</v>
      </c>
      <c r="E204" s="145" t="s">
        <v>261</v>
      </c>
      <c r="F204" s="140" t="s">
        <v>262</v>
      </c>
      <c r="G204" s="146">
        <v>31201513</v>
      </c>
      <c r="H204" s="140" t="s">
        <v>308</v>
      </c>
      <c r="I204" s="136">
        <v>10</v>
      </c>
      <c r="J204" s="147" t="s">
        <v>33</v>
      </c>
      <c r="K204" s="148">
        <v>600000</v>
      </c>
      <c r="L204" s="149">
        <v>3</v>
      </c>
      <c r="M204" s="144" t="s">
        <v>34</v>
      </c>
      <c r="N204" s="145"/>
      <c r="O204" s="146" t="s">
        <v>68</v>
      </c>
      <c r="P204" s="146" t="s">
        <v>67</v>
      </c>
      <c r="Q204" s="146" t="s">
        <v>37</v>
      </c>
    </row>
    <row r="205" spans="1:17" ht="25.5" x14ac:dyDescent="0.2">
      <c r="A205" s="136" t="s">
        <v>26</v>
      </c>
      <c r="B205" s="144" t="s">
        <v>74</v>
      </c>
      <c r="C205" s="138" t="s">
        <v>105</v>
      </c>
      <c r="D205" s="137" t="s">
        <v>30</v>
      </c>
      <c r="E205" s="145" t="s">
        <v>261</v>
      </c>
      <c r="F205" s="140" t="s">
        <v>262</v>
      </c>
      <c r="G205" s="146">
        <v>24121500</v>
      </c>
      <c r="H205" s="140" t="s">
        <v>309</v>
      </c>
      <c r="I205" s="136">
        <v>10</v>
      </c>
      <c r="J205" s="147" t="s">
        <v>33</v>
      </c>
      <c r="K205" s="148">
        <v>7500000</v>
      </c>
      <c r="L205" s="149">
        <v>3000</v>
      </c>
      <c r="M205" s="144" t="s">
        <v>34</v>
      </c>
      <c r="N205" s="145"/>
      <c r="O205" s="146" t="s">
        <v>67</v>
      </c>
      <c r="P205" s="146" t="s">
        <v>35</v>
      </c>
      <c r="Q205" s="146" t="s">
        <v>37</v>
      </c>
    </row>
    <row r="206" spans="1:17" ht="25.5" x14ac:dyDescent="0.2">
      <c r="A206" s="136" t="s">
        <v>26</v>
      </c>
      <c r="B206" s="144" t="s">
        <v>27</v>
      </c>
      <c r="C206" s="138" t="s">
        <v>28</v>
      </c>
      <c r="D206" s="144" t="s">
        <v>198</v>
      </c>
      <c r="E206" s="145" t="s">
        <v>311</v>
      </c>
      <c r="F206" s="140" t="s">
        <v>312</v>
      </c>
      <c r="G206" s="146">
        <v>46181504</v>
      </c>
      <c r="H206" s="140" t="s">
        <v>313</v>
      </c>
      <c r="I206" s="136">
        <v>10</v>
      </c>
      <c r="J206" s="147" t="s">
        <v>33</v>
      </c>
      <c r="K206" s="148">
        <v>600000</v>
      </c>
      <c r="L206" s="149">
        <v>10</v>
      </c>
      <c r="M206" s="144" t="s">
        <v>34</v>
      </c>
      <c r="N206" s="145"/>
      <c r="O206" s="146" t="s">
        <v>35</v>
      </c>
      <c r="P206" s="146" t="s">
        <v>36</v>
      </c>
      <c r="Q206" s="146" t="s">
        <v>37</v>
      </c>
    </row>
    <row r="207" spans="1:17" ht="25.5" x14ac:dyDescent="0.2">
      <c r="A207" s="136" t="s">
        <v>26</v>
      </c>
      <c r="B207" s="144" t="s">
        <v>27</v>
      </c>
      <c r="C207" s="138" t="s">
        <v>28</v>
      </c>
      <c r="D207" s="144" t="s">
        <v>198</v>
      </c>
      <c r="E207" s="145" t="s">
        <v>311</v>
      </c>
      <c r="F207" s="140" t="s">
        <v>312</v>
      </c>
      <c r="G207" s="146">
        <v>10131604</v>
      </c>
      <c r="H207" s="140" t="s">
        <v>314</v>
      </c>
      <c r="I207" s="136">
        <v>10</v>
      </c>
      <c r="J207" s="147" t="s">
        <v>33</v>
      </c>
      <c r="K207" s="148">
        <v>400000</v>
      </c>
      <c r="L207" s="149">
        <v>2</v>
      </c>
      <c r="M207" s="144" t="s">
        <v>34</v>
      </c>
      <c r="N207" s="145"/>
      <c r="O207" s="146" t="s">
        <v>35</v>
      </c>
      <c r="P207" s="146" t="s">
        <v>36</v>
      </c>
      <c r="Q207" s="146" t="s">
        <v>37</v>
      </c>
    </row>
    <row r="208" spans="1:17" ht="25.5" x14ac:dyDescent="0.2">
      <c r="A208" s="136" t="s">
        <v>26</v>
      </c>
      <c r="B208" s="144" t="s">
        <v>193</v>
      </c>
      <c r="C208" s="138" t="s">
        <v>196</v>
      </c>
      <c r="D208" s="137" t="s">
        <v>30</v>
      </c>
      <c r="E208" s="145" t="s">
        <v>315</v>
      </c>
      <c r="F208" s="140" t="s">
        <v>316</v>
      </c>
      <c r="G208" s="146">
        <v>46171506</v>
      </c>
      <c r="H208" s="140" t="s">
        <v>317</v>
      </c>
      <c r="I208" s="136">
        <v>10</v>
      </c>
      <c r="J208" s="147" t="s">
        <v>33</v>
      </c>
      <c r="K208" s="148">
        <v>1005500</v>
      </c>
      <c r="L208" s="149">
        <v>1</v>
      </c>
      <c r="M208" s="144" t="s">
        <v>34</v>
      </c>
      <c r="N208" s="145"/>
      <c r="O208" s="146" t="s">
        <v>67</v>
      </c>
      <c r="P208" s="146" t="s">
        <v>35</v>
      </c>
      <c r="Q208" s="146" t="s">
        <v>37</v>
      </c>
    </row>
    <row r="209" spans="1:17" ht="25.5" x14ac:dyDescent="0.2">
      <c r="A209" s="136" t="s">
        <v>26</v>
      </c>
      <c r="B209" s="144" t="s">
        <v>27</v>
      </c>
      <c r="C209" s="138" t="s">
        <v>28</v>
      </c>
      <c r="D209" s="137" t="s">
        <v>30</v>
      </c>
      <c r="E209" s="145" t="s">
        <v>315</v>
      </c>
      <c r="F209" s="140" t="s">
        <v>316</v>
      </c>
      <c r="G209" s="146">
        <v>27112001</v>
      </c>
      <c r="H209" s="140" t="s">
        <v>318</v>
      </c>
      <c r="I209" s="136">
        <v>10</v>
      </c>
      <c r="J209" s="147" t="s">
        <v>33</v>
      </c>
      <c r="K209" s="148">
        <v>200000</v>
      </c>
      <c r="L209" s="149">
        <v>5</v>
      </c>
      <c r="M209" s="144" t="s">
        <v>34</v>
      </c>
      <c r="N209" s="145"/>
      <c r="O209" s="146" t="s">
        <v>67</v>
      </c>
      <c r="P209" s="146" t="s">
        <v>35</v>
      </c>
      <c r="Q209" s="146" t="s">
        <v>37</v>
      </c>
    </row>
    <row r="210" spans="1:17" ht="25.5" x14ac:dyDescent="0.2">
      <c r="A210" s="136" t="s">
        <v>26</v>
      </c>
      <c r="B210" s="144" t="s">
        <v>27</v>
      </c>
      <c r="C210" s="138" t="s">
        <v>28</v>
      </c>
      <c r="D210" s="137" t="s">
        <v>30</v>
      </c>
      <c r="E210" s="145" t="s">
        <v>315</v>
      </c>
      <c r="F210" s="140" t="s">
        <v>316</v>
      </c>
      <c r="G210" s="146">
        <v>27112000</v>
      </c>
      <c r="H210" s="140" t="s">
        <v>319</v>
      </c>
      <c r="I210" s="136">
        <v>10</v>
      </c>
      <c r="J210" s="147" t="s">
        <v>33</v>
      </c>
      <c r="K210" s="148">
        <v>180000</v>
      </c>
      <c r="L210" s="149">
        <v>4</v>
      </c>
      <c r="M210" s="144" t="s">
        <v>34</v>
      </c>
      <c r="N210" s="145"/>
      <c r="O210" s="146" t="s">
        <v>67</v>
      </c>
      <c r="P210" s="146" t="s">
        <v>35</v>
      </c>
      <c r="Q210" s="146" t="s">
        <v>37</v>
      </c>
    </row>
    <row r="211" spans="1:17" ht="25.5" x14ac:dyDescent="0.2">
      <c r="A211" s="136" t="s">
        <v>26</v>
      </c>
      <c r="B211" s="144" t="s">
        <v>27</v>
      </c>
      <c r="C211" s="138" t="s">
        <v>28</v>
      </c>
      <c r="D211" s="137" t="s">
        <v>30</v>
      </c>
      <c r="E211" s="145" t="s">
        <v>315</v>
      </c>
      <c r="F211" s="140" t="s">
        <v>316</v>
      </c>
      <c r="G211" s="146">
        <v>27112003</v>
      </c>
      <c r="H211" s="140" t="s">
        <v>320</v>
      </c>
      <c r="I211" s="136">
        <v>10</v>
      </c>
      <c r="J211" s="147" t="s">
        <v>33</v>
      </c>
      <c r="K211" s="148">
        <v>500000</v>
      </c>
      <c r="L211" s="149">
        <v>8</v>
      </c>
      <c r="M211" s="144" t="s">
        <v>34</v>
      </c>
      <c r="N211" s="145"/>
      <c r="O211" s="146" t="s">
        <v>67</v>
      </c>
      <c r="P211" s="146" t="s">
        <v>35</v>
      </c>
      <c r="Q211" s="146" t="s">
        <v>37</v>
      </c>
    </row>
    <row r="212" spans="1:17" ht="25.5" x14ac:dyDescent="0.2">
      <c r="A212" s="136" t="s">
        <v>26</v>
      </c>
      <c r="B212" s="144" t="s">
        <v>27</v>
      </c>
      <c r="C212" s="138" t="s">
        <v>28</v>
      </c>
      <c r="D212" s="137" t="s">
        <v>30</v>
      </c>
      <c r="E212" s="145" t="s">
        <v>315</v>
      </c>
      <c r="F212" s="140" t="s">
        <v>316</v>
      </c>
      <c r="G212" s="146">
        <v>31162304</v>
      </c>
      <c r="H212" s="140" t="s">
        <v>321</v>
      </c>
      <c r="I212" s="136">
        <v>10</v>
      </c>
      <c r="J212" s="147" t="s">
        <v>33</v>
      </c>
      <c r="K212" s="148">
        <v>200000</v>
      </c>
      <c r="L212" s="149">
        <v>4</v>
      </c>
      <c r="M212" s="144" t="s">
        <v>34</v>
      </c>
      <c r="N212" s="145"/>
      <c r="O212" s="146" t="s">
        <v>67</v>
      </c>
      <c r="P212" s="146" t="s">
        <v>35</v>
      </c>
      <c r="Q212" s="146" t="s">
        <v>37</v>
      </c>
    </row>
    <row r="213" spans="1:17" ht="25.5" x14ac:dyDescent="0.2">
      <c r="A213" s="136" t="s">
        <v>26</v>
      </c>
      <c r="B213" s="144" t="s">
        <v>58</v>
      </c>
      <c r="C213" s="138" t="s">
        <v>59</v>
      </c>
      <c r="D213" s="137" t="s">
        <v>30</v>
      </c>
      <c r="E213" s="145" t="s">
        <v>315</v>
      </c>
      <c r="F213" s="140" t="s">
        <v>316</v>
      </c>
      <c r="G213" s="146">
        <v>27111500</v>
      </c>
      <c r="H213" s="140" t="s">
        <v>322</v>
      </c>
      <c r="I213" s="136">
        <v>10</v>
      </c>
      <c r="J213" s="147" t="s">
        <v>33</v>
      </c>
      <c r="K213" s="148">
        <v>376974</v>
      </c>
      <c r="L213" s="149">
        <v>6</v>
      </c>
      <c r="M213" s="144" t="s">
        <v>34</v>
      </c>
      <c r="N213" s="145"/>
      <c r="O213" s="146" t="s">
        <v>67</v>
      </c>
      <c r="P213" s="146" t="s">
        <v>35</v>
      </c>
      <c r="Q213" s="146" t="s">
        <v>37</v>
      </c>
    </row>
    <row r="214" spans="1:17" ht="25.5" x14ac:dyDescent="0.2">
      <c r="A214" s="136" t="s">
        <v>26</v>
      </c>
      <c r="B214" s="144" t="s">
        <v>58</v>
      </c>
      <c r="C214" s="138" t="s">
        <v>59</v>
      </c>
      <c r="D214" s="137" t="s">
        <v>30</v>
      </c>
      <c r="E214" s="145" t="s">
        <v>315</v>
      </c>
      <c r="F214" s="140" t="s">
        <v>316</v>
      </c>
      <c r="G214" s="146">
        <v>27111552</v>
      </c>
      <c r="H214" s="140" t="s">
        <v>323</v>
      </c>
      <c r="I214" s="136">
        <v>10</v>
      </c>
      <c r="J214" s="147" t="s">
        <v>33</v>
      </c>
      <c r="K214" s="148">
        <v>70978</v>
      </c>
      <c r="L214" s="149">
        <v>8</v>
      </c>
      <c r="M214" s="144" t="s">
        <v>34</v>
      </c>
      <c r="N214" s="145"/>
      <c r="O214" s="146" t="s">
        <v>67</v>
      </c>
      <c r="P214" s="146" t="s">
        <v>35</v>
      </c>
      <c r="Q214" s="146" t="s">
        <v>37</v>
      </c>
    </row>
    <row r="215" spans="1:17" ht="25.5" x14ac:dyDescent="0.2">
      <c r="A215" s="136" t="s">
        <v>26</v>
      </c>
      <c r="B215" s="144" t="s">
        <v>58</v>
      </c>
      <c r="C215" s="138" t="s">
        <v>59</v>
      </c>
      <c r="D215" s="137" t="s">
        <v>30</v>
      </c>
      <c r="E215" s="145" t="s">
        <v>315</v>
      </c>
      <c r="F215" s="140" t="s">
        <v>316</v>
      </c>
      <c r="G215" s="146">
        <v>27111602</v>
      </c>
      <c r="H215" s="140" t="s">
        <v>324</v>
      </c>
      <c r="I215" s="136">
        <v>10</v>
      </c>
      <c r="J215" s="147" t="s">
        <v>33</v>
      </c>
      <c r="K215" s="148">
        <v>226032</v>
      </c>
      <c r="L215" s="149">
        <v>6</v>
      </c>
      <c r="M215" s="144" t="s">
        <v>34</v>
      </c>
      <c r="N215" s="145"/>
      <c r="O215" s="146" t="s">
        <v>67</v>
      </c>
      <c r="P215" s="146" t="s">
        <v>35</v>
      </c>
      <c r="Q215" s="146" t="s">
        <v>37</v>
      </c>
    </row>
    <row r="216" spans="1:17" ht="25.5" x14ac:dyDescent="0.2">
      <c r="A216" s="136" t="s">
        <v>26</v>
      </c>
      <c r="B216" s="144" t="s">
        <v>58</v>
      </c>
      <c r="C216" s="138" t="s">
        <v>59</v>
      </c>
      <c r="D216" s="137" t="s">
        <v>30</v>
      </c>
      <c r="E216" s="145" t="s">
        <v>315</v>
      </c>
      <c r="F216" s="140" t="s">
        <v>316</v>
      </c>
      <c r="G216" s="146">
        <v>27111600</v>
      </c>
      <c r="H216" s="140" t="s">
        <v>325</v>
      </c>
      <c r="I216" s="136">
        <v>10</v>
      </c>
      <c r="J216" s="147" t="s">
        <v>33</v>
      </c>
      <c r="K216" s="148">
        <v>376974</v>
      </c>
      <c r="L216" s="149">
        <v>6</v>
      </c>
      <c r="M216" s="144" t="s">
        <v>34</v>
      </c>
      <c r="N216" s="145"/>
      <c r="O216" s="146" t="s">
        <v>67</v>
      </c>
      <c r="P216" s="146" t="s">
        <v>35</v>
      </c>
      <c r="Q216" s="146" t="s">
        <v>37</v>
      </c>
    </row>
    <row r="217" spans="1:17" ht="25.5" x14ac:dyDescent="0.2">
      <c r="A217" s="136" t="s">
        <v>26</v>
      </c>
      <c r="B217" s="144" t="s">
        <v>58</v>
      </c>
      <c r="C217" s="138" t="s">
        <v>59</v>
      </c>
      <c r="D217" s="137" t="s">
        <v>30</v>
      </c>
      <c r="E217" s="145" t="s">
        <v>315</v>
      </c>
      <c r="F217" s="140" t="s">
        <v>316</v>
      </c>
      <c r="G217" s="146">
        <v>24101507</v>
      </c>
      <c r="H217" s="140" t="s">
        <v>326</v>
      </c>
      <c r="I217" s="136">
        <v>10</v>
      </c>
      <c r="J217" s="147" t="s">
        <v>33</v>
      </c>
      <c r="K217" s="148">
        <v>2187912</v>
      </c>
      <c r="L217" s="149">
        <v>6</v>
      </c>
      <c r="M217" s="144" t="s">
        <v>34</v>
      </c>
      <c r="N217" s="145"/>
      <c r="O217" s="146" t="s">
        <v>67</v>
      </c>
      <c r="P217" s="146" t="s">
        <v>35</v>
      </c>
      <c r="Q217" s="146" t="s">
        <v>37</v>
      </c>
    </row>
    <row r="218" spans="1:17" ht="25.5" x14ac:dyDescent="0.2">
      <c r="A218" s="136" t="s">
        <v>26</v>
      </c>
      <c r="B218" s="144" t="s">
        <v>58</v>
      </c>
      <c r="C218" s="138" t="s">
        <v>59</v>
      </c>
      <c r="D218" s="137" t="s">
        <v>30</v>
      </c>
      <c r="E218" s="145" t="s">
        <v>315</v>
      </c>
      <c r="F218" s="140" t="s">
        <v>316</v>
      </c>
      <c r="G218" s="146">
        <v>27112004</v>
      </c>
      <c r="H218" s="140" t="s">
        <v>327</v>
      </c>
      <c r="I218" s="136">
        <v>10</v>
      </c>
      <c r="J218" s="147" t="s">
        <v>33</v>
      </c>
      <c r="K218" s="148">
        <v>226032</v>
      </c>
      <c r="L218" s="149">
        <v>6</v>
      </c>
      <c r="M218" s="144" t="s">
        <v>34</v>
      </c>
      <c r="N218" s="145"/>
      <c r="O218" s="146" t="s">
        <v>67</v>
      </c>
      <c r="P218" s="146" t="s">
        <v>35</v>
      </c>
      <c r="Q218" s="146" t="s">
        <v>37</v>
      </c>
    </row>
    <row r="219" spans="1:17" ht="25.5" x14ac:dyDescent="0.2">
      <c r="A219" s="136" t="s">
        <v>26</v>
      </c>
      <c r="B219" s="144" t="s">
        <v>58</v>
      </c>
      <c r="C219" s="138" t="s">
        <v>59</v>
      </c>
      <c r="D219" s="137" t="s">
        <v>30</v>
      </c>
      <c r="E219" s="145" t="s">
        <v>315</v>
      </c>
      <c r="F219" s="140" t="s">
        <v>316</v>
      </c>
      <c r="G219" s="146">
        <v>27112002</v>
      </c>
      <c r="H219" s="140" t="s">
        <v>328</v>
      </c>
      <c r="I219" s="136">
        <v>10</v>
      </c>
      <c r="J219" s="147" t="s">
        <v>33</v>
      </c>
      <c r="K219" s="148">
        <v>301506</v>
      </c>
      <c r="L219" s="149">
        <v>6</v>
      </c>
      <c r="M219" s="144" t="s">
        <v>34</v>
      </c>
      <c r="N219" s="145"/>
      <c r="O219" s="146" t="s">
        <v>67</v>
      </c>
      <c r="P219" s="146" t="s">
        <v>35</v>
      </c>
      <c r="Q219" s="146" t="s">
        <v>37</v>
      </c>
    </row>
    <row r="220" spans="1:17" ht="25.5" x14ac:dyDescent="0.2">
      <c r="A220" s="136" t="s">
        <v>26</v>
      </c>
      <c r="B220" s="144" t="s">
        <v>58</v>
      </c>
      <c r="C220" s="138" t="s">
        <v>59</v>
      </c>
      <c r="D220" s="137" t="s">
        <v>30</v>
      </c>
      <c r="E220" s="145" t="s">
        <v>315</v>
      </c>
      <c r="F220" s="140" t="s">
        <v>316</v>
      </c>
      <c r="G220" s="146">
        <v>27112003</v>
      </c>
      <c r="H220" s="140" t="s">
        <v>320</v>
      </c>
      <c r="I220" s="136">
        <v>10</v>
      </c>
      <c r="J220" s="147" t="s">
        <v>33</v>
      </c>
      <c r="K220" s="148">
        <v>226032</v>
      </c>
      <c r="L220" s="149">
        <v>6</v>
      </c>
      <c r="M220" s="144" t="s">
        <v>34</v>
      </c>
      <c r="N220" s="145"/>
      <c r="O220" s="146" t="s">
        <v>67</v>
      </c>
      <c r="P220" s="146" t="s">
        <v>35</v>
      </c>
      <c r="Q220" s="146" t="s">
        <v>37</v>
      </c>
    </row>
    <row r="221" spans="1:17" ht="25.5" x14ac:dyDescent="0.2">
      <c r="A221" s="136" t="s">
        <v>26</v>
      </c>
      <c r="B221" s="144" t="s">
        <v>58</v>
      </c>
      <c r="C221" s="138" t="s">
        <v>59</v>
      </c>
      <c r="D221" s="137" t="s">
        <v>30</v>
      </c>
      <c r="E221" s="145" t="s">
        <v>315</v>
      </c>
      <c r="F221" s="140" t="s">
        <v>316</v>
      </c>
      <c r="G221" s="146">
        <v>30191501</v>
      </c>
      <c r="H221" s="140" t="s">
        <v>329</v>
      </c>
      <c r="I221" s="136">
        <v>10</v>
      </c>
      <c r="J221" s="147" t="s">
        <v>33</v>
      </c>
      <c r="K221" s="148">
        <v>5000000</v>
      </c>
      <c r="L221" s="149">
        <v>2</v>
      </c>
      <c r="M221" s="144" t="s">
        <v>34</v>
      </c>
      <c r="N221" s="145"/>
      <c r="O221" s="146" t="s">
        <v>67</v>
      </c>
      <c r="P221" s="146" t="s">
        <v>35</v>
      </c>
      <c r="Q221" s="146" t="s">
        <v>37</v>
      </c>
    </row>
    <row r="222" spans="1:17" ht="25.5" x14ac:dyDescent="0.2">
      <c r="A222" s="136" t="s">
        <v>26</v>
      </c>
      <c r="B222" s="144" t="s">
        <v>58</v>
      </c>
      <c r="C222" s="138" t="s">
        <v>59</v>
      </c>
      <c r="D222" s="137" t="s">
        <v>30</v>
      </c>
      <c r="E222" s="145" t="s">
        <v>315</v>
      </c>
      <c r="F222" s="140" t="s">
        <v>316</v>
      </c>
      <c r="G222" s="146">
        <v>27111728</v>
      </c>
      <c r="H222" s="140" t="s">
        <v>330</v>
      </c>
      <c r="I222" s="136">
        <v>10</v>
      </c>
      <c r="J222" s="147" t="s">
        <v>33</v>
      </c>
      <c r="K222" s="148">
        <v>1131696</v>
      </c>
      <c r="L222" s="149">
        <v>6</v>
      </c>
      <c r="M222" s="144" t="s">
        <v>34</v>
      </c>
      <c r="N222" s="145"/>
      <c r="O222" s="146" t="s">
        <v>67</v>
      </c>
      <c r="P222" s="146" t="s">
        <v>35</v>
      </c>
      <c r="Q222" s="146" t="s">
        <v>37</v>
      </c>
    </row>
    <row r="223" spans="1:17" ht="25.5" x14ac:dyDescent="0.2">
      <c r="A223" s="136" t="s">
        <v>26</v>
      </c>
      <c r="B223" s="144" t="s">
        <v>58</v>
      </c>
      <c r="C223" s="138" t="s">
        <v>59</v>
      </c>
      <c r="D223" s="137" t="s">
        <v>30</v>
      </c>
      <c r="E223" s="145" t="s">
        <v>315</v>
      </c>
      <c r="F223" s="140" t="s">
        <v>316</v>
      </c>
      <c r="G223" s="146">
        <v>27111700</v>
      </c>
      <c r="H223" s="140" t="s">
        <v>331</v>
      </c>
      <c r="I223" s="136">
        <v>10</v>
      </c>
      <c r="J223" s="147" t="s">
        <v>33</v>
      </c>
      <c r="K223" s="148">
        <v>754332</v>
      </c>
      <c r="L223" s="149">
        <v>6</v>
      </c>
      <c r="M223" s="144" t="s">
        <v>34</v>
      </c>
      <c r="N223" s="145"/>
      <c r="O223" s="146" t="s">
        <v>67</v>
      </c>
      <c r="P223" s="146" t="s">
        <v>35</v>
      </c>
      <c r="Q223" s="146" t="s">
        <v>37</v>
      </c>
    </row>
    <row r="224" spans="1:17" ht="25.5" x14ac:dyDescent="0.2">
      <c r="A224" s="136" t="s">
        <v>26</v>
      </c>
      <c r="B224" s="144" t="s">
        <v>58</v>
      </c>
      <c r="C224" s="138" t="s">
        <v>59</v>
      </c>
      <c r="D224" s="137" t="s">
        <v>30</v>
      </c>
      <c r="E224" s="145" t="s">
        <v>315</v>
      </c>
      <c r="F224" s="140" t="s">
        <v>316</v>
      </c>
      <c r="G224" s="146">
        <v>27112100</v>
      </c>
      <c r="H224" s="140" t="s">
        <v>332</v>
      </c>
      <c r="I224" s="136">
        <v>10</v>
      </c>
      <c r="J224" s="147" t="s">
        <v>33</v>
      </c>
      <c r="K224" s="148">
        <v>226032</v>
      </c>
      <c r="L224" s="149">
        <v>6</v>
      </c>
      <c r="M224" s="144" t="s">
        <v>34</v>
      </c>
      <c r="N224" s="145"/>
      <c r="O224" s="146" t="s">
        <v>67</v>
      </c>
      <c r="P224" s="146" t="s">
        <v>35</v>
      </c>
      <c r="Q224" s="146" t="s">
        <v>37</v>
      </c>
    </row>
    <row r="225" spans="1:17" ht="25.5" x14ac:dyDescent="0.2">
      <c r="A225" s="136" t="s">
        <v>26</v>
      </c>
      <c r="B225" s="144" t="s">
        <v>27</v>
      </c>
      <c r="C225" s="138" t="s">
        <v>28</v>
      </c>
      <c r="D225" s="137" t="s">
        <v>30</v>
      </c>
      <c r="E225" s="145" t="s">
        <v>333</v>
      </c>
      <c r="F225" s="140" t="s">
        <v>87</v>
      </c>
      <c r="G225" s="146">
        <v>39101603</v>
      </c>
      <c r="H225" s="140" t="s">
        <v>334</v>
      </c>
      <c r="I225" s="136">
        <v>10</v>
      </c>
      <c r="J225" s="147" t="s">
        <v>33</v>
      </c>
      <c r="K225" s="148">
        <v>1300000</v>
      </c>
      <c r="L225" s="149">
        <v>6</v>
      </c>
      <c r="M225" s="144" t="s">
        <v>34</v>
      </c>
      <c r="N225" s="145"/>
      <c r="O225" s="146" t="s">
        <v>67</v>
      </c>
      <c r="P225" s="146" t="s">
        <v>35</v>
      </c>
      <c r="Q225" s="146" t="s">
        <v>37</v>
      </c>
    </row>
    <row r="226" spans="1:17" ht="25.5" x14ac:dyDescent="0.2">
      <c r="A226" s="136" t="s">
        <v>26</v>
      </c>
      <c r="B226" s="144" t="s">
        <v>193</v>
      </c>
      <c r="C226" s="138" t="s">
        <v>196</v>
      </c>
      <c r="D226" s="144" t="s">
        <v>198</v>
      </c>
      <c r="E226" s="145" t="s">
        <v>335</v>
      </c>
      <c r="F226" s="140" t="s">
        <v>91</v>
      </c>
      <c r="G226" s="146">
        <v>56121201</v>
      </c>
      <c r="H226" s="140" t="s">
        <v>336</v>
      </c>
      <c r="I226" s="136">
        <v>10</v>
      </c>
      <c r="J226" s="147" t="s">
        <v>33</v>
      </c>
      <c r="K226" s="148">
        <v>3100000</v>
      </c>
      <c r="L226" s="149">
        <v>5</v>
      </c>
      <c r="M226" s="144" t="s">
        <v>34</v>
      </c>
      <c r="N226" s="145"/>
      <c r="O226" s="146" t="s">
        <v>68</v>
      </c>
      <c r="P226" s="146" t="s">
        <v>67</v>
      </c>
      <c r="Q226" s="146" t="s">
        <v>37</v>
      </c>
    </row>
    <row r="227" spans="1:17" ht="25.5" x14ac:dyDescent="0.2">
      <c r="A227" s="136" t="s">
        <v>26</v>
      </c>
      <c r="B227" s="144" t="s">
        <v>341</v>
      </c>
      <c r="C227" s="138" t="s">
        <v>345</v>
      </c>
      <c r="D227" s="144" t="s">
        <v>344</v>
      </c>
      <c r="E227" s="145" t="s">
        <v>337</v>
      </c>
      <c r="F227" s="140" t="s">
        <v>338</v>
      </c>
      <c r="G227" s="146">
        <v>72141500</v>
      </c>
      <c r="H227" s="140" t="s">
        <v>339</v>
      </c>
      <c r="I227" s="136">
        <v>10</v>
      </c>
      <c r="J227" s="147" t="s">
        <v>33</v>
      </c>
      <c r="K227" s="148">
        <v>5000000</v>
      </c>
      <c r="L227" s="149">
        <v>1</v>
      </c>
      <c r="M227" s="144" t="s">
        <v>268</v>
      </c>
      <c r="N227" s="145"/>
      <c r="O227" s="146" t="s">
        <v>79</v>
      </c>
      <c r="P227" s="146" t="s">
        <v>80</v>
      </c>
      <c r="Q227" s="146" t="s">
        <v>348</v>
      </c>
    </row>
    <row r="228" spans="1:17" ht="25.5" x14ac:dyDescent="0.2">
      <c r="A228" s="136" t="s">
        <v>26</v>
      </c>
      <c r="B228" s="144" t="s">
        <v>342</v>
      </c>
      <c r="C228" s="138" t="s">
        <v>346</v>
      </c>
      <c r="D228" s="144" t="s">
        <v>343</v>
      </c>
      <c r="E228" s="145" t="s">
        <v>337</v>
      </c>
      <c r="F228" s="140" t="s">
        <v>338</v>
      </c>
      <c r="G228" s="146">
        <v>72101500</v>
      </c>
      <c r="H228" s="140" t="s">
        <v>340</v>
      </c>
      <c r="I228" s="136">
        <v>10</v>
      </c>
      <c r="J228" s="147" t="s">
        <v>33</v>
      </c>
      <c r="K228" s="148">
        <v>600000000</v>
      </c>
      <c r="L228" s="149">
        <v>1</v>
      </c>
      <c r="M228" s="144" t="s">
        <v>268</v>
      </c>
      <c r="N228" s="145"/>
      <c r="O228" s="146" t="s">
        <v>67</v>
      </c>
      <c r="P228" s="146" t="s">
        <v>35</v>
      </c>
      <c r="Q228" s="146" t="s">
        <v>347</v>
      </c>
    </row>
    <row r="229" spans="1:17" ht="38.25" x14ac:dyDescent="0.2">
      <c r="A229" s="136" t="s">
        <v>26</v>
      </c>
      <c r="B229" s="144" t="s">
        <v>190</v>
      </c>
      <c r="C229" s="138" t="s">
        <v>191</v>
      </c>
      <c r="D229" s="144" t="s">
        <v>351</v>
      </c>
      <c r="E229" s="145" t="s">
        <v>349</v>
      </c>
      <c r="F229" s="140" t="s">
        <v>350</v>
      </c>
      <c r="G229" s="146">
        <v>78101501</v>
      </c>
      <c r="H229" s="140" t="s">
        <v>352</v>
      </c>
      <c r="I229" s="136">
        <v>10</v>
      </c>
      <c r="J229" s="147" t="s">
        <v>33</v>
      </c>
      <c r="K229" s="148">
        <v>6600000</v>
      </c>
      <c r="L229" s="149">
        <v>1</v>
      </c>
      <c r="M229" s="144" t="s">
        <v>268</v>
      </c>
      <c r="N229" s="145"/>
      <c r="O229" s="146" t="s">
        <v>127</v>
      </c>
      <c r="P229" s="146" t="s">
        <v>68</v>
      </c>
      <c r="Q229" s="146" t="s">
        <v>37</v>
      </c>
    </row>
    <row r="230" spans="1:17" ht="25.5" x14ac:dyDescent="0.2">
      <c r="A230" s="136" t="s">
        <v>26</v>
      </c>
      <c r="B230" s="144" t="s">
        <v>356</v>
      </c>
      <c r="C230" s="138" t="s">
        <v>357</v>
      </c>
      <c r="D230" s="144" t="s">
        <v>358</v>
      </c>
      <c r="E230" s="145" t="s">
        <v>353</v>
      </c>
      <c r="F230" s="140" t="s">
        <v>354</v>
      </c>
      <c r="G230" s="146">
        <v>90121600</v>
      </c>
      <c r="H230" s="140" t="s">
        <v>355</v>
      </c>
      <c r="I230" s="136">
        <v>10</v>
      </c>
      <c r="J230" s="147" t="s">
        <v>33</v>
      </c>
      <c r="K230" s="148">
        <v>9500000</v>
      </c>
      <c r="L230" s="149">
        <v>1</v>
      </c>
      <c r="M230" s="144" t="s">
        <v>268</v>
      </c>
      <c r="N230" s="145"/>
      <c r="O230" s="146" t="s">
        <v>127</v>
      </c>
      <c r="P230" s="146" t="s">
        <v>68</v>
      </c>
      <c r="Q230" s="146" t="s">
        <v>37</v>
      </c>
    </row>
    <row r="231" spans="1:17" ht="38.25" x14ac:dyDescent="0.2">
      <c r="A231" s="136" t="s">
        <v>26</v>
      </c>
      <c r="B231" s="144" t="s">
        <v>190</v>
      </c>
      <c r="C231" s="138" t="s">
        <v>191</v>
      </c>
      <c r="D231" s="144" t="s">
        <v>351</v>
      </c>
      <c r="E231" s="145" t="s">
        <v>359</v>
      </c>
      <c r="F231" s="140" t="s">
        <v>360</v>
      </c>
      <c r="G231" s="146">
        <v>78102203</v>
      </c>
      <c r="H231" s="140" t="s">
        <v>361</v>
      </c>
      <c r="I231" s="136">
        <v>10</v>
      </c>
      <c r="J231" s="147" t="s">
        <v>33</v>
      </c>
      <c r="K231" s="148">
        <v>6600000</v>
      </c>
      <c r="L231" s="149">
        <v>1</v>
      </c>
      <c r="M231" s="144" t="s">
        <v>268</v>
      </c>
      <c r="N231" s="145"/>
      <c r="O231" s="146" t="s">
        <v>127</v>
      </c>
      <c r="P231" s="146" t="s">
        <v>68</v>
      </c>
      <c r="Q231" s="146" t="s">
        <v>37</v>
      </c>
    </row>
    <row r="232" spans="1:17" ht="38.25" x14ac:dyDescent="0.2">
      <c r="A232" s="136" t="s">
        <v>26</v>
      </c>
      <c r="B232" s="144" t="s">
        <v>342</v>
      </c>
      <c r="C232" s="138" t="s">
        <v>346</v>
      </c>
      <c r="D232" s="144" t="s">
        <v>343</v>
      </c>
      <c r="E232" s="145" t="s">
        <v>362</v>
      </c>
      <c r="F232" s="140" t="s">
        <v>363</v>
      </c>
      <c r="G232" s="146">
        <v>83101800</v>
      </c>
      <c r="H232" s="140" t="s">
        <v>364</v>
      </c>
      <c r="I232" s="136">
        <v>10</v>
      </c>
      <c r="J232" s="147" t="s">
        <v>33</v>
      </c>
      <c r="K232" s="148">
        <v>528960240</v>
      </c>
      <c r="L232" s="149">
        <v>1</v>
      </c>
      <c r="M232" s="144" t="s">
        <v>268</v>
      </c>
      <c r="N232" s="145"/>
      <c r="O232" s="146" t="s">
        <v>366</v>
      </c>
      <c r="P232" s="146" t="s">
        <v>366</v>
      </c>
      <c r="Q232" s="146" t="s">
        <v>348</v>
      </c>
    </row>
    <row r="233" spans="1:17" ht="38.25" x14ac:dyDescent="0.2">
      <c r="A233" s="136" t="s">
        <v>26</v>
      </c>
      <c r="B233" s="144" t="s">
        <v>342</v>
      </c>
      <c r="C233" s="138" t="s">
        <v>346</v>
      </c>
      <c r="D233" s="144" t="s">
        <v>343</v>
      </c>
      <c r="E233" s="145" t="s">
        <v>362</v>
      </c>
      <c r="F233" s="140" t="s">
        <v>363</v>
      </c>
      <c r="G233" s="146">
        <v>83101500</v>
      </c>
      <c r="H233" s="140" t="s">
        <v>365</v>
      </c>
      <c r="I233" s="136">
        <v>10</v>
      </c>
      <c r="J233" s="147" t="s">
        <v>33</v>
      </c>
      <c r="K233" s="148">
        <v>4589760</v>
      </c>
      <c r="L233" s="149">
        <v>1</v>
      </c>
      <c r="M233" s="144" t="s">
        <v>268</v>
      </c>
      <c r="N233" s="145"/>
      <c r="O233" s="146" t="s">
        <v>366</v>
      </c>
      <c r="P233" s="146" t="s">
        <v>366</v>
      </c>
      <c r="Q233" s="146" t="s">
        <v>348</v>
      </c>
    </row>
    <row r="234" spans="1:17" ht="25.5" x14ac:dyDescent="0.2">
      <c r="A234" s="136" t="s">
        <v>26</v>
      </c>
      <c r="B234" s="144" t="s">
        <v>234</v>
      </c>
      <c r="C234" s="138" t="s">
        <v>235</v>
      </c>
      <c r="D234" s="144" t="s">
        <v>236</v>
      </c>
      <c r="E234" s="145" t="s">
        <v>367</v>
      </c>
      <c r="F234" s="140" t="s">
        <v>368</v>
      </c>
      <c r="G234" s="146">
        <v>84131603</v>
      </c>
      <c r="H234" s="140" t="s">
        <v>369</v>
      </c>
      <c r="I234" s="136">
        <v>10</v>
      </c>
      <c r="J234" s="147" t="s">
        <v>33</v>
      </c>
      <c r="K234" s="148">
        <v>61310000</v>
      </c>
      <c r="L234" s="149">
        <v>1</v>
      </c>
      <c r="M234" s="144" t="s">
        <v>268</v>
      </c>
      <c r="N234" s="145"/>
      <c r="O234" s="146" t="s">
        <v>127</v>
      </c>
      <c r="P234" s="146" t="s">
        <v>68</v>
      </c>
      <c r="Q234" s="146" t="s">
        <v>37</v>
      </c>
    </row>
    <row r="235" spans="1:17" ht="31.5" customHeight="1" x14ac:dyDescent="0.2">
      <c r="A235" s="136" t="s">
        <v>26</v>
      </c>
      <c r="B235" s="144" t="s">
        <v>58</v>
      </c>
      <c r="C235" s="138" t="s">
        <v>59</v>
      </c>
      <c r="D235" s="144" t="s">
        <v>310</v>
      </c>
      <c r="E235" s="145" t="s">
        <v>370</v>
      </c>
      <c r="F235" s="140" t="s">
        <v>371</v>
      </c>
      <c r="G235" s="146">
        <v>72102103</v>
      </c>
      <c r="H235" s="140" t="s">
        <v>372</v>
      </c>
      <c r="I235" s="136">
        <v>10</v>
      </c>
      <c r="J235" s="147" t="s">
        <v>33</v>
      </c>
      <c r="K235" s="148">
        <v>40000000</v>
      </c>
      <c r="L235" s="149">
        <v>1</v>
      </c>
      <c r="M235" s="144" t="s">
        <v>268</v>
      </c>
      <c r="N235" s="145"/>
      <c r="O235" s="146" t="s">
        <v>127</v>
      </c>
      <c r="P235" s="146" t="s">
        <v>68</v>
      </c>
      <c r="Q235" s="146" t="s">
        <v>37</v>
      </c>
    </row>
    <row r="236" spans="1:17" ht="38.25" x14ac:dyDescent="0.2">
      <c r="A236" s="136" t="s">
        <v>26</v>
      </c>
      <c r="B236" s="144" t="s">
        <v>50</v>
      </c>
      <c r="C236" s="138" t="s">
        <v>51</v>
      </c>
      <c r="D236" s="144" t="s">
        <v>52</v>
      </c>
      <c r="E236" s="145" t="s">
        <v>373</v>
      </c>
      <c r="F236" s="140" t="s">
        <v>374</v>
      </c>
      <c r="G236" s="146">
        <v>81112300</v>
      </c>
      <c r="H236" s="140" t="s">
        <v>375</v>
      </c>
      <c r="I236" s="136">
        <v>10</v>
      </c>
      <c r="J236" s="147" t="s">
        <v>33</v>
      </c>
      <c r="K236" s="148">
        <v>37000000</v>
      </c>
      <c r="L236" s="149">
        <v>1</v>
      </c>
      <c r="M236" s="144" t="s">
        <v>268</v>
      </c>
      <c r="N236" s="145"/>
      <c r="O236" s="146" t="s">
        <v>68</v>
      </c>
      <c r="P236" s="146" t="s">
        <v>67</v>
      </c>
      <c r="Q236" s="146" t="s">
        <v>37</v>
      </c>
    </row>
    <row r="237" spans="1:17" ht="38.25" x14ac:dyDescent="0.2">
      <c r="A237" s="136" t="s">
        <v>26</v>
      </c>
      <c r="B237" s="144" t="s">
        <v>234</v>
      </c>
      <c r="C237" s="138" t="s">
        <v>235</v>
      </c>
      <c r="D237" s="144" t="s">
        <v>236</v>
      </c>
      <c r="E237" s="145" t="s">
        <v>373</v>
      </c>
      <c r="F237" s="140" t="s">
        <v>374</v>
      </c>
      <c r="G237" s="146">
        <v>78181500</v>
      </c>
      <c r="H237" s="140" t="s">
        <v>376</v>
      </c>
      <c r="I237" s="136">
        <v>10</v>
      </c>
      <c r="J237" s="147" t="s">
        <v>230</v>
      </c>
      <c r="K237" s="148">
        <v>115000000</v>
      </c>
      <c r="L237" s="149">
        <v>1</v>
      </c>
      <c r="M237" s="144" t="s">
        <v>268</v>
      </c>
      <c r="N237" s="145"/>
      <c r="O237" s="146" t="s">
        <v>127</v>
      </c>
      <c r="P237" s="146" t="s">
        <v>127</v>
      </c>
      <c r="Q237" s="146" t="s">
        <v>37</v>
      </c>
    </row>
    <row r="238" spans="1:17" ht="38.25" x14ac:dyDescent="0.2">
      <c r="A238" s="136" t="s">
        <v>26</v>
      </c>
      <c r="B238" s="144" t="s">
        <v>234</v>
      </c>
      <c r="C238" s="138" t="s">
        <v>235</v>
      </c>
      <c r="D238" s="144" t="s">
        <v>236</v>
      </c>
      <c r="E238" s="145" t="s">
        <v>373</v>
      </c>
      <c r="F238" s="140" t="s">
        <v>374</v>
      </c>
      <c r="G238" s="146">
        <v>78181500</v>
      </c>
      <c r="H238" s="140" t="s">
        <v>377</v>
      </c>
      <c r="I238" s="136">
        <v>10</v>
      </c>
      <c r="J238" s="147" t="s">
        <v>230</v>
      </c>
      <c r="K238" s="148">
        <v>115000000</v>
      </c>
      <c r="L238" s="149">
        <v>1</v>
      </c>
      <c r="M238" s="144" t="s">
        <v>268</v>
      </c>
      <c r="N238" s="145"/>
      <c r="O238" s="146" t="s">
        <v>127</v>
      </c>
      <c r="P238" s="146" t="s">
        <v>127</v>
      </c>
      <c r="Q238" s="146" t="s">
        <v>37</v>
      </c>
    </row>
    <row r="239" spans="1:17" ht="38.25" x14ac:dyDescent="0.2">
      <c r="A239" s="136" t="s">
        <v>26</v>
      </c>
      <c r="B239" s="144" t="s">
        <v>234</v>
      </c>
      <c r="C239" s="138" t="s">
        <v>235</v>
      </c>
      <c r="D239" s="144" t="s">
        <v>236</v>
      </c>
      <c r="E239" s="145" t="s">
        <v>373</v>
      </c>
      <c r="F239" s="140" t="s">
        <v>374</v>
      </c>
      <c r="G239" s="146">
        <v>78181900</v>
      </c>
      <c r="H239" s="140" t="s">
        <v>378</v>
      </c>
      <c r="I239" s="136">
        <v>10</v>
      </c>
      <c r="J239" s="147" t="s">
        <v>230</v>
      </c>
      <c r="K239" s="148">
        <v>12000000</v>
      </c>
      <c r="L239" s="149">
        <v>1</v>
      </c>
      <c r="M239" s="144" t="s">
        <v>268</v>
      </c>
      <c r="N239" s="145"/>
      <c r="O239" s="146" t="s">
        <v>127</v>
      </c>
      <c r="P239" s="146" t="s">
        <v>127</v>
      </c>
      <c r="Q239" s="146" t="s">
        <v>37</v>
      </c>
    </row>
    <row r="240" spans="1:17" ht="38.25" x14ac:dyDescent="0.2">
      <c r="A240" s="136" t="s">
        <v>26</v>
      </c>
      <c r="B240" s="144" t="s">
        <v>234</v>
      </c>
      <c r="C240" s="138" t="s">
        <v>235</v>
      </c>
      <c r="D240" s="144" t="s">
        <v>236</v>
      </c>
      <c r="E240" s="145" t="s">
        <v>373</v>
      </c>
      <c r="F240" s="140" t="s">
        <v>374</v>
      </c>
      <c r="G240" s="146">
        <v>78181900</v>
      </c>
      <c r="H240" s="140" t="s">
        <v>379</v>
      </c>
      <c r="I240" s="136">
        <v>10</v>
      </c>
      <c r="J240" s="147" t="s">
        <v>230</v>
      </c>
      <c r="K240" s="148">
        <v>14000000</v>
      </c>
      <c r="L240" s="149">
        <v>1</v>
      </c>
      <c r="M240" s="144" t="s">
        <v>268</v>
      </c>
      <c r="N240" s="145"/>
      <c r="O240" s="146" t="s">
        <v>127</v>
      </c>
      <c r="P240" s="146" t="s">
        <v>127</v>
      </c>
      <c r="Q240" s="146" t="s">
        <v>37</v>
      </c>
    </row>
    <row r="241" spans="1:17" ht="38.25" x14ac:dyDescent="0.2">
      <c r="A241" s="136" t="s">
        <v>26</v>
      </c>
      <c r="B241" s="144" t="s">
        <v>234</v>
      </c>
      <c r="C241" s="138" t="s">
        <v>235</v>
      </c>
      <c r="D241" s="144" t="s">
        <v>236</v>
      </c>
      <c r="E241" s="145" t="s">
        <v>373</v>
      </c>
      <c r="F241" s="140" t="s">
        <v>374</v>
      </c>
      <c r="G241" s="146">
        <v>78181500</v>
      </c>
      <c r="H241" s="140" t="s">
        <v>380</v>
      </c>
      <c r="I241" s="136">
        <v>10</v>
      </c>
      <c r="J241" s="147" t="s">
        <v>33</v>
      </c>
      <c r="K241" s="148">
        <v>125000000</v>
      </c>
      <c r="L241" s="149">
        <v>1</v>
      </c>
      <c r="M241" s="144" t="s">
        <v>268</v>
      </c>
      <c r="N241" s="145"/>
      <c r="O241" s="146" t="s">
        <v>79</v>
      </c>
      <c r="P241" s="146" t="s">
        <v>80</v>
      </c>
      <c r="Q241" s="146" t="s">
        <v>37</v>
      </c>
    </row>
    <row r="242" spans="1:17" ht="38.25" x14ac:dyDescent="0.2">
      <c r="A242" s="136" t="s">
        <v>26</v>
      </c>
      <c r="B242" s="144" t="s">
        <v>234</v>
      </c>
      <c r="C242" s="138" t="s">
        <v>235</v>
      </c>
      <c r="D242" s="144" t="s">
        <v>236</v>
      </c>
      <c r="E242" s="145" t="s">
        <v>373</v>
      </c>
      <c r="F242" s="140" t="s">
        <v>374</v>
      </c>
      <c r="G242" s="146">
        <v>78181500</v>
      </c>
      <c r="H242" s="140" t="s">
        <v>381</v>
      </c>
      <c r="I242" s="136">
        <v>10</v>
      </c>
      <c r="J242" s="147" t="s">
        <v>33</v>
      </c>
      <c r="K242" s="148">
        <v>125000000</v>
      </c>
      <c r="L242" s="149">
        <v>1</v>
      </c>
      <c r="M242" s="144" t="s">
        <v>268</v>
      </c>
      <c r="N242" s="145"/>
      <c r="O242" s="146" t="s">
        <v>79</v>
      </c>
      <c r="P242" s="146" t="s">
        <v>80</v>
      </c>
      <c r="Q242" s="146" t="s">
        <v>37</v>
      </c>
    </row>
    <row r="243" spans="1:17" ht="38.25" x14ac:dyDescent="0.2">
      <c r="A243" s="136" t="s">
        <v>26</v>
      </c>
      <c r="B243" s="144" t="s">
        <v>234</v>
      </c>
      <c r="C243" s="138" t="s">
        <v>235</v>
      </c>
      <c r="D243" s="144" t="s">
        <v>236</v>
      </c>
      <c r="E243" s="145" t="s">
        <v>373</v>
      </c>
      <c r="F243" s="140" t="s">
        <v>374</v>
      </c>
      <c r="G243" s="146">
        <v>78181900</v>
      </c>
      <c r="H243" s="140" t="s">
        <v>382</v>
      </c>
      <c r="I243" s="136">
        <v>10</v>
      </c>
      <c r="J243" s="147" t="s">
        <v>33</v>
      </c>
      <c r="K243" s="148">
        <v>15000000</v>
      </c>
      <c r="L243" s="149">
        <v>1</v>
      </c>
      <c r="M243" s="144" t="s">
        <v>268</v>
      </c>
      <c r="N243" s="145"/>
      <c r="O243" s="146" t="s">
        <v>79</v>
      </c>
      <c r="P243" s="146" t="s">
        <v>80</v>
      </c>
      <c r="Q243" s="146" t="s">
        <v>37</v>
      </c>
    </row>
    <row r="244" spans="1:17" ht="38.25" x14ac:dyDescent="0.2">
      <c r="A244" s="136" t="s">
        <v>26</v>
      </c>
      <c r="B244" s="144" t="s">
        <v>234</v>
      </c>
      <c r="C244" s="138" t="s">
        <v>235</v>
      </c>
      <c r="D244" s="144" t="s">
        <v>236</v>
      </c>
      <c r="E244" s="145" t="s">
        <v>373</v>
      </c>
      <c r="F244" s="140" t="s">
        <v>374</v>
      </c>
      <c r="G244" s="146">
        <v>78181900</v>
      </c>
      <c r="H244" s="140" t="s">
        <v>383</v>
      </c>
      <c r="I244" s="136">
        <v>10</v>
      </c>
      <c r="J244" s="147" t="s">
        <v>33</v>
      </c>
      <c r="K244" s="148">
        <v>17000000</v>
      </c>
      <c r="L244" s="149">
        <v>1</v>
      </c>
      <c r="M244" s="144" t="s">
        <v>268</v>
      </c>
      <c r="N244" s="145"/>
      <c r="O244" s="146" t="s">
        <v>79</v>
      </c>
      <c r="P244" s="146" t="s">
        <v>80</v>
      </c>
      <c r="Q244" s="146" t="s">
        <v>37</v>
      </c>
    </row>
    <row r="245" spans="1:17" ht="38.25" x14ac:dyDescent="0.2">
      <c r="A245" s="136" t="s">
        <v>26</v>
      </c>
      <c r="B245" s="144" t="s">
        <v>58</v>
      </c>
      <c r="C245" s="138" t="s">
        <v>59</v>
      </c>
      <c r="D245" s="144" t="s">
        <v>310</v>
      </c>
      <c r="E245" s="145" t="s">
        <v>373</v>
      </c>
      <c r="F245" s="140" t="s">
        <v>374</v>
      </c>
      <c r="G245" s="146">
        <v>72151207</v>
      </c>
      <c r="H245" s="140" t="s">
        <v>384</v>
      </c>
      <c r="I245" s="136">
        <v>10</v>
      </c>
      <c r="J245" s="147" t="s">
        <v>33</v>
      </c>
      <c r="K245" s="148">
        <v>45000000</v>
      </c>
      <c r="L245" s="149">
        <v>1</v>
      </c>
      <c r="M245" s="144" t="s">
        <v>268</v>
      </c>
      <c r="N245" s="145"/>
      <c r="O245" s="146" t="s">
        <v>127</v>
      </c>
      <c r="P245" s="146" t="s">
        <v>68</v>
      </c>
      <c r="Q245" s="146" t="s">
        <v>37</v>
      </c>
    </row>
    <row r="246" spans="1:17" ht="38.25" x14ac:dyDescent="0.2">
      <c r="A246" s="136" t="s">
        <v>26</v>
      </c>
      <c r="B246" s="144" t="s">
        <v>58</v>
      </c>
      <c r="C246" s="138" t="s">
        <v>59</v>
      </c>
      <c r="D246" s="144" t="s">
        <v>310</v>
      </c>
      <c r="E246" s="145" t="s">
        <v>373</v>
      </c>
      <c r="F246" s="140" t="s">
        <v>374</v>
      </c>
      <c r="G246" s="146">
        <v>81141500</v>
      </c>
      <c r="H246" s="140" t="s">
        <v>385</v>
      </c>
      <c r="I246" s="136">
        <v>10</v>
      </c>
      <c r="J246" s="147" t="s">
        <v>33</v>
      </c>
      <c r="K246" s="148">
        <v>17000000</v>
      </c>
      <c r="L246" s="149">
        <v>1</v>
      </c>
      <c r="M246" s="144" t="s">
        <v>268</v>
      </c>
      <c r="N246" s="145"/>
      <c r="O246" s="146" t="s">
        <v>79</v>
      </c>
      <c r="P246" s="146" t="s">
        <v>80</v>
      </c>
      <c r="Q246" s="146" t="s">
        <v>37</v>
      </c>
    </row>
    <row r="247" spans="1:17" ht="38.25" x14ac:dyDescent="0.2">
      <c r="A247" s="136" t="s">
        <v>26</v>
      </c>
      <c r="B247" s="144" t="s">
        <v>190</v>
      </c>
      <c r="C247" s="138" t="s">
        <v>191</v>
      </c>
      <c r="D247" s="144" t="s">
        <v>351</v>
      </c>
      <c r="E247" s="145" t="s">
        <v>373</v>
      </c>
      <c r="F247" s="140" t="s">
        <v>374</v>
      </c>
      <c r="G247" s="146">
        <v>81141500</v>
      </c>
      <c r="H247" s="140" t="s">
        <v>386</v>
      </c>
      <c r="I247" s="136">
        <v>10</v>
      </c>
      <c r="J247" s="147" t="s">
        <v>33</v>
      </c>
      <c r="K247" s="148">
        <v>1500000</v>
      </c>
      <c r="L247" s="149">
        <v>2</v>
      </c>
      <c r="M247" s="144" t="s">
        <v>268</v>
      </c>
      <c r="N247" s="145"/>
      <c r="O247" s="146" t="s">
        <v>79</v>
      </c>
      <c r="P247" s="146" t="s">
        <v>80</v>
      </c>
      <c r="Q247" s="146" t="s">
        <v>37</v>
      </c>
    </row>
    <row r="248" spans="1:17" ht="38.25" x14ac:dyDescent="0.2">
      <c r="A248" s="136" t="s">
        <v>26</v>
      </c>
      <c r="B248" s="144" t="s">
        <v>190</v>
      </c>
      <c r="C248" s="138" t="s">
        <v>191</v>
      </c>
      <c r="D248" s="144" t="s">
        <v>351</v>
      </c>
      <c r="E248" s="145" t="s">
        <v>373</v>
      </c>
      <c r="F248" s="140" t="s">
        <v>374</v>
      </c>
      <c r="G248" s="146">
        <v>81141500</v>
      </c>
      <c r="H248" s="140" t="s">
        <v>387</v>
      </c>
      <c r="I248" s="136">
        <v>10</v>
      </c>
      <c r="J248" s="147" t="s">
        <v>33</v>
      </c>
      <c r="K248" s="148">
        <v>900000</v>
      </c>
      <c r="L248" s="149">
        <v>1</v>
      </c>
      <c r="M248" s="144" t="s">
        <v>268</v>
      </c>
      <c r="N248" s="145"/>
      <c r="O248" s="146" t="s">
        <v>79</v>
      </c>
      <c r="P248" s="146" t="s">
        <v>80</v>
      </c>
      <c r="Q248" s="146" t="s">
        <v>37</v>
      </c>
    </row>
    <row r="249" spans="1:17" ht="38.25" x14ac:dyDescent="0.2">
      <c r="A249" s="136" t="s">
        <v>26</v>
      </c>
      <c r="B249" s="144" t="s">
        <v>190</v>
      </c>
      <c r="C249" s="138" t="s">
        <v>191</v>
      </c>
      <c r="D249" s="144" t="s">
        <v>310</v>
      </c>
      <c r="E249" s="145" t="s">
        <v>373</v>
      </c>
      <c r="F249" s="140" t="s">
        <v>374</v>
      </c>
      <c r="G249" s="146">
        <v>72151200</v>
      </c>
      <c r="H249" s="140" t="s">
        <v>388</v>
      </c>
      <c r="I249" s="136">
        <v>10</v>
      </c>
      <c r="J249" s="147" t="s">
        <v>33</v>
      </c>
      <c r="K249" s="148">
        <v>12000000</v>
      </c>
      <c r="L249" s="149">
        <v>8</v>
      </c>
      <c r="M249" s="144" t="s">
        <v>268</v>
      </c>
      <c r="N249" s="145"/>
      <c r="O249" s="146" t="s">
        <v>127</v>
      </c>
      <c r="P249" s="146" t="s">
        <v>68</v>
      </c>
      <c r="Q249" s="146" t="s">
        <v>37</v>
      </c>
    </row>
    <row r="250" spans="1:17" ht="38.25" x14ac:dyDescent="0.2">
      <c r="A250" s="136" t="s">
        <v>26</v>
      </c>
      <c r="B250" s="144" t="s">
        <v>193</v>
      </c>
      <c r="C250" s="138" t="s">
        <v>196</v>
      </c>
      <c r="D250" s="144" t="s">
        <v>392</v>
      </c>
      <c r="E250" s="145" t="s">
        <v>373</v>
      </c>
      <c r="F250" s="140" t="s">
        <v>374</v>
      </c>
      <c r="G250" s="146">
        <v>73152100</v>
      </c>
      <c r="H250" s="140" t="s">
        <v>389</v>
      </c>
      <c r="I250" s="136">
        <v>10</v>
      </c>
      <c r="J250" s="147" t="s">
        <v>33</v>
      </c>
      <c r="K250" s="148">
        <v>7000000</v>
      </c>
      <c r="L250" s="149">
        <v>1</v>
      </c>
      <c r="M250" s="144" t="s">
        <v>268</v>
      </c>
      <c r="N250" s="145"/>
      <c r="O250" s="146" t="s">
        <v>68</v>
      </c>
      <c r="P250" s="146" t="s">
        <v>67</v>
      </c>
      <c r="Q250" s="146" t="s">
        <v>37</v>
      </c>
    </row>
    <row r="251" spans="1:17" ht="38.25" x14ac:dyDescent="0.2">
      <c r="A251" s="136" t="s">
        <v>26</v>
      </c>
      <c r="B251" s="144" t="s">
        <v>50</v>
      </c>
      <c r="C251" s="138" t="s">
        <v>51</v>
      </c>
      <c r="D251" s="144" t="s">
        <v>52</v>
      </c>
      <c r="E251" s="145" t="s">
        <v>373</v>
      </c>
      <c r="F251" s="140" t="s">
        <v>374</v>
      </c>
      <c r="G251" s="146">
        <v>81112200</v>
      </c>
      <c r="H251" s="140" t="s">
        <v>390</v>
      </c>
      <c r="I251" s="136">
        <v>10</v>
      </c>
      <c r="J251" s="147" t="s">
        <v>33</v>
      </c>
      <c r="K251" s="148">
        <v>10000000</v>
      </c>
      <c r="L251" s="149">
        <v>1</v>
      </c>
      <c r="M251" s="144" t="s">
        <v>268</v>
      </c>
      <c r="N251" s="145"/>
      <c r="O251" s="146" t="s">
        <v>67</v>
      </c>
      <c r="P251" s="146" t="s">
        <v>35</v>
      </c>
      <c r="Q251" s="146" t="s">
        <v>37</v>
      </c>
    </row>
    <row r="252" spans="1:17" ht="38.25" x14ac:dyDescent="0.2">
      <c r="A252" s="136" t="s">
        <v>26</v>
      </c>
      <c r="B252" s="144" t="s">
        <v>193</v>
      </c>
      <c r="C252" s="138" t="s">
        <v>196</v>
      </c>
      <c r="D252" s="144" t="s">
        <v>392</v>
      </c>
      <c r="E252" s="145" t="s">
        <v>373</v>
      </c>
      <c r="F252" s="140" t="s">
        <v>374</v>
      </c>
      <c r="G252" s="146">
        <v>72101516</v>
      </c>
      <c r="H252" s="140" t="s">
        <v>391</v>
      </c>
      <c r="I252" s="136">
        <v>10</v>
      </c>
      <c r="J252" s="147" t="s">
        <v>33</v>
      </c>
      <c r="K252" s="148">
        <v>10000000</v>
      </c>
      <c r="L252" s="149">
        <v>1</v>
      </c>
      <c r="M252" s="144" t="s">
        <v>268</v>
      </c>
      <c r="N252" s="145"/>
      <c r="O252" s="146" t="s">
        <v>68</v>
      </c>
      <c r="P252" s="146" t="s">
        <v>67</v>
      </c>
      <c r="Q252" s="146" t="s">
        <v>37</v>
      </c>
    </row>
    <row r="253" spans="1:17" ht="38.25" x14ac:dyDescent="0.2">
      <c r="A253" s="136" t="s">
        <v>26</v>
      </c>
      <c r="B253" s="144" t="s">
        <v>193</v>
      </c>
      <c r="C253" s="138" t="s">
        <v>196</v>
      </c>
      <c r="D253" s="144" t="s">
        <v>392</v>
      </c>
      <c r="E253" s="145" t="s">
        <v>393</v>
      </c>
      <c r="F253" s="140" t="s">
        <v>394</v>
      </c>
      <c r="G253" s="146">
        <v>85101601</v>
      </c>
      <c r="H253" s="140" t="s">
        <v>395</v>
      </c>
      <c r="I253" s="136">
        <v>10</v>
      </c>
      <c r="J253" s="147" t="s">
        <v>33</v>
      </c>
      <c r="K253" s="148">
        <v>4500000</v>
      </c>
      <c r="L253" s="149">
        <v>30</v>
      </c>
      <c r="M253" s="144" t="s">
        <v>268</v>
      </c>
      <c r="N253" s="145"/>
      <c r="O253" s="146" t="s">
        <v>67</v>
      </c>
      <c r="P253" s="146" t="s">
        <v>35</v>
      </c>
      <c r="Q253" s="146" t="s">
        <v>37</v>
      </c>
    </row>
    <row r="254" spans="1:17" ht="51" x14ac:dyDescent="0.2">
      <c r="A254" s="136" t="s">
        <v>26</v>
      </c>
      <c r="B254" s="144" t="s">
        <v>342</v>
      </c>
      <c r="C254" s="138" t="s">
        <v>346</v>
      </c>
      <c r="D254" s="144" t="s">
        <v>343</v>
      </c>
      <c r="E254" s="145" t="s">
        <v>396</v>
      </c>
      <c r="F254" s="140" t="s">
        <v>397</v>
      </c>
      <c r="G254" s="146">
        <v>83101500</v>
      </c>
      <c r="H254" s="140" t="s">
        <v>398</v>
      </c>
      <c r="I254" s="136">
        <v>10</v>
      </c>
      <c r="J254" s="147" t="s">
        <v>33</v>
      </c>
      <c r="K254" s="148">
        <v>54640000</v>
      </c>
      <c r="L254" s="149">
        <v>1</v>
      </c>
      <c r="M254" s="144" t="s">
        <v>268</v>
      </c>
      <c r="N254" s="145"/>
      <c r="O254" s="146" t="s">
        <v>366</v>
      </c>
      <c r="P254" s="146" t="s">
        <v>366</v>
      </c>
      <c r="Q254" s="146" t="s">
        <v>348</v>
      </c>
    </row>
    <row r="255" spans="1:17" ht="25.5" x14ac:dyDescent="0.2">
      <c r="A255" s="136" t="s">
        <v>401</v>
      </c>
      <c r="B255" s="144" t="s">
        <v>402</v>
      </c>
      <c r="C255" s="138" t="s">
        <v>403</v>
      </c>
      <c r="D255" s="144" t="s">
        <v>404</v>
      </c>
      <c r="E255" s="145" t="s">
        <v>399</v>
      </c>
      <c r="F255" s="140" t="s">
        <v>400</v>
      </c>
      <c r="G255" s="146">
        <v>93141506</v>
      </c>
      <c r="H255" s="140" t="s">
        <v>405</v>
      </c>
      <c r="I255" s="136">
        <v>16</v>
      </c>
      <c r="J255" s="147" t="s">
        <v>33</v>
      </c>
      <c r="K255" s="148">
        <v>50000000</v>
      </c>
      <c r="L255" s="149">
        <v>1</v>
      </c>
      <c r="M255" s="144" t="s">
        <v>268</v>
      </c>
      <c r="N255" s="145"/>
      <c r="O255" s="146" t="s">
        <v>127</v>
      </c>
      <c r="P255" s="146" t="s">
        <v>68</v>
      </c>
      <c r="Q255" s="146" t="s">
        <v>37</v>
      </c>
    </row>
    <row r="256" spans="1:17" ht="25.5" x14ac:dyDescent="0.2">
      <c r="A256" s="136" t="s">
        <v>26</v>
      </c>
      <c r="B256" s="144" t="s">
        <v>356</v>
      </c>
      <c r="C256" s="138" t="s">
        <v>357</v>
      </c>
      <c r="D256" s="144" t="s">
        <v>358</v>
      </c>
      <c r="E256" s="145" t="s">
        <v>410</v>
      </c>
      <c r="F256" s="140" t="s">
        <v>406</v>
      </c>
      <c r="G256" s="146">
        <v>90121500</v>
      </c>
      <c r="H256" s="140" t="s">
        <v>407</v>
      </c>
      <c r="I256" s="136">
        <v>10</v>
      </c>
      <c r="J256" s="147" t="s">
        <v>33</v>
      </c>
      <c r="K256" s="148">
        <v>28000000</v>
      </c>
      <c r="L256" s="149">
        <v>1</v>
      </c>
      <c r="M256" s="144" t="s">
        <v>268</v>
      </c>
      <c r="N256" s="145"/>
      <c r="O256" s="146" t="s">
        <v>366</v>
      </c>
      <c r="P256" s="146" t="s">
        <v>366</v>
      </c>
      <c r="Q256" s="146" t="s">
        <v>348</v>
      </c>
    </row>
    <row r="257" spans="1:19" ht="25.5" x14ac:dyDescent="0.2">
      <c r="A257" s="136" t="s">
        <v>26</v>
      </c>
      <c r="B257" s="144" t="s">
        <v>342</v>
      </c>
      <c r="C257" s="138" t="s">
        <v>346</v>
      </c>
      <c r="D257" s="144" t="s">
        <v>343</v>
      </c>
      <c r="E257" s="145" t="s">
        <v>408</v>
      </c>
      <c r="F257" s="140" t="s">
        <v>409</v>
      </c>
      <c r="G257" s="146">
        <v>93161600</v>
      </c>
      <c r="H257" s="140" t="s">
        <v>411</v>
      </c>
      <c r="I257" s="136">
        <v>10</v>
      </c>
      <c r="J257" s="147" t="s">
        <v>33</v>
      </c>
      <c r="K257" s="148">
        <v>46140000</v>
      </c>
      <c r="L257" s="149">
        <v>1</v>
      </c>
      <c r="M257" s="144" t="s">
        <v>268</v>
      </c>
      <c r="N257" s="145"/>
      <c r="O257" s="146" t="s">
        <v>127</v>
      </c>
      <c r="P257" s="146" t="s">
        <v>68</v>
      </c>
      <c r="Q257" s="146" t="s">
        <v>348</v>
      </c>
    </row>
    <row r="258" spans="1:19" ht="20.100000000000001" customHeight="1" x14ac:dyDescent="0.2">
      <c r="A258" s="152" t="s">
        <v>414</v>
      </c>
      <c r="B258" s="153" t="s">
        <v>415</v>
      </c>
      <c r="C258" s="154" t="s">
        <v>234</v>
      </c>
      <c r="D258" s="155"/>
      <c r="E258" s="156" t="s">
        <v>416</v>
      </c>
      <c r="F258" s="157" t="s">
        <v>233</v>
      </c>
      <c r="G258" s="158">
        <v>15101506</v>
      </c>
      <c r="H258" s="159" t="s">
        <v>417</v>
      </c>
      <c r="I258" s="152">
        <v>10</v>
      </c>
      <c r="J258" s="160" t="s">
        <v>230</v>
      </c>
      <c r="K258" s="161">
        <v>500000000</v>
      </c>
      <c r="L258" s="143">
        <v>1</v>
      </c>
      <c r="M258" s="153" t="s">
        <v>269</v>
      </c>
      <c r="N258" s="156" t="s">
        <v>418</v>
      </c>
      <c r="O258" s="158" t="s">
        <v>366</v>
      </c>
      <c r="P258" s="158" t="s">
        <v>127</v>
      </c>
      <c r="Q258" s="162" t="s">
        <v>419</v>
      </c>
      <c r="S258" s="58"/>
    </row>
    <row r="259" spans="1:19" ht="20.100000000000001" customHeight="1" x14ac:dyDescent="0.2">
      <c r="A259" s="152" t="s">
        <v>414</v>
      </c>
      <c r="B259" s="153" t="s">
        <v>415</v>
      </c>
      <c r="C259" s="154" t="s">
        <v>234</v>
      </c>
      <c r="D259" s="155"/>
      <c r="E259" s="156" t="s">
        <v>416</v>
      </c>
      <c r="F259" s="157" t="s">
        <v>233</v>
      </c>
      <c r="G259" s="158">
        <v>15101506</v>
      </c>
      <c r="H259" s="159" t="s">
        <v>420</v>
      </c>
      <c r="I259" s="152">
        <v>10</v>
      </c>
      <c r="J259" s="160" t="s">
        <v>33</v>
      </c>
      <c r="K259" s="161">
        <v>300000000</v>
      </c>
      <c r="L259" s="143">
        <v>1</v>
      </c>
      <c r="M259" s="153" t="s">
        <v>269</v>
      </c>
      <c r="N259" s="156" t="s">
        <v>418</v>
      </c>
      <c r="O259" s="158" t="s">
        <v>35</v>
      </c>
      <c r="P259" s="158" t="s">
        <v>79</v>
      </c>
      <c r="Q259" s="162" t="s">
        <v>419</v>
      </c>
      <c r="S259" s="58"/>
    </row>
    <row r="260" spans="1:19" ht="20.100000000000001" customHeight="1" x14ac:dyDescent="0.2">
      <c r="A260" s="152" t="s">
        <v>414</v>
      </c>
      <c r="B260" s="153" t="s">
        <v>415</v>
      </c>
      <c r="C260" s="154" t="s">
        <v>234</v>
      </c>
      <c r="D260" s="155"/>
      <c r="E260" s="156" t="s">
        <v>421</v>
      </c>
      <c r="F260" s="157" t="s">
        <v>233</v>
      </c>
      <c r="G260" s="158">
        <v>15101505</v>
      </c>
      <c r="H260" s="159" t="s">
        <v>422</v>
      </c>
      <c r="I260" s="152">
        <v>10</v>
      </c>
      <c r="J260" s="160" t="s">
        <v>230</v>
      </c>
      <c r="K260" s="161">
        <v>400000000</v>
      </c>
      <c r="L260" s="143">
        <v>1</v>
      </c>
      <c r="M260" s="153" t="s">
        <v>269</v>
      </c>
      <c r="N260" s="156" t="s">
        <v>418</v>
      </c>
      <c r="O260" s="158" t="s">
        <v>366</v>
      </c>
      <c r="P260" s="158" t="s">
        <v>127</v>
      </c>
      <c r="Q260" s="162" t="s">
        <v>419</v>
      </c>
      <c r="S260" s="58"/>
    </row>
    <row r="261" spans="1:19" ht="20.100000000000001" customHeight="1" x14ac:dyDescent="0.2">
      <c r="A261" s="152" t="s">
        <v>414</v>
      </c>
      <c r="B261" s="153" t="s">
        <v>415</v>
      </c>
      <c r="C261" s="154" t="s">
        <v>234</v>
      </c>
      <c r="D261" s="155"/>
      <c r="E261" s="156" t="s">
        <v>421</v>
      </c>
      <c r="F261" s="157" t="s">
        <v>233</v>
      </c>
      <c r="G261" s="158">
        <v>15101505</v>
      </c>
      <c r="H261" s="159" t="s">
        <v>423</v>
      </c>
      <c r="I261" s="152">
        <v>10</v>
      </c>
      <c r="J261" s="160" t="s">
        <v>33</v>
      </c>
      <c r="K261" s="161">
        <v>199500000</v>
      </c>
      <c r="L261" s="143">
        <v>1</v>
      </c>
      <c r="M261" s="153" t="s">
        <v>269</v>
      </c>
      <c r="N261" s="156" t="s">
        <v>418</v>
      </c>
      <c r="O261" s="158" t="s">
        <v>35</v>
      </c>
      <c r="P261" s="158" t="s">
        <v>79</v>
      </c>
      <c r="Q261" s="162" t="s">
        <v>419</v>
      </c>
      <c r="S261" s="58"/>
    </row>
    <row r="262" spans="1:19" ht="20.100000000000001" customHeight="1" x14ac:dyDescent="0.2">
      <c r="A262" s="152" t="s">
        <v>414</v>
      </c>
      <c r="B262" s="153" t="s">
        <v>415</v>
      </c>
      <c r="C262" s="154" t="s">
        <v>424</v>
      </c>
      <c r="D262" s="155"/>
      <c r="E262" s="156" t="s">
        <v>425</v>
      </c>
      <c r="F262" s="163" t="s">
        <v>426</v>
      </c>
      <c r="G262" s="158">
        <v>72151901</v>
      </c>
      <c r="H262" s="159" t="s">
        <v>427</v>
      </c>
      <c r="I262" s="152">
        <v>10</v>
      </c>
      <c r="J262" s="160" t="s">
        <v>33</v>
      </c>
      <c r="K262" s="161">
        <v>200000000</v>
      </c>
      <c r="L262" s="143">
        <v>1</v>
      </c>
      <c r="M262" s="153" t="s">
        <v>268</v>
      </c>
      <c r="N262" s="156" t="s">
        <v>428</v>
      </c>
      <c r="O262" s="158" t="s">
        <v>35</v>
      </c>
      <c r="P262" s="158" t="s">
        <v>79</v>
      </c>
      <c r="Q262" s="162" t="s">
        <v>429</v>
      </c>
      <c r="S262" s="58"/>
    </row>
    <row r="263" spans="1:19" ht="20.100000000000001" customHeight="1" x14ac:dyDescent="0.2">
      <c r="A263" s="152" t="s">
        <v>414</v>
      </c>
      <c r="B263" s="153" t="s">
        <v>415</v>
      </c>
      <c r="C263" s="154" t="s">
        <v>424</v>
      </c>
      <c r="D263" s="164"/>
      <c r="E263" s="165" t="s">
        <v>425</v>
      </c>
      <c r="F263" s="163" t="s">
        <v>426</v>
      </c>
      <c r="G263" s="166">
        <v>72151901</v>
      </c>
      <c r="H263" s="167" t="s">
        <v>427</v>
      </c>
      <c r="I263" s="152">
        <v>10</v>
      </c>
      <c r="J263" s="160" t="s">
        <v>33</v>
      </c>
      <c r="K263" s="168">
        <v>170000000</v>
      </c>
      <c r="L263" s="143">
        <v>1</v>
      </c>
      <c r="M263" s="169" t="s">
        <v>268</v>
      </c>
      <c r="N263" s="165" t="s">
        <v>430</v>
      </c>
      <c r="O263" s="158" t="s">
        <v>35</v>
      </c>
      <c r="P263" s="158" t="s">
        <v>79</v>
      </c>
      <c r="Q263" s="170" t="s">
        <v>429</v>
      </c>
    </row>
    <row r="264" spans="1:19" ht="20.100000000000001" customHeight="1" x14ac:dyDescent="0.2">
      <c r="A264" s="152" t="s">
        <v>414</v>
      </c>
      <c r="B264" s="153" t="s">
        <v>415</v>
      </c>
      <c r="C264" s="151" t="s">
        <v>190</v>
      </c>
      <c r="D264" s="164"/>
      <c r="E264" s="165" t="s">
        <v>359</v>
      </c>
      <c r="F264" s="163" t="s">
        <v>360</v>
      </c>
      <c r="G264" s="166">
        <v>78102201</v>
      </c>
      <c r="H264" s="167" t="s">
        <v>431</v>
      </c>
      <c r="I264" s="152">
        <v>10</v>
      </c>
      <c r="J264" s="160" t="s">
        <v>33</v>
      </c>
      <c r="K264" s="168">
        <v>7000000</v>
      </c>
      <c r="L264" s="143">
        <v>1</v>
      </c>
      <c r="M264" s="169" t="s">
        <v>268</v>
      </c>
      <c r="N264" s="165" t="s">
        <v>432</v>
      </c>
      <c r="O264" s="166" t="s">
        <v>127</v>
      </c>
      <c r="P264" s="166" t="s">
        <v>68</v>
      </c>
      <c r="Q264" s="170" t="s">
        <v>419</v>
      </c>
    </row>
    <row r="265" spans="1:19" ht="20.100000000000001" customHeight="1" x14ac:dyDescent="0.2">
      <c r="A265" s="152" t="s">
        <v>414</v>
      </c>
      <c r="B265" s="153" t="s">
        <v>415</v>
      </c>
      <c r="C265" s="154" t="s">
        <v>424</v>
      </c>
      <c r="D265" s="164"/>
      <c r="E265" s="165" t="s">
        <v>433</v>
      </c>
      <c r="F265" s="163" t="s">
        <v>363</v>
      </c>
      <c r="G265" s="166">
        <v>83101801</v>
      </c>
      <c r="H265" s="167" t="s">
        <v>434</v>
      </c>
      <c r="I265" s="152">
        <v>10</v>
      </c>
      <c r="J265" s="160" t="s">
        <v>33</v>
      </c>
      <c r="K265" s="168">
        <v>2630000000</v>
      </c>
      <c r="L265" s="143">
        <v>1</v>
      </c>
      <c r="M265" s="169" t="s">
        <v>268</v>
      </c>
      <c r="N265" s="165" t="s">
        <v>435</v>
      </c>
      <c r="O265" s="166" t="s">
        <v>127</v>
      </c>
      <c r="P265" s="166" t="s">
        <v>127</v>
      </c>
      <c r="Q265" s="170" t="s">
        <v>436</v>
      </c>
    </row>
    <row r="266" spans="1:19" ht="20.100000000000001" customHeight="1" x14ac:dyDescent="0.2">
      <c r="A266" s="152" t="s">
        <v>414</v>
      </c>
      <c r="B266" s="153" t="s">
        <v>415</v>
      </c>
      <c r="C266" s="154" t="s">
        <v>424</v>
      </c>
      <c r="D266" s="164"/>
      <c r="E266" s="165" t="s">
        <v>437</v>
      </c>
      <c r="F266" s="163" t="s">
        <v>363</v>
      </c>
      <c r="G266" s="166">
        <v>83101501</v>
      </c>
      <c r="H266" s="167" t="s">
        <v>438</v>
      </c>
      <c r="I266" s="152">
        <v>10</v>
      </c>
      <c r="J266" s="160" t="s">
        <v>33</v>
      </c>
      <c r="K266" s="168">
        <v>130000000</v>
      </c>
      <c r="L266" s="143">
        <v>1</v>
      </c>
      <c r="M266" s="169" t="s">
        <v>268</v>
      </c>
      <c r="N266" s="165" t="s">
        <v>439</v>
      </c>
      <c r="O266" s="166" t="s">
        <v>127</v>
      </c>
      <c r="P266" s="166" t="s">
        <v>127</v>
      </c>
      <c r="Q266" s="170" t="s">
        <v>436</v>
      </c>
    </row>
    <row r="267" spans="1:19" ht="20.100000000000001" customHeight="1" x14ac:dyDescent="0.2">
      <c r="A267" s="152" t="s">
        <v>414</v>
      </c>
      <c r="B267" s="153" t="s">
        <v>415</v>
      </c>
      <c r="C267" s="154" t="s">
        <v>234</v>
      </c>
      <c r="D267" s="164"/>
      <c r="E267" s="165" t="s">
        <v>440</v>
      </c>
      <c r="F267" s="163" t="s">
        <v>368</v>
      </c>
      <c r="G267" s="166">
        <v>841316</v>
      </c>
      <c r="H267" s="167" t="s">
        <v>441</v>
      </c>
      <c r="I267" s="152">
        <v>10</v>
      </c>
      <c r="J267" s="160" t="s">
        <v>230</v>
      </c>
      <c r="K267" s="168">
        <v>470000000</v>
      </c>
      <c r="L267" s="143">
        <v>1</v>
      </c>
      <c r="M267" s="169" t="s">
        <v>268</v>
      </c>
      <c r="N267" s="165" t="s">
        <v>442</v>
      </c>
      <c r="O267" s="158" t="s">
        <v>366</v>
      </c>
      <c r="P267" s="158" t="s">
        <v>127</v>
      </c>
      <c r="Q267" s="170" t="s">
        <v>429</v>
      </c>
    </row>
    <row r="268" spans="1:19" ht="20.100000000000001" customHeight="1" x14ac:dyDescent="0.2">
      <c r="A268" s="152" t="s">
        <v>414</v>
      </c>
      <c r="B268" s="153" t="s">
        <v>415</v>
      </c>
      <c r="C268" s="151" t="s">
        <v>443</v>
      </c>
      <c r="D268" s="164"/>
      <c r="E268" s="165" t="s">
        <v>444</v>
      </c>
      <c r="F268" s="163" t="s">
        <v>445</v>
      </c>
      <c r="G268" s="166">
        <v>80131502</v>
      </c>
      <c r="H268" s="167" t="s">
        <v>446</v>
      </c>
      <c r="I268" s="152">
        <v>10</v>
      </c>
      <c r="J268" s="160" t="s">
        <v>230</v>
      </c>
      <c r="K268" s="168">
        <v>1017000000</v>
      </c>
      <c r="L268" s="143">
        <v>1</v>
      </c>
      <c r="M268" s="169" t="s">
        <v>268</v>
      </c>
      <c r="N268" s="165" t="s">
        <v>447</v>
      </c>
      <c r="O268" s="158" t="s">
        <v>366</v>
      </c>
      <c r="P268" s="158" t="s">
        <v>127</v>
      </c>
      <c r="Q268" s="170" t="s">
        <v>448</v>
      </c>
    </row>
    <row r="269" spans="1:19" ht="20.100000000000001" customHeight="1" x14ac:dyDescent="0.2">
      <c r="A269" s="152" t="s">
        <v>414</v>
      </c>
      <c r="B269" s="153" t="s">
        <v>415</v>
      </c>
      <c r="C269" s="151" t="s">
        <v>443</v>
      </c>
      <c r="D269" s="164"/>
      <c r="E269" s="165" t="s">
        <v>444</v>
      </c>
      <c r="F269" s="163" t="s">
        <v>445</v>
      </c>
      <c r="G269" s="166">
        <v>80131502</v>
      </c>
      <c r="H269" s="167" t="s">
        <v>449</v>
      </c>
      <c r="I269" s="152">
        <v>10</v>
      </c>
      <c r="J269" s="160" t="s">
        <v>33</v>
      </c>
      <c r="K269" s="168">
        <v>975500000</v>
      </c>
      <c r="L269" s="143">
        <v>1</v>
      </c>
      <c r="M269" s="169" t="s">
        <v>268</v>
      </c>
      <c r="N269" s="165" t="s">
        <v>450</v>
      </c>
      <c r="O269" s="166" t="s">
        <v>35</v>
      </c>
      <c r="P269" s="166" t="s">
        <v>79</v>
      </c>
      <c r="Q269" s="170" t="s">
        <v>448</v>
      </c>
    </row>
    <row r="270" spans="1:19" ht="20.100000000000001" customHeight="1" x14ac:dyDescent="0.2">
      <c r="A270" s="152" t="s">
        <v>414</v>
      </c>
      <c r="B270" s="153" t="s">
        <v>415</v>
      </c>
      <c r="C270" s="151" t="s">
        <v>451</v>
      </c>
      <c r="D270" s="164"/>
      <c r="E270" s="165" t="s">
        <v>452</v>
      </c>
      <c r="F270" s="163" t="s">
        <v>371</v>
      </c>
      <c r="G270" s="166">
        <v>76111501</v>
      </c>
      <c r="H270" s="167" t="s">
        <v>453</v>
      </c>
      <c r="I270" s="152">
        <v>10</v>
      </c>
      <c r="J270" s="160" t="s">
        <v>230</v>
      </c>
      <c r="K270" s="168">
        <v>150000000</v>
      </c>
      <c r="L270" s="143">
        <v>1</v>
      </c>
      <c r="M270" s="169" t="s">
        <v>268</v>
      </c>
      <c r="N270" s="165" t="s">
        <v>454</v>
      </c>
      <c r="O270" s="158" t="s">
        <v>366</v>
      </c>
      <c r="P270" s="158" t="s">
        <v>127</v>
      </c>
      <c r="Q270" s="170" t="s">
        <v>419</v>
      </c>
    </row>
    <row r="271" spans="1:19" ht="20.100000000000001" customHeight="1" x14ac:dyDescent="0.2">
      <c r="A271" s="152" t="s">
        <v>414</v>
      </c>
      <c r="B271" s="153" t="s">
        <v>415</v>
      </c>
      <c r="C271" s="154" t="s">
        <v>234</v>
      </c>
      <c r="D271" s="164"/>
      <c r="E271" s="165" t="s">
        <v>455</v>
      </c>
      <c r="F271" s="163" t="s">
        <v>374</v>
      </c>
      <c r="G271" s="166">
        <v>78181507</v>
      </c>
      <c r="H271" s="167" t="s">
        <v>456</v>
      </c>
      <c r="I271" s="152">
        <v>10</v>
      </c>
      <c r="J271" s="160" t="s">
        <v>230</v>
      </c>
      <c r="K271" s="168">
        <v>900000000</v>
      </c>
      <c r="L271" s="143">
        <v>1</v>
      </c>
      <c r="M271" s="169" t="s">
        <v>268</v>
      </c>
      <c r="N271" s="165" t="s">
        <v>457</v>
      </c>
      <c r="O271" s="158" t="s">
        <v>366</v>
      </c>
      <c r="P271" s="158" t="s">
        <v>127</v>
      </c>
      <c r="Q271" s="170" t="s">
        <v>429</v>
      </c>
    </row>
    <row r="272" spans="1:19" ht="20.100000000000001" customHeight="1" x14ac:dyDescent="0.2">
      <c r="A272" s="152" t="s">
        <v>414</v>
      </c>
      <c r="B272" s="153" t="s">
        <v>415</v>
      </c>
      <c r="C272" s="154" t="s">
        <v>234</v>
      </c>
      <c r="D272" s="164"/>
      <c r="E272" s="165" t="s">
        <v>455</v>
      </c>
      <c r="F272" s="163" t="s">
        <v>374</v>
      </c>
      <c r="G272" s="166">
        <v>78181507</v>
      </c>
      <c r="H272" s="167" t="s">
        <v>458</v>
      </c>
      <c r="I272" s="152">
        <v>10</v>
      </c>
      <c r="J272" s="160" t="s">
        <v>33</v>
      </c>
      <c r="K272" s="168">
        <v>310000000</v>
      </c>
      <c r="L272" s="143">
        <v>1</v>
      </c>
      <c r="M272" s="169" t="s">
        <v>268</v>
      </c>
      <c r="N272" s="165" t="s">
        <v>457</v>
      </c>
      <c r="O272" s="166" t="s">
        <v>67</v>
      </c>
      <c r="P272" s="166" t="s">
        <v>36</v>
      </c>
      <c r="Q272" s="170" t="s">
        <v>429</v>
      </c>
    </row>
    <row r="273" spans="1:21" ht="20.100000000000001" customHeight="1" x14ac:dyDescent="0.2">
      <c r="A273" s="152" t="s">
        <v>414</v>
      </c>
      <c r="B273" s="153" t="s">
        <v>415</v>
      </c>
      <c r="C273" s="154" t="s">
        <v>234</v>
      </c>
      <c r="D273" s="164"/>
      <c r="E273" s="165" t="s">
        <v>455</v>
      </c>
      <c r="F273" s="163" t="s">
        <v>374</v>
      </c>
      <c r="G273" s="166">
        <v>78181507</v>
      </c>
      <c r="H273" s="167" t="s">
        <v>459</v>
      </c>
      <c r="I273" s="152">
        <v>10</v>
      </c>
      <c r="J273" s="160" t="s">
        <v>230</v>
      </c>
      <c r="K273" s="168">
        <v>500000000</v>
      </c>
      <c r="L273" s="143">
        <v>1</v>
      </c>
      <c r="M273" s="169" t="s">
        <v>268</v>
      </c>
      <c r="N273" s="165" t="s">
        <v>460</v>
      </c>
      <c r="O273" s="158" t="s">
        <v>366</v>
      </c>
      <c r="P273" s="158" t="s">
        <v>127</v>
      </c>
      <c r="Q273" s="170" t="s">
        <v>429</v>
      </c>
    </row>
    <row r="274" spans="1:21" ht="20.100000000000001" customHeight="1" x14ac:dyDescent="0.2">
      <c r="A274" s="152" t="s">
        <v>414</v>
      </c>
      <c r="B274" s="153" t="s">
        <v>415</v>
      </c>
      <c r="C274" s="154" t="s">
        <v>234</v>
      </c>
      <c r="D274" s="164"/>
      <c r="E274" s="165" t="s">
        <v>455</v>
      </c>
      <c r="F274" s="163" t="s">
        <v>374</v>
      </c>
      <c r="G274" s="166">
        <v>78181507</v>
      </c>
      <c r="H274" s="167" t="s">
        <v>461</v>
      </c>
      <c r="I274" s="152">
        <v>10</v>
      </c>
      <c r="J274" s="160" t="s">
        <v>33</v>
      </c>
      <c r="K274" s="168">
        <v>300000000</v>
      </c>
      <c r="L274" s="143">
        <v>1</v>
      </c>
      <c r="M274" s="169" t="s">
        <v>268</v>
      </c>
      <c r="N274" s="165" t="s">
        <v>460</v>
      </c>
      <c r="O274" s="166" t="s">
        <v>35</v>
      </c>
      <c r="P274" s="158" t="s">
        <v>79</v>
      </c>
      <c r="Q274" s="170" t="s">
        <v>429</v>
      </c>
    </row>
    <row r="275" spans="1:21" ht="20.100000000000001" customHeight="1" x14ac:dyDescent="0.2">
      <c r="A275" s="152" t="s">
        <v>414</v>
      </c>
      <c r="B275" s="153" t="s">
        <v>415</v>
      </c>
      <c r="C275" s="154" t="s">
        <v>234</v>
      </c>
      <c r="D275" s="164"/>
      <c r="E275" s="165" t="s">
        <v>455</v>
      </c>
      <c r="F275" s="163" t="s">
        <v>374</v>
      </c>
      <c r="G275" s="166">
        <v>78181901</v>
      </c>
      <c r="H275" s="167" t="s">
        <v>462</v>
      </c>
      <c r="I275" s="152">
        <v>10</v>
      </c>
      <c r="J275" s="160" t="s">
        <v>33</v>
      </c>
      <c r="K275" s="168">
        <v>10000000</v>
      </c>
      <c r="L275" s="143">
        <v>1</v>
      </c>
      <c r="M275" s="169" t="s">
        <v>268</v>
      </c>
      <c r="N275" s="165" t="s">
        <v>463</v>
      </c>
      <c r="O275" s="166" t="s">
        <v>127</v>
      </c>
      <c r="P275" s="166" t="s">
        <v>68</v>
      </c>
      <c r="Q275" s="170" t="s">
        <v>464</v>
      </c>
    </row>
    <row r="276" spans="1:21" ht="20.100000000000001" customHeight="1" x14ac:dyDescent="0.2">
      <c r="A276" s="152" t="s">
        <v>414</v>
      </c>
      <c r="B276" s="153" t="s">
        <v>415</v>
      </c>
      <c r="C276" s="151" t="s">
        <v>50</v>
      </c>
      <c r="D276" s="164"/>
      <c r="E276" s="165" t="s">
        <v>465</v>
      </c>
      <c r="F276" s="163" t="s">
        <v>374</v>
      </c>
      <c r="G276" s="166">
        <v>72101511</v>
      </c>
      <c r="H276" s="167" t="s">
        <v>466</v>
      </c>
      <c r="I276" s="152">
        <v>10</v>
      </c>
      <c r="J276" s="160" t="s">
        <v>33</v>
      </c>
      <c r="K276" s="168">
        <v>15000000</v>
      </c>
      <c r="L276" s="143">
        <v>1</v>
      </c>
      <c r="M276" s="169" t="s">
        <v>268</v>
      </c>
      <c r="N276" s="165" t="s">
        <v>467</v>
      </c>
      <c r="O276" s="166" t="s">
        <v>68</v>
      </c>
      <c r="P276" s="166" t="s">
        <v>35</v>
      </c>
      <c r="Q276" s="170" t="s">
        <v>464</v>
      </c>
    </row>
    <row r="277" spans="1:21" ht="20.100000000000001" customHeight="1" x14ac:dyDescent="0.2">
      <c r="A277" s="152" t="s">
        <v>414</v>
      </c>
      <c r="B277" s="153" t="s">
        <v>415</v>
      </c>
      <c r="C277" s="151" t="s">
        <v>50</v>
      </c>
      <c r="D277" s="164"/>
      <c r="E277" s="165" t="s">
        <v>465</v>
      </c>
      <c r="F277" s="163" t="s">
        <v>374</v>
      </c>
      <c r="G277" s="166">
        <v>72103302</v>
      </c>
      <c r="H277" s="167" t="s">
        <v>468</v>
      </c>
      <c r="I277" s="152">
        <v>10</v>
      </c>
      <c r="J277" s="160" t="s">
        <v>33</v>
      </c>
      <c r="K277" s="168">
        <v>10000000</v>
      </c>
      <c r="L277" s="143">
        <v>1</v>
      </c>
      <c r="M277" s="169" t="s">
        <v>268</v>
      </c>
      <c r="N277" s="165" t="s">
        <v>469</v>
      </c>
      <c r="O277" s="166" t="s">
        <v>36</v>
      </c>
      <c r="P277" s="166" t="s">
        <v>80</v>
      </c>
      <c r="Q277" s="170" t="s">
        <v>464</v>
      </c>
    </row>
    <row r="278" spans="1:21" ht="20.100000000000001" customHeight="1" x14ac:dyDescent="0.2">
      <c r="A278" s="152" t="s">
        <v>414</v>
      </c>
      <c r="B278" s="153" t="s">
        <v>415</v>
      </c>
      <c r="C278" s="151" t="s">
        <v>451</v>
      </c>
      <c r="D278" s="164"/>
      <c r="E278" s="165" t="s">
        <v>465</v>
      </c>
      <c r="F278" s="163" t="s">
        <v>374</v>
      </c>
      <c r="G278" s="166">
        <v>72151514</v>
      </c>
      <c r="H278" s="167" t="s">
        <v>470</v>
      </c>
      <c r="I278" s="152">
        <v>10</v>
      </c>
      <c r="J278" s="160" t="s">
        <v>33</v>
      </c>
      <c r="K278" s="168">
        <v>10000000</v>
      </c>
      <c r="L278" s="143">
        <v>1</v>
      </c>
      <c r="M278" s="169" t="s">
        <v>268</v>
      </c>
      <c r="N278" s="165" t="s">
        <v>471</v>
      </c>
      <c r="O278" s="166" t="s">
        <v>36</v>
      </c>
      <c r="P278" s="166" t="s">
        <v>79</v>
      </c>
      <c r="Q278" s="170" t="s">
        <v>464</v>
      </c>
    </row>
    <row r="279" spans="1:21" ht="20.100000000000001" customHeight="1" x14ac:dyDescent="0.2">
      <c r="A279" s="152" t="s">
        <v>414</v>
      </c>
      <c r="B279" s="153" t="s">
        <v>415</v>
      </c>
      <c r="C279" s="151" t="s">
        <v>50</v>
      </c>
      <c r="D279" s="164"/>
      <c r="E279" s="165" t="s">
        <v>465</v>
      </c>
      <c r="F279" s="163" t="s">
        <v>374</v>
      </c>
      <c r="G279" s="166">
        <v>81111803</v>
      </c>
      <c r="H279" s="167" t="s">
        <v>472</v>
      </c>
      <c r="I279" s="152">
        <v>10</v>
      </c>
      <c r="J279" s="160" t="s">
        <v>33</v>
      </c>
      <c r="K279" s="168">
        <v>15000000</v>
      </c>
      <c r="L279" s="143">
        <v>1</v>
      </c>
      <c r="M279" s="169" t="s">
        <v>268</v>
      </c>
      <c r="N279" s="165" t="s">
        <v>473</v>
      </c>
      <c r="O279" s="166" t="s">
        <v>36</v>
      </c>
      <c r="P279" s="166" t="s">
        <v>80</v>
      </c>
      <c r="Q279" s="170" t="s">
        <v>464</v>
      </c>
    </row>
    <row r="280" spans="1:21" ht="20.100000000000001" customHeight="1" x14ac:dyDescent="0.2">
      <c r="A280" s="152" t="s">
        <v>414</v>
      </c>
      <c r="B280" s="153" t="s">
        <v>415</v>
      </c>
      <c r="C280" s="151" t="s">
        <v>424</v>
      </c>
      <c r="D280" s="164"/>
      <c r="E280" s="165" t="s">
        <v>474</v>
      </c>
      <c r="F280" s="163" t="s">
        <v>397</v>
      </c>
      <c r="G280" s="166">
        <v>81141807</v>
      </c>
      <c r="H280" s="167" t="s">
        <v>475</v>
      </c>
      <c r="I280" s="152">
        <v>10</v>
      </c>
      <c r="J280" s="160" t="s">
        <v>33</v>
      </c>
      <c r="K280" s="168">
        <v>20000000</v>
      </c>
      <c r="L280" s="143">
        <v>1</v>
      </c>
      <c r="M280" s="169" t="s">
        <v>268</v>
      </c>
      <c r="N280" s="165" t="s">
        <v>476</v>
      </c>
      <c r="O280" s="166" t="s">
        <v>127</v>
      </c>
      <c r="P280" s="158" t="s">
        <v>127</v>
      </c>
      <c r="Q280" s="170" t="s">
        <v>436</v>
      </c>
    </row>
    <row r="281" spans="1:21" ht="20.100000000000001" customHeight="1" x14ac:dyDescent="0.2">
      <c r="A281" s="152" t="s">
        <v>477</v>
      </c>
      <c r="B281" s="153" t="s">
        <v>415</v>
      </c>
      <c r="C281" s="151" t="s">
        <v>402</v>
      </c>
      <c r="D281" s="164"/>
      <c r="E281" s="165" t="s">
        <v>399</v>
      </c>
      <c r="F281" s="163" t="s">
        <v>400</v>
      </c>
      <c r="G281" s="166">
        <v>93141506</v>
      </c>
      <c r="H281" s="167" t="s">
        <v>478</v>
      </c>
      <c r="I281" s="152">
        <v>16</v>
      </c>
      <c r="J281" s="160" t="s">
        <v>33</v>
      </c>
      <c r="K281" s="168">
        <v>112000000</v>
      </c>
      <c r="L281" s="143">
        <v>1</v>
      </c>
      <c r="M281" s="169" t="s">
        <v>268</v>
      </c>
      <c r="N281" s="165" t="s">
        <v>479</v>
      </c>
      <c r="O281" s="166" t="s">
        <v>127</v>
      </c>
      <c r="P281" s="158" t="s">
        <v>35</v>
      </c>
      <c r="Q281" s="170" t="s">
        <v>429</v>
      </c>
    </row>
    <row r="282" spans="1:21" ht="20.100000000000001" customHeight="1" x14ac:dyDescent="0.2">
      <c r="A282" s="152" t="s">
        <v>414</v>
      </c>
      <c r="B282" s="153" t="s">
        <v>415</v>
      </c>
      <c r="C282" s="154" t="s">
        <v>424</v>
      </c>
      <c r="D282" s="164"/>
      <c r="E282" s="165" t="s">
        <v>408</v>
      </c>
      <c r="F282" s="163" t="s">
        <v>409</v>
      </c>
      <c r="G282" s="166">
        <v>93161601</v>
      </c>
      <c r="H282" s="167" t="s">
        <v>480</v>
      </c>
      <c r="I282" s="152">
        <v>10</v>
      </c>
      <c r="J282" s="160" t="s">
        <v>33</v>
      </c>
      <c r="K282" s="168">
        <v>50000000</v>
      </c>
      <c r="L282" s="143">
        <v>1</v>
      </c>
      <c r="M282" s="169" t="s">
        <v>268</v>
      </c>
      <c r="N282" s="165" t="s">
        <v>481</v>
      </c>
      <c r="O282" s="166" t="s">
        <v>127</v>
      </c>
      <c r="P282" s="158" t="s">
        <v>127</v>
      </c>
      <c r="Q282" s="170" t="s">
        <v>436</v>
      </c>
    </row>
    <row r="283" spans="1:21" ht="25.5" x14ac:dyDescent="0.2">
      <c r="A283" s="136" t="s">
        <v>482</v>
      </c>
      <c r="B283" s="137" t="s">
        <v>483</v>
      </c>
      <c r="C283" s="154" t="s">
        <v>484</v>
      </c>
      <c r="D283" s="155" t="s">
        <v>485</v>
      </c>
      <c r="E283" s="139" t="s">
        <v>486</v>
      </c>
      <c r="F283" s="138" t="s">
        <v>487</v>
      </c>
      <c r="G283" s="138">
        <v>56101522</v>
      </c>
      <c r="H283" s="141" t="s">
        <v>488</v>
      </c>
      <c r="I283" s="136">
        <v>16</v>
      </c>
      <c r="J283" s="141" t="s">
        <v>33</v>
      </c>
      <c r="K283" s="171">
        <v>2870000</v>
      </c>
      <c r="L283" s="172">
        <v>1</v>
      </c>
      <c r="M283" s="137" t="s">
        <v>34</v>
      </c>
      <c r="N283" s="139" t="s">
        <v>489</v>
      </c>
      <c r="O283" s="173" t="s">
        <v>67</v>
      </c>
      <c r="P283" s="138" t="s">
        <v>67</v>
      </c>
      <c r="Q283" s="138" t="s">
        <v>419</v>
      </c>
      <c r="U283" s="58"/>
    </row>
    <row r="284" spans="1:21" ht="25.5" x14ac:dyDescent="0.2">
      <c r="A284" s="174" t="s">
        <v>490</v>
      </c>
      <c r="B284" s="144" t="s">
        <v>483</v>
      </c>
      <c r="C284" s="151" t="s">
        <v>234</v>
      </c>
      <c r="D284" s="164" t="s">
        <v>491</v>
      </c>
      <c r="E284" s="145" t="s">
        <v>492</v>
      </c>
      <c r="F284" s="146" t="s">
        <v>493</v>
      </c>
      <c r="G284" s="146">
        <v>15111501</v>
      </c>
      <c r="H284" s="147" t="s">
        <v>494</v>
      </c>
      <c r="I284" s="174">
        <v>10</v>
      </c>
      <c r="J284" s="147" t="s">
        <v>230</v>
      </c>
      <c r="K284" s="175">
        <v>9100000</v>
      </c>
      <c r="L284" s="176">
        <v>4274</v>
      </c>
      <c r="M284" s="144" t="s">
        <v>495</v>
      </c>
      <c r="N284" s="145" t="s">
        <v>496</v>
      </c>
      <c r="O284" s="177" t="s">
        <v>127</v>
      </c>
      <c r="P284" s="146" t="s">
        <v>127</v>
      </c>
      <c r="Q284" s="146" t="s">
        <v>497</v>
      </c>
    </row>
    <row r="285" spans="1:21" ht="32.25" customHeight="1" x14ac:dyDescent="0.2">
      <c r="A285" s="174" t="s">
        <v>482</v>
      </c>
      <c r="B285" s="144" t="s">
        <v>483</v>
      </c>
      <c r="C285" s="151" t="s">
        <v>484</v>
      </c>
      <c r="D285" s="164" t="s">
        <v>485</v>
      </c>
      <c r="E285" s="145" t="s">
        <v>498</v>
      </c>
      <c r="F285" s="146" t="s">
        <v>499</v>
      </c>
      <c r="G285" s="146">
        <v>42181501</v>
      </c>
      <c r="H285" s="147" t="s">
        <v>500</v>
      </c>
      <c r="I285" s="174">
        <v>16</v>
      </c>
      <c r="J285" s="147" t="s">
        <v>33</v>
      </c>
      <c r="K285" s="175">
        <v>180000</v>
      </c>
      <c r="L285" s="176">
        <v>20</v>
      </c>
      <c r="M285" s="144" t="s">
        <v>169</v>
      </c>
      <c r="N285" s="145" t="s">
        <v>501</v>
      </c>
      <c r="O285" s="177" t="s">
        <v>67</v>
      </c>
      <c r="P285" s="146" t="s">
        <v>67</v>
      </c>
      <c r="Q285" s="146" t="s">
        <v>419</v>
      </c>
    </row>
    <row r="286" spans="1:21" ht="178.5" x14ac:dyDescent="0.2">
      <c r="A286" s="174" t="s">
        <v>490</v>
      </c>
      <c r="B286" s="144" t="s">
        <v>483</v>
      </c>
      <c r="C286" s="151" t="s">
        <v>502</v>
      </c>
      <c r="D286" s="164" t="s">
        <v>503</v>
      </c>
      <c r="E286" s="145" t="s">
        <v>504</v>
      </c>
      <c r="F286" s="146" t="s">
        <v>229</v>
      </c>
      <c r="G286" s="146">
        <v>44111515</v>
      </c>
      <c r="H286" s="147" t="s">
        <v>505</v>
      </c>
      <c r="I286" s="174">
        <v>10</v>
      </c>
      <c r="J286" s="147" t="s">
        <v>33</v>
      </c>
      <c r="K286" s="175">
        <v>832000</v>
      </c>
      <c r="L286" s="176">
        <v>250</v>
      </c>
      <c r="M286" s="144" t="s">
        <v>169</v>
      </c>
      <c r="N286" s="145" t="s">
        <v>506</v>
      </c>
      <c r="O286" s="177" t="s">
        <v>68</v>
      </c>
      <c r="P286" s="146" t="s">
        <v>68</v>
      </c>
      <c r="Q286" s="146" t="s">
        <v>497</v>
      </c>
    </row>
    <row r="287" spans="1:21" ht="127.5" x14ac:dyDescent="0.2">
      <c r="A287" s="174" t="s">
        <v>490</v>
      </c>
      <c r="B287" s="144" t="s">
        <v>483</v>
      </c>
      <c r="C287" s="151" t="s">
        <v>502</v>
      </c>
      <c r="D287" s="164" t="s">
        <v>503</v>
      </c>
      <c r="E287" s="145" t="s">
        <v>504</v>
      </c>
      <c r="F287" s="146" t="s">
        <v>229</v>
      </c>
      <c r="G287" s="146">
        <v>44122003</v>
      </c>
      <c r="H287" s="147" t="s">
        <v>507</v>
      </c>
      <c r="I287" s="174">
        <v>10</v>
      </c>
      <c r="J287" s="147" t="s">
        <v>33</v>
      </c>
      <c r="K287" s="175">
        <v>824400</v>
      </c>
      <c r="L287" s="176">
        <v>450</v>
      </c>
      <c r="M287" s="144" t="s">
        <v>34</v>
      </c>
      <c r="N287" s="145" t="s">
        <v>506</v>
      </c>
      <c r="O287" s="177" t="s">
        <v>68</v>
      </c>
      <c r="P287" s="146" t="s">
        <v>68</v>
      </c>
      <c r="Q287" s="146" t="s">
        <v>497</v>
      </c>
    </row>
    <row r="288" spans="1:21" ht="53.25" customHeight="1" x14ac:dyDescent="0.2">
      <c r="A288" s="174" t="s">
        <v>490</v>
      </c>
      <c r="B288" s="144" t="s">
        <v>483</v>
      </c>
      <c r="C288" s="151" t="s">
        <v>502</v>
      </c>
      <c r="D288" s="164" t="s">
        <v>503</v>
      </c>
      <c r="E288" s="145" t="s">
        <v>504</v>
      </c>
      <c r="F288" s="146" t="s">
        <v>229</v>
      </c>
      <c r="G288" s="146">
        <v>14111507</v>
      </c>
      <c r="H288" s="147" t="s">
        <v>508</v>
      </c>
      <c r="I288" s="174">
        <v>10</v>
      </c>
      <c r="J288" s="147" t="s">
        <v>33</v>
      </c>
      <c r="K288" s="175">
        <v>1555904</v>
      </c>
      <c r="L288" s="176">
        <v>151</v>
      </c>
      <c r="M288" s="144" t="s">
        <v>34</v>
      </c>
      <c r="N288" s="145" t="s">
        <v>506</v>
      </c>
      <c r="O288" s="177" t="s">
        <v>68</v>
      </c>
      <c r="P288" s="146" t="s">
        <v>68</v>
      </c>
      <c r="Q288" s="146" t="s">
        <v>497</v>
      </c>
    </row>
    <row r="289" spans="1:17" ht="50.25" customHeight="1" x14ac:dyDescent="0.2">
      <c r="A289" s="174" t="s">
        <v>490</v>
      </c>
      <c r="B289" s="144" t="s">
        <v>483</v>
      </c>
      <c r="C289" s="151" t="s">
        <v>502</v>
      </c>
      <c r="D289" s="164" t="s">
        <v>503</v>
      </c>
      <c r="E289" s="145" t="s">
        <v>504</v>
      </c>
      <c r="F289" s="146" t="s">
        <v>229</v>
      </c>
      <c r="G289" s="146">
        <v>14111507</v>
      </c>
      <c r="H289" s="147" t="s">
        <v>509</v>
      </c>
      <c r="I289" s="174">
        <v>10</v>
      </c>
      <c r="J289" s="147" t="s">
        <v>33</v>
      </c>
      <c r="K289" s="175">
        <v>878040</v>
      </c>
      <c r="L289" s="176">
        <v>60</v>
      </c>
      <c r="M289" s="144" t="s">
        <v>34</v>
      </c>
      <c r="N289" s="145" t="s">
        <v>506</v>
      </c>
      <c r="O289" s="177" t="s">
        <v>68</v>
      </c>
      <c r="P289" s="146" t="s">
        <v>68</v>
      </c>
      <c r="Q289" s="146" t="s">
        <v>497</v>
      </c>
    </row>
    <row r="290" spans="1:17" ht="48" customHeight="1" x14ac:dyDescent="0.2">
      <c r="A290" s="174" t="s">
        <v>490</v>
      </c>
      <c r="B290" s="144" t="s">
        <v>483</v>
      </c>
      <c r="C290" s="151" t="s">
        <v>502</v>
      </c>
      <c r="D290" s="164" t="s">
        <v>503</v>
      </c>
      <c r="E290" s="145" t="s">
        <v>504</v>
      </c>
      <c r="F290" s="146" t="s">
        <v>229</v>
      </c>
      <c r="G290" s="146">
        <v>14111823</v>
      </c>
      <c r="H290" s="147" t="s">
        <v>510</v>
      </c>
      <c r="I290" s="174">
        <v>10</v>
      </c>
      <c r="J290" s="147" t="s">
        <v>33</v>
      </c>
      <c r="K290" s="175">
        <v>4134940</v>
      </c>
      <c r="L290" s="176">
        <v>20</v>
      </c>
      <c r="M290" s="144" t="s">
        <v>34</v>
      </c>
      <c r="N290" s="145" t="s">
        <v>506</v>
      </c>
      <c r="O290" s="177" t="s">
        <v>68</v>
      </c>
      <c r="P290" s="146" t="s">
        <v>68</v>
      </c>
      <c r="Q290" s="146" t="s">
        <v>497</v>
      </c>
    </row>
    <row r="291" spans="1:17" ht="38.25" x14ac:dyDescent="0.2">
      <c r="A291" s="174" t="s">
        <v>490</v>
      </c>
      <c r="B291" s="144" t="s">
        <v>483</v>
      </c>
      <c r="C291" s="151" t="s">
        <v>502</v>
      </c>
      <c r="D291" s="164" t="s">
        <v>503</v>
      </c>
      <c r="E291" s="145" t="s">
        <v>504</v>
      </c>
      <c r="F291" s="146" t="s">
        <v>229</v>
      </c>
      <c r="G291" s="146">
        <v>14111823</v>
      </c>
      <c r="H291" s="147" t="s">
        <v>511</v>
      </c>
      <c r="I291" s="174">
        <v>10</v>
      </c>
      <c r="J291" s="147" t="s">
        <v>33</v>
      </c>
      <c r="K291" s="175">
        <v>7254040</v>
      </c>
      <c r="L291" s="176">
        <v>40</v>
      </c>
      <c r="M291" s="144" t="s">
        <v>34</v>
      </c>
      <c r="N291" s="145" t="s">
        <v>506</v>
      </c>
      <c r="O291" s="177" t="s">
        <v>68</v>
      </c>
      <c r="P291" s="146" t="s">
        <v>68</v>
      </c>
      <c r="Q291" s="146" t="s">
        <v>497</v>
      </c>
    </row>
    <row r="292" spans="1:17" ht="38.25" x14ac:dyDescent="0.2">
      <c r="A292" s="174" t="s">
        <v>490</v>
      </c>
      <c r="B292" s="144" t="s">
        <v>483</v>
      </c>
      <c r="C292" s="151" t="s">
        <v>502</v>
      </c>
      <c r="D292" s="164" t="s">
        <v>503</v>
      </c>
      <c r="E292" s="145" t="s">
        <v>504</v>
      </c>
      <c r="F292" s="146" t="s">
        <v>229</v>
      </c>
      <c r="G292" s="146">
        <v>14111823</v>
      </c>
      <c r="H292" s="147" t="s">
        <v>512</v>
      </c>
      <c r="I292" s="174">
        <v>10</v>
      </c>
      <c r="J292" s="147" t="s">
        <v>33</v>
      </c>
      <c r="K292" s="175">
        <v>8546040</v>
      </c>
      <c r="L292" s="176">
        <v>40</v>
      </c>
      <c r="M292" s="144" t="s">
        <v>34</v>
      </c>
      <c r="N292" s="145" t="s">
        <v>506</v>
      </c>
      <c r="O292" s="177" t="s">
        <v>68</v>
      </c>
      <c r="P292" s="146" t="s">
        <v>68</v>
      </c>
      <c r="Q292" s="146" t="s">
        <v>497</v>
      </c>
    </row>
    <row r="293" spans="1:17" ht="38.25" x14ac:dyDescent="0.2">
      <c r="A293" s="174" t="s">
        <v>490</v>
      </c>
      <c r="B293" s="144" t="s">
        <v>483</v>
      </c>
      <c r="C293" s="151" t="s">
        <v>502</v>
      </c>
      <c r="D293" s="164" t="s">
        <v>503</v>
      </c>
      <c r="E293" s="145" t="s">
        <v>504</v>
      </c>
      <c r="F293" s="146" t="s">
        <v>229</v>
      </c>
      <c r="G293" s="146">
        <v>14111823</v>
      </c>
      <c r="H293" s="147" t="s">
        <v>513</v>
      </c>
      <c r="I293" s="174">
        <v>10</v>
      </c>
      <c r="J293" s="147" t="s">
        <v>33</v>
      </c>
      <c r="K293" s="175">
        <v>6065171</v>
      </c>
      <c r="L293" s="176">
        <v>30</v>
      </c>
      <c r="M293" s="144" t="s">
        <v>34</v>
      </c>
      <c r="N293" s="145" t="s">
        <v>506</v>
      </c>
      <c r="O293" s="177" t="s">
        <v>68</v>
      </c>
      <c r="P293" s="146" t="s">
        <v>68</v>
      </c>
      <c r="Q293" s="146" t="s">
        <v>497</v>
      </c>
    </row>
    <row r="294" spans="1:17" ht="38.25" x14ac:dyDescent="0.2">
      <c r="A294" s="174" t="s">
        <v>490</v>
      </c>
      <c r="B294" s="144" t="s">
        <v>483</v>
      </c>
      <c r="C294" s="151" t="s">
        <v>502</v>
      </c>
      <c r="D294" s="164" t="s">
        <v>503</v>
      </c>
      <c r="E294" s="145" t="s">
        <v>504</v>
      </c>
      <c r="F294" s="146" t="s">
        <v>229</v>
      </c>
      <c r="G294" s="146">
        <v>44121600</v>
      </c>
      <c r="H294" s="147" t="s">
        <v>514</v>
      </c>
      <c r="I294" s="174">
        <v>10</v>
      </c>
      <c r="J294" s="147" t="s">
        <v>33</v>
      </c>
      <c r="K294" s="175">
        <v>189465</v>
      </c>
      <c r="L294" s="176">
        <v>51</v>
      </c>
      <c r="M294" s="144" t="s">
        <v>34</v>
      </c>
      <c r="N294" s="145" t="s">
        <v>506</v>
      </c>
      <c r="O294" s="177" t="s">
        <v>68</v>
      </c>
      <c r="P294" s="146" t="s">
        <v>68</v>
      </c>
      <c r="Q294" s="146" t="s">
        <v>497</v>
      </c>
    </row>
    <row r="295" spans="1:17" ht="89.25" x14ac:dyDescent="0.2">
      <c r="A295" s="174" t="s">
        <v>490</v>
      </c>
      <c r="B295" s="144" t="s">
        <v>483</v>
      </c>
      <c r="C295" s="151" t="s">
        <v>234</v>
      </c>
      <c r="D295" s="164" t="s">
        <v>491</v>
      </c>
      <c r="E295" s="145" t="s">
        <v>515</v>
      </c>
      <c r="F295" s="146" t="s">
        <v>516</v>
      </c>
      <c r="G295" s="146">
        <v>15101506</v>
      </c>
      <c r="H295" s="147" t="s">
        <v>517</v>
      </c>
      <c r="I295" s="174">
        <v>10</v>
      </c>
      <c r="J295" s="147" t="s">
        <v>230</v>
      </c>
      <c r="K295" s="175">
        <v>230000000</v>
      </c>
      <c r="L295" s="176">
        <v>14198</v>
      </c>
      <c r="M295" s="144" t="s">
        <v>518</v>
      </c>
      <c r="N295" s="145" t="s">
        <v>519</v>
      </c>
      <c r="O295" s="177" t="s">
        <v>127</v>
      </c>
      <c r="P295" s="146" t="s">
        <v>127</v>
      </c>
      <c r="Q295" s="146" t="s">
        <v>419</v>
      </c>
    </row>
    <row r="296" spans="1:17" ht="89.25" x14ac:dyDescent="0.2">
      <c r="A296" s="174" t="s">
        <v>490</v>
      </c>
      <c r="B296" s="144" t="s">
        <v>483</v>
      </c>
      <c r="C296" s="151" t="s">
        <v>234</v>
      </c>
      <c r="D296" s="164" t="s">
        <v>491</v>
      </c>
      <c r="E296" s="145" t="s">
        <v>515</v>
      </c>
      <c r="F296" s="146" t="s">
        <v>516</v>
      </c>
      <c r="G296" s="146">
        <v>15101505</v>
      </c>
      <c r="H296" s="147" t="s">
        <v>520</v>
      </c>
      <c r="I296" s="174">
        <v>10</v>
      </c>
      <c r="J296" s="147" t="s">
        <v>230</v>
      </c>
      <c r="K296" s="175">
        <v>330000000</v>
      </c>
      <c r="L296" s="176">
        <v>29623</v>
      </c>
      <c r="M296" s="144" t="s">
        <v>518</v>
      </c>
      <c r="N296" s="145" t="s">
        <v>519</v>
      </c>
      <c r="O296" s="177" t="s">
        <v>127</v>
      </c>
      <c r="P296" s="146" t="s">
        <v>127</v>
      </c>
      <c r="Q296" s="146" t="s">
        <v>419</v>
      </c>
    </row>
    <row r="297" spans="1:17" ht="89.25" x14ac:dyDescent="0.2">
      <c r="A297" s="174" t="s">
        <v>490</v>
      </c>
      <c r="B297" s="144" t="s">
        <v>483</v>
      </c>
      <c r="C297" s="151" t="s">
        <v>234</v>
      </c>
      <c r="D297" s="164" t="s">
        <v>491</v>
      </c>
      <c r="E297" s="145" t="s">
        <v>515</v>
      </c>
      <c r="F297" s="146" t="s">
        <v>516</v>
      </c>
      <c r="G297" s="146">
        <v>15101506</v>
      </c>
      <c r="H297" s="147" t="s">
        <v>521</v>
      </c>
      <c r="I297" s="174">
        <v>10</v>
      </c>
      <c r="J297" s="147" t="s">
        <v>33</v>
      </c>
      <c r="K297" s="175">
        <v>108000000</v>
      </c>
      <c r="L297" s="176">
        <v>6667</v>
      </c>
      <c r="M297" s="144" t="s">
        <v>518</v>
      </c>
      <c r="N297" s="145" t="s">
        <v>519</v>
      </c>
      <c r="O297" s="177" t="s">
        <v>68</v>
      </c>
      <c r="P297" s="146" t="s">
        <v>68</v>
      </c>
      <c r="Q297" s="146" t="s">
        <v>419</v>
      </c>
    </row>
    <row r="298" spans="1:17" ht="89.25" x14ac:dyDescent="0.2">
      <c r="A298" s="174" t="s">
        <v>490</v>
      </c>
      <c r="B298" s="144" t="s">
        <v>483</v>
      </c>
      <c r="C298" s="151" t="s">
        <v>234</v>
      </c>
      <c r="D298" s="164" t="s">
        <v>491</v>
      </c>
      <c r="E298" s="145" t="s">
        <v>515</v>
      </c>
      <c r="F298" s="146" t="s">
        <v>516</v>
      </c>
      <c r="G298" s="146">
        <v>15101505</v>
      </c>
      <c r="H298" s="147" t="s">
        <v>522</v>
      </c>
      <c r="I298" s="174">
        <v>10</v>
      </c>
      <c r="J298" s="147" t="s">
        <v>33</v>
      </c>
      <c r="K298" s="175">
        <v>150000000</v>
      </c>
      <c r="L298" s="176">
        <v>13465</v>
      </c>
      <c r="M298" s="144" t="s">
        <v>518</v>
      </c>
      <c r="N298" s="145" t="s">
        <v>519</v>
      </c>
      <c r="O298" s="177" t="s">
        <v>68</v>
      </c>
      <c r="P298" s="146" t="s">
        <v>68</v>
      </c>
      <c r="Q298" s="146" t="s">
        <v>419</v>
      </c>
    </row>
    <row r="299" spans="1:17" ht="89.25" x14ac:dyDescent="0.2">
      <c r="A299" s="174" t="s">
        <v>490</v>
      </c>
      <c r="B299" s="144" t="s">
        <v>483</v>
      </c>
      <c r="C299" s="151" t="s">
        <v>50</v>
      </c>
      <c r="D299" s="164" t="s">
        <v>523</v>
      </c>
      <c r="E299" s="145" t="s">
        <v>515</v>
      </c>
      <c r="F299" s="146" t="s">
        <v>516</v>
      </c>
      <c r="G299" s="146">
        <v>15101506</v>
      </c>
      <c r="H299" s="147" t="s">
        <v>524</v>
      </c>
      <c r="I299" s="174">
        <v>10</v>
      </c>
      <c r="J299" s="147" t="s">
        <v>33</v>
      </c>
      <c r="K299" s="175">
        <v>5000000</v>
      </c>
      <c r="L299" s="176">
        <v>309</v>
      </c>
      <c r="M299" s="144" t="s">
        <v>518</v>
      </c>
      <c r="N299" s="145" t="s">
        <v>525</v>
      </c>
      <c r="O299" s="177" t="s">
        <v>67</v>
      </c>
      <c r="P299" s="146" t="s">
        <v>67</v>
      </c>
      <c r="Q299" s="146" t="s">
        <v>419</v>
      </c>
    </row>
    <row r="300" spans="1:17" ht="89.25" x14ac:dyDescent="0.2">
      <c r="A300" s="174" t="s">
        <v>490</v>
      </c>
      <c r="B300" s="144" t="s">
        <v>483</v>
      </c>
      <c r="C300" s="151" t="s">
        <v>50</v>
      </c>
      <c r="D300" s="164" t="s">
        <v>523</v>
      </c>
      <c r="E300" s="145" t="s">
        <v>515</v>
      </c>
      <c r="F300" s="146" t="s">
        <v>516</v>
      </c>
      <c r="G300" s="146">
        <v>15101505</v>
      </c>
      <c r="H300" s="147" t="s">
        <v>526</v>
      </c>
      <c r="I300" s="174">
        <v>10</v>
      </c>
      <c r="J300" s="147" t="s">
        <v>33</v>
      </c>
      <c r="K300" s="175">
        <v>5000000</v>
      </c>
      <c r="L300" s="176">
        <v>449</v>
      </c>
      <c r="M300" s="144" t="s">
        <v>518</v>
      </c>
      <c r="N300" s="145" t="s">
        <v>525</v>
      </c>
      <c r="O300" s="177" t="s">
        <v>67</v>
      </c>
      <c r="P300" s="146" t="s">
        <v>67</v>
      </c>
      <c r="Q300" s="146" t="s">
        <v>419</v>
      </c>
    </row>
    <row r="301" spans="1:17" ht="89.25" x14ac:dyDescent="0.2">
      <c r="A301" s="174" t="s">
        <v>490</v>
      </c>
      <c r="B301" s="144" t="s">
        <v>483</v>
      </c>
      <c r="C301" s="151" t="s">
        <v>234</v>
      </c>
      <c r="D301" s="164" t="s">
        <v>491</v>
      </c>
      <c r="E301" s="145" t="s">
        <v>515</v>
      </c>
      <c r="F301" s="146" t="s">
        <v>516</v>
      </c>
      <c r="G301" s="146">
        <v>15101506</v>
      </c>
      <c r="H301" s="147" t="s">
        <v>527</v>
      </c>
      <c r="I301" s="174">
        <v>10</v>
      </c>
      <c r="J301" s="147" t="s">
        <v>33</v>
      </c>
      <c r="K301" s="175">
        <v>190546226</v>
      </c>
      <c r="L301" s="176">
        <v>11762</v>
      </c>
      <c r="M301" s="144" t="s">
        <v>518</v>
      </c>
      <c r="N301" s="145" t="s">
        <v>519</v>
      </c>
      <c r="O301" s="177" t="s">
        <v>79</v>
      </c>
      <c r="P301" s="146" t="s">
        <v>79</v>
      </c>
      <c r="Q301" s="146" t="s">
        <v>419</v>
      </c>
    </row>
    <row r="302" spans="1:17" ht="89.25" x14ac:dyDescent="0.2">
      <c r="A302" s="174" t="s">
        <v>490</v>
      </c>
      <c r="B302" s="144" t="s">
        <v>483</v>
      </c>
      <c r="C302" s="151" t="s">
        <v>234</v>
      </c>
      <c r="D302" s="164" t="s">
        <v>491</v>
      </c>
      <c r="E302" s="145" t="s">
        <v>515</v>
      </c>
      <c r="F302" s="146" t="s">
        <v>516</v>
      </c>
      <c r="G302" s="146">
        <v>15101505</v>
      </c>
      <c r="H302" s="147" t="s">
        <v>528</v>
      </c>
      <c r="I302" s="174">
        <v>10</v>
      </c>
      <c r="J302" s="147" t="s">
        <v>33</v>
      </c>
      <c r="K302" s="175">
        <v>236133774</v>
      </c>
      <c r="L302" s="176">
        <v>21197</v>
      </c>
      <c r="M302" s="144" t="s">
        <v>518</v>
      </c>
      <c r="N302" s="145" t="s">
        <v>519</v>
      </c>
      <c r="O302" s="177" t="s">
        <v>79</v>
      </c>
      <c r="P302" s="146" t="s">
        <v>80</v>
      </c>
      <c r="Q302" s="146" t="s">
        <v>419</v>
      </c>
    </row>
    <row r="303" spans="1:17" ht="25.5" x14ac:dyDescent="0.2">
      <c r="A303" s="174" t="s">
        <v>490</v>
      </c>
      <c r="B303" s="144" t="s">
        <v>483</v>
      </c>
      <c r="C303" s="151" t="s">
        <v>58</v>
      </c>
      <c r="D303" s="164" t="s">
        <v>529</v>
      </c>
      <c r="E303" s="145" t="s">
        <v>530</v>
      </c>
      <c r="F303" s="146" t="s">
        <v>531</v>
      </c>
      <c r="G303" s="146">
        <v>12141901</v>
      </c>
      <c r="H303" s="147" t="s">
        <v>532</v>
      </c>
      <c r="I303" s="174">
        <v>10</v>
      </c>
      <c r="J303" s="147" t="s">
        <v>33</v>
      </c>
      <c r="K303" s="175">
        <v>4800000</v>
      </c>
      <c r="L303" s="176">
        <v>8</v>
      </c>
      <c r="M303" s="144" t="s">
        <v>533</v>
      </c>
      <c r="N303" s="145" t="s">
        <v>534</v>
      </c>
      <c r="O303" s="177" t="s">
        <v>68</v>
      </c>
      <c r="P303" s="146" t="s">
        <v>68</v>
      </c>
      <c r="Q303" s="146" t="s">
        <v>497</v>
      </c>
    </row>
    <row r="304" spans="1:17" ht="25.5" x14ac:dyDescent="0.2">
      <c r="A304" s="174" t="s">
        <v>490</v>
      </c>
      <c r="B304" s="144" t="s">
        <v>483</v>
      </c>
      <c r="C304" s="151" t="s">
        <v>58</v>
      </c>
      <c r="D304" s="164" t="s">
        <v>529</v>
      </c>
      <c r="E304" s="145" t="s">
        <v>530</v>
      </c>
      <c r="F304" s="146" t="s">
        <v>531</v>
      </c>
      <c r="G304" s="146">
        <v>12141901</v>
      </c>
      <c r="H304" s="147" t="s">
        <v>535</v>
      </c>
      <c r="I304" s="174">
        <v>10</v>
      </c>
      <c r="J304" s="147" t="s">
        <v>33</v>
      </c>
      <c r="K304" s="175">
        <v>6400000</v>
      </c>
      <c r="L304" s="176">
        <v>8</v>
      </c>
      <c r="M304" s="144" t="s">
        <v>533</v>
      </c>
      <c r="N304" s="145" t="s">
        <v>534</v>
      </c>
      <c r="O304" s="177" t="s">
        <v>68</v>
      </c>
      <c r="P304" s="146" t="s">
        <v>68</v>
      </c>
      <c r="Q304" s="146" t="s">
        <v>497</v>
      </c>
    </row>
    <row r="305" spans="1:17" ht="25.5" x14ac:dyDescent="0.2">
      <c r="A305" s="174" t="s">
        <v>490</v>
      </c>
      <c r="B305" s="144" t="s">
        <v>483</v>
      </c>
      <c r="C305" s="151" t="s">
        <v>58</v>
      </c>
      <c r="D305" s="164" t="s">
        <v>529</v>
      </c>
      <c r="E305" s="145" t="s">
        <v>530</v>
      </c>
      <c r="F305" s="146" t="s">
        <v>531</v>
      </c>
      <c r="G305" s="146">
        <v>12141901</v>
      </c>
      <c r="H305" s="147" t="s">
        <v>536</v>
      </c>
      <c r="I305" s="174">
        <v>10</v>
      </c>
      <c r="J305" s="147" t="s">
        <v>33</v>
      </c>
      <c r="K305" s="175">
        <v>280000</v>
      </c>
      <c r="L305" s="176">
        <v>8</v>
      </c>
      <c r="M305" s="144" t="s">
        <v>518</v>
      </c>
      <c r="N305" s="145" t="s">
        <v>534</v>
      </c>
      <c r="O305" s="177" t="s">
        <v>68</v>
      </c>
      <c r="P305" s="146" t="s">
        <v>68</v>
      </c>
      <c r="Q305" s="146" t="s">
        <v>497</v>
      </c>
    </row>
    <row r="306" spans="1:17" ht="25.5" x14ac:dyDescent="0.2">
      <c r="A306" s="174" t="s">
        <v>490</v>
      </c>
      <c r="B306" s="144" t="s">
        <v>483</v>
      </c>
      <c r="C306" s="151" t="s">
        <v>58</v>
      </c>
      <c r="D306" s="164" t="s">
        <v>529</v>
      </c>
      <c r="E306" s="145" t="s">
        <v>530</v>
      </c>
      <c r="F306" s="146" t="s">
        <v>531</v>
      </c>
      <c r="G306" s="146">
        <v>49241700</v>
      </c>
      <c r="H306" s="147" t="s">
        <v>537</v>
      </c>
      <c r="I306" s="174">
        <v>10</v>
      </c>
      <c r="J306" s="147" t="s">
        <v>33</v>
      </c>
      <c r="K306" s="175">
        <v>280000</v>
      </c>
      <c r="L306" s="176">
        <v>8</v>
      </c>
      <c r="M306" s="144" t="s">
        <v>126</v>
      </c>
      <c r="N306" s="145" t="s">
        <v>534</v>
      </c>
      <c r="O306" s="177" t="s">
        <v>68</v>
      </c>
      <c r="P306" s="146" t="s">
        <v>68</v>
      </c>
      <c r="Q306" s="146" t="s">
        <v>497</v>
      </c>
    </row>
    <row r="307" spans="1:17" ht="25.5" x14ac:dyDescent="0.2">
      <c r="A307" s="174" t="s">
        <v>490</v>
      </c>
      <c r="B307" s="144" t="s">
        <v>483</v>
      </c>
      <c r="C307" s="151" t="s">
        <v>58</v>
      </c>
      <c r="D307" s="164" t="s">
        <v>529</v>
      </c>
      <c r="E307" s="145" t="s">
        <v>530</v>
      </c>
      <c r="F307" s="146" t="s">
        <v>531</v>
      </c>
      <c r="G307" s="146">
        <v>49241700</v>
      </c>
      <c r="H307" s="147" t="s">
        <v>538</v>
      </c>
      <c r="I307" s="174">
        <v>10</v>
      </c>
      <c r="J307" s="147" t="s">
        <v>33</v>
      </c>
      <c r="K307" s="175">
        <v>1840000</v>
      </c>
      <c r="L307" s="176">
        <v>8</v>
      </c>
      <c r="M307" s="144" t="s">
        <v>533</v>
      </c>
      <c r="N307" s="145" t="s">
        <v>534</v>
      </c>
      <c r="O307" s="177" t="s">
        <v>68</v>
      </c>
      <c r="P307" s="146" t="s">
        <v>68</v>
      </c>
      <c r="Q307" s="146" t="s">
        <v>497</v>
      </c>
    </row>
    <row r="308" spans="1:17" ht="25.5" x14ac:dyDescent="0.2">
      <c r="A308" s="174" t="s">
        <v>490</v>
      </c>
      <c r="B308" s="144" t="s">
        <v>483</v>
      </c>
      <c r="C308" s="151" t="s">
        <v>58</v>
      </c>
      <c r="D308" s="164" t="s">
        <v>529</v>
      </c>
      <c r="E308" s="145" t="s">
        <v>530</v>
      </c>
      <c r="F308" s="146" t="s">
        <v>531</v>
      </c>
      <c r="G308" s="146">
        <v>49241700</v>
      </c>
      <c r="H308" s="147" t="s">
        <v>539</v>
      </c>
      <c r="I308" s="174">
        <v>10</v>
      </c>
      <c r="J308" s="147" t="s">
        <v>33</v>
      </c>
      <c r="K308" s="175">
        <v>640000</v>
      </c>
      <c r="L308" s="176">
        <v>8</v>
      </c>
      <c r="M308" s="144" t="s">
        <v>540</v>
      </c>
      <c r="N308" s="145" t="s">
        <v>534</v>
      </c>
      <c r="O308" s="177" t="s">
        <v>68</v>
      </c>
      <c r="P308" s="146" t="s">
        <v>68</v>
      </c>
      <c r="Q308" s="146" t="s">
        <v>497</v>
      </c>
    </row>
    <row r="309" spans="1:17" ht="25.5" x14ac:dyDescent="0.2">
      <c r="A309" s="174" t="s">
        <v>490</v>
      </c>
      <c r="B309" s="144" t="s">
        <v>483</v>
      </c>
      <c r="C309" s="151" t="s">
        <v>58</v>
      </c>
      <c r="D309" s="164" t="s">
        <v>529</v>
      </c>
      <c r="E309" s="145" t="s">
        <v>530</v>
      </c>
      <c r="F309" s="146" t="s">
        <v>531</v>
      </c>
      <c r="G309" s="146">
        <v>49241700</v>
      </c>
      <c r="H309" s="147" t="s">
        <v>541</v>
      </c>
      <c r="I309" s="174">
        <v>10</v>
      </c>
      <c r="J309" s="147" t="s">
        <v>33</v>
      </c>
      <c r="K309" s="175">
        <v>1840000</v>
      </c>
      <c r="L309" s="176">
        <v>8</v>
      </c>
      <c r="M309" s="144" t="s">
        <v>540</v>
      </c>
      <c r="N309" s="145" t="s">
        <v>534</v>
      </c>
      <c r="O309" s="177" t="s">
        <v>68</v>
      </c>
      <c r="P309" s="146" t="s">
        <v>68</v>
      </c>
      <c r="Q309" s="146" t="s">
        <v>497</v>
      </c>
    </row>
    <row r="310" spans="1:17" ht="51" x14ac:dyDescent="0.2">
      <c r="A310" s="174" t="s">
        <v>490</v>
      </c>
      <c r="B310" s="144" t="s">
        <v>483</v>
      </c>
      <c r="C310" s="151" t="s">
        <v>58</v>
      </c>
      <c r="D310" s="164" t="s">
        <v>529</v>
      </c>
      <c r="E310" s="145" t="s">
        <v>530</v>
      </c>
      <c r="F310" s="146" t="s">
        <v>531</v>
      </c>
      <c r="G310" s="146">
        <v>49241700</v>
      </c>
      <c r="H310" s="147" t="s">
        <v>542</v>
      </c>
      <c r="I310" s="174">
        <v>10</v>
      </c>
      <c r="J310" s="147" t="s">
        <v>33</v>
      </c>
      <c r="K310" s="175">
        <v>1280000</v>
      </c>
      <c r="L310" s="176">
        <v>8</v>
      </c>
      <c r="M310" s="144" t="s">
        <v>540</v>
      </c>
      <c r="N310" s="145" t="s">
        <v>534</v>
      </c>
      <c r="O310" s="177" t="s">
        <v>68</v>
      </c>
      <c r="P310" s="146" t="s">
        <v>68</v>
      </c>
      <c r="Q310" s="146" t="s">
        <v>497</v>
      </c>
    </row>
    <row r="311" spans="1:17" ht="25.5" x14ac:dyDescent="0.2">
      <c r="A311" s="174" t="s">
        <v>490</v>
      </c>
      <c r="B311" s="144" t="s">
        <v>483</v>
      </c>
      <c r="C311" s="151" t="s">
        <v>58</v>
      </c>
      <c r="D311" s="164" t="s">
        <v>529</v>
      </c>
      <c r="E311" s="145" t="s">
        <v>530</v>
      </c>
      <c r="F311" s="146" t="s">
        <v>531</v>
      </c>
      <c r="G311" s="146">
        <v>49241700</v>
      </c>
      <c r="H311" s="147" t="s">
        <v>543</v>
      </c>
      <c r="I311" s="174">
        <v>10</v>
      </c>
      <c r="J311" s="147" t="s">
        <v>33</v>
      </c>
      <c r="K311" s="175">
        <v>260000</v>
      </c>
      <c r="L311" s="176">
        <v>2</v>
      </c>
      <c r="M311" s="144" t="s">
        <v>34</v>
      </c>
      <c r="N311" s="145" t="s">
        <v>534</v>
      </c>
      <c r="O311" s="177" t="s">
        <v>68</v>
      </c>
      <c r="P311" s="146" t="s">
        <v>68</v>
      </c>
      <c r="Q311" s="146" t="s">
        <v>497</v>
      </c>
    </row>
    <row r="312" spans="1:17" ht="25.5" x14ac:dyDescent="0.2">
      <c r="A312" s="174" t="s">
        <v>490</v>
      </c>
      <c r="B312" s="144" t="s">
        <v>483</v>
      </c>
      <c r="C312" s="151" t="s">
        <v>58</v>
      </c>
      <c r="D312" s="164" t="s">
        <v>529</v>
      </c>
      <c r="E312" s="145" t="s">
        <v>530</v>
      </c>
      <c r="F312" s="146" t="s">
        <v>531</v>
      </c>
      <c r="G312" s="146">
        <v>49241700</v>
      </c>
      <c r="H312" s="147" t="s">
        <v>544</v>
      </c>
      <c r="I312" s="174">
        <v>10</v>
      </c>
      <c r="J312" s="147" t="s">
        <v>33</v>
      </c>
      <c r="K312" s="175">
        <v>260000</v>
      </c>
      <c r="L312" s="176">
        <v>2</v>
      </c>
      <c r="M312" s="144" t="s">
        <v>34</v>
      </c>
      <c r="N312" s="145" t="s">
        <v>534</v>
      </c>
      <c r="O312" s="177" t="s">
        <v>68</v>
      </c>
      <c r="P312" s="146" t="s">
        <v>68</v>
      </c>
      <c r="Q312" s="146" t="s">
        <v>497</v>
      </c>
    </row>
    <row r="313" spans="1:17" ht="25.5" x14ac:dyDescent="0.2">
      <c r="A313" s="174" t="s">
        <v>490</v>
      </c>
      <c r="B313" s="144" t="s">
        <v>483</v>
      </c>
      <c r="C313" s="151" t="s">
        <v>58</v>
      </c>
      <c r="D313" s="164" t="s">
        <v>529</v>
      </c>
      <c r="E313" s="145" t="s">
        <v>530</v>
      </c>
      <c r="F313" s="146" t="s">
        <v>531</v>
      </c>
      <c r="G313" s="146">
        <v>49241700</v>
      </c>
      <c r="H313" s="147" t="s">
        <v>545</v>
      </c>
      <c r="I313" s="174">
        <v>10</v>
      </c>
      <c r="J313" s="147" t="s">
        <v>33</v>
      </c>
      <c r="K313" s="175">
        <v>240000</v>
      </c>
      <c r="L313" s="176">
        <v>8</v>
      </c>
      <c r="M313" s="144" t="s">
        <v>34</v>
      </c>
      <c r="N313" s="145" t="s">
        <v>534</v>
      </c>
      <c r="O313" s="177" t="s">
        <v>68</v>
      </c>
      <c r="P313" s="146" t="s">
        <v>68</v>
      </c>
      <c r="Q313" s="146" t="s">
        <v>497</v>
      </c>
    </row>
    <row r="314" spans="1:17" ht="76.5" x14ac:dyDescent="0.2">
      <c r="A314" s="174" t="s">
        <v>490</v>
      </c>
      <c r="B314" s="144" t="s">
        <v>483</v>
      </c>
      <c r="C314" s="151" t="s">
        <v>502</v>
      </c>
      <c r="D314" s="164" t="s">
        <v>503</v>
      </c>
      <c r="E314" s="145" t="s">
        <v>546</v>
      </c>
      <c r="F314" s="146" t="s">
        <v>240</v>
      </c>
      <c r="G314" s="146">
        <v>44103124</v>
      </c>
      <c r="H314" s="147" t="s">
        <v>547</v>
      </c>
      <c r="I314" s="174">
        <v>10</v>
      </c>
      <c r="J314" s="147" t="s">
        <v>33</v>
      </c>
      <c r="K314" s="175">
        <v>584120</v>
      </c>
      <c r="L314" s="176">
        <v>8</v>
      </c>
      <c r="M314" s="144" t="s">
        <v>548</v>
      </c>
      <c r="N314" s="145" t="s">
        <v>506</v>
      </c>
      <c r="O314" s="177" t="s">
        <v>68</v>
      </c>
      <c r="P314" s="146" t="s">
        <v>68</v>
      </c>
      <c r="Q314" s="146" t="s">
        <v>497</v>
      </c>
    </row>
    <row r="315" spans="1:17" ht="76.5" x14ac:dyDescent="0.2">
      <c r="A315" s="174" t="s">
        <v>490</v>
      </c>
      <c r="B315" s="144" t="s">
        <v>483</v>
      </c>
      <c r="C315" s="151" t="s">
        <v>502</v>
      </c>
      <c r="D315" s="164" t="s">
        <v>503</v>
      </c>
      <c r="E315" s="145" t="s">
        <v>546</v>
      </c>
      <c r="F315" s="146" t="s">
        <v>240</v>
      </c>
      <c r="G315" s="146">
        <v>44103124</v>
      </c>
      <c r="H315" s="147" t="s">
        <v>549</v>
      </c>
      <c r="I315" s="174">
        <v>10</v>
      </c>
      <c r="J315" s="147" t="s">
        <v>33</v>
      </c>
      <c r="K315" s="175">
        <v>1391800</v>
      </c>
      <c r="L315" s="176">
        <v>8</v>
      </c>
      <c r="M315" s="144" t="s">
        <v>548</v>
      </c>
      <c r="N315" s="145" t="s">
        <v>506</v>
      </c>
      <c r="O315" s="177" t="s">
        <v>68</v>
      </c>
      <c r="P315" s="146" t="s">
        <v>68</v>
      </c>
      <c r="Q315" s="146" t="s">
        <v>497</v>
      </c>
    </row>
    <row r="316" spans="1:17" ht="38.25" x14ac:dyDescent="0.2">
      <c r="A316" s="174" t="s">
        <v>490</v>
      </c>
      <c r="B316" s="144" t="s">
        <v>483</v>
      </c>
      <c r="C316" s="151" t="s">
        <v>502</v>
      </c>
      <c r="D316" s="164" t="s">
        <v>503</v>
      </c>
      <c r="E316" s="145" t="s">
        <v>546</v>
      </c>
      <c r="F316" s="146" t="s">
        <v>240</v>
      </c>
      <c r="G316" s="146">
        <v>44121701</v>
      </c>
      <c r="H316" s="147" t="s">
        <v>550</v>
      </c>
      <c r="I316" s="174">
        <v>10</v>
      </c>
      <c r="J316" s="147" t="s">
        <v>33</v>
      </c>
      <c r="K316" s="175">
        <v>331770</v>
      </c>
      <c r="L316" s="176">
        <v>10</v>
      </c>
      <c r="M316" s="144" t="s">
        <v>551</v>
      </c>
      <c r="N316" s="145" t="s">
        <v>506</v>
      </c>
      <c r="O316" s="177" t="s">
        <v>68</v>
      </c>
      <c r="P316" s="146" t="s">
        <v>68</v>
      </c>
      <c r="Q316" s="146" t="s">
        <v>497</v>
      </c>
    </row>
    <row r="317" spans="1:17" ht="38.25" x14ac:dyDescent="0.2">
      <c r="A317" s="174" t="s">
        <v>490</v>
      </c>
      <c r="B317" s="144" t="s">
        <v>483</v>
      </c>
      <c r="C317" s="151" t="s">
        <v>502</v>
      </c>
      <c r="D317" s="164" t="s">
        <v>503</v>
      </c>
      <c r="E317" s="145" t="s">
        <v>546</v>
      </c>
      <c r="F317" s="146" t="s">
        <v>240</v>
      </c>
      <c r="G317" s="146">
        <v>44121701</v>
      </c>
      <c r="H317" s="147" t="s">
        <v>552</v>
      </c>
      <c r="I317" s="174">
        <v>10</v>
      </c>
      <c r="J317" s="147" t="s">
        <v>33</v>
      </c>
      <c r="K317" s="175">
        <v>331770</v>
      </c>
      <c r="L317" s="176">
        <v>10</v>
      </c>
      <c r="M317" s="144" t="s">
        <v>551</v>
      </c>
      <c r="N317" s="145" t="s">
        <v>506</v>
      </c>
      <c r="O317" s="177" t="s">
        <v>68</v>
      </c>
      <c r="P317" s="146" t="s">
        <v>68</v>
      </c>
      <c r="Q317" s="146" t="s">
        <v>497</v>
      </c>
    </row>
    <row r="318" spans="1:17" ht="38.25" x14ac:dyDescent="0.2">
      <c r="A318" s="174" t="s">
        <v>490</v>
      </c>
      <c r="B318" s="144" t="s">
        <v>483</v>
      </c>
      <c r="C318" s="151" t="s">
        <v>502</v>
      </c>
      <c r="D318" s="164" t="s">
        <v>503</v>
      </c>
      <c r="E318" s="145" t="s">
        <v>546</v>
      </c>
      <c r="F318" s="146" t="s">
        <v>240</v>
      </c>
      <c r="G318" s="146">
        <v>44121701</v>
      </c>
      <c r="H318" s="147" t="s">
        <v>553</v>
      </c>
      <c r="I318" s="174">
        <v>10</v>
      </c>
      <c r="J318" s="147" t="s">
        <v>33</v>
      </c>
      <c r="K318" s="175">
        <v>331770</v>
      </c>
      <c r="L318" s="176">
        <v>10</v>
      </c>
      <c r="M318" s="144" t="s">
        <v>551</v>
      </c>
      <c r="N318" s="145" t="s">
        <v>506</v>
      </c>
      <c r="O318" s="177" t="s">
        <v>68</v>
      </c>
      <c r="P318" s="146" t="s">
        <v>68</v>
      </c>
      <c r="Q318" s="146" t="s">
        <v>497</v>
      </c>
    </row>
    <row r="319" spans="1:17" ht="38.25" x14ac:dyDescent="0.2">
      <c r="A319" s="174" t="s">
        <v>490</v>
      </c>
      <c r="B319" s="144" t="s">
        <v>483</v>
      </c>
      <c r="C319" s="151" t="s">
        <v>502</v>
      </c>
      <c r="D319" s="164" t="s">
        <v>503</v>
      </c>
      <c r="E319" s="145" t="s">
        <v>546</v>
      </c>
      <c r="F319" s="146" t="s">
        <v>240</v>
      </c>
      <c r="G319" s="146">
        <v>44121701</v>
      </c>
      <c r="H319" s="147" t="s">
        <v>554</v>
      </c>
      <c r="I319" s="174">
        <v>10</v>
      </c>
      <c r="J319" s="147" t="s">
        <v>33</v>
      </c>
      <c r="K319" s="175">
        <v>331770</v>
      </c>
      <c r="L319" s="176">
        <v>10</v>
      </c>
      <c r="M319" s="144" t="s">
        <v>551</v>
      </c>
      <c r="N319" s="145" t="s">
        <v>506</v>
      </c>
      <c r="O319" s="177" t="s">
        <v>68</v>
      </c>
      <c r="P319" s="146" t="s">
        <v>68</v>
      </c>
      <c r="Q319" s="146" t="s">
        <v>497</v>
      </c>
    </row>
    <row r="320" spans="1:17" ht="51" x14ac:dyDescent="0.2">
      <c r="A320" s="174" t="s">
        <v>490</v>
      </c>
      <c r="B320" s="144" t="s">
        <v>483</v>
      </c>
      <c r="C320" s="151" t="s">
        <v>502</v>
      </c>
      <c r="D320" s="164" t="s">
        <v>503</v>
      </c>
      <c r="E320" s="145" t="s">
        <v>546</v>
      </c>
      <c r="F320" s="146" t="s">
        <v>240</v>
      </c>
      <c r="G320" s="146">
        <v>44121701</v>
      </c>
      <c r="H320" s="147" t="s">
        <v>555</v>
      </c>
      <c r="I320" s="174">
        <v>10</v>
      </c>
      <c r="J320" s="147" t="s">
        <v>33</v>
      </c>
      <c r="K320" s="175">
        <v>4832298</v>
      </c>
      <c r="L320" s="176">
        <v>18</v>
      </c>
      <c r="M320" s="144" t="s">
        <v>34</v>
      </c>
      <c r="N320" s="145" t="s">
        <v>506</v>
      </c>
      <c r="O320" s="177" t="s">
        <v>68</v>
      </c>
      <c r="P320" s="146" t="s">
        <v>68</v>
      </c>
      <c r="Q320" s="146" t="s">
        <v>497</v>
      </c>
    </row>
    <row r="321" spans="1:17" ht="51" x14ac:dyDescent="0.2">
      <c r="A321" s="174" t="s">
        <v>490</v>
      </c>
      <c r="B321" s="144" t="s">
        <v>483</v>
      </c>
      <c r="C321" s="151" t="s">
        <v>502</v>
      </c>
      <c r="D321" s="164" t="s">
        <v>503</v>
      </c>
      <c r="E321" s="145" t="s">
        <v>546</v>
      </c>
      <c r="F321" s="146" t="s">
        <v>240</v>
      </c>
      <c r="G321" s="146">
        <v>44121701</v>
      </c>
      <c r="H321" s="147" t="s">
        <v>556</v>
      </c>
      <c r="I321" s="174">
        <v>10</v>
      </c>
      <c r="J321" s="147" t="s">
        <v>33</v>
      </c>
      <c r="K321" s="175">
        <v>4755420</v>
      </c>
      <c r="L321" s="176">
        <v>15</v>
      </c>
      <c r="M321" s="144" t="s">
        <v>34</v>
      </c>
      <c r="N321" s="145" t="s">
        <v>506</v>
      </c>
      <c r="O321" s="177" t="s">
        <v>68</v>
      </c>
      <c r="P321" s="146" t="s">
        <v>68</v>
      </c>
      <c r="Q321" s="146" t="s">
        <v>497</v>
      </c>
    </row>
    <row r="322" spans="1:17" ht="38.25" x14ac:dyDescent="0.2">
      <c r="A322" s="174" t="s">
        <v>490</v>
      </c>
      <c r="B322" s="144" t="s">
        <v>483</v>
      </c>
      <c r="C322" s="151" t="s">
        <v>502</v>
      </c>
      <c r="D322" s="164" t="s">
        <v>503</v>
      </c>
      <c r="E322" s="145" t="s">
        <v>546</v>
      </c>
      <c r="F322" s="146" t="s">
        <v>240</v>
      </c>
      <c r="G322" s="146">
        <v>44103103</v>
      </c>
      <c r="H322" s="147" t="s">
        <v>557</v>
      </c>
      <c r="I322" s="174">
        <v>10</v>
      </c>
      <c r="J322" s="147" t="s">
        <v>33</v>
      </c>
      <c r="K322" s="175">
        <v>2045665</v>
      </c>
      <c r="L322" s="176">
        <v>5</v>
      </c>
      <c r="M322" s="144" t="s">
        <v>34</v>
      </c>
      <c r="N322" s="145" t="s">
        <v>506</v>
      </c>
      <c r="O322" s="177" t="s">
        <v>68</v>
      </c>
      <c r="P322" s="146" t="s">
        <v>68</v>
      </c>
      <c r="Q322" s="146" t="s">
        <v>497</v>
      </c>
    </row>
    <row r="323" spans="1:17" ht="76.5" x14ac:dyDescent="0.2">
      <c r="A323" s="174" t="s">
        <v>490</v>
      </c>
      <c r="B323" s="144" t="s">
        <v>483</v>
      </c>
      <c r="C323" s="151" t="s">
        <v>502</v>
      </c>
      <c r="D323" s="164" t="s">
        <v>503</v>
      </c>
      <c r="E323" s="145" t="s">
        <v>546</v>
      </c>
      <c r="F323" s="146" t="s">
        <v>240</v>
      </c>
      <c r="G323" s="146">
        <v>44103103</v>
      </c>
      <c r="H323" s="147" t="s">
        <v>558</v>
      </c>
      <c r="I323" s="174">
        <v>10</v>
      </c>
      <c r="J323" s="147" t="s">
        <v>33</v>
      </c>
      <c r="K323" s="175">
        <v>9971640</v>
      </c>
      <c r="L323" s="176">
        <v>18</v>
      </c>
      <c r="M323" s="144" t="s">
        <v>34</v>
      </c>
      <c r="N323" s="145" t="s">
        <v>506</v>
      </c>
      <c r="O323" s="177" t="s">
        <v>68</v>
      </c>
      <c r="P323" s="146" t="s">
        <v>68</v>
      </c>
      <c r="Q323" s="146" t="s">
        <v>497</v>
      </c>
    </row>
    <row r="324" spans="1:17" ht="38.25" x14ac:dyDescent="0.2">
      <c r="A324" s="174" t="s">
        <v>490</v>
      </c>
      <c r="B324" s="144" t="s">
        <v>483</v>
      </c>
      <c r="C324" s="151" t="s">
        <v>58</v>
      </c>
      <c r="D324" s="164" t="s">
        <v>559</v>
      </c>
      <c r="E324" s="145" t="s">
        <v>546</v>
      </c>
      <c r="F324" s="146" t="s">
        <v>240</v>
      </c>
      <c r="G324" s="146">
        <v>27112003</v>
      </c>
      <c r="H324" s="147" t="s">
        <v>560</v>
      </c>
      <c r="I324" s="174">
        <v>10</v>
      </c>
      <c r="J324" s="147" t="s">
        <v>33</v>
      </c>
      <c r="K324" s="175">
        <v>970140</v>
      </c>
      <c r="L324" s="176">
        <v>100</v>
      </c>
      <c r="M324" s="144" t="s">
        <v>34</v>
      </c>
      <c r="N324" s="145" t="s">
        <v>561</v>
      </c>
      <c r="O324" s="177" t="s">
        <v>67</v>
      </c>
      <c r="P324" s="146" t="s">
        <v>67</v>
      </c>
      <c r="Q324" s="146" t="s">
        <v>419</v>
      </c>
    </row>
    <row r="325" spans="1:17" ht="76.5" x14ac:dyDescent="0.2">
      <c r="A325" s="174" t="s">
        <v>490</v>
      </c>
      <c r="B325" s="144" t="s">
        <v>483</v>
      </c>
      <c r="C325" s="151" t="s">
        <v>58</v>
      </c>
      <c r="D325" s="164" t="s">
        <v>559</v>
      </c>
      <c r="E325" s="145" t="s">
        <v>546</v>
      </c>
      <c r="F325" s="146" t="s">
        <v>240</v>
      </c>
      <c r="G325" s="146">
        <v>47131604</v>
      </c>
      <c r="H325" s="147" t="s">
        <v>562</v>
      </c>
      <c r="I325" s="174">
        <v>10</v>
      </c>
      <c r="J325" s="147" t="s">
        <v>33</v>
      </c>
      <c r="K325" s="175">
        <v>532956</v>
      </c>
      <c r="L325" s="176">
        <v>120</v>
      </c>
      <c r="M325" s="144" t="s">
        <v>34</v>
      </c>
      <c r="N325" s="145" t="s">
        <v>561</v>
      </c>
      <c r="O325" s="177" t="s">
        <v>67</v>
      </c>
      <c r="P325" s="146" t="s">
        <v>67</v>
      </c>
      <c r="Q325" s="146" t="s">
        <v>419</v>
      </c>
    </row>
    <row r="326" spans="1:17" ht="63.75" x14ac:dyDescent="0.2">
      <c r="A326" s="174" t="s">
        <v>490</v>
      </c>
      <c r="B326" s="144" t="s">
        <v>483</v>
      </c>
      <c r="C326" s="151" t="s">
        <v>58</v>
      </c>
      <c r="D326" s="164" t="s">
        <v>559</v>
      </c>
      <c r="E326" s="145" t="s">
        <v>546</v>
      </c>
      <c r="F326" s="146" t="s">
        <v>240</v>
      </c>
      <c r="G326" s="146">
        <v>47131700</v>
      </c>
      <c r="H326" s="147" t="s">
        <v>563</v>
      </c>
      <c r="I326" s="174">
        <v>10</v>
      </c>
      <c r="J326" s="147" t="s">
        <v>33</v>
      </c>
      <c r="K326" s="175">
        <v>1524072</v>
      </c>
      <c r="L326" s="176">
        <v>220</v>
      </c>
      <c r="M326" s="144" t="s">
        <v>34</v>
      </c>
      <c r="N326" s="145" t="s">
        <v>561</v>
      </c>
      <c r="O326" s="177" t="s">
        <v>67</v>
      </c>
      <c r="P326" s="146" t="s">
        <v>67</v>
      </c>
      <c r="Q326" s="146" t="s">
        <v>419</v>
      </c>
    </row>
    <row r="327" spans="1:17" ht="38.25" x14ac:dyDescent="0.2">
      <c r="A327" s="174" t="s">
        <v>490</v>
      </c>
      <c r="B327" s="144" t="s">
        <v>483</v>
      </c>
      <c r="C327" s="151" t="s">
        <v>58</v>
      </c>
      <c r="D327" s="164" t="s">
        <v>559</v>
      </c>
      <c r="E327" s="145" t="s">
        <v>546</v>
      </c>
      <c r="F327" s="146" t="s">
        <v>240</v>
      </c>
      <c r="G327" s="146">
        <v>47131600</v>
      </c>
      <c r="H327" s="147" t="s">
        <v>564</v>
      </c>
      <c r="I327" s="174">
        <v>10</v>
      </c>
      <c r="J327" s="147" t="s">
        <v>33</v>
      </c>
      <c r="K327" s="175">
        <v>165784</v>
      </c>
      <c r="L327" s="176">
        <v>80</v>
      </c>
      <c r="M327" s="144" t="s">
        <v>34</v>
      </c>
      <c r="N327" s="145" t="s">
        <v>561</v>
      </c>
      <c r="O327" s="177" t="s">
        <v>67</v>
      </c>
      <c r="P327" s="146" t="s">
        <v>67</v>
      </c>
      <c r="Q327" s="146" t="s">
        <v>419</v>
      </c>
    </row>
    <row r="328" spans="1:17" ht="63.75" x14ac:dyDescent="0.2">
      <c r="A328" s="174" t="s">
        <v>490</v>
      </c>
      <c r="B328" s="144" t="s">
        <v>483</v>
      </c>
      <c r="C328" s="151" t="s">
        <v>58</v>
      </c>
      <c r="D328" s="164" t="s">
        <v>559</v>
      </c>
      <c r="E328" s="145" t="s">
        <v>546</v>
      </c>
      <c r="F328" s="146" t="s">
        <v>240</v>
      </c>
      <c r="G328" s="146">
        <v>47131600</v>
      </c>
      <c r="H328" s="147" t="s">
        <v>565</v>
      </c>
      <c r="I328" s="174">
        <v>10</v>
      </c>
      <c r="J328" s="147" t="s">
        <v>33</v>
      </c>
      <c r="K328" s="175">
        <v>614065.5</v>
      </c>
      <c r="L328" s="176">
        <v>90</v>
      </c>
      <c r="M328" s="144" t="s">
        <v>34</v>
      </c>
      <c r="N328" s="145" t="s">
        <v>561</v>
      </c>
      <c r="O328" s="177" t="s">
        <v>67</v>
      </c>
      <c r="P328" s="146" t="s">
        <v>67</v>
      </c>
      <c r="Q328" s="146" t="s">
        <v>419</v>
      </c>
    </row>
    <row r="329" spans="1:17" ht="38.25" x14ac:dyDescent="0.2">
      <c r="A329" s="174" t="s">
        <v>490</v>
      </c>
      <c r="B329" s="144" t="s">
        <v>483</v>
      </c>
      <c r="C329" s="151" t="s">
        <v>58</v>
      </c>
      <c r="D329" s="164" t="s">
        <v>559</v>
      </c>
      <c r="E329" s="145" t="s">
        <v>546</v>
      </c>
      <c r="F329" s="146" t="s">
        <v>240</v>
      </c>
      <c r="G329" s="146">
        <v>47131700</v>
      </c>
      <c r="H329" s="147" t="s">
        <v>566</v>
      </c>
      <c r="I329" s="174">
        <v>10</v>
      </c>
      <c r="J329" s="147" t="s">
        <v>33</v>
      </c>
      <c r="K329" s="175">
        <v>192855</v>
      </c>
      <c r="L329" s="176">
        <v>50</v>
      </c>
      <c r="M329" s="144" t="s">
        <v>34</v>
      </c>
      <c r="N329" s="145" t="s">
        <v>561</v>
      </c>
      <c r="O329" s="177" t="s">
        <v>67</v>
      </c>
      <c r="P329" s="146" t="s">
        <v>67</v>
      </c>
      <c r="Q329" s="146" t="s">
        <v>419</v>
      </c>
    </row>
    <row r="330" spans="1:17" ht="38.25" x14ac:dyDescent="0.2">
      <c r="A330" s="174" t="s">
        <v>490</v>
      </c>
      <c r="B330" s="144" t="s">
        <v>483</v>
      </c>
      <c r="C330" s="151" t="s">
        <v>58</v>
      </c>
      <c r="D330" s="164" t="s">
        <v>559</v>
      </c>
      <c r="E330" s="145" t="s">
        <v>546</v>
      </c>
      <c r="F330" s="146" t="s">
        <v>240</v>
      </c>
      <c r="G330" s="146">
        <v>46181504</v>
      </c>
      <c r="H330" s="147" t="s">
        <v>567</v>
      </c>
      <c r="I330" s="174">
        <v>10</v>
      </c>
      <c r="J330" s="147" t="s">
        <v>33</v>
      </c>
      <c r="K330" s="175">
        <v>301944</v>
      </c>
      <c r="L330" s="176">
        <v>80</v>
      </c>
      <c r="M330" s="144" t="s">
        <v>568</v>
      </c>
      <c r="N330" s="145" t="s">
        <v>561</v>
      </c>
      <c r="O330" s="177" t="s">
        <v>67</v>
      </c>
      <c r="P330" s="146" t="s">
        <v>67</v>
      </c>
      <c r="Q330" s="146" t="s">
        <v>419</v>
      </c>
    </row>
    <row r="331" spans="1:17" ht="38.25" x14ac:dyDescent="0.2">
      <c r="A331" s="174" t="s">
        <v>490</v>
      </c>
      <c r="B331" s="144" t="s">
        <v>483</v>
      </c>
      <c r="C331" s="151" t="s">
        <v>58</v>
      </c>
      <c r="D331" s="164" t="s">
        <v>559</v>
      </c>
      <c r="E331" s="145" t="s">
        <v>546</v>
      </c>
      <c r="F331" s="146" t="s">
        <v>240</v>
      </c>
      <c r="G331" s="146">
        <v>46181504</v>
      </c>
      <c r="H331" s="147" t="s">
        <v>569</v>
      </c>
      <c r="I331" s="174">
        <v>10</v>
      </c>
      <c r="J331" s="147" t="s">
        <v>33</v>
      </c>
      <c r="K331" s="175">
        <v>106605</v>
      </c>
      <c r="L331" s="176">
        <v>30</v>
      </c>
      <c r="M331" s="144" t="s">
        <v>568</v>
      </c>
      <c r="N331" s="145" t="s">
        <v>561</v>
      </c>
      <c r="O331" s="177" t="s">
        <v>67</v>
      </c>
      <c r="P331" s="146" t="s">
        <v>67</v>
      </c>
      <c r="Q331" s="146" t="s">
        <v>419</v>
      </c>
    </row>
    <row r="332" spans="1:17" ht="63.75" x14ac:dyDescent="0.2">
      <c r="A332" s="174" t="s">
        <v>490</v>
      </c>
      <c r="B332" s="144" t="s">
        <v>483</v>
      </c>
      <c r="C332" s="151" t="s">
        <v>58</v>
      </c>
      <c r="D332" s="164" t="s">
        <v>559</v>
      </c>
      <c r="E332" s="145" t="s">
        <v>546</v>
      </c>
      <c r="F332" s="146" t="s">
        <v>240</v>
      </c>
      <c r="G332" s="146">
        <v>47131700</v>
      </c>
      <c r="H332" s="147" t="s">
        <v>570</v>
      </c>
      <c r="I332" s="174">
        <v>10</v>
      </c>
      <c r="J332" s="147" t="s">
        <v>33</v>
      </c>
      <c r="K332" s="175">
        <v>548205</v>
      </c>
      <c r="L332" s="176">
        <v>100</v>
      </c>
      <c r="M332" s="144" t="s">
        <v>571</v>
      </c>
      <c r="N332" s="145" t="s">
        <v>561</v>
      </c>
      <c r="O332" s="177" t="s">
        <v>67</v>
      </c>
      <c r="P332" s="146" t="s">
        <v>67</v>
      </c>
      <c r="Q332" s="146" t="s">
        <v>419</v>
      </c>
    </row>
    <row r="333" spans="1:17" ht="89.25" x14ac:dyDescent="0.2">
      <c r="A333" s="174" t="s">
        <v>490</v>
      </c>
      <c r="B333" s="144" t="s">
        <v>483</v>
      </c>
      <c r="C333" s="151" t="s">
        <v>58</v>
      </c>
      <c r="D333" s="164" t="s">
        <v>559</v>
      </c>
      <c r="E333" s="145" t="s">
        <v>546</v>
      </c>
      <c r="F333" s="146" t="s">
        <v>240</v>
      </c>
      <c r="G333" s="146">
        <v>47131700</v>
      </c>
      <c r="H333" s="147" t="s">
        <v>572</v>
      </c>
      <c r="I333" s="174">
        <v>10</v>
      </c>
      <c r="J333" s="147" t="s">
        <v>33</v>
      </c>
      <c r="K333" s="175">
        <v>684756</v>
      </c>
      <c r="L333" s="176">
        <v>80</v>
      </c>
      <c r="M333" s="144" t="s">
        <v>34</v>
      </c>
      <c r="N333" s="145" t="s">
        <v>561</v>
      </c>
      <c r="O333" s="177" t="s">
        <v>67</v>
      </c>
      <c r="P333" s="146" t="s">
        <v>67</v>
      </c>
      <c r="Q333" s="146" t="s">
        <v>419</v>
      </c>
    </row>
    <row r="334" spans="1:17" ht="51" x14ac:dyDescent="0.2">
      <c r="A334" s="174" t="s">
        <v>490</v>
      </c>
      <c r="B334" s="144" t="s">
        <v>483</v>
      </c>
      <c r="C334" s="151" t="s">
        <v>58</v>
      </c>
      <c r="D334" s="164" t="s">
        <v>559</v>
      </c>
      <c r="E334" s="145" t="s">
        <v>546</v>
      </c>
      <c r="F334" s="146" t="s">
        <v>240</v>
      </c>
      <c r="G334" s="146">
        <v>47131807</v>
      </c>
      <c r="H334" s="147" t="s">
        <v>573</v>
      </c>
      <c r="I334" s="174">
        <v>10</v>
      </c>
      <c r="J334" s="147" t="s">
        <v>33</v>
      </c>
      <c r="K334" s="175">
        <v>954615</v>
      </c>
      <c r="L334" s="176">
        <v>150</v>
      </c>
      <c r="M334" s="144" t="s">
        <v>34</v>
      </c>
      <c r="N334" s="145" t="s">
        <v>561</v>
      </c>
      <c r="O334" s="177" t="s">
        <v>67</v>
      </c>
      <c r="P334" s="146" t="s">
        <v>67</v>
      </c>
      <c r="Q334" s="146" t="s">
        <v>419</v>
      </c>
    </row>
    <row r="335" spans="1:17" ht="76.5" x14ac:dyDescent="0.2">
      <c r="A335" s="174" t="s">
        <v>490</v>
      </c>
      <c r="B335" s="144" t="s">
        <v>483</v>
      </c>
      <c r="C335" s="151" t="s">
        <v>58</v>
      </c>
      <c r="D335" s="164" t="s">
        <v>559</v>
      </c>
      <c r="E335" s="145" t="s">
        <v>546</v>
      </c>
      <c r="F335" s="146" t="s">
        <v>240</v>
      </c>
      <c r="G335" s="146">
        <v>47131802</v>
      </c>
      <c r="H335" s="147" t="s">
        <v>574</v>
      </c>
      <c r="I335" s="174">
        <v>10</v>
      </c>
      <c r="J335" s="147" t="s">
        <v>33</v>
      </c>
      <c r="K335" s="175">
        <v>1551798.5</v>
      </c>
      <c r="L335" s="176">
        <v>70</v>
      </c>
      <c r="M335" s="144" t="s">
        <v>34</v>
      </c>
      <c r="N335" s="145" t="s">
        <v>561</v>
      </c>
      <c r="O335" s="177" t="s">
        <v>67</v>
      </c>
      <c r="P335" s="146" t="s">
        <v>67</v>
      </c>
      <c r="Q335" s="146" t="s">
        <v>419</v>
      </c>
    </row>
    <row r="336" spans="1:17" ht="76.5" x14ac:dyDescent="0.2">
      <c r="A336" s="174" t="s">
        <v>490</v>
      </c>
      <c r="B336" s="144" t="s">
        <v>483</v>
      </c>
      <c r="C336" s="151" t="s">
        <v>58</v>
      </c>
      <c r="D336" s="164" t="s">
        <v>559</v>
      </c>
      <c r="E336" s="145" t="s">
        <v>546</v>
      </c>
      <c r="F336" s="146" t="s">
        <v>240</v>
      </c>
      <c r="G336" s="146">
        <v>47131700</v>
      </c>
      <c r="H336" s="147" t="s">
        <v>575</v>
      </c>
      <c r="I336" s="174">
        <v>10</v>
      </c>
      <c r="J336" s="147" t="s">
        <v>33</v>
      </c>
      <c r="K336" s="175">
        <v>1122837</v>
      </c>
      <c r="L336" s="176">
        <v>60</v>
      </c>
      <c r="M336" s="144" t="s">
        <v>34</v>
      </c>
      <c r="N336" s="145" t="s">
        <v>561</v>
      </c>
      <c r="O336" s="177" t="s">
        <v>67</v>
      </c>
      <c r="P336" s="146" t="s">
        <v>67</v>
      </c>
      <c r="Q336" s="146" t="s">
        <v>419</v>
      </c>
    </row>
    <row r="337" spans="1:17" ht="76.5" x14ac:dyDescent="0.2">
      <c r="A337" s="174" t="s">
        <v>490</v>
      </c>
      <c r="B337" s="144" t="s">
        <v>483</v>
      </c>
      <c r="C337" s="151" t="s">
        <v>58</v>
      </c>
      <c r="D337" s="164" t="s">
        <v>559</v>
      </c>
      <c r="E337" s="145" t="s">
        <v>546</v>
      </c>
      <c r="F337" s="146" t="s">
        <v>240</v>
      </c>
      <c r="G337" s="146">
        <v>47131824</v>
      </c>
      <c r="H337" s="147" t="s">
        <v>576</v>
      </c>
      <c r="I337" s="174">
        <v>10</v>
      </c>
      <c r="J337" s="147" t="s">
        <v>33</v>
      </c>
      <c r="K337" s="175">
        <v>314640</v>
      </c>
      <c r="L337" s="176">
        <v>60</v>
      </c>
      <c r="M337" s="144" t="s">
        <v>34</v>
      </c>
      <c r="N337" s="145" t="s">
        <v>561</v>
      </c>
      <c r="O337" s="177" t="s">
        <v>67</v>
      </c>
      <c r="P337" s="146" t="s">
        <v>67</v>
      </c>
      <c r="Q337" s="146" t="s">
        <v>419</v>
      </c>
    </row>
    <row r="338" spans="1:17" ht="63.75" x14ac:dyDescent="0.2">
      <c r="A338" s="174" t="s">
        <v>490</v>
      </c>
      <c r="B338" s="144" t="s">
        <v>483</v>
      </c>
      <c r="C338" s="151" t="s">
        <v>58</v>
      </c>
      <c r="D338" s="164" t="s">
        <v>559</v>
      </c>
      <c r="E338" s="145" t="s">
        <v>546</v>
      </c>
      <c r="F338" s="146" t="s">
        <v>240</v>
      </c>
      <c r="G338" s="146">
        <v>10191509</v>
      </c>
      <c r="H338" s="147" t="s">
        <v>577</v>
      </c>
      <c r="I338" s="174">
        <v>10</v>
      </c>
      <c r="J338" s="147" t="s">
        <v>33</v>
      </c>
      <c r="K338" s="175">
        <v>797709</v>
      </c>
      <c r="L338" s="176">
        <v>60</v>
      </c>
      <c r="M338" s="144" t="s">
        <v>34</v>
      </c>
      <c r="N338" s="145" t="s">
        <v>561</v>
      </c>
      <c r="O338" s="177" t="s">
        <v>67</v>
      </c>
      <c r="P338" s="146" t="s">
        <v>67</v>
      </c>
      <c r="Q338" s="146" t="s">
        <v>419</v>
      </c>
    </row>
    <row r="339" spans="1:17" ht="140.25" x14ac:dyDescent="0.2">
      <c r="A339" s="174" t="s">
        <v>490</v>
      </c>
      <c r="B339" s="144" t="s">
        <v>483</v>
      </c>
      <c r="C339" s="151" t="s">
        <v>58</v>
      </c>
      <c r="D339" s="164" t="s">
        <v>559</v>
      </c>
      <c r="E339" s="145" t="s">
        <v>546</v>
      </c>
      <c r="F339" s="146" t="s">
        <v>240</v>
      </c>
      <c r="G339" s="146">
        <v>47131700</v>
      </c>
      <c r="H339" s="147" t="s">
        <v>578</v>
      </c>
      <c r="I339" s="174">
        <v>10</v>
      </c>
      <c r="J339" s="147" t="s">
        <v>33</v>
      </c>
      <c r="K339" s="175">
        <v>959238</v>
      </c>
      <c r="L339" s="176">
        <v>120</v>
      </c>
      <c r="M339" s="144" t="s">
        <v>34</v>
      </c>
      <c r="N339" s="145" t="s">
        <v>561</v>
      </c>
      <c r="O339" s="177" t="s">
        <v>67</v>
      </c>
      <c r="P339" s="146" t="s">
        <v>67</v>
      </c>
      <c r="Q339" s="146" t="s">
        <v>419</v>
      </c>
    </row>
    <row r="340" spans="1:17" ht="63.75" x14ac:dyDescent="0.2">
      <c r="A340" s="174" t="s">
        <v>490</v>
      </c>
      <c r="B340" s="144" t="s">
        <v>483</v>
      </c>
      <c r="C340" s="151" t="s">
        <v>58</v>
      </c>
      <c r="D340" s="164" t="s">
        <v>559</v>
      </c>
      <c r="E340" s="145" t="s">
        <v>546</v>
      </c>
      <c r="F340" s="146" t="s">
        <v>240</v>
      </c>
      <c r="G340" s="146">
        <v>47131700</v>
      </c>
      <c r="H340" s="147" t="s">
        <v>579</v>
      </c>
      <c r="I340" s="174">
        <v>10</v>
      </c>
      <c r="J340" s="147" t="s">
        <v>33</v>
      </c>
      <c r="K340" s="175">
        <v>692760</v>
      </c>
      <c r="L340" s="176">
        <v>100</v>
      </c>
      <c r="M340" s="144" t="s">
        <v>34</v>
      </c>
      <c r="N340" s="145" t="s">
        <v>561</v>
      </c>
      <c r="O340" s="177" t="s">
        <v>67</v>
      </c>
      <c r="P340" s="146" t="s">
        <v>67</v>
      </c>
      <c r="Q340" s="146" t="s">
        <v>419</v>
      </c>
    </row>
    <row r="341" spans="1:17" ht="76.5" x14ac:dyDescent="0.2">
      <c r="A341" s="174" t="s">
        <v>490</v>
      </c>
      <c r="B341" s="144" t="s">
        <v>483</v>
      </c>
      <c r="C341" s="151" t="s">
        <v>58</v>
      </c>
      <c r="D341" s="164" t="s">
        <v>559</v>
      </c>
      <c r="E341" s="145" t="s">
        <v>546</v>
      </c>
      <c r="F341" s="146" t="s">
        <v>240</v>
      </c>
      <c r="G341" s="146">
        <v>47131700</v>
      </c>
      <c r="H341" s="147" t="s">
        <v>580</v>
      </c>
      <c r="I341" s="174">
        <v>10</v>
      </c>
      <c r="J341" s="147" t="s">
        <v>33</v>
      </c>
      <c r="K341" s="175">
        <v>554415</v>
      </c>
      <c r="L341" s="176">
        <v>60</v>
      </c>
      <c r="M341" s="144" t="s">
        <v>34</v>
      </c>
      <c r="N341" s="145" t="s">
        <v>561</v>
      </c>
      <c r="O341" s="177" t="s">
        <v>67</v>
      </c>
      <c r="P341" s="146" t="s">
        <v>67</v>
      </c>
      <c r="Q341" s="146" t="s">
        <v>419</v>
      </c>
    </row>
    <row r="342" spans="1:17" ht="38.25" x14ac:dyDescent="0.2">
      <c r="A342" s="174" t="s">
        <v>490</v>
      </c>
      <c r="B342" s="144" t="s">
        <v>483</v>
      </c>
      <c r="C342" s="151" t="s">
        <v>58</v>
      </c>
      <c r="D342" s="164" t="s">
        <v>559</v>
      </c>
      <c r="E342" s="145" t="s">
        <v>546</v>
      </c>
      <c r="F342" s="146" t="s">
        <v>240</v>
      </c>
      <c r="G342" s="146">
        <v>14111704</v>
      </c>
      <c r="H342" s="147" t="s">
        <v>581</v>
      </c>
      <c r="I342" s="174">
        <v>10</v>
      </c>
      <c r="J342" s="147" t="s">
        <v>33</v>
      </c>
      <c r="K342" s="175">
        <v>1925721.0000000002</v>
      </c>
      <c r="L342" s="176">
        <v>180</v>
      </c>
      <c r="M342" s="144" t="s">
        <v>548</v>
      </c>
      <c r="N342" s="145" t="s">
        <v>561</v>
      </c>
      <c r="O342" s="177" t="s">
        <v>67</v>
      </c>
      <c r="P342" s="146" t="s">
        <v>67</v>
      </c>
      <c r="Q342" s="146" t="s">
        <v>419</v>
      </c>
    </row>
    <row r="343" spans="1:17" ht="38.25" x14ac:dyDescent="0.2">
      <c r="A343" s="174" t="s">
        <v>490</v>
      </c>
      <c r="B343" s="144" t="s">
        <v>483</v>
      </c>
      <c r="C343" s="151" t="s">
        <v>58</v>
      </c>
      <c r="D343" s="164" t="s">
        <v>559</v>
      </c>
      <c r="E343" s="145" t="s">
        <v>546</v>
      </c>
      <c r="F343" s="146" t="s">
        <v>240</v>
      </c>
      <c r="G343" s="146">
        <v>14111704</v>
      </c>
      <c r="H343" s="147" t="s">
        <v>582</v>
      </c>
      <c r="I343" s="174">
        <v>10</v>
      </c>
      <c r="J343" s="147" t="s">
        <v>33</v>
      </c>
      <c r="K343" s="175">
        <v>236808</v>
      </c>
      <c r="L343" s="176">
        <v>120</v>
      </c>
      <c r="M343" s="144" t="s">
        <v>548</v>
      </c>
      <c r="N343" s="145" t="s">
        <v>561</v>
      </c>
      <c r="O343" s="177" t="s">
        <v>67</v>
      </c>
      <c r="P343" s="146" t="s">
        <v>67</v>
      </c>
      <c r="Q343" s="146" t="s">
        <v>419</v>
      </c>
    </row>
    <row r="344" spans="1:17" ht="51" x14ac:dyDescent="0.2">
      <c r="A344" s="174" t="s">
        <v>490</v>
      </c>
      <c r="B344" s="144" t="s">
        <v>483</v>
      </c>
      <c r="C344" s="151" t="s">
        <v>58</v>
      </c>
      <c r="D344" s="164" t="s">
        <v>559</v>
      </c>
      <c r="E344" s="145" t="s">
        <v>546</v>
      </c>
      <c r="F344" s="146" t="s">
        <v>240</v>
      </c>
      <c r="G344" s="146">
        <v>47121804</v>
      </c>
      <c r="H344" s="147" t="s">
        <v>583</v>
      </c>
      <c r="I344" s="174">
        <v>10</v>
      </c>
      <c r="J344" s="147" t="s">
        <v>33</v>
      </c>
      <c r="K344" s="175">
        <v>106490</v>
      </c>
      <c r="L344" s="176">
        <v>20</v>
      </c>
      <c r="M344" s="144" t="s">
        <v>34</v>
      </c>
      <c r="N344" s="145" t="s">
        <v>561</v>
      </c>
      <c r="O344" s="177" t="s">
        <v>67</v>
      </c>
      <c r="P344" s="146" t="s">
        <v>67</v>
      </c>
      <c r="Q344" s="146" t="s">
        <v>419</v>
      </c>
    </row>
    <row r="345" spans="1:17" ht="38.25" x14ac:dyDescent="0.2">
      <c r="A345" s="174" t="s">
        <v>490</v>
      </c>
      <c r="B345" s="144" t="s">
        <v>483</v>
      </c>
      <c r="C345" s="151" t="s">
        <v>58</v>
      </c>
      <c r="D345" s="164" t="s">
        <v>559</v>
      </c>
      <c r="E345" s="145" t="s">
        <v>546</v>
      </c>
      <c r="F345" s="146" t="s">
        <v>240</v>
      </c>
      <c r="G345" s="146">
        <v>47131700</v>
      </c>
      <c r="H345" s="147" t="s">
        <v>584</v>
      </c>
      <c r="I345" s="174">
        <v>10</v>
      </c>
      <c r="J345" s="147" t="s">
        <v>33</v>
      </c>
      <c r="K345" s="175">
        <v>177675</v>
      </c>
      <c r="L345" s="176">
        <v>100</v>
      </c>
      <c r="M345" s="144" t="s">
        <v>34</v>
      </c>
      <c r="N345" s="145" t="s">
        <v>561</v>
      </c>
      <c r="O345" s="177" t="s">
        <v>67</v>
      </c>
      <c r="P345" s="146" t="s">
        <v>67</v>
      </c>
      <c r="Q345" s="146" t="s">
        <v>419</v>
      </c>
    </row>
    <row r="346" spans="1:17" ht="89.25" x14ac:dyDescent="0.2">
      <c r="A346" s="174" t="s">
        <v>490</v>
      </c>
      <c r="B346" s="144" t="s">
        <v>483</v>
      </c>
      <c r="C346" s="151" t="s">
        <v>58</v>
      </c>
      <c r="D346" s="164" t="s">
        <v>559</v>
      </c>
      <c r="E346" s="145" t="s">
        <v>546</v>
      </c>
      <c r="F346" s="146" t="s">
        <v>240</v>
      </c>
      <c r="G346" s="146">
        <v>47131700</v>
      </c>
      <c r="H346" s="147" t="s">
        <v>585</v>
      </c>
      <c r="I346" s="174">
        <v>10</v>
      </c>
      <c r="J346" s="147" t="s">
        <v>33</v>
      </c>
      <c r="K346" s="175">
        <v>210643.19999999998</v>
      </c>
      <c r="L346" s="176">
        <v>24</v>
      </c>
      <c r="M346" s="144" t="s">
        <v>34</v>
      </c>
      <c r="N346" s="145" t="s">
        <v>561</v>
      </c>
      <c r="O346" s="177" t="s">
        <v>67</v>
      </c>
      <c r="P346" s="146" t="s">
        <v>67</v>
      </c>
      <c r="Q346" s="146" t="s">
        <v>419</v>
      </c>
    </row>
    <row r="347" spans="1:17" ht="38.25" x14ac:dyDescent="0.2">
      <c r="A347" s="174" t="s">
        <v>490</v>
      </c>
      <c r="B347" s="144" t="s">
        <v>483</v>
      </c>
      <c r="C347" s="151" t="s">
        <v>58</v>
      </c>
      <c r="D347" s="164" t="s">
        <v>559</v>
      </c>
      <c r="E347" s="145" t="s">
        <v>546</v>
      </c>
      <c r="F347" s="146" t="s">
        <v>240</v>
      </c>
      <c r="G347" s="146">
        <v>47131611</v>
      </c>
      <c r="H347" s="147" t="s">
        <v>586</v>
      </c>
      <c r="I347" s="174">
        <v>10</v>
      </c>
      <c r="J347" s="147" t="s">
        <v>33</v>
      </c>
      <c r="K347" s="175">
        <v>60743</v>
      </c>
      <c r="L347" s="176">
        <v>20</v>
      </c>
      <c r="M347" s="144" t="s">
        <v>34</v>
      </c>
      <c r="N347" s="145" t="s">
        <v>561</v>
      </c>
      <c r="O347" s="177" t="s">
        <v>67</v>
      </c>
      <c r="P347" s="146" t="s">
        <v>67</v>
      </c>
      <c r="Q347" s="146" t="s">
        <v>419</v>
      </c>
    </row>
    <row r="348" spans="1:17" ht="102" x14ac:dyDescent="0.2">
      <c r="A348" s="174" t="s">
        <v>490</v>
      </c>
      <c r="B348" s="144" t="s">
        <v>483</v>
      </c>
      <c r="C348" s="151" t="s">
        <v>58</v>
      </c>
      <c r="D348" s="164" t="s">
        <v>559</v>
      </c>
      <c r="E348" s="145" t="s">
        <v>546</v>
      </c>
      <c r="F348" s="146" t="s">
        <v>240</v>
      </c>
      <c r="G348" s="146">
        <v>47131700</v>
      </c>
      <c r="H348" s="147" t="s">
        <v>587</v>
      </c>
      <c r="I348" s="174">
        <v>10</v>
      </c>
      <c r="J348" s="147" t="s">
        <v>33</v>
      </c>
      <c r="K348" s="175">
        <v>64285</v>
      </c>
      <c r="L348" s="176">
        <v>20</v>
      </c>
      <c r="M348" s="144" t="s">
        <v>34</v>
      </c>
      <c r="N348" s="145" t="s">
        <v>561</v>
      </c>
      <c r="O348" s="177" t="s">
        <v>67</v>
      </c>
      <c r="P348" s="146" t="s">
        <v>67</v>
      </c>
      <c r="Q348" s="146" t="s">
        <v>419</v>
      </c>
    </row>
    <row r="349" spans="1:17" ht="38.25" x14ac:dyDescent="0.2">
      <c r="A349" s="174" t="s">
        <v>490</v>
      </c>
      <c r="B349" s="144" t="s">
        <v>483</v>
      </c>
      <c r="C349" s="151" t="s">
        <v>58</v>
      </c>
      <c r="D349" s="164" t="s">
        <v>559</v>
      </c>
      <c r="E349" s="145" t="s">
        <v>546</v>
      </c>
      <c r="F349" s="146" t="s">
        <v>240</v>
      </c>
      <c r="G349" s="146">
        <v>47131603</v>
      </c>
      <c r="H349" s="147" t="s">
        <v>588</v>
      </c>
      <c r="I349" s="174">
        <v>10</v>
      </c>
      <c r="J349" s="147" t="s">
        <v>33</v>
      </c>
      <c r="K349" s="175">
        <v>46920</v>
      </c>
      <c r="L349" s="176">
        <v>150</v>
      </c>
      <c r="M349" s="144" t="s">
        <v>34</v>
      </c>
      <c r="N349" s="145" t="s">
        <v>561</v>
      </c>
      <c r="O349" s="177" t="s">
        <v>67</v>
      </c>
      <c r="P349" s="146" t="s">
        <v>67</v>
      </c>
      <c r="Q349" s="146" t="s">
        <v>419</v>
      </c>
    </row>
    <row r="350" spans="1:17" ht="63.75" x14ac:dyDescent="0.2">
      <c r="A350" s="174" t="s">
        <v>490</v>
      </c>
      <c r="B350" s="144" t="s">
        <v>483</v>
      </c>
      <c r="C350" s="151" t="s">
        <v>58</v>
      </c>
      <c r="D350" s="164" t="s">
        <v>559</v>
      </c>
      <c r="E350" s="145" t="s">
        <v>546</v>
      </c>
      <c r="F350" s="146" t="s">
        <v>240</v>
      </c>
      <c r="G350" s="146">
        <v>47131602</v>
      </c>
      <c r="H350" s="147" t="s">
        <v>589</v>
      </c>
      <c r="I350" s="174">
        <v>10</v>
      </c>
      <c r="J350" s="147" t="s">
        <v>33</v>
      </c>
      <c r="K350" s="175">
        <v>81889.2</v>
      </c>
      <c r="L350" s="176">
        <v>18</v>
      </c>
      <c r="M350" s="144" t="s">
        <v>34</v>
      </c>
      <c r="N350" s="145" t="s">
        <v>561</v>
      </c>
      <c r="O350" s="177" t="s">
        <v>67</v>
      </c>
      <c r="P350" s="146" t="s">
        <v>67</v>
      </c>
      <c r="Q350" s="146" t="s">
        <v>419</v>
      </c>
    </row>
    <row r="351" spans="1:17" ht="51" x14ac:dyDescent="0.2">
      <c r="A351" s="174" t="s">
        <v>490</v>
      </c>
      <c r="B351" s="144" t="s">
        <v>483</v>
      </c>
      <c r="C351" s="151" t="s">
        <v>58</v>
      </c>
      <c r="D351" s="164" t="s">
        <v>559</v>
      </c>
      <c r="E351" s="145" t="s">
        <v>546</v>
      </c>
      <c r="F351" s="146" t="s">
        <v>240</v>
      </c>
      <c r="G351" s="146">
        <v>47131700</v>
      </c>
      <c r="H351" s="147" t="s">
        <v>590</v>
      </c>
      <c r="I351" s="174">
        <v>10</v>
      </c>
      <c r="J351" s="147" t="s">
        <v>33</v>
      </c>
      <c r="K351" s="175">
        <v>44781</v>
      </c>
      <c r="L351" s="176">
        <v>10</v>
      </c>
      <c r="M351" s="144" t="s">
        <v>34</v>
      </c>
      <c r="N351" s="145" t="s">
        <v>561</v>
      </c>
      <c r="O351" s="177" t="s">
        <v>67</v>
      </c>
      <c r="P351" s="146" t="s">
        <v>67</v>
      </c>
      <c r="Q351" s="146" t="s">
        <v>419</v>
      </c>
    </row>
    <row r="352" spans="1:17" ht="63.75" x14ac:dyDescent="0.2">
      <c r="A352" s="174" t="s">
        <v>490</v>
      </c>
      <c r="B352" s="144" t="s">
        <v>483</v>
      </c>
      <c r="C352" s="151" t="s">
        <v>58</v>
      </c>
      <c r="D352" s="164" t="s">
        <v>559</v>
      </c>
      <c r="E352" s="145" t="s">
        <v>546</v>
      </c>
      <c r="F352" s="146" t="s">
        <v>240</v>
      </c>
      <c r="G352" s="146">
        <v>47131700</v>
      </c>
      <c r="H352" s="147" t="s">
        <v>591</v>
      </c>
      <c r="I352" s="174">
        <v>10</v>
      </c>
      <c r="J352" s="147" t="s">
        <v>33</v>
      </c>
      <c r="K352" s="175">
        <v>218155.00000000003</v>
      </c>
      <c r="L352" s="176">
        <v>100</v>
      </c>
      <c r="M352" s="144" t="s">
        <v>34</v>
      </c>
      <c r="N352" s="145" t="s">
        <v>561</v>
      </c>
      <c r="O352" s="177" t="s">
        <v>67</v>
      </c>
      <c r="P352" s="146" t="s">
        <v>67</v>
      </c>
      <c r="Q352" s="146" t="s">
        <v>419</v>
      </c>
    </row>
    <row r="353" spans="1:17" ht="38.25" x14ac:dyDescent="0.2">
      <c r="A353" s="174" t="s">
        <v>490</v>
      </c>
      <c r="B353" s="144" t="s">
        <v>483</v>
      </c>
      <c r="C353" s="151" t="s">
        <v>58</v>
      </c>
      <c r="D353" s="164" t="s">
        <v>559</v>
      </c>
      <c r="E353" s="145" t="s">
        <v>546</v>
      </c>
      <c r="F353" s="146" t="s">
        <v>240</v>
      </c>
      <c r="G353" s="146">
        <v>47131700</v>
      </c>
      <c r="H353" s="147" t="s">
        <v>592</v>
      </c>
      <c r="I353" s="174">
        <v>10</v>
      </c>
      <c r="J353" s="147" t="s">
        <v>33</v>
      </c>
      <c r="K353" s="175">
        <v>142140</v>
      </c>
      <c r="L353" s="176">
        <v>80</v>
      </c>
      <c r="M353" s="144" t="s">
        <v>34</v>
      </c>
      <c r="N353" s="145" t="s">
        <v>561</v>
      </c>
      <c r="O353" s="177" t="s">
        <v>67</v>
      </c>
      <c r="P353" s="146" t="s">
        <v>67</v>
      </c>
      <c r="Q353" s="146" t="s">
        <v>419</v>
      </c>
    </row>
    <row r="354" spans="1:17" ht="51" x14ac:dyDescent="0.2">
      <c r="A354" s="174" t="s">
        <v>490</v>
      </c>
      <c r="B354" s="144" t="s">
        <v>483</v>
      </c>
      <c r="C354" s="151" t="s">
        <v>58</v>
      </c>
      <c r="D354" s="164" t="s">
        <v>559</v>
      </c>
      <c r="E354" s="145" t="s">
        <v>546</v>
      </c>
      <c r="F354" s="146" t="s">
        <v>240</v>
      </c>
      <c r="G354" s="146">
        <v>24111503</v>
      </c>
      <c r="H354" s="147" t="s">
        <v>593</v>
      </c>
      <c r="I354" s="174">
        <v>10</v>
      </c>
      <c r="J354" s="147" t="s">
        <v>33</v>
      </c>
      <c r="K354" s="175">
        <v>68655</v>
      </c>
      <c r="L354" s="176">
        <v>100</v>
      </c>
      <c r="M354" s="144" t="s">
        <v>140</v>
      </c>
      <c r="N354" s="145" t="s">
        <v>561</v>
      </c>
      <c r="O354" s="177" t="s">
        <v>67</v>
      </c>
      <c r="P354" s="146" t="s">
        <v>67</v>
      </c>
      <c r="Q354" s="146" t="s">
        <v>419</v>
      </c>
    </row>
    <row r="355" spans="1:17" ht="51" x14ac:dyDescent="0.2">
      <c r="A355" s="174" t="s">
        <v>490</v>
      </c>
      <c r="B355" s="144" t="s">
        <v>483</v>
      </c>
      <c r="C355" s="151" t="s">
        <v>58</v>
      </c>
      <c r="D355" s="164" t="s">
        <v>559</v>
      </c>
      <c r="E355" s="145" t="s">
        <v>546</v>
      </c>
      <c r="F355" s="146" t="s">
        <v>240</v>
      </c>
      <c r="G355" s="146">
        <v>24111503</v>
      </c>
      <c r="H355" s="147" t="s">
        <v>594</v>
      </c>
      <c r="I355" s="174">
        <v>10</v>
      </c>
      <c r="J355" s="147" t="s">
        <v>33</v>
      </c>
      <c r="K355" s="175">
        <v>79810</v>
      </c>
      <c r="L355" s="176">
        <v>100</v>
      </c>
      <c r="M355" s="144" t="s">
        <v>140</v>
      </c>
      <c r="N355" s="145" t="s">
        <v>561</v>
      </c>
      <c r="O355" s="177" t="s">
        <v>67</v>
      </c>
      <c r="P355" s="146" t="s">
        <v>67</v>
      </c>
      <c r="Q355" s="146" t="s">
        <v>419</v>
      </c>
    </row>
    <row r="356" spans="1:17" ht="51" x14ac:dyDescent="0.2">
      <c r="A356" s="174" t="s">
        <v>490</v>
      </c>
      <c r="B356" s="144" t="s">
        <v>483</v>
      </c>
      <c r="C356" s="151" t="s">
        <v>58</v>
      </c>
      <c r="D356" s="164" t="s">
        <v>559</v>
      </c>
      <c r="E356" s="145" t="s">
        <v>546</v>
      </c>
      <c r="F356" s="146" t="s">
        <v>240</v>
      </c>
      <c r="G356" s="146">
        <v>24111503</v>
      </c>
      <c r="H356" s="147" t="s">
        <v>595</v>
      </c>
      <c r="I356" s="174">
        <v>10</v>
      </c>
      <c r="J356" s="147" t="s">
        <v>33</v>
      </c>
      <c r="K356" s="175">
        <v>1060990</v>
      </c>
      <c r="L356" s="176">
        <v>200</v>
      </c>
      <c r="M356" s="144" t="s">
        <v>140</v>
      </c>
      <c r="N356" s="145" t="s">
        <v>561</v>
      </c>
      <c r="O356" s="177" t="s">
        <v>67</v>
      </c>
      <c r="P356" s="146" t="s">
        <v>67</v>
      </c>
      <c r="Q356" s="146" t="s">
        <v>419</v>
      </c>
    </row>
    <row r="357" spans="1:17" ht="51" x14ac:dyDescent="0.2">
      <c r="A357" s="174" t="s">
        <v>490</v>
      </c>
      <c r="B357" s="144" t="s">
        <v>483</v>
      </c>
      <c r="C357" s="151" t="s">
        <v>58</v>
      </c>
      <c r="D357" s="164" t="s">
        <v>559</v>
      </c>
      <c r="E357" s="145" t="s">
        <v>546</v>
      </c>
      <c r="F357" s="146" t="s">
        <v>240</v>
      </c>
      <c r="G357" s="146">
        <v>24111503</v>
      </c>
      <c r="H357" s="147" t="s">
        <v>596</v>
      </c>
      <c r="I357" s="174">
        <v>10</v>
      </c>
      <c r="J357" s="147" t="s">
        <v>33</v>
      </c>
      <c r="K357" s="175">
        <v>810060</v>
      </c>
      <c r="L357" s="176">
        <v>200</v>
      </c>
      <c r="M357" s="144" t="s">
        <v>140</v>
      </c>
      <c r="N357" s="145" t="s">
        <v>561</v>
      </c>
      <c r="O357" s="177" t="s">
        <v>67</v>
      </c>
      <c r="P357" s="146" t="s">
        <v>67</v>
      </c>
      <c r="Q357" s="146" t="s">
        <v>419</v>
      </c>
    </row>
    <row r="358" spans="1:17" ht="51" x14ac:dyDescent="0.2">
      <c r="A358" s="174" t="s">
        <v>490</v>
      </c>
      <c r="B358" s="144" t="s">
        <v>483</v>
      </c>
      <c r="C358" s="151" t="s">
        <v>58</v>
      </c>
      <c r="D358" s="164" t="s">
        <v>559</v>
      </c>
      <c r="E358" s="145" t="s">
        <v>546</v>
      </c>
      <c r="F358" s="146" t="s">
        <v>240</v>
      </c>
      <c r="G358" s="146">
        <v>24111503</v>
      </c>
      <c r="H358" s="147" t="s">
        <v>597</v>
      </c>
      <c r="I358" s="174">
        <v>10</v>
      </c>
      <c r="J358" s="147" t="s">
        <v>33</v>
      </c>
      <c r="K358" s="175">
        <v>805952.60000000009</v>
      </c>
      <c r="L358" s="176">
        <v>199</v>
      </c>
      <c r="M358" s="144" t="s">
        <v>140</v>
      </c>
      <c r="N358" s="145" t="s">
        <v>561</v>
      </c>
      <c r="O358" s="177" t="s">
        <v>67</v>
      </c>
      <c r="P358" s="146" t="s">
        <v>67</v>
      </c>
      <c r="Q358" s="146" t="s">
        <v>419</v>
      </c>
    </row>
    <row r="359" spans="1:17" ht="63.75" x14ac:dyDescent="0.2">
      <c r="A359" s="174" t="s">
        <v>490</v>
      </c>
      <c r="B359" s="144" t="s">
        <v>483</v>
      </c>
      <c r="C359" s="151" t="s">
        <v>58</v>
      </c>
      <c r="D359" s="164" t="s">
        <v>559</v>
      </c>
      <c r="E359" s="145" t="s">
        <v>546</v>
      </c>
      <c r="F359" s="146" t="s">
        <v>240</v>
      </c>
      <c r="G359" s="146">
        <v>14111704</v>
      </c>
      <c r="H359" s="147" t="s">
        <v>598</v>
      </c>
      <c r="I359" s="174">
        <v>10</v>
      </c>
      <c r="J359" s="147" t="s">
        <v>33</v>
      </c>
      <c r="K359" s="175">
        <v>990864</v>
      </c>
      <c r="L359" s="176">
        <v>168</v>
      </c>
      <c r="M359" s="144" t="s">
        <v>140</v>
      </c>
      <c r="N359" s="145" t="s">
        <v>561</v>
      </c>
      <c r="O359" s="177" t="s">
        <v>67</v>
      </c>
      <c r="P359" s="146" t="s">
        <v>67</v>
      </c>
      <c r="Q359" s="146" t="s">
        <v>419</v>
      </c>
    </row>
    <row r="360" spans="1:17" ht="25.5" x14ac:dyDescent="0.2">
      <c r="A360" s="174" t="s">
        <v>490</v>
      </c>
      <c r="B360" s="144" t="s">
        <v>483</v>
      </c>
      <c r="C360" s="151" t="s">
        <v>502</v>
      </c>
      <c r="D360" s="164" t="s">
        <v>503</v>
      </c>
      <c r="E360" s="145" t="s">
        <v>599</v>
      </c>
      <c r="F360" s="146" t="s">
        <v>600</v>
      </c>
      <c r="G360" s="146">
        <v>44122100</v>
      </c>
      <c r="H360" s="147" t="s">
        <v>601</v>
      </c>
      <c r="I360" s="174">
        <v>10</v>
      </c>
      <c r="J360" s="147" t="s">
        <v>33</v>
      </c>
      <c r="K360" s="175">
        <v>181080</v>
      </c>
      <c r="L360" s="176">
        <v>39</v>
      </c>
      <c r="M360" s="144" t="s">
        <v>34</v>
      </c>
      <c r="N360" s="145" t="s">
        <v>506</v>
      </c>
      <c r="O360" s="177" t="s">
        <v>68</v>
      </c>
      <c r="P360" s="146" t="s">
        <v>68</v>
      </c>
      <c r="Q360" s="146" t="s">
        <v>497</v>
      </c>
    </row>
    <row r="361" spans="1:17" x14ac:dyDescent="0.2">
      <c r="A361" s="174" t="s">
        <v>490</v>
      </c>
      <c r="B361" s="144" t="s">
        <v>483</v>
      </c>
      <c r="C361" s="151" t="s">
        <v>502</v>
      </c>
      <c r="D361" s="164" t="s">
        <v>503</v>
      </c>
      <c r="E361" s="145" t="s">
        <v>599</v>
      </c>
      <c r="F361" s="146" t="s">
        <v>600</v>
      </c>
      <c r="G361" s="146">
        <v>44122100</v>
      </c>
      <c r="H361" s="147" t="s">
        <v>602</v>
      </c>
      <c r="I361" s="174">
        <v>10</v>
      </c>
      <c r="J361" s="147" t="s">
        <v>33</v>
      </c>
      <c r="K361" s="175">
        <v>148920</v>
      </c>
      <c r="L361" s="176">
        <v>30</v>
      </c>
      <c r="M361" s="144" t="s">
        <v>548</v>
      </c>
      <c r="N361" s="145" t="s">
        <v>506</v>
      </c>
      <c r="O361" s="177" t="s">
        <v>68</v>
      </c>
      <c r="P361" s="146" t="s">
        <v>68</v>
      </c>
      <c r="Q361" s="146" t="s">
        <v>497</v>
      </c>
    </row>
    <row r="362" spans="1:17" x14ac:dyDescent="0.2">
      <c r="A362" s="136" t="s">
        <v>482</v>
      </c>
      <c r="B362" s="137" t="s">
        <v>483</v>
      </c>
      <c r="C362" s="154" t="s">
        <v>484</v>
      </c>
      <c r="D362" s="155" t="s">
        <v>485</v>
      </c>
      <c r="E362" s="145" t="s">
        <v>599</v>
      </c>
      <c r="F362" s="146" t="s">
        <v>600</v>
      </c>
      <c r="G362" s="146">
        <v>42132203</v>
      </c>
      <c r="H362" s="147" t="s">
        <v>603</v>
      </c>
      <c r="I362" s="174">
        <v>16</v>
      </c>
      <c r="J362" s="147" t="s">
        <v>33</v>
      </c>
      <c r="K362" s="175">
        <v>630000</v>
      </c>
      <c r="L362" s="176">
        <v>40</v>
      </c>
      <c r="M362" s="144" t="s">
        <v>34</v>
      </c>
      <c r="N362" s="145" t="s">
        <v>501</v>
      </c>
      <c r="O362" s="177" t="s">
        <v>67</v>
      </c>
      <c r="P362" s="146" t="s">
        <v>67</v>
      </c>
      <c r="Q362" s="146" t="s">
        <v>419</v>
      </c>
    </row>
    <row r="363" spans="1:17" ht="51" x14ac:dyDescent="0.2">
      <c r="A363" s="174" t="s">
        <v>604</v>
      </c>
      <c r="B363" s="137" t="s">
        <v>483</v>
      </c>
      <c r="C363" s="151" t="s">
        <v>605</v>
      </c>
      <c r="D363" s="164" t="s">
        <v>606</v>
      </c>
      <c r="E363" s="145" t="s">
        <v>599</v>
      </c>
      <c r="F363" s="146" t="s">
        <v>600</v>
      </c>
      <c r="G363" s="146">
        <v>25172500</v>
      </c>
      <c r="H363" s="147" t="s">
        <v>607</v>
      </c>
      <c r="I363" s="174">
        <v>10</v>
      </c>
      <c r="J363" s="147" t="s">
        <v>33</v>
      </c>
      <c r="K363" s="175">
        <v>15000000</v>
      </c>
      <c r="L363" s="176">
        <v>1</v>
      </c>
      <c r="M363" s="144" t="s">
        <v>34</v>
      </c>
      <c r="N363" s="145" t="s">
        <v>608</v>
      </c>
      <c r="O363" s="177" t="s">
        <v>68</v>
      </c>
      <c r="P363" s="146" t="s">
        <v>68</v>
      </c>
      <c r="Q363" s="146" t="s">
        <v>419</v>
      </c>
    </row>
    <row r="364" spans="1:17" ht="25.5" x14ac:dyDescent="0.2">
      <c r="A364" s="174" t="s">
        <v>490</v>
      </c>
      <c r="B364" s="144" t="s">
        <v>483</v>
      </c>
      <c r="C364" s="151" t="s">
        <v>502</v>
      </c>
      <c r="D364" s="164" t="s">
        <v>503</v>
      </c>
      <c r="E364" s="145" t="s">
        <v>609</v>
      </c>
      <c r="F364" s="146" t="s">
        <v>312</v>
      </c>
      <c r="G364" s="146">
        <v>14111800</v>
      </c>
      <c r="H364" s="147" t="s">
        <v>610</v>
      </c>
      <c r="I364" s="174">
        <v>10</v>
      </c>
      <c r="J364" s="147" t="s">
        <v>33</v>
      </c>
      <c r="K364" s="175">
        <v>135424</v>
      </c>
      <c r="L364" s="176">
        <v>92</v>
      </c>
      <c r="M364" s="144" t="s">
        <v>140</v>
      </c>
      <c r="N364" s="145" t="s">
        <v>506</v>
      </c>
      <c r="O364" s="177" t="s">
        <v>68</v>
      </c>
      <c r="P364" s="146" t="s">
        <v>68</v>
      </c>
      <c r="Q364" s="146" t="s">
        <v>497</v>
      </c>
    </row>
    <row r="365" spans="1:17" ht="25.5" x14ac:dyDescent="0.2">
      <c r="A365" s="174" t="s">
        <v>490</v>
      </c>
      <c r="B365" s="144" t="s">
        <v>483</v>
      </c>
      <c r="C365" s="151" t="s">
        <v>502</v>
      </c>
      <c r="D365" s="164" t="s">
        <v>503</v>
      </c>
      <c r="E365" s="145" t="s">
        <v>609</v>
      </c>
      <c r="F365" s="146" t="s">
        <v>312</v>
      </c>
      <c r="G365" s="146">
        <v>44121701</v>
      </c>
      <c r="H365" s="147" t="s">
        <v>611</v>
      </c>
      <c r="I365" s="174">
        <v>10</v>
      </c>
      <c r="J365" s="147" t="s">
        <v>33</v>
      </c>
      <c r="K365" s="175">
        <v>341550</v>
      </c>
      <c r="L365" s="176">
        <v>450</v>
      </c>
      <c r="M365" s="144" t="s">
        <v>34</v>
      </c>
      <c r="N365" s="145" t="s">
        <v>506</v>
      </c>
      <c r="O365" s="177" t="s">
        <v>68</v>
      </c>
      <c r="P365" s="146" t="s">
        <v>68</v>
      </c>
      <c r="Q365" s="146" t="s">
        <v>497</v>
      </c>
    </row>
    <row r="366" spans="1:17" x14ac:dyDescent="0.2">
      <c r="A366" s="174" t="s">
        <v>490</v>
      </c>
      <c r="B366" s="144" t="s">
        <v>483</v>
      </c>
      <c r="C366" s="151" t="s">
        <v>502</v>
      </c>
      <c r="D366" s="164" t="s">
        <v>503</v>
      </c>
      <c r="E366" s="145" t="s">
        <v>609</v>
      </c>
      <c r="F366" s="146" t="s">
        <v>312</v>
      </c>
      <c r="G366" s="146">
        <v>44121700</v>
      </c>
      <c r="H366" s="147" t="s">
        <v>612</v>
      </c>
      <c r="I366" s="174">
        <v>10</v>
      </c>
      <c r="J366" s="147" t="s">
        <v>33</v>
      </c>
      <c r="K366" s="175">
        <v>84700</v>
      </c>
      <c r="L366" s="176">
        <v>350</v>
      </c>
      <c r="M366" s="144" t="s">
        <v>34</v>
      </c>
      <c r="N366" s="145" t="s">
        <v>506</v>
      </c>
      <c r="O366" s="177" t="s">
        <v>68</v>
      </c>
      <c r="P366" s="146" t="s">
        <v>68</v>
      </c>
      <c r="Q366" s="146" t="s">
        <v>497</v>
      </c>
    </row>
    <row r="367" spans="1:17" ht="25.5" x14ac:dyDescent="0.2">
      <c r="A367" s="174" t="s">
        <v>490</v>
      </c>
      <c r="B367" s="144" t="s">
        <v>483</v>
      </c>
      <c r="C367" s="151" t="s">
        <v>502</v>
      </c>
      <c r="D367" s="164" t="s">
        <v>503</v>
      </c>
      <c r="E367" s="145" t="s">
        <v>609</v>
      </c>
      <c r="F367" s="146" t="s">
        <v>312</v>
      </c>
      <c r="G367" s="146">
        <v>44121700</v>
      </c>
      <c r="H367" s="147" t="s">
        <v>613</v>
      </c>
      <c r="I367" s="174">
        <v>10</v>
      </c>
      <c r="J367" s="147" t="s">
        <v>33</v>
      </c>
      <c r="K367" s="175">
        <v>33240</v>
      </c>
      <c r="L367" s="176">
        <v>30</v>
      </c>
      <c r="M367" s="144" t="s">
        <v>34</v>
      </c>
      <c r="N367" s="145" t="s">
        <v>506</v>
      </c>
      <c r="O367" s="177" t="s">
        <v>68</v>
      </c>
      <c r="P367" s="146" t="s">
        <v>68</v>
      </c>
      <c r="Q367" s="146" t="s">
        <v>497</v>
      </c>
    </row>
    <row r="368" spans="1:17" ht="25.5" x14ac:dyDescent="0.2">
      <c r="A368" s="174" t="s">
        <v>490</v>
      </c>
      <c r="B368" s="144" t="s">
        <v>483</v>
      </c>
      <c r="C368" s="151" t="s">
        <v>502</v>
      </c>
      <c r="D368" s="164" t="s">
        <v>503</v>
      </c>
      <c r="E368" s="145" t="s">
        <v>609</v>
      </c>
      <c r="F368" s="146" t="s">
        <v>312</v>
      </c>
      <c r="G368" s="146">
        <v>44121700</v>
      </c>
      <c r="H368" s="147" t="s">
        <v>614</v>
      </c>
      <c r="I368" s="174">
        <v>10</v>
      </c>
      <c r="J368" s="147" t="s">
        <v>33</v>
      </c>
      <c r="K368" s="175">
        <v>33240</v>
      </c>
      <c r="L368" s="176">
        <v>30</v>
      </c>
      <c r="M368" s="144" t="s">
        <v>34</v>
      </c>
      <c r="N368" s="145" t="s">
        <v>506</v>
      </c>
      <c r="O368" s="177" t="s">
        <v>68</v>
      </c>
      <c r="P368" s="146" t="s">
        <v>68</v>
      </c>
      <c r="Q368" s="146" t="s">
        <v>497</v>
      </c>
    </row>
    <row r="369" spans="1:17" ht="25.5" x14ac:dyDescent="0.2">
      <c r="A369" s="174" t="s">
        <v>490</v>
      </c>
      <c r="B369" s="144" t="s">
        <v>483</v>
      </c>
      <c r="C369" s="151" t="s">
        <v>502</v>
      </c>
      <c r="D369" s="164" t="s">
        <v>503</v>
      </c>
      <c r="E369" s="145" t="s">
        <v>609</v>
      </c>
      <c r="F369" s="146" t="s">
        <v>312</v>
      </c>
      <c r="G369" s="146">
        <v>44121700</v>
      </c>
      <c r="H369" s="147" t="s">
        <v>615</v>
      </c>
      <c r="I369" s="174">
        <v>10</v>
      </c>
      <c r="J369" s="147" t="s">
        <v>33</v>
      </c>
      <c r="K369" s="175">
        <v>33240</v>
      </c>
      <c r="L369" s="176">
        <v>30</v>
      </c>
      <c r="M369" s="144" t="s">
        <v>34</v>
      </c>
      <c r="N369" s="145" t="s">
        <v>506</v>
      </c>
      <c r="O369" s="177" t="s">
        <v>68</v>
      </c>
      <c r="P369" s="146" t="s">
        <v>68</v>
      </c>
      <c r="Q369" s="146" t="s">
        <v>497</v>
      </c>
    </row>
    <row r="370" spans="1:17" ht="63.75" x14ac:dyDescent="0.2">
      <c r="A370" s="174" t="s">
        <v>490</v>
      </c>
      <c r="B370" s="144" t="s">
        <v>483</v>
      </c>
      <c r="C370" s="151" t="s">
        <v>502</v>
      </c>
      <c r="D370" s="164" t="s">
        <v>503</v>
      </c>
      <c r="E370" s="145" t="s">
        <v>609</v>
      </c>
      <c r="F370" s="146" t="s">
        <v>312</v>
      </c>
      <c r="G370" s="146">
        <v>44101706</v>
      </c>
      <c r="H370" s="147" t="s">
        <v>616</v>
      </c>
      <c r="I370" s="174">
        <v>10</v>
      </c>
      <c r="J370" s="147" t="s">
        <v>33</v>
      </c>
      <c r="K370" s="175">
        <v>38606</v>
      </c>
      <c r="L370" s="176">
        <v>50</v>
      </c>
      <c r="M370" s="144" t="s">
        <v>34</v>
      </c>
      <c r="N370" s="145" t="s">
        <v>506</v>
      </c>
      <c r="O370" s="177" t="s">
        <v>68</v>
      </c>
      <c r="P370" s="146" t="s">
        <v>68</v>
      </c>
      <c r="Q370" s="146" t="s">
        <v>497</v>
      </c>
    </row>
    <row r="371" spans="1:17" ht="25.5" x14ac:dyDescent="0.2">
      <c r="A371" s="174" t="s">
        <v>490</v>
      </c>
      <c r="B371" s="144" t="s">
        <v>483</v>
      </c>
      <c r="C371" s="151" t="s">
        <v>502</v>
      </c>
      <c r="D371" s="164" t="s">
        <v>503</v>
      </c>
      <c r="E371" s="145" t="s">
        <v>617</v>
      </c>
      <c r="F371" s="146" t="s">
        <v>316</v>
      </c>
      <c r="G371" s="146">
        <v>44122104</v>
      </c>
      <c r="H371" s="147" t="s">
        <v>618</v>
      </c>
      <c r="I371" s="174">
        <v>10</v>
      </c>
      <c r="J371" s="147" t="s">
        <v>33</v>
      </c>
      <c r="K371" s="175">
        <v>76160</v>
      </c>
      <c r="L371" s="176">
        <v>77</v>
      </c>
      <c r="M371" s="144" t="s">
        <v>169</v>
      </c>
      <c r="N371" s="145" t="s">
        <v>506</v>
      </c>
      <c r="O371" s="177" t="s">
        <v>68</v>
      </c>
      <c r="P371" s="146" t="s">
        <v>68</v>
      </c>
      <c r="Q371" s="146" t="s">
        <v>497</v>
      </c>
    </row>
    <row r="372" spans="1:17" ht="25.5" x14ac:dyDescent="0.2">
      <c r="A372" s="174" t="s">
        <v>490</v>
      </c>
      <c r="B372" s="144" t="s">
        <v>483</v>
      </c>
      <c r="C372" s="151" t="s">
        <v>502</v>
      </c>
      <c r="D372" s="164" t="s">
        <v>503</v>
      </c>
      <c r="E372" s="145" t="s">
        <v>617</v>
      </c>
      <c r="F372" s="146" t="s">
        <v>316</v>
      </c>
      <c r="G372" s="146">
        <v>44121618</v>
      </c>
      <c r="H372" s="147" t="s">
        <v>619</v>
      </c>
      <c r="I372" s="174">
        <v>10</v>
      </c>
      <c r="J372" s="147" t="s">
        <v>33</v>
      </c>
      <c r="K372" s="175">
        <v>53840</v>
      </c>
      <c r="L372" s="176">
        <v>20</v>
      </c>
      <c r="M372" s="144" t="s">
        <v>34</v>
      </c>
      <c r="N372" s="145" t="s">
        <v>506</v>
      </c>
      <c r="O372" s="177" t="s">
        <v>68</v>
      </c>
      <c r="P372" s="146" t="s">
        <v>68</v>
      </c>
      <c r="Q372" s="146" t="s">
        <v>497</v>
      </c>
    </row>
    <row r="373" spans="1:17" x14ac:dyDescent="0.2">
      <c r="A373" s="174" t="s">
        <v>490</v>
      </c>
      <c r="B373" s="144" t="s">
        <v>483</v>
      </c>
      <c r="C373" s="151" t="s">
        <v>502</v>
      </c>
      <c r="D373" s="164" t="s">
        <v>503</v>
      </c>
      <c r="E373" s="145" t="s">
        <v>620</v>
      </c>
      <c r="F373" s="146" t="s">
        <v>87</v>
      </c>
      <c r="G373" s="146">
        <v>26111702</v>
      </c>
      <c r="H373" s="147" t="s">
        <v>621</v>
      </c>
      <c r="I373" s="174">
        <v>10</v>
      </c>
      <c r="J373" s="147" t="s">
        <v>33</v>
      </c>
      <c r="K373" s="175">
        <v>80990</v>
      </c>
      <c r="L373" s="176">
        <v>10</v>
      </c>
      <c r="M373" s="144" t="s">
        <v>34</v>
      </c>
      <c r="N373" s="145" t="s">
        <v>506</v>
      </c>
      <c r="O373" s="177" t="s">
        <v>68</v>
      </c>
      <c r="P373" s="146" t="s">
        <v>68</v>
      </c>
      <c r="Q373" s="146" t="s">
        <v>497</v>
      </c>
    </row>
    <row r="374" spans="1:17" ht="25.5" x14ac:dyDescent="0.2">
      <c r="A374" s="174" t="s">
        <v>490</v>
      </c>
      <c r="B374" s="144" t="s">
        <v>483</v>
      </c>
      <c r="C374" s="151" t="s">
        <v>502</v>
      </c>
      <c r="D374" s="164" t="s">
        <v>503</v>
      </c>
      <c r="E374" s="145" t="s">
        <v>620</v>
      </c>
      <c r="F374" s="146" t="s">
        <v>87</v>
      </c>
      <c r="G374" s="146">
        <v>26111702</v>
      </c>
      <c r="H374" s="147" t="s">
        <v>622</v>
      </c>
      <c r="I374" s="174">
        <v>10</v>
      </c>
      <c r="J374" s="147" t="s">
        <v>33</v>
      </c>
      <c r="K374" s="175">
        <v>201000</v>
      </c>
      <c r="L374" s="176">
        <v>20</v>
      </c>
      <c r="M374" s="144" t="s">
        <v>34</v>
      </c>
      <c r="N374" s="145" t="s">
        <v>506</v>
      </c>
      <c r="O374" s="177" t="s">
        <v>68</v>
      </c>
      <c r="P374" s="146" t="s">
        <v>68</v>
      </c>
      <c r="Q374" s="146" t="s">
        <v>497</v>
      </c>
    </row>
    <row r="375" spans="1:17" ht="25.5" x14ac:dyDescent="0.2">
      <c r="A375" s="174" t="s">
        <v>490</v>
      </c>
      <c r="B375" s="144" t="s">
        <v>483</v>
      </c>
      <c r="C375" s="151" t="s">
        <v>502</v>
      </c>
      <c r="D375" s="164" t="s">
        <v>503</v>
      </c>
      <c r="E375" s="145" t="s">
        <v>620</v>
      </c>
      <c r="F375" s="146" t="s">
        <v>87</v>
      </c>
      <c r="G375" s="146">
        <v>26111702</v>
      </c>
      <c r="H375" s="147" t="s">
        <v>623</v>
      </c>
      <c r="I375" s="174">
        <v>10</v>
      </c>
      <c r="J375" s="147" t="s">
        <v>33</v>
      </c>
      <c r="K375" s="175">
        <v>138010</v>
      </c>
      <c r="L375" s="176">
        <v>20</v>
      </c>
      <c r="M375" s="144" t="s">
        <v>34</v>
      </c>
      <c r="N375" s="145" t="s">
        <v>506</v>
      </c>
      <c r="O375" s="177" t="s">
        <v>68</v>
      </c>
      <c r="P375" s="146" t="s">
        <v>68</v>
      </c>
      <c r="Q375" s="146" t="s">
        <v>497</v>
      </c>
    </row>
    <row r="376" spans="1:17" ht="63.75" x14ac:dyDescent="0.2">
      <c r="A376" s="174" t="s">
        <v>490</v>
      </c>
      <c r="B376" s="144" t="s">
        <v>483</v>
      </c>
      <c r="C376" s="151" t="s">
        <v>342</v>
      </c>
      <c r="D376" s="164" t="s">
        <v>624</v>
      </c>
      <c r="E376" s="145" t="s">
        <v>625</v>
      </c>
      <c r="F376" s="146" t="s">
        <v>338</v>
      </c>
      <c r="G376" s="146">
        <v>72102900</v>
      </c>
      <c r="H376" s="147" t="s">
        <v>626</v>
      </c>
      <c r="I376" s="174">
        <v>10</v>
      </c>
      <c r="J376" s="147" t="s">
        <v>33</v>
      </c>
      <c r="K376" s="175">
        <v>563200000</v>
      </c>
      <c r="L376" s="176">
        <v>1</v>
      </c>
      <c r="M376" s="144" t="s">
        <v>268</v>
      </c>
      <c r="N376" s="145" t="s">
        <v>627</v>
      </c>
      <c r="O376" s="177" t="s">
        <v>36</v>
      </c>
      <c r="P376" s="146" t="s">
        <v>36</v>
      </c>
      <c r="Q376" s="146" t="s">
        <v>628</v>
      </c>
    </row>
    <row r="377" spans="1:17" ht="51" x14ac:dyDescent="0.2">
      <c r="A377" s="174" t="s">
        <v>490</v>
      </c>
      <c r="B377" s="144" t="s">
        <v>483</v>
      </c>
      <c r="C377" s="151" t="s">
        <v>50</v>
      </c>
      <c r="D377" s="164" t="s">
        <v>523</v>
      </c>
      <c r="E377" s="145" t="s">
        <v>625</v>
      </c>
      <c r="F377" s="146" t="s">
        <v>338</v>
      </c>
      <c r="G377" s="146">
        <v>72154300</v>
      </c>
      <c r="H377" s="147" t="s">
        <v>629</v>
      </c>
      <c r="I377" s="174">
        <v>10</v>
      </c>
      <c r="J377" s="147" t="s">
        <v>33</v>
      </c>
      <c r="K377" s="175">
        <v>400000000</v>
      </c>
      <c r="L377" s="176">
        <v>1</v>
      </c>
      <c r="M377" s="144" t="s">
        <v>268</v>
      </c>
      <c r="N377" s="145" t="s">
        <v>630</v>
      </c>
      <c r="O377" s="177" t="s">
        <v>35</v>
      </c>
      <c r="P377" s="146" t="s">
        <v>35</v>
      </c>
      <c r="Q377" s="146" t="s">
        <v>628</v>
      </c>
    </row>
    <row r="378" spans="1:17" ht="76.5" x14ac:dyDescent="0.2">
      <c r="A378" s="174" t="s">
        <v>490</v>
      </c>
      <c r="B378" s="144" t="s">
        <v>483</v>
      </c>
      <c r="C378" s="151" t="s">
        <v>342</v>
      </c>
      <c r="D378" s="164" t="s">
        <v>624</v>
      </c>
      <c r="E378" s="145" t="s">
        <v>625</v>
      </c>
      <c r="F378" s="146" t="s">
        <v>338</v>
      </c>
      <c r="G378" s="146">
        <v>72102900</v>
      </c>
      <c r="H378" s="147" t="s">
        <v>631</v>
      </c>
      <c r="I378" s="174">
        <v>10</v>
      </c>
      <c r="J378" s="147" t="s">
        <v>33</v>
      </c>
      <c r="K378" s="175">
        <v>250000000</v>
      </c>
      <c r="L378" s="176">
        <v>1</v>
      </c>
      <c r="M378" s="144" t="s">
        <v>268</v>
      </c>
      <c r="N378" s="145" t="s">
        <v>627</v>
      </c>
      <c r="O378" s="177" t="s">
        <v>36</v>
      </c>
      <c r="P378" s="146" t="s">
        <v>36</v>
      </c>
      <c r="Q378" s="146" t="s">
        <v>628</v>
      </c>
    </row>
    <row r="379" spans="1:17" ht="76.5" x14ac:dyDescent="0.2">
      <c r="A379" s="174" t="s">
        <v>490</v>
      </c>
      <c r="B379" s="144" t="s">
        <v>483</v>
      </c>
      <c r="C379" s="151" t="s">
        <v>342</v>
      </c>
      <c r="D379" s="164" t="s">
        <v>624</v>
      </c>
      <c r="E379" s="145" t="s">
        <v>625</v>
      </c>
      <c r="F379" s="146" t="s">
        <v>338</v>
      </c>
      <c r="G379" s="146">
        <v>72102900</v>
      </c>
      <c r="H379" s="147" t="s">
        <v>632</v>
      </c>
      <c r="I379" s="174">
        <v>10</v>
      </c>
      <c r="J379" s="147" t="s">
        <v>33</v>
      </c>
      <c r="K379" s="175">
        <v>300000000</v>
      </c>
      <c r="L379" s="176">
        <v>1</v>
      </c>
      <c r="M379" s="144" t="s">
        <v>268</v>
      </c>
      <c r="N379" s="145" t="s">
        <v>627</v>
      </c>
      <c r="O379" s="177" t="s">
        <v>36</v>
      </c>
      <c r="P379" s="146" t="s">
        <v>36</v>
      </c>
      <c r="Q379" s="146" t="s">
        <v>628</v>
      </c>
    </row>
    <row r="380" spans="1:17" ht="63.75" x14ac:dyDescent="0.2">
      <c r="A380" s="136" t="s">
        <v>482</v>
      </c>
      <c r="B380" s="137" t="s">
        <v>483</v>
      </c>
      <c r="C380" s="154" t="s">
        <v>484</v>
      </c>
      <c r="D380" s="164" t="s">
        <v>624</v>
      </c>
      <c r="E380" s="145" t="s">
        <v>625</v>
      </c>
      <c r="F380" s="146" t="s">
        <v>338</v>
      </c>
      <c r="G380" s="146">
        <v>72102900</v>
      </c>
      <c r="H380" s="147" t="s">
        <v>633</v>
      </c>
      <c r="I380" s="174">
        <v>16</v>
      </c>
      <c r="J380" s="147" t="s">
        <v>33</v>
      </c>
      <c r="K380" s="175">
        <v>730000</v>
      </c>
      <c r="L380" s="176">
        <v>1</v>
      </c>
      <c r="M380" s="144" t="s">
        <v>268</v>
      </c>
      <c r="N380" s="145" t="s">
        <v>634</v>
      </c>
      <c r="O380" s="177" t="s">
        <v>36</v>
      </c>
      <c r="P380" s="146" t="s">
        <v>36</v>
      </c>
      <c r="Q380" s="146" t="s">
        <v>628</v>
      </c>
    </row>
    <row r="381" spans="1:17" ht="63.75" x14ac:dyDescent="0.2">
      <c r="A381" s="136" t="s">
        <v>635</v>
      </c>
      <c r="B381" s="137" t="s">
        <v>483</v>
      </c>
      <c r="C381" s="154" t="s">
        <v>402</v>
      </c>
      <c r="D381" s="164" t="s">
        <v>624</v>
      </c>
      <c r="E381" s="145" t="s">
        <v>625</v>
      </c>
      <c r="F381" s="146" t="s">
        <v>338</v>
      </c>
      <c r="G381" s="146">
        <v>72102900</v>
      </c>
      <c r="H381" s="147" t="s">
        <v>636</v>
      </c>
      <c r="I381" s="174">
        <v>16</v>
      </c>
      <c r="J381" s="147" t="s">
        <v>33</v>
      </c>
      <c r="K381" s="175">
        <v>80000000</v>
      </c>
      <c r="L381" s="176">
        <v>1</v>
      </c>
      <c r="M381" s="144" t="s">
        <v>268</v>
      </c>
      <c r="N381" s="145" t="s">
        <v>637</v>
      </c>
      <c r="O381" s="177" t="s">
        <v>36</v>
      </c>
      <c r="P381" s="146" t="s">
        <v>36</v>
      </c>
      <c r="Q381" s="146" t="s">
        <v>628</v>
      </c>
    </row>
    <row r="382" spans="1:17" ht="25.5" x14ac:dyDescent="0.2">
      <c r="A382" s="174" t="s">
        <v>490</v>
      </c>
      <c r="B382" s="144" t="s">
        <v>483</v>
      </c>
      <c r="C382" s="151" t="s">
        <v>58</v>
      </c>
      <c r="D382" s="164" t="s">
        <v>529</v>
      </c>
      <c r="E382" s="145" t="s">
        <v>638</v>
      </c>
      <c r="F382" s="146" t="s">
        <v>639</v>
      </c>
      <c r="G382" s="146">
        <v>50192701</v>
      </c>
      <c r="H382" s="147" t="s">
        <v>640</v>
      </c>
      <c r="I382" s="174">
        <v>10</v>
      </c>
      <c r="J382" s="147" t="s">
        <v>33</v>
      </c>
      <c r="K382" s="175">
        <v>20000000</v>
      </c>
      <c r="L382" s="176">
        <v>1</v>
      </c>
      <c r="M382" s="144" t="s">
        <v>268</v>
      </c>
      <c r="N382" s="145" t="s">
        <v>641</v>
      </c>
      <c r="O382" s="177" t="s">
        <v>68</v>
      </c>
      <c r="P382" s="146" t="s">
        <v>68</v>
      </c>
      <c r="Q382" s="146" t="s">
        <v>497</v>
      </c>
    </row>
    <row r="383" spans="1:17" ht="51" x14ac:dyDescent="0.2">
      <c r="A383" s="174" t="s">
        <v>490</v>
      </c>
      <c r="B383" s="144" t="s">
        <v>483</v>
      </c>
      <c r="C383" s="151" t="s">
        <v>190</v>
      </c>
      <c r="D383" s="164" t="s">
        <v>642</v>
      </c>
      <c r="E383" s="145" t="s">
        <v>643</v>
      </c>
      <c r="F383" s="146" t="s">
        <v>360</v>
      </c>
      <c r="G383" s="146">
        <v>78102201</v>
      </c>
      <c r="H383" s="147" t="s">
        <v>644</v>
      </c>
      <c r="I383" s="174">
        <v>10</v>
      </c>
      <c r="J383" s="147" t="s">
        <v>33</v>
      </c>
      <c r="K383" s="175">
        <v>3500000</v>
      </c>
      <c r="L383" s="176">
        <v>1</v>
      </c>
      <c r="M383" s="144" t="s">
        <v>268</v>
      </c>
      <c r="N383" s="145" t="s">
        <v>645</v>
      </c>
      <c r="O383" s="177" t="s">
        <v>68</v>
      </c>
      <c r="P383" s="146" t="s">
        <v>68</v>
      </c>
      <c r="Q383" s="146" t="s">
        <v>646</v>
      </c>
    </row>
    <row r="384" spans="1:17" ht="38.25" x14ac:dyDescent="0.2">
      <c r="A384" s="174" t="s">
        <v>490</v>
      </c>
      <c r="B384" s="144" t="s">
        <v>483</v>
      </c>
      <c r="C384" s="151" t="s">
        <v>342</v>
      </c>
      <c r="D384" s="164" t="s">
        <v>624</v>
      </c>
      <c r="E384" s="145" t="s">
        <v>647</v>
      </c>
      <c r="F384" s="146" t="s">
        <v>363</v>
      </c>
      <c r="G384" s="146">
        <v>83101804</v>
      </c>
      <c r="H384" s="147" t="s">
        <v>648</v>
      </c>
      <c r="I384" s="174">
        <v>10</v>
      </c>
      <c r="J384" s="147" t="s">
        <v>33</v>
      </c>
      <c r="K384" s="175">
        <v>1774610000</v>
      </c>
      <c r="L384" s="176">
        <v>12</v>
      </c>
      <c r="M384" s="144" t="s">
        <v>268</v>
      </c>
      <c r="N384" s="145" t="s">
        <v>649</v>
      </c>
      <c r="O384" s="177" t="s">
        <v>366</v>
      </c>
      <c r="P384" s="146" t="s">
        <v>366</v>
      </c>
      <c r="Q384" s="146" t="s">
        <v>650</v>
      </c>
    </row>
    <row r="385" spans="1:17" ht="38.25" x14ac:dyDescent="0.2">
      <c r="A385" s="174" t="s">
        <v>490</v>
      </c>
      <c r="B385" s="144" t="s">
        <v>483</v>
      </c>
      <c r="C385" s="151" t="s">
        <v>342</v>
      </c>
      <c r="D385" s="164" t="s">
        <v>624</v>
      </c>
      <c r="E385" s="145" t="s">
        <v>647</v>
      </c>
      <c r="F385" s="146" t="s">
        <v>363</v>
      </c>
      <c r="G385" s="146">
        <v>83101804</v>
      </c>
      <c r="H385" s="147" t="s">
        <v>648</v>
      </c>
      <c r="I385" s="174">
        <v>16</v>
      </c>
      <c r="J385" s="147" t="s">
        <v>33</v>
      </c>
      <c r="K385" s="175">
        <v>30410000</v>
      </c>
      <c r="L385" s="176">
        <v>12</v>
      </c>
      <c r="M385" s="144" t="s">
        <v>268</v>
      </c>
      <c r="N385" s="145" t="s">
        <v>649</v>
      </c>
      <c r="O385" s="177" t="s">
        <v>366</v>
      </c>
      <c r="P385" s="146" t="s">
        <v>366</v>
      </c>
      <c r="Q385" s="146" t="s">
        <v>650</v>
      </c>
    </row>
    <row r="386" spans="1:17" ht="38.25" x14ac:dyDescent="0.2">
      <c r="A386" s="174" t="s">
        <v>651</v>
      </c>
      <c r="B386" s="144" t="s">
        <v>483</v>
      </c>
      <c r="C386" s="151" t="s">
        <v>342</v>
      </c>
      <c r="D386" s="164" t="s">
        <v>624</v>
      </c>
      <c r="E386" s="145" t="s">
        <v>647</v>
      </c>
      <c r="F386" s="146" t="s">
        <v>363</v>
      </c>
      <c r="G386" s="146">
        <v>83101804</v>
      </c>
      <c r="H386" s="147" t="s">
        <v>652</v>
      </c>
      <c r="I386" s="174">
        <v>10</v>
      </c>
      <c r="J386" s="147" t="s">
        <v>33</v>
      </c>
      <c r="K386" s="175">
        <v>14500000</v>
      </c>
      <c r="L386" s="176">
        <v>12</v>
      </c>
      <c r="M386" s="144" t="s">
        <v>268</v>
      </c>
      <c r="N386" s="145" t="s">
        <v>653</v>
      </c>
      <c r="O386" s="177" t="s">
        <v>366</v>
      </c>
      <c r="P386" s="146" t="s">
        <v>366</v>
      </c>
      <c r="Q386" s="146" t="s">
        <v>650</v>
      </c>
    </row>
    <row r="387" spans="1:17" ht="38.25" x14ac:dyDescent="0.2">
      <c r="A387" s="174" t="s">
        <v>490</v>
      </c>
      <c r="B387" s="144" t="s">
        <v>483</v>
      </c>
      <c r="C387" s="151" t="s">
        <v>234</v>
      </c>
      <c r="D387" s="164" t="s">
        <v>491</v>
      </c>
      <c r="E387" s="145" t="s">
        <v>654</v>
      </c>
      <c r="F387" s="146" t="s">
        <v>368</v>
      </c>
      <c r="G387" s="146">
        <v>84131603</v>
      </c>
      <c r="H387" s="147" t="s">
        <v>655</v>
      </c>
      <c r="I387" s="174">
        <v>10</v>
      </c>
      <c r="J387" s="147" t="s">
        <v>230</v>
      </c>
      <c r="K387" s="175">
        <v>53000000</v>
      </c>
      <c r="L387" s="176">
        <v>1</v>
      </c>
      <c r="M387" s="144" t="s">
        <v>268</v>
      </c>
      <c r="N387" s="145" t="s">
        <v>656</v>
      </c>
      <c r="O387" s="177" t="s">
        <v>127</v>
      </c>
      <c r="P387" s="146" t="s">
        <v>127</v>
      </c>
      <c r="Q387" s="146" t="s">
        <v>497</v>
      </c>
    </row>
    <row r="388" spans="1:17" ht="25.5" x14ac:dyDescent="0.2">
      <c r="A388" s="174" t="s">
        <v>490</v>
      </c>
      <c r="B388" s="144" t="s">
        <v>483</v>
      </c>
      <c r="C388" s="151" t="s">
        <v>234</v>
      </c>
      <c r="D388" s="164" t="s">
        <v>491</v>
      </c>
      <c r="E388" s="145" t="s">
        <v>654</v>
      </c>
      <c r="F388" s="146" t="s">
        <v>368</v>
      </c>
      <c r="G388" s="146">
        <v>84131603</v>
      </c>
      <c r="H388" s="147" t="s">
        <v>657</v>
      </c>
      <c r="I388" s="174">
        <v>10</v>
      </c>
      <c r="J388" s="147" t="s">
        <v>33</v>
      </c>
      <c r="K388" s="175">
        <v>38000000</v>
      </c>
      <c r="L388" s="176">
        <v>1</v>
      </c>
      <c r="M388" s="144" t="s">
        <v>268</v>
      </c>
      <c r="N388" s="145" t="s">
        <v>656</v>
      </c>
      <c r="O388" s="177" t="s">
        <v>68</v>
      </c>
      <c r="P388" s="146" t="s">
        <v>68</v>
      </c>
      <c r="Q388" s="146" t="s">
        <v>497</v>
      </c>
    </row>
    <row r="389" spans="1:17" ht="25.5" x14ac:dyDescent="0.2">
      <c r="A389" s="174" t="s">
        <v>490</v>
      </c>
      <c r="B389" s="144" t="s">
        <v>483</v>
      </c>
      <c r="C389" s="151" t="s">
        <v>658</v>
      </c>
      <c r="D389" s="164" t="s">
        <v>659</v>
      </c>
      <c r="E389" s="145" t="s">
        <v>654</v>
      </c>
      <c r="F389" s="146" t="s">
        <v>368</v>
      </c>
      <c r="G389" s="146">
        <v>84131603</v>
      </c>
      <c r="H389" s="147" t="s">
        <v>660</v>
      </c>
      <c r="I389" s="174">
        <v>10</v>
      </c>
      <c r="J389" s="147" t="s">
        <v>33</v>
      </c>
      <c r="K389" s="175">
        <v>50000000</v>
      </c>
      <c r="L389" s="176">
        <v>1</v>
      </c>
      <c r="M389" s="144" t="s">
        <v>268</v>
      </c>
      <c r="N389" s="145" t="s">
        <v>661</v>
      </c>
      <c r="O389" s="177" t="s">
        <v>67</v>
      </c>
      <c r="P389" s="146" t="s">
        <v>67</v>
      </c>
      <c r="Q389" s="146" t="s">
        <v>662</v>
      </c>
    </row>
    <row r="390" spans="1:17" ht="39" customHeight="1" x14ac:dyDescent="0.2">
      <c r="A390" s="174" t="s">
        <v>490</v>
      </c>
      <c r="B390" s="144" t="s">
        <v>483</v>
      </c>
      <c r="C390" s="151" t="s">
        <v>234</v>
      </c>
      <c r="D390" s="164" t="s">
        <v>491</v>
      </c>
      <c r="E390" s="145" t="s">
        <v>654</v>
      </c>
      <c r="F390" s="146" t="s">
        <v>368</v>
      </c>
      <c r="G390" s="146">
        <v>84131603</v>
      </c>
      <c r="H390" s="147" t="s">
        <v>657</v>
      </c>
      <c r="I390" s="174">
        <v>10</v>
      </c>
      <c r="J390" s="147" t="s">
        <v>33</v>
      </c>
      <c r="K390" s="175">
        <v>136557600</v>
      </c>
      <c r="L390" s="176">
        <v>1</v>
      </c>
      <c r="M390" s="144" t="s">
        <v>268</v>
      </c>
      <c r="N390" s="145" t="s">
        <v>656</v>
      </c>
      <c r="O390" s="177" t="s">
        <v>36</v>
      </c>
      <c r="P390" s="146" t="s">
        <v>36</v>
      </c>
      <c r="Q390" s="146" t="s">
        <v>497</v>
      </c>
    </row>
    <row r="391" spans="1:17" ht="38.25" x14ac:dyDescent="0.2">
      <c r="A391" s="174" t="s">
        <v>490</v>
      </c>
      <c r="B391" s="144" t="s">
        <v>483</v>
      </c>
      <c r="C391" s="151" t="s">
        <v>234</v>
      </c>
      <c r="D391" s="164" t="s">
        <v>491</v>
      </c>
      <c r="E391" s="145" t="s">
        <v>654</v>
      </c>
      <c r="F391" s="146" t="s">
        <v>368</v>
      </c>
      <c r="G391" s="146">
        <v>84131603</v>
      </c>
      <c r="H391" s="147" t="s">
        <v>663</v>
      </c>
      <c r="I391" s="174">
        <v>10</v>
      </c>
      <c r="J391" s="147" t="s">
        <v>33</v>
      </c>
      <c r="K391" s="175">
        <v>105362400</v>
      </c>
      <c r="L391" s="176">
        <v>1</v>
      </c>
      <c r="M391" s="144" t="s">
        <v>268</v>
      </c>
      <c r="N391" s="145" t="s">
        <v>656</v>
      </c>
      <c r="O391" s="177" t="s">
        <v>79</v>
      </c>
      <c r="P391" s="146" t="s">
        <v>79</v>
      </c>
      <c r="Q391" s="146" t="s">
        <v>497</v>
      </c>
    </row>
    <row r="392" spans="1:17" ht="25.5" x14ac:dyDescent="0.2">
      <c r="A392" s="174" t="s">
        <v>490</v>
      </c>
      <c r="B392" s="144" t="s">
        <v>483</v>
      </c>
      <c r="C392" s="151" t="s">
        <v>664</v>
      </c>
      <c r="D392" s="164" t="s">
        <v>665</v>
      </c>
      <c r="E392" s="145" t="s">
        <v>666</v>
      </c>
      <c r="F392" s="146" t="s">
        <v>667</v>
      </c>
      <c r="G392" s="146">
        <v>82121700</v>
      </c>
      <c r="H392" s="147" t="s">
        <v>668</v>
      </c>
      <c r="I392" s="174">
        <v>10</v>
      </c>
      <c r="J392" s="147" t="s">
        <v>33</v>
      </c>
      <c r="K392" s="175">
        <v>3500000</v>
      </c>
      <c r="L392" s="176">
        <v>1</v>
      </c>
      <c r="M392" s="144" t="s">
        <v>268</v>
      </c>
      <c r="N392" s="145" t="s">
        <v>669</v>
      </c>
      <c r="O392" s="177" t="s">
        <v>366</v>
      </c>
      <c r="P392" s="146" t="s">
        <v>366</v>
      </c>
      <c r="Q392" s="146" t="s">
        <v>650</v>
      </c>
    </row>
    <row r="393" spans="1:17" ht="51" x14ac:dyDescent="0.2">
      <c r="A393" s="174" t="s">
        <v>490</v>
      </c>
      <c r="B393" s="144" t="s">
        <v>483</v>
      </c>
      <c r="C393" s="151" t="s">
        <v>58</v>
      </c>
      <c r="D393" s="164" t="s">
        <v>529</v>
      </c>
      <c r="E393" s="145" t="s">
        <v>670</v>
      </c>
      <c r="F393" s="146" t="s">
        <v>371</v>
      </c>
      <c r="G393" s="146">
        <v>76111501</v>
      </c>
      <c r="H393" s="147" t="s">
        <v>671</v>
      </c>
      <c r="I393" s="174">
        <v>10</v>
      </c>
      <c r="J393" s="147" t="s">
        <v>230</v>
      </c>
      <c r="K393" s="175">
        <v>44148900.670000002</v>
      </c>
      <c r="L393" s="176">
        <v>1</v>
      </c>
      <c r="M393" s="144" t="s">
        <v>268</v>
      </c>
      <c r="N393" s="145" t="s">
        <v>672</v>
      </c>
      <c r="O393" s="177" t="s">
        <v>127</v>
      </c>
      <c r="P393" s="146" t="s">
        <v>127</v>
      </c>
      <c r="Q393" s="146" t="s">
        <v>419</v>
      </c>
    </row>
    <row r="394" spans="1:17" ht="51" x14ac:dyDescent="0.2">
      <c r="A394" s="174" t="s">
        <v>490</v>
      </c>
      <c r="B394" s="144" t="s">
        <v>483</v>
      </c>
      <c r="C394" s="151" t="s">
        <v>58</v>
      </c>
      <c r="D394" s="164" t="s">
        <v>529</v>
      </c>
      <c r="E394" s="145" t="s">
        <v>670</v>
      </c>
      <c r="F394" s="146" t="s">
        <v>371</v>
      </c>
      <c r="G394" s="146">
        <v>76111501</v>
      </c>
      <c r="H394" s="147" t="s">
        <v>673</v>
      </c>
      <c r="I394" s="174">
        <v>10</v>
      </c>
      <c r="J394" s="147" t="s">
        <v>33</v>
      </c>
      <c r="K394" s="175">
        <v>4225499.5</v>
      </c>
      <c r="L394" s="176">
        <v>1</v>
      </c>
      <c r="M394" s="144" t="s">
        <v>268</v>
      </c>
      <c r="N394" s="145" t="s">
        <v>672</v>
      </c>
      <c r="O394" s="177" t="s">
        <v>68</v>
      </c>
      <c r="P394" s="146" t="s">
        <v>68</v>
      </c>
      <c r="Q394" s="146" t="s">
        <v>674</v>
      </c>
    </row>
    <row r="395" spans="1:17" ht="38.25" x14ac:dyDescent="0.2">
      <c r="A395" s="174" t="s">
        <v>490</v>
      </c>
      <c r="B395" s="144" t="s">
        <v>483</v>
      </c>
      <c r="C395" s="151" t="s">
        <v>58</v>
      </c>
      <c r="D395" s="164" t="s">
        <v>529</v>
      </c>
      <c r="E395" s="145" t="s">
        <v>670</v>
      </c>
      <c r="F395" s="146" t="s">
        <v>371</v>
      </c>
      <c r="G395" s="146">
        <v>76111501</v>
      </c>
      <c r="H395" s="147" t="s">
        <v>675</v>
      </c>
      <c r="I395" s="174">
        <v>10</v>
      </c>
      <c r="J395" s="147" t="s">
        <v>33</v>
      </c>
      <c r="K395" s="175">
        <v>187671099.33000001</v>
      </c>
      <c r="L395" s="176">
        <v>1</v>
      </c>
      <c r="M395" s="144" t="s">
        <v>268</v>
      </c>
      <c r="N395" s="145" t="s">
        <v>672</v>
      </c>
      <c r="O395" s="177" t="s">
        <v>67</v>
      </c>
      <c r="P395" s="146" t="s">
        <v>67</v>
      </c>
      <c r="Q395" s="146" t="s">
        <v>419</v>
      </c>
    </row>
    <row r="396" spans="1:17" ht="51" x14ac:dyDescent="0.2">
      <c r="A396" s="174" t="s">
        <v>490</v>
      </c>
      <c r="B396" s="144" t="s">
        <v>483</v>
      </c>
      <c r="C396" s="151" t="s">
        <v>58</v>
      </c>
      <c r="D396" s="164" t="s">
        <v>529</v>
      </c>
      <c r="E396" s="145" t="s">
        <v>670</v>
      </c>
      <c r="F396" s="146" t="s">
        <v>371</v>
      </c>
      <c r="G396" s="146">
        <v>76111501</v>
      </c>
      <c r="H396" s="147" t="s">
        <v>676</v>
      </c>
      <c r="I396" s="174">
        <v>10</v>
      </c>
      <c r="J396" s="147" t="s">
        <v>33</v>
      </c>
      <c r="K396" s="175">
        <v>25774500.5</v>
      </c>
      <c r="L396" s="176">
        <v>1</v>
      </c>
      <c r="M396" s="144" t="s">
        <v>268</v>
      </c>
      <c r="N396" s="145" t="s">
        <v>672</v>
      </c>
      <c r="O396" s="177" t="s">
        <v>79</v>
      </c>
      <c r="P396" s="146" t="s">
        <v>79</v>
      </c>
      <c r="Q396" s="146" t="s">
        <v>419</v>
      </c>
    </row>
    <row r="397" spans="1:17" ht="38.25" x14ac:dyDescent="0.2">
      <c r="A397" s="174" t="s">
        <v>490</v>
      </c>
      <c r="B397" s="144" t="s">
        <v>483</v>
      </c>
      <c r="C397" s="151" t="s">
        <v>356</v>
      </c>
      <c r="D397" s="164" t="s">
        <v>677</v>
      </c>
      <c r="E397" s="145" t="s">
        <v>670</v>
      </c>
      <c r="F397" s="146" t="s">
        <v>371</v>
      </c>
      <c r="G397" s="146">
        <v>72102103</v>
      </c>
      <c r="H397" s="147" t="s">
        <v>678</v>
      </c>
      <c r="I397" s="174">
        <v>10</v>
      </c>
      <c r="J397" s="147" t="s">
        <v>33</v>
      </c>
      <c r="K397" s="175">
        <v>15000000</v>
      </c>
      <c r="L397" s="176">
        <v>1</v>
      </c>
      <c r="M397" s="144" t="s">
        <v>268</v>
      </c>
      <c r="N397" s="145" t="s">
        <v>679</v>
      </c>
      <c r="O397" s="177" t="s">
        <v>67</v>
      </c>
      <c r="P397" s="146" t="s">
        <v>67</v>
      </c>
      <c r="Q397" s="146" t="s">
        <v>497</v>
      </c>
    </row>
    <row r="398" spans="1:17" ht="51" x14ac:dyDescent="0.2">
      <c r="A398" s="174" t="s">
        <v>490</v>
      </c>
      <c r="B398" s="144" t="s">
        <v>483</v>
      </c>
      <c r="C398" s="151" t="s">
        <v>234</v>
      </c>
      <c r="D398" s="164" t="s">
        <v>491</v>
      </c>
      <c r="E398" s="145" t="s">
        <v>680</v>
      </c>
      <c r="F398" s="146" t="s">
        <v>374</v>
      </c>
      <c r="G398" s="146">
        <v>78181500</v>
      </c>
      <c r="H398" s="147" t="s">
        <v>681</v>
      </c>
      <c r="I398" s="174">
        <v>10</v>
      </c>
      <c r="J398" s="147" t="s">
        <v>230</v>
      </c>
      <c r="K398" s="175">
        <v>320851099</v>
      </c>
      <c r="L398" s="176">
        <v>1</v>
      </c>
      <c r="M398" s="144" t="s">
        <v>268</v>
      </c>
      <c r="N398" s="145" t="s">
        <v>682</v>
      </c>
      <c r="O398" s="177" t="s">
        <v>127</v>
      </c>
      <c r="P398" s="146" t="s">
        <v>127</v>
      </c>
      <c r="Q398" s="146" t="s">
        <v>683</v>
      </c>
    </row>
    <row r="399" spans="1:17" ht="51" x14ac:dyDescent="0.2">
      <c r="A399" s="174" t="s">
        <v>490</v>
      </c>
      <c r="B399" s="144" t="s">
        <v>483</v>
      </c>
      <c r="C399" s="151" t="s">
        <v>234</v>
      </c>
      <c r="D399" s="164" t="s">
        <v>491</v>
      </c>
      <c r="E399" s="145" t="s">
        <v>680</v>
      </c>
      <c r="F399" s="146" t="s">
        <v>374</v>
      </c>
      <c r="G399" s="146">
        <v>78181500</v>
      </c>
      <c r="H399" s="147" t="s">
        <v>684</v>
      </c>
      <c r="I399" s="174">
        <v>10</v>
      </c>
      <c r="J399" s="147" t="s">
        <v>230</v>
      </c>
      <c r="K399" s="175">
        <v>295000000</v>
      </c>
      <c r="L399" s="176">
        <v>1</v>
      </c>
      <c r="M399" s="144" t="s">
        <v>268</v>
      </c>
      <c r="N399" s="145" t="s">
        <v>682</v>
      </c>
      <c r="O399" s="177" t="s">
        <v>127</v>
      </c>
      <c r="P399" s="146" t="s">
        <v>127</v>
      </c>
      <c r="Q399" s="146" t="s">
        <v>683</v>
      </c>
    </row>
    <row r="400" spans="1:17" ht="65.25" customHeight="1" x14ac:dyDescent="0.2">
      <c r="A400" s="174" t="s">
        <v>490</v>
      </c>
      <c r="B400" s="144" t="s">
        <v>483</v>
      </c>
      <c r="C400" s="151" t="s">
        <v>234</v>
      </c>
      <c r="D400" s="164" t="s">
        <v>491</v>
      </c>
      <c r="E400" s="145" t="s">
        <v>680</v>
      </c>
      <c r="F400" s="146" t="s">
        <v>374</v>
      </c>
      <c r="G400" s="146">
        <v>78181500</v>
      </c>
      <c r="H400" s="147" t="s">
        <v>685</v>
      </c>
      <c r="I400" s="174">
        <v>10</v>
      </c>
      <c r="J400" s="147" t="s">
        <v>33</v>
      </c>
      <c r="K400" s="175">
        <v>63000000</v>
      </c>
      <c r="L400" s="176">
        <v>1</v>
      </c>
      <c r="M400" s="144" t="s">
        <v>268</v>
      </c>
      <c r="N400" s="145" t="s">
        <v>682</v>
      </c>
      <c r="O400" s="177" t="s">
        <v>68</v>
      </c>
      <c r="P400" s="146" t="s">
        <v>68</v>
      </c>
      <c r="Q400" s="146" t="s">
        <v>683</v>
      </c>
    </row>
    <row r="401" spans="1:17" ht="69.75" customHeight="1" x14ac:dyDescent="0.2">
      <c r="A401" s="174" t="s">
        <v>490</v>
      </c>
      <c r="B401" s="144" t="s">
        <v>483</v>
      </c>
      <c r="C401" s="151" t="s">
        <v>234</v>
      </c>
      <c r="D401" s="164" t="s">
        <v>491</v>
      </c>
      <c r="E401" s="145" t="s">
        <v>680</v>
      </c>
      <c r="F401" s="146" t="s">
        <v>374</v>
      </c>
      <c r="G401" s="146">
        <v>78181500</v>
      </c>
      <c r="H401" s="147" t="s">
        <v>684</v>
      </c>
      <c r="I401" s="174">
        <v>10</v>
      </c>
      <c r="J401" s="147" t="s">
        <v>33</v>
      </c>
      <c r="K401" s="175">
        <v>140000000</v>
      </c>
      <c r="L401" s="176">
        <v>1</v>
      </c>
      <c r="M401" s="144" t="s">
        <v>268</v>
      </c>
      <c r="N401" s="145" t="s">
        <v>686</v>
      </c>
      <c r="O401" s="177" t="s">
        <v>68</v>
      </c>
      <c r="P401" s="146" t="s">
        <v>68</v>
      </c>
      <c r="Q401" s="146" t="s">
        <v>683</v>
      </c>
    </row>
    <row r="402" spans="1:17" ht="51" x14ac:dyDescent="0.2">
      <c r="A402" s="174" t="s">
        <v>651</v>
      </c>
      <c r="B402" s="144" t="s">
        <v>483</v>
      </c>
      <c r="C402" s="151" t="s">
        <v>234</v>
      </c>
      <c r="D402" s="164" t="s">
        <v>491</v>
      </c>
      <c r="E402" s="145" t="s">
        <v>680</v>
      </c>
      <c r="F402" s="146" t="s">
        <v>374</v>
      </c>
      <c r="G402" s="146">
        <v>78181500</v>
      </c>
      <c r="H402" s="147" t="s">
        <v>687</v>
      </c>
      <c r="I402" s="174">
        <v>16</v>
      </c>
      <c r="J402" s="147" t="s">
        <v>33</v>
      </c>
      <c r="K402" s="175">
        <v>30000000</v>
      </c>
      <c r="L402" s="176">
        <v>20</v>
      </c>
      <c r="M402" s="144" t="s">
        <v>268</v>
      </c>
      <c r="N402" s="145" t="s">
        <v>688</v>
      </c>
      <c r="O402" s="177" t="s">
        <v>68</v>
      </c>
      <c r="P402" s="146" t="s">
        <v>68</v>
      </c>
      <c r="Q402" s="146" t="s">
        <v>683</v>
      </c>
    </row>
    <row r="403" spans="1:17" ht="51" x14ac:dyDescent="0.2">
      <c r="A403" s="174" t="s">
        <v>651</v>
      </c>
      <c r="B403" s="144" t="s">
        <v>483</v>
      </c>
      <c r="C403" s="151" t="s">
        <v>234</v>
      </c>
      <c r="D403" s="164" t="s">
        <v>491</v>
      </c>
      <c r="E403" s="145" t="s">
        <v>680</v>
      </c>
      <c r="F403" s="146" t="s">
        <v>374</v>
      </c>
      <c r="G403" s="146">
        <v>78181500</v>
      </c>
      <c r="H403" s="147" t="s">
        <v>689</v>
      </c>
      <c r="I403" s="174">
        <v>16</v>
      </c>
      <c r="J403" s="147" t="s">
        <v>33</v>
      </c>
      <c r="K403" s="175">
        <v>10000000</v>
      </c>
      <c r="L403" s="176">
        <v>4</v>
      </c>
      <c r="M403" s="144" t="s">
        <v>268</v>
      </c>
      <c r="N403" s="145" t="s">
        <v>690</v>
      </c>
      <c r="O403" s="177" t="s">
        <v>68</v>
      </c>
      <c r="P403" s="146" t="s">
        <v>68</v>
      </c>
      <c r="Q403" s="146" t="s">
        <v>683</v>
      </c>
    </row>
    <row r="404" spans="1:17" ht="51" x14ac:dyDescent="0.2">
      <c r="A404" s="174" t="s">
        <v>651</v>
      </c>
      <c r="B404" s="144" t="s">
        <v>483</v>
      </c>
      <c r="C404" s="151" t="s">
        <v>234</v>
      </c>
      <c r="D404" s="164" t="s">
        <v>491</v>
      </c>
      <c r="E404" s="145" t="s">
        <v>680</v>
      </c>
      <c r="F404" s="146" t="s">
        <v>374</v>
      </c>
      <c r="G404" s="146">
        <v>78181500</v>
      </c>
      <c r="H404" s="147" t="s">
        <v>687</v>
      </c>
      <c r="I404" s="174">
        <v>16</v>
      </c>
      <c r="J404" s="147" t="s">
        <v>33</v>
      </c>
      <c r="K404" s="175">
        <v>13260000</v>
      </c>
      <c r="L404" s="176">
        <v>20</v>
      </c>
      <c r="M404" s="144" t="s">
        <v>268</v>
      </c>
      <c r="N404" s="145" t="s">
        <v>688</v>
      </c>
      <c r="O404" s="177" t="s">
        <v>79</v>
      </c>
      <c r="P404" s="146" t="s">
        <v>79</v>
      </c>
      <c r="Q404" s="146" t="s">
        <v>683</v>
      </c>
    </row>
    <row r="405" spans="1:17" ht="51" x14ac:dyDescent="0.2">
      <c r="A405" s="174" t="s">
        <v>651</v>
      </c>
      <c r="B405" s="144" t="s">
        <v>483</v>
      </c>
      <c r="C405" s="151" t="s">
        <v>234</v>
      </c>
      <c r="D405" s="164" t="s">
        <v>491</v>
      </c>
      <c r="E405" s="145" t="s">
        <v>680</v>
      </c>
      <c r="F405" s="146" t="s">
        <v>374</v>
      </c>
      <c r="G405" s="146">
        <v>78181500</v>
      </c>
      <c r="H405" s="147" t="s">
        <v>689</v>
      </c>
      <c r="I405" s="174">
        <v>16</v>
      </c>
      <c r="J405" s="147" t="s">
        <v>33</v>
      </c>
      <c r="K405" s="175">
        <v>6000000</v>
      </c>
      <c r="L405" s="176">
        <v>4</v>
      </c>
      <c r="M405" s="144" t="s">
        <v>268</v>
      </c>
      <c r="N405" s="145" t="s">
        <v>690</v>
      </c>
      <c r="O405" s="177" t="s">
        <v>35</v>
      </c>
      <c r="P405" s="146" t="s">
        <v>35</v>
      </c>
      <c r="Q405" s="146" t="s">
        <v>683</v>
      </c>
    </row>
    <row r="406" spans="1:17" ht="51" x14ac:dyDescent="0.2">
      <c r="A406" s="174" t="s">
        <v>604</v>
      </c>
      <c r="B406" s="144" t="s">
        <v>483</v>
      </c>
      <c r="C406" s="151" t="s">
        <v>234</v>
      </c>
      <c r="D406" s="164" t="s">
        <v>491</v>
      </c>
      <c r="E406" s="145" t="s">
        <v>680</v>
      </c>
      <c r="F406" s="146" t="s">
        <v>374</v>
      </c>
      <c r="G406" s="146">
        <v>78181500</v>
      </c>
      <c r="H406" s="147" t="s">
        <v>691</v>
      </c>
      <c r="I406" s="174">
        <v>10</v>
      </c>
      <c r="J406" s="147" t="s">
        <v>33</v>
      </c>
      <c r="K406" s="175">
        <v>40000000</v>
      </c>
      <c r="L406" s="176">
        <v>1</v>
      </c>
      <c r="M406" s="144" t="s">
        <v>268</v>
      </c>
      <c r="N406" s="145" t="s">
        <v>692</v>
      </c>
      <c r="O406" s="177" t="s">
        <v>68</v>
      </c>
      <c r="P406" s="146" t="s">
        <v>68</v>
      </c>
      <c r="Q406" s="146" t="s">
        <v>683</v>
      </c>
    </row>
    <row r="407" spans="1:17" ht="51" x14ac:dyDescent="0.2">
      <c r="A407" s="174" t="s">
        <v>604</v>
      </c>
      <c r="B407" s="144" t="s">
        <v>483</v>
      </c>
      <c r="C407" s="151" t="s">
        <v>234</v>
      </c>
      <c r="D407" s="164" t="s">
        <v>491</v>
      </c>
      <c r="E407" s="145" t="s">
        <v>680</v>
      </c>
      <c r="F407" s="146" t="s">
        <v>374</v>
      </c>
      <c r="G407" s="146">
        <v>78181500</v>
      </c>
      <c r="H407" s="147" t="s">
        <v>691</v>
      </c>
      <c r="I407" s="174">
        <v>10</v>
      </c>
      <c r="J407" s="147" t="s">
        <v>33</v>
      </c>
      <c r="K407" s="175">
        <v>60870000</v>
      </c>
      <c r="L407" s="176">
        <v>1</v>
      </c>
      <c r="M407" s="144" t="s">
        <v>268</v>
      </c>
      <c r="N407" s="145" t="s">
        <v>692</v>
      </c>
      <c r="O407" s="177" t="s">
        <v>35</v>
      </c>
      <c r="P407" s="146" t="s">
        <v>35</v>
      </c>
      <c r="Q407" s="146" t="s">
        <v>683</v>
      </c>
    </row>
    <row r="408" spans="1:17" ht="51" x14ac:dyDescent="0.2">
      <c r="A408" s="174" t="s">
        <v>490</v>
      </c>
      <c r="B408" s="144" t="s">
        <v>483</v>
      </c>
      <c r="C408" s="151" t="s">
        <v>234</v>
      </c>
      <c r="D408" s="164" t="s">
        <v>491</v>
      </c>
      <c r="E408" s="145" t="s">
        <v>680</v>
      </c>
      <c r="F408" s="146" t="s">
        <v>374</v>
      </c>
      <c r="G408" s="146">
        <v>78181500</v>
      </c>
      <c r="H408" s="147" t="s">
        <v>685</v>
      </c>
      <c r="I408" s="174">
        <v>10</v>
      </c>
      <c r="J408" s="147" t="s">
        <v>33</v>
      </c>
      <c r="K408" s="175">
        <v>599674892</v>
      </c>
      <c r="L408" s="176">
        <v>1</v>
      </c>
      <c r="M408" s="144" t="s">
        <v>268</v>
      </c>
      <c r="N408" s="145" t="s">
        <v>682</v>
      </c>
      <c r="O408" s="177" t="s">
        <v>35</v>
      </c>
      <c r="P408" s="146" t="s">
        <v>35</v>
      </c>
      <c r="Q408" s="146" t="s">
        <v>683</v>
      </c>
    </row>
    <row r="409" spans="1:17" ht="85.5" customHeight="1" x14ac:dyDescent="0.2">
      <c r="A409" s="174" t="s">
        <v>490</v>
      </c>
      <c r="B409" s="144" t="s">
        <v>483</v>
      </c>
      <c r="C409" s="151" t="s">
        <v>234</v>
      </c>
      <c r="D409" s="164" t="s">
        <v>491</v>
      </c>
      <c r="E409" s="145" t="s">
        <v>680</v>
      </c>
      <c r="F409" s="146" t="s">
        <v>374</v>
      </c>
      <c r="G409" s="146">
        <v>78181500</v>
      </c>
      <c r="H409" s="147" t="s">
        <v>693</v>
      </c>
      <c r="I409" s="174">
        <v>10</v>
      </c>
      <c r="J409" s="147" t="s">
        <v>33</v>
      </c>
      <c r="K409" s="175">
        <v>416474009</v>
      </c>
      <c r="L409" s="176">
        <v>1</v>
      </c>
      <c r="M409" s="144" t="s">
        <v>268</v>
      </c>
      <c r="N409" s="145" t="s">
        <v>682</v>
      </c>
      <c r="O409" s="177" t="s">
        <v>79</v>
      </c>
      <c r="P409" s="146" t="s">
        <v>79</v>
      </c>
      <c r="Q409" s="146" t="s">
        <v>683</v>
      </c>
    </row>
    <row r="410" spans="1:17" ht="87" customHeight="1" x14ac:dyDescent="0.2">
      <c r="A410" s="174" t="s">
        <v>490</v>
      </c>
      <c r="B410" s="144" t="s">
        <v>483</v>
      </c>
      <c r="C410" s="151" t="s">
        <v>234</v>
      </c>
      <c r="D410" s="164" t="s">
        <v>491</v>
      </c>
      <c r="E410" s="145" t="s">
        <v>680</v>
      </c>
      <c r="F410" s="146" t="s">
        <v>374</v>
      </c>
      <c r="G410" s="146">
        <v>78181500</v>
      </c>
      <c r="H410" s="147" t="s">
        <v>694</v>
      </c>
      <c r="I410" s="174">
        <v>10</v>
      </c>
      <c r="J410" s="147" t="s">
        <v>33</v>
      </c>
      <c r="K410" s="175">
        <v>265000000</v>
      </c>
      <c r="L410" s="176">
        <v>1</v>
      </c>
      <c r="M410" s="144" t="s">
        <v>268</v>
      </c>
      <c r="N410" s="145" t="s">
        <v>686</v>
      </c>
      <c r="O410" s="177" t="s">
        <v>79</v>
      </c>
      <c r="P410" s="146" t="s">
        <v>79</v>
      </c>
      <c r="Q410" s="146" t="s">
        <v>683</v>
      </c>
    </row>
    <row r="411" spans="1:17" ht="38.25" x14ac:dyDescent="0.2">
      <c r="A411" s="174" t="s">
        <v>490</v>
      </c>
      <c r="B411" s="144" t="s">
        <v>483</v>
      </c>
      <c r="C411" s="151" t="s">
        <v>50</v>
      </c>
      <c r="D411" s="164" t="s">
        <v>523</v>
      </c>
      <c r="E411" s="145" t="s">
        <v>680</v>
      </c>
      <c r="F411" s="146" t="s">
        <v>374</v>
      </c>
      <c r="G411" s="146">
        <v>72101511</v>
      </c>
      <c r="H411" s="147" t="s">
        <v>695</v>
      </c>
      <c r="I411" s="174">
        <v>10</v>
      </c>
      <c r="J411" s="147" t="s">
        <v>33</v>
      </c>
      <c r="K411" s="175">
        <v>50000000</v>
      </c>
      <c r="L411" s="176">
        <v>1</v>
      </c>
      <c r="M411" s="144" t="s">
        <v>268</v>
      </c>
      <c r="N411" s="145" t="s">
        <v>696</v>
      </c>
      <c r="O411" s="177" t="s">
        <v>67</v>
      </c>
      <c r="P411" s="146" t="s">
        <v>67</v>
      </c>
      <c r="Q411" s="146" t="s">
        <v>497</v>
      </c>
    </row>
    <row r="412" spans="1:17" ht="38.25" x14ac:dyDescent="0.2">
      <c r="A412" s="174" t="s">
        <v>490</v>
      </c>
      <c r="B412" s="144" t="s">
        <v>483</v>
      </c>
      <c r="C412" s="151" t="s">
        <v>356</v>
      </c>
      <c r="D412" s="164" t="s">
        <v>677</v>
      </c>
      <c r="E412" s="145" t="s">
        <v>680</v>
      </c>
      <c r="F412" s="146" t="s">
        <v>374</v>
      </c>
      <c r="G412" s="146">
        <v>72101516</v>
      </c>
      <c r="H412" s="147" t="s">
        <v>697</v>
      </c>
      <c r="I412" s="174">
        <v>10</v>
      </c>
      <c r="J412" s="147" t="s">
        <v>33</v>
      </c>
      <c r="K412" s="175">
        <v>35000000</v>
      </c>
      <c r="L412" s="176">
        <v>1</v>
      </c>
      <c r="M412" s="144" t="s">
        <v>268</v>
      </c>
      <c r="N412" s="145" t="s">
        <v>698</v>
      </c>
      <c r="O412" s="177" t="s">
        <v>699</v>
      </c>
      <c r="P412" s="146" t="s">
        <v>699</v>
      </c>
      <c r="Q412" s="146" t="s">
        <v>497</v>
      </c>
    </row>
    <row r="413" spans="1:17" ht="70.5" customHeight="1" x14ac:dyDescent="0.2">
      <c r="A413" s="174" t="s">
        <v>490</v>
      </c>
      <c r="B413" s="144" t="s">
        <v>483</v>
      </c>
      <c r="C413" s="151" t="s">
        <v>42</v>
      </c>
      <c r="D413" s="164" t="s">
        <v>700</v>
      </c>
      <c r="E413" s="145" t="s">
        <v>680</v>
      </c>
      <c r="F413" s="146" t="s">
        <v>374</v>
      </c>
      <c r="G413" s="146">
        <v>81101706</v>
      </c>
      <c r="H413" s="147" t="s">
        <v>701</v>
      </c>
      <c r="I413" s="174">
        <v>10</v>
      </c>
      <c r="J413" s="147" t="s">
        <v>33</v>
      </c>
      <c r="K413" s="175">
        <v>30000000</v>
      </c>
      <c r="L413" s="176">
        <v>1</v>
      </c>
      <c r="M413" s="144" t="s">
        <v>268</v>
      </c>
      <c r="N413" s="145" t="s">
        <v>702</v>
      </c>
      <c r="O413" s="177" t="s">
        <v>67</v>
      </c>
      <c r="P413" s="146" t="s">
        <v>67</v>
      </c>
      <c r="Q413" s="146" t="s">
        <v>497</v>
      </c>
    </row>
    <row r="414" spans="1:17" ht="38.25" x14ac:dyDescent="0.2">
      <c r="A414" s="174" t="s">
        <v>490</v>
      </c>
      <c r="B414" s="144" t="s">
        <v>483</v>
      </c>
      <c r="C414" s="151" t="s">
        <v>50</v>
      </c>
      <c r="D414" s="164" t="s">
        <v>523</v>
      </c>
      <c r="E414" s="145" t="s">
        <v>680</v>
      </c>
      <c r="F414" s="146" t="s">
        <v>374</v>
      </c>
      <c r="G414" s="146">
        <v>81112300</v>
      </c>
      <c r="H414" s="147" t="s">
        <v>703</v>
      </c>
      <c r="I414" s="174">
        <v>10</v>
      </c>
      <c r="J414" s="147" t="s">
        <v>33</v>
      </c>
      <c r="K414" s="175">
        <v>30000000</v>
      </c>
      <c r="L414" s="176">
        <v>1</v>
      </c>
      <c r="M414" s="144" t="s">
        <v>268</v>
      </c>
      <c r="N414" s="145" t="s">
        <v>704</v>
      </c>
      <c r="O414" s="177" t="s">
        <v>35</v>
      </c>
      <c r="P414" s="146" t="s">
        <v>35</v>
      </c>
      <c r="Q414" s="146" t="s">
        <v>497</v>
      </c>
    </row>
    <row r="415" spans="1:17" ht="38.25" x14ac:dyDescent="0.2">
      <c r="A415" s="174" t="s">
        <v>490</v>
      </c>
      <c r="B415" s="144" t="s">
        <v>483</v>
      </c>
      <c r="C415" s="151" t="s">
        <v>50</v>
      </c>
      <c r="D415" s="164" t="s">
        <v>523</v>
      </c>
      <c r="E415" s="145" t="s">
        <v>680</v>
      </c>
      <c r="F415" s="146" t="s">
        <v>374</v>
      </c>
      <c r="G415" s="146">
        <v>72103302</v>
      </c>
      <c r="H415" s="147" t="s">
        <v>705</v>
      </c>
      <c r="I415" s="174">
        <v>10</v>
      </c>
      <c r="J415" s="147" t="s">
        <v>33</v>
      </c>
      <c r="K415" s="175">
        <v>30000000</v>
      </c>
      <c r="L415" s="176">
        <v>1</v>
      </c>
      <c r="M415" s="144" t="s">
        <v>268</v>
      </c>
      <c r="N415" s="145" t="s">
        <v>706</v>
      </c>
      <c r="O415" s="177" t="s">
        <v>35</v>
      </c>
      <c r="P415" s="146" t="s">
        <v>35</v>
      </c>
      <c r="Q415" s="146" t="s">
        <v>497</v>
      </c>
    </row>
    <row r="416" spans="1:17" ht="38.25" x14ac:dyDescent="0.2">
      <c r="A416" s="174" t="s">
        <v>490</v>
      </c>
      <c r="B416" s="144" t="s">
        <v>483</v>
      </c>
      <c r="C416" s="151" t="s">
        <v>50</v>
      </c>
      <c r="D416" s="164" t="s">
        <v>523</v>
      </c>
      <c r="E416" s="145" t="s">
        <v>680</v>
      </c>
      <c r="F416" s="146" t="s">
        <v>374</v>
      </c>
      <c r="G416" s="146">
        <v>72154300</v>
      </c>
      <c r="H416" s="147" t="s">
        <v>707</v>
      </c>
      <c r="I416" s="174">
        <v>10</v>
      </c>
      <c r="J416" s="147" t="s">
        <v>33</v>
      </c>
      <c r="K416" s="175">
        <v>34700000</v>
      </c>
      <c r="L416" s="176">
        <v>1</v>
      </c>
      <c r="M416" s="144" t="s">
        <v>268</v>
      </c>
      <c r="N416" s="145" t="s">
        <v>706</v>
      </c>
      <c r="O416" s="177" t="s">
        <v>35</v>
      </c>
      <c r="P416" s="146" t="s">
        <v>35</v>
      </c>
      <c r="Q416" s="146" t="s">
        <v>497</v>
      </c>
    </row>
    <row r="417" spans="1:21" ht="38.25" x14ac:dyDescent="0.2">
      <c r="A417" s="174" t="s">
        <v>490</v>
      </c>
      <c r="B417" s="144" t="s">
        <v>483</v>
      </c>
      <c r="C417" s="151" t="s">
        <v>58</v>
      </c>
      <c r="D417" s="164" t="s">
        <v>529</v>
      </c>
      <c r="E417" s="145" t="s">
        <v>680</v>
      </c>
      <c r="F417" s="146" t="s">
        <v>374</v>
      </c>
      <c r="G417" s="146">
        <v>72154300</v>
      </c>
      <c r="H417" s="147" t="s">
        <v>708</v>
      </c>
      <c r="I417" s="174">
        <v>10</v>
      </c>
      <c r="J417" s="147" t="s">
        <v>33</v>
      </c>
      <c r="K417" s="175">
        <v>15000000</v>
      </c>
      <c r="L417" s="176">
        <v>4</v>
      </c>
      <c r="M417" s="144" t="s">
        <v>268</v>
      </c>
      <c r="N417" s="145" t="s">
        <v>709</v>
      </c>
      <c r="O417" s="177" t="s">
        <v>67</v>
      </c>
      <c r="P417" s="146" t="s">
        <v>67</v>
      </c>
      <c r="Q417" s="146" t="s">
        <v>497</v>
      </c>
    </row>
    <row r="418" spans="1:21" ht="87" customHeight="1" x14ac:dyDescent="0.2">
      <c r="A418" s="174" t="s">
        <v>490</v>
      </c>
      <c r="B418" s="144" t="s">
        <v>483</v>
      </c>
      <c r="C418" s="151" t="s">
        <v>58</v>
      </c>
      <c r="D418" s="164" t="s">
        <v>529</v>
      </c>
      <c r="E418" s="145" t="s">
        <v>680</v>
      </c>
      <c r="F418" s="146" t="s">
        <v>374</v>
      </c>
      <c r="G418" s="146">
        <v>72151800</v>
      </c>
      <c r="H418" s="147" t="s">
        <v>710</v>
      </c>
      <c r="I418" s="174">
        <v>10</v>
      </c>
      <c r="J418" s="147" t="s">
        <v>33</v>
      </c>
      <c r="K418" s="175">
        <v>15000000</v>
      </c>
      <c r="L418" s="176">
        <v>1</v>
      </c>
      <c r="M418" s="144" t="s">
        <v>268</v>
      </c>
      <c r="N418" s="145" t="s">
        <v>711</v>
      </c>
      <c r="O418" s="177" t="s">
        <v>67</v>
      </c>
      <c r="P418" s="146" t="s">
        <v>67</v>
      </c>
      <c r="Q418" s="146" t="s">
        <v>497</v>
      </c>
    </row>
    <row r="419" spans="1:21" ht="38.25" x14ac:dyDescent="0.2">
      <c r="A419" s="174" t="s">
        <v>490</v>
      </c>
      <c r="B419" s="144" t="s">
        <v>483</v>
      </c>
      <c r="C419" s="151" t="s">
        <v>58</v>
      </c>
      <c r="D419" s="164" t="s">
        <v>529</v>
      </c>
      <c r="E419" s="145" t="s">
        <v>680</v>
      </c>
      <c r="F419" s="146" t="s">
        <v>374</v>
      </c>
      <c r="G419" s="146">
        <v>72154300</v>
      </c>
      <c r="H419" s="147" t="s">
        <v>712</v>
      </c>
      <c r="I419" s="174">
        <v>10</v>
      </c>
      <c r="J419" s="147" t="s">
        <v>33</v>
      </c>
      <c r="K419" s="175">
        <v>20000000</v>
      </c>
      <c r="L419" s="176">
        <v>4</v>
      </c>
      <c r="M419" s="144" t="s">
        <v>268</v>
      </c>
      <c r="N419" s="145" t="s">
        <v>713</v>
      </c>
      <c r="O419" s="177" t="s">
        <v>67</v>
      </c>
      <c r="P419" s="146" t="s">
        <v>67</v>
      </c>
      <c r="Q419" s="146" t="s">
        <v>497</v>
      </c>
    </row>
    <row r="420" spans="1:21" ht="72.75" customHeight="1" x14ac:dyDescent="0.2">
      <c r="A420" s="174" t="s">
        <v>490</v>
      </c>
      <c r="B420" s="144" t="s">
        <v>483</v>
      </c>
      <c r="C420" s="151" t="s">
        <v>714</v>
      </c>
      <c r="D420" s="164" t="s">
        <v>715</v>
      </c>
      <c r="E420" s="145" t="s">
        <v>680</v>
      </c>
      <c r="F420" s="146" t="s">
        <v>374</v>
      </c>
      <c r="G420" s="146">
        <v>78180000</v>
      </c>
      <c r="H420" s="147" t="s">
        <v>716</v>
      </c>
      <c r="I420" s="174">
        <v>10</v>
      </c>
      <c r="J420" s="147" t="s">
        <v>33</v>
      </c>
      <c r="K420" s="175">
        <v>25000000</v>
      </c>
      <c r="L420" s="176">
        <v>1</v>
      </c>
      <c r="M420" s="144" t="s">
        <v>268</v>
      </c>
      <c r="N420" s="145" t="s">
        <v>717</v>
      </c>
      <c r="O420" s="177" t="s">
        <v>68</v>
      </c>
      <c r="P420" s="146" t="s">
        <v>68</v>
      </c>
      <c r="Q420" s="146" t="s">
        <v>497</v>
      </c>
    </row>
    <row r="421" spans="1:21" ht="67.5" customHeight="1" x14ac:dyDescent="0.2">
      <c r="A421" s="174" t="s">
        <v>718</v>
      </c>
      <c r="B421" s="144" t="s">
        <v>483</v>
      </c>
      <c r="C421" s="151" t="s">
        <v>356</v>
      </c>
      <c r="D421" s="164" t="s">
        <v>719</v>
      </c>
      <c r="E421" s="145" t="s">
        <v>720</v>
      </c>
      <c r="F421" s="146" t="s">
        <v>400</v>
      </c>
      <c r="G421" s="146">
        <v>93141506</v>
      </c>
      <c r="H421" s="147" t="s">
        <v>721</v>
      </c>
      <c r="I421" s="174">
        <v>16</v>
      </c>
      <c r="J421" s="147" t="s">
        <v>33</v>
      </c>
      <c r="K421" s="175">
        <v>120000000</v>
      </c>
      <c r="L421" s="176">
        <v>1</v>
      </c>
      <c r="M421" s="144" t="s">
        <v>268</v>
      </c>
      <c r="N421" s="145" t="s">
        <v>722</v>
      </c>
      <c r="O421" s="177" t="s">
        <v>68</v>
      </c>
      <c r="P421" s="146" t="s">
        <v>68</v>
      </c>
      <c r="Q421" s="146" t="s">
        <v>497</v>
      </c>
    </row>
    <row r="422" spans="1:21" ht="60.75" customHeight="1" x14ac:dyDescent="0.2">
      <c r="A422" s="174" t="s">
        <v>723</v>
      </c>
      <c r="B422" s="144" t="s">
        <v>483</v>
      </c>
      <c r="C422" s="151" t="s">
        <v>484</v>
      </c>
      <c r="D422" s="164" t="s">
        <v>719</v>
      </c>
      <c r="E422" s="145" t="s">
        <v>720</v>
      </c>
      <c r="F422" s="146" t="s">
        <v>400</v>
      </c>
      <c r="G422" s="146">
        <v>93141506</v>
      </c>
      <c r="H422" s="147" t="s">
        <v>724</v>
      </c>
      <c r="I422" s="174">
        <v>16</v>
      </c>
      <c r="J422" s="147" t="s">
        <v>33</v>
      </c>
      <c r="K422" s="175">
        <v>2500000</v>
      </c>
      <c r="L422" s="176">
        <v>1</v>
      </c>
      <c r="M422" s="144" t="s">
        <v>268</v>
      </c>
      <c r="N422" s="145" t="s">
        <v>725</v>
      </c>
      <c r="O422" s="177" t="s">
        <v>68</v>
      </c>
      <c r="P422" s="146" t="s">
        <v>68</v>
      </c>
      <c r="Q422" s="146" t="s">
        <v>497</v>
      </c>
    </row>
    <row r="423" spans="1:21" ht="72.75" customHeight="1" x14ac:dyDescent="0.2">
      <c r="A423" s="174" t="s">
        <v>604</v>
      </c>
      <c r="B423" s="144" t="s">
        <v>483</v>
      </c>
      <c r="C423" s="151" t="s">
        <v>605</v>
      </c>
      <c r="D423" s="164" t="s">
        <v>719</v>
      </c>
      <c r="E423" s="145" t="s">
        <v>720</v>
      </c>
      <c r="F423" s="146" t="s">
        <v>400</v>
      </c>
      <c r="G423" s="146">
        <v>93141506</v>
      </c>
      <c r="H423" s="147" t="s">
        <v>726</v>
      </c>
      <c r="I423" s="174">
        <v>16</v>
      </c>
      <c r="J423" s="147" t="s">
        <v>33</v>
      </c>
      <c r="K423" s="175">
        <v>9380000</v>
      </c>
      <c r="L423" s="176">
        <v>1</v>
      </c>
      <c r="M423" s="144" t="s">
        <v>268</v>
      </c>
      <c r="N423" s="145" t="s">
        <v>727</v>
      </c>
      <c r="O423" s="177" t="s">
        <v>68</v>
      </c>
      <c r="P423" s="146" t="s">
        <v>68</v>
      </c>
      <c r="Q423" s="146" t="s">
        <v>497</v>
      </c>
    </row>
    <row r="424" spans="1:21" ht="51" x14ac:dyDescent="0.2">
      <c r="A424" s="174" t="s">
        <v>490</v>
      </c>
      <c r="B424" s="144" t="s">
        <v>483</v>
      </c>
      <c r="C424" s="151" t="s">
        <v>342</v>
      </c>
      <c r="D424" s="164" t="s">
        <v>624</v>
      </c>
      <c r="E424" s="145" t="s">
        <v>728</v>
      </c>
      <c r="F424" s="146" t="s">
        <v>397</v>
      </c>
      <c r="G424" s="146">
        <v>76121501</v>
      </c>
      <c r="H424" s="147" t="s">
        <v>729</v>
      </c>
      <c r="I424" s="174">
        <v>10</v>
      </c>
      <c r="J424" s="147" t="s">
        <v>33</v>
      </c>
      <c r="K424" s="175">
        <v>103000000</v>
      </c>
      <c r="L424" s="176">
        <v>12</v>
      </c>
      <c r="M424" s="144" t="s">
        <v>268</v>
      </c>
      <c r="N424" s="145" t="s">
        <v>730</v>
      </c>
      <c r="O424" s="177" t="s">
        <v>366</v>
      </c>
      <c r="P424" s="146" t="s">
        <v>366</v>
      </c>
      <c r="Q424" s="146" t="s">
        <v>650</v>
      </c>
    </row>
    <row r="425" spans="1:21" ht="63.75" x14ac:dyDescent="0.2">
      <c r="A425" s="174" t="s">
        <v>651</v>
      </c>
      <c r="B425" s="144" t="s">
        <v>483</v>
      </c>
      <c r="C425" s="151" t="s">
        <v>342</v>
      </c>
      <c r="D425" s="164" t="s">
        <v>624</v>
      </c>
      <c r="E425" s="145" t="s">
        <v>728</v>
      </c>
      <c r="F425" s="146" t="s">
        <v>397</v>
      </c>
      <c r="G425" s="146">
        <v>76121501</v>
      </c>
      <c r="H425" s="147" t="s">
        <v>731</v>
      </c>
      <c r="I425" s="174">
        <v>10</v>
      </c>
      <c r="J425" s="147" t="s">
        <v>33</v>
      </c>
      <c r="K425" s="175">
        <v>400000</v>
      </c>
      <c r="L425" s="176">
        <v>12</v>
      </c>
      <c r="M425" s="144" t="s">
        <v>268</v>
      </c>
      <c r="N425" s="145" t="s">
        <v>732</v>
      </c>
      <c r="O425" s="177" t="s">
        <v>366</v>
      </c>
      <c r="P425" s="146" t="s">
        <v>366</v>
      </c>
      <c r="Q425" s="146" t="s">
        <v>650</v>
      </c>
    </row>
    <row r="426" spans="1:21" ht="38.25" x14ac:dyDescent="0.2">
      <c r="A426" s="174" t="s">
        <v>490</v>
      </c>
      <c r="B426" s="144" t="s">
        <v>483</v>
      </c>
      <c r="C426" s="151" t="s">
        <v>356</v>
      </c>
      <c r="D426" s="164" t="s">
        <v>677</v>
      </c>
      <c r="E426" s="145" t="s">
        <v>733</v>
      </c>
      <c r="F426" s="146" t="s">
        <v>734</v>
      </c>
      <c r="G426" s="146">
        <v>90000000</v>
      </c>
      <c r="H426" s="147" t="s">
        <v>735</v>
      </c>
      <c r="I426" s="174">
        <v>10</v>
      </c>
      <c r="J426" s="147" t="s">
        <v>33</v>
      </c>
      <c r="K426" s="175">
        <v>30000000</v>
      </c>
      <c r="L426" s="176">
        <v>1</v>
      </c>
      <c r="M426" s="144" t="s">
        <v>268</v>
      </c>
      <c r="N426" s="145" t="s">
        <v>736</v>
      </c>
      <c r="O426" s="177" t="s">
        <v>366</v>
      </c>
      <c r="P426" s="146" t="s">
        <v>366</v>
      </c>
      <c r="Q426" s="146" t="s">
        <v>650</v>
      </c>
    </row>
    <row r="427" spans="1:21" ht="51" x14ac:dyDescent="0.2">
      <c r="A427" s="174" t="s">
        <v>651</v>
      </c>
      <c r="B427" s="144" t="s">
        <v>483</v>
      </c>
      <c r="C427" s="151" t="s">
        <v>356</v>
      </c>
      <c r="D427" s="164" t="s">
        <v>677</v>
      </c>
      <c r="E427" s="145" t="s">
        <v>733</v>
      </c>
      <c r="F427" s="146" t="s">
        <v>734</v>
      </c>
      <c r="G427" s="146">
        <v>90000000</v>
      </c>
      <c r="H427" s="147" t="s">
        <v>737</v>
      </c>
      <c r="I427" s="174">
        <v>16</v>
      </c>
      <c r="J427" s="147" t="s">
        <v>33</v>
      </c>
      <c r="K427" s="175">
        <v>3700000</v>
      </c>
      <c r="L427" s="176">
        <v>1</v>
      </c>
      <c r="M427" s="144" t="s">
        <v>268</v>
      </c>
      <c r="N427" s="145" t="s">
        <v>738</v>
      </c>
      <c r="O427" s="177" t="s">
        <v>366</v>
      </c>
      <c r="P427" s="146" t="s">
        <v>366</v>
      </c>
      <c r="Q427" s="146" t="s">
        <v>650</v>
      </c>
    </row>
    <row r="428" spans="1:21" ht="38.25" x14ac:dyDescent="0.2">
      <c r="A428" s="174" t="s">
        <v>604</v>
      </c>
      <c r="B428" s="144" t="s">
        <v>483</v>
      </c>
      <c r="C428" s="151" t="s">
        <v>356</v>
      </c>
      <c r="D428" s="164" t="s">
        <v>677</v>
      </c>
      <c r="E428" s="145" t="s">
        <v>733</v>
      </c>
      <c r="F428" s="146" t="s">
        <v>734</v>
      </c>
      <c r="G428" s="146">
        <v>90000000</v>
      </c>
      <c r="H428" s="147" t="s">
        <v>739</v>
      </c>
      <c r="I428" s="174">
        <v>10</v>
      </c>
      <c r="J428" s="147" t="s">
        <v>33</v>
      </c>
      <c r="K428" s="175">
        <v>9000000</v>
      </c>
      <c r="L428" s="176">
        <v>1</v>
      </c>
      <c r="M428" s="144" t="s">
        <v>268</v>
      </c>
      <c r="N428" s="145" t="s">
        <v>740</v>
      </c>
      <c r="O428" s="177" t="s">
        <v>366</v>
      </c>
      <c r="P428" s="146" t="s">
        <v>366</v>
      </c>
      <c r="Q428" s="146" t="s">
        <v>650</v>
      </c>
    </row>
    <row r="429" spans="1:21" ht="38.25" x14ac:dyDescent="0.2">
      <c r="A429" s="174" t="s">
        <v>490</v>
      </c>
      <c r="B429" s="144" t="s">
        <v>483</v>
      </c>
      <c r="C429" s="151" t="s">
        <v>342</v>
      </c>
      <c r="D429" s="164" t="s">
        <v>624</v>
      </c>
      <c r="E429" s="145" t="s">
        <v>741</v>
      </c>
      <c r="F429" s="146" t="s">
        <v>480</v>
      </c>
      <c r="G429" s="146">
        <v>93161602</v>
      </c>
      <c r="H429" s="147" t="s">
        <v>742</v>
      </c>
      <c r="I429" s="174">
        <v>10</v>
      </c>
      <c r="J429" s="147" t="s">
        <v>33</v>
      </c>
      <c r="K429" s="175">
        <v>110000000</v>
      </c>
      <c r="L429" s="176">
        <v>1</v>
      </c>
      <c r="M429" s="144" t="s">
        <v>268</v>
      </c>
      <c r="N429" s="145" t="s">
        <v>743</v>
      </c>
      <c r="O429" s="177" t="s">
        <v>67</v>
      </c>
      <c r="P429" s="146" t="s">
        <v>67</v>
      </c>
      <c r="Q429" s="146" t="s">
        <v>650</v>
      </c>
    </row>
    <row r="430" spans="1:21" ht="44.25" customHeight="1" x14ac:dyDescent="0.2">
      <c r="A430" s="174" t="s">
        <v>490</v>
      </c>
      <c r="B430" s="144" t="s">
        <v>483</v>
      </c>
      <c r="C430" s="151" t="s">
        <v>342</v>
      </c>
      <c r="D430" s="164" t="s">
        <v>624</v>
      </c>
      <c r="E430" s="145" t="s">
        <v>744</v>
      </c>
      <c r="F430" s="146" t="s">
        <v>745</v>
      </c>
      <c r="G430" s="146">
        <v>93142005</v>
      </c>
      <c r="H430" s="147" t="s">
        <v>746</v>
      </c>
      <c r="I430" s="174">
        <v>10</v>
      </c>
      <c r="J430" s="147" t="s">
        <v>33</v>
      </c>
      <c r="K430" s="175">
        <v>108950000</v>
      </c>
      <c r="L430" s="176">
        <v>1</v>
      </c>
      <c r="M430" s="144" t="s">
        <v>268</v>
      </c>
      <c r="N430" s="145" t="s">
        <v>747</v>
      </c>
      <c r="O430" s="177" t="s">
        <v>366</v>
      </c>
      <c r="P430" s="146" t="s">
        <v>366</v>
      </c>
      <c r="Q430" s="146" t="s">
        <v>650</v>
      </c>
    </row>
    <row r="431" spans="1:21" ht="66.75" customHeight="1" x14ac:dyDescent="0.2">
      <c r="A431" s="174" t="s">
        <v>651</v>
      </c>
      <c r="B431" s="144" t="s">
        <v>483</v>
      </c>
      <c r="C431" s="151" t="s">
        <v>342</v>
      </c>
      <c r="D431" s="164" t="s">
        <v>624</v>
      </c>
      <c r="E431" s="145" t="s">
        <v>744</v>
      </c>
      <c r="F431" s="146" t="s">
        <v>745</v>
      </c>
      <c r="G431" s="146">
        <v>93142005</v>
      </c>
      <c r="H431" s="147" t="s">
        <v>748</v>
      </c>
      <c r="I431" s="174">
        <v>10</v>
      </c>
      <c r="J431" s="147" t="s">
        <v>33</v>
      </c>
      <c r="K431" s="175">
        <v>2300000</v>
      </c>
      <c r="L431" s="176">
        <v>1</v>
      </c>
      <c r="M431" s="144" t="s">
        <v>268</v>
      </c>
      <c r="N431" s="145" t="s">
        <v>749</v>
      </c>
      <c r="O431" s="177" t="s">
        <v>366</v>
      </c>
      <c r="P431" s="146" t="s">
        <v>366</v>
      </c>
      <c r="Q431" s="146" t="s">
        <v>650</v>
      </c>
    </row>
    <row r="432" spans="1:21" ht="22.5" customHeight="1" x14ac:dyDescent="0.2">
      <c r="A432" s="136" t="s">
        <v>750</v>
      </c>
      <c r="B432" s="137" t="s">
        <v>751</v>
      </c>
      <c r="C432" s="137" t="s">
        <v>752</v>
      </c>
      <c r="D432" s="178" t="s">
        <v>753</v>
      </c>
      <c r="E432" s="139" t="s">
        <v>754</v>
      </c>
      <c r="F432" s="179" t="s">
        <v>83</v>
      </c>
      <c r="G432" s="138">
        <v>52141510</v>
      </c>
      <c r="H432" s="150" t="s">
        <v>755</v>
      </c>
      <c r="I432" s="136">
        <v>10</v>
      </c>
      <c r="J432" s="141" t="s">
        <v>33</v>
      </c>
      <c r="K432" s="171">
        <v>70000000</v>
      </c>
      <c r="L432" s="172">
        <v>17</v>
      </c>
      <c r="M432" s="137" t="s">
        <v>756</v>
      </c>
      <c r="N432" s="180" t="s">
        <v>757</v>
      </c>
      <c r="O432" s="173" t="s">
        <v>67</v>
      </c>
      <c r="P432" s="138" t="s">
        <v>36</v>
      </c>
      <c r="Q432" s="138" t="s">
        <v>497</v>
      </c>
      <c r="U432" s="58"/>
    </row>
    <row r="433" spans="1:21" ht="28.5" customHeight="1" x14ac:dyDescent="0.2">
      <c r="A433" s="136" t="s">
        <v>758</v>
      </c>
      <c r="B433" s="137" t="s">
        <v>751</v>
      </c>
      <c r="C433" s="137" t="s">
        <v>484</v>
      </c>
      <c r="D433" s="178" t="s">
        <v>759</v>
      </c>
      <c r="E433" s="139" t="s">
        <v>754</v>
      </c>
      <c r="F433" s="179" t="s">
        <v>83</v>
      </c>
      <c r="G433" s="138">
        <v>52141510</v>
      </c>
      <c r="H433" s="150" t="s">
        <v>755</v>
      </c>
      <c r="I433" s="136">
        <v>16</v>
      </c>
      <c r="J433" s="141" t="s">
        <v>33</v>
      </c>
      <c r="K433" s="171">
        <v>2500000</v>
      </c>
      <c r="L433" s="172">
        <v>1</v>
      </c>
      <c r="M433" s="137" t="s">
        <v>756</v>
      </c>
      <c r="N433" s="180" t="s">
        <v>757</v>
      </c>
      <c r="O433" s="173" t="s">
        <v>67</v>
      </c>
      <c r="P433" s="138" t="s">
        <v>36</v>
      </c>
      <c r="Q433" s="138" t="s">
        <v>497</v>
      </c>
      <c r="U433" s="58"/>
    </row>
    <row r="434" spans="1:21" ht="28.5" customHeight="1" x14ac:dyDescent="0.2">
      <c r="A434" s="136" t="s">
        <v>750</v>
      </c>
      <c r="B434" s="137" t="s">
        <v>751</v>
      </c>
      <c r="C434" s="137" t="s">
        <v>752</v>
      </c>
      <c r="D434" s="178" t="s">
        <v>753</v>
      </c>
      <c r="E434" s="139" t="s">
        <v>760</v>
      </c>
      <c r="F434" s="179" t="s">
        <v>89</v>
      </c>
      <c r="G434" s="138">
        <v>52161505</v>
      </c>
      <c r="H434" s="150" t="s">
        <v>761</v>
      </c>
      <c r="I434" s="136">
        <v>10</v>
      </c>
      <c r="J434" s="141" t="s">
        <v>33</v>
      </c>
      <c r="K434" s="171">
        <v>26000000</v>
      </c>
      <c r="L434" s="172">
        <v>5</v>
      </c>
      <c r="M434" s="137" t="s">
        <v>756</v>
      </c>
      <c r="N434" s="180" t="s">
        <v>757</v>
      </c>
      <c r="O434" s="173" t="s">
        <v>67</v>
      </c>
      <c r="P434" s="138" t="s">
        <v>36</v>
      </c>
      <c r="Q434" s="138" t="s">
        <v>497</v>
      </c>
      <c r="U434" s="58"/>
    </row>
    <row r="435" spans="1:21" ht="44.25" customHeight="1" x14ac:dyDescent="0.2">
      <c r="A435" s="136" t="s">
        <v>750</v>
      </c>
      <c r="B435" s="137" t="s">
        <v>751</v>
      </c>
      <c r="C435" s="137" t="s">
        <v>42</v>
      </c>
      <c r="D435" s="178" t="s">
        <v>762</v>
      </c>
      <c r="E435" s="139" t="s">
        <v>763</v>
      </c>
      <c r="F435" s="179" t="s">
        <v>107</v>
      </c>
      <c r="G435" s="138">
        <v>43231512</v>
      </c>
      <c r="H435" s="150" t="s">
        <v>764</v>
      </c>
      <c r="I435" s="136">
        <v>10</v>
      </c>
      <c r="J435" s="141" t="s">
        <v>33</v>
      </c>
      <c r="K435" s="171">
        <v>50000000</v>
      </c>
      <c r="L435" s="172">
        <v>1</v>
      </c>
      <c r="M435" s="137" t="s">
        <v>765</v>
      </c>
      <c r="N435" s="180" t="s">
        <v>766</v>
      </c>
      <c r="O435" s="173" t="s">
        <v>36</v>
      </c>
      <c r="P435" s="138" t="s">
        <v>80</v>
      </c>
      <c r="Q435" s="138" t="s">
        <v>497</v>
      </c>
      <c r="U435" s="58"/>
    </row>
    <row r="436" spans="1:21" ht="28.5" customHeight="1" x14ac:dyDescent="0.2">
      <c r="A436" s="136" t="s">
        <v>750</v>
      </c>
      <c r="B436" s="137" t="s">
        <v>751</v>
      </c>
      <c r="C436" s="137" t="s">
        <v>767</v>
      </c>
      <c r="D436" s="178" t="s">
        <v>768</v>
      </c>
      <c r="E436" s="139" t="s">
        <v>769</v>
      </c>
      <c r="F436" s="179" t="s">
        <v>110</v>
      </c>
      <c r="G436" s="138">
        <v>50192701</v>
      </c>
      <c r="H436" s="150" t="s">
        <v>770</v>
      </c>
      <c r="I436" s="136">
        <v>10</v>
      </c>
      <c r="J436" s="141" t="s">
        <v>33</v>
      </c>
      <c r="K436" s="171">
        <v>40000000</v>
      </c>
      <c r="L436" s="172">
        <v>1</v>
      </c>
      <c r="M436" s="137" t="s">
        <v>765</v>
      </c>
      <c r="N436" s="180" t="s">
        <v>771</v>
      </c>
      <c r="O436" s="173" t="s">
        <v>127</v>
      </c>
      <c r="P436" s="138" t="s">
        <v>68</v>
      </c>
      <c r="Q436" s="138" t="s">
        <v>497</v>
      </c>
      <c r="U436" s="58"/>
    </row>
    <row r="437" spans="1:21" ht="28.5" customHeight="1" x14ac:dyDescent="0.2">
      <c r="A437" s="136" t="s">
        <v>750</v>
      </c>
      <c r="B437" s="137" t="s">
        <v>751</v>
      </c>
      <c r="C437" s="137" t="s">
        <v>772</v>
      </c>
      <c r="D437" s="178" t="s">
        <v>773</v>
      </c>
      <c r="E437" s="139" t="s">
        <v>769</v>
      </c>
      <c r="F437" s="179" t="s">
        <v>110</v>
      </c>
      <c r="G437" s="138">
        <v>50161500</v>
      </c>
      <c r="H437" s="150" t="s">
        <v>774</v>
      </c>
      <c r="I437" s="136">
        <v>10</v>
      </c>
      <c r="J437" s="141" t="s">
        <v>33</v>
      </c>
      <c r="K437" s="171">
        <v>6000000</v>
      </c>
      <c r="L437" s="172">
        <v>1</v>
      </c>
      <c r="M437" s="137" t="s">
        <v>765</v>
      </c>
      <c r="N437" s="180" t="s">
        <v>775</v>
      </c>
      <c r="O437" s="173" t="s">
        <v>127</v>
      </c>
      <c r="P437" s="138" t="s">
        <v>68</v>
      </c>
      <c r="Q437" s="138" t="s">
        <v>497</v>
      </c>
      <c r="U437" s="58"/>
    </row>
    <row r="438" spans="1:21" ht="28.5" customHeight="1" x14ac:dyDescent="0.2">
      <c r="A438" s="136" t="s">
        <v>750</v>
      </c>
      <c r="B438" s="137" t="s">
        <v>751</v>
      </c>
      <c r="C438" s="137" t="s">
        <v>772</v>
      </c>
      <c r="D438" s="178" t="s">
        <v>773</v>
      </c>
      <c r="E438" s="139" t="s">
        <v>776</v>
      </c>
      <c r="F438" s="179" t="s">
        <v>229</v>
      </c>
      <c r="G438" s="138">
        <v>14111828</v>
      </c>
      <c r="H438" s="150" t="s">
        <v>777</v>
      </c>
      <c r="I438" s="136">
        <v>10</v>
      </c>
      <c r="J438" s="141" t="s">
        <v>33</v>
      </c>
      <c r="K438" s="171">
        <v>90000000</v>
      </c>
      <c r="L438" s="172">
        <v>1</v>
      </c>
      <c r="M438" s="137" t="s">
        <v>765</v>
      </c>
      <c r="N438" s="180" t="s">
        <v>778</v>
      </c>
      <c r="O438" s="173" t="s">
        <v>127</v>
      </c>
      <c r="P438" s="138" t="s">
        <v>68</v>
      </c>
      <c r="Q438" s="138" t="s">
        <v>497</v>
      </c>
      <c r="U438" s="58"/>
    </row>
    <row r="439" spans="1:21" ht="28.5" customHeight="1" x14ac:dyDescent="0.2">
      <c r="A439" s="136" t="s">
        <v>758</v>
      </c>
      <c r="B439" s="137" t="s">
        <v>751</v>
      </c>
      <c r="C439" s="137" t="s">
        <v>484</v>
      </c>
      <c r="D439" s="178" t="s">
        <v>759</v>
      </c>
      <c r="E439" s="139" t="s">
        <v>776</v>
      </c>
      <c r="F439" s="179" t="s">
        <v>229</v>
      </c>
      <c r="G439" s="138">
        <v>14111828</v>
      </c>
      <c r="H439" s="150" t="s">
        <v>779</v>
      </c>
      <c r="I439" s="136">
        <v>10</v>
      </c>
      <c r="J439" s="141" t="s">
        <v>33</v>
      </c>
      <c r="K439" s="171">
        <v>12480000</v>
      </c>
      <c r="L439" s="172">
        <v>1</v>
      </c>
      <c r="M439" s="137" t="s">
        <v>765</v>
      </c>
      <c r="N439" s="180" t="s">
        <v>778</v>
      </c>
      <c r="O439" s="173" t="s">
        <v>127</v>
      </c>
      <c r="P439" s="138" t="s">
        <v>68</v>
      </c>
      <c r="Q439" s="138" t="s">
        <v>497</v>
      </c>
      <c r="U439" s="58"/>
    </row>
    <row r="440" spans="1:21" ht="47.25" customHeight="1" x14ac:dyDescent="0.2">
      <c r="A440" s="136" t="s">
        <v>750</v>
      </c>
      <c r="B440" s="137" t="s">
        <v>751</v>
      </c>
      <c r="C440" s="137" t="s">
        <v>772</v>
      </c>
      <c r="D440" s="178" t="s">
        <v>780</v>
      </c>
      <c r="E440" s="139" t="s">
        <v>781</v>
      </c>
      <c r="F440" s="179" t="s">
        <v>233</v>
      </c>
      <c r="G440" s="138">
        <v>15101506</v>
      </c>
      <c r="H440" s="150" t="s">
        <v>782</v>
      </c>
      <c r="I440" s="136">
        <v>10</v>
      </c>
      <c r="J440" s="141" t="s">
        <v>33</v>
      </c>
      <c r="K440" s="171">
        <v>200000000</v>
      </c>
      <c r="L440" s="172">
        <v>1</v>
      </c>
      <c r="M440" s="137" t="s">
        <v>765</v>
      </c>
      <c r="N440" s="180" t="s">
        <v>783</v>
      </c>
      <c r="O440" s="173" t="s">
        <v>36</v>
      </c>
      <c r="P440" s="138" t="s">
        <v>79</v>
      </c>
      <c r="Q440" s="138" t="s">
        <v>429</v>
      </c>
      <c r="U440" s="58"/>
    </row>
    <row r="441" spans="1:21" ht="28.5" customHeight="1" x14ac:dyDescent="0.2">
      <c r="A441" s="136" t="s">
        <v>750</v>
      </c>
      <c r="B441" s="137" t="s">
        <v>751</v>
      </c>
      <c r="C441" s="137" t="s">
        <v>772</v>
      </c>
      <c r="D441" s="178" t="s">
        <v>780</v>
      </c>
      <c r="E441" s="139" t="s">
        <v>781</v>
      </c>
      <c r="F441" s="179" t="s">
        <v>233</v>
      </c>
      <c r="G441" s="138">
        <v>15101505</v>
      </c>
      <c r="H441" s="150" t="s">
        <v>784</v>
      </c>
      <c r="I441" s="136">
        <v>10</v>
      </c>
      <c r="J441" s="141" t="s">
        <v>33</v>
      </c>
      <c r="K441" s="171">
        <v>335000000</v>
      </c>
      <c r="L441" s="172">
        <v>1</v>
      </c>
      <c r="M441" s="137" t="s">
        <v>765</v>
      </c>
      <c r="N441" s="180" t="s">
        <v>783</v>
      </c>
      <c r="O441" s="173" t="s">
        <v>36</v>
      </c>
      <c r="P441" s="138" t="s">
        <v>79</v>
      </c>
      <c r="Q441" s="138" t="s">
        <v>429</v>
      </c>
      <c r="U441" s="58"/>
    </row>
    <row r="442" spans="1:21" ht="28.5" customHeight="1" x14ac:dyDescent="0.2">
      <c r="A442" s="136" t="s">
        <v>750</v>
      </c>
      <c r="B442" s="137" t="s">
        <v>751</v>
      </c>
      <c r="C442" s="137" t="s">
        <v>772</v>
      </c>
      <c r="D442" s="178" t="s">
        <v>780</v>
      </c>
      <c r="E442" s="139" t="s">
        <v>781</v>
      </c>
      <c r="F442" s="179" t="s">
        <v>233</v>
      </c>
      <c r="G442" s="138">
        <v>15101506</v>
      </c>
      <c r="H442" s="150" t="s">
        <v>785</v>
      </c>
      <c r="I442" s="136">
        <v>10</v>
      </c>
      <c r="J442" s="141" t="s">
        <v>230</v>
      </c>
      <c r="K442" s="171">
        <v>615000000</v>
      </c>
      <c r="L442" s="172">
        <v>1</v>
      </c>
      <c r="M442" s="137" t="s">
        <v>765</v>
      </c>
      <c r="N442" s="180" t="s">
        <v>786</v>
      </c>
      <c r="O442" s="173" t="s">
        <v>36</v>
      </c>
      <c r="P442" s="138" t="s">
        <v>79</v>
      </c>
      <c r="Q442" s="138" t="s">
        <v>429</v>
      </c>
      <c r="U442" s="58"/>
    </row>
    <row r="443" spans="1:21" ht="28.5" customHeight="1" x14ac:dyDescent="0.2">
      <c r="A443" s="136" t="s">
        <v>750</v>
      </c>
      <c r="B443" s="137" t="s">
        <v>751</v>
      </c>
      <c r="C443" s="137" t="s">
        <v>787</v>
      </c>
      <c r="D443" s="178" t="s">
        <v>788</v>
      </c>
      <c r="E443" s="139" t="s">
        <v>789</v>
      </c>
      <c r="F443" s="179" t="s">
        <v>531</v>
      </c>
      <c r="G443" s="138">
        <v>41104201</v>
      </c>
      <c r="H443" s="150" t="s">
        <v>790</v>
      </c>
      <c r="I443" s="136">
        <v>10</v>
      </c>
      <c r="J443" s="141" t="s">
        <v>33</v>
      </c>
      <c r="K443" s="171">
        <v>4000000</v>
      </c>
      <c r="L443" s="172">
        <v>6</v>
      </c>
      <c r="M443" s="137" t="s">
        <v>791</v>
      </c>
      <c r="N443" s="180" t="s">
        <v>792</v>
      </c>
      <c r="O443" s="173" t="s">
        <v>127</v>
      </c>
      <c r="P443" s="138" t="s">
        <v>68</v>
      </c>
      <c r="Q443" s="138" t="s">
        <v>497</v>
      </c>
      <c r="U443" s="58"/>
    </row>
    <row r="444" spans="1:21" ht="28.5" customHeight="1" x14ac:dyDescent="0.2">
      <c r="A444" s="136" t="s">
        <v>750</v>
      </c>
      <c r="B444" s="137" t="s">
        <v>751</v>
      </c>
      <c r="C444" s="137" t="s">
        <v>787</v>
      </c>
      <c r="D444" s="178" t="s">
        <v>788</v>
      </c>
      <c r="E444" s="139" t="s">
        <v>789</v>
      </c>
      <c r="F444" s="179" t="s">
        <v>531</v>
      </c>
      <c r="G444" s="138">
        <v>12352106</v>
      </c>
      <c r="H444" s="150" t="s">
        <v>793</v>
      </c>
      <c r="I444" s="136">
        <v>10</v>
      </c>
      <c r="J444" s="141" t="s">
        <v>33</v>
      </c>
      <c r="K444" s="171">
        <v>1882000</v>
      </c>
      <c r="L444" s="172">
        <v>120</v>
      </c>
      <c r="M444" s="137" t="s">
        <v>794</v>
      </c>
      <c r="N444" s="180" t="s">
        <v>792</v>
      </c>
      <c r="O444" s="173" t="s">
        <v>127</v>
      </c>
      <c r="P444" s="138" t="s">
        <v>68</v>
      </c>
      <c r="Q444" s="138" t="s">
        <v>497</v>
      </c>
      <c r="U444" s="58"/>
    </row>
    <row r="445" spans="1:21" ht="28.5" customHeight="1" x14ac:dyDescent="0.2">
      <c r="A445" s="136" t="s">
        <v>750</v>
      </c>
      <c r="B445" s="137" t="s">
        <v>751</v>
      </c>
      <c r="C445" s="137" t="s">
        <v>787</v>
      </c>
      <c r="D445" s="178" t="s">
        <v>788</v>
      </c>
      <c r="E445" s="139" t="s">
        <v>789</v>
      </c>
      <c r="F445" s="179" t="s">
        <v>531</v>
      </c>
      <c r="G445" s="138">
        <v>51211622</v>
      </c>
      <c r="H445" s="150" t="s">
        <v>795</v>
      </c>
      <c r="I445" s="136">
        <v>10</v>
      </c>
      <c r="J445" s="141" t="s">
        <v>33</v>
      </c>
      <c r="K445" s="171">
        <v>350000</v>
      </c>
      <c r="L445" s="172">
        <v>2</v>
      </c>
      <c r="M445" s="137" t="s">
        <v>796</v>
      </c>
      <c r="N445" s="180" t="s">
        <v>792</v>
      </c>
      <c r="O445" s="173" t="s">
        <v>127</v>
      </c>
      <c r="P445" s="138" t="s">
        <v>68</v>
      </c>
      <c r="Q445" s="138" t="s">
        <v>497</v>
      </c>
      <c r="U445" s="58"/>
    </row>
    <row r="446" spans="1:21" ht="28.5" customHeight="1" x14ac:dyDescent="0.2">
      <c r="A446" s="136" t="s">
        <v>750</v>
      </c>
      <c r="B446" s="137" t="s">
        <v>751</v>
      </c>
      <c r="C446" s="137" t="s">
        <v>787</v>
      </c>
      <c r="D446" s="178" t="s">
        <v>788</v>
      </c>
      <c r="E446" s="139" t="s">
        <v>789</v>
      </c>
      <c r="F446" s="179" t="s">
        <v>531</v>
      </c>
      <c r="G446" s="138">
        <v>51171629</v>
      </c>
      <c r="H446" s="150" t="s">
        <v>797</v>
      </c>
      <c r="I446" s="136">
        <v>10</v>
      </c>
      <c r="J446" s="141" t="s">
        <v>33</v>
      </c>
      <c r="K446" s="171">
        <v>258000</v>
      </c>
      <c r="L446" s="172">
        <v>12</v>
      </c>
      <c r="M446" s="137" t="s">
        <v>798</v>
      </c>
      <c r="N446" s="180" t="s">
        <v>792</v>
      </c>
      <c r="O446" s="173" t="s">
        <v>127</v>
      </c>
      <c r="P446" s="138" t="s">
        <v>68</v>
      </c>
      <c r="Q446" s="138" t="s">
        <v>497</v>
      </c>
      <c r="U446" s="58"/>
    </row>
    <row r="447" spans="1:21" ht="28.5" customHeight="1" x14ac:dyDescent="0.2">
      <c r="A447" s="136" t="s">
        <v>750</v>
      </c>
      <c r="B447" s="137" t="s">
        <v>751</v>
      </c>
      <c r="C447" s="137" t="s">
        <v>787</v>
      </c>
      <c r="D447" s="178" t="s">
        <v>788</v>
      </c>
      <c r="E447" s="139" t="s">
        <v>789</v>
      </c>
      <c r="F447" s="179" t="s">
        <v>531</v>
      </c>
      <c r="G447" s="138">
        <v>73101602</v>
      </c>
      <c r="H447" s="150" t="s">
        <v>799</v>
      </c>
      <c r="I447" s="136">
        <v>10</v>
      </c>
      <c r="J447" s="141" t="s">
        <v>33</v>
      </c>
      <c r="K447" s="171">
        <v>2130000</v>
      </c>
      <c r="L447" s="172">
        <v>10</v>
      </c>
      <c r="M447" s="137" t="s">
        <v>796</v>
      </c>
      <c r="N447" s="180" t="s">
        <v>792</v>
      </c>
      <c r="O447" s="173" t="s">
        <v>127</v>
      </c>
      <c r="P447" s="138" t="s">
        <v>68</v>
      </c>
      <c r="Q447" s="138" t="s">
        <v>497</v>
      </c>
      <c r="U447" s="58"/>
    </row>
    <row r="448" spans="1:21" ht="28.5" customHeight="1" x14ac:dyDescent="0.2">
      <c r="A448" s="136" t="s">
        <v>750</v>
      </c>
      <c r="B448" s="137" t="s">
        <v>751</v>
      </c>
      <c r="C448" s="137" t="s">
        <v>787</v>
      </c>
      <c r="D448" s="178" t="s">
        <v>788</v>
      </c>
      <c r="E448" s="139" t="s">
        <v>789</v>
      </c>
      <c r="F448" s="179" t="s">
        <v>531</v>
      </c>
      <c r="G448" s="138">
        <v>41104201</v>
      </c>
      <c r="H448" s="150" t="s">
        <v>800</v>
      </c>
      <c r="I448" s="136">
        <v>10</v>
      </c>
      <c r="J448" s="141" t="s">
        <v>33</v>
      </c>
      <c r="K448" s="171">
        <v>380000</v>
      </c>
      <c r="L448" s="172">
        <v>10</v>
      </c>
      <c r="M448" s="137" t="s">
        <v>798</v>
      </c>
      <c r="N448" s="180" t="s">
        <v>792</v>
      </c>
      <c r="O448" s="173" t="s">
        <v>127</v>
      </c>
      <c r="P448" s="138" t="s">
        <v>68</v>
      </c>
      <c r="Q448" s="138" t="s">
        <v>497</v>
      </c>
      <c r="U448" s="58"/>
    </row>
    <row r="449" spans="1:17" ht="41.25" customHeight="1" x14ac:dyDescent="0.2">
      <c r="A449" s="136" t="s">
        <v>750</v>
      </c>
      <c r="B449" s="137" t="s">
        <v>751</v>
      </c>
      <c r="C449" s="137" t="s">
        <v>801</v>
      </c>
      <c r="D449" s="178" t="s">
        <v>802</v>
      </c>
      <c r="E449" s="139" t="s">
        <v>803</v>
      </c>
      <c r="F449" s="179" t="s">
        <v>240</v>
      </c>
      <c r="G449" s="138">
        <v>42311518</v>
      </c>
      <c r="H449" s="150" t="s">
        <v>804</v>
      </c>
      <c r="I449" s="136">
        <v>10</v>
      </c>
      <c r="J449" s="141" t="s">
        <v>33</v>
      </c>
      <c r="K449" s="175">
        <v>1000000</v>
      </c>
      <c r="L449" s="176">
        <v>2</v>
      </c>
      <c r="M449" s="144" t="s">
        <v>805</v>
      </c>
      <c r="N449" s="180" t="s">
        <v>806</v>
      </c>
      <c r="O449" s="177" t="s">
        <v>35</v>
      </c>
      <c r="P449" s="146" t="s">
        <v>79</v>
      </c>
      <c r="Q449" s="138" t="s">
        <v>497</v>
      </c>
    </row>
    <row r="450" spans="1:17" ht="46.5" customHeight="1" x14ac:dyDescent="0.2">
      <c r="A450" s="136" t="s">
        <v>750</v>
      </c>
      <c r="B450" s="137" t="s">
        <v>751</v>
      </c>
      <c r="C450" s="137" t="s">
        <v>801</v>
      </c>
      <c r="D450" s="178" t="s">
        <v>802</v>
      </c>
      <c r="E450" s="139" t="s">
        <v>803</v>
      </c>
      <c r="F450" s="179" t="s">
        <v>240</v>
      </c>
      <c r="G450" s="138">
        <v>42311518</v>
      </c>
      <c r="H450" s="150" t="s">
        <v>807</v>
      </c>
      <c r="I450" s="136">
        <v>10</v>
      </c>
      <c r="J450" s="141" t="s">
        <v>33</v>
      </c>
      <c r="K450" s="175">
        <v>2500000</v>
      </c>
      <c r="L450" s="176">
        <v>4</v>
      </c>
      <c r="M450" s="144" t="s">
        <v>805</v>
      </c>
      <c r="N450" s="180" t="s">
        <v>806</v>
      </c>
      <c r="O450" s="177" t="s">
        <v>35</v>
      </c>
      <c r="P450" s="146" t="s">
        <v>79</v>
      </c>
      <c r="Q450" s="138" t="s">
        <v>497</v>
      </c>
    </row>
    <row r="451" spans="1:17" ht="42" customHeight="1" x14ac:dyDescent="0.2">
      <c r="A451" s="136" t="s">
        <v>750</v>
      </c>
      <c r="B451" s="137" t="s">
        <v>751</v>
      </c>
      <c r="C451" s="137" t="s">
        <v>772</v>
      </c>
      <c r="D451" s="178" t="s">
        <v>773</v>
      </c>
      <c r="E451" s="139" t="s">
        <v>803</v>
      </c>
      <c r="F451" s="179" t="s">
        <v>240</v>
      </c>
      <c r="G451" s="146">
        <v>47131700</v>
      </c>
      <c r="H451" s="150" t="s">
        <v>808</v>
      </c>
      <c r="I451" s="174">
        <v>10</v>
      </c>
      <c r="J451" s="147" t="s">
        <v>33</v>
      </c>
      <c r="K451" s="175">
        <v>30000000</v>
      </c>
      <c r="L451" s="176">
        <v>1</v>
      </c>
      <c r="M451" s="144" t="s">
        <v>765</v>
      </c>
      <c r="N451" s="180" t="s">
        <v>809</v>
      </c>
      <c r="O451" s="173" t="s">
        <v>127</v>
      </c>
      <c r="P451" s="138" t="s">
        <v>68</v>
      </c>
      <c r="Q451" s="138" t="s">
        <v>497</v>
      </c>
    </row>
    <row r="452" spans="1:17" ht="42" customHeight="1" x14ac:dyDescent="0.2">
      <c r="A452" s="136" t="s">
        <v>750</v>
      </c>
      <c r="B452" s="137" t="s">
        <v>751</v>
      </c>
      <c r="C452" s="137" t="s">
        <v>772</v>
      </c>
      <c r="D452" s="178" t="s">
        <v>780</v>
      </c>
      <c r="E452" s="139" t="s">
        <v>803</v>
      </c>
      <c r="F452" s="179" t="s">
        <v>240</v>
      </c>
      <c r="G452" s="146">
        <v>15121500</v>
      </c>
      <c r="H452" s="150" t="s">
        <v>810</v>
      </c>
      <c r="I452" s="174">
        <v>10</v>
      </c>
      <c r="J452" s="147" t="s">
        <v>33</v>
      </c>
      <c r="K452" s="175">
        <v>3000000</v>
      </c>
      <c r="L452" s="176">
        <v>1</v>
      </c>
      <c r="M452" s="144" t="s">
        <v>765</v>
      </c>
      <c r="N452" s="180" t="s">
        <v>811</v>
      </c>
      <c r="O452" s="177" t="s">
        <v>68</v>
      </c>
      <c r="P452" s="146" t="s">
        <v>35</v>
      </c>
      <c r="Q452" s="138" t="s">
        <v>497</v>
      </c>
    </row>
    <row r="453" spans="1:17" ht="32.25" customHeight="1" x14ac:dyDescent="0.2">
      <c r="A453" s="136" t="s">
        <v>750</v>
      </c>
      <c r="B453" s="137" t="s">
        <v>751</v>
      </c>
      <c r="C453" s="137" t="s">
        <v>772</v>
      </c>
      <c r="D453" s="178" t="s">
        <v>780</v>
      </c>
      <c r="E453" s="139" t="s">
        <v>812</v>
      </c>
      <c r="F453" s="181" t="s">
        <v>262</v>
      </c>
      <c r="G453" s="146">
        <v>25172504</v>
      </c>
      <c r="H453" s="150" t="s">
        <v>813</v>
      </c>
      <c r="I453" s="174">
        <v>10</v>
      </c>
      <c r="J453" s="147" t="s">
        <v>33</v>
      </c>
      <c r="K453" s="175">
        <v>300000000</v>
      </c>
      <c r="L453" s="176">
        <v>1</v>
      </c>
      <c r="M453" s="144" t="s">
        <v>765</v>
      </c>
      <c r="N453" s="180" t="s">
        <v>814</v>
      </c>
      <c r="O453" s="177" t="s">
        <v>68</v>
      </c>
      <c r="P453" s="146" t="s">
        <v>67</v>
      </c>
      <c r="Q453" s="146" t="s">
        <v>429</v>
      </c>
    </row>
    <row r="454" spans="1:17" ht="20.100000000000001" customHeight="1" x14ac:dyDescent="0.2">
      <c r="A454" s="136" t="s">
        <v>750</v>
      </c>
      <c r="B454" s="137" t="s">
        <v>751</v>
      </c>
      <c r="C454" s="137" t="s">
        <v>772</v>
      </c>
      <c r="D454" s="178" t="s">
        <v>815</v>
      </c>
      <c r="E454" s="139" t="s">
        <v>812</v>
      </c>
      <c r="F454" s="181" t="s">
        <v>262</v>
      </c>
      <c r="G454" s="146">
        <v>46181704</v>
      </c>
      <c r="H454" s="150" t="s">
        <v>816</v>
      </c>
      <c r="I454" s="174">
        <v>10</v>
      </c>
      <c r="J454" s="147" t="s">
        <v>33</v>
      </c>
      <c r="K454" s="175">
        <v>300000</v>
      </c>
      <c r="L454" s="176">
        <v>2</v>
      </c>
      <c r="M454" s="144" t="s">
        <v>805</v>
      </c>
      <c r="N454" s="180" t="s">
        <v>817</v>
      </c>
      <c r="O454" s="177" t="s">
        <v>35</v>
      </c>
      <c r="P454" s="146" t="s">
        <v>79</v>
      </c>
      <c r="Q454" s="138" t="s">
        <v>497</v>
      </c>
    </row>
    <row r="455" spans="1:17" ht="20.100000000000001" customHeight="1" x14ac:dyDescent="0.2">
      <c r="A455" s="136" t="s">
        <v>750</v>
      </c>
      <c r="B455" s="137" t="s">
        <v>751</v>
      </c>
      <c r="C455" s="137" t="s">
        <v>772</v>
      </c>
      <c r="D455" s="178" t="s">
        <v>815</v>
      </c>
      <c r="E455" s="139" t="s">
        <v>812</v>
      </c>
      <c r="F455" s="181" t="s">
        <v>262</v>
      </c>
      <c r="G455" s="146">
        <v>46182002</v>
      </c>
      <c r="H455" s="150" t="s">
        <v>818</v>
      </c>
      <c r="I455" s="174">
        <v>10</v>
      </c>
      <c r="J455" s="147" t="s">
        <v>33</v>
      </c>
      <c r="K455" s="175">
        <v>250000</v>
      </c>
      <c r="L455" s="176">
        <v>2</v>
      </c>
      <c r="M455" s="144" t="s">
        <v>805</v>
      </c>
      <c r="N455" s="180" t="s">
        <v>817</v>
      </c>
      <c r="O455" s="177" t="s">
        <v>35</v>
      </c>
      <c r="P455" s="146" t="s">
        <v>79</v>
      </c>
      <c r="Q455" s="138" t="s">
        <v>497</v>
      </c>
    </row>
    <row r="456" spans="1:17" ht="20.100000000000001" customHeight="1" x14ac:dyDescent="0.2">
      <c r="A456" s="136" t="s">
        <v>750</v>
      </c>
      <c r="B456" s="137" t="s">
        <v>751</v>
      </c>
      <c r="C456" s="137" t="s">
        <v>772</v>
      </c>
      <c r="D456" s="178" t="s">
        <v>815</v>
      </c>
      <c r="E456" s="139" t="s">
        <v>812</v>
      </c>
      <c r="F456" s="181" t="s">
        <v>262</v>
      </c>
      <c r="G456" s="146">
        <v>46182001</v>
      </c>
      <c r="H456" s="150" t="s">
        <v>819</v>
      </c>
      <c r="I456" s="174">
        <v>10</v>
      </c>
      <c r="J456" s="147" t="s">
        <v>33</v>
      </c>
      <c r="K456" s="175">
        <v>40000</v>
      </c>
      <c r="L456" s="176">
        <v>2</v>
      </c>
      <c r="M456" s="144" t="s">
        <v>805</v>
      </c>
      <c r="N456" s="180" t="s">
        <v>817</v>
      </c>
      <c r="O456" s="177" t="s">
        <v>35</v>
      </c>
      <c r="P456" s="146" t="s">
        <v>79</v>
      </c>
      <c r="Q456" s="138" t="s">
        <v>497</v>
      </c>
    </row>
    <row r="457" spans="1:17" ht="20.100000000000001" customHeight="1" x14ac:dyDescent="0.2">
      <c r="A457" s="136" t="s">
        <v>750</v>
      </c>
      <c r="B457" s="137" t="s">
        <v>751</v>
      </c>
      <c r="C457" s="137" t="s">
        <v>772</v>
      </c>
      <c r="D457" s="178" t="s">
        <v>815</v>
      </c>
      <c r="E457" s="139" t="s">
        <v>812</v>
      </c>
      <c r="F457" s="181" t="s">
        <v>262</v>
      </c>
      <c r="G457" s="146">
        <v>46181902</v>
      </c>
      <c r="H457" s="150" t="s">
        <v>820</v>
      </c>
      <c r="I457" s="174">
        <v>10</v>
      </c>
      <c r="J457" s="147" t="s">
        <v>33</v>
      </c>
      <c r="K457" s="175">
        <v>600000</v>
      </c>
      <c r="L457" s="176">
        <v>50</v>
      </c>
      <c r="M457" s="144" t="s">
        <v>805</v>
      </c>
      <c r="N457" s="180" t="s">
        <v>817</v>
      </c>
      <c r="O457" s="177" t="s">
        <v>35</v>
      </c>
      <c r="P457" s="146" t="s">
        <v>79</v>
      </c>
      <c r="Q457" s="138" t="s">
        <v>497</v>
      </c>
    </row>
    <row r="458" spans="1:17" ht="33" customHeight="1" x14ac:dyDescent="0.2">
      <c r="A458" s="136" t="s">
        <v>750</v>
      </c>
      <c r="B458" s="137" t="s">
        <v>751</v>
      </c>
      <c r="C458" s="146" t="s">
        <v>821</v>
      </c>
      <c r="D458" s="178" t="s">
        <v>822</v>
      </c>
      <c r="E458" s="139" t="s">
        <v>812</v>
      </c>
      <c r="F458" s="181" t="s">
        <v>262</v>
      </c>
      <c r="G458" s="146">
        <v>24111503</v>
      </c>
      <c r="H458" s="150" t="s">
        <v>823</v>
      </c>
      <c r="I458" s="174">
        <v>10</v>
      </c>
      <c r="J458" s="147" t="s">
        <v>33</v>
      </c>
      <c r="K458" s="175">
        <v>1000000</v>
      </c>
      <c r="L458" s="176">
        <v>50</v>
      </c>
      <c r="M458" s="144" t="s">
        <v>805</v>
      </c>
      <c r="N458" s="180" t="s">
        <v>824</v>
      </c>
      <c r="O458" s="177" t="s">
        <v>67</v>
      </c>
      <c r="P458" s="146" t="s">
        <v>35</v>
      </c>
      <c r="Q458" s="138" t="s">
        <v>497</v>
      </c>
    </row>
    <row r="459" spans="1:17" ht="26.25" customHeight="1" x14ac:dyDescent="0.2">
      <c r="A459" s="136" t="s">
        <v>750</v>
      </c>
      <c r="B459" s="137" t="s">
        <v>751</v>
      </c>
      <c r="C459" s="146" t="s">
        <v>821</v>
      </c>
      <c r="D459" s="178" t="s">
        <v>822</v>
      </c>
      <c r="E459" s="139" t="s">
        <v>812</v>
      </c>
      <c r="F459" s="181" t="s">
        <v>262</v>
      </c>
      <c r="G459" s="146">
        <v>24111503</v>
      </c>
      <c r="H459" s="150" t="s">
        <v>825</v>
      </c>
      <c r="I459" s="174">
        <v>10</v>
      </c>
      <c r="J459" s="147" t="s">
        <v>33</v>
      </c>
      <c r="K459" s="175">
        <v>1000000</v>
      </c>
      <c r="L459" s="176">
        <v>50</v>
      </c>
      <c r="M459" s="144" t="s">
        <v>805</v>
      </c>
      <c r="N459" s="180" t="s">
        <v>824</v>
      </c>
      <c r="O459" s="177" t="s">
        <v>67</v>
      </c>
      <c r="P459" s="146" t="s">
        <v>35</v>
      </c>
      <c r="Q459" s="138" t="s">
        <v>497</v>
      </c>
    </row>
    <row r="460" spans="1:17" ht="24.75" customHeight="1" x14ac:dyDescent="0.2">
      <c r="A460" s="136" t="s">
        <v>750</v>
      </c>
      <c r="B460" s="137" t="s">
        <v>751</v>
      </c>
      <c r="C460" s="146" t="s">
        <v>821</v>
      </c>
      <c r="D460" s="178" t="s">
        <v>822</v>
      </c>
      <c r="E460" s="139" t="s">
        <v>812</v>
      </c>
      <c r="F460" s="181" t="s">
        <v>262</v>
      </c>
      <c r="G460" s="146">
        <v>24111503</v>
      </c>
      <c r="H460" s="150" t="s">
        <v>826</v>
      </c>
      <c r="I460" s="174">
        <v>10</v>
      </c>
      <c r="J460" s="147" t="s">
        <v>33</v>
      </c>
      <c r="K460" s="175">
        <v>1000000</v>
      </c>
      <c r="L460" s="176">
        <v>50</v>
      </c>
      <c r="M460" s="144" t="s">
        <v>805</v>
      </c>
      <c r="N460" s="180" t="s">
        <v>824</v>
      </c>
      <c r="O460" s="177" t="s">
        <v>67</v>
      </c>
      <c r="P460" s="146" t="s">
        <v>35</v>
      </c>
      <c r="Q460" s="138" t="s">
        <v>497</v>
      </c>
    </row>
    <row r="461" spans="1:17" ht="26.25" customHeight="1" x14ac:dyDescent="0.2">
      <c r="A461" s="136" t="s">
        <v>750</v>
      </c>
      <c r="B461" s="137" t="s">
        <v>751</v>
      </c>
      <c r="C461" s="146" t="s">
        <v>821</v>
      </c>
      <c r="D461" s="178" t="s">
        <v>822</v>
      </c>
      <c r="E461" s="139" t="s">
        <v>812</v>
      </c>
      <c r="F461" s="181" t="s">
        <v>262</v>
      </c>
      <c r="G461" s="146">
        <v>24101510</v>
      </c>
      <c r="H461" s="150" t="s">
        <v>827</v>
      </c>
      <c r="I461" s="174">
        <v>10</v>
      </c>
      <c r="J461" s="147" t="s">
        <v>33</v>
      </c>
      <c r="K461" s="175">
        <v>3000000</v>
      </c>
      <c r="L461" s="176">
        <v>6</v>
      </c>
      <c r="M461" s="144" t="s">
        <v>805</v>
      </c>
      <c r="N461" s="180" t="s">
        <v>824</v>
      </c>
      <c r="O461" s="177" t="s">
        <v>67</v>
      </c>
      <c r="P461" s="146" t="s">
        <v>35</v>
      </c>
      <c r="Q461" s="138" t="s">
        <v>497</v>
      </c>
    </row>
    <row r="462" spans="1:17" ht="24.75" customHeight="1" x14ac:dyDescent="0.2">
      <c r="A462" s="136" t="s">
        <v>750</v>
      </c>
      <c r="B462" s="137" t="s">
        <v>751</v>
      </c>
      <c r="C462" s="146" t="s">
        <v>821</v>
      </c>
      <c r="D462" s="178" t="s">
        <v>822</v>
      </c>
      <c r="E462" s="139" t="s">
        <v>812</v>
      </c>
      <c r="F462" s="181" t="s">
        <v>262</v>
      </c>
      <c r="G462" s="146">
        <v>47121700</v>
      </c>
      <c r="H462" s="150" t="s">
        <v>828</v>
      </c>
      <c r="I462" s="174">
        <v>10</v>
      </c>
      <c r="J462" s="147" t="s">
        <v>33</v>
      </c>
      <c r="K462" s="175">
        <v>4000000</v>
      </c>
      <c r="L462" s="176">
        <v>10</v>
      </c>
      <c r="M462" s="144" t="s">
        <v>805</v>
      </c>
      <c r="N462" s="180" t="s">
        <v>824</v>
      </c>
      <c r="O462" s="177" t="s">
        <v>67</v>
      </c>
      <c r="P462" s="146" t="s">
        <v>35</v>
      </c>
      <c r="Q462" s="138" t="s">
        <v>497</v>
      </c>
    </row>
    <row r="463" spans="1:17" ht="24.75" customHeight="1" x14ac:dyDescent="0.2">
      <c r="A463" s="136" t="s">
        <v>750</v>
      </c>
      <c r="B463" s="137" t="s">
        <v>751</v>
      </c>
      <c r="C463" s="137" t="s">
        <v>772</v>
      </c>
      <c r="D463" s="178" t="s">
        <v>815</v>
      </c>
      <c r="E463" s="139" t="s">
        <v>829</v>
      </c>
      <c r="F463" s="181" t="s">
        <v>312</v>
      </c>
      <c r="G463" s="146">
        <v>46181504</v>
      </c>
      <c r="H463" s="150" t="s">
        <v>830</v>
      </c>
      <c r="I463" s="174">
        <v>10</v>
      </c>
      <c r="J463" s="147" t="s">
        <v>33</v>
      </c>
      <c r="K463" s="175">
        <v>40000</v>
      </c>
      <c r="L463" s="176">
        <v>3</v>
      </c>
      <c r="M463" s="144" t="s">
        <v>805</v>
      </c>
      <c r="N463" s="180" t="s">
        <v>817</v>
      </c>
      <c r="O463" s="177" t="s">
        <v>35</v>
      </c>
      <c r="P463" s="146" t="s">
        <v>79</v>
      </c>
      <c r="Q463" s="138" t="s">
        <v>497</v>
      </c>
    </row>
    <row r="464" spans="1:17" ht="20.100000000000001" customHeight="1" x14ac:dyDescent="0.2">
      <c r="A464" s="136" t="s">
        <v>750</v>
      </c>
      <c r="B464" s="137" t="s">
        <v>751</v>
      </c>
      <c r="C464" s="137" t="s">
        <v>772</v>
      </c>
      <c r="D464" s="178" t="s">
        <v>815</v>
      </c>
      <c r="E464" s="139" t="s">
        <v>829</v>
      </c>
      <c r="F464" s="181" t="s">
        <v>312</v>
      </c>
      <c r="G464" s="146">
        <v>46181504</v>
      </c>
      <c r="H464" s="150" t="s">
        <v>831</v>
      </c>
      <c r="I464" s="174">
        <v>10</v>
      </c>
      <c r="J464" s="147" t="s">
        <v>33</v>
      </c>
      <c r="K464" s="175">
        <v>400000</v>
      </c>
      <c r="L464" s="176">
        <v>25</v>
      </c>
      <c r="M464" s="144" t="s">
        <v>805</v>
      </c>
      <c r="N464" s="180" t="s">
        <v>817</v>
      </c>
      <c r="O464" s="177" t="s">
        <v>35</v>
      </c>
      <c r="P464" s="146" t="s">
        <v>79</v>
      </c>
      <c r="Q464" s="138" t="s">
        <v>497</v>
      </c>
    </row>
    <row r="465" spans="1:17" ht="27.75" customHeight="1" x14ac:dyDescent="0.2">
      <c r="A465" s="136" t="s">
        <v>750</v>
      </c>
      <c r="B465" s="137" t="s">
        <v>751</v>
      </c>
      <c r="C465" s="137" t="s">
        <v>832</v>
      </c>
      <c r="D465" s="178" t="s">
        <v>833</v>
      </c>
      <c r="E465" s="139" t="s">
        <v>834</v>
      </c>
      <c r="F465" s="181" t="s">
        <v>316</v>
      </c>
      <c r="G465" s="146">
        <v>39121018</v>
      </c>
      <c r="H465" s="150" t="s">
        <v>835</v>
      </c>
      <c r="I465" s="174">
        <v>10</v>
      </c>
      <c r="J465" s="147" t="s">
        <v>33</v>
      </c>
      <c r="K465" s="175">
        <v>35000000</v>
      </c>
      <c r="L465" s="176">
        <v>2</v>
      </c>
      <c r="M465" s="144" t="s">
        <v>805</v>
      </c>
      <c r="N465" s="180" t="s">
        <v>836</v>
      </c>
      <c r="O465" s="177" t="s">
        <v>79</v>
      </c>
      <c r="P465" s="146" t="s">
        <v>80</v>
      </c>
      <c r="Q465" s="138" t="s">
        <v>497</v>
      </c>
    </row>
    <row r="466" spans="1:17" ht="27.75" customHeight="1" x14ac:dyDescent="0.2">
      <c r="A466" s="136" t="s">
        <v>750</v>
      </c>
      <c r="B466" s="137" t="s">
        <v>751</v>
      </c>
      <c r="C466" s="137" t="s">
        <v>787</v>
      </c>
      <c r="D466" s="178" t="s">
        <v>788</v>
      </c>
      <c r="E466" s="139" t="s">
        <v>834</v>
      </c>
      <c r="F466" s="181" t="s">
        <v>316</v>
      </c>
      <c r="G466" s="146">
        <v>24101507</v>
      </c>
      <c r="H466" s="150" t="s">
        <v>837</v>
      </c>
      <c r="I466" s="174">
        <v>10</v>
      </c>
      <c r="J466" s="147" t="s">
        <v>33</v>
      </c>
      <c r="K466" s="175">
        <v>140000000</v>
      </c>
      <c r="L466" s="176">
        <v>1</v>
      </c>
      <c r="M466" s="144" t="s">
        <v>765</v>
      </c>
      <c r="N466" s="180" t="s">
        <v>838</v>
      </c>
      <c r="O466" s="177" t="s">
        <v>127</v>
      </c>
      <c r="P466" s="146" t="s">
        <v>68</v>
      </c>
      <c r="Q466" s="138" t="s">
        <v>497</v>
      </c>
    </row>
    <row r="467" spans="1:17" ht="32.25" customHeight="1" x14ac:dyDescent="0.2">
      <c r="A467" s="136" t="s">
        <v>750</v>
      </c>
      <c r="B467" s="137" t="s">
        <v>751</v>
      </c>
      <c r="C467" s="137" t="s">
        <v>772</v>
      </c>
      <c r="D467" s="178" t="s">
        <v>815</v>
      </c>
      <c r="E467" s="139" t="s">
        <v>839</v>
      </c>
      <c r="F467" s="181" t="s">
        <v>91</v>
      </c>
      <c r="G467" s="146">
        <v>46181804</v>
      </c>
      <c r="H467" s="150" t="s">
        <v>840</v>
      </c>
      <c r="I467" s="174">
        <v>10</v>
      </c>
      <c r="J467" s="147" t="s">
        <v>33</v>
      </c>
      <c r="K467" s="175">
        <v>300000</v>
      </c>
      <c r="L467" s="176">
        <v>40</v>
      </c>
      <c r="M467" s="144" t="s">
        <v>805</v>
      </c>
      <c r="N467" s="180" t="s">
        <v>817</v>
      </c>
      <c r="O467" s="177" t="s">
        <v>36</v>
      </c>
      <c r="P467" s="146" t="s">
        <v>79</v>
      </c>
      <c r="Q467" s="138" t="s">
        <v>497</v>
      </c>
    </row>
    <row r="468" spans="1:17" ht="33" customHeight="1" x14ac:dyDescent="0.2">
      <c r="A468" s="136" t="s">
        <v>750</v>
      </c>
      <c r="B468" s="137" t="s">
        <v>751</v>
      </c>
      <c r="C468" s="137" t="s">
        <v>772</v>
      </c>
      <c r="D468" s="164" t="s">
        <v>841</v>
      </c>
      <c r="E468" s="145" t="s">
        <v>842</v>
      </c>
      <c r="F468" s="181" t="s">
        <v>338</v>
      </c>
      <c r="G468" s="146">
        <v>72102900</v>
      </c>
      <c r="H468" s="150" t="s">
        <v>843</v>
      </c>
      <c r="I468" s="174">
        <v>10</v>
      </c>
      <c r="J468" s="147" t="s">
        <v>33</v>
      </c>
      <c r="K468" s="175">
        <v>407700000</v>
      </c>
      <c r="L468" s="176">
        <v>1</v>
      </c>
      <c r="M468" s="144" t="s">
        <v>765</v>
      </c>
      <c r="N468" s="180" t="s">
        <v>844</v>
      </c>
      <c r="O468" s="177" t="s">
        <v>67</v>
      </c>
      <c r="P468" s="146" t="s">
        <v>36</v>
      </c>
      <c r="Q468" s="146" t="s">
        <v>429</v>
      </c>
    </row>
    <row r="469" spans="1:17" ht="37.5" customHeight="1" x14ac:dyDescent="0.2">
      <c r="A469" s="136" t="s">
        <v>750</v>
      </c>
      <c r="B469" s="137" t="s">
        <v>751</v>
      </c>
      <c r="C469" s="137" t="s">
        <v>772</v>
      </c>
      <c r="D469" s="164" t="s">
        <v>841</v>
      </c>
      <c r="E469" s="145" t="s">
        <v>842</v>
      </c>
      <c r="F469" s="181" t="s">
        <v>338</v>
      </c>
      <c r="G469" s="146">
        <v>72102900</v>
      </c>
      <c r="H469" s="150" t="s">
        <v>845</v>
      </c>
      <c r="I469" s="174">
        <v>10</v>
      </c>
      <c r="J469" s="147" t="s">
        <v>33</v>
      </c>
      <c r="K469" s="175">
        <v>230000000</v>
      </c>
      <c r="L469" s="176">
        <v>1</v>
      </c>
      <c r="M469" s="144" t="s">
        <v>765</v>
      </c>
      <c r="N469" s="180" t="s">
        <v>844</v>
      </c>
      <c r="O469" s="177" t="s">
        <v>67</v>
      </c>
      <c r="P469" s="146" t="s">
        <v>36</v>
      </c>
      <c r="Q469" s="146" t="s">
        <v>429</v>
      </c>
    </row>
    <row r="470" spans="1:17" ht="30.75" customHeight="1" x14ac:dyDescent="0.2">
      <c r="A470" s="136" t="s">
        <v>750</v>
      </c>
      <c r="B470" s="137" t="s">
        <v>751</v>
      </c>
      <c r="C470" s="137" t="s">
        <v>772</v>
      </c>
      <c r="D470" s="164" t="s">
        <v>841</v>
      </c>
      <c r="E470" s="145" t="s">
        <v>842</v>
      </c>
      <c r="F470" s="181" t="s">
        <v>338</v>
      </c>
      <c r="G470" s="146">
        <v>72102900</v>
      </c>
      <c r="H470" s="150" t="s">
        <v>846</v>
      </c>
      <c r="I470" s="174">
        <v>10</v>
      </c>
      <c r="J470" s="147" t="s">
        <v>33</v>
      </c>
      <c r="K470" s="175">
        <v>430000000</v>
      </c>
      <c r="L470" s="176">
        <v>1</v>
      </c>
      <c r="M470" s="144" t="s">
        <v>765</v>
      </c>
      <c r="N470" s="180" t="s">
        <v>844</v>
      </c>
      <c r="O470" s="177" t="s">
        <v>67</v>
      </c>
      <c r="P470" s="146" t="s">
        <v>36</v>
      </c>
      <c r="Q470" s="146" t="s">
        <v>429</v>
      </c>
    </row>
    <row r="471" spans="1:17" ht="30.75" customHeight="1" x14ac:dyDescent="0.2">
      <c r="A471" s="136" t="s">
        <v>758</v>
      </c>
      <c r="B471" s="137" t="s">
        <v>751</v>
      </c>
      <c r="C471" s="137" t="s">
        <v>484</v>
      </c>
      <c r="D471" s="178" t="s">
        <v>759</v>
      </c>
      <c r="E471" s="145" t="s">
        <v>842</v>
      </c>
      <c r="F471" s="181" t="s">
        <v>338</v>
      </c>
      <c r="G471" s="146">
        <v>72102900</v>
      </c>
      <c r="H471" s="150" t="s">
        <v>847</v>
      </c>
      <c r="I471" s="174">
        <v>10</v>
      </c>
      <c r="J471" s="147" t="s">
        <v>33</v>
      </c>
      <c r="K471" s="175">
        <v>5200000</v>
      </c>
      <c r="L471" s="176">
        <v>1</v>
      </c>
      <c r="M471" s="144" t="s">
        <v>765</v>
      </c>
      <c r="N471" s="180" t="s">
        <v>844</v>
      </c>
      <c r="O471" s="177" t="s">
        <v>67</v>
      </c>
      <c r="P471" s="146" t="s">
        <v>36</v>
      </c>
      <c r="Q471" s="146" t="s">
        <v>429</v>
      </c>
    </row>
    <row r="472" spans="1:17" ht="28.5" customHeight="1" x14ac:dyDescent="0.2">
      <c r="A472" s="136" t="s">
        <v>758</v>
      </c>
      <c r="B472" s="137" t="s">
        <v>751</v>
      </c>
      <c r="C472" s="137" t="s">
        <v>484</v>
      </c>
      <c r="D472" s="178" t="s">
        <v>759</v>
      </c>
      <c r="E472" s="145" t="s">
        <v>842</v>
      </c>
      <c r="F472" s="181" t="s">
        <v>338</v>
      </c>
      <c r="G472" s="146">
        <v>72102900</v>
      </c>
      <c r="H472" s="150" t="s">
        <v>847</v>
      </c>
      <c r="I472" s="174">
        <v>16</v>
      </c>
      <c r="J472" s="147" t="s">
        <v>33</v>
      </c>
      <c r="K472" s="175">
        <v>5030000</v>
      </c>
      <c r="L472" s="176">
        <v>1</v>
      </c>
      <c r="M472" s="144" t="s">
        <v>765</v>
      </c>
      <c r="N472" s="180" t="s">
        <v>844</v>
      </c>
      <c r="O472" s="177" t="s">
        <v>67</v>
      </c>
      <c r="P472" s="146" t="s">
        <v>36</v>
      </c>
      <c r="Q472" s="146" t="s">
        <v>429</v>
      </c>
    </row>
    <row r="473" spans="1:17" ht="48" customHeight="1" x14ac:dyDescent="0.2">
      <c r="A473" s="136" t="s">
        <v>750</v>
      </c>
      <c r="B473" s="137" t="s">
        <v>751</v>
      </c>
      <c r="C473" s="137" t="s">
        <v>801</v>
      </c>
      <c r="D473" s="164" t="s">
        <v>802</v>
      </c>
      <c r="E473" s="145" t="s">
        <v>848</v>
      </c>
      <c r="F473" s="181" t="s">
        <v>639</v>
      </c>
      <c r="G473" s="146">
        <v>42231500</v>
      </c>
      <c r="H473" s="150" t="s">
        <v>849</v>
      </c>
      <c r="I473" s="174">
        <v>10</v>
      </c>
      <c r="J473" s="147" t="s">
        <v>33</v>
      </c>
      <c r="K473" s="175">
        <v>11870000</v>
      </c>
      <c r="L473" s="176">
        <v>1</v>
      </c>
      <c r="M473" s="144" t="s">
        <v>765</v>
      </c>
      <c r="N473" s="180" t="s">
        <v>850</v>
      </c>
      <c r="O473" s="177" t="s">
        <v>68</v>
      </c>
      <c r="P473" s="146" t="s">
        <v>67</v>
      </c>
      <c r="Q473" s="146" t="s">
        <v>497</v>
      </c>
    </row>
    <row r="474" spans="1:17" ht="42" customHeight="1" x14ac:dyDescent="0.2">
      <c r="A474" s="136" t="s">
        <v>750</v>
      </c>
      <c r="B474" s="137" t="s">
        <v>751</v>
      </c>
      <c r="C474" s="137" t="s">
        <v>801</v>
      </c>
      <c r="D474" s="164" t="s">
        <v>802</v>
      </c>
      <c r="E474" s="145" t="s">
        <v>848</v>
      </c>
      <c r="F474" s="181" t="s">
        <v>639</v>
      </c>
      <c r="G474" s="146">
        <v>42231500</v>
      </c>
      <c r="H474" s="150" t="s">
        <v>849</v>
      </c>
      <c r="I474" s="174">
        <v>16</v>
      </c>
      <c r="J474" s="147" t="s">
        <v>33</v>
      </c>
      <c r="K474" s="175">
        <v>28130000</v>
      </c>
      <c r="L474" s="176">
        <v>1</v>
      </c>
      <c r="M474" s="144" t="s">
        <v>765</v>
      </c>
      <c r="N474" s="180" t="s">
        <v>850</v>
      </c>
      <c r="O474" s="177" t="s">
        <v>68</v>
      </c>
      <c r="P474" s="146" t="s">
        <v>67</v>
      </c>
      <c r="Q474" s="146" t="s">
        <v>497</v>
      </c>
    </row>
    <row r="475" spans="1:17" ht="28.5" customHeight="1" x14ac:dyDescent="0.2">
      <c r="A475" s="136" t="s">
        <v>758</v>
      </c>
      <c r="B475" s="137" t="s">
        <v>751</v>
      </c>
      <c r="C475" s="137" t="s">
        <v>484</v>
      </c>
      <c r="D475" s="178" t="s">
        <v>759</v>
      </c>
      <c r="E475" s="145" t="s">
        <v>848</v>
      </c>
      <c r="F475" s="181" t="s">
        <v>639</v>
      </c>
      <c r="G475" s="146">
        <v>90101700</v>
      </c>
      <c r="H475" s="150" t="s">
        <v>851</v>
      </c>
      <c r="I475" s="174">
        <v>16</v>
      </c>
      <c r="J475" s="147" t="s">
        <v>33</v>
      </c>
      <c r="K475" s="175">
        <v>2000000</v>
      </c>
      <c r="L475" s="176">
        <v>1</v>
      </c>
      <c r="M475" s="144" t="s">
        <v>765</v>
      </c>
      <c r="N475" s="180" t="s">
        <v>852</v>
      </c>
      <c r="O475" s="177" t="s">
        <v>68</v>
      </c>
      <c r="P475" s="146" t="s">
        <v>67</v>
      </c>
      <c r="Q475" s="146" t="s">
        <v>497</v>
      </c>
    </row>
    <row r="476" spans="1:17" ht="27.75" customHeight="1" x14ac:dyDescent="0.2">
      <c r="A476" s="136" t="s">
        <v>750</v>
      </c>
      <c r="B476" s="137" t="s">
        <v>751</v>
      </c>
      <c r="C476" s="137" t="s">
        <v>853</v>
      </c>
      <c r="D476" s="164" t="s">
        <v>854</v>
      </c>
      <c r="E476" s="145" t="s">
        <v>855</v>
      </c>
      <c r="F476" s="181" t="s">
        <v>360</v>
      </c>
      <c r="G476" s="146">
        <v>78102201</v>
      </c>
      <c r="H476" s="150" t="s">
        <v>856</v>
      </c>
      <c r="I476" s="174">
        <v>10</v>
      </c>
      <c r="J476" s="147" t="s">
        <v>33</v>
      </c>
      <c r="K476" s="175">
        <v>5000000</v>
      </c>
      <c r="L476" s="176">
        <v>1</v>
      </c>
      <c r="M476" s="144" t="s">
        <v>765</v>
      </c>
      <c r="N476" s="180" t="s">
        <v>857</v>
      </c>
      <c r="O476" s="177" t="s">
        <v>127</v>
      </c>
      <c r="P476" s="146" t="s">
        <v>68</v>
      </c>
      <c r="Q476" s="146" t="s">
        <v>497</v>
      </c>
    </row>
    <row r="477" spans="1:17" ht="42" customHeight="1" x14ac:dyDescent="0.2">
      <c r="A477" s="136" t="s">
        <v>750</v>
      </c>
      <c r="B477" s="137" t="s">
        <v>751</v>
      </c>
      <c r="C477" s="137" t="s">
        <v>772</v>
      </c>
      <c r="D477" s="164" t="s">
        <v>841</v>
      </c>
      <c r="E477" s="145" t="s">
        <v>858</v>
      </c>
      <c r="F477" s="181" t="s">
        <v>363</v>
      </c>
      <c r="G477" s="146">
        <v>39112403</v>
      </c>
      <c r="H477" s="150" t="s">
        <v>859</v>
      </c>
      <c r="I477" s="174">
        <v>10</v>
      </c>
      <c r="J477" s="147" t="s">
        <v>33</v>
      </c>
      <c r="K477" s="175">
        <v>1547000000</v>
      </c>
      <c r="L477" s="176">
        <v>1</v>
      </c>
      <c r="M477" s="144" t="s">
        <v>765</v>
      </c>
      <c r="N477" s="180" t="s">
        <v>860</v>
      </c>
      <c r="O477" s="177" t="s">
        <v>127</v>
      </c>
      <c r="P477" s="146" t="s">
        <v>127</v>
      </c>
      <c r="Q477" s="146" t="s">
        <v>650</v>
      </c>
    </row>
    <row r="478" spans="1:17" ht="28.5" customHeight="1" x14ac:dyDescent="0.2">
      <c r="A478" s="136" t="s">
        <v>750</v>
      </c>
      <c r="B478" s="137" t="s">
        <v>751</v>
      </c>
      <c r="C478" s="137" t="s">
        <v>772</v>
      </c>
      <c r="D478" s="164" t="s">
        <v>841</v>
      </c>
      <c r="E478" s="145" t="s">
        <v>858</v>
      </c>
      <c r="F478" s="181" t="s">
        <v>363</v>
      </c>
      <c r="G478" s="146">
        <v>83101500</v>
      </c>
      <c r="H478" s="150" t="s">
        <v>861</v>
      </c>
      <c r="I478" s="174">
        <v>10</v>
      </c>
      <c r="J478" s="147" t="s">
        <v>33</v>
      </c>
      <c r="K478" s="175">
        <v>74000000</v>
      </c>
      <c r="L478" s="176">
        <v>1</v>
      </c>
      <c r="M478" s="144" t="s">
        <v>765</v>
      </c>
      <c r="N478" s="180" t="s">
        <v>860</v>
      </c>
      <c r="O478" s="177" t="s">
        <v>127</v>
      </c>
      <c r="P478" s="146" t="s">
        <v>127</v>
      </c>
      <c r="Q478" s="146" t="s">
        <v>650</v>
      </c>
    </row>
    <row r="479" spans="1:17" ht="28.5" customHeight="1" x14ac:dyDescent="0.2">
      <c r="A479" s="136" t="s">
        <v>750</v>
      </c>
      <c r="B479" s="137" t="s">
        <v>751</v>
      </c>
      <c r="C479" s="137" t="s">
        <v>772</v>
      </c>
      <c r="D479" s="178" t="s">
        <v>780</v>
      </c>
      <c r="E479" s="145" t="s">
        <v>862</v>
      </c>
      <c r="F479" s="181" t="s">
        <v>368</v>
      </c>
      <c r="G479" s="146">
        <v>84131503</v>
      </c>
      <c r="H479" s="150" t="s">
        <v>863</v>
      </c>
      <c r="I479" s="174">
        <v>10</v>
      </c>
      <c r="J479" s="147" t="s">
        <v>33</v>
      </c>
      <c r="K479" s="175">
        <v>166000000</v>
      </c>
      <c r="L479" s="176">
        <v>1</v>
      </c>
      <c r="M479" s="144" t="s">
        <v>765</v>
      </c>
      <c r="N479" s="180" t="s">
        <v>864</v>
      </c>
      <c r="O479" s="177" t="s">
        <v>79</v>
      </c>
      <c r="P479" s="146" t="s">
        <v>80</v>
      </c>
      <c r="Q479" s="146" t="s">
        <v>429</v>
      </c>
    </row>
    <row r="480" spans="1:17" ht="27" customHeight="1" x14ac:dyDescent="0.2">
      <c r="A480" s="136" t="s">
        <v>750</v>
      </c>
      <c r="B480" s="137" t="s">
        <v>751</v>
      </c>
      <c r="C480" s="137" t="s">
        <v>772</v>
      </c>
      <c r="D480" s="178" t="s">
        <v>780</v>
      </c>
      <c r="E480" s="145" t="s">
        <v>862</v>
      </c>
      <c r="F480" s="181" t="s">
        <v>368</v>
      </c>
      <c r="G480" s="146">
        <v>84131503</v>
      </c>
      <c r="H480" s="150" t="s">
        <v>863</v>
      </c>
      <c r="I480" s="174">
        <v>10</v>
      </c>
      <c r="J480" s="147" t="s">
        <v>230</v>
      </c>
      <c r="K480" s="175">
        <v>134000000</v>
      </c>
      <c r="L480" s="176">
        <v>1</v>
      </c>
      <c r="M480" s="144" t="s">
        <v>765</v>
      </c>
      <c r="N480" s="180" t="s">
        <v>864</v>
      </c>
      <c r="O480" s="177" t="s">
        <v>79</v>
      </c>
      <c r="P480" s="146" t="s">
        <v>80</v>
      </c>
      <c r="Q480" s="146" t="s">
        <v>429</v>
      </c>
    </row>
    <row r="481" spans="1:17" ht="32.25" customHeight="1" x14ac:dyDescent="0.2">
      <c r="A481" s="136" t="s">
        <v>750</v>
      </c>
      <c r="B481" s="137" t="s">
        <v>751</v>
      </c>
      <c r="C481" s="137" t="s">
        <v>767</v>
      </c>
      <c r="D481" s="178" t="s">
        <v>768</v>
      </c>
      <c r="E481" s="145" t="s">
        <v>865</v>
      </c>
      <c r="F481" s="181" t="s">
        <v>866</v>
      </c>
      <c r="G481" s="146">
        <v>80131500</v>
      </c>
      <c r="H481" s="150" t="s">
        <v>867</v>
      </c>
      <c r="I481" s="174">
        <v>10</v>
      </c>
      <c r="J481" s="147" t="s">
        <v>33</v>
      </c>
      <c r="K481" s="175">
        <v>46865184</v>
      </c>
      <c r="L481" s="176">
        <v>1</v>
      </c>
      <c r="M481" s="144" t="s">
        <v>765</v>
      </c>
      <c r="N481" s="180" t="s">
        <v>868</v>
      </c>
      <c r="O481" s="177" t="s">
        <v>127</v>
      </c>
      <c r="P481" s="146" t="s">
        <v>68</v>
      </c>
      <c r="Q481" s="146" t="s">
        <v>429</v>
      </c>
    </row>
    <row r="482" spans="1:17" ht="30" customHeight="1" x14ac:dyDescent="0.2">
      <c r="A482" s="136" t="s">
        <v>750</v>
      </c>
      <c r="B482" s="137" t="s">
        <v>751</v>
      </c>
      <c r="C482" s="137" t="s">
        <v>767</v>
      </c>
      <c r="D482" s="178" t="s">
        <v>768</v>
      </c>
      <c r="E482" s="145" t="s">
        <v>865</v>
      </c>
      <c r="F482" s="181" t="s">
        <v>866</v>
      </c>
      <c r="G482" s="146">
        <v>80131500</v>
      </c>
      <c r="H482" s="150" t="s">
        <v>867</v>
      </c>
      <c r="I482" s="174">
        <v>10</v>
      </c>
      <c r="J482" s="147" t="s">
        <v>230</v>
      </c>
      <c r="K482" s="175">
        <v>13134816</v>
      </c>
      <c r="L482" s="176">
        <v>1</v>
      </c>
      <c r="M482" s="144" t="s">
        <v>765</v>
      </c>
      <c r="N482" s="180" t="s">
        <v>868</v>
      </c>
      <c r="O482" s="177" t="s">
        <v>127</v>
      </c>
      <c r="P482" s="146" t="s">
        <v>68</v>
      </c>
      <c r="Q482" s="146" t="s">
        <v>429</v>
      </c>
    </row>
    <row r="483" spans="1:17" ht="32.25" customHeight="1" x14ac:dyDescent="0.2">
      <c r="A483" s="136" t="s">
        <v>758</v>
      </c>
      <c r="B483" s="137" t="s">
        <v>751</v>
      </c>
      <c r="C483" s="137" t="s">
        <v>484</v>
      </c>
      <c r="D483" s="178" t="s">
        <v>759</v>
      </c>
      <c r="E483" s="145" t="s">
        <v>869</v>
      </c>
      <c r="F483" s="181" t="s">
        <v>870</v>
      </c>
      <c r="G483" s="146" t="s">
        <v>871</v>
      </c>
      <c r="H483" s="150" t="s">
        <v>872</v>
      </c>
      <c r="I483" s="174">
        <v>16</v>
      </c>
      <c r="J483" s="147" t="s">
        <v>33</v>
      </c>
      <c r="K483" s="175">
        <v>59460000</v>
      </c>
      <c r="L483" s="176">
        <v>1</v>
      </c>
      <c r="M483" s="144" t="s">
        <v>765</v>
      </c>
      <c r="N483" s="180" t="s">
        <v>873</v>
      </c>
      <c r="O483" s="177" t="s">
        <v>127</v>
      </c>
      <c r="P483" s="146" t="s">
        <v>68</v>
      </c>
      <c r="Q483" s="146" t="s">
        <v>448</v>
      </c>
    </row>
    <row r="484" spans="1:17" ht="27.75" customHeight="1" x14ac:dyDescent="0.2">
      <c r="A484" s="136" t="s">
        <v>750</v>
      </c>
      <c r="B484" s="137" t="s">
        <v>751</v>
      </c>
      <c r="C484" s="146" t="s">
        <v>821</v>
      </c>
      <c r="D484" s="178" t="s">
        <v>822</v>
      </c>
      <c r="E484" s="145" t="s">
        <v>874</v>
      </c>
      <c r="F484" s="181" t="s">
        <v>371</v>
      </c>
      <c r="G484" s="146">
        <v>72102104</v>
      </c>
      <c r="H484" s="150" t="s">
        <v>875</v>
      </c>
      <c r="I484" s="174">
        <v>10</v>
      </c>
      <c r="J484" s="147" t="s">
        <v>33</v>
      </c>
      <c r="K484" s="175">
        <v>5000000</v>
      </c>
      <c r="L484" s="176">
        <v>3</v>
      </c>
      <c r="M484" s="144" t="s">
        <v>765</v>
      </c>
      <c r="N484" s="180" t="s">
        <v>876</v>
      </c>
      <c r="O484" s="177" t="s">
        <v>68</v>
      </c>
      <c r="P484" s="146" t="s">
        <v>67</v>
      </c>
      <c r="Q484" s="146" t="s">
        <v>497</v>
      </c>
    </row>
    <row r="485" spans="1:17" ht="28.5" customHeight="1" x14ac:dyDescent="0.2">
      <c r="A485" s="136" t="s">
        <v>750</v>
      </c>
      <c r="B485" s="137" t="s">
        <v>751</v>
      </c>
      <c r="C485" s="137" t="s">
        <v>42</v>
      </c>
      <c r="D485" s="178" t="s">
        <v>762</v>
      </c>
      <c r="E485" s="145" t="s">
        <v>874</v>
      </c>
      <c r="F485" s="181" t="s">
        <v>371</v>
      </c>
      <c r="G485" s="146">
        <v>76111501</v>
      </c>
      <c r="H485" s="150" t="s">
        <v>877</v>
      </c>
      <c r="I485" s="174">
        <v>10</v>
      </c>
      <c r="J485" s="147" t="s">
        <v>33</v>
      </c>
      <c r="K485" s="175">
        <v>49000000</v>
      </c>
      <c r="L485" s="176">
        <v>2</v>
      </c>
      <c r="M485" s="144" t="s">
        <v>765</v>
      </c>
      <c r="N485" s="180" t="s">
        <v>878</v>
      </c>
      <c r="O485" s="177" t="s">
        <v>127</v>
      </c>
      <c r="P485" s="146" t="s">
        <v>68</v>
      </c>
      <c r="Q485" s="146" t="s">
        <v>497</v>
      </c>
    </row>
    <row r="486" spans="1:17" ht="33.75" customHeight="1" x14ac:dyDescent="0.2">
      <c r="A486" s="136" t="s">
        <v>750</v>
      </c>
      <c r="B486" s="137" t="s">
        <v>751</v>
      </c>
      <c r="C486" s="137" t="s">
        <v>42</v>
      </c>
      <c r="D486" s="182" t="s">
        <v>762</v>
      </c>
      <c r="E486" s="183" t="s">
        <v>874</v>
      </c>
      <c r="F486" s="184" t="s">
        <v>371</v>
      </c>
      <c r="G486" s="146">
        <v>76111501</v>
      </c>
      <c r="H486" s="150" t="s">
        <v>879</v>
      </c>
      <c r="I486" s="174">
        <v>10</v>
      </c>
      <c r="J486" s="147" t="s">
        <v>230</v>
      </c>
      <c r="K486" s="175">
        <v>21000000</v>
      </c>
      <c r="L486" s="176">
        <v>1</v>
      </c>
      <c r="M486" s="144" t="s">
        <v>765</v>
      </c>
      <c r="N486" s="180" t="s">
        <v>878</v>
      </c>
      <c r="O486" s="177" t="s">
        <v>127</v>
      </c>
      <c r="P486" s="146" t="s">
        <v>68</v>
      </c>
      <c r="Q486" s="146" t="s">
        <v>497</v>
      </c>
    </row>
    <row r="487" spans="1:17" ht="51" customHeight="1" x14ac:dyDescent="0.2">
      <c r="A487" s="136" t="s">
        <v>750</v>
      </c>
      <c r="B487" s="137" t="s">
        <v>751</v>
      </c>
      <c r="C487" s="141" t="s">
        <v>752</v>
      </c>
      <c r="D487" s="185" t="s">
        <v>753</v>
      </c>
      <c r="E487" s="186" t="s">
        <v>880</v>
      </c>
      <c r="F487" s="187" t="s">
        <v>374</v>
      </c>
      <c r="G487" s="145">
        <v>81112307</v>
      </c>
      <c r="H487" s="150" t="s">
        <v>881</v>
      </c>
      <c r="I487" s="174">
        <v>10</v>
      </c>
      <c r="J487" s="147" t="s">
        <v>33</v>
      </c>
      <c r="K487" s="175">
        <v>40000000</v>
      </c>
      <c r="L487" s="176">
        <v>1</v>
      </c>
      <c r="M487" s="144" t="s">
        <v>765</v>
      </c>
      <c r="N487" s="180" t="s">
        <v>882</v>
      </c>
      <c r="O487" s="177" t="s">
        <v>68</v>
      </c>
      <c r="P487" s="146" t="s">
        <v>67</v>
      </c>
      <c r="Q487" s="146" t="s">
        <v>497</v>
      </c>
    </row>
    <row r="488" spans="1:17" ht="51" customHeight="1" x14ac:dyDescent="0.2">
      <c r="A488" s="136" t="s">
        <v>750</v>
      </c>
      <c r="B488" s="137" t="s">
        <v>751</v>
      </c>
      <c r="C488" s="141" t="s">
        <v>772</v>
      </c>
      <c r="D488" s="185" t="s">
        <v>780</v>
      </c>
      <c r="E488" s="186" t="s">
        <v>880</v>
      </c>
      <c r="F488" s="187" t="s">
        <v>374</v>
      </c>
      <c r="G488" s="145">
        <v>78181500</v>
      </c>
      <c r="H488" s="150" t="s">
        <v>883</v>
      </c>
      <c r="I488" s="174">
        <v>10</v>
      </c>
      <c r="J488" s="147" t="s">
        <v>33</v>
      </c>
      <c r="K488" s="175">
        <v>150000000</v>
      </c>
      <c r="L488" s="176">
        <v>1</v>
      </c>
      <c r="M488" s="144" t="s">
        <v>765</v>
      </c>
      <c r="N488" s="180" t="s">
        <v>884</v>
      </c>
      <c r="O488" s="177" t="s">
        <v>36</v>
      </c>
      <c r="P488" s="146" t="s">
        <v>79</v>
      </c>
      <c r="Q488" s="146" t="s">
        <v>429</v>
      </c>
    </row>
    <row r="489" spans="1:17" ht="47.25" customHeight="1" x14ac:dyDescent="0.2">
      <c r="A489" s="136" t="s">
        <v>750</v>
      </c>
      <c r="B489" s="137" t="s">
        <v>751</v>
      </c>
      <c r="C489" s="141" t="s">
        <v>772</v>
      </c>
      <c r="D489" s="185" t="s">
        <v>780</v>
      </c>
      <c r="E489" s="186" t="s">
        <v>880</v>
      </c>
      <c r="F489" s="187" t="s">
        <v>374</v>
      </c>
      <c r="G489" s="145">
        <v>78181500</v>
      </c>
      <c r="H489" s="150" t="s">
        <v>885</v>
      </c>
      <c r="I489" s="174">
        <v>10</v>
      </c>
      <c r="J489" s="147" t="s">
        <v>33</v>
      </c>
      <c r="K489" s="175">
        <v>91000000</v>
      </c>
      <c r="L489" s="176">
        <v>1</v>
      </c>
      <c r="M489" s="144" t="s">
        <v>765</v>
      </c>
      <c r="N489" s="180" t="s">
        <v>884</v>
      </c>
      <c r="O489" s="177" t="s">
        <v>36</v>
      </c>
      <c r="P489" s="146" t="s">
        <v>79</v>
      </c>
      <c r="Q489" s="146" t="s">
        <v>429</v>
      </c>
    </row>
    <row r="490" spans="1:17" ht="45" customHeight="1" x14ac:dyDescent="0.2">
      <c r="A490" s="136" t="s">
        <v>750</v>
      </c>
      <c r="B490" s="137" t="s">
        <v>751</v>
      </c>
      <c r="C490" s="141" t="s">
        <v>772</v>
      </c>
      <c r="D490" s="185" t="s">
        <v>780</v>
      </c>
      <c r="E490" s="186" t="s">
        <v>880</v>
      </c>
      <c r="F490" s="187" t="s">
        <v>374</v>
      </c>
      <c r="G490" s="145">
        <v>78181500</v>
      </c>
      <c r="H490" s="150" t="s">
        <v>886</v>
      </c>
      <c r="I490" s="174">
        <v>10</v>
      </c>
      <c r="J490" s="147" t="s">
        <v>230</v>
      </c>
      <c r="K490" s="175">
        <v>800000000</v>
      </c>
      <c r="L490" s="176">
        <v>1</v>
      </c>
      <c r="M490" s="144" t="s">
        <v>765</v>
      </c>
      <c r="N490" s="180" t="s">
        <v>884</v>
      </c>
      <c r="O490" s="177" t="s">
        <v>36</v>
      </c>
      <c r="P490" s="146" t="s">
        <v>79</v>
      </c>
      <c r="Q490" s="146" t="s">
        <v>429</v>
      </c>
    </row>
    <row r="491" spans="1:17" ht="42" customHeight="1" x14ac:dyDescent="0.2">
      <c r="A491" s="136" t="s">
        <v>750</v>
      </c>
      <c r="B491" s="137" t="s">
        <v>751</v>
      </c>
      <c r="C491" s="141" t="s">
        <v>772</v>
      </c>
      <c r="D491" s="185" t="s">
        <v>780</v>
      </c>
      <c r="E491" s="186" t="s">
        <v>880</v>
      </c>
      <c r="F491" s="187" t="s">
        <v>374</v>
      </c>
      <c r="G491" s="145">
        <v>78181500</v>
      </c>
      <c r="H491" s="150" t="s">
        <v>887</v>
      </c>
      <c r="I491" s="174">
        <v>10</v>
      </c>
      <c r="J491" s="147" t="s">
        <v>230</v>
      </c>
      <c r="K491" s="175">
        <v>309000000</v>
      </c>
      <c r="L491" s="176">
        <v>1</v>
      </c>
      <c r="M491" s="144" t="s">
        <v>765</v>
      </c>
      <c r="N491" s="180" t="s">
        <v>884</v>
      </c>
      <c r="O491" s="177" t="s">
        <v>36</v>
      </c>
      <c r="P491" s="146" t="s">
        <v>79</v>
      </c>
      <c r="Q491" s="146" t="s">
        <v>429</v>
      </c>
    </row>
    <row r="492" spans="1:17" ht="51" customHeight="1" x14ac:dyDescent="0.2">
      <c r="A492" s="136" t="s">
        <v>888</v>
      </c>
      <c r="B492" s="137" t="s">
        <v>751</v>
      </c>
      <c r="C492" s="141" t="s">
        <v>889</v>
      </c>
      <c r="D492" s="185" t="s">
        <v>890</v>
      </c>
      <c r="E492" s="186" t="s">
        <v>880</v>
      </c>
      <c r="F492" s="187" t="s">
        <v>374</v>
      </c>
      <c r="G492" s="145">
        <v>78181500</v>
      </c>
      <c r="H492" s="150" t="s">
        <v>891</v>
      </c>
      <c r="I492" s="174">
        <v>16</v>
      </c>
      <c r="J492" s="147" t="s">
        <v>33</v>
      </c>
      <c r="K492" s="175">
        <v>100270000</v>
      </c>
      <c r="L492" s="176">
        <v>1</v>
      </c>
      <c r="M492" s="144" t="s">
        <v>765</v>
      </c>
      <c r="N492" s="180" t="s">
        <v>884</v>
      </c>
      <c r="O492" s="177" t="s">
        <v>36</v>
      </c>
      <c r="P492" s="146" t="s">
        <v>79</v>
      </c>
      <c r="Q492" s="146" t="s">
        <v>429</v>
      </c>
    </row>
    <row r="493" spans="1:17" ht="51" customHeight="1" x14ac:dyDescent="0.2">
      <c r="A493" s="136" t="s">
        <v>750</v>
      </c>
      <c r="B493" s="137" t="s">
        <v>751</v>
      </c>
      <c r="C493" s="141" t="s">
        <v>752</v>
      </c>
      <c r="D493" s="185" t="s">
        <v>892</v>
      </c>
      <c r="E493" s="186" t="s">
        <v>880</v>
      </c>
      <c r="F493" s="187" t="s">
        <v>374</v>
      </c>
      <c r="G493" s="145">
        <v>72101511</v>
      </c>
      <c r="H493" s="150" t="s">
        <v>893</v>
      </c>
      <c r="I493" s="174">
        <v>10</v>
      </c>
      <c r="J493" s="147" t="s">
        <v>33</v>
      </c>
      <c r="K493" s="175">
        <v>40000000</v>
      </c>
      <c r="L493" s="176">
        <v>1</v>
      </c>
      <c r="M493" s="144" t="s">
        <v>765</v>
      </c>
      <c r="N493" s="180" t="s">
        <v>894</v>
      </c>
      <c r="O493" s="177" t="s">
        <v>68</v>
      </c>
      <c r="P493" s="146" t="s">
        <v>67</v>
      </c>
      <c r="Q493" s="146" t="s">
        <v>497</v>
      </c>
    </row>
    <row r="494" spans="1:17" ht="51" customHeight="1" x14ac:dyDescent="0.2">
      <c r="A494" s="136" t="s">
        <v>750</v>
      </c>
      <c r="B494" s="137" t="s">
        <v>751</v>
      </c>
      <c r="C494" s="141" t="s">
        <v>787</v>
      </c>
      <c r="D494" s="185" t="s">
        <v>788</v>
      </c>
      <c r="E494" s="186" t="s">
        <v>880</v>
      </c>
      <c r="F494" s="187" t="s">
        <v>374</v>
      </c>
      <c r="G494" s="145">
        <v>72154022</v>
      </c>
      <c r="H494" s="150" t="s">
        <v>895</v>
      </c>
      <c r="I494" s="174">
        <v>10</v>
      </c>
      <c r="J494" s="147" t="s">
        <v>33</v>
      </c>
      <c r="K494" s="175">
        <v>10000000</v>
      </c>
      <c r="L494" s="176">
        <v>1</v>
      </c>
      <c r="M494" s="144" t="s">
        <v>765</v>
      </c>
      <c r="N494" s="180" t="s">
        <v>896</v>
      </c>
      <c r="O494" s="177" t="s">
        <v>67</v>
      </c>
      <c r="P494" s="146" t="s">
        <v>35</v>
      </c>
      <c r="Q494" s="146" t="s">
        <v>497</v>
      </c>
    </row>
    <row r="495" spans="1:17" ht="51" customHeight="1" x14ac:dyDescent="0.2">
      <c r="A495" s="136" t="s">
        <v>750</v>
      </c>
      <c r="B495" s="137" t="s">
        <v>751</v>
      </c>
      <c r="C495" s="141" t="s">
        <v>42</v>
      </c>
      <c r="D495" s="185" t="s">
        <v>762</v>
      </c>
      <c r="E495" s="186" t="s">
        <v>880</v>
      </c>
      <c r="F495" s="187" t="s">
        <v>374</v>
      </c>
      <c r="G495" s="145">
        <v>81141504</v>
      </c>
      <c r="H495" s="150" t="s">
        <v>897</v>
      </c>
      <c r="I495" s="174">
        <v>10</v>
      </c>
      <c r="J495" s="147" t="s">
        <v>33</v>
      </c>
      <c r="K495" s="175">
        <v>15000000</v>
      </c>
      <c r="L495" s="176">
        <v>1</v>
      </c>
      <c r="M495" s="144" t="s">
        <v>765</v>
      </c>
      <c r="N495" s="180" t="s">
        <v>898</v>
      </c>
      <c r="O495" s="177" t="s">
        <v>79</v>
      </c>
      <c r="P495" s="146" t="s">
        <v>80</v>
      </c>
      <c r="Q495" s="146" t="s">
        <v>497</v>
      </c>
    </row>
    <row r="496" spans="1:17" ht="42" customHeight="1" x14ac:dyDescent="0.2">
      <c r="A496" s="136" t="s">
        <v>750</v>
      </c>
      <c r="B496" s="137" t="s">
        <v>751</v>
      </c>
      <c r="C496" s="141" t="s">
        <v>801</v>
      </c>
      <c r="D496" s="185" t="s">
        <v>802</v>
      </c>
      <c r="E496" s="186" t="s">
        <v>880</v>
      </c>
      <c r="F496" s="187" t="s">
        <v>374</v>
      </c>
      <c r="G496" s="145">
        <v>72101516</v>
      </c>
      <c r="H496" s="150" t="s">
        <v>899</v>
      </c>
      <c r="I496" s="174">
        <v>10</v>
      </c>
      <c r="J496" s="147" t="s">
        <v>33</v>
      </c>
      <c r="K496" s="175">
        <v>12000000</v>
      </c>
      <c r="L496" s="176">
        <v>1</v>
      </c>
      <c r="M496" s="144" t="s">
        <v>765</v>
      </c>
      <c r="N496" s="180" t="s">
        <v>900</v>
      </c>
      <c r="O496" s="177" t="s">
        <v>80</v>
      </c>
      <c r="P496" s="146" t="s">
        <v>901</v>
      </c>
      <c r="Q496" s="146" t="s">
        <v>497</v>
      </c>
    </row>
    <row r="497" spans="1:17" ht="51" customHeight="1" x14ac:dyDescent="0.2">
      <c r="A497" s="136" t="s">
        <v>490</v>
      </c>
      <c r="B497" s="137" t="s">
        <v>751</v>
      </c>
      <c r="C497" s="141" t="s">
        <v>787</v>
      </c>
      <c r="D497" s="185" t="s">
        <v>788</v>
      </c>
      <c r="E497" s="186" t="s">
        <v>880</v>
      </c>
      <c r="F497" s="187" t="s">
        <v>374</v>
      </c>
      <c r="G497" s="145">
        <v>73152108</v>
      </c>
      <c r="H497" s="150" t="s">
        <v>902</v>
      </c>
      <c r="I497" s="174">
        <v>10</v>
      </c>
      <c r="J497" s="147" t="s">
        <v>33</v>
      </c>
      <c r="K497" s="175">
        <v>40000000</v>
      </c>
      <c r="L497" s="176">
        <v>1</v>
      </c>
      <c r="M497" s="144" t="s">
        <v>765</v>
      </c>
      <c r="N497" s="180" t="s">
        <v>903</v>
      </c>
      <c r="O497" s="177" t="s">
        <v>67</v>
      </c>
      <c r="P497" s="146" t="s">
        <v>35</v>
      </c>
      <c r="Q497" s="146" t="s">
        <v>497</v>
      </c>
    </row>
    <row r="498" spans="1:17" ht="51" customHeight="1" x14ac:dyDescent="0.2">
      <c r="A498" s="136" t="s">
        <v>904</v>
      </c>
      <c r="B498" s="137" t="s">
        <v>751</v>
      </c>
      <c r="C498" s="141" t="s">
        <v>787</v>
      </c>
      <c r="D498" s="185" t="s">
        <v>788</v>
      </c>
      <c r="E498" s="186" t="s">
        <v>880</v>
      </c>
      <c r="F498" s="187" t="s">
        <v>374</v>
      </c>
      <c r="G498" s="145">
        <v>73152108</v>
      </c>
      <c r="H498" s="150" t="s">
        <v>905</v>
      </c>
      <c r="I498" s="174">
        <v>10</v>
      </c>
      <c r="J498" s="147" t="s">
        <v>33</v>
      </c>
      <c r="K498" s="175">
        <v>6000000</v>
      </c>
      <c r="L498" s="176">
        <v>1</v>
      </c>
      <c r="M498" s="144" t="s">
        <v>765</v>
      </c>
      <c r="N498" s="180" t="s">
        <v>906</v>
      </c>
      <c r="O498" s="177" t="s">
        <v>67</v>
      </c>
      <c r="P498" s="146" t="s">
        <v>35</v>
      </c>
      <c r="Q498" s="146" t="s">
        <v>497</v>
      </c>
    </row>
    <row r="499" spans="1:17" ht="51" customHeight="1" x14ac:dyDescent="0.2">
      <c r="A499" s="136" t="s">
        <v>907</v>
      </c>
      <c r="B499" s="137" t="s">
        <v>751</v>
      </c>
      <c r="C499" s="141" t="s">
        <v>752</v>
      </c>
      <c r="D499" s="185" t="s">
        <v>892</v>
      </c>
      <c r="E499" s="186" t="s">
        <v>880</v>
      </c>
      <c r="F499" s="187" t="s">
        <v>374</v>
      </c>
      <c r="G499" s="145">
        <v>72151704</v>
      </c>
      <c r="H499" s="150" t="s">
        <v>908</v>
      </c>
      <c r="I499" s="174">
        <v>10</v>
      </c>
      <c r="J499" s="147" t="s">
        <v>33</v>
      </c>
      <c r="K499" s="175">
        <v>7000000</v>
      </c>
      <c r="L499" s="176">
        <v>1</v>
      </c>
      <c r="M499" s="144" t="s">
        <v>765</v>
      </c>
      <c r="N499" s="180" t="s">
        <v>909</v>
      </c>
      <c r="O499" s="177" t="s">
        <v>35</v>
      </c>
      <c r="P499" s="146" t="s">
        <v>36</v>
      </c>
      <c r="Q499" s="146" t="s">
        <v>497</v>
      </c>
    </row>
    <row r="500" spans="1:17" ht="39.75" customHeight="1" x14ac:dyDescent="0.2">
      <c r="A500" s="136" t="s">
        <v>910</v>
      </c>
      <c r="B500" s="137" t="s">
        <v>751</v>
      </c>
      <c r="C500" s="141" t="s">
        <v>42</v>
      </c>
      <c r="D500" s="185" t="s">
        <v>762</v>
      </c>
      <c r="E500" s="186" t="s">
        <v>880</v>
      </c>
      <c r="F500" s="187" t="s">
        <v>374</v>
      </c>
      <c r="G500" s="145">
        <v>72101506</v>
      </c>
      <c r="H500" s="150" t="s">
        <v>911</v>
      </c>
      <c r="I500" s="174">
        <v>10</v>
      </c>
      <c r="J500" s="147" t="s">
        <v>33</v>
      </c>
      <c r="K500" s="175">
        <v>8000000</v>
      </c>
      <c r="L500" s="176">
        <v>1</v>
      </c>
      <c r="M500" s="144" t="s">
        <v>765</v>
      </c>
      <c r="N500" s="180" t="s">
        <v>912</v>
      </c>
      <c r="O500" s="177" t="s">
        <v>68</v>
      </c>
      <c r="P500" s="146" t="s">
        <v>67</v>
      </c>
      <c r="Q500" s="146" t="s">
        <v>497</v>
      </c>
    </row>
    <row r="501" spans="1:17" ht="42.75" customHeight="1" x14ac:dyDescent="0.2">
      <c r="A501" s="136" t="s">
        <v>913</v>
      </c>
      <c r="B501" s="137" t="s">
        <v>751</v>
      </c>
      <c r="C501" s="141" t="s">
        <v>42</v>
      </c>
      <c r="D501" s="185" t="s">
        <v>762</v>
      </c>
      <c r="E501" s="186" t="s">
        <v>880</v>
      </c>
      <c r="F501" s="187" t="s">
        <v>374</v>
      </c>
      <c r="G501" s="145">
        <v>73152108</v>
      </c>
      <c r="H501" s="150" t="s">
        <v>914</v>
      </c>
      <c r="I501" s="174">
        <v>10</v>
      </c>
      <c r="J501" s="147" t="s">
        <v>33</v>
      </c>
      <c r="K501" s="175">
        <v>7000000</v>
      </c>
      <c r="L501" s="176">
        <v>1</v>
      </c>
      <c r="M501" s="144" t="s">
        <v>765</v>
      </c>
      <c r="N501" s="180" t="s">
        <v>915</v>
      </c>
      <c r="O501" s="177" t="s">
        <v>67</v>
      </c>
      <c r="P501" s="146" t="s">
        <v>35</v>
      </c>
      <c r="Q501" s="146" t="s">
        <v>497</v>
      </c>
    </row>
    <row r="502" spans="1:17" ht="39.75" customHeight="1" x14ac:dyDescent="0.2">
      <c r="A502" s="136" t="s">
        <v>916</v>
      </c>
      <c r="B502" s="137" t="s">
        <v>751</v>
      </c>
      <c r="C502" s="141" t="s">
        <v>42</v>
      </c>
      <c r="D502" s="185" t="s">
        <v>762</v>
      </c>
      <c r="E502" s="186" t="s">
        <v>880</v>
      </c>
      <c r="F502" s="187" t="s">
        <v>374</v>
      </c>
      <c r="G502" s="145">
        <v>72154022</v>
      </c>
      <c r="H502" s="150" t="s">
        <v>917</v>
      </c>
      <c r="I502" s="174">
        <v>10</v>
      </c>
      <c r="J502" s="147" t="s">
        <v>33</v>
      </c>
      <c r="K502" s="175">
        <v>2000000</v>
      </c>
      <c r="L502" s="176">
        <v>1</v>
      </c>
      <c r="M502" s="144" t="s">
        <v>765</v>
      </c>
      <c r="N502" s="180" t="s">
        <v>918</v>
      </c>
      <c r="O502" s="177" t="s">
        <v>67</v>
      </c>
      <c r="P502" s="146" t="s">
        <v>35</v>
      </c>
      <c r="Q502" s="146" t="s">
        <v>497</v>
      </c>
    </row>
    <row r="503" spans="1:17" ht="51" customHeight="1" x14ac:dyDescent="0.2">
      <c r="A503" s="136" t="s">
        <v>919</v>
      </c>
      <c r="B503" s="137" t="s">
        <v>751</v>
      </c>
      <c r="C503" s="141" t="s">
        <v>42</v>
      </c>
      <c r="D503" s="185" t="s">
        <v>762</v>
      </c>
      <c r="E503" s="186" t="s">
        <v>880</v>
      </c>
      <c r="F503" s="187" t="s">
        <v>374</v>
      </c>
      <c r="G503" s="145">
        <v>72101509</v>
      </c>
      <c r="H503" s="150" t="s">
        <v>920</v>
      </c>
      <c r="I503" s="174">
        <v>10</v>
      </c>
      <c r="J503" s="147" t="s">
        <v>33</v>
      </c>
      <c r="K503" s="175">
        <v>10000000</v>
      </c>
      <c r="L503" s="176">
        <v>1</v>
      </c>
      <c r="M503" s="144" t="s">
        <v>765</v>
      </c>
      <c r="N503" s="180" t="s">
        <v>921</v>
      </c>
      <c r="O503" s="177" t="s">
        <v>68</v>
      </c>
      <c r="P503" s="146" t="s">
        <v>67</v>
      </c>
      <c r="Q503" s="146" t="s">
        <v>497</v>
      </c>
    </row>
    <row r="504" spans="1:17" ht="38.25" customHeight="1" x14ac:dyDescent="0.2">
      <c r="A504" s="136" t="s">
        <v>922</v>
      </c>
      <c r="B504" s="137" t="s">
        <v>751</v>
      </c>
      <c r="C504" s="141" t="s">
        <v>42</v>
      </c>
      <c r="D504" s="185" t="s">
        <v>762</v>
      </c>
      <c r="E504" s="186" t="s">
        <v>880</v>
      </c>
      <c r="F504" s="187" t="s">
        <v>374</v>
      </c>
      <c r="G504" s="145">
        <v>72151500</v>
      </c>
      <c r="H504" s="150" t="s">
        <v>923</v>
      </c>
      <c r="I504" s="174">
        <v>10</v>
      </c>
      <c r="J504" s="147" t="s">
        <v>33</v>
      </c>
      <c r="K504" s="175">
        <v>5090000</v>
      </c>
      <c r="L504" s="176">
        <v>1</v>
      </c>
      <c r="M504" s="144" t="s">
        <v>765</v>
      </c>
      <c r="N504" s="180" t="s">
        <v>924</v>
      </c>
      <c r="O504" s="177" t="s">
        <v>68</v>
      </c>
      <c r="P504" s="146" t="s">
        <v>67</v>
      </c>
      <c r="Q504" s="146" t="s">
        <v>497</v>
      </c>
    </row>
    <row r="505" spans="1:17" ht="42.75" customHeight="1" x14ac:dyDescent="0.2">
      <c r="A505" s="136" t="s">
        <v>750</v>
      </c>
      <c r="B505" s="137" t="s">
        <v>751</v>
      </c>
      <c r="C505" s="141" t="s">
        <v>42</v>
      </c>
      <c r="D505" s="185" t="s">
        <v>762</v>
      </c>
      <c r="E505" s="186" t="s">
        <v>880</v>
      </c>
      <c r="F505" s="187" t="s">
        <v>374</v>
      </c>
      <c r="G505" s="145">
        <v>73152108</v>
      </c>
      <c r="H505" s="150" t="s">
        <v>925</v>
      </c>
      <c r="I505" s="174">
        <v>10</v>
      </c>
      <c r="J505" s="147" t="s">
        <v>33</v>
      </c>
      <c r="K505" s="175">
        <v>2000000</v>
      </c>
      <c r="L505" s="176">
        <v>1</v>
      </c>
      <c r="M505" s="144" t="s">
        <v>765</v>
      </c>
      <c r="N505" s="180" t="s">
        <v>926</v>
      </c>
      <c r="O505" s="177" t="s">
        <v>35</v>
      </c>
      <c r="P505" s="146" t="s">
        <v>36</v>
      </c>
      <c r="Q505" s="146" t="s">
        <v>497</v>
      </c>
    </row>
    <row r="506" spans="1:17" ht="39.75" customHeight="1" x14ac:dyDescent="0.2">
      <c r="A506" s="136" t="s">
        <v>750</v>
      </c>
      <c r="B506" s="137" t="s">
        <v>751</v>
      </c>
      <c r="C506" s="141" t="s">
        <v>42</v>
      </c>
      <c r="D506" s="185" t="s">
        <v>762</v>
      </c>
      <c r="E506" s="186" t="s">
        <v>880</v>
      </c>
      <c r="F506" s="187" t="s">
        <v>374</v>
      </c>
      <c r="G506" s="145">
        <v>72151704</v>
      </c>
      <c r="H506" s="150" t="s">
        <v>927</v>
      </c>
      <c r="I506" s="174">
        <v>10</v>
      </c>
      <c r="J506" s="147" t="s">
        <v>33</v>
      </c>
      <c r="K506" s="175">
        <v>8000000</v>
      </c>
      <c r="L506" s="176">
        <v>1</v>
      </c>
      <c r="M506" s="144" t="s">
        <v>765</v>
      </c>
      <c r="N506" s="180" t="s">
        <v>909</v>
      </c>
      <c r="O506" s="177" t="s">
        <v>35</v>
      </c>
      <c r="P506" s="146" t="s">
        <v>36</v>
      </c>
      <c r="Q506" s="146" t="s">
        <v>497</v>
      </c>
    </row>
    <row r="507" spans="1:17" ht="41.25" customHeight="1" x14ac:dyDescent="0.2">
      <c r="A507" s="136" t="s">
        <v>750</v>
      </c>
      <c r="B507" s="137" t="s">
        <v>751</v>
      </c>
      <c r="C507" s="141" t="s">
        <v>801</v>
      </c>
      <c r="D507" s="185" t="s">
        <v>802</v>
      </c>
      <c r="E507" s="186" t="s">
        <v>880</v>
      </c>
      <c r="F507" s="187" t="s">
        <v>374</v>
      </c>
      <c r="G507" s="145">
        <v>73152108</v>
      </c>
      <c r="H507" s="150" t="s">
        <v>928</v>
      </c>
      <c r="I507" s="174">
        <v>10</v>
      </c>
      <c r="J507" s="147" t="s">
        <v>33</v>
      </c>
      <c r="K507" s="175">
        <v>1000000</v>
      </c>
      <c r="L507" s="176">
        <v>1</v>
      </c>
      <c r="M507" s="144" t="s">
        <v>765</v>
      </c>
      <c r="N507" s="180" t="s">
        <v>806</v>
      </c>
      <c r="O507" s="177" t="s">
        <v>67</v>
      </c>
      <c r="P507" s="146" t="s">
        <v>35</v>
      </c>
      <c r="Q507" s="146" t="s">
        <v>497</v>
      </c>
    </row>
    <row r="508" spans="1:17" ht="40.5" customHeight="1" x14ac:dyDescent="0.2">
      <c r="A508" s="136" t="s">
        <v>750</v>
      </c>
      <c r="B508" s="137" t="s">
        <v>751</v>
      </c>
      <c r="C508" s="141" t="s">
        <v>42</v>
      </c>
      <c r="D508" s="185" t="s">
        <v>762</v>
      </c>
      <c r="E508" s="186" t="s">
        <v>880</v>
      </c>
      <c r="F508" s="187" t="s">
        <v>374</v>
      </c>
      <c r="G508" s="145">
        <v>72101511</v>
      </c>
      <c r="H508" s="150" t="s">
        <v>929</v>
      </c>
      <c r="I508" s="174">
        <v>10</v>
      </c>
      <c r="J508" s="147" t="s">
        <v>33</v>
      </c>
      <c r="K508" s="175">
        <v>30000000</v>
      </c>
      <c r="L508" s="176">
        <v>1</v>
      </c>
      <c r="M508" s="144" t="s">
        <v>765</v>
      </c>
      <c r="N508" s="180" t="s">
        <v>894</v>
      </c>
      <c r="O508" s="177" t="s">
        <v>67</v>
      </c>
      <c r="P508" s="146" t="s">
        <v>35</v>
      </c>
      <c r="Q508" s="146" t="s">
        <v>497</v>
      </c>
    </row>
    <row r="509" spans="1:17" ht="41.25" customHeight="1" x14ac:dyDescent="0.2">
      <c r="A509" s="136" t="s">
        <v>750</v>
      </c>
      <c r="B509" s="137" t="s">
        <v>751</v>
      </c>
      <c r="C509" s="141" t="s">
        <v>930</v>
      </c>
      <c r="D509" s="185" t="s">
        <v>931</v>
      </c>
      <c r="E509" s="186" t="s">
        <v>932</v>
      </c>
      <c r="F509" s="187" t="s">
        <v>933</v>
      </c>
      <c r="G509" s="145">
        <v>82121701</v>
      </c>
      <c r="H509" s="150" t="s">
        <v>934</v>
      </c>
      <c r="I509" s="174">
        <v>10</v>
      </c>
      <c r="J509" s="147" t="s">
        <v>33</v>
      </c>
      <c r="K509" s="175">
        <v>8000000</v>
      </c>
      <c r="L509" s="176">
        <v>1</v>
      </c>
      <c r="M509" s="144" t="s">
        <v>765</v>
      </c>
      <c r="N509" s="180" t="s">
        <v>935</v>
      </c>
      <c r="O509" s="177" t="s">
        <v>67</v>
      </c>
      <c r="P509" s="146" t="s">
        <v>35</v>
      </c>
      <c r="Q509" s="146" t="s">
        <v>497</v>
      </c>
    </row>
    <row r="510" spans="1:17" ht="60.75" customHeight="1" x14ac:dyDescent="0.2">
      <c r="A510" s="136" t="s">
        <v>750</v>
      </c>
      <c r="B510" s="137" t="s">
        <v>751</v>
      </c>
      <c r="C510" s="141" t="s">
        <v>772</v>
      </c>
      <c r="D510" s="185" t="s">
        <v>841</v>
      </c>
      <c r="E510" s="186" t="s">
        <v>936</v>
      </c>
      <c r="F510" s="187" t="s">
        <v>397</v>
      </c>
      <c r="G510" s="145">
        <v>83101500</v>
      </c>
      <c r="H510" s="150" t="s">
        <v>937</v>
      </c>
      <c r="I510" s="174">
        <v>10</v>
      </c>
      <c r="J510" s="147" t="s">
        <v>33</v>
      </c>
      <c r="K510" s="175">
        <v>79000000</v>
      </c>
      <c r="L510" s="176">
        <v>1</v>
      </c>
      <c r="M510" s="144" t="s">
        <v>765</v>
      </c>
      <c r="N510" s="180" t="s">
        <v>860</v>
      </c>
      <c r="O510" s="177" t="s">
        <v>127</v>
      </c>
      <c r="P510" s="146" t="s">
        <v>127</v>
      </c>
      <c r="Q510" s="146" t="s">
        <v>650</v>
      </c>
    </row>
    <row r="511" spans="1:17" ht="60.75" customHeight="1" x14ac:dyDescent="0.2">
      <c r="A511" s="136" t="s">
        <v>750</v>
      </c>
      <c r="B511" s="137" t="s">
        <v>751</v>
      </c>
      <c r="C511" s="141" t="s">
        <v>801</v>
      </c>
      <c r="D511" s="185" t="s">
        <v>802</v>
      </c>
      <c r="E511" s="186" t="s">
        <v>936</v>
      </c>
      <c r="F511" s="187" t="s">
        <v>397</v>
      </c>
      <c r="G511" s="145">
        <v>77121701</v>
      </c>
      <c r="H511" s="150" t="s">
        <v>938</v>
      </c>
      <c r="I511" s="174">
        <v>10</v>
      </c>
      <c r="J511" s="147" t="s">
        <v>33</v>
      </c>
      <c r="K511" s="175">
        <v>5000000</v>
      </c>
      <c r="L511" s="176">
        <v>1</v>
      </c>
      <c r="M511" s="144" t="s">
        <v>765</v>
      </c>
      <c r="N511" s="180" t="s">
        <v>939</v>
      </c>
      <c r="O511" s="177" t="s">
        <v>80</v>
      </c>
      <c r="P511" s="146" t="s">
        <v>901</v>
      </c>
      <c r="Q511" s="146" t="s">
        <v>497</v>
      </c>
    </row>
    <row r="512" spans="1:17" ht="60.75" customHeight="1" x14ac:dyDescent="0.2">
      <c r="A512" s="136" t="s">
        <v>940</v>
      </c>
      <c r="B512" s="137" t="s">
        <v>751</v>
      </c>
      <c r="C512" s="141" t="s">
        <v>801</v>
      </c>
      <c r="D512" s="185" t="s">
        <v>941</v>
      </c>
      <c r="E512" s="186" t="s">
        <v>942</v>
      </c>
      <c r="F512" s="187" t="s">
        <v>400</v>
      </c>
      <c r="G512" s="145">
        <v>93141506</v>
      </c>
      <c r="H512" s="150" t="s">
        <v>943</v>
      </c>
      <c r="I512" s="174">
        <v>16</v>
      </c>
      <c r="J512" s="147" t="s">
        <v>33</v>
      </c>
      <c r="K512" s="175">
        <v>120000000</v>
      </c>
      <c r="L512" s="176">
        <v>1</v>
      </c>
      <c r="M512" s="144" t="s">
        <v>765</v>
      </c>
      <c r="N512" s="180" t="s">
        <v>944</v>
      </c>
      <c r="O512" s="177" t="s">
        <v>127</v>
      </c>
      <c r="P512" s="146" t="s">
        <v>68</v>
      </c>
      <c r="Q512" s="146" t="s">
        <v>497</v>
      </c>
    </row>
    <row r="513" spans="1:21" ht="60.75" customHeight="1" x14ac:dyDescent="0.2">
      <c r="A513" s="136" t="s">
        <v>758</v>
      </c>
      <c r="B513" s="137" t="s">
        <v>751</v>
      </c>
      <c r="C513" s="137" t="s">
        <v>484</v>
      </c>
      <c r="D513" s="178" t="s">
        <v>759</v>
      </c>
      <c r="E513" s="186" t="s">
        <v>942</v>
      </c>
      <c r="F513" s="187" t="s">
        <v>400</v>
      </c>
      <c r="G513" s="145">
        <v>93141506</v>
      </c>
      <c r="H513" s="150" t="s">
        <v>945</v>
      </c>
      <c r="I513" s="174">
        <v>16</v>
      </c>
      <c r="J513" s="147" t="s">
        <v>33</v>
      </c>
      <c r="K513" s="175">
        <v>2000000</v>
      </c>
      <c r="L513" s="176">
        <v>1</v>
      </c>
      <c r="M513" s="144" t="s">
        <v>765</v>
      </c>
      <c r="N513" s="180" t="s">
        <v>946</v>
      </c>
      <c r="O513" s="177" t="s">
        <v>35</v>
      </c>
      <c r="P513" s="146" t="s">
        <v>36</v>
      </c>
      <c r="Q513" s="146" t="s">
        <v>497</v>
      </c>
    </row>
    <row r="514" spans="1:21" ht="36" customHeight="1" x14ac:dyDescent="0.2">
      <c r="A514" s="136" t="s">
        <v>750</v>
      </c>
      <c r="B514" s="137" t="s">
        <v>751</v>
      </c>
      <c r="C514" s="141" t="s">
        <v>801</v>
      </c>
      <c r="D514" s="185" t="s">
        <v>802</v>
      </c>
      <c r="E514" s="186" t="s">
        <v>947</v>
      </c>
      <c r="F514" s="187" t="s">
        <v>948</v>
      </c>
      <c r="G514" s="145">
        <v>78111800</v>
      </c>
      <c r="H514" s="150" t="s">
        <v>949</v>
      </c>
      <c r="I514" s="174">
        <v>10</v>
      </c>
      <c r="J514" s="147" t="s">
        <v>33</v>
      </c>
      <c r="K514" s="175">
        <v>80000000</v>
      </c>
      <c r="L514" s="176">
        <v>1</v>
      </c>
      <c r="M514" s="144" t="s">
        <v>765</v>
      </c>
      <c r="N514" s="180" t="s">
        <v>950</v>
      </c>
      <c r="O514" s="177" t="s">
        <v>127</v>
      </c>
      <c r="P514" s="146" t="s">
        <v>366</v>
      </c>
      <c r="Q514" s="146" t="s">
        <v>650</v>
      </c>
    </row>
    <row r="515" spans="1:21" ht="36" customHeight="1" x14ac:dyDescent="0.2">
      <c r="A515" s="136" t="s">
        <v>888</v>
      </c>
      <c r="B515" s="137" t="s">
        <v>751</v>
      </c>
      <c r="C515" s="141" t="s">
        <v>889</v>
      </c>
      <c r="D515" s="185" t="s">
        <v>890</v>
      </c>
      <c r="E515" s="186" t="s">
        <v>947</v>
      </c>
      <c r="F515" s="187" t="s">
        <v>948</v>
      </c>
      <c r="G515" s="145">
        <v>78111800</v>
      </c>
      <c r="H515" s="150" t="s">
        <v>951</v>
      </c>
      <c r="I515" s="174">
        <v>16</v>
      </c>
      <c r="J515" s="147" t="s">
        <v>33</v>
      </c>
      <c r="K515" s="175">
        <v>2000000</v>
      </c>
      <c r="L515" s="176">
        <v>1</v>
      </c>
      <c r="M515" s="144" t="s">
        <v>765</v>
      </c>
      <c r="N515" s="180" t="s">
        <v>950</v>
      </c>
      <c r="O515" s="177" t="s">
        <v>127</v>
      </c>
      <c r="P515" s="146" t="s">
        <v>366</v>
      </c>
      <c r="Q515" s="146" t="s">
        <v>650</v>
      </c>
    </row>
    <row r="516" spans="1:21" ht="36" customHeight="1" x14ac:dyDescent="0.2">
      <c r="A516" s="136" t="s">
        <v>750</v>
      </c>
      <c r="B516" s="137" t="s">
        <v>751</v>
      </c>
      <c r="C516" s="141" t="s">
        <v>772</v>
      </c>
      <c r="D516" s="185" t="s">
        <v>841</v>
      </c>
      <c r="E516" s="186" t="s">
        <v>952</v>
      </c>
      <c r="F516" s="187" t="s">
        <v>480</v>
      </c>
      <c r="G516" s="145">
        <v>93161602</v>
      </c>
      <c r="H516" s="150" t="s">
        <v>953</v>
      </c>
      <c r="I516" s="174">
        <v>10</v>
      </c>
      <c r="J516" s="147" t="s">
        <v>33</v>
      </c>
      <c r="K516" s="175">
        <v>157120000</v>
      </c>
      <c r="L516" s="176">
        <v>1</v>
      </c>
      <c r="M516" s="144" t="s">
        <v>765</v>
      </c>
      <c r="N516" s="180" t="s">
        <v>954</v>
      </c>
      <c r="O516" s="177" t="s">
        <v>127</v>
      </c>
      <c r="P516" s="146" t="s">
        <v>366</v>
      </c>
      <c r="Q516" s="146" t="s">
        <v>650</v>
      </c>
    </row>
    <row r="517" spans="1:21" ht="36" customHeight="1" x14ac:dyDescent="0.2">
      <c r="A517" s="136" t="s">
        <v>955</v>
      </c>
      <c r="B517" s="137" t="s">
        <v>751</v>
      </c>
      <c r="C517" s="141" t="s">
        <v>801</v>
      </c>
      <c r="D517" s="185" t="s">
        <v>941</v>
      </c>
      <c r="E517" s="186" t="s">
        <v>952</v>
      </c>
      <c r="F517" s="187" t="s">
        <v>480</v>
      </c>
      <c r="G517" s="145">
        <v>93161602</v>
      </c>
      <c r="H517" s="187" t="s">
        <v>956</v>
      </c>
      <c r="I517" s="174">
        <v>10</v>
      </c>
      <c r="J517" s="147" t="s">
        <v>33</v>
      </c>
      <c r="K517" s="175">
        <v>84474000</v>
      </c>
      <c r="L517" s="176">
        <v>1</v>
      </c>
      <c r="M517" s="144" t="s">
        <v>765</v>
      </c>
      <c r="N517" s="180" t="s">
        <v>954</v>
      </c>
      <c r="O517" s="177" t="s">
        <v>127</v>
      </c>
      <c r="P517" s="146" t="s">
        <v>366</v>
      </c>
      <c r="Q517" s="146" t="s">
        <v>650</v>
      </c>
    </row>
    <row r="518" spans="1:21" ht="36" customHeight="1" x14ac:dyDescent="0.2">
      <c r="A518" s="136" t="s">
        <v>750</v>
      </c>
      <c r="B518" s="137" t="s">
        <v>751</v>
      </c>
      <c r="C518" s="141" t="s">
        <v>772</v>
      </c>
      <c r="D518" s="185" t="s">
        <v>841</v>
      </c>
      <c r="E518" s="186" t="s">
        <v>957</v>
      </c>
      <c r="F518" s="187" t="s">
        <v>958</v>
      </c>
      <c r="G518" s="145">
        <v>93142005</v>
      </c>
      <c r="H518" s="150" t="s">
        <v>959</v>
      </c>
      <c r="I518" s="174">
        <v>10</v>
      </c>
      <c r="J518" s="147" t="s">
        <v>33</v>
      </c>
      <c r="K518" s="175">
        <v>170320000</v>
      </c>
      <c r="L518" s="176">
        <v>1</v>
      </c>
      <c r="M518" s="144" t="s">
        <v>765</v>
      </c>
      <c r="N518" s="180" t="s">
        <v>960</v>
      </c>
      <c r="O518" s="177" t="s">
        <v>127</v>
      </c>
      <c r="P518" s="146" t="s">
        <v>366</v>
      </c>
      <c r="Q518" s="146" t="s">
        <v>650</v>
      </c>
    </row>
    <row r="519" spans="1:21" ht="36" customHeight="1" x14ac:dyDescent="0.2">
      <c r="A519" s="136" t="s">
        <v>750</v>
      </c>
      <c r="B519" s="137" t="s">
        <v>751</v>
      </c>
      <c r="C519" s="141" t="s">
        <v>772</v>
      </c>
      <c r="D519" s="185" t="s">
        <v>841</v>
      </c>
      <c r="E519" s="188" t="s">
        <v>961</v>
      </c>
      <c r="F519" s="187" t="s">
        <v>962</v>
      </c>
      <c r="G519" s="145">
        <v>93151510</v>
      </c>
      <c r="H519" s="150" t="s">
        <v>963</v>
      </c>
      <c r="I519" s="174">
        <v>10</v>
      </c>
      <c r="J519" s="147" t="s">
        <v>33</v>
      </c>
      <c r="K519" s="175">
        <v>1540000</v>
      </c>
      <c r="L519" s="176">
        <v>1</v>
      </c>
      <c r="M519" s="144" t="s">
        <v>765</v>
      </c>
      <c r="N519" s="180" t="s">
        <v>964</v>
      </c>
      <c r="O519" s="177" t="s">
        <v>127</v>
      </c>
      <c r="P519" s="146" t="s">
        <v>366</v>
      </c>
      <c r="Q519" s="146" t="s">
        <v>650</v>
      </c>
    </row>
    <row r="520" spans="1:21" s="96" customFormat="1" x14ac:dyDescent="0.2">
      <c r="A520" s="189" t="s">
        <v>965</v>
      </c>
      <c r="B520" s="190"/>
      <c r="C520" s="191" t="s">
        <v>966</v>
      </c>
      <c r="D520" s="191" t="s">
        <v>967</v>
      </c>
      <c r="E520" s="192" t="s">
        <v>880</v>
      </c>
      <c r="F520" s="191" t="s">
        <v>374</v>
      </c>
      <c r="G520" s="192">
        <v>72101506</v>
      </c>
      <c r="H520" s="191" t="s">
        <v>968</v>
      </c>
      <c r="I520" s="193">
        <v>10</v>
      </c>
      <c r="J520" s="194"/>
      <c r="K520" s="195">
        <v>199000000</v>
      </c>
      <c r="L520" s="196">
        <v>1</v>
      </c>
      <c r="M520" s="197" t="s">
        <v>268</v>
      </c>
      <c r="N520" s="198"/>
      <c r="O520" s="199" t="s">
        <v>67</v>
      </c>
      <c r="P520" s="199" t="s">
        <v>36</v>
      </c>
      <c r="Q520" s="199" t="s">
        <v>969</v>
      </c>
      <c r="U520" s="58"/>
    </row>
    <row r="521" spans="1:21" s="96" customFormat="1" x14ac:dyDescent="0.2">
      <c r="A521" s="189" t="s">
        <v>965</v>
      </c>
      <c r="B521" s="200"/>
      <c r="C521" s="191" t="s">
        <v>966</v>
      </c>
      <c r="D521" s="191" t="s">
        <v>967</v>
      </c>
      <c r="E521" s="192" t="s">
        <v>880</v>
      </c>
      <c r="F521" s="191" t="s">
        <v>374</v>
      </c>
      <c r="G521" s="192">
        <v>76111500</v>
      </c>
      <c r="H521" s="191" t="s">
        <v>970</v>
      </c>
      <c r="I521" s="201">
        <v>10</v>
      </c>
      <c r="J521" s="202"/>
      <c r="K521" s="203">
        <v>190000000</v>
      </c>
      <c r="L521" s="204">
        <v>1</v>
      </c>
      <c r="M521" s="197" t="s">
        <v>268</v>
      </c>
      <c r="N521" s="205"/>
      <c r="O521" s="206" t="s">
        <v>68</v>
      </c>
      <c r="P521" s="206" t="s">
        <v>35</v>
      </c>
      <c r="Q521" s="206" t="s">
        <v>969</v>
      </c>
    </row>
    <row r="522" spans="1:21" s="96" customFormat="1" x14ac:dyDescent="0.2">
      <c r="A522" s="189" t="s">
        <v>965</v>
      </c>
      <c r="B522" s="200"/>
      <c r="C522" s="191" t="s">
        <v>971</v>
      </c>
      <c r="D522" s="191" t="s">
        <v>972</v>
      </c>
      <c r="E522" s="192" t="s">
        <v>880</v>
      </c>
      <c r="F522" s="191" t="s">
        <v>374</v>
      </c>
      <c r="G522" s="192">
        <v>81112300</v>
      </c>
      <c r="H522" s="191" t="s">
        <v>973</v>
      </c>
      <c r="I522" s="201">
        <v>10</v>
      </c>
      <c r="J522" s="202"/>
      <c r="K522" s="203">
        <v>50000000</v>
      </c>
      <c r="L522" s="204">
        <v>1</v>
      </c>
      <c r="M522" s="197" t="s">
        <v>268</v>
      </c>
      <c r="N522" s="205"/>
      <c r="O522" s="206" t="s">
        <v>36</v>
      </c>
      <c r="P522" s="206" t="s">
        <v>79</v>
      </c>
      <c r="Q522" s="206" t="s">
        <v>497</v>
      </c>
    </row>
    <row r="523" spans="1:21" s="96" customFormat="1" x14ac:dyDescent="0.2">
      <c r="A523" s="189" t="s">
        <v>965</v>
      </c>
      <c r="B523" s="200"/>
      <c r="C523" s="191" t="s">
        <v>971</v>
      </c>
      <c r="D523" s="191" t="s">
        <v>972</v>
      </c>
      <c r="E523" s="192" t="s">
        <v>880</v>
      </c>
      <c r="F523" s="191" t="s">
        <v>374</v>
      </c>
      <c r="G523" s="192">
        <v>81112300</v>
      </c>
      <c r="H523" s="191" t="s">
        <v>974</v>
      </c>
      <c r="I523" s="201">
        <v>10</v>
      </c>
      <c r="J523" s="202"/>
      <c r="K523" s="203">
        <v>120000000</v>
      </c>
      <c r="L523" s="204">
        <v>1</v>
      </c>
      <c r="M523" s="197" t="s">
        <v>268</v>
      </c>
      <c r="N523" s="205"/>
      <c r="O523" s="206" t="s">
        <v>36</v>
      </c>
      <c r="P523" s="206" t="s">
        <v>79</v>
      </c>
      <c r="Q523" s="206" t="s">
        <v>497</v>
      </c>
    </row>
    <row r="524" spans="1:21" s="96" customFormat="1" x14ac:dyDescent="0.2">
      <c r="A524" s="189" t="s">
        <v>965</v>
      </c>
      <c r="B524" s="200"/>
      <c r="C524" s="191" t="s">
        <v>975</v>
      </c>
      <c r="D524" s="191" t="s">
        <v>976</v>
      </c>
      <c r="E524" s="192" t="s">
        <v>880</v>
      </c>
      <c r="F524" s="191" t="s">
        <v>374</v>
      </c>
      <c r="G524" s="192">
        <v>78181500</v>
      </c>
      <c r="H524" s="191" t="s">
        <v>977</v>
      </c>
      <c r="I524" s="201">
        <v>10</v>
      </c>
      <c r="J524" s="202" t="s">
        <v>230</v>
      </c>
      <c r="K524" s="203">
        <v>408000000</v>
      </c>
      <c r="L524" s="204">
        <v>1</v>
      </c>
      <c r="M524" s="197" t="s">
        <v>268</v>
      </c>
      <c r="N524" s="205"/>
      <c r="O524" s="206" t="s">
        <v>127</v>
      </c>
      <c r="P524" s="206" t="s">
        <v>127</v>
      </c>
      <c r="Q524" s="206" t="s">
        <v>969</v>
      </c>
    </row>
    <row r="525" spans="1:21" s="96" customFormat="1" x14ac:dyDescent="0.2">
      <c r="A525" s="189" t="s">
        <v>965</v>
      </c>
      <c r="B525" s="200"/>
      <c r="C525" s="191" t="s">
        <v>975</v>
      </c>
      <c r="D525" s="191" t="s">
        <v>976</v>
      </c>
      <c r="E525" s="192" t="s">
        <v>880</v>
      </c>
      <c r="F525" s="191" t="s">
        <v>374</v>
      </c>
      <c r="G525" s="192">
        <v>78181500</v>
      </c>
      <c r="H525" s="191" t="s">
        <v>978</v>
      </c>
      <c r="I525" s="201">
        <v>10</v>
      </c>
      <c r="J525" s="202"/>
      <c r="K525" s="203">
        <v>600000000</v>
      </c>
      <c r="L525" s="204">
        <v>1</v>
      </c>
      <c r="M525" s="197" t="s">
        <v>268</v>
      </c>
      <c r="N525" s="205"/>
      <c r="O525" s="206" t="s">
        <v>35</v>
      </c>
      <c r="P525" s="206" t="s">
        <v>79</v>
      </c>
      <c r="Q525" s="206" t="s">
        <v>969</v>
      </c>
    </row>
    <row r="526" spans="1:21" s="96" customFormat="1" x14ac:dyDescent="0.2">
      <c r="A526" s="189" t="s">
        <v>965</v>
      </c>
      <c r="B526" s="200"/>
      <c r="C526" s="191" t="s">
        <v>971</v>
      </c>
      <c r="D526" s="191" t="s">
        <v>972</v>
      </c>
      <c r="E526" s="192" t="s">
        <v>880</v>
      </c>
      <c r="F526" s="191" t="s">
        <v>374</v>
      </c>
      <c r="G526" s="192">
        <v>81112306</v>
      </c>
      <c r="H526" s="191" t="s">
        <v>979</v>
      </c>
      <c r="I526" s="201">
        <v>10</v>
      </c>
      <c r="J526" s="202"/>
      <c r="K526" s="203">
        <v>40000000</v>
      </c>
      <c r="L526" s="204">
        <v>1</v>
      </c>
      <c r="M526" s="197" t="s">
        <v>268</v>
      </c>
      <c r="N526" s="205"/>
      <c r="O526" s="206" t="s">
        <v>36</v>
      </c>
      <c r="P526" s="206" t="s">
        <v>79</v>
      </c>
      <c r="Q526" s="206" t="s">
        <v>497</v>
      </c>
    </row>
    <row r="527" spans="1:21" s="96" customFormat="1" x14ac:dyDescent="0.2">
      <c r="A527" s="189" t="s">
        <v>965</v>
      </c>
      <c r="B527" s="200"/>
      <c r="C527" s="191" t="s">
        <v>966</v>
      </c>
      <c r="D527" s="191" t="s">
        <v>967</v>
      </c>
      <c r="E527" s="192" t="s">
        <v>880</v>
      </c>
      <c r="F527" s="191" t="s">
        <v>374</v>
      </c>
      <c r="G527" s="192">
        <v>72154100</v>
      </c>
      <c r="H527" s="191" t="s">
        <v>980</v>
      </c>
      <c r="I527" s="201">
        <v>10</v>
      </c>
      <c r="J527" s="202"/>
      <c r="K527" s="203">
        <v>60000000</v>
      </c>
      <c r="L527" s="204">
        <v>1</v>
      </c>
      <c r="M527" s="197" t="s">
        <v>268</v>
      </c>
      <c r="N527" s="205"/>
      <c r="O527" s="206" t="s">
        <v>127</v>
      </c>
      <c r="P527" s="206" t="s">
        <v>68</v>
      </c>
      <c r="Q527" s="206" t="s">
        <v>497</v>
      </c>
    </row>
    <row r="528" spans="1:21" s="96" customFormat="1" x14ac:dyDescent="0.2">
      <c r="A528" s="189" t="s">
        <v>965</v>
      </c>
      <c r="B528" s="200"/>
      <c r="C528" s="191" t="s">
        <v>971</v>
      </c>
      <c r="D528" s="191" t="s">
        <v>972</v>
      </c>
      <c r="E528" s="192" t="s">
        <v>880</v>
      </c>
      <c r="F528" s="191" t="s">
        <v>374</v>
      </c>
      <c r="G528" s="192">
        <v>72151514</v>
      </c>
      <c r="H528" s="191" t="s">
        <v>981</v>
      </c>
      <c r="I528" s="201">
        <v>10</v>
      </c>
      <c r="J528" s="202"/>
      <c r="K528" s="203">
        <v>100000000</v>
      </c>
      <c r="L528" s="204">
        <v>1</v>
      </c>
      <c r="M528" s="197" t="s">
        <v>268</v>
      </c>
      <c r="N528" s="205"/>
      <c r="O528" s="206" t="s">
        <v>68</v>
      </c>
      <c r="P528" s="206" t="s">
        <v>67</v>
      </c>
      <c r="Q528" s="206" t="s">
        <v>497</v>
      </c>
    </row>
    <row r="529" spans="1:17" s="96" customFormat="1" x14ac:dyDescent="0.2">
      <c r="A529" s="189" t="s">
        <v>965</v>
      </c>
      <c r="B529" s="200"/>
      <c r="C529" s="191" t="s">
        <v>982</v>
      </c>
      <c r="D529" s="191" t="s">
        <v>983</v>
      </c>
      <c r="E529" s="192" t="s">
        <v>880</v>
      </c>
      <c r="F529" s="191" t="s">
        <v>374</v>
      </c>
      <c r="G529" s="192">
        <v>39121001</v>
      </c>
      <c r="H529" s="191" t="s">
        <v>984</v>
      </c>
      <c r="I529" s="201">
        <v>10</v>
      </c>
      <c r="J529" s="202"/>
      <c r="K529" s="203">
        <v>80000000</v>
      </c>
      <c r="L529" s="204">
        <v>1</v>
      </c>
      <c r="M529" s="197" t="s">
        <v>268</v>
      </c>
      <c r="N529" s="205"/>
      <c r="O529" s="206" t="s">
        <v>68</v>
      </c>
      <c r="P529" s="206" t="s">
        <v>67</v>
      </c>
      <c r="Q529" s="206" t="s">
        <v>497</v>
      </c>
    </row>
    <row r="530" spans="1:17" s="96" customFormat="1" x14ac:dyDescent="0.2">
      <c r="A530" s="189" t="s">
        <v>965</v>
      </c>
      <c r="B530" s="200"/>
      <c r="C530" s="191" t="s">
        <v>966</v>
      </c>
      <c r="D530" s="191" t="s">
        <v>967</v>
      </c>
      <c r="E530" s="192" t="s">
        <v>880</v>
      </c>
      <c r="F530" s="191" t="s">
        <v>374</v>
      </c>
      <c r="G530" s="192">
        <v>72154100</v>
      </c>
      <c r="H530" s="191" t="s">
        <v>985</v>
      </c>
      <c r="I530" s="201">
        <v>10</v>
      </c>
      <c r="J530" s="202" t="s">
        <v>230</v>
      </c>
      <c r="K530" s="203">
        <v>36000000</v>
      </c>
      <c r="L530" s="204">
        <v>1</v>
      </c>
      <c r="M530" s="197" t="s">
        <v>268</v>
      </c>
      <c r="N530" s="205"/>
      <c r="O530" s="206" t="s">
        <v>127</v>
      </c>
      <c r="P530" s="206" t="s">
        <v>127</v>
      </c>
      <c r="Q530" s="206" t="s">
        <v>497</v>
      </c>
    </row>
    <row r="531" spans="1:17" s="96" customFormat="1" x14ac:dyDescent="0.2">
      <c r="A531" s="189" t="s">
        <v>965</v>
      </c>
      <c r="B531" s="200"/>
      <c r="C531" s="191" t="s">
        <v>966</v>
      </c>
      <c r="D531" s="191" t="s">
        <v>967</v>
      </c>
      <c r="E531" s="192" t="s">
        <v>880</v>
      </c>
      <c r="F531" s="191" t="s">
        <v>374</v>
      </c>
      <c r="G531" s="192">
        <v>72154100</v>
      </c>
      <c r="H531" s="191" t="s">
        <v>986</v>
      </c>
      <c r="I531" s="201">
        <v>10</v>
      </c>
      <c r="J531" s="202"/>
      <c r="K531" s="203">
        <v>154000000</v>
      </c>
      <c r="L531" s="204">
        <v>1</v>
      </c>
      <c r="M531" s="197" t="s">
        <v>268</v>
      </c>
      <c r="N531" s="205"/>
      <c r="O531" s="206" t="s">
        <v>68</v>
      </c>
      <c r="P531" s="206" t="s">
        <v>67</v>
      </c>
      <c r="Q531" s="206" t="s">
        <v>497</v>
      </c>
    </row>
    <row r="532" spans="1:17" s="96" customFormat="1" x14ac:dyDescent="0.2">
      <c r="A532" s="189" t="s">
        <v>965</v>
      </c>
      <c r="B532" s="200"/>
      <c r="C532" s="191" t="s">
        <v>987</v>
      </c>
      <c r="D532" s="191" t="s">
        <v>967</v>
      </c>
      <c r="E532" s="192" t="s">
        <v>880</v>
      </c>
      <c r="F532" s="191" t="s">
        <v>374</v>
      </c>
      <c r="G532" s="192">
        <v>72103302</v>
      </c>
      <c r="H532" s="191" t="s">
        <v>988</v>
      </c>
      <c r="I532" s="201">
        <v>10</v>
      </c>
      <c r="J532" s="202"/>
      <c r="K532" s="203">
        <v>80000000</v>
      </c>
      <c r="L532" s="204">
        <v>1</v>
      </c>
      <c r="M532" s="197" t="s">
        <v>268</v>
      </c>
      <c r="N532" s="205"/>
      <c r="O532" s="206" t="s">
        <v>68</v>
      </c>
      <c r="P532" s="206" t="s">
        <v>67</v>
      </c>
      <c r="Q532" s="206" t="s">
        <v>497</v>
      </c>
    </row>
    <row r="533" spans="1:17" s="96" customFormat="1" x14ac:dyDescent="0.2">
      <c r="A533" s="189" t="s">
        <v>965</v>
      </c>
      <c r="B533" s="200"/>
      <c r="C533" s="191" t="s">
        <v>987</v>
      </c>
      <c r="D533" s="191" t="s">
        <v>989</v>
      </c>
      <c r="E533" s="192" t="s">
        <v>880</v>
      </c>
      <c r="F533" s="191" t="s">
        <v>374</v>
      </c>
      <c r="G533" s="192">
        <v>72101516</v>
      </c>
      <c r="H533" s="191" t="s">
        <v>990</v>
      </c>
      <c r="I533" s="201">
        <v>10</v>
      </c>
      <c r="J533" s="202"/>
      <c r="K533" s="203">
        <v>20000000</v>
      </c>
      <c r="L533" s="204">
        <v>1</v>
      </c>
      <c r="M533" s="197" t="s">
        <v>268</v>
      </c>
      <c r="N533" s="205"/>
      <c r="O533" s="206" t="s">
        <v>35</v>
      </c>
      <c r="P533" s="206" t="s">
        <v>36</v>
      </c>
      <c r="Q533" s="206" t="s">
        <v>497</v>
      </c>
    </row>
    <row r="534" spans="1:17" s="96" customFormat="1" x14ac:dyDescent="0.2">
      <c r="A534" s="189" t="s">
        <v>965</v>
      </c>
      <c r="B534" s="200"/>
      <c r="C534" s="191" t="s">
        <v>987</v>
      </c>
      <c r="D534" s="191" t="s">
        <v>989</v>
      </c>
      <c r="E534" s="192" t="s">
        <v>880</v>
      </c>
      <c r="F534" s="191" t="s">
        <v>374</v>
      </c>
      <c r="G534" s="192">
        <v>49171500</v>
      </c>
      <c r="H534" s="191" t="s">
        <v>991</v>
      </c>
      <c r="I534" s="201">
        <v>10</v>
      </c>
      <c r="J534" s="202"/>
      <c r="K534" s="203">
        <v>40000000</v>
      </c>
      <c r="L534" s="204">
        <v>1</v>
      </c>
      <c r="M534" s="197" t="s">
        <v>268</v>
      </c>
      <c r="N534" s="205"/>
      <c r="O534" s="206" t="s">
        <v>36</v>
      </c>
      <c r="P534" s="206" t="s">
        <v>79</v>
      </c>
      <c r="Q534" s="206" t="s">
        <v>497</v>
      </c>
    </row>
    <row r="535" spans="1:17" s="96" customFormat="1" x14ac:dyDescent="0.2">
      <c r="A535" s="189" t="s">
        <v>965</v>
      </c>
      <c r="B535" s="200"/>
      <c r="C535" s="191" t="s">
        <v>992</v>
      </c>
      <c r="D535" s="191" t="s">
        <v>983</v>
      </c>
      <c r="E535" s="192" t="s">
        <v>858</v>
      </c>
      <c r="F535" s="191" t="s">
        <v>363</v>
      </c>
      <c r="G535" s="192">
        <v>72102900</v>
      </c>
      <c r="H535" s="191" t="s">
        <v>993</v>
      </c>
      <c r="I535" s="201">
        <v>10</v>
      </c>
      <c r="J535" s="202"/>
      <c r="K535" s="203">
        <v>1210000000</v>
      </c>
      <c r="L535" s="204">
        <v>1</v>
      </c>
      <c r="M535" s="197" t="s">
        <v>268</v>
      </c>
      <c r="N535" s="205"/>
      <c r="O535" s="206" t="s">
        <v>68</v>
      </c>
      <c r="P535" s="206" t="s">
        <v>36</v>
      </c>
      <c r="Q535" s="206" t="s">
        <v>969</v>
      </c>
    </row>
    <row r="536" spans="1:17" s="96" customFormat="1" x14ac:dyDescent="0.2">
      <c r="A536" s="189" t="s">
        <v>965</v>
      </c>
      <c r="B536" s="200"/>
      <c r="C536" s="191" t="s">
        <v>966</v>
      </c>
      <c r="D536" s="191" t="s">
        <v>967</v>
      </c>
      <c r="E536" s="207" t="s">
        <v>874</v>
      </c>
      <c r="F536" s="191" t="s">
        <v>371</v>
      </c>
      <c r="G536" s="192">
        <v>76111501</v>
      </c>
      <c r="H536" s="191" t="s">
        <v>994</v>
      </c>
      <c r="I536" s="201">
        <v>10</v>
      </c>
      <c r="J536" s="202" t="s">
        <v>230</v>
      </c>
      <c r="K536" s="203">
        <v>260000000</v>
      </c>
      <c r="L536" s="204">
        <v>1</v>
      </c>
      <c r="M536" s="197" t="s">
        <v>268</v>
      </c>
      <c r="N536" s="205"/>
      <c r="O536" s="206" t="s">
        <v>127</v>
      </c>
      <c r="P536" s="206" t="s">
        <v>127</v>
      </c>
      <c r="Q536" s="206" t="s">
        <v>995</v>
      </c>
    </row>
    <row r="537" spans="1:17" s="96" customFormat="1" x14ac:dyDescent="0.2">
      <c r="A537" s="189" t="s">
        <v>965</v>
      </c>
      <c r="B537" s="200"/>
      <c r="C537" s="191" t="s">
        <v>966</v>
      </c>
      <c r="D537" s="191" t="s">
        <v>967</v>
      </c>
      <c r="E537" s="207" t="s">
        <v>874</v>
      </c>
      <c r="F537" s="191" t="s">
        <v>371</v>
      </c>
      <c r="G537" s="192">
        <v>76111501</v>
      </c>
      <c r="H537" s="191" t="s">
        <v>996</v>
      </c>
      <c r="I537" s="201">
        <v>10</v>
      </c>
      <c r="J537" s="202"/>
      <c r="K537" s="203">
        <v>420000000</v>
      </c>
      <c r="L537" s="204">
        <v>1</v>
      </c>
      <c r="M537" s="197" t="s">
        <v>268</v>
      </c>
      <c r="N537" s="205"/>
      <c r="O537" s="206" t="s">
        <v>35</v>
      </c>
      <c r="P537" s="206" t="s">
        <v>36</v>
      </c>
      <c r="Q537" s="206" t="s">
        <v>995</v>
      </c>
    </row>
    <row r="538" spans="1:17" s="96" customFormat="1" x14ac:dyDescent="0.2">
      <c r="A538" s="189" t="s">
        <v>965</v>
      </c>
      <c r="B538" s="200"/>
      <c r="C538" s="191" t="s">
        <v>975</v>
      </c>
      <c r="D538" s="191" t="s">
        <v>976</v>
      </c>
      <c r="E538" s="207" t="s">
        <v>781</v>
      </c>
      <c r="F538" s="191" t="s">
        <v>233</v>
      </c>
      <c r="G538" s="192">
        <v>15101506</v>
      </c>
      <c r="H538" s="191" t="s">
        <v>997</v>
      </c>
      <c r="I538" s="201">
        <v>10</v>
      </c>
      <c r="J538" s="202" t="s">
        <v>230</v>
      </c>
      <c r="K538" s="203">
        <v>355000000</v>
      </c>
      <c r="L538" s="204">
        <v>1</v>
      </c>
      <c r="M538" s="197" t="s">
        <v>268</v>
      </c>
      <c r="N538" s="205"/>
      <c r="O538" s="206" t="s">
        <v>127</v>
      </c>
      <c r="P538" s="206" t="s">
        <v>127</v>
      </c>
      <c r="Q538" s="206" t="s">
        <v>995</v>
      </c>
    </row>
    <row r="539" spans="1:17" s="96" customFormat="1" x14ac:dyDescent="0.2">
      <c r="A539" s="189" t="s">
        <v>965</v>
      </c>
      <c r="B539" s="200"/>
      <c r="C539" s="191" t="s">
        <v>975</v>
      </c>
      <c r="D539" s="191" t="s">
        <v>976</v>
      </c>
      <c r="E539" s="207" t="s">
        <v>781</v>
      </c>
      <c r="F539" s="191" t="s">
        <v>233</v>
      </c>
      <c r="G539" s="192">
        <v>15101506</v>
      </c>
      <c r="H539" s="191" t="s">
        <v>998</v>
      </c>
      <c r="I539" s="201">
        <v>10</v>
      </c>
      <c r="J539" s="202"/>
      <c r="K539" s="203">
        <v>559690000</v>
      </c>
      <c r="L539" s="204">
        <v>1</v>
      </c>
      <c r="M539" s="197" t="s">
        <v>34</v>
      </c>
      <c r="N539" s="205"/>
      <c r="O539" s="206" t="s">
        <v>127</v>
      </c>
      <c r="P539" s="206" t="s">
        <v>68</v>
      </c>
      <c r="Q539" s="206" t="s">
        <v>995</v>
      </c>
    </row>
    <row r="540" spans="1:17" s="96" customFormat="1" x14ac:dyDescent="0.2">
      <c r="A540" s="189" t="s">
        <v>965</v>
      </c>
      <c r="B540" s="200"/>
      <c r="C540" s="191" t="s">
        <v>971</v>
      </c>
      <c r="D540" s="191" t="s">
        <v>972</v>
      </c>
      <c r="E540" s="207" t="s">
        <v>781</v>
      </c>
      <c r="F540" s="191" t="s">
        <v>233</v>
      </c>
      <c r="G540" s="192">
        <v>15101506</v>
      </c>
      <c r="H540" s="191" t="s">
        <v>999</v>
      </c>
      <c r="I540" s="201">
        <v>10</v>
      </c>
      <c r="J540" s="202"/>
      <c r="K540" s="203">
        <v>20000000</v>
      </c>
      <c r="L540" s="204">
        <v>1</v>
      </c>
      <c r="M540" s="197" t="s">
        <v>34</v>
      </c>
      <c r="N540" s="205"/>
      <c r="O540" s="206" t="s">
        <v>67</v>
      </c>
      <c r="P540" s="206" t="s">
        <v>35</v>
      </c>
      <c r="Q540" s="206" t="s">
        <v>995</v>
      </c>
    </row>
    <row r="541" spans="1:17" s="96" customFormat="1" x14ac:dyDescent="0.2">
      <c r="A541" s="189" t="s">
        <v>965</v>
      </c>
      <c r="B541" s="200"/>
      <c r="C541" s="191" t="s">
        <v>992</v>
      </c>
      <c r="D541" s="191" t="s">
        <v>983</v>
      </c>
      <c r="E541" s="192" t="s">
        <v>865</v>
      </c>
      <c r="F541" s="191" t="s">
        <v>445</v>
      </c>
      <c r="G541" s="192">
        <v>80131500</v>
      </c>
      <c r="H541" s="191" t="s">
        <v>1000</v>
      </c>
      <c r="I541" s="201">
        <v>10</v>
      </c>
      <c r="J541" s="202" t="s">
        <v>230</v>
      </c>
      <c r="K541" s="203">
        <v>178570000</v>
      </c>
      <c r="L541" s="204">
        <v>1</v>
      </c>
      <c r="M541" s="197" t="s">
        <v>34</v>
      </c>
      <c r="N541" s="205"/>
      <c r="O541" s="206" t="s">
        <v>127</v>
      </c>
      <c r="P541" s="206" t="s">
        <v>127</v>
      </c>
      <c r="Q541" s="206" t="s">
        <v>1001</v>
      </c>
    </row>
    <row r="542" spans="1:17" s="96" customFormat="1" x14ac:dyDescent="0.2">
      <c r="A542" s="189" t="s">
        <v>965</v>
      </c>
      <c r="B542" s="200"/>
      <c r="C542" s="191" t="s">
        <v>992</v>
      </c>
      <c r="D542" s="191" t="s">
        <v>983</v>
      </c>
      <c r="E542" s="192" t="s">
        <v>865</v>
      </c>
      <c r="F542" s="191" t="s">
        <v>445</v>
      </c>
      <c r="G542" s="192">
        <v>80131500</v>
      </c>
      <c r="H542" s="191" t="s">
        <v>1002</v>
      </c>
      <c r="I542" s="201">
        <v>10</v>
      </c>
      <c r="J542" s="202"/>
      <c r="K542" s="203">
        <v>320000000</v>
      </c>
      <c r="L542" s="204">
        <v>1</v>
      </c>
      <c r="M542" s="197" t="s">
        <v>34</v>
      </c>
      <c r="N542" s="205"/>
      <c r="O542" s="206" t="s">
        <v>35</v>
      </c>
      <c r="P542" s="206" t="s">
        <v>36</v>
      </c>
      <c r="Q542" s="206" t="s">
        <v>1001</v>
      </c>
    </row>
    <row r="543" spans="1:17" s="96" customFormat="1" x14ac:dyDescent="0.2">
      <c r="A543" s="189" t="s">
        <v>965</v>
      </c>
      <c r="B543" s="200"/>
      <c r="C543" s="191" t="s">
        <v>975</v>
      </c>
      <c r="D543" s="191" t="s">
        <v>976</v>
      </c>
      <c r="E543" s="207" t="s">
        <v>862</v>
      </c>
      <c r="F543" s="191" t="s">
        <v>368</v>
      </c>
      <c r="G543" s="192">
        <v>84131603</v>
      </c>
      <c r="H543" s="191" t="s">
        <v>1003</v>
      </c>
      <c r="I543" s="201">
        <v>10</v>
      </c>
      <c r="J543" s="202"/>
      <c r="K543" s="203">
        <v>130000000</v>
      </c>
      <c r="L543" s="204">
        <v>1</v>
      </c>
      <c r="M543" s="197" t="s">
        <v>268</v>
      </c>
      <c r="N543" s="205"/>
      <c r="O543" s="206" t="s">
        <v>68</v>
      </c>
      <c r="P543" s="206" t="s">
        <v>67</v>
      </c>
      <c r="Q543" s="206" t="s">
        <v>995</v>
      </c>
    </row>
    <row r="544" spans="1:17" s="96" customFormat="1" x14ac:dyDescent="0.2">
      <c r="A544" s="189" t="s">
        <v>965</v>
      </c>
      <c r="B544" s="200"/>
      <c r="C544" s="191" t="s">
        <v>992</v>
      </c>
      <c r="D544" s="191" t="s">
        <v>983</v>
      </c>
      <c r="E544" s="207" t="s">
        <v>858</v>
      </c>
      <c r="F544" s="191" t="s">
        <v>363</v>
      </c>
      <c r="G544" s="192">
        <v>83101800</v>
      </c>
      <c r="H544" s="191" t="s">
        <v>1004</v>
      </c>
      <c r="I544" s="201">
        <v>10</v>
      </c>
      <c r="J544" s="202"/>
      <c r="K544" s="203">
        <v>1250000000</v>
      </c>
      <c r="L544" s="204">
        <v>1</v>
      </c>
      <c r="M544" s="197" t="s">
        <v>34</v>
      </c>
      <c r="N544" s="205"/>
      <c r="O544" s="206" t="s">
        <v>127</v>
      </c>
      <c r="P544" s="206" t="s">
        <v>127</v>
      </c>
      <c r="Q544" s="206" t="s">
        <v>1005</v>
      </c>
    </row>
    <row r="545" spans="1:17" s="96" customFormat="1" x14ac:dyDescent="0.2">
      <c r="A545" s="189" t="s">
        <v>965</v>
      </c>
      <c r="B545" s="200"/>
      <c r="C545" s="191" t="s">
        <v>992</v>
      </c>
      <c r="D545" s="191" t="s">
        <v>983</v>
      </c>
      <c r="E545" s="207" t="s">
        <v>936</v>
      </c>
      <c r="F545" s="191" t="s">
        <v>397</v>
      </c>
      <c r="G545" s="192">
        <v>83101501</v>
      </c>
      <c r="H545" s="191" t="s">
        <v>1006</v>
      </c>
      <c r="I545" s="201">
        <v>10</v>
      </c>
      <c r="J545" s="202"/>
      <c r="K545" s="203">
        <v>415400000</v>
      </c>
      <c r="L545" s="204">
        <v>1</v>
      </c>
      <c r="M545" s="197" t="s">
        <v>34</v>
      </c>
      <c r="N545" s="205"/>
      <c r="O545" s="206" t="s">
        <v>127</v>
      </c>
      <c r="P545" s="206" t="s">
        <v>127</v>
      </c>
      <c r="Q545" s="206" t="s">
        <v>1005</v>
      </c>
    </row>
    <row r="546" spans="1:17" s="96" customFormat="1" x14ac:dyDescent="0.2">
      <c r="A546" s="189" t="s">
        <v>965</v>
      </c>
      <c r="B546" s="200"/>
      <c r="C546" s="191" t="s">
        <v>1007</v>
      </c>
      <c r="D546" s="191" t="s">
        <v>1008</v>
      </c>
      <c r="E546" s="207" t="s">
        <v>880</v>
      </c>
      <c r="F546" s="191" t="s">
        <v>1009</v>
      </c>
      <c r="G546" s="192">
        <v>82101505</v>
      </c>
      <c r="H546" s="191" t="s">
        <v>1010</v>
      </c>
      <c r="I546" s="201">
        <v>10</v>
      </c>
      <c r="J546" s="202"/>
      <c r="K546" s="203">
        <v>20000000</v>
      </c>
      <c r="L546" s="204">
        <v>1</v>
      </c>
      <c r="M546" s="197" t="s">
        <v>268</v>
      </c>
      <c r="N546" s="205"/>
      <c r="O546" s="206" t="s">
        <v>79</v>
      </c>
      <c r="P546" s="206" t="s">
        <v>80</v>
      </c>
      <c r="Q546" s="206" t="s">
        <v>497</v>
      </c>
    </row>
    <row r="547" spans="1:17" s="96" customFormat="1" x14ac:dyDescent="0.2">
      <c r="A547" s="189" t="s">
        <v>965</v>
      </c>
      <c r="B547" s="200"/>
      <c r="C547" s="191" t="s">
        <v>987</v>
      </c>
      <c r="D547" s="191" t="s">
        <v>983</v>
      </c>
      <c r="E547" s="207" t="s">
        <v>1011</v>
      </c>
      <c r="F547" s="191" t="s">
        <v>409</v>
      </c>
      <c r="G547" s="192">
        <v>93161601</v>
      </c>
      <c r="H547" s="191" t="s">
        <v>1012</v>
      </c>
      <c r="I547" s="201">
        <v>10</v>
      </c>
      <c r="J547" s="202"/>
      <c r="K547" s="203">
        <v>21000000</v>
      </c>
      <c r="L547" s="204">
        <v>1</v>
      </c>
      <c r="M547" s="197" t="s">
        <v>34</v>
      </c>
      <c r="N547" s="205"/>
      <c r="O547" s="206" t="s">
        <v>67</v>
      </c>
      <c r="P547" s="206" t="s">
        <v>67</v>
      </c>
      <c r="Q547" s="206" t="s">
        <v>1013</v>
      </c>
    </row>
    <row r="548" spans="1:17" s="96" customFormat="1" x14ac:dyDescent="0.2">
      <c r="A548" s="189" t="s">
        <v>1014</v>
      </c>
      <c r="B548" s="200"/>
      <c r="C548" s="191" t="s">
        <v>987</v>
      </c>
      <c r="D548" s="191" t="s">
        <v>983</v>
      </c>
      <c r="E548" s="207" t="s">
        <v>1011</v>
      </c>
      <c r="F548" s="191" t="s">
        <v>409</v>
      </c>
      <c r="G548" s="192">
        <v>93161601</v>
      </c>
      <c r="H548" s="191" t="s">
        <v>1015</v>
      </c>
      <c r="I548" s="201">
        <v>10</v>
      </c>
      <c r="J548" s="202"/>
      <c r="K548" s="203">
        <v>50000000</v>
      </c>
      <c r="L548" s="204">
        <v>1</v>
      </c>
      <c r="M548" s="197" t="s">
        <v>34</v>
      </c>
      <c r="N548" s="205"/>
      <c r="O548" s="206" t="s">
        <v>67</v>
      </c>
      <c r="P548" s="206" t="s">
        <v>67</v>
      </c>
      <c r="Q548" s="206" t="s">
        <v>1013</v>
      </c>
    </row>
    <row r="549" spans="1:17" s="96" customFormat="1" x14ac:dyDescent="0.2">
      <c r="A549" s="189" t="s">
        <v>965</v>
      </c>
      <c r="B549" s="200"/>
      <c r="C549" s="191" t="s">
        <v>992</v>
      </c>
      <c r="D549" s="191" t="s">
        <v>983</v>
      </c>
      <c r="E549" s="207" t="s">
        <v>957</v>
      </c>
      <c r="F549" s="191" t="s">
        <v>958</v>
      </c>
      <c r="G549" s="192">
        <v>93161601</v>
      </c>
      <c r="H549" s="191" t="s">
        <v>958</v>
      </c>
      <c r="I549" s="201">
        <v>10</v>
      </c>
      <c r="J549" s="202"/>
      <c r="K549" s="203">
        <v>200000000</v>
      </c>
      <c r="L549" s="204">
        <v>1</v>
      </c>
      <c r="M549" s="197" t="s">
        <v>34</v>
      </c>
      <c r="N549" s="205"/>
      <c r="O549" s="206" t="s">
        <v>127</v>
      </c>
      <c r="P549" s="206" t="s">
        <v>127</v>
      </c>
      <c r="Q549" s="206" t="s">
        <v>1005</v>
      </c>
    </row>
    <row r="550" spans="1:17" s="96" customFormat="1" x14ac:dyDescent="0.2">
      <c r="A550" s="189" t="s">
        <v>965</v>
      </c>
      <c r="B550" s="200"/>
      <c r="C550" s="191" t="s">
        <v>1016</v>
      </c>
      <c r="D550" s="191" t="s">
        <v>1017</v>
      </c>
      <c r="E550" s="207" t="s">
        <v>776</v>
      </c>
      <c r="F550" s="191" t="s">
        <v>1018</v>
      </c>
      <c r="G550" s="192">
        <v>14111500</v>
      </c>
      <c r="H550" s="191" t="s">
        <v>1019</v>
      </c>
      <c r="I550" s="201">
        <v>10</v>
      </c>
      <c r="J550" s="202"/>
      <c r="K550" s="203">
        <v>40000000</v>
      </c>
      <c r="L550" s="204">
        <v>1</v>
      </c>
      <c r="M550" s="197" t="s">
        <v>34</v>
      </c>
      <c r="N550" s="205"/>
      <c r="O550" s="206" t="s">
        <v>68</v>
      </c>
      <c r="P550" s="206" t="s">
        <v>67</v>
      </c>
      <c r="Q550" s="206" t="s">
        <v>497</v>
      </c>
    </row>
    <row r="551" spans="1:17" s="96" customFormat="1" x14ac:dyDescent="0.2">
      <c r="A551" s="189" t="s">
        <v>965</v>
      </c>
      <c r="B551" s="200"/>
      <c r="C551" s="191" t="s">
        <v>1016</v>
      </c>
      <c r="D551" s="191" t="s">
        <v>1017</v>
      </c>
      <c r="E551" s="207" t="s">
        <v>829</v>
      </c>
      <c r="F551" s="191" t="s">
        <v>312</v>
      </c>
      <c r="G551" s="192">
        <v>44122104</v>
      </c>
      <c r="H551" s="191" t="s">
        <v>1020</v>
      </c>
      <c r="I551" s="201">
        <v>10</v>
      </c>
      <c r="J551" s="202"/>
      <c r="K551" s="203">
        <v>30000000</v>
      </c>
      <c r="L551" s="204">
        <v>1</v>
      </c>
      <c r="M551" s="197" t="s">
        <v>34</v>
      </c>
      <c r="N551" s="205"/>
      <c r="O551" s="206" t="s">
        <v>68</v>
      </c>
      <c r="P551" s="206" t="s">
        <v>67</v>
      </c>
      <c r="Q551" s="206" t="s">
        <v>497</v>
      </c>
    </row>
    <row r="552" spans="1:17" s="96" customFormat="1" x14ac:dyDescent="0.2">
      <c r="A552" s="189" t="s">
        <v>965</v>
      </c>
      <c r="B552" s="200"/>
      <c r="C552" s="191" t="s">
        <v>966</v>
      </c>
      <c r="D552" s="191" t="s">
        <v>967</v>
      </c>
      <c r="E552" s="207" t="s">
        <v>789</v>
      </c>
      <c r="F552" s="191" t="s">
        <v>531</v>
      </c>
      <c r="G552" s="192">
        <v>12352310</v>
      </c>
      <c r="H552" s="191" t="s">
        <v>1021</v>
      </c>
      <c r="I552" s="201">
        <v>10</v>
      </c>
      <c r="J552" s="202"/>
      <c r="K552" s="203">
        <v>60000000</v>
      </c>
      <c r="L552" s="204">
        <v>1</v>
      </c>
      <c r="M552" s="197" t="s">
        <v>34</v>
      </c>
      <c r="N552" s="205"/>
      <c r="O552" s="206" t="s">
        <v>127</v>
      </c>
      <c r="P552" s="206" t="s">
        <v>68</v>
      </c>
      <c r="Q552" s="206" t="s">
        <v>995</v>
      </c>
    </row>
    <row r="553" spans="1:17" s="96" customFormat="1" x14ac:dyDescent="0.2">
      <c r="A553" s="189" t="s">
        <v>965</v>
      </c>
      <c r="B553" s="200"/>
      <c r="C553" s="191" t="s">
        <v>975</v>
      </c>
      <c r="D553" s="191" t="s">
        <v>976</v>
      </c>
      <c r="E553" s="207" t="s">
        <v>812</v>
      </c>
      <c r="F553" s="191" t="s">
        <v>262</v>
      </c>
      <c r="G553" s="192">
        <v>25172500</v>
      </c>
      <c r="H553" s="191" t="s">
        <v>1022</v>
      </c>
      <c r="I553" s="201">
        <v>10</v>
      </c>
      <c r="J553" s="202"/>
      <c r="K553" s="203">
        <v>90000000</v>
      </c>
      <c r="L553" s="204">
        <v>1</v>
      </c>
      <c r="M553" s="197" t="s">
        <v>34</v>
      </c>
      <c r="N553" s="205"/>
      <c r="O553" s="206" t="s">
        <v>127</v>
      </c>
      <c r="P553" s="206" t="s">
        <v>68</v>
      </c>
      <c r="Q553" s="206" t="s">
        <v>995</v>
      </c>
    </row>
    <row r="554" spans="1:17" s="96" customFormat="1" x14ac:dyDescent="0.2">
      <c r="A554" s="189" t="s">
        <v>965</v>
      </c>
      <c r="B554" s="200"/>
      <c r="C554" s="191" t="s">
        <v>966</v>
      </c>
      <c r="D554" s="191" t="s">
        <v>967</v>
      </c>
      <c r="E554" s="207" t="s">
        <v>754</v>
      </c>
      <c r="F554" s="191" t="s">
        <v>83</v>
      </c>
      <c r="G554" s="192">
        <v>30181700</v>
      </c>
      <c r="H554" s="191" t="s">
        <v>1023</v>
      </c>
      <c r="I554" s="201">
        <v>10</v>
      </c>
      <c r="J554" s="202"/>
      <c r="K554" s="203">
        <v>15000000</v>
      </c>
      <c r="L554" s="204">
        <v>1</v>
      </c>
      <c r="M554" s="197" t="s">
        <v>34</v>
      </c>
      <c r="N554" s="205"/>
      <c r="O554" s="206" t="s">
        <v>127</v>
      </c>
      <c r="P554" s="206" t="s">
        <v>127</v>
      </c>
      <c r="Q554" s="206" t="s">
        <v>995</v>
      </c>
    </row>
    <row r="555" spans="1:17" s="96" customFormat="1" x14ac:dyDescent="0.2">
      <c r="A555" s="189" t="s">
        <v>965</v>
      </c>
      <c r="B555" s="200"/>
      <c r="C555" s="191" t="s">
        <v>966</v>
      </c>
      <c r="D555" s="191" t="s">
        <v>967</v>
      </c>
      <c r="E555" s="207" t="s">
        <v>1024</v>
      </c>
      <c r="F555" s="191" t="s">
        <v>87</v>
      </c>
      <c r="G555" s="192">
        <v>26111600</v>
      </c>
      <c r="H555" s="191" t="s">
        <v>1025</v>
      </c>
      <c r="I555" s="201">
        <v>10</v>
      </c>
      <c r="J555" s="202"/>
      <c r="K555" s="203">
        <v>15000000</v>
      </c>
      <c r="L555" s="204">
        <v>1</v>
      </c>
      <c r="M555" s="197" t="s">
        <v>34</v>
      </c>
      <c r="N555" s="205"/>
      <c r="O555" s="206" t="s">
        <v>127</v>
      </c>
      <c r="P555" s="206" t="s">
        <v>127</v>
      </c>
      <c r="Q555" s="206" t="s">
        <v>995</v>
      </c>
    </row>
    <row r="556" spans="1:17" s="96" customFormat="1" x14ac:dyDescent="0.2">
      <c r="A556" s="189" t="s">
        <v>965</v>
      </c>
      <c r="B556" s="200"/>
      <c r="C556" s="191" t="s">
        <v>966</v>
      </c>
      <c r="D556" s="191" t="s">
        <v>967</v>
      </c>
      <c r="E556" s="207" t="s">
        <v>1024</v>
      </c>
      <c r="F556" s="191" t="s">
        <v>87</v>
      </c>
      <c r="G556" s="192">
        <v>39101600</v>
      </c>
      <c r="H556" s="191" t="s">
        <v>1026</v>
      </c>
      <c r="I556" s="201">
        <v>10</v>
      </c>
      <c r="J556" s="202"/>
      <c r="K556" s="203">
        <v>12000000</v>
      </c>
      <c r="L556" s="204">
        <v>1</v>
      </c>
      <c r="M556" s="197" t="s">
        <v>34</v>
      </c>
      <c r="N556" s="205"/>
      <c r="O556" s="206" t="s">
        <v>127</v>
      </c>
      <c r="P556" s="206" t="s">
        <v>127</v>
      </c>
      <c r="Q556" s="206" t="s">
        <v>995</v>
      </c>
    </row>
    <row r="557" spans="1:17" s="96" customFormat="1" x14ac:dyDescent="0.2">
      <c r="A557" s="189" t="s">
        <v>965</v>
      </c>
      <c r="B557" s="200"/>
      <c r="C557" s="191" t="s">
        <v>966</v>
      </c>
      <c r="D557" s="191" t="s">
        <v>967</v>
      </c>
      <c r="E557" s="207" t="s">
        <v>1027</v>
      </c>
      <c r="F557" s="191" t="s">
        <v>1028</v>
      </c>
      <c r="G557" s="192">
        <v>111111600</v>
      </c>
      <c r="H557" s="191" t="s">
        <v>1029</v>
      </c>
      <c r="I557" s="201">
        <v>10</v>
      </c>
      <c r="J557" s="202"/>
      <c r="K557" s="203">
        <v>10000000</v>
      </c>
      <c r="L557" s="204">
        <v>1</v>
      </c>
      <c r="M557" s="197" t="s">
        <v>34</v>
      </c>
      <c r="N557" s="205"/>
      <c r="O557" s="206" t="s">
        <v>127</v>
      </c>
      <c r="P557" s="206" t="s">
        <v>127</v>
      </c>
      <c r="Q557" s="206" t="s">
        <v>995</v>
      </c>
    </row>
    <row r="558" spans="1:17" s="96" customFormat="1" x14ac:dyDescent="0.2">
      <c r="A558" s="189" t="s">
        <v>965</v>
      </c>
      <c r="B558" s="200"/>
      <c r="C558" s="191" t="s">
        <v>966</v>
      </c>
      <c r="D558" s="191" t="s">
        <v>967</v>
      </c>
      <c r="E558" s="207" t="s">
        <v>781</v>
      </c>
      <c r="F558" s="191" t="s">
        <v>233</v>
      </c>
      <c r="G558" s="192">
        <v>15121500</v>
      </c>
      <c r="H558" s="191" t="s">
        <v>1030</v>
      </c>
      <c r="I558" s="201">
        <v>10</v>
      </c>
      <c r="J558" s="202"/>
      <c r="K558" s="203">
        <v>15000000</v>
      </c>
      <c r="L558" s="204">
        <v>1</v>
      </c>
      <c r="M558" s="197" t="s">
        <v>34</v>
      </c>
      <c r="N558" s="205"/>
      <c r="O558" s="206" t="s">
        <v>127</v>
      </c>
      <c r="P558" s="206" t="s">
        <v>127</v>
      </c>
      <c r="Q558" s="206" t="s">
        <v>995</v>
      </c>
    </row>
    <row r="559" spans="1:17" s="96" customFormat="1" x14ac:dyDescent="0.2">
      <c r="A559" s="189" t="s">
        <v>965</v>
      </c>
      <c r="B559" s="200"/>
      <c r="C559" s="191" t="s">
        <v>966</v>
      </c>
      <c r="D559" s="191" t="s">
        <v>967</v>
      </c>
      <c r="E559" s="207" t="s">
        <v>803</v>
      </c>
      <c r="F559" s="191" t="s">
        <v>240</v>
      </c>
      <c r="G559" s="192">
        <v>60121001</v>
      </c>
      <c r="H559" s="191" t="s">
        <v>1031</v>
      </c>
      <c r="I559" s="201">
        <v>10</v>
      </c>
      <c r="J559" s="202"/>
      <c r="K559" s="203">
        <v>25000000</v>
      </c>
      <c r="L559" s="204">
        <v>1</v>
      </c>
      <c r="M559" s="197" t="s">
        <v>34</v>
      </c>
      <c r="N559" s="205"/>
      <c r="O559" s="206" t="s">
        <v>127</v>
      </c>
      <c r="P559" s="206" t="s">
        <v>127</v>
      </c>
      <c r="Q559" s="206" t="s">
        <v>995</v>
      </c>
    </row>
    <row r="560" spans="1:17" s="96" customFormat="1" x14ac:dyDescent="0.2">
      <c r="A560" s="189" t="s">
        <v>965</v>
      </c>
      <c r="B560" s="200"/>
      <c r="C560" s="191" t="s">
        <v>966</v>
      </c>
      <c r="D560" s="191" t="s">
        <v>967</v>
      </c>
      <c r="E560" s="207" t="s">
        <v>803</v>
      </c>
      <c r="F560" s="191" t="s">
        <v>240</v>
      </c>
      <c r="G560" s="192">
        <v>31211800</v>
      </c>
      <c r="H560" s="191" t="s">
        <v>1032</v>
      </c>
      <c r="I560" s="201">
        <v>10</v>
      </c>
      <c r="J560" s="202"/>
      <c r="K560" s="203">
        <v>10000000</v>
      </c>
      <c r="L560" s="204">
        <v>1</v>
      </c>
      <c r="M560" s="197" t="s">
        <v>34</v>
      </c>
      <c r="N560" s="205"/>
      <c r="O560" s="206" t="s">
        <v>127</v>
      </c>
      <c r="P560" s="206" t="s">
        <v>127</v>
      </c>
      <c r="Q560" s="206" t="s">
        <v>995</v>
      </c>
    </row>
    <row r="561" spans="1:17" s="96" customFormat="1" x14ac:dyDescent="0.2">
      <c r="A561" s="189" t="s">
        <v>965</v>
      </c>
      <c r="B561" s="200"/>
      <c r="C561" s="191" t="s">
        <v>966</v>
      </c>
      <c r="D561" s="191" t="s">
        <v>967</v>
      </c>
      <c r="E561" s="207" t="s">
        <v>812</v>
      </c>
      <c r="F561" s="191" t="s">
        <v>262</v>
      </c>
      <c r="G561" s="192">
        <v>11151700</v>
      </c>
      <c r="H561" s="191" t="s">
        <v>1033</v>
      </c>
      <c r="I561" s="201">
        <v>10</v>
      </c>
      <c r="J561" s="202"/>
      <c r="K561" s="203">
        <v>20000000</v>
      </c>
      <c r="L561" s="204">
        <v>1</v>
      </c>
      <c r="M561" s="197" t="s">
        <v>34</v>
      </c>
      <c r="N561" s="205"/>
      <c r="O561" s="206" t="s">
        <v>127</v>
      </c>
      <c r="P561" s="206" t="s">
        <v>127</v>
      </c>
      <c r="Q561" s="206" t="s">
        <v>995</v>
      </c>
    </row>
    <row r="562" spans="1:17" s="96" customFormat="1" x14ac:dyDescent="0.2">
      <c r="A562" s="189" t="s">
        <v>965</v>
      </c>
      <c r="B562" s="200"/>
      <c r="C562" s="191" t="s">
        <v>966</v>
      </c>
      <c r="D562" s="191" t="s">
        <v>967</v>
      </c>
      <c r="E562" s="207" t="s">
        <v>812</v>
      </c>
      <c r="F562" s="191" t="s">
        <v>262</v>
      </c>
      <c r="G562" s="192">
        <v>30151500</v>
      </c>
      <c r="H562" s="191" t="s">
        <v>1034</v>
      </c>
      <c r="I562" s="201">
        <v>10</v>
      </c>
      <c r="J562" s="202"/>
      <c r="K562" s="203">
        <v>20000000</v>
      </c>
      <c r="L562" s="204">
        <v>1</v>
      </c>
      <c r="M562" s="197" t="s">
        <v>268</v>
      </c>
      <c r="N562" s="205"/>
      <c r="O562" s="206" t="s">
        <v>127</v>
      </c>
      <c r="P562" s="206" t="s">
        <v>127</v>
      </c>
      <c r="Q562" s="206" t="s">
        <v>995</v>
      </c>
    </row>
    <row r="563" spans="1:17" s="96" customFormat="1" x14ac:dyDescent="0.2">
      <c r="A563" s="189" t="s">
        <v>965</v>
      </c>
      <c r="B563" s="200"/>
      <c r="C563" s="191" t="s">
        <v>966</v>
      </c>
      <c r="D563" s="191" t="s">
        <v>967</v>
      </c>
      <c r="E563" s="207" t="s">
        <v>829</v>
      </c>
      <c r="F563" s="191" t="s">
        <v>312</v>
      </c>
      <c r="G563" s="192">
        <v>31211904</v>
      </c>
      <c r="H563" s="191" t="s">
        <v>1035</v>
      </c>
      <c r="I563" s="201">
        <v>10</v>
      </c>
      <c r="J563" s="202"/>
      <c r="K563" s="203">
        <v>10000000</v>
      </c>
      <c r="L563" s="204">
        <v>1</v>
      </c>
      <c r="M563" s="197" t="s">
        <v>34</v>
      </c>
      <c r="N563" s="205"/>
      <c r="O563" s="206" t="s">
        <v>127</v>
      </c>
      <c r="P563" s="206" t="s">
        <v>127</v>
      </c>
      <c r="Q563" s="206" t="s">
        <v>995</v>
      </c>
    </row>
    <row r="564" spans="1:17" s="96" customFormat="1" x14ac:dyDescent="0.2">
      <c r="A564" s="189" t="s">
        <v>965</v>
      </c>
      <c r="B564" s="200"/>
      <c r="C564" s="191" t="s">
        <v>966</v>
      </c>
      <c r="D564" s="191" t="s">
        <v>967</v>
      </c>
      <c r="E564" s="207" t="s">
        <v>834</v>
      </c>
      <c r="F564" s="191" t="s">
        <v>316</v>
      </c>
      <c r="G564" s="192">
        <v>27112100</v>
      </c>
      <c r="H564" s="191" t="s">
        <v>1036</v>
      </c>
      <c r="I564" s="201">
        <v>10</v>
      </c>
      <c r="J564" s="202"/>
      <c r="K564" s="203">
        <v>23340000</v>
      </c>
      <c r="L564" s="204">
        <v>1</v>
      </c>
      <c r="M564" s="197" t="s">
        <v>268</v>
      </c>
      <c r="N564" s="205"/>
      <c r="O564" s="206" t="s">
        <v>127</v>
      </c>
      <c r="P564" s="206" t="s">
        <v>127</v>
      </c>
      <c r="Q564" s="206" t="s">
        <v>995</v>
      </c>
    </row>
    <row r="565" spans="1:17" s="96" customFormat="1" x14ac:dyDescent="0.2">
      <c r="A565" s="189" t="s">
        <v>965</v>
      </c>
      <c r="B565" s="200"/>
      <c r="C565" s="191" t="s">
        <v>971</v>
      </c>
      <c r="D565" s="191" t="s">
        <v>972</v>
      </c>
      <c r="E565" s="207" t="s">
        <v>812</v>
      </c>
      <c r="F565" s="191" t="s">
        <v>262</v>
      </c>
      <c r="G565" s="192">
        <v>44103103</v>
      </c>
      <c r="H565" s="191" t="s">
        <v>1037</v>
      </c>
      <c r="I565" s="201">
        <v>10</v>
      </c>
      <c r="J565" s="202"/>
      <c r="K565" s="203">
        <v>50000000</v>
      </c>
      <c r="L565" s="204">
        <v>1</v>
      </c>
      <c r="M565" s="197" t="s">
        <v>34</v>
      </c>
      <c r="N565" s="205"/>
      <c r="O565" s="206" t="s">
        <v>68</v>
      </c>
      <c r="P565" s="206" t="s">
        <v>67</v>
      </c>
      <c r="Q565" s="206" t="s">
        <v>497</v>
      </c>
    </row>
    <row r="566" spans="1:17" s="96" customFormat="1" x14ac:dyDescent="0.2">
      <c r="A566" s="189" t="s">
        <v>965</v>
      </c>
      <c r="B566" s="200"/>
      <c r="C566" s="191" t="s">
        <v>966</v>
      </c>
      <c r="D566" s="191" t="s">
        <v>967</v>
      </c>
      <c r="E566" s="207" t="s">
        <v>848</v>
      </c>
      <c r="F566" s="191" t="s">
        <v>639</v>
      </c>
      <c r="G566" s="192">
        <v>90101801</v>
      </c>
      <c r="H566" s="191" t="s">
        <v>1038</v>
      </c>
      <c r="I566" s="201">
        <v>10</v>
      </c>
      <c r="J566" s="202"/>
      <c r="K566" s="203">
        <v>120000000</v>
      </c>
      <c r="L566" s="204">
        <v>1</v>
      </c>
      <c r="M566" s="197" t="s">
        <v>268</v>
      </c>
      <c r="N566" s="205"/>
      <c r="O566" s="206" t="s">
        <v>67</v>
      </c>
      <c r="P566" s="206" t="s">
        <v>35</v>
      </c>
      <c r="Q566" s="206" t="s">
        <v>497</v>
      </c>
    </row>
    <row r="567" spans="1:17" s="96" customFormat="1" x14ac:dyDescent="0.2">
      <c r="A567" s="189" t="s">
        <v>965</v>
      </c>
      <c r="B567" s="200"/>
      <c r="C567" s="191" t="s">
        <v>1039</v>
      </c>
      <c r="D567" s="191" t="s">
        <v>854</v>
      </c>
      <c r="E567" s="207" t="s">
        <v>855</v>
      </c>
      <c r="F567" s="191" t="s">
        <v>360</v>
      </c>
      <c r="G567" s="192">
        <v>78102203</v>
      </c>
      <c r="H567" s="191" t="s">
        <v>1040</v>
      </c>
      <c r="I567" s="201">
        <v>10</v>
      </c>
      <c r="J567" s="202"/>
      <c r="K567" s="203">
        <v>2000000</v>
      </c>
      <c r="L567" s="204">
        <v>1</v>
      </c>
      <c r="M567" s="197" t="s">
        <v>268</v>
      </c>
      <c r="N567" s="205"/>
      <c r="O567" s="206" t="s">
        <v>67</v>
      </c>
      <c r="P567" s="206" t="s">
        <v>35</v>
      </c>
      <c r="Q567" s="206" t="s">
        <v>1001</v>
      </c>
    </row>
    <row r="568" spans="1:17" s="96" customFormat="1" x14ac:dyDescent="0.2">
      <c r="A568" s="189" t="s">
        <v>965</v>
      </c>
      <c r="B568" s="200"/>
      <c r="C568" s="191" t="s">
        <v>992</v>
      </c>
      <c r="D568" s="191" t="s">
        <v>983</v>
      </c>
      <c r="E568" s="207" t="s">
        <v>936</v>
      </c>
      <c r="F568" s="191" t="s">
        <v>397</v>
      </c>
      <c r="G568" s="192">
        <v>81141807</v>
      </c>
      <c r="H568" s="191" t="s">
        <v>1041</v>
      </c>
      <c r="I568" s="201">
        <v>10</v>
      </c>
      <c r="J568" s="202"/>
      <c r="K568" s="203">
        <v>70000000</v>
      </c>
      <c r="L568" s="204">
        <v>1</v>
      </c>
      <c r="M568" s="197" t="s">
        <v>268</v>
      </c>
      <c r="N568" s="205"/>
      <c r="O568" s="206" t="s">
        <v>127</v>
      </c>
      <c r="P568" s="206" t="s">
        <v>68</v>
      </c>
      <c r="Q568" s="206" t="s">
        <v>497</v>
      </c>
    </row>
    <row r="569" spans="1:17" s="96" customFormat="1" x14ac:dyDescent="0.2">
      <c r="A569" s="189" t="s">
        <v>965</v>
      </c>
      <c r="B569" s="200"/>
      <c r="C569" s="191" t="s">
        <v>987</v>
      </c>
      <c r="D569" s="191" t="s">
        <v>989</v>
      </c>
      <c r="E569" s="207" t="s">
        <v>947</v>
      </c>
      <c r="F569" s="191" t="s">
        <v>406</v>
      </c>
      <c r="G569" s="192">
        <v>90000000</v>
      </c>
      <c r="H569" s="191" t="s">
        <v>1042</v>
      </c>
      <c r="I569" s="201">
        <v>10</v>
      </c>
      <c r="J569" s="202"/>
      <c r="K569" s="203">
        <v>10000000</v>
      </c>
      <c r="L569" s="204">
        <v>1</v>
      </c>
      <c r="M569" s="197" t="s">
        <v>268</v>
      </c>
      <c r="N569" s="205"/>
      <c r="O569" s="206" t="s">
        <v>127</v>
      </c>
      <c r="P569" s="206" t="s">
        <v>127</v>
      </c>
      <c r="Q569" s="206" t="s">
        <v>1043</v>
      </c>
    </row>
    <row r="570" spans="1:17" s="96" customFormat="1" x14ac:dyDescent="0.2">
      <c r="A570" s="189" t="s">
        <v>1044</v>
      </c>
      <c r="B570" s="200"/>
      <c r="C570" s="191" t="s">
        <v>987</v>
      </c>
      <c r="D570" s="191" t="s">
        <v>989</v>
      </c>
      <c r="E570" s="207" t="s">
        <v>942</v>
      </c>
      <c r="F570" s="191" t="s">
        <v>1045</v>
      </c>
      <c r="G570" s="192">
        <v>93141506</v>
      </c>
      <c r="H570" s="191" t="s">
        <v>1046</v>
      </c>
      <c r="I570" s="201">
        <v>16</v>
      </c>
      <c r="J570" s="202"/>
      <c r="K570" s="203">
        <v>200000000</v>
      </c>
      <c r="L570" s="204">
        <v>1</v>
      </c>
      <c r="M570" s="197" t="s">
        <v>268</v>
      </c>
      <c r="N570" s="205"/>
      <c r="O570" s="206" t="s">
        <v>67</v>
      </c>
      <c r="P570" s="206" t="s">
        <v>35</v>
      </c>
      <c r="Q570" s="206" t="s">
        <v>497</v>
      </c>
    </row>
    <row r="571" spans="1:17" s="96" customFormat="1" x14ac:dyDescent="0.2">
      <c r="A571" s="189" t="s">
        <v>965</v>
      </c>
      <c r="B571" s="200"/>
      <c r="C571" s="191" t="s">
        <v>971</v>
      </c>
      <c r="D571" s="191" t="s">
        <v>972</v>
      </c>
      <c r="E571" s="207" t="s">
        <v>1024</v>
      </c>
      <c r="F571" s="191" t="s">
        <v>87</v>
      </c>
      <c r="G571" s="192">
        <v>26111700</v>
      </c>
      <c r="H571" s="191" t="s">
        <v>1047</v>
      </c>
      <c r="I571" s="201">
        <v>10</v>
      </c>
      <c r="J571" s="202"/>
      <c r="K571" s="203">
        <v>30000000</v>
      </c>
      <c r="L571" s="204">
        <v>1</v>
      </c>
      <c r="M571" s="197" t="s">
        <v>268</v>
      </c>
      <c r="N571" s="205"/>
      <c r="O571" s="206" t="s">
        <v>36</v>
      </c>
      <c r="P571" s="206" t="s">
        <v>79</v>
      </c>
      <c r="Q571" s="206" t="s">
        <v>497</v>
      </c>
    </row>
    <row r="572" spans="1:17" s="96" customFormat="1" x14ac:dyDescent="0.2">
      <c r="A572" s="189" t="s">
        <v>965</v>
      </c>
      <c r="B572" s="200"/>
      <c r="C572" s="191" t="s">
        <v>966</v>
      </c>
      <c r="D572" s="191" t="s">
        <v>983</v>
      </c>
      <c r="E572" s="207" t="s">
        <v>874</v>
      </c>
      <c r="F572" s="191" t="s">
        <v>371</v>
      </c>
      <c r="G572" s="192">
        <v>76101500</v>
      </c>
      <c r="H572" s="191" t="s">
        <v>1048</v>
      </c>
      <c r="I572" s="201">
        <v>10</v>
      </c>
      <c r="J572" s="202"/>
      <c r="K572" s="203">
        <v>60000000</v>
      </c>
      <c r="L572" s="204">
        <v>1</v>
      </c>
      <c r="M572" s="197" t="s">
        <v>268</v>
      </c>
      <c r="N572" s="205"/>
      <c r="O572" s="206" t="s">
        <v>67</v>
      </c>
      <c r="P572" s="206" t="s">
        <v>35</v>
      </c>
      <c r="Q572" s="206" t="s">
        <v>497</v>
      </c>
    </row>
    <row r="573" spans="1:17" s="96" customFormat="1" x14ac:dyDescent="0.2">
      <c r="A573" s="189" t="s">
        <v>1049</v>
      </c>
      <c r="B573" s="200"/>
      <c r="C573" s="191" t="s">
        <v>1050</v>
      </c>
      <c r="D573" s="191" t="s">
        <v>1051</v>
      </c>
      <c r="E573" s="192" t="s">
        <v>865</v>
      </c>
      <c r="F573" s="191" t="s">
        <v>445</v>
      </c>
      <c r="G573" s="192">
        <v>80131500</v>
      </c>
      <c r="H573" s="191" t="s">
        <v>1052</v>
      </c>
      <c r="I573" s="201">
        <v>10</v>
      </c>
      <c r="J573" s="202" t="s">
        <v>230</v>
      </c>
      <c r="K573" s="203">
        <v>170000000</v>
      </c>
      <c r="L573" s="204">
        <v>1</v>
      </c>
      <c r="M573" s="197" t="s">
        <v>268</v>
      </c>
      <c r="N573" s="205"/>
      <c r="O573" s="206" t="s">
        <v>127</v>
      </c>
      <c r="P573" s="206" t="s">
        <v>127</v>
      </c>
      <c r="Q573" s="206" t="s">
        <v>1001</v>
      </c>
    </row>
    <row r="574" spans="1:17" s="96" customFormat="1" x14ac:dyDescent="0.2">
      <c r="A574" s="189" t="s">
        <v>1049</v>
      </c>
      <c r="B574" s="200"/>
      <c r="C574" s="191" t="s">
        <v>1050</v>
      </c>
      <c r="D574" s="191" t="s">
        <v>1051</v>
      </c>
      <c r="E574" s="192" t="s">
        <v>880</v>
      </c>
      <c r="F574" s="191" t="s">
        <v>374</v>
      </c>
      <c r="G574" s="192">
        <v>78181500</v>
      </c>
      <c r="H574" s="191" t="s">
        <v>1053</v>
      </c>
      <c r="I574" s="201">
        <v>10</v>
      </c>
      <c r="J574" s="202" t="s">
        <v>230</v>
      </c>
      <c r="K574" s="203">
        <v>20000000</v>
      </c>
      <c r="L574" s="204">
        <v>1</v>
      </c>
      <c r="M574" s="197" t="s">
        <v>268</v>
      </c>
      <c r="N574" s="205"/>
      <c r="O574" s="206" t="s">
        <v>127</v>
      </c>
      <c r="P574" s="206" t="s">
        <v>127</v>
      </c>
      <c r="Q574" s="206" t="s">
        <v>969</v>
      </c>
    </row>
    <row r="575" spans="1:17" s="96" customFormat="1" x14ac:dyDescent="0.2">
      <c r="A575" s="189" t="s">
        <v>1054</v>
      </c>
      <c r="B575" s="200"/>
      <c r="C575" s="191" t="s">
        <v>1055</v>
      </c>
      <c r="D575" s="191" t="s">
        <v>890</v>
      </c>
      <c r="E575" s="192" t="s">
        <v>880</v>
      </c>
      <c r="F575" s="191" t="s">
        <v>374</v>
      </c>
      <c r="G575" s="192">
        <v>80131500</v>
      </c>
      <c r="H575" s="191" t="s">
        <v>1056</v>
      </c>
      <c r="I575" s="201">
        <v>16</v>
      </c>
      <c r="J575" s="202"/>
      <c r="K575" s="203">
        <v>20050000</v>
      </c>
      <c r="L575" s="204">
        <v>1</v>
      </c>
      <c r="M575" s="197" t="s">
        <v>268</v>
      </c>
      <c r="N575" s="205"/>
      <c r="O575" s="206" t="s">
        <v>67</v>
      </c>
      <c r="P575" s="206" t="s">
        <v>67</v>
      </c>
      <c r="Q575" s="206" t="s">
        <v>969</v>
      </c>
    </row>
    <row r="576" spans="1:17" s="96" customFormat="1" x14ac:dyDescent="0.2">
      <c r="A576" s="189" t="s">
        <v>1054</v>
      </c>
      <c r="B576" s="200"/>
      <c r="C576" s="191" t="s">
        <v>1055</v>
      </c>
      <c r="D576" s="191" t="s">
        <v>890</v>
      </c>
      <c r="E576" s="207" t="s">
        <v>947</v>
      </c>
      <c r="F576" s="191" t="s">
        <v>406</v>
      </c>
      <c r="G576" s="192">
        <v>90000000</v>
      </c>
      <c r="H576" s="191" t="s">
        <v>1057</v>
      </c>
      <c r="I576" s="201">
        <v>16</v>
      </c>
      <c r="J576" s="202"/>
      <c r="K576" s="203">
        <v>500000</v>
      </c>
      <c r="L576" s="204">
        <v>1</v>
      </c>
      <c r="M576" s="197" t="s">
        <v>268</v>
      </c>
      <c r="N576" s="205"/>
      <c r="O576" s="206" t="s">
        <v>127</v>
      </c>
      <c r="P576" s="206" t="s">
        <v>127</v>
      </c>
      <c r="Q576" s="206" t="s">
        <v>1058</v>
      </c>
    </row>
    <row r="577" spans="1:21" ht="20.100000000000001" customHeight="1" x14ac:dyDescent="0.2">
      <c r="A577" s="208" t="s">
        <v>1059</v>
      </c>
      <c r="B577" s="208" t="s">
        <v>1060</v>
      </c>
      <c r="C577" s="209" t="s">
        <v>1061</v>
      </c>
      <c r="D577" s="210" t="s">
        <v>1061</v>
      </c>
      <c r="E577" s="186" t="s">
        <v>754</v>
      </c>
      <c r="F577" s="211" t="s">
        <v>83</v>
      </c>
      <c r="G577" s="212">
        <v>40151600</v>
      </c>
      <c r="H577" s="213" t="s">
        <v>1062</v>
      </c>
      <c r="I577" s="208">
        <v>10</v>
      </c>
      <c r="J577" s="208" t="s">
        <v>33</v>
      </c>
      <c r="K577" s="214">
        <v>6000000</v>
      </c>
      <c r="L577" s="215">
        <v>1</v>
      </c>
      <c r="M577" s="208" t="s">
        <v>765</v>
      </c>
      <c r="N577" s="216" t="s">
        <v>1063</v>
      </c>
      <c r="O577" s="217" t="s">
        <v>35</v>
      </c>
      <c r="P577" s="138" t="s">
        <v>79</v>
      </c>
      <c r="Q577" s="3" t="s">
        <v>497</v>
      </c>
      <c r="R577" s="39">
        <v>700108</v>
      </c>
      <c r="U577" s="58"/>
    </row>
    <row r="578" spans="1:21" ht="20.100000000000001" customHeight="1" x14ac:dyDescent="0.2">
      <c r="A578" s="208" t="s">
        <v>1059</v>
      </c>
      <c r="B578" s="208" t="s">
        <v>1060</v>
      </c>
      <c r="C578" s="209" t="s">
        <v>1061</v>
      </c>
      <c r="D578" s="210" t="s">
        <v>1061</v>
      </c>
      <c r="E578" s="186" t="s">
        <v>754</v>
      </c>
      <c r="F578" s="211" t="s">
        <v>83</v>
      </c>
      <c r="G578" s="212">
        <v>72154302</v>
      </c>
      <c r="H578" s="218" t="s">
        <v>1064</v>
      </c>
      <c r="I578" s="208">
        <v>10</v>
      </c>
      <c r="J578" s="208" t="s">
        <v>33</v>
      </c>
      <c r="K578" s="214">
        <v>20000000</v>
      </c>
      <c r="L578" s="215">
        <v>1</v>
      </c>
      <c r="M578" s="208" t="s">
        <v>765</v>
      </c>
      <c r="N578" s="216" t="s">
        <v>1063</v>
      </c>
      <c r="O578" s="217" t="s">
        <v>35</v>
      </c>
      <c r="P578" s="138" t="s">
        <v>79</v>
      </c>
      <c r="Q578" s="4" t="s">
        <v>497</v>
      </c>
      <c r="R578" s="97">
        <v>700108</v>
      </c>
    </row>
    <row r="579" spans="1:21" ht="20.100000000000001" customHeight="1" x14ac:dyDescent="0.2">
      <c r="A579" s="208" t="s">
        <v>1059</v>
      </c>
      <c r="B579" s="208" t="s">
        <v>1060</v>
      </c>
      <c r="C579" s="209" t="s">
        <v>1061</v>
      </c>
      <c r="D579" s="209" t="s">
        <v>1061</v>
      </c>
      <c r="E579" s="186" t="s">
        <v>1065</v>
      </c>
      <c r="F579" s="219" t="s">
        <v>1066</v>
      </c>
      <c r="G579" s="186">
        <v>22101500</v>
      </c>
      <c r="H579" s="220" t="s">
        <v>1067</v>
      </c>
      <c r="I579" s="208">
        <v>10</v>
      </c>
      <c r="J579" s="208" t="s">
        <v>33</v>
      </c>
      <c r="K579" s="214">
        <v>74500000</v>
      </c>
      <c r="L579" s="215">
        <v>1</v>
      </c>
      <c r="M579" s="208" t="s">
        <v>765</v>
      </c>
      <c r="N579" s="216" t="s">
        <v>1063</v>
      </c>
      <c r="O579" s="221" t="s">
        <v>35</v>
      </c>
      <c r="P579" s="147" t="s">
        <v>36</v>
      </c>
      <c r="Q579" s="3" t="s">
        <v>1068</v>
      </c>
      <c r="R579" s="32">
        <v>700109</v>
      </c>
    </row>
    <row r="580" spans="1:21" ht="20.100000000000001" customHeight="1" x14ac:dyDescent="0.2">
      <c r="A580" s="208" t="s">
        <v>1059</v>
      </c>
      <c r="B580" s="208" t="s">
        <v>1060</v>
      </c>
      <c r="C580" s="209" t="s">
        <v>1061</v>
      </c>
      <c r="D580" s="209" t="s">
        <v>1061</v>
      </c>
      <c r="E580" s="186" t="s">
        <v>1065</v>
      </c>
      <c r="F580" s="219" t="s">
        <v>1066</v>
      </c>
      <c r="G580" s="186">
        <v>22101500</v>
      </c>
      <c r="H580" s="222" t="s">
        <v>1069</v>
      </c>
      <c r="I580" s="208">
        <v>10</v>
      </c>
      <c r="J580" s="208" t="s">
        <v>33</v>
      </c>
      <c r="K580" s="214">
        <v>6000000</v>
      </c>
      <c r="L580" s="215">
        <v>1</v>
      </c>
      <c r="M580" s="208" t="s">
        <v>765</v>
      </c>
      <c r="N580" s="216" t="s">
        <v>1063</v>
      </c>
      <c r="O580" s="221" t="s">
        <v>35</v>
      </c>
      <c r="P580" s="147" t="s">
        <v>36</v>
      </c>
      <c r="Q580" s="3" t="s">
        <v>1068</v>
      </c>
      <c r="R580" s="32">
        <v>700109</v>
      </c>
    </row>
    <row r="581" spans="1:21" ht="20.100000000000001" customHeight="1" x14ac:dyDescent="0.2">
      <c r="A581" s="208" t="s">
        <v>1059</v>
      </c>
      <c r="B581" s="208" t="s">
        <v>1060</v>
      </c>
      <c r="C581" s="209" t="s">
        <v>50</v>
      </c>
      <c r="D581" s="209" t="s">
        <v>50</v>
      </c>
      <c r="E581" s="186" t="s">
        <v>760</v>
      </c>
      <c r="F581" s="211" t="s">
        <v>89</v>
      </c>
      <c r="G581" s="186">
        <v>52161500</v>
      </c>
      <c r="H581" s="5" t="s">
        <v>1070</v>
      </c>
      <c r="I581" s="208">
        <v>10</v>
      </c>
      <c r="J581" s="208" t="s">
        <v>33</v>
      </c>
      <c r="K581" s="214">
        <v>610000000</v>
      </c>
      <c r="L581" s="215">
        <v>1</v>
      </c>
      <c r="M581" s="208" t="s">
        <v>765</v>
      </c>
      <c r="N581" s="216" t="s">
        <v>1063</v>
      </c>
      <c r="O581" s="221" t="s">
        <v>67</v>
      </c>
      <c r="P581" s="146" t="s">
        <v>79</v>
      </c>
      <c r="Q581" s="6" t="s">
        <v>429</v>
      </c>
      <c r="R581" s="63">
        <v>700088</v>
      </c>
    </row>
    <row r="582" spans="1:21" ht="20.100000000000001" customHeight="1" x14ac:dyDescent="0.2">
      <c r="A582" s="208" t="s">
        <v>1059</v>
      </c>
      <c r="B582" s="208" t="s">
        <v>1060</v>
      </c>
      <c r="C582" s="209" t="s">
        <v>1007</v>
      </c>
      <c r="D582" s="209" t="s">
        <v>1007</v>
      </c>
      <c r="E582" s="186" t="s">
        <v>760</v>
      </c>
      <c r="F582" s="211" t="s">
        <v>89</v>
      </c>
      <c r="G582" s="186">
        <v>45121516</v>
      </c>
      <c r="H582" s="5" t="s">
        <v>1071</v>
      </c>
      <c r="I582" s="208">
        <v>10</v>
      </c>
      <c r="J582" s="208" t="s">
        <v>33</v>
      </c>
      <c r="K582" s="214">
        <v>15000000</v>
      </c>
      <c r="L582" s="215">
        <v>1</v>
      </c>
      <c r="M582" s="208" t="s">
        <v>765</v>
      </c>
      <c r="N582" s="216" t="s">
        <v>1063</v>
      </c>
      <c r="O582" s="221" t="s">
        <v>67</v>
      </c>
      <c r="P582" s="146" t="s">
        <v>79</v>
      </c>
      <c r="Q582" s="3" t="s">
        <v>429</v>
      </c>
      <c r="R582" s="39">
        <v>700141</v>
      </c>
    </row>
    <row r="583" spans="1:21" ht="20.100000000000001" customHeight="1" x14ac:dyDescent="0.2">
      <c r="A583" s="208" t="s">
        <v>1059</v>
      </c>
      <c r="B583" s="208" t="s">
        <v>1060</v>
      </c>
      <c r="C583" s="209" t="s">
        <v>1061</v>
      </c>
      <c r="D583" s="209" t="s">
        <v>1007</v>
      </c>
      <c r="E583" s="186" t="s">
        <v>1072</v>
      </c>
      <c r="F583" s="211" t="s">
        <v>91</v>
      </c>
      <c r="G583" s="7">
        <v>22101500</v>
      </c>
      <c r="H583" s="5" t="s">
        <v>1073</v>
      </c>
      <c r="I583" s="208">
        <v>10</v>
      </c>
      <c r="J583" s="208" t="s">
        <v>33</v>
      </c>
      <c r="K583" s="214">
        <v>5000000</v>
      </c>
      <c r="L583" s="215">
        <v>1</v>
      </c>
      <c r="M583" s="208" t="s">
        <v>765</v>
      </c>
      <c r="N583" s="216" t="s">
        <v>1063</v>
      </c>
      <c r="O583" s="221" t="s">
        <v>67</v>
      </c>
      <c r="P583" s="146" t="s">
        <v>35</v>
      </c>
      <c r="Q583" s="4" t="s">
        <v>1074</v>
      </c>
      <c r="R583" s="38">
        <v>700142</v>
      </c>
    </row>
    <row r="584" spans="1:21" ht="20.100000000000001" customHeight="1" x14ac:dyDescent="0.2">
      <c r="A584" s="208" t="s">
        <v>1059</v>
      </c>
      <c r="B584" s="208" t="s">
        <v>1060</v>
      </c>
      <c r="C584" s="209" t="s">
        <v>1061</v>
      </c>
      <c r="D584" s="209" t="s">
        <v>1061</v>
      </c>
      <c r="E584" s="186" t="s">
        <v>1072</v>
      </c>
      <c r="F584" s="211" t="s">
        <v>91</v>
      </c>
      <c r="G584" s="7">
        <v>22101500</v>
      </c>
      <c r="H584" s="5" t="s">
        <v>1075</v>
      </c>
      <c r="I584" s="208">
        <v>10</v>
      </c>
      <c r="J584" s="208" t="s">
        <v>33</v>
      </c>
      <c r="K584" s="214">
        <v>3600000</v>
      </c>
      <c r="L584" s="215">
        <v>1</v>
      </c>
      <c r="M584" s="208" t="s">
        <v>765</v>
      </c>
      <c r="N584" s="216" t="s">
        <v>1063</v>
      </c>
      <c r="O584" s="221" t="s">
        <v>35</v>
      </c>
      <c r="P584" s="147" t="s">
        <v>36</v>
      </c>
      <c r="Q584" s="3" t="s">
        <v>1068</v>
      </c>
      <c r="R584" s="32">
        <v>700109</v>
      </c>
    </row>
    <row r="585" spans="1:21" ht="20.100000000000001" customHeight="1" x14ac:dyDescent="0.2">
      <c r="A585" s="208" t="s">
        <v>1059</v>
      </c>
      <c r="B585" s="208" t="s">
        <v>1060</v>
      </c>
      <c r="C585" s="209" t="s">
        <v>1061</v>
      </c>
      <c r="D585" s="209" t="s">
        <v>1061</v>
      </c>
      <c r="E585" s="186" t="s">
        <v>1072</v>
      </c>
      <c r="F585" s="211" t="s">
        <v>91</v>
      </c>
      <c r="G585" s="7">
        <v>22101500</v>
      </c>
      <c r="H585" s="5" t="s">
        <v>1076</v>
      </c>
      <c r="I585" s="208">
        <v>10</v>
      </c>
      <c r="J585" s="208" t="s">
        <v>33</v>
      </c>
      <c r="K585" s="214">
        <v>2400000</v>
      </c>
      <c r="L585" s="215">
        <v>1</v>
      </c>
      <c r="M585" s="208" t="s">
        <v>765</v>
      </c>
      <c r="N585" s="216" t="s">
        <v>1063</v>
      </c>
      <c r="O585" s="221" t="s">
        <v>35</v>
      </c>
      <c r="P585" s="147" t="s">
        <v>36</v>
      </c>
      <c r="Q585" s="3" t="s">
        <v>1068</v>
      </c>
      <c r="R585" s="32">
        <v>700109</v>
      </c>
    </row>
    <row r="586" spans="1:21" ht="20.100000000000001" customHeight="1" x14ac:dyDescent="0.2">
      <c r="A586" s="208" t="s">
        <v>1059</v>
      </c>
      <c r="B586" s="208" t="s">
        <v>1060</v>
      </c>
      <c r="C586" s="209" t="s">
        <v>1061</v>
      </c>
      <c r="D586" s="209" t="s">
        <v>1061</v>
      </c>
      <c r="E586" s="186" t="s">
        <v>1072</v>
      </c>
      <c r="F586" s="211" t="s">
        <v>91</v>
      </c>
      <c r="G586" s="7">
        <v>22101500</v>
      </c>
      <c r="H586" s="5" t="s">
        <v>1077</v>
      </c>
      <c r="I586" s="208">
        <v>10</v>
      </c>
      <c r="J586" s="208" t="s">
        <v>33</v>
      </c>
      <c r="K586" s="214">
        <v>12000000</v>
      </c>
      <c r="L586" s="215">
        <v>1</v>
      </c>
      <c r="M586" s="208" t="s">
        <v>765</v>
      </c>
      <c r="N586" s="216" t="s">
        <v>1063</v>
      </c>
      <c r="O586" s="221" t="s">
        <v>35</v>
      </c>
      <c r="P586" s="147" t="s">
        <v>36</v>
      </c>
      <c r="Q586" s="3" t="s">
        <v>1068</v>
      </c>
      <c r="R586" s="32">
        <v>700109</v>
      </c>
    </row>
    <row r="587" spans="1:21" ht="20.100000000000001" customHeight="1" x14ac:dyDescent="0.2">
      <c r="A587" s="208" t="s">
        <v>1059</v>
      </c>
      <c r="B587" s="208" t="s">
        <v>1060</v>
      </c>
      <c r="C587" s="209" t="s">
        <v>1061</v>
      </c>
      <c r="D587" s="209" t="s">
        <v>1061</v>
      </c>
      <c r="E587" s="186" t="s">
        <v>1072</v>
      </c>
      <c r="F587" s="211" t="s">
        <v>91</v>
      </c>
      <c r="G587" s="7">
        <v>22101500</v>
      </c>
      <c r="H587" s="5" t="s">
        <v>1078</v>
      </c>
      <c r="I587" s="208">
        <v>10</v>
      </c>
      <c r="J587" s="208" t="s">
        <v>33</v>
      </c>
      <c r="K587" s="214">
        <v>6000000</v>
      </c>
      <c r="L587" s="215">
        <v>1</v>
      </c>
      <c r="M587" s="208" t="s">
        <v>765</v>
      </c>
      <c r="N587" s="216" t="s">
        <v>1063</v>
      </c>
      <c r="O587" s="221" t="s">
        <v>35</v>
      </c>
      <c r="P587" s="147" t="s">
        <v>36</v>
      </c>
      <c r="Q587" s="3" t="s">
        <v>1068</v>
      </c>
      <c r="R587" s="32">
        <v>700109</v>
      </c>
    </row>
    <row r="588" spans="1:21" ht="20.100000000000001" customHeight="1" x14ac:dyDescent="0.2">
      <c r="A588" s="208" t="s">
        <v>1059</v>
      </c>
      <c r="B588" s="208" t="s">
        <v>1060</v>
      </c>
      <c r="C588" s="209" t="s">
        <v>1061</v>
      </c>
      <c r="D588" s="209" t="s">
        <v>1061</v>
      </c>
      <c r="E588" s="186" t="s">
        <v>1072</v>
      </c>
      <c r="F588" s="211" t="s">
        <v>91</v>
      </c>
      <c r="G588" s="28">
        <v>22101500</v>
      </c>
      <c r="H588" s="8" t="s">
        <v>1079</v>
      </c>
      <c r="I588" s="208">
        <v>10</v>
      </c>
      <c r="J588" s="208" t="s">
        <v>33</v>
      </c>
      <c r="K588" s="214">
        <v>6000000</v>
      </c>
      <c r="L588" s="215">
        <v>1</v>
      </c>
      <c r="M588" s="208" t="s">
        <v>765</v>
      </c>
      <c r="N588" s="216" t="s">
        <v>1063</v>
      </c>
      <c r="O588" s="221" t="s">
        <v>35</v>
      </c>
      <c r="P588" s="147" t="s">
        <v>36</v>
      </c>
      <c r="Q588" s="3" t="s">
        <v>1068</v>
      </c>
      <c r="R588" s="32">
        <v>700109</v>
      </c>
    </row>
    <row r="589" spans="1:21" ht="20.100000000000001" customHeight="1" x14ac:dyDescent="0.2">
      <c r="A589" s="208" t="s">
        <v>1059</v>
      </c>
      <c r="B589" s="208" t="s">
        <v>1060</v>
      </c>
      <c r="C589" s="209" t="s">
        <v>1061</v>
      </c>
      <c r="D589" s="209" t="s">
        <v>1061</v>
      </c>
      <c r="E589" s="186" t="s">
        <v>1072</v>
      </c>
      <c r="F589" s="211" t="s">
        <v>91</v>
      </c>
      <c r="G589" s="28">
        <v>22101500</v>
      </c>
      <c r="H589" s="8" t="s">
        <v>1080</v>
      </c>
      <c r="I589" s="208">
        <v>10</v>
      </c>
      <c r="J589" s="208" t="s">
        <v>33</v>
      </c>
      <c r="K589" s="214">
        <v>9600000</v>
      </c>
      <c r="L589" s="215">
        <v>1</v>
      </c>
      <c r="M589" s="208" t="s">
        <v>765</v>
      </c>
      <c r="N589" s="216" t="s">
        <v>1063</v>
      </c>
      <c r="O589" s="221" t="s">
        <v>35</v>
      </c>
      <c r="P589" s="147" t="s">
        <v>36</v>
      </c>
      <c r="Q589" s="3" t="s">
        <v>1068</v>
      </c>
      <c r="R589" s="32">
        <v>700109</v>
      </c>
    </row>
    <row r="590" spans="1:21" ht="20.100000000000001" customHeight="1" x14ac:dyDescent="0.2">
      <c r="A590" s="208" t="s">
        <v>1059</v>
      </c>
      <c r="B590" s="208" t="s">
        <v>1060</v>
      </c>
      <c r="C590" s="209" t="s">
        <v>1081</v>
      </c>
      <c r="D590" s="209" t="s">
        <v>1081</v>
      </c>
      <c r="E590" s="186" t="s">
        <v>1082</v>
      </c>
      <c r="F590" s="219" t="s">
        <v>93</v>
      </c>
      <c r="G590" s="7">
        <v>46181500</v>
      </c>
      <c r="H590" s="9" t="s">
        <v>1083</v>
      </c>
      <c r="I590" s="208">
        <v>10</v>
      </c>
      <c r="J590" s="208" t="s">
        <v>33</v>
      </c>
      <c r="K590" s="214">
        <v>2917250000</v>
      </c>
      <c r="L590" s="10">
        <v>1</v>
      </c>
      <c r="M590" s="208" t="s">
        <v>765</v>
      </c>
      <c r="N590" s="216" t="s">
        <v>1063</v>
      </c>
      <c r="O590" s="217" t="s">
        <v>68</v>
      </c>
      <c r="P590" s="141" t="s">
        <v>36</v>
      </c>
      <c r="Q590" s="6" t="s">
        <v>429</v>
      </c>
      <c r="R590" s="98">
        <v>700053</v>
      </c>
    </row>
    <row r="591" spans="1:21" ht="20.100000000000001" customHeight="1" x14ac:dyDescent="0.2">
      <c r="A591" s="208" t="s">
        <v>1059</v>
      </c>
      <c r="B591" s="208" t="s">
        <v>1060</v>
      </c>
      <c r="C591" s="209" t="s">
        <v>50</v>
      </c>
      <c r="D591" s="209" t="s">
        <v>50</v>
      </c>
      <c r="E591" s="186" t="s">
        <v>763</v>
      </c>
      <c r="F591" s="211" t="s">
        <v>1084</v>
      </c>
      <c r="G591" s="7">
        <v>43233000</v>
      </c>
      <c r="H591" s="5" t="s">
        <v>1085</v>
      </c>
      <c r="I591" s="208">
        <v>10</v>
      </c>
      <c r="J591" s="208" t="s">
        <v>33</v>
      </c>
      <c r="K591" s="214">
        <v>24000000</v>
      </c>
      <c r="L591" s="215">
        <v>2</v>
      </c>
      <c r="M591" s="208" t="s">
        <v>765</v>
      </c>
      <c r="N591" s="216" t="s">
        <v>1063</v>
      </c>
      <c r="O591" s="221" t="s">
        <v>67</v>
      </c>
      <c r="P591" s="147" t="s">
        <v>36</v>
      </c>
      <c r="Q591" s="3" t="s">
        <v>1086</v>
      </c>
      <c r="R591" s="39">
        <v>700087</v>
      </c>
    </row>
    <row r="592" spans="1:21" ht="20.100000000000001" customHeight="1" x14ac:dyDescent="0.2">
      <c r="A592" s="208" t="s">
        <v>1059</v>
      </c>
      <c r="B592" s="208" t="s">
        <v>1060</v>
      </c>
      <c r="C592" s="209" t="s">
        <v>1007</v>
      </c>
      <c r="D592" s="209" t="s">
        <v>1087</v>
      </c>
      <c r="E592" s="186" t="s">
        <v>763</v>
      </c>
      <c r="F592" s="211" t="s">
        <v>1084</v>
      </c>
      <c r="G592" s="7" t="s">
        <v>1088</v>
      </c>
      <c r="H592" s="5" t="s">
        <v>1089</v>
      </c>
      <c r="I592" s="208">
        <v>10</v>
      </c>
      <c r="J592" s="208" t="s">
        <v>33</v>
      </c>
      <c r="K592" s="214">
        <v>11200000</v>
      </c>
      <c r="L592" s="215">
        <v>2</v>
      </c>
      <c r="M592" s="208" t="s">
        <v>765</v>
      </c>
      <c r="N592" s="216" t="s">
        <v>1063</v>
      </c>
      <c r="O592" s="221" t="s">
        <v>127</v>
      </c>
      <c r="P592" s="147" t="s">
        <v>68</v>
      </c>
      <c r="Q592" s="3" t="s">
        <v>1068</v>
      </c>
      <c r="R592" s="39">
        <v>700245</v>
      </c>
    </row>
    <row r="593" spans="1:18" ht="20.100000000000001" customHeight="1" x14ac:dyDescent="0.2">
      <c r="A593" s="208" t="s">
        <v>1059</v>
      </c>
      <c r="B593" s="208" t="s">
        <v>1060</v>
      </c>
      <c r="C593" s="209" t="s">
        <v>1061</v>
      </c>
      <c r="D593" s="209" t="s">
        <v>1087</v>
      </c>
      <c r="E593" s="186" t="s">
        <v>763</v>
      </c>
      <c r="F593" s="211" t="s">
        <v>1084</v>
      </c>
      <c r="G593" s="7">
        <v>43231500</v>
      </c>
      <c r="H593" s="5" t="s">
        <v>1090</v>
      </c>
      <c r="I593" s="208">
        <v>10</v>
      </c>
      <c r="J593" s="208" t="s">
        <v>33</v>
      </c>
      <c r="K593" s="214">
        <v>90000000</v>
      </c>
      <c r="L593" s="215">
        <v>1</v>
      </c>
      <c r="M593" s="208" t="s">
        <v>765</v>
      </c>
      <c r="N593" s="216" t="s">
        <v>1063</v>
      </c>
      <c r="O593" s="221" t="s">
        <v>35</v>
      </c>
      <c r="P593" s="147" t="s">
        <v>80</v>
      </c>
      <c r="Q593" s="3" t="s">
        <v>429</v>
      </c>
      <c r="R593" s="39">
        <v>700244</v>
      </c>
    </row>
    <row r="594" spans="1:18" ht="20.100000000000001" customHeight="1" x14ac:dyDescent="0.2">
      <c r="A594" s="208" t="s">
        <v>1059</v>
      </c>
      <c r="B594" s="208" t="s">
        <v>1060</v>
      </c>
      <c r="C594" s="209" t="s">
        <v>1060</v>
      </c>
      <c r="D594" s="209" t="s">
        <v>1087</v>
      </c>
      <c r="E594" s="186" t="s">
        <v>763</v>
      </c>
      <c r="F594" s="211" t="s">
        <v>1084</v>
      </c>
      <c r="G594" s="7" t="s">
        <v>1088</v>
      </c>
      <c r="H594" s="5" t="s">
        <v>1089</v>
      </c>
      <c r="I594" s="208">
        <v>10</v>
      </c>
      <c r="J594" s="208" t="s">
        <v>33</v>
      </c>
      <c r="K594" s="214">
        <v>16800000</v>
      </c>
      <c r="L594" s="215">
        <v>1</v>
      </c>
      <c r="M594" s="208" t="s">
        <v>765</v>
      </c>
      <c r="N594" s="216" t="s">
        <v>1063</v>
      </c>
      <c r="O594" s="221" t="s">
        <v>127</v>
      </c>
      <c r="P594" s="147" t="s">
        <v>68</v>
      </c>
      <c r="Q594" s="3" t="s">
        <v>1068</v>
      </c>
      <c r="R594" s="39">
        <v>700245</v>
      </c>
    </row>
    <row r="595" spans="1:18" ht="20.100000000000001" customHeight="1" x14ac:dyDescent="0.2">
      <c r="A595" s="208" t="s">
        <v>1059</v>
      </c>
      <c r="B595" s="208" t="s">
        <v>1091</v>
      </c>
      <c r="C595" s="209" t="s">
        <v>1091</v>
      </c>
      <c r="D595" s="209" t="s">
        <v>1091</v>
      </c>
      <c r="E595" s="186" t="s">
        <v>1092</v>
      </c>
      <c r="F595" s="210" t="s">
        <v>1093</v>
      </c>
      <c r="G595" s="11" t="s">
        <v>1094</v>
      </c>
      <c r="H595" s="5" t="s">
        <v>1095</v>
      </c>
      <c r="I595" s="208">
        <v>10</v>
      </c>
      <c r="J595" s="208" t="s">
        <v>33</v>
      </c>
      <c r="K595" s="214">
        <v>124080000</v>
      </c>
      <c r="L595" s="215">
        <v>1</v>
      </c>
      <c r="M595" s="208" t="s">
        <v>765</v>
      </c>
      <c r="N595" s="216" t="s">
        <v>1063</v>
      </c>
      <c r="O595" s="223" t="s">
        <v>68</v>
      </c>
      <c r="P595" s="186" t="s">
        <v>35</v>
      </c>
      <c r="Q595" s="224" t="s">
        <v>497</v>
      </c>
      <c r="R595" s="39">
        <v>700147</v>
      </c>
    </row>
    <row r="596" spans="1:18" ht="20.100000000000001" customHeight="1" x14ac:dyDescent="0.2">
      <c r="A596" s="208" t="s">
        <v>1059</v>
      </c>
      <c r="B596" s="208" t="s">
        <v>1060</v>
      </c>
      <c r="C596" s="209" t="s">
        <v>1096</v>
      </c>
      <c r="D596" s="209" t="s">
        <v>1096</v>
      </c>
      <c r="E596" s="186" t="s">
        <v>769</v>
      </c>
      <c r="F596" s="210" t="s">
        <v>110</v>
      </c>
      <c r="G596" s="11">
        <v>50192700</v>
      </c>
      <c r="H596" s="9" t="s">
        <v>1097</v>
      </c>
      <c r="I596" s="208">
        <v>10</v>
      </c>
      <c r="J596" s="208" t="s">
        <v>33</v>
      </c>
      <c r="K596" s="214">
        <v>372670000</v>
      </c>
      <c r="L596" s="215">
        <v>1</v>
      </c>
      <c r="M596" s="208" t="s">
        <v>765</v>
      </c>
      <c r="N596" s="216" t="s">
        <v>1063</v>
      </c>
      <c r="O596" s="223" t="s">
        <v>68</v>
      </c>
      <c r="P596" s="186" t="s">
        <v>36</v>
      </c>
      <c r="Q596" s="224" t="s">
        <v>429</v>
      </c>
      <c r="R596" s="97">
        <v>700066</v>
      </c>
    </row>
    <row r="597" spans="1:18" ht="20.100000000000001" customHeight="1" x14ac:dyDescent="0.2">
      <c r="A597" s="208" t="s">
        <v>1059</v>
      </c>
      <c r="B597" s="208" t="s">
        <v>1060</v>
      </c>
      <c r="C597" s="209" t="s">
        <v>1061</v>
      </c>
      <c r="D597" s="209" t="s">
        <v>1061</v>
      </c>
      <c r="E597" s="186" t="s">
        <v>1098</v>
      </c>
      <c r="F597" s="210" t="s">
        <v>1099</v>
      </c>
      <c r="G597" s="11">
        <v>73141601</v>
      </c>
      <c r="H597" s="5" t="s">
        <v>1100</v>
      </c>
      <c r="I597" s="208">
        <v>10</v>
      </c>
      <c r="J597" s="208" t="s">
        <v>33</v>
      </c>
      <c r="K597" s="214">
        <v>4500000</v>
      </c>
      <c r="L597" s="215">
        <v>150</v>
      </c>
      <c r="M597" s="208" t="s">
        <v>765</v>
      </c>
      <c r="N597" s="216" t="s">
        <v>1063</v>
      </c>
      <c r="O597" s="223" t="s">
        <v>35</v>
      </c>
      <c r="P597" s="186" t="s">
        <v>79</v>
      </c>
      <c r="Q597" s="224" t="s">
        <v>497</v>
      </c>
      <c r="R597" s="39">
        <v>700107</v>
      </c>
    </row>
    <row r="598" spans="1:18" ht="20.100000000000001" customHeight="1" x14ac:dyDescent="0.2">
      <c r="A598" s="208" t="s">
        <v>1059</v>
      </c>
      <c r="B598" s="208" t="s">
        <v>1060</v>
      </c>
      <c r="C598" s="209" t="s">
        <v>1096</v>
      </c>
      <c r="D598" s="209" t="s">
        <v>1096</v>
      </c>
      <c r="E598" s="186" t="s">
        <v>1101</v>
      </c>
      <c r="F598" s="210" t="s">
        <v>189</v>
      </c>
      <c r="G598" s="11" t="s">
        <v>1102</v>
      </c>
      <c r="H598" s="5" t="s">
        <v>1103</v>
      </c>
      <c r="I598" s="208">
        <v>10</v>
      </c>
      <c r="J598" s="208" t="s">
        <v>33</v>
      </c>
      <c r="K598" s="214">
        <v>480000000</v>
      </c>
      <c r="L598" s="215">
        <v>1</v>
      </c>
      <c r="M598" s="208" t="s">
        <v>765</v>
      </c>
      <c r="N598" s="216" t="s">
        <v>1063</v>
      </c>
      <c r="O598" s="223" t="s">
        <v>67</v>
      </c>
      <c r="P598" s="186" t="s">
        <v>35</v>
      </c>
      <c r="Q598" s="224" t="s">
        <v>1068</v>
      </c>
      <c r="R598" s="39">
        <v>700068</v>
      </c>
    </row>
    <row r="599" spans="1:18" ht="20.100000000000001" customHeight="1" x14ac:dyDescent="0.2">
      <c r="A599" s="208" t="s">
        <v>1059</v>
      </c>
      <c r="B599" s="208" t="s">
        <v>1060</v>
      </c>
      <c r="C599" s="209" t="s">
        <v>1096</v>
      </c>
      <c r="D599" s="209" t="s">
        <v>1096</v>
      </c>
      <c r="E599" s="186" t="s">
        <v>1101</v>
      </c>
      <c r="F599" s="210" t="s">
        <v>189</v>
      </c>
      <c r="G599" s="11">
        <v>52121500</v>
      </c>
      <c r="H599" s="5" t="s">
        <v>1104</v>
      </c>
      <c r="I599" s="208">
        <v>10</v>
      </c>
      <c r="J599" s="208" t="s">
        <v>33</v>
      </c>
      <c r="K599" s="214">
        <v>862554796.34000003</v>
      </c>
      <c r="L599" s="215">
        <v>1</v>
      </c>
      <c r="M599" s="208" t="s">
        <v>765</v>
      </c>
      <c r="N599" s="216" t="s">
        <v>1063</v>
      </c>
      <c r="O599" s="223" t="s">
        <v>67</v>
      </c>
      <c r="P599" s="186" t="s">
        <v>35</v>
      </c>
      <c r="Q599" s="224" t="s">
        <v>1068</v>
      </c>
      <c r="R599" s="39">
        <v>700068</v>
      </c>
    </row>
    <row r="600" spans="1:18" ht="20.100000000000001" customHeight="1" x14ac:dyDescent="0.2">
      <c r="A600" s="208" t="s">
        <v>1059</v>
      </c>
      <c r="B600" s="208" t="s">
        <v>1060</v>
      </c>
      <c r="C600" s="209" t="s">
        <v>1096</v>
      </c>
      <c r="D600" s="209" t="s">
        <v>1096</v>
      </c>
      <c r="E600" s="186" t="s">
        <v>1101</v>
      </c>
      <c r="F600" s="210" t="s">
        <v>189</v>
      </c>
      <c r="G600" s="11">
        <v>52121701</v>
      </c>
      <c r="H600" s="5" t="s">
        <v>1105</v>
      </c>
      <c r="I600" s="208">
        <v>10</v>
      </c>
      <c r="J600" s="208" t="s">
        <v>33</v>
      </c>
      <c r="K600" s="214">
        <v>367070900</v>
      </c>
      <c r="L600" s="215">
        <v>1</v>
      </c>
      <c r="M600" s="208" t="s">
        <v>765</v>
      </c>
      <c r="N600" s="216" t="s">
        <v>1063</v>
      </c>
      <c r="O600" s="223" t="s">
        <v>67</v>
      </c>
      <c r="P600" s="186" t="s">
        <v>35</v>
      </c>
      <c r="Q600" s="224" t="s">
        <v>1068</v>
      </c>
      <c r="R600" s="39">
        <v>700068</v>
      </c>
    </row>
    <row r="601" spans="1:18" ht="20.100000000000001" customHeight="1" x14ac:dyDescent="0.2">
      <c r="A601" s="208" t="s">
        <v>1059</v>
      </c>
      <c r="B601" s="208" t="s">
        <v>1060</v>
      </c>
      <c r="C601" s="209" t="s">
        <v>1096</v>
      </c>
      <c r="D601" s="209" t="s">
        <v>1096</v>
      </c>
      <c r="E601" s="186" t="s">
        <v>1101</v>
      </c>
      <c r="F601" s="210" t="s">
        <v>189</v>
      </c>
      <c r="G601" s="11">
        <v>53121602</v>
      </c>
      <c r="H601" s="5" t="s">
        <v>1106</v>
      </c>
      <c r="I601" s="208">
        <v>10</v>
      </c>
      <c r="J601" s="208" t="s">
        <v>33</v>
      </c>
      <c r="K601" s="214">
        <v>84494000</v>
      </c>
      <c r="L601" s="215">
        <v>1</v>
      </c>
      <c r="M601" s="208" t="s">
        <v>765</v>
      </c>
      <c r="N601" s="216" t="s">
        <v>1063</v>
      </c>
      <c r="O601" s="223" t="s">
        <v>67</v>
      </c>
      <c r="P601" s="186" t="s">
        <v>35</v>
      </c>
      <c r="Q601" s="224" t="s">
        <v>1068</v>
      </c>
      <c r="R601" s="97">
        <v>700068</v>
      </c>
    </row>
    <row r="602" spans="1:18" ht="20.100000000000001" customHeight="1" x14ac:dyDescent="0.2">
      <c r="A602" s="208" t="s">
        <v>1059</v>
      </c>
      <c r="B602" s="208" t="s">
        <v>1060</v>
      </c>
      <c r="C602" s="209" t="s">
        <v>1061</v>
      </c>
      <c r="D602" s="209" t="s">
        <v>1061</v>
      </c>
      <c r="E602" s="186" t="s">
        <v>1101</v>
      </c>
      <c r="F602" s="210" t="s">
        <v>189</v>
      </c>
      <c r="G602" s="12">
        <v>53131642</v>
      </c>
      <c r="H602" s="5" t="s">
        <v>1107</v>
      </c>
      <c r="I602" s="225">
        <v>10</v>
      </c>
      <c r="J602" s="208" t="s">
        <v>33</v>
      </c>
      <c r="K602" s="214">
        <v>560000</v>
      </c>
      <c r="L602" s="215">
        <v>20</v>
      </c>
      <c r="M602" s="208" t="s">
        <v>765</v>
      </c>
      <c r="N602" s="216" t="s">
        <v>1063</v>
      </c>
      <c r="O602" s="223" t="s">
        <v>35</v>
      </c>
      <c r="P602" s="186" t="s">
        <v>79</v>
      </c>
      <c r="Q602" s="224" t="s">
        <v>497</v>
      </c>
      <c r="R602" s="39">
        <v>700107</v>
      </c>
    </row>
    <row r="603" spans="1:18" ht="20.100000000000001" customHeight="1" x14ac:dyDescent="0.2">
      <c r="A603" s="208" t="s">
        <v>1059</v>
      </c>
      <c r="B603" s="208" t="s">
        <v>1060</v>
      </c>
      <c r="C603" s="209" t="s">
        <v>1061</v>
      </c>
      <c r="D603" s="209" t="s">
        <v>1061</v>
      </c>
      <c r="E603" s="186" t="s">
        <v>1101</v>
      </c>
      <c r="F603" s="210" t="s">
        <v>189</v>
      </c>
      <c r="G603" s="12">
        <v>53131605</v>
      </c>
      <c r="H603" s="5" t="s">
        <v>1108</v>
      </c>
      <c r="I603" s="225">
        <v>10</v>
      </c>
      <c r="J603" s="208" t="s">
        <v>33</v>
      </c>
      <c r="K603" s="214">
        <v>5000000</v>
      </c>
      <c r="L603" s="215">
        <v>100</v>
      </c>
      <c r="M603" s="208" t="s">
        <v>765</v>
      </c>
      <c r="N603" s="216" t="s">
        <v>1063</v>
      </c>
      <c r="O603" s="217" t="s">
        <v>35</v>
      </c>
      <c r="P603" s="138" t="s">
        <v>79</v>
      </c>
      <c r="Q603" s="226" t="s">
        <v>497</v>
      </c>
      <c r="R603" s="39">
        <v>700107</v>
      </c>
    </row>
    <row r="604" spans="1:18" ht="20.100000000000001" customHeight="1" x14ac:dyDescent="0.2">
      <c r="A604" s="208" t="s">
        <v>1059</v>
      </c>
      <c r="B604" s="208" t="s">
        <v>1091</v>
      </c>
      <c r="C604" s="209" t="s">
        <v>1091</v>
      </c>
      <c r="D604" s="209" t="s">
        <v>1007</v>
      </c>
      <c r="E604" s="186" t="s">
        <v>1101</v>
      </c>
      <c r="F604" s="210" t="s">
        <v>189</v>
      </c>
      <c r="G604" s="12" t="s">
        <v>1109</v>
      </c>
      <c r="H604" s="5" t="s">
        <v>1110</v>
      </c>
      <c r="I604" s="225">
        <v>10</v>
      </c>
      <c r="J604" s="208" t="s">
        <v>33</v>
      </c>
      <c r="K604" s="214">
        <v>1920000</v>
      </c>
      <c r="L604" s="215">
        <v>80</v>
      </c>
      <c r="M604" s="208" t="s">
        <v>765</v>
      </c>
      <c r="N604" s="216" t="s">
        <v>1063</v>
      </c>
      <c r="O604" s="221" t="s">
        <v>67</v>
      </c>
      <c r="P604" s="147" t="s">
        <v>36</v>
      </c>
      <c r="Q604" s="227" t="s">
        <v>497</v>
      </c>
      <c r="R604" s="98">
        <v>700145</v>
      </c>
    </row>
    <row r="605" spans="1:18" ht="20.100000000000001" customHeight="1" x14ac:dyDescent="0.2">
      <c r="A605" s="208" t="s">
        <v>1059</v>
      </c>
      <c r="B605" s="208" t="s">
        <v>1060</v>
      </c>
      <c r="C605" s="209" t="s">
        <v>1096</v>
      </c>
      <c r="D605" s="13" t="s">
        <v>1096</v>
      </c>
      <c r="E605" s="186" t="s">
        <v>1101</v>
      </c>
      <c r="F605" s="210" t="s">
        <v>189</v>
      </c>
      <c r="G605" s="12" t="s">
        <v>1102</v>
      </c>
      <c r="H605" s="8" t="s">
        <v>1111</v>
      </c>
      <c r="I605" s="225">
        <v>10</v>
      </c>
      <c r="J605" s="208" t="s">
        <v>33</v>
      </c>
      <c r="K605" s="214">
        <v>80.84</v>
      </c>
      <c r="L605" s="215">
        <v>1</v>
      </c>
      <c r="M605" s="208" t="s">
        <v>765</v>
      </c>
      <c r="N605" s="216" t="s">
        <v>1063</v>
      </c>
      <c r="O605" s="221" t="s">
        <v>127</v>
      </c>
      <c r="P605" s="147" t="s">
        <v>68</v>
      </c>
      <c r="Q605" s="224" t="s">
        <v>650</v>
      </c>
      <c r="R605" s="14">
        <v>561213</v>
      </c>
    </row>
    <row r="606" spans="1:18" ht="20.100000000000001" customHeight="1" x14ac:dyDescent="0.2">
      <c r="A606" s="208" t="s">
        <v>1059</v>
      </c>
      <c r="B606" s="228" t="s">
        <v>1060</v>
      </c>
      <c r="C606" s="229" t="s">
        <v>1096</v>
      </c>
      <c r="D606" s="13" t="s">
        <v>1096</v>
      </c>
      <c r="E606" s="186" t="s">
        <v>1101</v>
      </c>
      <c r="F606" s="210" t="s">
        <v>189</v>
      </c>
      <c r="G606" s="12" t="s">
        <v>1102</v>
      </c>
      <c r="H606" s="8" t="s">
        <v>1112</v>
      </c>
      <c r="I606" s="225">
        <v>10</v>
      </c>
      <c r="J606" s="208" t="s">
        <v>33</v>
      </c>
      <c r="K606" s="214">
        <v>176.72</v>
      </c>
      <c r="L606" s="215">
        <v>1</v>
      </c>
      <c r="M606" s="208" t="s">
        <v>765</v>
      </c>
      <c r="N606" s="216" t="s">
        <v>1063</v>
      </c>
      <c r="O606" s="221" t="s">
        <v>127</v>
      </c>
      <c r="P606" s="147" t="s">
        <v>68</v>
      </c>
      <c r="Q606" s="224" t="s">
        <v>650</v>
      </c>
      <c r="R606" s="14">
        <v>561214</v>
      </c>
    </row>
    <row r="607" spans="1:18" ht="20.100000000000001" customHeight="1" x14ac:dyDescent="0.2">
      <c r="A607" s="208" t="s">
        <v>1059</v>
      </c>
      <c r="B607" s="228" t="s">
        <v>1060</v>
      </c>
      <c r="C607" s="229" t="s">
        <v>1096</v>
      </c>
      <c r="D607" s="13" t="s">
        <v>1096</v>
      </c>
      <c r="E607" s="186" t="s">
        <v>1101</v>
      </c>
      <c r="F607" s="210" t="s">
        <v>189</v>
      </c>
      <c r="G607" s="12" t="s">
        <v>1113</v>
      </c>
      <c r="H607" s="8" t="s">
        <v>1114</v>
      </c>
      <c r="I607" s="225">
        <v>10</v>
      </c>
      <c r="J607" s="208" t="s">
        <v>33</v>
      </c>
      <c r="K607" s="214">
        <v>46.1</v>
      </c>
      <c r="L607" s="215">
        <v>1</v>
      </c>
      <c r="M607" s="208" t="s">
        <v>765</v>
      </c>
      <c r="N607" s="216" t="s">
        <v>1063</v>
      </c>
      <c r="O607" s="221" t="s">
        <v>127</v>
      </c>
      <c r="P607" s="147" t="s">
        <v>68</v>
      </c>
      <c r="Q607" s="224" t="s">
        <v>650</v>
      </c>
      <c r="R607" s="14">
        <v>561215</v>
      </c>
    </row>
    <row r="608" spans="1:18" ht="20.100000000000001" customHeight="1" x14ac:dyDescent="0.2">
      <c r="A608" s="208" t="s">
        <v>1059</v>
      </c>
      <c r="B608" s="228" t="s">
        <v>1060</v>
      </c>
      <c r="C608" s="13" t="s">
        <v>1096</v>
      </c>
      <c r="D608" s="13" t="s">
        <v>1096</v>
      </c>
      <c r="E608" s="186" t="s">
        <v>1115</v>
      </c>
      <c r="F608" s="210" t="s">
        <v>1116</v>
      </c>
      <c r="G608" s="12">
        <v>53102500</v>
      </c>
      <c r="H608" s="9" t="s">
        <v>1117</v>
      </c>
      <c r="I608" s="225">
        <v>16</v>
      </c>
      <c r="J608" s="208" t="s">
        <v>33</v>
      </c>
      <c r="K608" s="214">
        <v>80000000</v>
      </c>
      <c r="L608" s="215">
        <v>1</v>
      </c>
      <c r="M608" s="208" t="s">
        <v>765</v>
      </c>
      <c r="N608" s="216" t="s">
        <v>1063</v>
      </c>
      <c r="O608" s="230" t="s">
        <v>68</v>
      </c>
      <c r="P608" s="231" t="s">
        <v>36</v>
      </c>
      <c r="Q608" s="224" t="s">
        <v>1118</v>
      </c>
      <c r="R608" s="39">
        <v>700059</v>
      </c>
    </row>
    <row r="609" spans="1:18" ht="20.100000000000001" customHeight="1" x14ac:dyDescent="0.2">
      <c r="A609" s="208" t="s">
        <v>1059</v>
      </c>
      <c r="B609" s="228" t="s">
        <v>1060</v>
      </c>
      <c r="C609" s="13" t="s">
        <v>1096</v>
      </c>
      <c r="D609" s="13" t="s">
        <v>1096</v>
      </c>
      <c r="E609" s="186" t="s">
        <v>1115</v>
      </c>
      <c r="F609" s="210" t="s">
        <v>1116</v>
      </c>
      <c r="G609" s="12">
        <v>53102500</v>
      </c>
      <c r="H609" s="9" t="s">
        <v>1119</v>
      </c>
      <c r="I609" s="225">
        <v>16</v>
      </c>
      <c r="J609" s="208" t="s">
        <v>33</v>
      </c>
      <c r="K609" s="214">
        <v>8325460</v>
      </c>
      <c r="L609" s="215">
        <v>1</v>
      </c>
      <c r="M609" s="208" t="s">
        <v>765</v>
      </c>
      <c r="N609" s="216" t="s">
        <v>1063</v>
      </c>
      <c r="O609" s="230" t="s">
        <v>68</v>
      </c>
      <c r="P609" s="231" t="s">
        <v>36</v>
      </c>
      <c r="Q609" s="224" t="s">
        <v>1118</v>
      </c>
      <c r="R609" s="39">
        <v>700059</v>
      </c>
    </row>
    <row r="610" spans="1:18" ht="20.100000000000001" customHeight="1" x14ac:dyDescent="0.2">
      <c r="A610" s="208" t="s">
        <v>1059</v>
      </c>
      <c r="B610" s="228" t="s">
        <v>1060</v>
      </c>
      <c r="C610" s="13" t="s">
        <v>1096</v>
      </c>
      <c r="D610" s="13" t="s">
        <v>1096</v>
      </c>
      <c r="E610" s="186" t="s">
        <v>1115</v>
      </c>
      <c r="F610" s="210" t="s">
        <v>1116</v>
      </c>
      <c r="G610" s="12">
        <v>53102500</v>
      </c>
      <c r="H610" s="9" t="s">
        <v>1120</v>
      </c>
      <c r="I610" s="225">
        <v>16</v>
      </c>
      <c r="J610" s="208" t="s">
        <v>33</v>
      </c>
      <c r="K610" s="232">
        <v>374725000</v>
      </c>
      <c r="L610" s="215">
        <v>1</v>
      </c>
      <c r="M610" s="208" t="s">
        <v>765</v>
      </c>
      <c r="N610" s="216" t="s">
        <v>1063</v>
      </c>
      <c r="O610" s="230" t="s">
        <v>68</v>
      </c>
      <c r="P610" s="231" t="s">
        <v>36</v>
      </c>
      <c r="Q610" s="224" t="s">
        <v>1118</v>
      </c>
      <c r="R610" s="39">
        <v>700059</v>
      </c>
    </row>
    <row r="611" spans="1:18" ht="20.100000000000001" customHeight="1" x14ac:dyDescent="0.2">
      <c r="A611" s="208" t="s">
        <v>1059</v>
      </c>
      <c r="B611" s="228" t="s">
        <v>1060</v>
      </c>
      <c r="C611" s="13" t="s">
        <v>1096</v>
      </c>
      <c r="D611" s="13" t="s">
        <v>1096</v>
      </c>
      <c r="E611" s="186" t="s">
        <v>1115</v>
      </c>
      <c r="F611" s="210" t="s">
        <v>1116</v>
      </c>
      <c r="G611" s="12">
        <v>53102500</v>
      </c>
      <c r="H611" s="9" t="s">
        <v>1121</v>
      </c>
      <c r="I611" s="225">
        <v>16</v>
      </c>
      <c r="J611" s="208" t="s">
        <v>33</v>
      </c>
      <c r="K611" s="232">
        <v>3255750</v>
      </c>
      <c r="L611" s="215">
        <v>1</v>
      </c>
      <c r="M611" s="208" t="s">
        <v>765</v>
      </c>
      <c r="N611" s="216" t="s">
        <v>1063</v>
      </c>
      <c r="O611" s="230" t="s">
        <v>68</v>
      </c>
      <c r="P611" s="231" t="s">
        <v>36</v>
      </c>
      <c r="Q611" s="224" t="s">
        <v>1118</v>
      </c>
      <c r="R611" s="39">
        <v>700059</v>
      </c>
    </row>
    <row r="612" spans="1:18" ht="20.100000000000001" customHeight="1" x14ac:dyDescent="0.2">
      <c r="A612" s="208" t="s">
        <v>1059</v>
      </c>
      <c r="B612" s="228" t="s">
        <v>1060</v>
      </c>
      <c r="C612" s="13" t="s">
        <v>1096</v>
      </c>
      <c r="D612" s="13" t="s">
        <v>1096</v>
      </c>
      <c r="E612" s="186" t="s">
        <v>1115</v>
      </c>
      <c r="F612" s="210" t="s">
        <v>1116</v>
      </c>
      <c r="G612" s="12">
        <v>53102500</v>
      </c>
      <c r="H612" s="9" t="s">
        <v>1122</v>
      </c>
      <c r="I612" s="225">
        <v>16</v>
      </c>
      <c r="J612" s="208" t="s">
        <v>33</v>
      </c>
      <c r="K612" s="232">
        <v>89757600</v>
      </c>
      <c r="L612" s="215">
        <v>1</v>
      </c>
      <c r="M612" s="208" t="s">
        <v>765</v>
      </c>
      <c r="N612" s="216" t="s">
        <v>1063</v>
      </c>
      <c r="O612" s="230" t="s">
        <v>68</v>
      </c>
      <c r="P612" s="231" t="s">
        <v>36</v>
      </c>
      <c r="Q612" s="224" t="s">
        <v>1118</v>
      </c>
      <c r="R612" s="39">
        <v>700059</v>
      </c>
    </row>
    <row r="613" spans="1:18" ht="20.100000000000001" customHeight="1" x14ac:dyDescent="0.2">
      <c r="A613" s="208" t="s">
        <v>1059</v>
      </c>
      <c r="B613" s="228" t="s">
        <v>1060</v>
      </c>
      <c r="C613" s="13" t="s">
        <v>1096</v>
      </c>
      <c r="D613" s="13" t="s">
        <v>1096</v>
      </c>
      <c r="E613" s="186" t="s">
        <v>1115</v>
      </c>
      <c r="F613" s="210" t="s">
        <v>1116</v>
      </c>
      <c r="G613" s="12">
        <v>53102500</v>
      </c>
      <c r="H613" s="9" t="s">
        <v>1123</v>
      </c>
      <c r="I613" s="225">
        <v>16</v>
      </c>
      <c r="J613" s="208" t="s">
        <v>33</v>
      </c>
      <c r="K613" s="232">
        <v>8159780</v>
      </c>
      <c r="L613" s="215">
        <v>1</v>
      </c>
      <c r="M613" s="208" t="s">
        <v>765</v>
      </c>
      <c r="N613" s="216" t="s">
        <v>1063</v>
      </c>
      <c r="O613" s="230" t="s">
        <v>68</v>
      </c>
      <c r="P613" s="231" t="s">
        <v>36</v>
      </c>
      <c r="Q613" s="224" t="s">
        <v>1118</v>
      </c>
      <c r="R613" s="39">
        <v>700059</v>
      </c>
    </row>
    <row r="614" spans="1:18" ht="20.100000000000001" customHeight="1" x14ac:dyDescent="0.2">
      <c r="A614" s="208" t="s">
        <v>1059</v>
      </c>
      <c r="B614" s="228" t="s">
        <v>1060</v>
      </c>
      <c r="C614" s="13" t="s">
        <v>1096</v>
      </c>
      <c r="D614" s="13" t="s">
        <v>1096</v>
      </c>
      <c r="E614" s="186" t="s">
        <v>1115</v>
      </c>
      <c r="F614" s="210" t="s">
        <v>1116</v>
      </c>
      <c r="G614" s="12">
        <v>53102500</v>
      </c>
      <c r="H614" s="9" t="s">
        <v>1124</v>
      </c>
      <c r="I614" s="225">
        <v>16</v>
      </c>
      <c r="J614" s="208" t="s">
        <v>33</v>
      </c>
      <c r="K614" s="232">
        <v>1835950</v>
      </c>
      <c r="L614" s="215">
        <v>1</v>
      </c>
      <c r="M614" s="208" t="s">
        <v>765</v>
      </c>
      <c r="N614" s="216" t="s">
        <v>1063</v>
      </c>
      <c r="O614" s="230" t="s">
        <v>68</v>
      </c>
      <c r="P614" s="231" t="s">
        <v>36</v>
      </c>
      <c r="Q614" s="224" t="s">
        <v>1118</v>
      </c>
      <c r="R614" s="39">
        <v>700059</v>
      </c>
    </row>
    <row r="615" spans="1:18" ht="20.100000000000001" customHeight="1" x14ac:dyDescent="0.2">
      <c r="A615" s="208" t="s">
        <v>1059</v>
      </c>
      <c r="B615" s="228" t="s">
        <v>1060</v>
      </c>
      <c r="C615" s="13" t="s">
        <v>1096</v>
      </c>
      <c r="D615" s="13" t="s">
        <v>1096</v>
      </c>
      <c r="E615" s="186" t="s">
        <v>1115</v>
      </c>
      <c r="F615" s="210" t="s">
        <v>1116</v>
      </c>
      <c r="G615" s="12">
        <v>53102500</v>
      </c>
      <c r="H615" s="9" t="s">
        <v>1125</v>
      </c>
      <c r="I615" s="225">
        <v>16</v>
      </c>
      <c r="J615" s="208" t="s">
        <v>33</v>
      </c>
      <c r="K615" s="232">
        <v>52222400</v>
      </c>
      <c r="L615" s="215">
        <v>1</v>
      </c>
      <c r="M615" s="208" t="s">
        <v>765</v>
      </c>
      <c r="N615" s="216" t="s">
        <v>1063</v>
      </c>
      <c r="O615" s="230" t="s">
        <v>68</v>
      </c>
      <c r="P615" s="231" t="s">
        <v>36</v>
      </c>
      <c r="Q615" s="224" t="s">
        <v>1118</v>
      </c>
      <c r="R615" s="39">
        <v>700059</v>
      </c>
    </row>
    <row r="616" spans="1:18" ht="20.100000000000001" customHeight="1" x14ac:dyDescent="0.2">
      <c r="A616" s="208" t="s">
        <v>1059</v>
      </c>
      <c r="B616" s="228" t="s">
        <v>1060</v>
      </c>
      <c r="C616" s="13" t="s">
        <v>1096</v>
      </c>
      <c r="D616" s="13" t="s">
        <v>1096</v>
      </c>
      <c r="E616" s="186" t="s">
        <v>1115</v>
      </c>
      <c r="F616" s="210" t="s">
        <v>1116</v>
      </c>
      <c r="G616" s="12">
        <v>53102500</v>
      </c>
      <c r="H616" s="9" t="s">
        <v>1126</v>
      </c>
      <c r="I616" s="225">
        <v>16</v>
      </c>
      <c r="J616" s="208" t="s">
        <v>33</v>
      </c>
      <c r="K616" s="232">
        <v>72741070</v>
      </c>
      <c r="L616" s="215">
        <v>1</v>
      </c>
      <c r="M616" s="208" t="s">
        <v>765</v>
      </c>
      <c r="N616" s="216" t="s">
        <v>1063</v>
      </c>
      <c r="O616" s="230" t="s">
        <v>68</v>
      </c>
      <c r="P616" s="231" t="s">
        <v>36</v>
      </c>
      <c r="Q616" s="224" t="s">
        <v>1118</v>
      </c>
      <c r="R616" s="39">
        <v>700059</v>
      </c>
    </row>
    <row r="617" spans="1:18" ht="20.100000000000001" customHeight="1" x14ac:dyDescent="0.2">
      <c r="A617" s="208" t="s">
        <v>1059</v>
      </c>
      <c r="B617" s="228" t="s">
        <v>1060</v>
      </c>
      <c r="C617" s="13" t="s">
        <v>1096</v>
      </c>
      <c r="D617" s="13" t="s">
        <v>1096</v>
      </c>
      <c r="E617" s="186" t="s">
        <v>1115</v>
      </c>
      <c r="F617" s="210" t="s">
        <v>1116</v>
      </c>
      <c r="G617" s="12">
        <v>53102500</v>
      </c>
      <c r="H617" s="9" t="s">
        <v>1127</v>
      </c>
      <c r="I617" s="225">
        <v>16</v>
      </c>
      <c r="J617" s="208" t="s">
        <v>33</v>
      </c>
      <c r="K617" s="232">
        <v>1542190</v>
      </c>
      <c r="L617" s="215">
        <v>1</v>
      </c>
      <c r="M617" s="208" t="s">
        <v>765</v>
      </c>
      <c r="N617" s="216" t="s">
        <v>1063</v>
      </c>
      <c r="O617" s="230" t="s">
        <v>68</v>
      </c>
      <c r="P617" s="231" t="s">
        <v>36</v>
      </c>
      <c r="Q617" s="224" t="s">
        <v>1118</v>
      </c>
      <c r="R617" s="39">
        <v>700059</v>
      </c>
    </row>
    <row r="618" spans="1:18" ht="20.100000000000001" customHeight="1" x14ac:dyDescent="0.2">
      <c r="A618" s="208" t="s">
        <v>1059</v>
      </c>
      <c r="B618" s="228" t="s">
        <v>1060</v>
      </c>
      <c r="C618" s="13" t="s">
        <v>1096</v>
      </c>
      <c r="D618" s="13" t="s">
        <v>1096</v>
      </c>
      <c r="E618" s="186" t="s">
        <v>1115</v>
      </c>
      <c r="F618" s="210" t="s">
        <v>1116</v>
      </c>
      <c r="G618" s="12">
        <v>53102500</v>
      </c>
      <c r="H618" s="9" t="s">
        <v>1128</v>
      </c>
      <c r="I618" s="225">
        <v>16</v>
      </c>
      <c r="J618" s="208" t="s">
        <v>33</v>
      </c>
      <c r="K618" s="232">
        <v>23826400</v>
      </c>
      <c r="L618" s="215">
        <v>1</v>
      </c>
      <c r="M618" s="208" t="s">
        <v>765</v>
      </c>
      <c r="N618" s="216" t="s">
        <v>1063</v>
      </c>
      <c r="O618" s="230" t="s">
        <v>68</v>
      </c>
      <c r="P618" s="231" t="s">
        <v>36</v>
      </c>
      <c r="Q618" s="224" t="s">
        <v>1118</v>
      </c>
      <c r="R618" s="39">
        <v>700059</v>
      </c>
    </row>
    <row r="619" spans="1:18" ht="20.100000000000001" customHeight="1" x14ac:dyDescent="0.2">
      <c r="A619" s="208" t="s">
        <v>1059</v>
      </c>
      <c r="B619" s="228" t="s">
        <v>1060</v>
      </c>
      <c r="C619" s="13" t="s">
        <v>1096</v>
      </c>
      <c r="D619" s="13" t="s">
        <v>1096</v>
      </c>
      <c r="E619" s="186" t="s">
        <v>1115</v>
      </c>
      <c r="F619" s="210" t="s">
        <v>1116</v>
      </c>
      <c r="G619" s="12">
        <v>53102500</v>
      </c>
      <c r="H619" s="9" t="s">
        <v>1129</v>
      </c>
      <c r="I619" s="225">
        <v>16</v>
      </c>
      <c r="J619" s="208" t="s">
        <v>33</v>
      </c>
      <c r="K619" s="232">
        <v>71806000</v>
      </c>
      <c r="L619" s="215">
        <v>1</v>
      </c>
      <c r="M619" s="208" t="s">
        <v>765</v>
      </c>
      <c r="N619" s="216" t="s">
        <v>1063</v>
      </c>
      <c r="O619" s="230" t="s">
        <v>68</v>
      </c>
      <c r="P619" s="231" t="s">
        <v>36</v>
      </c>
      <c r="Q619" s="224" t="s">
        <v>1118</v>
      </c>
      <c r="R619" s="39">
        <v>700059</v>
      </c>
    </row>
    <row r="620" spans="1:18" ht="20.100000000000001" customHeight="1" x14ac:dyDescent="0.2">
      <c r="A620" s="208" t="s">
        <v>1059</v>
      </c>
      <c r="B620" s="228" t="s">
        <v>1060</v>
      </c>
      <c r="C620" s="13" t="s">
        <v>1096</v>
      </c>
      <c r="D620" s="13" t="s">
        <v>1096</v>
      </c>
      <c r="E620" s="186" t="s">
        <v>1115</v>
      </c>
      <c r="F620" s="210" t="s">
        <v>1116</v>
      </c>
      <c r="G620" s="12">
        <v>53102500</v>
      </c>
      <c r="H620" s="9" t="s">
        <v>1130</v>
      </c>
      <c r="I620" s="225">
        <v>16</v>
      </c>
      <c r="J620" s="208" t="s">
        <v>33</v>
      </c>
      <c r="K620" s="232">
        <v>80000000</v>
      </c>
      <c r="L620" s="215">
        <v>1</v>
      </c>
      <c r="M620" s="208" t="s">
        <v>765</v>
      </c>
      <c r="N620" s="216" t="s">
        <v>1063</v>
      </c>
      <c r="O620" s="230" t="s">
        <v>68</v>
      </c>
      <c r="P620" s="231" t="s">
        <v>36</v>
      </c>
      <c r="Q620" s="224" t="s">
        <v>1118</v>
      </c>
      <c r="R620" s="39">
        <v>700059</v>
      </c>
    </row>
    <row r="621" spans="1:18" ht="20.100000000000001" customHeight="1" x14ac:dyDescent="0.2">
      <c r="A621" s="208" t="s">
        <v>1059</v>
      </c>
      <c r="B621" s="228" t="s">
        <v>1060</v>
      </c>
      <c r="C621" s="13" t="s">
        <v>1096</v>
      </c>
      <c r="D621" s="13" t="s">
        <v>1096</v>
      </c>
      <c r="E621" s="186" t="s">
        <v>1115</v>
      </c>
      <c r="F621" s="210" t="s">
        <v>1116</v>
      </c>
      <c r="G621" s="12">
        <v>53102500</v>
      </c>
      <c r="H621" s="9" t="s">
        <v>1131</v>
      </c>
      <c r="I621" s="225">
        <v>16</v>
      </c>
      <c r="J621" s="208" t="s">
        <v>33</v>
      </c>
      <c r="K621" s="232">
        <v>1876750</v>
      </c>
      <c r="L621" s="215">
        <v>1</v>
      </c>
      <c r="M621" s="208" t="s">
        <v>765</v>
      </c>
      <c r="N621" s="216" t="s">
        <v>1063</v>
      </c>
      <c r="O621" s="230" t="s">
        <v>68</v>
      </c>
      <c r="P621" s="231" t="s">
        <v>36</v>
      </c>
      <c r="Q621" s="224" t="s">
        <v>1118</v>
      </c>
      <c r="R621" s="39">
        <v>700059</v>
      </c>
    </row>
    <row r="622" spans="1:18" ht="20.100000000000001" customHeight="1" x14ac:dyDescent="0.2">
      <c r="A622" s="208" t="s">
        <v>1059</v>
      </c>
      <c r="B622" s="228" t="s">
        <v>1060</v>
      </c>
      <c r="C622" s="13" t="s">
        <v>1096</v>
      </c>
      <c r="D622" s="209" t="s">
        <v>1096</v>
      </c>
      <c r="E622" s="186" t="s">
        <v>1115</v>
      </c>
      <c r="F622" s="210" t="s">
        <v>1116</v>
      </c>
      <c r="G622" s="12">
        <v>53102500</v>
      </c>
      <c r="H622" s="9" t="s">
        <v>1132</v>
      </c>
      <c r="I622" s="225">
        <v>16</v>
      </c>
      <c r="J622" s="208" t="s">
        <v>33</v>
      </c>
      <c r="K622" s="232">
        <v>13055650</v>
      </c>
      <c r="L622" s="215">
        <v>1</v>
      </c>
      <c r="M622" s="208" t="s">
        <v>765</v>
      </c>
      <c r="N622" s="216" t="s">
        <v>1063</v>
      </c>
      <c r="O622" s="221" t="s">
        <v>67</v>
      </c>
      <c r="P622" s="147" t="s">
        <v>35</v>
      </c>
      <c r="Q622" s="224" t="s">
        <v>1068</v>
      </c>
      <c r="R622" s="39">
        <v>700068</v>
      </c>
    </row>
    <row r="623" spans="1:18" ht="20.100000000000001" customHeight="1" x14ac:dyDescent="0.2">
      <c r="A623" s="208" t="s">
        <v>1059</v>
      </c>
      <c r="B623" s="228" t="s">
        <v>1060</v>
      </c>
      <c r="C623" s="13" t="s">
        <v>1096</v>
      </c>
      <c r="D623" s="209" t="s">
        <v>1096</v>
      </c>
      <c r="E623" s="186" t="s">
        <v>1115</v>
      </c>
      <c r="F623" s="210" t="s">
        <v>1116</v>
      </c>
      <c r="G623" s="11">
        <v>53102500</v>
      </c>
      <c r="H623" s="9" t="s">
        <v>1133</v>
      </c>
      <c r="I623" s="208">
        <v>16</v>
      </c>
      <c r="J623" s="208" t="s">
        <v>33</v>
      </c>
      <c r="K623" s="232">
        <v>40000000</v>
      </c>
      <c r="L623" s="215">
        <v>1</v>
      </c>
      <c r="M623" s="208" t="s">
        <v>765</v>
      </c>
      <c r="N623" s="216" t="s">
        <v>1063</v>
      </c>
      <c r="O623" s="221" t="s">
        <v>67</v>
      </c>
      <c r="P623" s="147" t="s">
        <v>35</v>
      </c>
      <c r="Q623" s="224" t="s">
        <v>1068</v>
      </c>
      <c r="R623" s="39">
        <v>700068</v>
      </c>
    </row>
    <row r="624" spans="1:18" ht="20.100000000000001" customHeight="1" x14ac:dyDescent="0.2">
      <c r="A624" s="208" t="s">
        <v>1059</v>
      </c>
      <c r="B624" s="228" t="s">
        <v>1060</v>
      </c>
      <c r="C624" s="13" t="s">
        <v>1096</v>
      </c>
      <c r="D624" s="13" t="s">
        <v>1096</v>
      </c>
      <c r="E624" s="186" t="s">
        <v>1115</v>
      </c>
      <c r="F624" s="210" t="s">
        <v>1116</v>
      </c>
      <c r="G624" s="15">
        <v>54101500</v>
      </c>
      <c r="H624" s="9" t="s">
        <v>1134</v>
      </c>
      <c r="I624" s="225">
        <v>16</v>
      </c>
      <c r="J624" s="208" t="s">
        <v>33</v>
      </c>
      <c r="K624" s="232">
        <v>61000000</v>
      </c>
      <c r="L624" s="233">
        <v>1</v>
      </c>
      <c r="M624" s="208" t="s">
        <v>765</v>
      </c>
      <c r="N624" s="216" t="s">
        <v>1063</v>
      </c>
      <c r="O624" s="221" t="s">
        <v>68</v>
      </c>
      <c r="P624" s="147" t="s">
        <v>35</v>
      </c>
      <c r="Q624" s="224" t="s">
        <v>1086</v>
      </c>
      <c r="R624" s="32">
        <v>700058</v>
      </c>
    </row>
    <row r="625" spans="1:18" ht="20.100000000000001" customHeight="1" x14ac:dyDescent="0.2">
      <c r="A625" s="208" t="s">
        <v>1059</v>
      </c>
      <c r="B625" s="208" t="s">
        <v>1060</v>
      </c>
      <c r="C625" s="13" t="s">
        <v>1096</v>
      </c>
      <c r="D625" s="13" t="s">
        <v>1096</v>
      </c>
      <c r="E625" s="186" t="s">
        <v>1115</v>
      </c>
      <c r="F625" s="210" t="s">
        <v>1116</v>
      </c>
      <c r="G625" s="15">
        <v>54101500</v>
      </c>
      <c r="H625" s="9" t="s">
        <v>1135</v>
      </c>
      <c r="I625" s="225">
        <v>16</v>
      </c>
      <c r="J625" s="208" t="s">
        <v>33</v>
      </c>
      <c r="K625" s="232">
        <v>34900000</v>
      </c>
      <c r="L625" s="233">
        <v>1</v>
      </c>
      <c r="M625" s="208" t="s">
        <v>765</v>
      </c>
      <c r="N625" s="216" t="s">
        <v>1063</v>
      </c>
      <c r="O625" s="221" t="s">
        <v>68</v>
      </c>
      <c r="P625" s="147" t="s">
        <v>35</v>
      </c>
      <c r="Q625" s="224" t="s">
        <v>1086</v>
      </c>
      <c r="R625" s="32">
        <v>700058</v>
      </c>
    </row>
    <row r="626" spans="1:18" ht="20.100000000000001" customHeight="1" x14ac:dyDescent="0.2">
      <c r="A626" s="208" t="s">
        <v>1059</v>
      </c>
      <c r="B626" s="208" t="s">
        <v>1060</v>
      </c>
      <c r="C626" s="13" t="s">
        <v>1096</v>
      </c>
      <c r="D626" s="13" t="s">
        <v>1096</v>
      </c>
      <c r="E626" s="186" t="s">
        <v>1115</v>
      </c>
      <c r="F626" s="210" t="s">
        <v>1116</v>
      </c>
      <c r="G626" s="15">
        <v>53102700</v>
      </c>
      <c r="H626" s="9" t="s">
        <v>1136</v>
      </c>
      <c r="I626" s="225">
        <v>16</v>
      </c>
      <c r="J626" s="208" t="s">
        <v>33</v>
      </c>
      <c r="K626" s="232">
        <v>2875662277.6100001</v>
      </c>
      <c r="L626" s="233">
        <v>1</v>
      </c>
      <c r="M626" s="208" t="s">
        <v>765</v>
      </c>
      <c r="N626" s="216" t="s">
        <v>1063</v>
      </c>
      <c r="O626" s="234" t="s">
        <v>67</v>
      </c>
      <c r="P626" s="235" t="s">
        <v>35</v>
      </c>
      <c r="Q626" s="224" t="s">
        <v>448</v>
      </c>
      <c r="R626" s="39">
        <v>700064</v>
      </c>
    </row>
    <row r="627" spans="1:18" ht="20.100000000000001" customHeight="1" x14ac:dyDescent="0.2">
      <c r="A627" s="208" t="s">
        <v>1059</v>
      </c>
      <c r="B627" s="208" t="s">
        <v>1060</v>
      </c>
      <c r="C627" s="13" t="s">
        <v>1096</v>
      </c>
      <c r="D627" s="13" t="s">
        <v>1096</v>
      </c>
      <c r="E627" s="186" t="s">
        <v>1115</v>
      </c>
      <c r="F627" s="210" t="s">
        <v>1116</v>
      </c>
      <c r="G627" s="15">
        <v>53102700</v>
      </c>
      <c r="H627" s="9" t="s">
        <v>1137</v>
      </c>
      <c r="I627" s="225">
        <v>16</v>
      </c>
      <c r="J627" s="208" t="s">
        <v>33</v>
      </c>
      <c r="K627" s="232">
        <v>4313493416.4200001</v>
      </c>
      <c r="L627" s="233">
        <v>1</v>
      </c>
      <c r="M627" s="208" t="s">
        <v>765</v>
      </c>
      <c r="N627" s="216" t="s">
        <v>1063</v>
      </c>
      <c r="O627" s="234" t="s">
        <v>67</v>
      </c>
      <c r="P627" s="235" t="s">
        <v>35</v>
      </c>
      <c r="Q627" s="224" t="s">
        <v>448</v>
      </c>
      <c r="R627" s="32">
        <v>700064</v>
      </c>
    </row>
    <row r="628" spans="1:18" ht="20.100000000000001" customHeight="1" x14ac:dyDescent="0.2">
      <c r="A628" s="208" t="s">
        <v>1059</v>
      </c>
      <c r="B628" s="208" t="s">
        <v>1060</v>
      </c>
      <c r="C628" s="13" t="s">
        <v>1096</v>
      </c>
      <c r="D628" s="13" t="s">
        <v>1096</v>
      </c>
      <c r="E628" s="186" t="s">
        <v>1115</v>
      </c>
      <c r="F628" s="210" t="s">
        <v>1116</v>
      </c>
      <c r="G628" s="15">
        <v>53102700</v>
      </c>
      <c r="H628" s="9" t="s">
        <v>1138</v>
      </c>
      <c r="I628" s="225">
        <v>16</v>
      </c>
      <c r="J628" s="208" t="s">
        <v>33</v>
      </c>
      <c r="K628" s="232">
        <v>10064817971.639999</v>
      </c>
      <c r="L628" s="233">
        <v>1</v>
      </c>
      <c r="M628" s="208" t="s">
        <v>765</v>
      </c>
      <c r="N628" s="216" t="s">
        <v>1063</v>
      </c>
      <c r="O628" s="234" t="s">
        <v>67</v>
      </c>
      <c r="P628" s="235" t="s">
        <v>35</v>
      </c>
      <c r="Q628" s="224" t="s">
        <v>448</v>
      </c>
      <c r="R628" s="32">
        <v>700064</v>
      </c>
    </row>
    <row r="629" spans="1:18" ht="20.100000000000001" customHeight="1" x14ac:dyDescent="0.2">
      <c r="A629" s="208" t="s">
        <v>1059</v>
      </c>
      <c r="B629" s="208" t="s">
        <v>1060</v>
      </c>
      <c r="C629" s="13" t="s">
        <v>1096</v>
      </c>
      <c r="D629" s="13" t="s">
        <v>1096</v>
      </c>
      <c r="E629" s="186" t="s">
        <v>1115</v>
      </c>
      <c r="F629" s="210" t="s">
        <v>1116</v>
      </c>
      <c r="G629" s="15">
        <v>53102700</v>
      </c>
      <c r="H629" s="9" t="s">
        <v>1139</v>
      </c>
      <c r="I629" s="225">
        <v>16</v>
      </c>
      <c r="J629" s="208" t="s">
        <v>33</v>
      </c>
      <c r="K629" s="232">
        <v>6709878647.7600002</v>
      </c>
      <c r="L629" s="233">
        <v>1</v>
      </c>
      <c r="M629" s="208" t="s">
        <v>765</v>
      </c>
      <c r="N629" s="216" t="s">
        <v>1063</v>
      </c>
      <c r="O629" s="234" t="s">
        <v>67</v>
      </c>
      <c r="P629" s="235" t="s">
        <v>35</v>
      </c>
      <c r="Q629" s="224" t="s">
        <v>448</v>
      </c>
      <c r="R629" s="32">
        <v>700064</v>
      </c>
    </row>
    <row r="630" spans="1:18" ht="20.100000000000001" customHeight="1" x14ac:dyDescent="0.2">
      <c r="A630" s="208" t="s">
        <v>1059</v>
      </c>
      <c r="B630" s="208" t="s">
        <v>1060</v>
      </c>
      <c r="C630" s="13" t="s">
        <v>1096</v>
      </c>
      <c r="D630" s="13" t="s">
        <v>1096</v>
      </c>
      <c r="E630" s="186" t="s">
        <v>1115</v>
      </c>
      <c r="F630" s="210" t="s">
        <v>1116</v>
      </c>
      <c r="G630" s="15">
        <v>53102700</v>
      </c>
      <c r="H630" s="9" t="s">
        <v>1140</v>
      </c>
      <c r="I630" s="225">
        <v>16</v>
      </c>
      <c r="J630" s="208" t="s">
        <v>33</v>
      </c>
      <c r="K630" s="232">
        <v>14924385</v>
      </c>
      <c r="L630" s="233">
        <v>1</v>
      </c>
      <c r="M630" s="208" t="s">
        <v>765</v>
      </c>
      <c r="N630" s="216" t="s">
        <v>1063</v>
      </c>
      <c r="O630" s="234" t="s">
        <v>67</v>
      </c>
      <c r="P630" s="235" t="s">
        <v>35</v>
      </c>
      <c r="Q630" s="224" t="s">
        <v>448</v>
      </c>
      <c r="R630" s="32">
        <v>700064</v>
      </c>
    </row>
    <row r="631" spans="1:18" ht="20.100000000000001" customHeight="1" x14ac:dyDescent="0.2">
      <c r="A631" s="208" t="s">
        <v>1059</v>
      </c>
      <c r="B631" s="208" t="s">
        <v>1060</v>
      </c>
      <c r="C631" s="13" t="s">
        <v>1096</v>
      </c>
      <c r="D631" s="13" t="s">
        <v>1096</v>
      </c>
      <c r="E631" s="186" t="s">
        <v>1115</v>
      </c>
      <c r="F631" s="210" t="s">
        <v>1116</v>
      </c>
      <c r="G631" s="15">
        <v>53102700</v>
      </c>
      <c r="H631" s="16" t="s">
        <v>1141</v>
      </c>
      <c r="I631" s="225">
        <v>16</v>
      </c>
      <c r="J631" s="208" t="s">
        <v>33</v>
      </c>
      <c r="K631" s="232">
        <v>16161390</v>
      </c>
      <c r="L631" s="233">
        <v>1</v>
      </c>
      <c r="M631" s="208" t="s">
        <v>765</v>
      </c>
      <c r="N631" s="216" t="s">
        <v>1063</v>
      </c>
      <c r="O631" s="234" t="s">
        <v>67</v>
      </c>
      <c r="P631" s="235" t="s">
        <v>35</v>
      </c>
      <c r="Q631" s="224" t="s">
        <v>448</v>
      </c>
      <c r="R631" s="32">
        <v>700064</v>
      </c>
    </row>
    <row r="632" spans="1:18" ht="20.100000000000001" customHeight="1" x14ac:dyDescent="0.2">
      <c r="A632" s="208" t="s">
        <v>1059</v>
      </c>
      <c r="B632" s="208" t="s">
        <v>1060</v>
      </c>
      <c r="C632" s="13" t="s">
        <v>1096</v>
      </c>
      <c r="D632" s="13" t="s">
        <v>1096</v>
      </c>
      <c r="E632" s="186" t="s">
        <v>1115</v>
      </c>
      <c r="F632" s="210" t="s">
        <v>1116</v>
      </c>
      <c r="G632" s="11">
        <v>53102700</v>
      </c>
      <c r="H632" s="16" t="s">
        <v>1142</v>
      </c>
      <c r="I632" s="225">
        <v>16</v>
      </c>
      <c r="J632" s="208" t="s">
        <v>33</v>
      </c>
      <c r="K632" s="232">
        <v>5061911.57</v>
      </c>
      <c r="L632" s="233">
        <v>1</v>
      </c>
      <c r="M632" s="208" t="s">
        <v>765</v>
      </c>
      <c r="N632" s="216" t="s">
        <v>1063</v>
      </c>
      <c r="O632" s="234" t="s">
        <v>67</v>
      </c>
      <c r="P632" s="235" t="s">
        <v>35</v>
      </c>
      <c r="Q632" s="224" t="s">
        <v>448</v>
      </c>
      <c r="R632" s="32">
        <v>700064</v>
      </c>
    </row>
    <row r="633" spans="1:18" ht="20.100000000000001" customHeight="1" x14ac:dyDescent="0.2">
      <c r="A633" s="208" t="s">
        <v>1059</v>
      </c>
      <c r="B633" s="208" t="s">
        <v>1060</v>
      </c>
      <c r="C633" s="13" t="s">
        <v>1096</v>
      </c>
      <c r="D633" s="209" t="s">
        <v>1096</v>
      </c>
      <c r="E633" s="186" t="s">
        <v>776</v>
      </c>
      <c r="F633" s="210" t="s">
        <v>229</v>
      </c>
      <c r="G633" s="15">
        <v>44121600</v>
      </c>
      <c r="H633" s="16" t="s">
        <v>1143</v>
      </c>
      <c r="I633" s="225">
        <v>10</v>
      </c>
      <c r="J633" s="208" t="s">
        <v>33</v>
      </c>
      <c r="K633" s="232">
        <v>320000000</v>
      </c>
      <c r="L633" s="233">
        <v>1</v>
      </c>
      <c r="M633" s="208" t="s">
        <v>765</v>
      </c>
      <c r="N633" s="216" t="s">
        <v>1063</v>
      </c>
      <c r="O633" s="221" t="s">
        <v>67</v>
      </c>
      <c r="P633" s="147" t="s">
        <v>35</v>
      </c>
      <c r="Q633" s="224" t="s">
        <v>1068</v>
      </c>
      <c r="R633" s="39">
        <v>700068</v>
      </c>
    </row>
    <row r="634" spans="1:18" ht="20.100000000000001" customHeight="1" x14ac:dyDescent="0.2">
      <c r="A634" s="208" t="s">
        <v>1059</v>
      </c>
      <c r="B634" s="208" t="s">
        <v>1060</v>
      </c>
      <c r="C634" s="209" t="s">
        <v>234</v>
      </c>
      <c r="D634" s="209" t="s">
        <v>234</v>
      </c>
      <c r="E634" s="236" t="s">
        <v>781</v>
      </c>
      <c r="F634" s="213" t="s">
        <v>233</v>
      </c>
      <c r="G634" s="15">
        <v>15101500</v>
      </c>
      <c r="H634" s="237" t="s">
        <v>1144</v>
      </c>
      <c r="I634" s="225">
        <v>10</v>
      </c>
      <c r="J634" s="208" t="s">
        <v>230</v>
      </c>
      <c r="K634" s="232">
        <v>9700000000</v>
      </c>
      <c r="L634" s="233">
        <v>1</v>
      </c>
      <c r="M634" s="208" t="s">
        <v>765</v>
      </c>
      <c r="N634" s="216" t="s">
        <v>1063</v>
      </c>
      <c r="O634" s="234" t="s">
        <v>127</v>
      </c>
      <c r="P634" s="235" t="s">
        <v>68</v>
      </c>
      <c r="Q634" s="224" t="s">
        <v>1068</v>
      </c>
      <c r="R634" s="17">
        <v>514348</v>
      </c>
    </row>
    <row r="635" spans="1:18" ht="20.100000000000001" customHeight="1" x14ac:dyDescent="0.2">
      <c r="A635" s="208" t="s">
        <v>1059</v>
      </c>
      <c r="B635" s="208" t="s">
        <v>1060</v>
      </c>
      <c r="C635" s="209" t="s">
        <v>234</v>
      </c>
      <c r="D635" s="209" t="s">
        <v>234</v>
      </c>
      <c r="E635" s="236" t="s">
        <v>781</v>
      </c>
      <c r="F635" s="213" t="s">
        <v>233</v>
      </c>
      <c r="G635" s="15">
        <v>15101500</v>
      </c>
      <c r="H635" s="18" t="s">
        <v>1145</v>
      </c>
      <c r="I635" s="225">
        <v>16</v>
      </c>
      <c r="J635" s="208" t="s">
        <v>33</v>
      </c>
      <c r="K635" s="232">
        <v>1004795248.75</v>
      </c>
      <c r="L635" s="233">
        <v>1</v>
      </c>
      <c r="M635" s="208" t="s">
        <v>765</v>
      </c>
      <c r="N635" s="216" t="s">
        <v>1063</v>
      </c>
      <c r="O635" s="234" t="s">
        <v>79</v>
      </c>
      <c r="P635" s="235" t="s">
        <v>80</v>
      </c>
      <c r="Q635" s="224" t="s">
        <v>1068</v>
      </c>
      <c r="R635" s="39">
        <v>700079</v>
      </c>
    </row>
    <row r="636" spans="1:18" ht="20.100000000000001" customHeight="1" x14ac:dyDescent="0.2">
      <c r="A636" s="208" t="s">
        <v>1059</v>
      </c>
      <c r="B636" s="208" t="s">
        <v>1060</v>
      </c>
      <c r="C636" s="209" t="s">
        <v>234</v>
      </c>
      <c r="D636" s="209" t="s">
        <v>234</v>
      </c>
      <c r="E636" s="236" t="s">
        <v>781</v>
      </c>
      <c r="F636" s="213" t="s">
        <v>233</v>
      </c>
      <c r="G636" s="15">
        <v>15101500</v>
      </c>
      <c r="H636" s="18" t="s">
        <v>1146</v>
      </c>
      <c r="I636" s="225">
        <v>16</v>
      </c>
      <c r="J636" s="208" t="s">
        <v>33</v>
      </c>
      <c r="K636" s="232">
        <v>580204751.25</v>
      </c>
      <c r="L636" s="233">
        <v>1</v>
      </c>
      <c r="M636" s="208" t="s">
        <v>765</v>
      </c>
      <c r="N636" s="216" t="s">
        <v>1063</v>
      </c>
      <c r="O636" s="234" t="s">
        <v>79</v>
      </c>
      <c r="P636" s="235" t="s">
        <v>80</v>
      </c>
      <c r="Q636" s="238" t="s">
        <v>1068</v>
      </c>
      <c r="R636" s="97">
        <v>700079</v>
      </c>
    </row>
    <row r="637" spans="1:18" ht="20.100000000000001" customHeight="1" x14ac:dyDescent="0.2">
      <c r="A637" s="208" t="s">
        <v>1059</v>
      </c>
      <c r="B637" s="208" t="s">
        <v>1060</v>
      </c>
      <c r="C637" s="209" t="s">
        <v>1147</v>
      </c>
      <c r="D637" s="209" t="s">
        <v>1061</v>
      </c>
      <c r="E637" s="236" t="s">
        <v>803</v>
      </c>
      <c r="F637" s="210" t="s">
        <v>240</v>
      </c>
      <c r="G637" s="11" t="s">
        <v>1148</v>
      </c>
      <c r="H637" s="18" t="s">
        <v>1149</v>
      </c>
      <c r="I637" s="225">
        <v>10</v>
      </c>
      <c r="J637" s="208" t="s">
        <v>33</v>
      </c>
      <c r="K637" s="232">
        <v>15000000</v>
      </c>
      <c r="L637" s="233">
        <v>1</v>
      </c>
      <c r="M637" s="208" t="s">
        <v>765</v>
      </c>
      <c r="N637" s="216" t="s">
        <v>1063</v>
      </c>
      <c r="O637" s="221" t="s">
        <v>35</v>
      </c>
      <c r="P637" s="147" t="s">
        <v>36</v>
      </c>
      <c r="Q637" s="3" t="s">
        <v>1068</v>
      </c>
      <c r="R637" s="32">
        <v>700109</v>
      </c>
    </row>
    <row r="638" spans="1:18" ht="20.100000000000001" customHeight="1" x14ac:dyDescent="0.2">
      <c r="A638" s="208" t="s">
        <v>1059</v>
      </c>
      <c r="B638" s="208" t="s">
        <v>1060</v>
      </c>
      <c r="C638" s="209" t="s">
        <v>1147</v>
      </c>
      <c r="D638" s="209" t="s">
        <v>1061</v>
      </c>
      <c r="E638" s="236" t="s">
        <v>803</v>
      </c>
      <c r="F638" s="210" t="s">
        <v>240</v>
      </c>
      <c r="G638" s="11">
        <v>42281603</v>
      </c>
      <c r="H638" s="19" t="s">
        <v>1150</v>
      </c>
      <c r="I638" s="225">
        <v>10</v>
      </c>
      <c r="J638" s="208" t="s">
        <v>33</v>
      </c>
      <c r="K638" s="232">
        <v>2650000</v>
      </c>
      <c r="L638" s="233">
        <v>50</v>
      </c>
      <c r="M638" s="208" t="s">
        <v>765</v>
      </c>
      <c r="N638" s="216" t="s">
        <v>1063</v>
      </c>
      <c r="O638" s="217" t="s">
        <v>35</v>
      </c>
      <c r="P638" s="138" t="s">
        <v>79</v>
      </c>
      <c r="Q638" s="226" t="s">
        <v>497</v>
      </c>
      <c r="R638" s="98">
        <v>700107</v>
      </c>
    </row>
    <row r="639" spans="1:18" ht="20.100000000000001" customHeight="1" x14ac:dyDescent="0.2">
      <c r="A639" s="208" t="s">
        <v>1059</v>
      </c>
      <c r="B639" s="208" t="s">
        <v>1091</v>
      </c>
      <c r="C639" s="209" t="s">
        <v>1091</v>
      </c>
      <c r="D639" s="209" t="s">
        <v>1151</v>
      </c>
      <c r="E639" s="236" t="s">
        <v>803</v>
      </c>
      <c r="F639" s="210" t="s">
        <v>240</v>
      </c>
      <c r="G639" s="11">
        <v>72101516</v>
      </c>
      <c r="H639" s="19" t="s">
        <v>1152</v>
      </c>
      <c r="I639" s="225">
        <v>10</v>
      </c>
      <c r="J639" s="208" t="s">
        <v>33</v>
      </c>
      <c r="K639" s="232">
        <v>3000000</v>
      </c>
      <c r="L639" s="233">
        <v>1</v>
      </c>
      <c r="M639" s="208" t="s">
        <v>765</v>
      </c>
      <c r="N639" s="216" t="s">
        <v>1063</v>
      </c>
      <c r="O639" s="221" t="s">
        <v>67</v>
      </c>
      <c r="P639" s="147" t="s">
        <v>36</v>
      </c>
      <c r="Q639" s="227" t="s">
        <v>497</v>
      </c>
      <c r="R639" s="98">
        <v>700298</v>
      </c>
    </row>
    <row r="640" spans="1:18" ht="20.100000000000001" customHeight="1" x14ac:dyDescent="0.2">
      <c r="A640" s="208" t="s">
        <v>1059</v>
      </c>
      <c r="B640" s="208" t="s">
        <v>1060</v>
      </c>
      <c r="C640" s="210" t="s">
        <v>234</v>
      </c>
      <c r="D640" s="209" t="s">
        <v>234</v>
      </c>
      <c r="E640" s="236" t="s">
        <v>812</v>
      </c>
      <c r="F640" s="210" t="s">
        <v>262</v>
      </c>
      <c r="G640" s="11">
        <v>25172500</v>
      </c>
      <c r="H640" s="19" t="s">
        <v>1153</v>
      </c>
      <c r="I640" s="225">
        <v>10</v>
      </c>
      <c r="J640" s="208" t="s">
        <v>33</v>
      </c>
      <c r="K640" s="232">
        <v>414696843.13</v>
      </c>
      <c r="L640" s="233">
        <v>250</v>
      </c>
      <c r="M640" s="208" t="s">
        <v>765</v>
      </c>
      <c r="N640" s="216" t="s">
        <v>1063</v>
      </c>
      <c r="O640" s="234" t="s">
        <v>68</v>
      </c>
      <c r="P640" s="235" t="s">
        <v>67</v>
      </c>
      <c r="Q640" s="3" t="s">
        <v>429</v>
      </c>
      <c r="R640" s="39">
        <v>700078</v>
      </c>
    </row>
    <row r="641" spans="1:18" ht="20.100000000000001" customHeight="1" x14ac:dyDescent="0.2">
      <c r="A641" s="208" t="s">
        <v>1059</v>
      </c>
      <c r="B641" s="208" t="s">
        <v>1060</v>
      </c>
      <c r="C641" s="210" t="s">
        <v>1096</v>
      </c>
      <c r="D641" s="209" t="s">
        <v>1096</v>
      </c>
      <c r="E641" s="236" t="s">
        <v>812</v>
      </c>
      <c r="F641" s="210" t="s">
        <v>262</v>
      </c>
      <c r="G641" s="11">
        <v>46181500</v>
      </c>
      <c r="H641" s="19" t="s">
        <v>1154</v>
      </c>
      <c r="I641" s="225">
        <v>10</v>
      </c>
      <c r="J641" s="208" t="s">
        <v>33</v>
      </c>
      <c r="K641" s="232">
        <v>2663813156.8899999</v>
      </c>
      <c r="L641" s="233">
        <v>1</v>
      </c>
      <c r="M641" s="208" t="s">
        <v>765</v>
      </c>
      <c r="N641" s="216" t="s">
        <v>1063</v>
      </c>
      <c r="O641" s="221" t="s">
        <v>67</v>
      </c>
      <c r="P641" s="147" t="s">
        <v>35</v>
      </c>
      <c r="Q641" s="224" t="s">
        <v>1068</v>
      </c>
      <c r="R641" s="39">
        <v>700068</v>
      </c>
    </row>
    <row r="642" spans="1:18" ht="20.100000000000001" customHeight="1" x14ac:dyDescent="0.2">
      <c r="A642" s="208" t="s">
        <v>1059</v>
      </c>
      <c r="B642" s="208" t="s">
        <v>1060</v>
      </c>
      <c r="C642" s="210" t="s">
        <v>1096</v>
      </c>
      <c r="D642" s="209" t="s">
        <v>1096</v>
      </c>
      <c r="E642" s="236" t="s">
        <v>812</v>
      </c>
      <c r="F642" s="210" t="s">
        <v>262</v>
      </c>
      <c r="G642" s="11">
        <v>46181500</v>
      </c>
      <c r="H642" s="19" t="s">
        <v>1155</v>
      </c>
      <c r="I642" s="225">
        <v>10</v>
      </c>
      <c r="J642" s="208" t="s">
        <v>33</v>
      </c>
      <c r="K642" s="232">
        <v>707850000</v>
      </c>
      <c r="L642" s="233">
        <v>1</v>
      </c>
      <c r="M642" s="208" t="s">
        <v>765</v>
      </c>
      <c r="N642" s="216" t="s">
        <v>1063</v>
      </c>
      <c r="O642" s="221" t="s">
        <v>67</v>
      </c>
      <c r="P642" s="147" t="s">
        <v>35</v>
      </c>
      <c r="Q642" s="224" t="s">
        <v>1068</v>
      </c>
      <c r="R642" s="39">
        <v>700068</v>
      </c>
    </row>
    <row r="643" spans="1:18" ht="20.100000000000001" customHeight="1" x14ac:dyDescent="0.2">
      <c r="A643" s="208" t="s">
        <v>1059</v>
      </c>
      <c r="B643" s="208" t="s">
        <v>1060</v>
      </c>
      <c r="C643" s="210" t="s">
        <v>1096</v>
      </c>
      <c r="D643" s="209" t="s">
        <v>1096</v>
      </c>
      <c r="E643" s="236" t="s">
        <v>812</v>
      </c>
      <c r="F643" s="210" t="s">
        <v>262</v>
      </c>
      <c r="G643" s="11">
        <v>24121502</v>
      </c>
      <c r="H643" s="19" t="s">
        <v>1156</v>
      </c>
      <c r="I643" s="225">
        <v>10</v>
      </c>
      <c r="J643" s="208" t="s">
        <v>33</v>
      </c>
      <c r="K643" s="232">
        <v>140000000</v>
      </c>
      <c r="L643" s="233">
        <v>1</v>
      </c>
      <c r="M643" s="208" t="s">
        <v>765</v>
      </c>
      <c r="N643" s="216" t="s">
        <v>1063</v>
      </c>
      <c r="O643" s="239" t="s">
        <v>67</v>
      </c>
      <c r="P643" s="240" t="s">
        <v>35</v>
      </c>
      <c r="Q643" s="238" t="s">
        <v>1068</v>
      </c>
      <c r="R643" s="97">
        <v>700068</v>
      </c>
    </row>
    <row r="644" spans="1:18" ht="20.100000000000001" customHeight="1" x14ac:dyDescent="0.2">
      <c r="A644" s="208" t="s">
        <v>1059</v>
      </c>
      <c r="B644" s="208" t="s">
        <v>1060</v>
      </c>
      <c r="C644" s="210" t="s">
        <v>1061</v>
      </c>
      <c r="D644" s="209" t="s">
        <v>1061</v>
      </c>
      <c r="E644" s="236" t="s">
        <v>812</v>
      </c>
      <c r="F644" s="210" t="s">
        <v>262</v>
      </c>
      <c r="G644" s="11" t="s">
        <v>1157</v>
      </c>
      <c r="H644" s="19" t="s">
        <v>1158</v>
      </c>
      <c r="I644" s="225">
        <v>10</v>
      </c>
      <c r="J644" s="208" t="s">
        <v>33</v>
      </c>
      <c r="K644" s="232">
        <v>2000000</v>
      </c>
      <c r="L644" s="233">
        <v>1</v>
      </c>
      <c r="M644" s="208" t="s">
        <v>765</v>
      </c>
      <c r="N644" s="216" t="s">
        <v>1063</v>
      </c>
      <c r="O644" s="221" t="s">
        <v>35</v>
      </c>
      <c r="P644" s="147" t="s">
        <v>36</v>
      </c>
      <c r="Q644" s="3" t="s">
        <v>1068</v>
      </c>
      <c r="R644" s="32">
        <v>700109</v>
      </c>
    </row>
    <row r="645" spans="1:18" ht="20.100000000000001" customHeight="1" x14ac:dyDescent="0.2">
      <c r="A645" s="208" t="s">
        <v>1059</v>
      </c>
      <c r="B645" s="208" t="s">
        <v>1060</v>
      </c>
      <c r="C645" s="210" t="s">
        <v>1061</v>
      </c>
      <c r="D645" s="210" t="s">
        <v>1061</v>
      </c>
      <c r="E645" s="236" t="s">
        <v>812</v>
      </c>
      <c r="F645" s="210" t="s">
        <v>262</v>
      </c>
      <c r="G645" s="11">
        <v>46181704</v>
      </c>
      <c r="H645" s="19" t="s">
        <v>1159</v>
      </c>
      <c r="I645" s="225">
        <v>10</v>
      </c>
      <c r="J645" s="208" t="s">
        <v>33</v>
      </c>
      <c r="K645" s="232">
        <v>10000000</v>
      </c>
      <c r="L645" s="233">
        <v>50</v>
      </c>
      <c r="M645" s="208" t="s">
        <v>765</v>
      </c>
      <c r="N645" s="216" t="s">
        <v>1063</v>
      </c>
      <c r="O645" s="221" t="s">
        <v>67</v>
      </c>
      <c r="P645" s="147" t="s">
        <v>36</v>
      </c>
      <c r="Q645" s="227" t="s">
        <v>497</v>
      </c>
      <c r="R645" s="98">
        <v>700103</v>
      </c>
    </row>
    <row r="646" spans="1:18" ht="20.100000000000001" customHeight="1" x14ac:dyDescent="0.2">
      <c r="A646" s="208" t="s">
        <v>1059</v>
      </c>
      <c r="B646" s="208" t="s">
        <v>1060</v>
      </c>
      <c r="C646" s="210" t="s">
        <v>1061</v>
      </c>
      <c r="D646" s="210" t="s">
        <v>1061</v>
      </c>
      <c r="E646" s="236" t="s">
        <v>812</v>
      </c>
      <c r="F646" s="210" t="s">
        <v>262</v>
      </c>
      <c r="G646" s="11">
        <v>46181900</v>
      </c>
      <c r="H646" s="19" t="s">
        <v>1160</v>
      </c>
      <c r="I646" s="225">
        <v>10</v>
      </c>
      <c r="J646" s="208" t="s">
        <v>33</v>
      </c>
      <c r="K646" s="232">
        <v>2500000</v>
      </c>
      <c r="L646" s="233">
        <v>50</v>
      </c>
      <c r="M646" s="208" t="s">
        <v>765</v>
      </c>
      <c r="N646" s="216" t="s">
        <v>1063</v>
      </c>
      <c r="O646" s="221" t="s">
        <v>67</v>
      </c>
      <c r="P646" s="147" t="s">
        <v>36</v>
      </c>
      <c r="Q646" s="224" t="s">
        <v>497</v>
      </c>
      <c r="R646" s="39">
        <v>700103</v>
      </c>
    </row>
    <row r="647" spans="1:18" ht="20.100000000000001" customHeight="1" x14ac:dyDescent="0.2">
      <c r="A647" s="208" t="s">
        <v>1059</v>
      </c>
      <c r="B647" s="208" t="s">
        <v>1091</v>
      </c>
      <c r="C647" s="210" t="s">
        <v>1091</v>
      </c>
      <c r="D647" s="209" t="s">
        <v>1007</v>
      </c>
      <c r="E647" s="236" t="s">
        <v>812</v>
      </c>
      <c r="F647" s="210" t="s">
        <v>262</v>
      </c>
      <c r="G647" s="11">
        <v>53100000</v>
      </c>
      <c r="H647" s="19" t="s">
        <v>1161</v>
      </c>
      <c r="I647" s="225">
        <v>10</v>
      </c>
      <c r="J647" s="208" t="s">
        <v>33</v>
      </c>
      <c r="K647" s="232">
        <v>7200000</v>
      </c>
      <c r="L647" s="233">
        <v>80</v>
      </c>
      <c r="M647" s="208" t="s">
        <v>765</v>
      </c>
      <c r="N647" s="216" t="s">
        <v>1063</v>
      </c>
      <c r="O647" s="221" t="s">
        <v>67</v>
      </c>
      <c r="P647" s="147" t="s">
        <v>36</v>
      </c>
      <c r="Q647" s="224" t="s">
        <v>497</v>
      </c>
      <c r="R647" s="39">
        <v>700145</v>
      </c>
    </row>
    <row r="648" spans="1:18" ht="20.100000000000001" customHeight="1" x14ac:dyDescent="0.2">
      <c r="A648" s="208" t="s">
        <v>1059</v>
      </c>
      <c r="B648" s="208" t="s">
        <v>1091</v>
      </c>
      <c r="C648" s="210" t="s">
        <v>1091</v>
      </c>
      <c r="D648" s="209" t="s">
        <v>1061</v>
      </c>
      <c r="E648" s="236" t="s">
        <v>812</v>
      </c>
      <c r="F648" s="210" t="s">
        <v>262</v>
      </c>
      <c r="G648" s="11">
        <v>55121807</v>
      </c>
      <c r="H648" s="19" t="s">
        <v>1162</v>
      </c>
      <c r="I648" s="225">
        <v>10</v>
      </c>
      <c r="J648" s="208" t="s">
        <v>33</v>
      </c>
      <c r="K648" s="232">
        <v>7500000</v>
      </c>
      <c r="L648" s="233">
        <v>150</v>
      </c>
      <c r="M648" s="208" t="s">
        <v>765</v>
      </c>
      <c r="N648" s="216" t="s">
        <v>1063</v>
      </c>
      <c r="O648" s="221" t="s">
        <v>67</v>
      </c>
      <c r="P648" s="147" t="s">
        <v>36</v>
      </c>
      <c r="Q648" s="238" t="s">
        <v>497</v>
      </c>
      <c r="R648" s="97">
        <v>700103</v>
      </c>
    </row>
    <row r="649" spans="1:18" ht="20.100000000000001" customHeight="1" x14ac:dyDescent="0.2">
      <c r="A649" s="208" t="s">
        <v>1059</v>
      </c>
      <c r="B649" s="208" t="s">
        <v>1060</v>
      </c>
      <c r="C649" s="210" t="s">
        <v>1061</v>
      </c>
      <c r="D649" s="209" t="s">
        <v>1061</v>
      </c>
      <c r="E649" s="236" t="s">
        <v>1163</v>
      </c>
      <c r="F649" s="210" t="s">
        <v>1164</v>
      </c>
      <c r="G649" s="11">
        <v>11101500</v>
      </c>
      <c r="H649" s="5" t="s">
        <v>1165</v>
      </c>
      <c r="I649" s="225">
        <v>10</v>
      </c>
      <c r="J649" s="208" t="s">
        <v>33</v>
      </c>
      <c r="K649" s="232">
        <v>1000000</v>
      </c>
      <c r="L649" s="233">
        <v>1</v>
      </c>
      <c r="M649" s="208" t="s">
        <v>765</v>
      </c>
      <c r="N649" s="216" t="s">
        <v>1063</v>
      </c>
      <c r="O649" s="221" t="s">
        <v>35</v>
      </c>
      <c r="P649" s="147" t="s">
        <v>36</v>
      </c>
      <c r="Q649" s="3" t="s">
        <v>1068</v>
      </c>
      <c r="R649" s="32">
        <v>700109</v>
      </c>
    </row>
    <row r="650" spans="1:18" ht="20.100000000000001" customHeight="1" x14ac:dyDescent="0.2">
      <c r="A650" s="208" t="s">
        <v>1059</v>
      </c>
      <c r="B650" s="208" t="s">
        <v>1060</v>
      </c>
      <c r="C650" s="210" t="s">
        <v>1061</v>
      </c>
      <c r="D650" s="209" t="s">
        <v>1061</v>
      </c>
      <c r="E650" s="236" t="s">
        <v>1163</v>
      </c>
      <c r="F650" s="210" t="s">
        <v>1164</v>
      </c>
      <c r="G650" s="11">
        <v>30111700</v>
      </c>
      <c r="H650" s="5" t="s">
        <v>1166</v>
      </c>
      <c r="I650" s="225">
        <v>10</v>
      </c>
      <c r="J650" s="208" t="s">
        <v>33</v>
      </c>
      <c r="K650" s="232">
        <v>1000000</v>
      </c>
      <c r="L650" s="233">
        <v>1</v>
      </c>
      <c r="M650" s="208" t="s">
        <v>765</v>
      </c>
      <c r="N650" s="216" t="s">
        <v>1063</v>
      </c>
      <c r="O650" s="221" t="s">
        <v>35</v>
      </c>
      <c r="P650" s="147" t="s">
        <v>36</v>
      </c>
      <c r="Q650" s="3" t="s">
        <v>1068</v>
      </c>
      <c r="R650" s="32">
        <v>700109</v>
      </c>
    </row>
    <row r="651" spans="1:18" ht="20.100000000000001" customHeight="1" x14ac:dyDescent="0.2">
      <c r="A651" s="208" t="s">
        <v>1059</v>
      </c>
      <c r="B651" s="208" t="s">
        <v>1060</v>
      </c>
      <c r="C651" s="209" t="s">
        <v>1096</v>
      </c>
      <c r="D651" s="209" t="s">
        <v>1096</v>
      </c>
      <c r="E651" s="236" t="s">
        <v>829</v>
      </c>
      <c r="F651" s="210" t="s">
        <v>312</v>
      </c>
      <c r="G651" s="11" t="s">
        <v>1167</v>
      </c>
      <c r="H651" s="5" t="s">
        <v>1168</v>
      </c>
      <c r="I651" s="225">
        <v>10</v>
      </c>
      <c r="J651" s="208" t="s">
        <v>33</v>
      </c>
      <c r="K651" s="232">
        <v>180000000</v>
      </c>
      <c r="L651" s="233">
        <v>1</v>
      </c>
      <c r="M651" s="208" t="s">
        <v>765</v>
      </c>
      <c r="N651" s="216" t="s">
        <v>1063</v>
      </c>
      <c r="O651" s="241" t="s">
        <v>67</v>
      </c>
      <c r="P651" s="242" t="s">
        <v>79</v>
      </c>
      <c r="Q651" s="243" t="s">
        <v>1118</v>
      </c>
      <c r="R651" s="99">
        <v>700069</v>
      </c>
    </row>
    <row r="652" spans="1:18" ht="20.100000000000001" customHeight="1" x14ac:dyDescent="0.2">
      <c r="A652" s="208" t="s">
        <v>1059</v>
      </c>
      <c r="B652" s="208" t="s">
        <v>1060</v>
      </c>
      <c r="C652" s="210" t="s">
        <v>1061</v>
      </c>
      <c r="D652" s="209" t="s">
        <v>1061</v>
      </c>
      <c r="E652" s="236" t="s">
        <v>829</v>
      </c>
      <c r="F652" s="210" t="s">
        <v>312</v>
      </c>
      <c r="G652" s="11" t="s">
        <v>1157</v>
      </c>
      <c r="H652" s="5" t="s">
        <v>1169</v>
      </c>
      <c r="I652" s="225">
        <v>10</v>
      </c>
      <c r="J652" s="208" t="s">
        <v>33</v>
      </c>
      <c r="K652" s="232">
        <v>3000000</v>
      </c>
      <c r="L652" s="233">
        <v>1</v>
      </c>
      <c r="M652" s="208" t="s">
        <v>765</v>
      </c>
      <c r="N652" s="216" t="s">
        <v>1063</v>
      </c>
      <c r="O652" s="221" t="s">
        <v>35</v>
      </c>
      <c r="P652" s="147" t="s">
        <v>36</v>
      </c>
      <c r="Q652" s="3" t="s">
        <v>1068</v>
      </c>
      <c r="R652" s="32">
        <v>700109</v>
      </c>
    </row>
    <row r="653" spans="1:18" ht="20.100000000000001" customHeight="1" x14ac:dyDescent="0.2">
      <c r="A653" s="208" t="s">
        <v>1059</v>
      </c>
      <c r="B653" s="208" t="s">
        <v>1060</v>
      </c>
      <c r="C653" s="210" t="s">
        <v>1061</v>
      </c>
      <c r="D653" s="209" t="s">
        <v>1061</v>
      </c>
      <c r="E653" s="236" t="s">
        <v>829</v>
      </c>
      <c r="F653" s="210" t="s">
        <v>312</v>
      </c>
      <c r="G653" s="11" t="s">
        <v>1170</v>
      </c>
      <c r="H653" s="5" t="s">
        <v>1171</v>
      </c>
      <c r="I653" s="225">
        <v>10</v>
      </c>
      <c r="J653" s="208" t="s">
        <v>33</v>
      </c>
      <c r="K653" s="232">
        <v>5000000</v>
      </c>
      <c r="L653" s="233">
        <v>1</v>
      </c>
      <c r="M653" s="208" t="s">
        <v>765</v>
      </c>
      <c r="N653" s="216" t="s">
        <v>1063</v>
      </c>
      <c r="O653" s="221" t="s">
        <v>35</v>
      </c>
      <c r="P653" s="147" t="s">
        <v>36</v>
      </c>
      <c r="Q653" s="3" t="s">
        <v>1068</v>
      </c>
      <c r="R653" s="32">
        <v>700109</v>
      </c>
    </row>
    <row r="654" spans="1:18" ht="20.100000000000001" customHeight="1" x14ac:dyDescent="0.2">
      <c r="A654" s="208" t="s">
        <v>1059</v>
      </c>
      <c r="B654" s="208" t="s">
        <v>1060</v>
      </c>
      <c r="C654" s="210" t="s">
        <v>1096</v>
      </c>
      <c r="D654" s="209" t="s">
        <v>1096</v>
      </c>
      <c r="E654" s="236" t="s">
        <v>834</v>
      </c>
      <c r="F654" s="210" t="s">
        <v>316</v>
      </c>
      <c r="G654" s="11">
        <v>31132100</v>
      </c>
      <c r="H654" s="9" t="s">
        <v>1172</v>
      </c>
      <c r="I654" s="225">
        <v>10</v>
      </c>
      <c r="J654" s="208" t="s">
        <v>33</v>
      </c>
      <c r="K654" s="232">
        <v>1183918400</v>
      </c>
      <c r="L654" s="233">
        <v>400</v>
      </c>
      <c r="M654" s="208" t="s">
        <v>765</v>
      </c>
      <c r="N654" s="216" t="s">
        <v>1063</v>
      </c>
      <c r="O654" s="244" t="s">
        <v>68</v>
      </c>
      <c r="P654" s="245" t="s">
        <v>36</v>
      </c>
      <c r="Q654" s="227" t="s">
        <v>1118</v>
      </c>
      <c r="R654" s="63">
        <v>700067</v>
      </c>
    </row>
    <row r="655" spans="1:18" ht="20.100000000000001" customHeight="1" x14ac:dyDescent="0.2">
      <c r="A655" s="208" t="s">
        <v>1059</v>
      </c>
      <c r="B655" s="208" t="s">
        <v>1060</v>
      </c>
      <c r="C655" s="210" t="s">
        <v>1096</v>
      </c>
      <c r="D655" s="209" t="s">
        <v>1096</v>
      </c>
      <c r="E655" s="236" t="s">
        <v>834</v>
      </c>
      <c r="F655" s="210" t="s">
        <v>316</v>
      </c>
      <c r="G655" s="11">
        <v>31132100</v>
      </c>
      <c r="H655" s="9" t="s">
        <v>1173</v>
      </c>
      <c r="I655" s="225">
        <v>10</v>
      </c>
      <c r="J655" s="208" t="s">
        <v>33</v>
      </c>
      <c r="K655" s="232">
        <v>1516658280</v>
      </c>
      <c r="L655" s="233">
        <v>380</v>
      </c>
      <c r="M655" s="208" t="s">
        <v>765</v>
      </c>
      <c r="N655" s="216" t="s">
        <v>1063</v>
      </c>
      <c r="O655" s="230" t="s">
        <v>68</v>
      </c>
      <c r="P655" s="231" t="s">
        <v>36</v>
      </c>
      <c r="Q655" s="224" t="s">
        <v>1118</v>
      </c>
      <c r="R655" s="32">
        <v>700067</v>
      </c>
    </row>
    <row r="656" spans="1:18" ht="20.100000000000001" customHeight="1" x14ac:dyDescent="0.2">
      <c r="A656" s="208" t="s">
        <v>1059</v>
      </c>
      <c r="B656" s="208" t="s">
        <v>1060</v>
      </c>
      <c r="C656" s="210" t="s">
        <v>1096</v>
      </c>
      <c r="D656" s="209" t="s">
        <v>1096</v>
      </c>
      <c r="E656" s="236" t="s">
        <v>834</v>
      </c>
      <c r="F656" s="210" t="s">
        <v>316</v>
      </c>
      <c r="G656" s="11">
        <v>31132100</v>
      </c>
      <c r="H656" s="9" t="s">
        <v>1174</v>
      </c>
      <c r="I656" s="225">
        <v>10</v>
      </c>
      <c r="J656" s="208" t="s">
        <v>33</v>
      </c>
      <c r="K656" s="232">
        <v>11031801320</v>
      </c>
      <c r="L656" s="233">
        <v>1</v>
      </c>
      <c r="M656" s="208" t="s">
        <v>765</v>
      </c>
      <c r="N656" s="216" t="s">
        <v>1063</v>
      </c>
      <c r="O656" s="230" t="s">
        <v>68</v>
      </c>
      <c r="P656" s="231" t="s">
        <v>36</v>
      </c>
      <c r="Q656" s="224" t="s">
        <v>1118</v>
      </c>
      <c r="R656" s="32">
        <v>700067</v>
      </c>
    </row>
    <row r="657" spans="1:18" ht="20.100000000000001" customHeight="1" x14ac:dyDescent="0.2">
      <c r="A657" s="208" t="s">
        <v>1059</v>
      </c>
      <c r="B657" s="208" t="s">
        <v>1060</v>
      </c>
      <c r="C657" s="210" t="s">
        <v>1175</v>
      </c>
      <c r="D657" s="209" t="s">
        <v>1175</v>
      </c>
      <c r="E657" s="236" t="s">
        <v>834</v>
      </c>
      <c r="F657" s="210" t="s">
        <v>316</v>
      </c>
      <c r="G657" s="11">
        <v>49101700</v>
      </c>
      <c r="H657" s="9" t="s">
        <v>1176</v>
      </c>
      <c r="I657" s="225">
        <v>10</v>
      </c>
      <c r="J657" s="208" t="s">
        <v>33</v>
      </c>
      <c r="K657" s="232">
        <v>2200000000</v>
      </c>
      <c r="L657" s="233">
        <v>1</v>
      </c>
      <c r="M657" s="208" t="s">
        <v>765</v>
      </c>
      <c r="N657" s="216" t="s">
        <v>1063</v>
      </c>
      <c r="O657" s="246" t="s">
        <v>67</v>
      </c>
      <c r="P657" s="247" t="s">
        <v>79</v>
      </c>
      <c r="Q657" s="238" t="s">
        <v>429</v>
      </c>
      <c r="R657" s="97">
        <v>700166</v>
      </c>
    </row>
    <row r="658" spans="1:18" ht="20.100000000000001" customHeight="1" x14ac:dyDescent="0.2">
      <c r="A658" s="208" t="s">
        <v>1059</v>
      </c>
      <c r="B658" s="208" t="s">
        <v>1060</v>
      </c>
      <c r="C658" s="209" t="s">
        <v>1061</v>
      </c>
      <c r="D658" s="209" t="s">
        <v>1061</v>
      </c>
      <c r="E658" s="236" t="s">
        <v>834</v>
      </c>
      <c r="F658" s="210" t="s">
        <v>316</v>
      </c>
      <c r="G658" s="11" t="s">
        <v>1177</v>
      </c>
      <c r="H658" s="9" t="s">
        <v>1178</v>
      </c>
      <c r="I658" s="225">
        <v>10</v>
      </c>
      <c r="J658" s="208" t="s">
        <v>33</v>
      </c>
      <c r="K658" s="232">
        <v>5000000</v>
      </c>
      <c r="L658" s="233">
        <v>1</v>
      </c>
      <c r="M658" s="208" t="s">
        <v>765</v>
      </c>
      <c r="N658" s="216" t="s">
        <v>1063</v>
      </c>
      <c r="O658" s="221" t="s">
        <v>35</v>
      </c>
      <c r="P658" s="147" t="s">
        <v>36</v>
      </c>
      <c r="Q658" s="3" t="s">
        <v>1068</v>
      </c>
      <c r="R658" s="32">
        <v>700109</v>
      </c>
    </row>
    <row r="659" spans="1:18" ht="20.100000000000001" customHeight="1" x14ac:dyDescent="0.2">
      <c r="A659" s="208" t="s">
        <v>1059</v>
      </c>
      <c r="B659" s="208" t="s">
        <v>1060</v>
      </c>
      <c r="C659" s="209" t="s">
        <v>1061</v>
      </c>
      <c r="D659" s="209" t="s">
        <v>1061</v>
      </c>
      <c r="E659" s="236" t="s">
        <v>834</v>
      </c>
      <c r="F659" s="210" t="s">
        <v>316</v>
      </c>
      <c r="G659" s="11">
        <v>27111531</v>
      </c>
      <c r="H659" s="9" t="s">
        <v>1179</v>
      </c>
      <c r="I659" s="225">
        <v>10</v>
      </c>
      <c r="J659" s="208" t="s">
        <v>33</v>
      </c>
      <c r="K659" s="232">
        <v>350000</v>
      </c>
      <c r="L659" s="233">
        <v>10</v>
      </c>
      <c r="M659" s="208" t="s">
        <v>765</v>
      </c>
      <c r="N659" s="216" t="s">
        <v>1063</v>
      </c>
      <c r="O659" s="217" t="s">
        <v>35</v>
      </c>
      <c r="P659" s="138" t="s">
        <v>79</v>
      </c>
      <c r="Q659" s="226" t="s">
        <v>497</v>
      </c>
      <c r="R659" s="98">
        <v>700107</v>
      </c>
    </row>
    <row r="660" spans="1:18" ht="20.100000000000001" customHeight="1" x14ac:dyDescent="0.2">
      <c r="A660" s="208" t="s">
        <v>1059</v>
      </c>
      <c r="B660" s="208" t="s">
        <v>1060</v>
      </c>
      <c r="C660" s="209" t="s">
        <v>1061</v>
      </c>
      <c r="D660" s="209" t="s">
        <v>1061</v>
      </c>
      <c r="E660" s="236" t="s">
        <v>834</v>
      </c>
      <c r="F660" s="210" t="s">
        <v>316</v>
      </c>
      <c r="G660" s="11">
        <v>44121618</v>
      </c>
      <c r="H660" s="9" t="s">
        <v>1180</v>
      </c>
      <c r="I660" s="225">
        <v>10</v>
      </c>
      <c r="J660" s="208" t="s">
        <v>33</v>
      </c>
      <c r="K660" s="232">
        <v>372000</v>
      </c>
      <c r="L660" s="233">
        <v>6</v>
      </c>
      <c r="M660" s="208" t="s">
        <v>765</v>
      </c>
      <c r="N660" s="216" t="s">
        <v>1063</v>
      </c>
      <c r="O660" s="217" t="s">
        <v>35</v>
      </c>
      <c r="P660" s="138" t="s">
        <v>79</v>
      </c>
      <c r="Q660" s="248" t="s">
        <v>497</v>
      </c>
      <c r="R660" s="39">
        <v>700107</v>
      </c>
    </row>
    <row r="661" spans="1:18" ht="20.100000000000001" customHeight="1" x14ac:dyDescent="0.2">
      <c r="A661" s="208" t="s">
        <v>1059</v>
      </c>
      <c r="B661" s="208" t="s">
        <v>1060</v>
      </c>
      <c r="C661" s="209" t="s">
        <v>1061</v>
      </c>
      <c r="D661" s="209" t="s">
        <v>1061</v>
      </c>
      <c r="E661" s="236" t="s">
        <v>834</v>
      </c>
      <c r="F661" s="210" t="s">
        <v>316</v>
      </c>
      <c r="G661" s="11">
        <v>22101703</v>
      </c>
      <c r="H661" s="9" t="s">
        <v>1181</v>
      </c>
      <c r="I661" s="225">
        <v>10</v>
      </c>
      <c r="J661" s="208" t="s">
        <v>33</v>
      </c>
      <c r="K661" s="232">
        <v>750000</v>
      </c>
      <c r="L661" s="233">
        <v>500</v>
      </c>
      <c r="M661" s="208" t="s">
        <v>765</v>
      </c>
      <c r="N661" s="216" t="s">
        <v>1063</v>
      </c>
      <c r="O661" s="217" t="s">
        <v>35</v>
      </c>
      <c r="P661" s="138" t="s">
        <v>79</v>
      </c>
      <c r="Q661" s="248" t="s">
        <v>497</v>
      </c>
      <c r="R661" s="39">
        <v>700107</v>
      </c>
    </row>
    <row r="662" spans="1:18" ht="20.100000000000001" customHeight="1" x14ac:dyDescent="0.2">
      <c r="A662" s="208" t="s">
        <v>1059</v>
      </c>
      <c r="B662" s="208" t="s">
        <v>1060</v>
      </c>
      <c r="C662" s="209" t="s">
        <v>1061</v>
      </c>
      <c r="D662" s="209" t="s">
        <v>1061</v>
      </c>
      <c r="E662" s="236" t="s">
        <v>834</v>
      </c>
      <c r="F662" s="210" t="s">
        <v>316</v>
      </c>
      <c r="G662" s="11">
        <v>23121612</v>
      </c>
      <c r="H662" s="9" t="s">
        <v>1182</v>
      </c>
      <c r="I662" s="225">
        <v>10</v>
      </c>
      <c r="J662" s="208" t="s">
        <v>33</v>
      </c>
      <c r="K662" s="232">
        <v>2430000</v>
      </c>
      <c r="L662" s="233">
        <v>180</v>
      </c>
      <c r="M662" s="208" t="s">
        <v>765</v>
      </c>
      <c r="N662" s="216" t="s">
        <v>1063</v>
      </c>
      <c r="O662" s="217" t="s">
        <v>35</v>
      </c>
      <c r="P662" s="138" t="s">
        <v>79</v>
      </c>
      <c r="Q662" s="248" t="s">
        <v>497</v>
      </c>
      <c r="R662" s="39">
        <v>700107</v>
      </c>
    </row>
    <row r="663" spans="1:18" ht="20.100000000000001" customHeight="1" x14ac:dyDescent="0.2">
      <c r="A663" s="208" t="s">
        <v>1059</v>
      </c>
      <c r="B663" s="208" t="s">
        <v>1060</v>
      </c>
      <c r="C663" s="209" t="s">
        <v>1061</v>
      </c>
      <c r="D663" s="209" t="s">
        <v>1061</v>
      </c>
      <c r="E663" s="236" t="s">
        <v>834</v>
      </c>
      <c r="F663" s="210" t="s">
        <v>316</v>
      </c>
      <c r="G663" s="11">
        <v>22101703</v>
      </c>
      <c r="H663" s="9" t="s">
        <v>1183</v>
      </c>
      <c r="I663" s="225">
        <v>10</v>
      </c>
      <c r="J663" s="208" t="s">
        <v>33</v>
      </c>
      <c r="K663" s="232">
        <v>260000</v>
      </c>
      <c r="L663" s="233">
        <v>10</v>
      </c>
      <c r="M663" s="208" t="s">
        <v>765</v>
      </c>
      <c r="N663" s="216" t="s">
        <v>1063</v>
      </c>
      <c r="O663" s="217" t="s">
        <v>35</v>
      </c>
      <c r="P663" s="138" t="s">
        <v>79</v>
      </c>
      <c r="Q663" s="248" t="s">
        <v>497</v>
      </c>
      <c r="R663" s="39">
        <v>700107</v>
      </c>
    </row>
    <row r="664" spans="1:18" ht="20.100000000000001" customHeight="1" x14ac:dyDescent="0.2">
      <c r="A664" s="208" t="s">
        <v>1059</v>
      </c>
      <c r="B664" s="208" t="s">
        <v>1060</v>
      </c>
      <c r="C664" s="209" t="s">
        <v>1061</v>
      </c>
      <c r="D664" s="209" t="s">
        <v>1061</v>
      </c>
      <c r="E664" s="236" t="s">
        <v>834</v>
      </c>
      <c r="F664" s="210" t="s">
        <v>316</v>
      </c>
      <c r="G664" s="11">
        <v>24141707</v>
      </c>
      <c r="H664" s="9" t="s">
        <v>1184</v>
      </c>
      <c r="I664" s="225">
        <v>10</v>
      </c>
      <c r="J664" s="208" t="s">
        <v>33</v>
      </c>
      <c r="K664" s="232">
        <v>400000</v>
      </c>
      <c r="L664" s="233">
        <v>40</v>
      </c>
      <c r="M664" s="208" t="s">
        <v>765</v>
      </c>
      <c r="N664" s="216" t="s">
        <v>1063</v>
      </c>
      <c r="O664" s="217" t="s">
        <v>35</v>
      </c>
      <c r="P664" s="138" t="s">
        <v>79</v>
      </c>
      <c r="Q664" s="249" t="s">
        <v>497</v>
      </c>
      <c r="R664" s="97">
        <v>700107</v>
      </c>
    </row>
    <row r="665" spans="1:18" ht="20.100000000000001" customHeight="1" x14ac:dyDescent="0.2">
      <c r="A665" s="208" t="s">
        <v>1059</v>
      </c>
      <c r="B665" s="208" t="s">
        <v>1060</v>
      </c>
      <c r="C665" s="209" t="s">
        <v>1061</v>
      </c>
      <c r="D665" s="209" t="s">
        <v>1061</v>
      </c>
      <c r="E665" s="236" t="s">
        <v>1185</v>
      </c>
      <c r="F665" s="210" t="s">
        <v>1186</v>
      </c>
      <c r="G665" s="11" t="s">
        <v>1187</v>
      </c>
      <c r="H665" s="5" t="s">
        <v>1188</v>
      </c>
      <c r="I665" s="225">
        <v>10</v>
      </c>
      <c r="J665" s="208" t="s">
        <v>33</v>
      </c>
      <c r="K665" s="232">
        <v>5000000</v>
      </c>
      <c r="L665" s="233">
        <v>1</v>
      </c>
      <c r="M665" s="208" t="s">
        <v>765</v>
      </c>
      <c r="N665" s="216" t="s">
        <v>1063</v>
      </c>
      <c r="O665" s="221" t="s">
        <v>35</v>
      </c>
      <c r="P665" s="147" t="s">
        <v>36</v>
      </c>
      <c r="Q665" s="3" t="s">
        <v>1068</v>
      </c>
      <c r="R665" s="32">
        <v>700109</v>
      </c>
    </row>
    <row r="666" spans="1:18" ht="20.100000000000001" customHeight="1" x14ac:dyDescent="0.2">
      <c r="A666" s="208" t="s">
        <v>1059</v>
      </c>
      <c r="B666" s="208" t="s">
        <v>1060</v>
      </c>
      <c r="C666" s="209" t="s">
        <v>1060</v>
      </c>
      <c r="D666" s="209" t="s">
        <v>1151</v>
      </c>
      <c r="E666" s="236" t="s">
        <v>1185</v>
      </c>
      <c r="F666" s="210" t="s">
        <v>1186</v>
      </c>
      <c r="G666" s="11" t="s">
        <v>1189</v>
      </c>
      <c r="H666" s="9" t="s">
        <v>1190</v>
      </c>
      <c r="I666" s="225">
        <v>10</v>
      </c>
      <c r="J666" s="208" t="s">
        <v>33</v>
      </c>
      <c r="K666" s="232">
        <v>1500000</v>
      </c>
      <c r="L666" s="233">
        <v>1</v>
      </c>
      <c r="M666" s="208" t="s">
        <v>765</v>
      </c>
      <c r="N666" s="216" t="s">
        <v>1063</v>
      </c>
      <c r="O666" s="221" t="s">
        <v>67</v>
      </c>
      <c r="P666" s="147" t="s">
        <v>36</v>
      </c>
      <c r="Q666" s="243" t="s">
        <v>1086</v>
      </c>
      <c r="R666" s="99">
        <v>700298</v>
      </c>
    </row>
    <row r="667" spans="1:18" ht="20.100000000000001" customHeight="1" x14ac:dyDescent="0.2">
      <c r="A667" s="208" t="s">
        <v>1059</v>
      </c>
      <c r="B667" s="208" t="s">
        <v>1060</v>
      </c>
      <c r="C667" s="209" t="s">
        <v>1061</v>
      </c>
      <c r="D667" s="209" t="s">
        <v>1061</v>
      </c>
      <c r="E667" s="236" t="s">
        <v>1191</v>
      </c>
      <c r="F667" s="210" t="s">
        <v>1192</v>
      </c>
      <c r="G667" s="11" t="s">
        <v>1193</v>
      </c>
      <c r="H667" s="9" t="s">
        <v>1194</v>
      </c>
      <c r="I667" s="225">
        <v>10</v>
      </c>
      <c r="J667" s="208" t="s">
        <v>33</v>
      </c>
      <c r="K667" s="232">
        <v>10000000</v>
      </c>
      <c r="L667" s="233">
        <v>1</v>
      </c>
      <c r="M667" s="208" t="s">
        <v>765</v>
      </c>
      <c r="N667" s="216" t="s">
        <v>1063</v>
      </c>
      <c r="O667" s="221" t="s">
        <v>35</v>
      </c>
      <c r="P667" s="147" t="s">
        <v>36</v>
      </c>
      <c r="Q667" s="3" t="s">
        <v>1068</v>
      </c>
      <c r="R667" s="32">
        <v>700109</v>
      </c>
    </row>
    <row r="668" spans="1:18" ht="20.100000000000001" customHeight="1" x14ac:dyDescent="0.2">
      <c r="A668" s="208" t="s">
        <v>1059</v>
      </c>
      <c r="B668" s="208" t="s">
        <v>1060</v>
      </c>
      <c r="C668" s="209" t="s">
        <v>1195</v>
      </c>
      <c r="D668" s="209" t="s">
        <v>1195</v>
      </c>
      <c r="E668" s="236" t="s">
        <v>1196</v>
      </c>
      <c r="F668" s="210" t="s">
        <v>1197</v>
      </c>
      <c r="G668" s="11">
        <v>43233201</v>
      </c>
      <c r="H668" s="5" t="s">
        <v>1198</v>
      </c>
      <c r="I668" s="225">
        <v>10</v>
      </c>
      <c r="J668" s="208" t="s">
        <v>33</v>
      </c>
      <c r="K668" s="232">
        <v>50000000</v>
      </c>
      <c r="L668" s="233">
        <v>1</v>
      </c>
      <c r="M668" s="208" t="s">
        <v>765</v>
      </c>
      <c r="N668" s="216" t="s">
        <v>1063</v>
      </c>
      <c r="O668" s="221" t="s">
        <v>67</v>
      </c>
      <c r="P668" s="147" t="s">
        <v>36</v>
      </c>
      <c r="Q668" s="243" t="s">
        <v>497</v>
      </c>
      <c r="R668" s="99">
        <v>700043</v>
      </c>
    </row>
    <row r="669" spans="1:18" ht="20.100000000000001" customHeight="1" x14ac:dyDescent="0.2">
      <c r="A669" s="208" t="s">
        <v>1059</v>
      </c>
      <c r="B669" s="208" t="s">
        <v>1060</v>
      </c>
      <c r="C669" s="209" t="s">
        <v>1061</v>
      </c>
      <c r="D669" s="209" t="s">
        <v>1061</v>
      </c>
      <c r="E669" s="236" t="s">
        <v>1199</v>
      </c>
      <c r="F669" s="210" t="s">
        <v>1200</v>
      </c>
      <c r="G669" s="11" t="s">
        <v>1201</v>
      </c>
      <c r="H669" s="5" t="s">
        <v>1202</v>
      </c>
      <c r="I669" s="225">
        <v>10</v>
      </c>
      <c r="J669" s="208" t="s">
        <v>33</v>
      </c>
      <c r="K669" s="232">
        <v>10000000</v>
      </c>
      <c r="L669" s="233">
        <v>1</v>
      </c>
      <c r="M669" s="208" t="s">
        <v>765</v>
      </c>
      <c r="N669" s="216" t="s">
        <v>1063</v>
      </c>
      <c r="O669" s="221" t="s">
        <v>35</v>
      </c>
      <c r="P669" s="147" t="s">
        <v>36</v>
      </c>
      <c r="Q669" s="3" t="s">
        <v>1068</v>
      </c>
      <c r="R669" s="32">
        <v>700109</v>
      </c>
    </row>
    <row r="670" spans="1:18" ht="20.100000000000001" customHeight="1" x14ac:dyDescent="0.2">
      <c r="A670" s="208" t="s">
        <v>1059</v>
      </c>
      <c r="B670" s="208" t="s">
        <v>1060</v>
      </c>
      <c r="C670" s="209" t="s">
        <v>1061</v>
      </c>
      <c r="D670" s="209" t="s">
        <v>1061</v>
      </c>
      <c r="E670" s="236" t="s">
        <v>1199</v>
      </c>
      <c r="F670" s="210" t="s">
        <v>1200</v>
      </c>
      <c r="G670" s="12" t="s">
        <v>1201</v>
      </c>
      <c r="H670" s="5" t="s">
        <v>1203</v>
      </c>
      <c r="I670" s="225">
        <v>10</v>
      </c>
      <c r="J670" s="208" t="s">
        <v>33</v>
      </c>
      <c r="K670" s="232">
        <v>15000000</v>
      </c>
      <c r="L670" s="233">
        <v>1</v>
      </c>
      <c r="M670" s="208" t="s">
        <v>765</v>
      </c>
      <c r="N670" s="216" t="s">
        <v>1063</v>
      </c>
      <c r="O670" s="221" t="s">
        <v>35</v>
      </c>
      <c r="P670" s="147" t="s">
        <v>36</v>
      </c>
      <c r="Q670" s="3" t="s">
        <v>1068</v>
      </c>
      <c r="R670" s="32">
        <v>700109</v>
      </c>
    </row>
    <row r="671" spans="1:18" ht="20.100000000000001" customHeight="1" x14ac:dyDescent="0.2">
      <c r="A671" s="208" t="s">
        <v>1059</v>
      </c>
      <c r="B671" s="228" t="s">
        <v>1060</v>
      </c>
      <c r="C671" s="209" t="s">
        <v>1061</v>
      </c>
      <c r="D671" s="209" t="s">
        <v>1061</v>
      </c>
      <c r="E671" s="236" t="s">
        <v>1199</v>
      </c>
      <c r="F671" s="210" t="s">
        <v>1200</v>
      </c>
      <c r="G671" s="11" t="s">
        <v>1204</v>
      </c>
      <c r="H671" s="5" t="s">
        <v>1205</v>
      </c>
      <c r="I671" s="225">
        <v>10</v>
      </c>
      <c r="J671" s="208" t="s">
        <v>33</v>
      </c>
      <c r="K671" s="232">
        <v>13000000</v>
      </c>
      <c r="L671" s="233">
        <v>20</v>
      </c>
      <c r="M671" s="208" t="s">
        <v>765</v>
      </c>
      <c r="N671" s="216" t="s">
        <v>1063</v>
      </c>
      <c r="O671" s="217" t="s">
        <v>35</v>
      </c>
      <c r="P671" s="138" t="s">
        <v>79</v>
      </c>
      <c r="Q671" s="226" t="s">
        <v>497</v>
      </c>
      <c r="R671" s="98">
        <v>700107</v>
      </c>
    </row>
    <row r="672" spans="1:18" ht="20.100000000000001" customHeight="1" x14ac:dyDescent="0.2">
      <c r="A672" s="208" t="s">
        <v>1059</v>
      </c>
      <c r="B672" s="228" t="s">
        <v>1060</v>
      </c>
      <c r="C672" s="209" t="s">
        <v>50</v>
      </c>
      <c r="D672" s="209" t="s">
        <v>1007</v>
      </c>
      <c r="E672" s="236" t="s">
        <v>1206</v>
      </c>
      <c r="F672" s="210" t="s">
        <v>1207</v>
      </c>
      <c r="G672" s="11">
        <v>43211515</v>
      </c>
      <c r="H672" s="5" t="s">
        <v>1208</v>
      </c>
      <c r="I672" s="225">
        <v>10</v>
      </c>
      <c r="J672" s="208" t="s">
        <v>33</v>
      </c>
      <c r="K672" s="232">
        <v>10500000</v>
      </c>
      <c r="L672" s="233">
        <v>3</v>
      </c>
      <c r="M672" s="208" t="s">
        <v>765</v>
      </c>
      <c r="N672" s="216" t="s">
        <v>1063</v>
      </c>
      <c r="O672" s="217" t="s">
        <v>67</v>
      </c>
      <c r="P672" s="138" t="s">
        <v>79</v>
      </c>
      <c r="Q672" s="6" t="s">
        <v>429</v>
      </c>
      <c r="R672" s="98">
        <v>700141</v>
      </c>
    </row>
    <row r="673" spans="1:18" ht="20.100000000000001" customHeight="1" x14ac:dyDescent="0.2">
      <c r="A673" s="208" t="s">
        <v>1059</v>
      </c>
      <c r="B673" s="228" t="s">
        <v>1091</v>
      </c>
      <c r="C673" s="209" t="s">
        <v>1091</v>
      </c>
      <c r="D673" s="209" t="s">
        <v>1151</v>
      </c>
      <c r="E673" s="236" t="s">
        <v>1206</v>
      </c>
      <c r="F673" s="210" t="s">
        <v>1207</v>
      </c>
      <c r="G673" s="11">
        <v>52161512</v>
      </c>
      <c r="H673" s="5" t="s">
        <v>1209</v>
      </c>
      <c r="I673" s="225">
        <v>10</v>
      </c>
      <c r="J673" s="208" t="s">
        <v>33</v>
      </c>
      <c r="K673" s="232">
        <v>1000000</v>
      </c>
      <c r="L673" s="233">
        <v>4</v>
      </c>
      <c r="M673" s="208" t="s">
        <v>765</v>
      </c>
      <c r="N673" s="216" t="s">
        <v>1063</v>
      </c>
      <c r="O673" s="221" t="s">
        <v>67</v>
      </c>
      <c r="P673" s="147" t="s">
        <v>36</v>
      </c>
      <c r="Q673" s="238" t="s">
        <v>497</v>
      </c>
      <c r="R673" s="97">
        <v>700298</v>
      </c>
    </row>
    <row r="674" spans="1:18" ht="20.100000000000001" customHeight="1" x14ac:dyDescent="0.2">
      <c r="A674" s="208" t="s">
        <v>1059</v>
      </c>
      <c r="B674" s="228" t="s">
        <v>1060</v>
      </c>
      <c r="C674" s="209" t="s">
        <v>1061</v>
      </c>
      <c r="D674" s="209" t="s">
        <v>1061</v>
      </c>
      <c r="E674" s="236" t="s">
        <v>839</v>
      </c>
      <c r="F674" s="210" t="s">
        <v>1210</v>
      </c>
      <c r="G674" s="11" t="s">
        <v>1201</v>
      </c>
      <c r="H674" s="5" t="s">
        <v>1211</v>
      </c>
      <c r="I674" s="225">
        <v>10</v>
      </c>
      <c r="J674" s="208" t="s">
        <v>33</v>
      </c>
      <c r="K674" s="232">
        <v>400000</v>
      </c>
      <c r="L674" s="233">
        <v>1</v>
      </c>
      <c r="M674" s="208" t="s">
        <v>765</v>
      </c>
      <c r="N674" s="216" t="s">
        <v>1063</v>
      </c>
      <c r="O674" s="221" t="s">
        <v>35</v>
      </c>
      <c r="P674" s="147" t="s">
        <v>36</v>
      </c>
      <c r="Q674" s="3" t="s">
        <v>1068</v>
      </c>
      <c r="R674" s="32">
        <v>700109</v>
      </c>
    </row>
    <row r="675" spans="1:18" ht="20.100000000000001" customHeight="1" x14ac:dyDescent="0.2">
      <c r="A675" s="208" t="s">
        <v>1059</v>
      </c>
      <c r="B675" s="228" t="s">
        <v>1060</v>
      </c>
      <c r="C675" s="209" t="s">
        <v>1061</v>
      </c>
      <c r="D675" s="209" t="s">
        <v>1061</v>
      </c>
      <c r="E675" s="236" t="s">
        <v>839</v>
      </c>
      <c r="F675" s="210" t="s">
        <v>1210</v>
      </c>
      <c r="G675" s="11">
        <v>46181802</v>
      </c>
      <c r="H675" s="5" t="s">
        <v>1212</v>
      </c>
      <c r="I675" s="225">
        <v>10</v>
      </c>
      <c r="J675" s="208" t="s">
        <v>33</v>
      </c>
      <c r="K675" s="232">
        <v>2500000</v>
      </c>
      <c r="L675" s="233">
        <v>50</v>
      </c>
      <c r="M675" s="208" t="s">
        <v>765</v>
      </c>
      <c r="N675" s="216" t="s">
        <v>1063</v>
      </c>
      <c r="O675" s="221" t="s">
        <v>35</v>
      </c>
      <c r="P675" s="147" t="s">
        <v>36</v>
      </c>
      <c r="Q675" s="3" t="s">
        <v>1068</v>
      </c>
      <c r="R675" s="32">
        <v>700109</v>
      </c>
    </row>
    <row r="676" spans="1:18" ht="20.100000000000001" customHeight="1" x14ac:dyDescent="0.2">
      <c r="A676" s="208" t="s">
        <v>1059</v>
      </c>
      <c r="B676" s="228" t="s">
        <v>1060</v>
      </c>
      <c r="C676" s="209" t="s">
        <v>1081</v>
      </c>
      <c r="D676" s="209" t="s">
        <v>1081</v>
      </c>
      <c r="E676" s="236" t="s">
        <v>1213</v>
      </c>
      <c r="F676" s="250" t="s">
        <v>1214</v>
      </c>
      <c r="G676" s="11">
        <v>46101600</v>
      </c>
      <c r="H676" s="5" t="s">
        <v>1215</v>
      </c>
      <c r="I676" s="225">
        <v>10</v>
      </c>
      <c r="J676" s="208" t="s">
        <v>33</v>
      </c>
      <c r="K676" s="232">
        <v>1414629200</v>
      </c>
      <c r="L676" s="233">
        <v>2181</v>
      </c>
      <c r="M676" s="208" t="s">
        <v>765</v>
      </c>
      <c r="N676" s="216" t="s">
        <v>1063</v>
      </c>
      <c r="O676" s="244" t="s">
        <v>67</v>
      </c>
      <c r="P676" s="245" t="s">
        <v>35</v>
      </c>
      <c r="Q676" s="6" t="s">
        <v>448</v>
      </c>
      <c r="R676" s="98">
        <v>700052</v>
      </c>
    </row>
    <row r="677" spans="1:18" ht="20.100000000000001" customHeight="1" x14ac:dyDescent="0.2">
      <c r="A677" s="208" t="s">
        <v>1059</v>
      </c>
      <c r="B677" s="228" t="s">
        <v>1060</v>
      </c>
      <c r="C677" s="209" t="s">
        <v>1081</v>
      </c>
      <c r="D677" s="209" t="s">
        <v>1081</v>
      </c>
      <c r="E677" s="236" t="s">
        <v>1213</v>
      </c>
      <c r="F677" s="250" t="s">
        <v>1214</v>
      </c>
      <c r="G677" s="11">
        <v>46101600</v>
      </c>
      <c r="H677" s="5" t="s">
        <v>1216</v>
      </c>
      <c r="I677" s="225">
        <v>10</v>
      </c>
      <c r="J677" s="208" t="s">
        <v>33</v>
      </c>
      <c r="K677" s="232">
        <v>2716210800</v>
      </c>
      <c r="L677" s="233">
        <v>1725</v>
      </c>
      <c r="M677" s="208" t="s">
        <v>765</v>
      </c>
      <c r="N677" s="216" t="s">
        <v>1063</v>
      </c>
      <c r="O677" s="230" t="s">
        <v>67</v>
      </c>
      <c r="P677" s="231" t="s">
        <v>35</v>
      </c>
      <c r="Q677" s="3" t="s">
        <v>448</v>
      </c>
      <c r="R677" s="39">
        <v>700052</v>
      </c>
    </row>
    <row r="678" spans="1:18" ht="20.100000000000001" customHeight="1" x14ac:dyDescent="0.2">
      <c r="A678" s="208" t="s">
        <v>1059</v>
      </c>
      <c r="B678" s="228" t="s">
        <v>1060</v>
      </c>
      <c r="C678" s="209" t="s">
        <v>1061</v>
      </c>
      <c r="D678" s="209" t="s">
        <v>1061</v>
      </c>
      <c r="E678" s="236" t="s">
        <v>842</v>
      </c>
      <c r="F678" s="210" t="s">
        <v>338</v>
      </c>
      <c r="G678" s="11" t="s">
        <v>1217</v>
      </c>
      <c r="H678" s="5" t="s">
        <v>1218</v>
      </c>
      <c r="I678" s="225">
        <v>10</v>
      </c>
      <c r="J678" s="208" t="s">
        <v>230</v>
      </c>
      <c r="K678" s="232">
        <v>1300000000</v>
      </c>
      <c r="L678" s="233">
        <v>1</v>
      </c>
      <c r="M678" s="208" t="s">
        <v>765</v>
      </c>
      <c r="N678" s="216" t="s">
        <v>1063</v>
      </c>
      <c r="O678" s="246" t="s">
        <v>127</v>
      </c>
      <c r="P678" s="247" t="s">
        <v>68</v>
      </c>
      <c r="Q678" s="4" t="s">
        <v>1219</v>
      </c>
      <c r="R678" s="20">
        <v>513784</v>
      </c>
    </row>
    <row r="679" spans="1:18" ht="20.100000000000001" customHeight="1" x14ac:dyDescent="0.2">
      <c r="A679" s="208" t="s">
        <v>1059</v>
      </c>
      <c r="B679" s="228" t="s">
        <v>1060</v>
      </c>
      <c r="C679" s="209" t="s">
        <v>1061</v>
      </c>
      <c r="D679" s="209" t="s">
        <v>1061</v>
      </c>
      <c r="E679" s="236" t="s">
        <v>842</v>
      </c>
      <c r="F679" s="210" t="s">
        <v>338</v>
      </c>
      <c r="G679" s="11" t="s">
        <v>1217</v>
      </c>
      <c r="H679" s="5" t="s">
        <v>1220</v>
      </c>
      <c r="I679" s="225">
        <v>10</v>
      </c>
      <c r="J679" s="208" t="s">
        <v>33</v>
      </c>
      <c r="K679" s="232">
        <v>1200000000</v>
      </c>
      <c r="L679" s="233">
        <v>1</v>
      </c>
      <c r="M679" s="208" t="s">
        <v>765</v>
      </c>
      <c r="N679" s="216" t="s">
        <v>1063</v>
      </c>
      <c r="O679" s="230" t="s">
        <v>79</v>
      </c>
      <c r="P679" s="251" t="s">
        <v>901</v>
      </c>
      <c r="Q679" s="3" t="s">
        <v>429</v>
      </c>
      <c r="R679" s="39">
        <v>700114</v>
      </c>
    </row>
    <row r="680" spans="1:18" ht="20.100000000000001" customHeight="1" x14ac:dyDescent="0.2">
      <c r="A680" s="208" t="s">
        <v>1059</v>
      </c>
      <c r="B680" s="228" t="s">
        <v>1060</v>
      </c>
      <c r="C680" s="209" t="s">
        <v>1061</v>
      </c>
      <c r="D680" s="209" t="s">
        <v>1061</v>
      </c>
      <c r="E680" s="236" t="s">
        <v>848</v>
      </c>
      <c r="F680" s="210" t="s">
        <v>639</v>
      </c>
      <c r="G680" s="11">
        <v>76111500</v>
      </c>
      <c r="H680" s="5" t="s">
        <v>1221</v>
      </c>
      <c r="I680" s="225">
        <v>10</v>
      </c>
      <c r="J680" s="208" t="s">
        <v>33</v>
      </c>
      <c r="K680" s="232">
        <v>1591984779.9200001</v>
      </c>
      <c r="L680" s="233">
        <v>1</v>
      </c>
      <c r="M680" s="208" t="s">
        <v>765</v>
      </c>
      <c r="N680" s="216" t="s">
        <v>1063</v>
      </c>
      <c r="O680" s="230" t="s">
        <v>127</v>
      </c>
      <c r="P680" s="251" t="s">
        <v>68</v>
      </c>
      <c r="Q680" s="3" t="s">
        <v>1068</v>
      </c>
      <c r="R680" s="39">
        <v>700094</v>
      </c>
    </row>
    <row r="681" spans="1:18" ht="20.100000000000001" customHeight="1" x14ac:dyDescent="0.2">
      <c r="A681" s="208" t="s">
        <v>1059</v>
      </c>
      <c r="B681" s="228" t="s">
        <v>1060</v>
      </c>
      <c r="C681" s="209" t="s">
        <v>1061</v>
      </c>
      <c r="D681" s="209" t="s">
        <v>1061</v>
      </c>
      <c r="E681" s="236" t="s">
        <v>848</v>
      </c>
      <c r="F681" s="210" t="s">
        <v>639</v>
      </c>
      <c r="G681" s="11">
        <v>90101700</v>
      </c>
      <c r="H681" s="5" t="s">
        <v>1222</v>
      </c>
      <c r="I681" s="225">
        <v>10</v>
      </c>
      <c r="J681" s="208" t="s">
        <v>230</v>
      </c>
      <c r="K681" s="232">
        <v>252635220.08000001</v>
      </c>
      <c r="L681" s="233">
        <v>1</v>
      </c>
      <c r="M681" s="208" t="s">
        <v>765</v>
      </c>
      <c r="N681" s="216" t="s">
        <v>1063</v>
      </c>
      <c r="O681" s="252" t="s">
        <v>127</v>
      </c>
      <c r="P681" s="242" t="s">
        <v>68</v>
      </c>
      <c r="Q681" s="21" t="s">
        <v>662</v>
      </c>
      <c r="R681" s="100">
        <v>514349</v>
      </c>
    </row>
    <row r="682" spans="1:18" ht="20.100000000000001" customHeight="1" x14ac:dyDescent="0.2">
      <c r="A682" s="208" t="s">
        <v>1059</v>
      </c>
      <c r="B682" s="228" t="s">
        <v>1060</v>
      </c>
      <c r="C682" s="209" t="s">
        <v>1061</v>
      </c>
      <c r="D682" s="209" t="s">
        <v>1061</v>
      </c>
      <c r="E682" s="236" t="s">
        <v>858</v>
      </c>
      <c r="F682" s="210" t="s">
        <v>363</v>
      </c>
      <c r="G682" s="11">
        <v>83101800</v>
      </c>
      <c r="H682" s="5" t="s">
        <v>1223</v>
      </c>
      <c r="I682" s="225">
        <v>10</v>
      </c>
      <c r="J682" s="208" t="s">
        <v>33</v>
      </c>
      <c r="K682" s="232">
        <v>3197000000</v>
      </c>
      <c r="L682" s="233">
        <v>1</v>
      </c>
      <c r="M682" s="208" t="s">
        <v>765</v>
      </c>
      <c r="N682" s="216" t="s">
        <v>1063</v>
      </c>
      <c r="O682" s="230" t="s">
        <v>127</v>
      </c>
      <c r="P682" s="251" t="s">
        <v>127</v>
      </c>
      <c r="Q682" s="3" t="s">
        <v>650</v>
      </c>
      <c r="R682" s="101" t="s">
        <v>1224</v>
      </c>
    </row>
    <row r="683" spans="1:18" ht="20.100000000000001" customHeight="1" x14ac:dyDescent="0.2">
      <c r="A683" s="208" t="s">
        <v>1059</v>
      </c>
      <c r="B683" s="228" t="s">
        <v>1060</v>
      </c>
      <c r="C683" s="209" t="s">
        <v>1061</v>
      </c>
      <c r="D683" s="209" t="s">
        <v>1061</v>
      </c>
      <c r="E683" s="236" t="s">
        <v>858</v>
      </c>
      <c r="F683" s="210" t="s">
        <v>363</v>
      </c>
      <c r="G683" s="11">
        <v>83101509</v>
      </c>
      <c r="H683" s="5" t="s">
        <v>1225</v>
      </c>
      <c r="I683" s="225">
        <v>10</v>
      </c>
      <c r="J683" s="208" t="s">
        <v>33</v>
      </c>
      <c r="K683" s="232">
        <v>300000000</v>
      </c>
      <c r="L683" s="233">
        <v>1</v>
      </c>
      <c r="M683" s="208" t="s">
        <v>765</v>
      </c>
      <c r="N683" s="216" t="s">
        <v>1063</v>
      </c>
      <c r="O683" s="230" t="s">
        <v>127</v>
      </c>
      <c r="P683" s="251" t="s">
        <v>127</v>
      </c>
      <c r="Q683" s="3" t="s">
        <v>650</v>
      </c>
      <c r="R683" s="101" t="s">
        <v>1226</v>
      </c>
    </row>
    <row r="684" spans="1:18" ht="20.100000000000001" customHeight="1" x14ac:dyDescent="0.2">
      <c r="A684" s="208" t="s">
        <v>1059</v>
      </c>
      <c r="B684" s="228" t="s">
        <v>1060</v>
      </c>
      <c r="C684" s="209" t="s">
        <v>1061</v>
      </c>
      <c r="D684" s="209" t="s">
        <v>1061</v>
      </c>
      <c r="E684" s="236" t="s">
        <v>858</v>
      </c>
      <c r="F684" s="210" t="s">
        <v>363</v>
      </c>
      <c r="G684" s="11">
        <v>83101509</v>
      </c>
      <c r="H684" s="5" t="s">
        <v>1227</v>
      </c>
      <c r="I684" s="225">
        <v>10</v>
      </c>
      <c r="J684" s="208" t="s">
        <v>33</v>
      </c>
      <c r="K684" s="232">
        <v>8000000</v>
      </c>
      <c r="L684" s="233">
        <v>1</v>
      </c>
      <c r="M684" s="208" t="s">
        <v>765</v>
      </c>
      <c r="N684" s="216" t="s">
        <v>1063</v>
      </c>
      <c r="O684" s="230" t="s">
        <v>127</v>
      </c>
      <c r="P684" s="251" t="s">
        <v>127</v>
      </c>
      <c r="Q684" s="3" t="s">
        <v>650</v>
      </c>
      <c r="R684" s="101" t="s">
        <v>1228</v>
      </c>
    </row>
    <row r="685" spans="1:18" ht="20.100000000000001" customHeight="1" x14ac:dyDescent="0.2">
      <c r="A685" s="208" t="s">
        <v>1059</v>
      </c>
      <c r="B685" s="228" t="s">
        <v>1060</v>
      </c>
      <c r="C685" s="209" t="s">
        <v>1061</v>
      </c>
      <c r="D685" s="209" t="s">
        <v>1061</v>
      </c>
      <c r="E685" s="236" t="s">
        <v>858</v>
      </c>
      <c r="F685" s="210" t="s">
        <v>363</v>
      </c>
      <c r="G685" s="11">
        <v>83101509</v>
      </c>
      <c r="H685" s="5" t="s">
        <v>1223</v>
      </c>
      <c r="I685" s="225">
        <v>10</v>
      </c>
      <c r="J685" s="208" t="s">
        <v>33</v>
      </c>
      <c r="K685" s="232">
        <v>300000000</v>
      </c>
      <c r="L685" s="233">
        <v>1</v>
      </c>
      <c r="M685" s="208" t="s">
        <v>765</v>
      </c>
      <c r="N685" s="216" t="s">
        <v>1063</v>
      </c>
      <c r="O685" s="230" t="s">
        <v>127</v>
      </c>
      <c r="P685" s="251" t="s">
        <v>127</v>
      </c>
      <c r="Q685" s="3" t="s">
        <v>650</v>
      </c>
      <c r="R685" s="101" t="s">
        <v>1224</v>
      </c>
    </row>
    <row r="686" spans="1:18" ht="20.100000000000001" customHeight="1" x14ac:dyDescent="0.2">
      <c r="A686" s="208" t="s">
        <v>1059</v>
      </c>
      <c r="B686" s="228" t="s">
        <v>1060</v>
      </c>
      <c r="C686" s="209" t="s">
        <v>1229</v>
      </c>
      <c r="D686" s="209" t="s">
        <v>1230</v>
      </c>
      <c r="E686" s="236" t="s">
        <v>862</v>
      </c>
      <c r="F686" s="210" t="s">
        <v>368</v>
      </c>
      <c r="G686" s="11">
        <v>84131500</v>
      </c>
      <c r="H686" s="5" t="s">
        <v>1231</v>
      </c>
      <c r="I686" s="225">
        <v>10</v>
      </c>
      <c r="J686" s="208" t="s">
        <v>33</v>
      </c>
      <c r="K686" s="232">
        <v>1858445705.23</v>
      </c>
      <c r="L686" s="233">
        <v>1</v>
      </c>
      <c r="M686" s="208" t="s">
        <v>765</v>
      </c>
      <c r="N686" s="216" t="s">
        <v>1063</v>
      </c>
      <c r="O686" s="244" t="s">
        <v>127</v>
      </c>
      <c r="P686" s="245" t="s">
        <v>68</v>
      </c>
      <c r="Q686" s="6" t="s">
        <v>1232</v>
      </c>
      <c r="R686" s="22">
        <v>700006</v>
      </c>
    </row>
    <row r="687" spans="1:18" ht="20.100000000000001" customHeight="1" x14ac:dyDescent="0.2">
      <c r="A687" s="208" t="s">
        <v>1059</v>
      </c>
      <c r="B687" s="228" t="s">
        <v>1060</v>
      </c>
      <c r="C687" s="209" t="s">
        <v>1229</v>
      </c>
      <c r="D687" s="209" t="s">
        <v>1230</v>
      </c>
      <c r="E687" s="236" t="s">
        <v>862</v>
      </c>
      <c r="F687" s="210" t="s">
        <v>368</v>
      </c>
      <c r="G687" s="11">
        <v>84131500</v>
      </c>
      <c r="H687" s="5" t="s">
        <v>1233</v>
      </c>
      <c r="I687" s="225">
        <v>10</v>
      </c>
      <c r="J687" s="208" t="s">
        <v>33</v>
      </c>
      <c r="K687" s="232">
        <v>33031267441</v>
      </c>
      <c r="L687" s="233">
        <v>1</v>
      </c>
      <c r="M687" s="208" t="s">
        <v>765</v>
      </c>
      <c r="N687" s="216" t="s">
        <v>1063</v>
      </c>
      <c r="O687" s="230" t="s">
        <v>68</v>
      </c>
      <c r="P687" s="231" t="s">
        <v>67</v>
      </c>
      <c r="Q687" s="3" t="s">
        <v>1232</v>
      </c>
      <c r="R687" s="39">
        <v>700008</v>
      </c>
    </row>
    <row r="688" spans="1:18" ht="20.100000000000001" customHeight="1" x14ac:dyDescent="0.2">
      <c r="A688" s="208" t="s">
        <v>1059</v>
      </c>
      <c r="B688" s="228" t="s">
        <v>1060</v>
      </c>
      <c r="C688" s="209" t="s">
        <v>1229</v>
      </c>
      <c r="D688" s="209" t="s">
        <v>1230</v>
      </c>
      <c r="E688" s="236" t="s">
        <v>862</v>
      </c>
      <c r="F688" s="210" t="s">
        <v>368</v>
      </c>
      <c r="G688" s="11">
        <v>84131500</v>
      </c>
      <c r="H688" s="5" t="s">
        <v>1234</v>
      </c>
      <c r="I688" s="225">
        <v>10</v>
      </c>
      <c r="J688" s="208" t="s">
        <v>33</v>
      </c>
      <c r="K688" s="232">
        <v>144552973</v>
      </c>
      <c r="L688" s="233">
        <v>1</v>
      </c>
      <c r="M688" s="208" t="s">
        <v>765</v>
      </c>
      <c r="N688" s="216" t="s">
        <v>1063</v>
      </c>
      <c r="O688" s="230" t="s">
        <v>68</v>
      </c>
      <c r="P688" s="231" t="s">
        <v>67</v>
      </c>
      <c r="Q688" s="3" t="s">
        <v>1232</v>
      </c>
      <c r="R688" s="39">
        <v>700009</v>
      </c>
    </row>
    <row r="689" spans="1:18" ht="20.100000000000001" customHeight="1" x14ac:dyDescent="0.2">
      <c r="A689" s="208" t="s">
        <v>1059</v>
      </c>
      <c r="B689" s="228" t="s">
        <v>1060</v>
      </c>
      <c r="C689" s="209" t="s">
        <v>1229</v>
      </c>
      <c r="D689" s="209" t="s">
        <v>1230</v>
      </c>
      <c r="E689" s="236" t="s">
        <v>862</v>
      </c>
      <c r="F689" s="210" t="s">
        <v>368</v>
      </c>
      <c r="G689" s="11">
        <v>84131500</v>
      </c>
      <c r="H689" s="5" t="s">
        <v>1235</v>
      </c>
      <c r="I689" s="225">
        <v>10</v>
      </c>
      <c r="J689" s="208" t="s">
        <v>33</v>
      </c>
      <c r="K689" s="232">
        <v>4954593881</v>
      </c>
      <c r="L689" s="233">
        <v>1</v>
      </c>
      <c r="M689" s="208" t="s">
        <v>765</v>
      </c>
      <c r="N689" s="216" t="s">
        <v>1063</v>
      </c>
      <c r="O689" s="230" t="s">
        <v>68</v>
      </c>
      <c r="P689" s="231" t="s">
        <v>67</v>
      </c>
      <c r="Q689" s="3" t="s">
        <v>1232</v>
      </c>
      <c r="R689" s="39">
        <v>700007</v>
      </c>
    </row>
    <row r="690" spans="1:18" ht="20.100000000000001" customHeight="1" x14ac:dyDescent="0.2">
      <c r="A690" s="208" t="s">
        <v>1059</v>
      </c>
      <c r="B690" s="228" t="s">
        <v>1060</v>
      </c>
      <c r="C690" s="209" t="s">
        <v>234</v>
      </c>
      <c r="D690" s="209" t="s">
        <v>234</v>
      </c>
      <c r="E690" s="236" t="s">
        <v>862</v>
      </c>
      <c r="F690" s="210" t="s">
        <v>368</v>
      </c>
      <c r="G690" s="11">
        <v>84131500</v>
      </c>
      <c r="H690" s="5" t="s">
        <v>1236</v>
      </c>
      <c r="I690" s="225">
        <v>10</v>
      </c>
      <c r="J690" s="208" t="s">
        <v>33</v>
      </c>
      <c r="K690" s="232">
        <v>30500000000</v>
      </c>
      <c r="L690" s="233">
        <v>1</v>
      </c>
      <c r="M690" s="208" t="s">
        <v>765</v>
      </c>
      <c r="N690" s="216" t="s">
        <v>1063</v>
      </c>
      <c r="O690" s="230" t="s">
        <v>127</v>
      </c>
      <c r="P690" s="231" t="s">
        <v>35</v>
      </c>
      <c r="Q690" s="3" t="s">
        <v>1237</v>
      </c>
      <c r="R690" s="39">
        <v>700071</v>
      </c>
    </row>
    <row r="691" spans="1:18" ht="20.100000000000001" customHeight="1" x14ac:dyDescent="0.2">
      <c r="A691" s="208" t="s">
        <v>1059</v>
      </c>
      <c r="B691" s="228" t="s">
        <v>1060</v>
      </c>
      <c r="C691" s="209" t="s">
        <v>234</v>
      </c>
      <c r="D691" s="209" t="s">
        <v>234</v>
      </c>
      <c r="E691" s="236" t="s">
        <v>862</v>
      </c>
      <c r="F691" s="210" t="s">
        <v>368</v>
      </c>
      <c r="G691" s="11">
        <v>84131600</v>
      </c>
      <c r="H691" s="5" t="s">
        <v>1238</v>
      </c>
      <c r="I691" s="225">
        <v>10</v>
      </c>
      <c r="J691" s="208" t="s">
        <v>33</v>
      </c>
      <c r="K691" s="232">
        <v>435000000</v>
      </c>
      <c r="L691" s="233">
        <v>1</v>
      </c>
      <c r="M691" s="208" t="s">
        <v>765</v>
      </c>
      <c r="N691" s="216" t="s">
        <v>1063</v>
      </c>
      <c r="O691" s="230" t="s">
        <v>127</v>
      </c>
      <c r="P691" s="231" t="s">
        <v>35</v>
      </c>
      <c r="Q691" s="3" t="s">
        <v>1237</v>
      </c>
      <c r="R691" s="39">
        <v>700071</v>
      </c>
    </row>
    <row r="692" spans="1:18" ht="20.100000000000001" customHeight="1" x14ac:dyDescent="0.2">
      <c r="A692" s="208" t="s">
        <v>1059</v>
      </c>
      <c r="B692" s="228" t="s">
        <v>1060</v>
      </c>
      <c r="C692" s="209" t="s">
        <v>234</v>
      </c>
      <c r="D692" s="209" t="s">
        <v>234</v>
      </c>
      <c r="E692" s="236" t="s">
        <v>862</v>
      </c>
      <c r="F692" s="210" t="s">
        <v>368</v>
      </c>
      <c r="G692" s="11">
        <v>84131600</v>
      </c>
      <c r="H692" s="5" t="s">
        <v>1238</v>
      </c>
      <c r="I692" s="225">
        <v>16</v>
      </c>
      <c r="J692" s="208" t="s">
        <v>33</v>
      </c>
      <c r="K692" s="232">
        <v>1175530000</v>
      </c>
      <c r="L692" s="233">
        <v>1</v>
      </c>
      <c r="M692" s="208" t="s">
        <v>765</v>
      </c>
      <c r="N692" s="216" t="s">
        <v>1063</v>
      </c>
      <c r="O692" s="230" t="s">
        <v>79</v>
      </c>
      <c r="P692" s="231" t="s">
        <v>1239</v>
      </c>
      <c r="Q692" s="3" t="s">
        <v>1237</v>
      </c>
      <c r="R692" s="32">
        <v>700080</v>
      </c>
    </row>
    <row r="693" spans="1:18" ht="20.100000000000001" customHeight="1" x14ac:dyDescent="0.2">
      <c r="A693" s="208" t="s">
        <v>1059</v>
      </c>
      <c r="B693" s="228" t="s">
        <v>1060</v>
      </c>
      <c r="C693" s="209" t="s">
        <v>234</v>
      </c>
      <c r="D693" s="209" t="s">
        <v>234</v>
      </c>
      <c r="E693" s="236" t="s">
        <v>862</v>
      </c>
      <c r="F693" s="210" t="s">
        <v>368</v>
      </c>
      <c r="G693" s="11">
        <v>84131600</v>
      </c>
      <c r="H693" s="5" t="s">
        <v>1240</v>
      </c>
      <c r="I693" s="225">
        <v>10</v>
      </c>
      <c r="J693" s="208" t="s">
        <v>230</v>
      </c>
      <c r="K693" s="232">
        <v>435000000</v>
      </c>
      <c r="L693" s="233">
        <v>1</v>
      </c>
      <c r="M693" s="208" t="s">
        <v>765</v>
      </c>
      <c r="N693" s="216" t="s">
        <v>1063</v>
      </c>
      <c r="O693" s="230" t="s">
        <v>127</v>
      </c>
      <c r="P693" s="231" t="s">
        <v>68</v>
      </c>
      <c r="Q693" s="3" t="s">
        <v>429</v>
      </c>
      <c r="R693" s="17">
        <v>514350</v>
      </c>
    </row>
    <row r="694" spans="1:18" ht="20.100000000000001" customHeight="1" x14ac:dyDescent="0.2">
      <c r="A694" s="208" t="s">
        <v>1059</v>
      </c>
      <c r="B694" s="228" t="s">
        <v>1060</v>
      </c>
      <c r="C694" s="209" t="s">
        <v>1229</v>
      </c>
      <c r="D694" s="209" t="s">
        <v>1229</v>
      </c>
      <c r="E694" s="236" t="s">
        <v>1241</v>
      </c>
      <c r="F694" s="210" t="s">
        <v>667</v>
      </c>
      <c r="G694" s="11">
        <v>80101500</v>
      </c>
      <c r="H694" s="5" t="s">
        <v>1242</v>
      </c>
      <c r="I694" s="225">
        <v>10</v>
      </c>
      <c r="J694" s="208" t="s">
        <v>33</v>
      </c>
      <c r="K694" s="232">
        <v>60500000</v>
      </c>
      <c r="L694" s="233">
        <v>11</v>
      </c>
      <c r="M694" s="208" t="s">
        <v>765</v>
      </c>
      <c r="N694" s="216" t="s">
        <v>1063</v>
      </c>
      <c r="O694" s="230" t="s">
        <v>127</v>
      </c>
      <c r="P694" s="231" t="s">
        <v>68</v>
      </c>
      <c r="Q694" s="3" t="s">
        <v>448</v>
      </c>
      <c r="R694" s="102">
        <v>700010</v>
      </c>
    </row>
    <row r="695" spans="1:18" ht="20.100000000000001" customHeight="1" x14ac:dyDescent="0.2">
      <c r="A695" s="208" t="s">
        <v>1059</v>
      </c>
      <c r="B695" s="228" t="s">
        <v>1060</v>
      </c>
      <c r="C695" s="209" t="s">
        <v>1229</v>
      </c>
      <c r="D695" s="209" t="s">
        <v>1229</v>
      </c>
      <c r="E695" s="236" t="s">
        <v>1241</v>
      </c>
      <c r="F695" s="210" t="s">
        <v>667</v>
      </c>
      <c r="G695" s="11">
        <v>80101500</v>
      </c>
      <c r="H695" s="5" t="s">
        <v>1243</v>
      </c>
      <c r="I695" s="225">
        <v>10</v>
      </c>
      <c r="J695" s="208" t="s">
        <v>33</v>
      </c>
      <c r="K695" s="232">
        <v>52800000</v>
      </c>
      <c r="L695" s="233">
        <v>11</v>
      </c>
      <c r="M695" s="208" t="s">
        <v>765</v>
      </c>
      <c r="N695" s="216" t="s">
        <v>1063</v>
      </c>
      <c r="O695" s="230" t="s">
        <v>127</v>
      </c>
      <c r="P695" s="231" t="s">
        <v>68</v>
      </c>
      <c r="Q695" s="3" t="s">
        <v>448</v>
      </c>
      <c r="R695" s="102">
        <v>700010</v>
      </c>
    </row>
    <row r="696" spans="1:18" ht="20.100000000000001" customHeight="1" x14ac:dyDescent="0.2">
      <c r="A696" s="208" t="s">
        <v>1059</v>
      </c>
      <c r="B696" s="228" t="s">
        <v>1060</v>
      </c>
      <c r="C696" s="209" t="s">
        <v>1229</v>
      </c>
      <c r="D696" s="209" t="s">
        <v>1229</v>
      </c>
      <c r="E696" s="236" t="s">
        <v>1241</v>
      </c>
      <c r="F696" s="210" t="s">
        <v>667</v>
      </c>
      <c r="G696" s="11">
        <v>80101500</v>
      </c>
      <c r="H696" s="5" t="s">
        <v>1244</v>
      </c>
      <c r="I696" s="225">
        <v>10</v>
      </c>
      <c r="J696" s="208" t="s">
        <v>33</v>
      </c>
      <c r="K696" s="232">
        <v>52800000</v>
      </c>
      <c r="L696" s="233">
        <v>11</v>
      </c>
      <c r="M696" s="208" t="s">
        <v>765</v>
      </c>
      <c r="N696" s="216" t="s">
        <v>1063</v>
      </c>
      <c r="O696" s="230" t="s">
        <v>127</v>
      </c>
      <c r="P696" s="231" t="s">
        <v>68</v>
      </c>
      <c r="Q696" s="3" t="s">
        <v>448</v>
      </c>
      <c r="R696" s="102">
        <v>700010</v>
      </c>
    </row>
    <row r="697" spans="1:18" ht="20.100000000000001" customHeight="1" x14ac:dyDescent="0.2">
      <c r="A697" s="208" t="s">
        <v>1059</v>
      </c>
      <c r="B697" s="228" t="s">
        <v>1060</v>
      </c>
      <c r="C697" s="209" t="s">
        <v>1229</v>
      </c>
      <c r="D697" s="209" t="s">
        <v>1229</v>
      </c>
      <c r="E697" s="236" t="s">
        <v>1241</v>
      </c>
      <c r="F697" s="210" t="s">
        <v>667</v>
      </c>
      <c r="G697" s="11">
        <v>80101500</v>
      </c>
      <c r="H697" s="5" t="s">
        <v>1245</v>
      </c>
      <c r="I697" s="225">
        <v>10</v>
      </c>
      <c r="J697" s="208" t="s">
        <v>33</v>
      </c>
      <c r="K697" s="232">
        <v>61600000</v>
      </c>
      <c r="L697" s="233">
        <v>11</v>
      </c>
      <c r="M697" s="208" t="s">
        <v>765</v>
      </c>
      <c r="N697" s="216" t="s">
        <v>1063</v>
      </c>
      <c r="O697" s="230" t="s">
        <v>127</v>
      </c>
      <c r="P697" s="231" t="s">
        <v>68</v>
      </c>
      <c r="Q697" s="3" t="s">
        <v>448</v>
      </c>
      <c r="R697" s="102">
        <v>700010</v>
      </c>
    </row>
    <row r="698" spans="1:18" ht="20.100000000000001" customHeight="1" x14ac:dyDescent="0.2">
      <c r="A698" s="208" t="s">
        <v>1059</v>
      </c>
      <c r="B698" s="228" t="s">
        <v>1060</v>
      </c>
      <c r="C698" s="209" t="s">
        <v>1229</v>
      </c>
      <c r="D698" s="209" t="s">
        <v>1229</v>
      </c>
      <c r="E698" s="236" t="s">
        <v>1241</v>
      </c>
      <c r="F698" s="210" t="s">
        <v>667</v>
      </c>
      <c r="G698" s="11">
        <v>80101500</v>
      </c>
      <c r="H698" s="5" t="s">
        <v>1246</v>
      </c>
      <c r="I698" s="225">
        <v>10</v>
      </c>
      <c r="J698" s="208" t="s">
        <v>33</v>
      </c>
      <c r="K698" s="232">
        <v>66000000</v>
      </c>
      <c r="L698" s="233">
        <v>11</v>
      </c>
      <c r="M698" s="208" t="s">
        <v>765</v>
      </c>
      <c r="N698" s="216" t="s">
        <v>1063</v>
      </c>
      <c r="O698" s="230" t="s">
        <v>127</v>
      </c>
      <c r="P698" s="231" t="s">
        <v>68</v>
      </c>
      <c r="Q698" s="3" t="s">
        <v>448</v>
      </c>
      <c r="R698" s="102">
        <v>700010</v>
      </c>
    </row>
    <row r="699" spans="1:18" ht="20.100000000000001" customHeight="1" x14ac:dyDescent="0.2">
      <c r="A699" s="208" t="s">
        <v>1059</v>
      </c>
      <c r="B699" s="228" t="s">
        <v>1060</v>
      </c>
      <c r="C699" s="209" t="s">
        <v>1229</v>
      </c>
      <c r="D699" s="209" t="s">
        <v>1229</v>
      </c>
      <c r="E699" s="236" t="s">
        <v>1241</v>
      </c>
      <c r="F699" s="210" t="s">
        <v>667</v>
      </c>
      <c r="G699" s="11">
        <v>80101500</v>
      </c>
      <c r="H699" s="5" t="s">
        <v>1247</v>
      </c>
      <c r="I699" s="225">
        <v>10</v>
      </c>
      <c r="J699" s="208" t="s">
        <v>33</v>
      </c>
      <c r="K699" s="232">
        <v>52800000</v>
      </c>
      <c r="L699" s="233">
        <v>11</v>
      </c>
      <c r="M699" s="208" t="s">
        <v>765</v>
      </c>
      <c r="N699" s="216" t="s">
        <v>1063</v>
      </c>
      <c r="O699" s="230" t="s">
        <v>127</v>
      </c>
      <c r="P699" s="231" t="s">
        <v>68</v>
      </c>
      <c r="Q699" s="3" t="s">
        <v>448</v>
      </c>
      <c r="R699" s="102">
        <v>700010</v>
      </c>
    </row>
    <row r="700" spans="1:18" ht="20.100000000000001" customHeight="1" x14ac:dyDescent="0.2">
      <c r="A700" s="208" t="s">
        <v>1059</v>
      </c>
      <c r="B700" s="228" t="s">
        <v>1060</v>
      </c>
      <c r="C700" s="209" t="s">
        <v>1229</v>
      </c>
      <c r="D700" s="209" t="s">
        <v>1229</v>
      </c>
      <c r="E700" s="236" t="s">
        <v>1241</v>
      </c>
      <c r="F700" s="210" t="s">
        <v>667</v>
      </c>
      <c r="G700" s="11">
        <v>80101500</v>
      </c>
      <c r="H700" s="5" t="s">
        <v>1248</v>
      </c>
      <c r="I700" s="225">
        <v>10</v>
      </c>
      <c r="J700" s="208" t="s">
        <v>33</v>
      </c>
      <c r="K700" s="232">
        <v>52800000</v>
      </c>
      <c r="L700" s="233">
        <v>11</v>
      </c>
      <c r="M700" s="208" t="s">
        <v>765</v>
      </c>
      <c r="N700" s="216" t="s">
        <v>1063</v>
      </c>
      <c r="O700" s="230" t="s">
        <v>127</v>
      </c>
      <c r="P700" s="231" t="s">
        <v>68</v>
      </c>
      <c r="Q700" s="3" t="s">
        <v>448</v>
      </c>
      <c r="R700" s="102">
        <v>700019</v>
      </c>
    </row>
    <row r="701" spans="1:18" ht="20.100000000000001" customHeight="1" x14ac:dyDescent="0.2">
      <c r="A701" s="208" t="s">
        <v>1059</v>
      </c>
      <c r="B701" s="228" t="s">
        <v>1060</v>
      </c>
      <c r="C701" s="209" t="s">
        <v>1229</v>
      </c>
      <c r="D701" s="209" t="s">
        <v>1229</v>
      </c>
      <c r="E701" s="236" t="s">
        <v>1241</v>
      </c>
      <c r="F701" s="210" t="s">
        <v>667</v>
      </c>
      <c r="G701" s="11">
        <v>80101500</v>
      </c>
      <c r="H701" s="5" t="s">
        <v>1249</v>
      </c>
      <c r="I701" s="225">
        <v>10</v>
      </c>
      <c r="J701" s="208" t="s">
        <v>33</v>
      </c>
      <c r="K701" s="232">
        <v>52800000</v>
      </c>
      <c r="L701" s="233">
        <v>11</v>
      </c>
      <c r="M701" s="208" t="s">
        <v>765</v>
      </c>
      <c r="N701" s="216" t="s">
        <v>1063</v>
      </c>
      <c r="O701" s="230" t="s">
        <v>127</v>
      </c>
      <c r="P701" s="231" t="s">
        <v>68</v>
      </c>
      <c r="Q701" s="3" t="s">
        <v>448</v>
      </c>
      <c r="R701" s="102">
        <v>700019</v>
      </c>
    </row>
    <row r="702" spans="1:18" ht="20.100000000000001" customHeight="1" x14ac:dyDescent="0.2">
      <c r="A702" s="208" t="s">
        <v>1059</v>
      </c>
      <c r="B702" s="228" t="s">
        <v>1060</v>
      </c>
      <c r="C702" s="209" t="s">
        <v>1229</v>
      </c>
      <c r="D702" s="209" t="s">
        <v>1229</v>
      </c>
      <c r="E702" s="236" t="s">
        <v>1241</v>
      </c>
      <c r="F702" s="210" t="s">
        <v>667</v>
      </c>
      <c r="G702" s="11">
        <v>80101500</v>
      </c>
      <c r="H702" s="5" t="s">
        <v>1250</v>
      </c>
      <c r="I702" s="225">
        <v>10</v>
      </c>
      <c r="J702" s="208" t="s">
        <v>33</v>
      </c>
      <c r="K702" s="232">
        <v>52800000</v>
      </c>
      <c r="L702" s="233">
        <v>11</v>
      </c>
      <c r="M702" s="208" t="s">
        <v>765</v>
      </c>
      <c r="N702" s="216" t="s">
        <v>1063</v>
      </c>
      <c r="O702" s="230" t="s">
        <v>127</v>
      </c>
      <c r="P702" s="231" t="s">
        <v>68</v>
      </c>
      <c r="Q702" s="3" t="s">
        <v>448</v>
      </c>
      <c r="R702" s="102">
        <v>700010</v>
      </c>
    </row>
    <row r="703" spans="1:18" ht="20.100000000000001" customHeight="1" x14ac:dyDescent="0.2">
      <c r="A703" s="208" t="s">
        <v>1059</v>
      </c>
      <c r="B703" s="228" t="s">
        <v>1060</v>
      </c>
      <c r="C703" s="209" t="s">
        <v>1251</v>
      </c>
      <c r="D703" s="209" t="s">
        <v>1251</v>
      </c>
      <c r="E703" s="236" t="s">
        <v>1241</v>
      </c>
      <c r="F703" s="210" t="s">
        <v>667</v>
      </c>
      <c r="G703" s="11">
        <v>80101600</v>
      </c>
      <c r="H703" s="5" t="s">
        <v>1252</v>
      </c>
      <c r="I703" s="225">
        <v>10</v>
      </c>
      <c r="J703" s="208" t="s">
        <v>33</v>
      </c>
      <c r="K703" s="232">
        <v>22000000</v>
      </c>
      <c r="L703" s="233">
        <v>4</v>
      </c>
      <c r="M703" s="208" t="s">
        <v>765</v>
      </c>
      <c r="N703" s="216" t="s">
        <v>1063</v>
      </c>
      <c r="O703" s="230" t="s">
        <v>127</v>
      </c>
      <c r="P703" s="231" t="s">
        <v>68</v>
      </c>
      <c r="Q703" s="3" t="s">
        <v>448</v>
      </c>
      <c r="R703" s="102">
        <v>561562</v>
      </c>
    </row>
    <row r="704" spans="1:18" ht="20.100000000000001" customHeight="1" x14ac:dyDescent="0.2">
      <c r="A704" s="208" t="s">
        <v>1059</v>
      </c>
      <c r="B704" s="228" t="s">
        <v>1060</v>
      </c>
      <c r="C704" s="209" t="s">
        <v>1253</v>
      </c>
      <c r="D704" s="209" t="s">
        <v>1253</v>
      </c>
      <c r="E704" s="236" t="s">
        <v>1241</v>
      </c>
      <c r="F704" s="210" t="s">
        <v>667</v>
      </c>
      <c r="G704" s="11">
        <v>80101500</v>
      </c>
      <c r="H704" s="5" t="s">
        <v>1254</v>
      </c>
      <c r="I704" s="225">
        <v>10</v>
      </c>
      <c r="J704" s="208" t="s">
        <v>33</v>
      </c>
      <c r="K704" s="232">
        <v>66528000</v>
      </c>
      <c r="L704" s="233">
        <v>11</v>
      </c>
      <c r="M704" s="208" t="s">
        <v>765</v>
      </c>
      <c r="N704" s="216" t="s">
        <v>1063</v>
      </c>
      <c r="O704" s="230" t="s">
        <v>127</v>
      </c>
      <c r="P704" s="231" t="s">
        <v>68</v>
      </c>
      <c r="Q704" s="3" t="s">
        <v>448</v>
      </c>
      <c r="R704" s="39">
        <v>700027</v>
      </c>
    </row>
    <row r="705" spans="1:18" ht="20.100000000000001" customHeight="1" x14ac:dyDescent="0.2">
      <c r="A705" s="208" t="s">
        <v>1059</v>
      </c>
      <c r="B705" s="228" t="s">
        <v>1060</v>
      </c>
      <c r="C705" s="209" t="s">
        <v>1253</v>
      </c>
      <c r="D705" s="209" t="s">
        <v>1253</v>
      </c>
      <c r="E705" s="236" t="s">
        <v>1241</v>
      </c>
      <c r="F705" s="210" t="s">
        <v>667</v>
      </c>
      <c r="G705" s="11">
        <v>80101500</v>
      </c>
      <c r="H705" s="5" t="s">
        <v>1255</v>
      </c>
      <c r="I705" s="225">
        <v>10</v>
      </c>
      <c r="J705" s="208" t="s">
        <v>33</v>
      </c>
      <c r="K705" s="232">
        <v>66000000</v>
      </c>
      <c r="L705" s="233">
        <v>11</v>
      </c>
      <c r="M705" s="208" t="s">
        <v>765</v>
      </c>
      <c r="N705" s="216" t="s">
        <v>1063</v>
      </c>
      <c r="O705" s="230" t="s">
        <v>127</v>
      </c>
      <c r="P705" s="231" t="s">
        <v>68</v>
      </c>
      <c r="Q705" s="3" t="s">
        <v>448</v>
      </c>
      <c r="R705" s="102">
        <v>700027</v>
      </c>
    </row>
    <row r="706" spans="1:18" ht="20.100000000000001" customHeight="1" x14ac:dyDescent="0.2">
      <c r="A706" s="208" t="s">
        <v>1059</v>
      </c>
      <c r="B706" s="228" t="s">
        <v>1060</v>
      </c>
      <c r="C706" s="209" t="s">
        <v>1253</v>
      </c>
      <c r="D706" s="209" t="s">
        <v>1253</v>
      </c>
      <c r="E706" s="236" t="s">
        <v>1241</v>
      </c>
      <c r="F706" s="210" t="s">
        <v>667</v>
      </c>
      <c r="G706" s="11">
        <v>80101500</v>
      </c>
      <c r="H706" s="5" t="s">
        <v>1256</v>
      </c>
      <c r="I706" s="225">
        <v>10</v>
      </c>
      <c r="J706" s="208" t="s">
        <v>33</v>
      </c>
      <c r="K706" s="232">
        <v>66000000</v>
      </c>
      <c r="L706" s="233">
        <v>11</v>
      </c>
      <c r="M706" s="208" t="s">
        <v>765</v>
      </c>
      <c r="N706" s="216" t="s">
        <v>1063</v>
      </c>
      <c r="O706" s="230" t="s">
        <v>127</v>
      </c>
      <c r="P706" s="231" t="s">
        <v>68</v>
      </c>
      <c r="Q706" s="3" t="s">
        <v>448</v>
      </c>
      <c r="R706" s="102">
        <v>700026</v>
      </c>
    </row>
    <row r="707" spans="1:18" ht="20.100000000000001" customHeight="1" x14ac:dyDescent="0.2">
      <c r="A707" s="208" t="s">
        <v>1059</v>
      </c>
      <c r="B707" s="228" t="s">
        <v>1060</v>
      </c>
      <c r="C707" s="209" t="s">
        <v>1253</v>
      </c>
      <c r="D707" s="209" t="s">
        <v>1253</v>
      </c>
      <c r="E707" s="236" t="s">
        <v>1241</v>
      </c>
      <c r="F707" s="210" t="s">
        <v>667</v>
      </c>
      <c r="G707" s="11">
        <v>80101500</v>
      </c>
      <c r="H707" s="5" t="s">
        <v>1257</v>
      </c>
      <c r="I707" s="225">
        <v>10</v>
      </c>
      <c r="J707" s="208" t="s">
        <v>33</v>
      </c>
      <c r="K707" s="232">
        <v>66000000</v>
      </c>
      <c r="L707" s="233">
        <v>11</v>
      </c>
      <c r="M707" s="208" t="s">
        <v>765</v>
      </c>
      <c r="N707" s="216" t="s">
        <v>1063</v>
      </c>
      <c r="O707" s="230" t="s">
        <v>127</v>
      </c>
      <c r="P707" s="231" t="s">
        <v>68</v>
      </c>
      <c r="Q707" s="3" t="s">
        <v>448</v>
      </c>
      <c r="R707" s="102">
        <v>700029</v>
      </c>
    </row>
    <row r="708" spans="1:18" ht="20.100000000000001" customHeight="1" x14ac:dyDescent="0.2">
      <c r="A708" s="208" t="s">
        <v>1059</v>
      </c>
      <c r="B708" s="228" t="s">
        <v>1060</v>
      </c>
      <c r="C708" s="209" t="s">
        <v>1253</v>
      </c>
      <c r="D708" s="209" t="s">
        <v>1253</v>
      </c>
      <c r="E708" s="236" t="s">
        <v>1241</v>
      </c>
      <c r="F708" s="210" t="s">
        <v>667</v>
      </c>
      <c r="G708" s="11">
        <v>80101500</v>
      </c>
      <c r="H708" s="5" t="s">
        <v>1258</v>
      </c>
      <c r="I708" s="225">
        <v>10</v>
      </c>
      <c r="J708" s="208" t="s">
        <v>33</v>
      </c>
      <c r="K708" s="232">
        <v>39600000</v>
      </c>
      <c r="L708" s="233">
        <v>11</v>
      </c>
      <c r="M708" s="208" t="s">
        <v>765</v>
      </c>
      <c r="N708" s="216" t="s">
        <v>1063</v>
      </c>
      <c r="O708" s="230" t="s">
        <v>127</v>
      </c>
      <c r="P708" s="231" t="s">
        <v>68</v>
      </c>
      <c r="Q708" s="3" t="s">
        <v>448</v>
      </c>
      <c r="R708" s="102">
        <v>700030</v>
      </c>
    </row>
    <row r="709" spans="1:18" ht="20.100000000000001" customHeight="1" x14ac:dyDescent="0.2">
      <c r="A709" s="208" t="s">
        <v>1059</v>
      </c>
      <c r="B709" s="228" t="s">
        <v>1060</v>
      </c>
      <c r="C709" s="209" t="s">
        <v>1253</v>
      </c>
      <c r="D709" s="209" t="s">
        <v>1253</v>
      </c>
      <c r="E709" s="236" t="s">
        <v>1241</v>
      </c>
      <c r="F709" s="210" t="s">
        <v>667</v>
      </c>
      <c r="G709" s="11">
        <v>80101500</v>
      </c>
      <c r="H709" s="5" t="s">
        <v>1259</v>
      </c>
      <c r="I709" s="225">
        <v>10</v>
      </c>
      <c r="J709" s="208" t="s">
        <v>33</v>
      </c>
      <c r="K709" s="232">
        <v>66000000</v>
      </c>
      <c r="L709" s="233">
        <v>11</v>
      </c>
      <c r="M709" s="208" t="s">
        <v>765</v>
      </c>
      <c r="N709" s="216" t="s">
        <v>1063</v>
      </c>
      <c r="O709" s="230" t="s">
        <v>127</v>
      </c>
      <c r="P709" s="231" t="s">
        <v>68</v>
      </c>
      <c r="Q709" s="3" t="s">
        <v>448</v>
      </c>
      <c r="R709" s="102">
        <v>700031</v>
      </c>
    </row>
    <row r="710" spans="1:18" ht="20.100000000000001" customHeight="1" x14ac:dyDescent="0.2">
      <c r="A710" s="208" t="s">
        <v>1059</v>
      </c>
      <c r="B710" s="228" t="s">
        <v>1060</v>
      </c>
      <c r="C710" s="209" t="s">
        <v>1253</v>
      </c>
      <c r="D710" s="209" t="s">
        <v>1253</v>
      </c>
      <c r="E710" s="236" t="s">
        <v>1241</v>
      </c>
      <c r="F710" s="210" t="s">
        <v>667</v>
      </c>
      <c r="G710" s="11">
        <v>80101500</v>
      </c>
      <c r="H710" s="5" t="s">
        <v>1260</v>
      </c>
      <c r="I710" s="225">
        <v>10</v>
      </c>
      <c r="J710" s="208" t="s">
        <v>33</v>
      </c>
      <c r="K710" s="232">
        <v>66000000</v>
      </c>
      <c r="L710" s="233">
        <v>11</v>
      </c>
      <c r="M710" s="208" t="s">
        <v>765</v>
      </c>
      <c r="N710" s="216" t="s">
        <v>1063</v>
      </c>
      <c r="O710" s="230" t="s">
        <v>127</v>
      </c>
      <c r="P710" s="231" t="s">
        <v>68</v>
      </c>
      <c r="Q710" s="3" t="s">
        <v>448</v>
      </c>
      <c r="R710" s="102">
        <v>700031</v>
      </c>
    </row>
    <row r="711" spans="1:18" ht="20.100000000000001" customHeight="1" x14ac:dyDescent="0.2">
      <c r="A711" s="208" t="s">
        <v>1059</v>
      </c>
      <c r="B711" s="228" t="s">
        <v>1060</v>
      </c>
      <c r="C711" s="209" t="s">
        <v>1253</v>
      </c>
      <c r="D711" s="209" t="s">
        <v>1253</v>
      </c>
      <c r="E711" s="236" t="s">
        <v>1241</v>
      </c>
      <c r="F711" s="210" t="s">
        <v>667</v>
      </c>
      <c r="G711" s="11">
        <v>80101500</v>
      </c>
      <c r="H711" s="5" t="s">
        <v>1261</v>
      </c>
      <c r="I711" s="225">
        <v>10</v>
      </c>
      <c r="J711" s="208" t="s">
        <v>33</v>
      </c>
      <c r="K711" s="232">
        <v>66000000</v>
      </c>
      <c r="L711" s="233">
        <v>11</v>
      </c>
      <c r="M711" s="208" t="s">
        <v>765</v>
      </c>
      <c r="N711" s="216" t="s">
        <v>1063</v>
      </c>
      <c r="O711" s="230" t="s">
        <v>127</v>
      </c>
      <c r="P711" s="231" t="s">
        <v>68</v>
      </c>
      <c r="Q711" s="3" t="s">
        <v>448</v>
      </c>
      <c r="R711" s="102">
        <v>700033</v>
      </c>
    </row>
    <row r="712" spans="1:18" ht="20.100000000000001" customHeight="1" x14ac:dyDescent="0.2">
      <c r="A712" s="208" t="s">
        <v>1059</v>
      </c>
      <c r="B712" s="228" t="s">
        <v>1060</v>
      </c>
      <c r="C712" s="209" t="s">
        <v>1253</v>
      </c>
      <c r="D712" s="209" t="s">
        <v>1253</v>
      </c>
      <c r="E712" s="236" t="s">
        <v>1241</v>
      </c>
      <c r="F712" s="210" t="s">
        <v>667</v>
      </c>
      <c r="G712" s="11">
        <v>80101500</v>
      </c>
      <c r="H712" s="5" t="s">
        <v>1262</v>
      </c>
      <c r="I712" s="225">
        <v>10</v>
      </c>
      <c r="J712" s="208" t="s">
        <v>33</v>
      </c>
      <c r="K712" s="232">
        <v>52800000</v>
      </c>
      <c r="L712" s="233">
        <v>11</v>
      </c>
      <c r="M712" s="208" t="s">
        <v>765</v>
      </c>
      <c r="N712" s="216" t="s">
        <v>1063</v>
      </c>
      <c r="O712" s="230" t="s">
        <v>127</v>
      </c>
      <c r="P712" s="231" t="s">
        <v>68</v>
      </c>
      <c r="Q712" s="3" t="s">
        <v>448</v>
      </c>
      <c r="R712" s="102">
        <v>700034</v>
      </c>
    </row>
    <row r="713" spans="1:18" ht="20.100000000000001" customHeight="1" x14ac:dyDescent="0.2">
      <c r="A713" s="208" t="s">
        <v>1059</v>
      </c>
      <c r="B713" s="228" t="s">
        <v>1060</v>
      </c>
      <c r="C713" s="209" t="s">
        <v>1253</v>
      </c>
      <c r="D713" s="209" t="s">
        <v>1253</v>
      </c>
      <c r="E713" s="236" t="s">
        <v>1241</v>
      </c>
      <c r="F713" s="210" t="s">
        <v>667</v>
      </c>
      <c r="G713" s="11">
        <v>80101500</v>
      </c>
      <c r="H713" s="5" t="s">
        <v>1263</v>
      </c>
      <c r="I713" s="225">
        <v>10</v>
      </c>
      <c r="J713" s="208" t="s">
        <v>33</v>
      </c>
      <c r="K713" s="232">
        <v>82500000</v>
      </c>
      <c r="L713" s="233">
        <v>11</v>
      </c>
      <c r="M713" s="208" t="s">
        <v>765</v>
      </c>
      <c r="N713" s="216" t="s">
        <v>1063</v>
      </c>
      <c r="O713" s="230" t="s">
        <v>127</v>
      </c>
      <c r="P713" s="231" t="s">
        <v>68</v>
      </c>
      <c r="Q713" s="3" t="s">
        <v>448</v>
      </c>
      <c r="R713" s="102">
        <v>700035</v>
      </c>
    </row>
    <row r="714" spans="1:18" ht="20.100000000000001" customHeight="1" x14ac:dyDescent="0.2">
      <c r="A714" s="208" t="s">
        <v>1059</v>
      </c>
      <c r="B714" s="228" t="s">
        <v>1060</v>
      </c>
      <c r="C714" s="209" t="s">
        <v>1251</v>
      </c>
      <c r="D714" s="209" t="s">
        <v>1251</v>
      </c>
      <c r="E714" s="236" t="s">
        <v>1241</v>
      </c>
      <c r="F714" s="210" t="s">
        <v>667</v>
      </c>
      <c r="G714" s="11">
        <v>80101600</v>
      </c>
      <c r="H714" s="5" t="s">
        <v>1264</v>
      </c>
      <c r="I714" s="225">
        <v>10</v>
      </c>
      <c r="J714" s="208" t="s">
        <v>33</v>
      </c>
      <c r="K714" s="232">
        <v>74800000</v>
      </c>
      <c r="L714" s="233">
        <v>11</v>
      </c>
      <c r="M714" s="208" t="s">
        <v>765</v>
      </c>
      <c r="N714" s="216" t="s">
        <v>1063</v>
      </c>
      <c r="O714" s="230" t="s">
        <v>127</v>
      </c>
      <c r="P714" s="231" t="s">
        <v>68</v>
      </c>
      <c r="Q714" s="3" t="s">
        <v>448</v>
      </c>
      <c r="R714" s="102">
        <v>700044</v>
      </c>
    </row>
    <row r="715" spans="1:18" ht="20.100000000000001" customHeight="1" x14ac:dyDescent="0.2">
      <c r="A715" s="208" t="s">
        <v>1059</v>
      </c>
      <c r="B715" s="228" t="s">
        <v>1060</v>
      </c>
      <c r="C715" s="209" t="s">
        <v>1251</v>
      </c>
      <c r="D715" s="209" t="s">
        <v>1251</v>
      </c>
      <c r="E715" s="236" t="s">
        <v>1241</v>
      </c>
      <c r="F715" s="210" t="s">
        <v>667</v>
      </c>
      <c r="G715" s="11">
        <v>80101600</v>
      </c>
      <c r="H715" s="5" t="s">
        <v>1265</v>
      </c>
      <c r="I715" s="225">
        <v>10</v>
      </c>
      <c r="J715" s="208" t="s">
        <v>33</v>
      </c>
      <c r="K715" s="232">
        <v>74800000</v>
      </c>
      <c r="L715" s="233">
        <v>11</v>
      </c>
      <c r="M715" s="208" t="s">
        <v>765</v>
      </c>
      <c r="N715" s="216" t="s">
        <v>1063</v>
      </c>
      <c r="O715" s="230" t="s">
        <v>127</v>
      </c>
      <c r="P715" s="231" t="s">
        <v>68</v>
      </c>
      <c r="Q715" s="3" t="s">
        <v>448</v>
      </c>
      <c r="R715" s="102">
        <v>700044</v>
      </c>
    </row>
    <row r="716" spans="1:18" ht="20.100000000000001" customHeight="1" x14ac:dyDescent="0.2">
      <c r="A716" s="208" t="s">
        <v>1059</v>
      </c>
      <c r="B716" s="228" t="s">
        <v>1060</v>
      </c>
      <c r="C716" s="209" t="s">
        <v>1251</v>
      </c>
      <c r="D716" s="209" t="s">
        <v>1251</v>
      </c>
      <c r="E716" s="236" t="s">
        <v>1241</v>
      </c>
      <c r="F716" s="210" t="s">
        <v>667</v>
      </c>
      <c r="G716" s="11">
        <v>80101600</v>
      </c>
      <c r="H716" s="5" t="s">
        <v>1266</v>
      </c>
      <c r="I716" s="225">
        <v>10</v>
      </c>
      <c r="J716" s="208" t="s">
        <v>33</v>
      </c>
      <c r="K716" s="232">
        <v>60500000</v>
      </c>
      <c r="L716" s="233">
        <v>11</v>
      </c>
      <c r="M716" s="208" t="s">
        <v>765</v>
      </c>
      <c r="N716" s="216" t="s">
        <v>1063</v>
      </c>
      <c r="O716" s="230" t="s">
        <v>127</v>
      </c>
      <c r="P716" s="231" t="s">
        <v>68</v>
      </c>
      <c r="Q716" s="3" t="s">
        <v>448</v>
      </c>
      <c r="R716" s="102">
        <v>700044</v>
      </c>
    </row>
    <row r="717" spans="1:18" ht="20.100000000000001" customHeight="1" x14ac:dyDescent="0.2">
      <c r="A717" s="208" t="s">
        <v>1059</v>
      </c>
      <c r="B717" s="228" t="s">
        <v>1060</v>
      </c>
      <c r="C717" s="209" t="s">
        <v>1195</v>
      </c>
      <c r="D717" s="209" t="s">
        <v>1195</v>
      </c>
      <c r="E717" s="236" t="s">
        <v>1241</v>
      </c>
      <c r="F717" s="210" t="s">
        <v>667</v>
      </c>
      <c r="G717" s="11">
        <v>80101500</v>
      </c>
      <c r="H717" s="5" t="s">
        <v>1267</v>
      </c>
      <c r="I717" s="225">
        <v>10</v>
      </c>
      <c r="J717" s="208" t="s">
        <v>33</v>
      </c>
      <c r="K717" s="232">
        <v>104500000</v>
      </c>
      <c r="L717" s="233">
        <v>1</v>
      </c>
      <c r="M717" s="208" t="s">
        <v>765</v>
      </c>
      <c r="N717" s="216" t="s">
        <v>1063</v>
      </c>
      <c r="O717" s="230" t="s">
        <v>127</v>
      </c>
      <c r="P717" s="231" t="s">
        <v>68</v>
      </c>
      <c r="Q717" s="3" t="s">
        <v>448</v>
      </c>
      <c r="R717" s="39"/>
    </row>
    <row r="718" spans="1:18" ht="20.100000000000001" customHeight="1" x14ac:dyDescent="0.2">
      <c r="A718" s="208" t="s">
        <v>1059</v>
      </c>
      <c r="B718" s="228" t="s">
        <v>1060</v>
      </c>
      <c r="C718" s="209" t="s">
        <v>1081</v>
      </c>
      <c r="D718" s="209" t="s">
        <v>1081</v>
      </c>
      <c r="E718" s="236" t="s">
        <v>1241</v>
      </c>
      <c r="F718" s="210" t="s">
        <v>667</v>
      </c>
      <c r="G718" s="11">
        <v>80101500</v>
      </c>
      <c r="H718" s="5" t="s">
        <v>1268</v>
      </c>
      <c r="I718" s="225">
        <v>10</v>
      </c>
      <c r="J718" s="208" t="s">
        <v>33</v>
      </c>
      <c r="K718" s="232">
        <v>61600000</v>
      </c>
      <c r="L718" s="233">
        <v>11</v>
      </c>
      <c r="M718" s="208" t="s">
        <v>765</v>
      </c>
      <c r="N718" s="216" t="s">
        <v>1063</v>
      </c>
      <c r="O718" s="230" t="s">
        <v>127</v>
      </c>
      <c r="P718" s="231" t="s">
        <v>68</v>
      </c>
      <c r="Q718" s="224" t="s">
        <v>448</v>
      </c>
      <c r="R718" s="102">
        <v>700051</v>
      </c>
    </row>
    <row r="719" spans="1:18" ht="20.100000000000001" customHeight="1" x14ac:dyDescent="0.2">
      <c r="A719" s="208" t="s">
        <v>1059</v>
      </c>
      <c r="B719" s="228" t="s">
        <v>1060</v>
      </c>
      <c r="C719" s="209" t="s">
        <v>1060</v>
      </c>
      <c r="D719" s="209" t="s">
        <v>1060</v>
      </c>
      <c r="E719" s="236" t="s">
        <v>1241</v>
      </c>
      <c r="F719" s="210" t="s">
        <v>667</v>
      </c>
      <c r="G719" s="11" t="s">
        <v>1269</v>
      </c>
      <c r="H719" s="5" t="s">
        <v>1270</v>
      </c>
      <c r="I719" s="225">
        <v>10</v>
      </c>
      <c r="J719" s="208" t="s">
        <v>33</v>
      </c>
      <c r="K719" s="232">
        <v>676635333.29999995</v>
      </c>
      <c r="L719" s="233">
        <v>1</v>
      </c>
      <c r="M719" s="208" t="s">
        <v>765</v>
      </c>
      <c r="N719" s="216" t="s">
        <v>1063</v>
      </c>
      <c r="O719" s="230" t="s">
        <v>127</v>
      </c>
      <c r="P719" s="231" t="s">
        <v>68</v>
      </c>
      <c r="Q719" s="224" t="s">
        <v>448</v>
      </c>
      <c r="R719" s="39"/>
    </row>
    <row r="720" spans="1:18" ht="20.100000000000001" customHeight="1" x14ac:dyDescent="0.2">
      <c r="A720" s="208" t="s">
        <v>1059</v>
      </c>
      <c r="B720" s="228" t="s">
        <v>1060</v>
      </c>
      <c r="C720" s="209" t="s">
        <v>1061</v>
      </c>
      <c r="D720" s="209" t="s">
        <v>1061</v>
      </c>
      <c r="E720" s="236" t="s">
        <v>1241</v>
      </c>
      <c r="F720" s="210" t="s">
        <v>667</v>
      </c>
      <c r="G720" s="11" t="s">
        <v>1271</v>
      </c>
      <c r="H720" s="5" t="s">
        <v>1272</v>
      </c>
      <c r="I720" s="225">
        <v>10</v>
      </c>
      <c r="J720" s="208" t="s">
        <v>33</v>
      </c>
      <c r="K720" s="232">
        <v>56666666.700000003</v>
      </c>
      <c r="L720" s="233">
        <v>11</v>
      </c>
      <c r="M720" s="208" t="s">
        <v>765</v>
      </c>
      <c r="N720" s="216" t="s">
        <v>1063</v>
      </c>
      <c r="O720" s="230" t="s">
        <v>127</v>
      </c>
      <c r="P720" s="231" t="s">
        <v>68</v>
      </c>
      <c r="Q720" s="224" t="s">
        <v>448</v>
      </c>
      <c r="R720" s="102">
        <v>561036</v>
      </c>
    </row>
    <row r="721" spans="1:18" ht="20.100000000000001" customHeight="1" x14ac:dyDescent="0.2">
      <c r="A721" s="208" t="s">
        <v>1059</v>
      </c>
      <c r="B721" s="228" t="s">
        <v>1060</v>
      </c>
      <c r="C721" s="209" t="s">
        <v>1229</v>
      </c>
      <c r="D721" s="209" t="s">
        <v>1229</v>
      </c>
      <c r="E721" s="236" t="s">
        <v>869</v>
      </c>
      <c r="F721" s="210" t="s">
        <v>1273</v>
      </c>
      <c r="G721" s="11" t="s">
        <v>1269</v>
      </c>
      <c r="H721" s="5" t="s">
        <v>1274</v>
      </c>
      <c r="I721" s="225">
        <v>10</v>
      </c>
      <c r="J721" s="208" t="s">
        <v>33</v>
      </c>
      <c r="K721" s="232">
        <v>30000000</v>
      </c>
      <c r="L721" s="233">
        <v>5</v>
      </c>
      <c r="M721" s="208" t="s">
        <v>765</v>
      </c>
      <c r="N721" s="216" t="s">
        <v>1063</v>
      </c>
      <c r="O721" s="230" t="s">
        <v>127</v>
      </c>
      <c r="P721" s="231" t="s">
        <v>68</v>
      </c>
      <c r="Q721" s="224" t="s">
        <v>448</v>
      </c>
      <c r="R721" s="17">
        <v>700005</v>
      </c>
    </row>
    <row r="722" spans="1:18" ht="20.100000000000001" customHeight="1" x14ac:dyDescent="0.2">
      <c r="A722" s="208" t="s">
        <v>1059</v>
      </c>
      <c r="B722" s="228" t="s">
        <v>1060</v>
      </c>
      <c r="C722" s="209" t="s">
        <v>1229</v>
      </c>
      <c r="D722" s="209" t="s">
        <v>1229</v>
      </c>
      <c r="E722" s="236" t="s">
        <v>869</v>
      </c>
      <c r="F722" s="210" t="s">
        <v>1273</v>
      </c>
      <c r="G722" s="11">
        <v>80101500</v>
      </c>
      <c r="H722" s="5" t="s">
        <v>1275</v>
      </c>
      <c r="I722" s="225">
        <v>10</v>
      </c>
      <c r="J722" s="208" t="s">
        <v>33</v>
      </c>
      <c r="K722" s="232">
        <v>58300000</v>
      </c>
      <c r="L722" s="233">
        <v>11</v>
      </c>
      <c r="M722" s="208" t="s">
        <v>765</v>
      </c>
      <c r="N722" s="216" t="s">
        <v>1063</v>
      </c>
      <c r="O722" s="230" t="s">
        <v>127</v>
      </c>
      <c r="P722" s="231" t="s">
        <v>68</v>
      </c>
      <c r="Q722" s="224" t="s">
        <v>448</v>
      </c>
      <c r="R722" s="17">
        <v>700020</v>
      </c>
    </row>
    <row r="723" spans="1:18" ht="20.100000000000001" customHeight="1" x14ac:dyDescent="0.2">
      <c r="A723" s="208" t="s">
        <v>1059</v>
      </c>
      <c r="B723" s="228" t="s">
        <v>1060</v>
      </c>
      <c r="C723" s="209" t="s">
        <v>1229</v>
      </c>
      <c r="D723" s="209" t="s">
        <v>1229</v>
      </c>
      <c r="E723" s="236" t="s">
        <v>869</v>
      </c>
      <c r="F723" s="210" t="s">
        <v>1273</v>
      </c>
      <c r="G723" s="11" t="s">
        <v>1269</v>
      </c>
      <c r="H723" s="5" t="s">
        <v>1276</v>
      </c>
      <c r="I723" s="225">
        <v>10</v>
      </c>
      <c r="J723" s="208" t="s">
        <v>33</v>
      </c>
      <c r="K723" s="232">
        <v>52800000</v>
      </c>
      <c r="L723" s="233">
        <v>11</v>
      </c>
      <c r="M723" s="208" t="s">
        <v>765</v>
      </c>
      <c r="N723" s="216" t="s">
        <v>1063</v>
      </c>
      <c r="O723" s="230" t="s">
        <v>127</v>
      </c>
      <c r="P723" s="231" t="s">
        <v>68</v>
      </c>
      <c r="Q723" s="224" t="s">
        <v>448</v>
      </c>
      <c r="R723" s="17">
        <v>700025</v>
      </c>
    </row>
    <row r="724" spans="1:18" ht="20.100000000000001" customHeight="1" x14ac:dyDescent="0.2">
      <c r="A724" s="208" t="s">
        <v>1059</v>
      </c>
      <c r="B724" s="228" t="s">
        <v>1060</v>
      </c>
      <c r="C724" s="209" t="s">
        <v>1081</v>
      </c>
      <c r="D724" s="209" t="s">
        <v>1081</v>
      </c>
      <c r="E724" s="236" t="s">
        <v>869</v>
      </c>
      <c r="F724" s="210" t="s">
        <v>1273</v>
      </c>
      <c r="G724" s="11">
        <v>80101600</v>
      </c>
      <c r="H724" s="5" t="s">
        <v>1277</v>
      </c>
      <c r="I724" s="225">
        <v>10</v>
      </c>
      <c r="J724" s="208" t="s">
        <v>33</v>
      </c>
      <c r="K724" s="232">
        <v>61600000</v>
      </c>
      <c r="L724" s="233">
        <v>11</v>
      </c>
      <c r="M724" s="208" t="s">
        <v>765</v>
      </c>
      <c r="N724" s="216" t="s">
        <v>1063</v>
      </c>
      <c r="O724" s="230" t="s">
        <v>127</v>
      </c>
      <c r="P724" s="231" t="s">
        <v>68</v>
      </c>
      <c r="Q724" s="224" t="s">
        <v>448</v>
      </c>
      <c r="R724" s="17">
        <v>561030</v>
      </c>
    </row>
    <row r="725" spans="1:18" ht="20.100000000000001" customHeight="1" x14ac:dyDescent="0.2">
      <c r="A725" s="208" t="s">
        <v>1059</v>
      </c>
      <c r="B725" s="228" t="s">
        <v>1060</v>
      </c>
      <c r="C725" s="209" t="s">
        <v>190</v>
      </c>
      <c r="D725" s="209" t="s">
        <v>190</v>
      </c>
      <c r="E725" s="236" t="s">
        <v>869</v>
      </c>
      <c r="F725" s="210" t="s">
        <v>1273</v>
      </c>
      <c r="G725" s="11" t="s">
        <v>1278</v>
      </c>
      <c r="H725" s="5" t="s">
        <v>1279</v>
      </c>
      <c r="I725" s="225">
        <v>10</v>
      </c>
      <c r="J725" s="208" t="s">
        <v>33</v>
      </c>
      <c r="K725" s="232">
        <v>58300000</v>
      </c>
      <c r="L725" s="233">
        <v>11</v>
      </c>
      <c r="M725" s="208" t="s">
        <v>765</v>
      </c>
      <c r="N725" s="216" t="s">
        <v>1063</v>
      </c>
      <c r="O725" s="230" t="s">
        <v>127</v>
      </c>
      <c r="P725" s="231" t="s">
        <v>68</v>
      </c>
      <c r="Q725" s="224" t="s">
        <v>448</v>
      </c>
      <c r="R725" s="17">
        <v>700049</v>
      </c>
    </row>
    <row r="726" spans="1:18" ht="20.100000000000001" customHeight="1" x14ac:dyDescent="0.2">
      <c r="A726" s="208" t="s">
        <v>1059</v>
      </c>
      <c r="B726" s="228" t="s">
        <v>1060</v>
      </c>
      <c r="C726" s="209" t="s">
        <v>234</v>
      </c>
      <c r="D726" s="209" t="s">
        <v>234</v>
      </c>
      <c r="E726" s="236" t="s">
        <v>869</v>
      </c>
      <c r="F726" s="210" t="s">
        <v>1273</v>
      </c>
      <c r="G726" s="11">
        <v>80101500</v>
      </c>
      <c r="H726" s="5" t="s">
        <v>1280</v>
      </c>
      <c r="I726" s="225">
        <v>10</v>
      </c>
      <c r="J726" s="208" t="s">
        <v>33</v>
      </c>
      <c r="K726" s="232">
        <v>63800000</v>
      </c>
      <c r="L726" s="233">
        <v>11</v>
      </c>
      <c r="M726" s="208" t="s">
        <v>765</v>
      </c>
      <c r="N726" s="216" t="s">
        <v>1063</v>
      </c>
      <c r="O726" s="230" t="s">
        <v>127</v>
      </c>
      <c r="P726" s="231" t="s">
        <v>68</v>
      </c>
      <c r="Q726" s="224" t="s">
        <v>448</v>
      </c>
      <c r="R726" s="17">
        <v>700072</v>
      </c>
    </row>
    <row r="727" spans="1:18" ht="20.100000000000001" customHeight="1" x14ac:dyDescent="0.2">
      <c r="A727" s="208" t="s">
        <v>1059</v>
      </c>
      <c r="B727" s="228" t="s">
        <v>1060</v>
      </c>
      <c r="C727" s="209" t="s">
        <v>1281</v>
      </c>
      <c r="D727" s="209" t="s">
        <v>50</v>
      </c>
      <c r="E727" s="236" t="s">
        <v>869</v>
      </c>
      <c r="F727" s="210" t="s">
        <v>1273</v>
      </c>
      <c r="G727" s="11" t="s">
        <v>1282</v>
      </c>
      <c r="H727" s="5" t="s">
        <v>1283</v>
      </c>
      <c r="I727" s="225">
        <v>10</v>
      </c>
      <c r="J727" s="208" t="s">
        <v>33</v>
      </c>
      <c r="K727" s="232">
        <v>71500000</v>
      </c>
      <c r="L727" s="233">
        <v>11</v>
      </c>
      <c r="M727" s="208" t="s">
        <v>765</v>
      </c>
      <c r="N727" s="216" t="s">
        <v>1063</v>
      </c>
      <c r="O727" s="230" t="s">
        <v>127</v>
      </c>
      <c r="P727" s="231" t="s">
        <v>68</v>
      </c>
      <c r="Q727" s="224" t="s">
        <v>448</v>
      </c>
      <c r="R727" s="17">
        <v>700085</v>
      </c>
    </row>
    <row r="728" spans="1:18" ht="20.100000000000001" customHeight="1" x14ac:dyDescent="0.2">
      <c r="A728" s="208" t="s">
        <v>1059</v>
      </c>
      <c r="B728" s="228" t="s">
        <v>1060</v>
      </c>
      <c r="C728" s="209" t="s">
        <v>41</v>
      </c>
      <c r="D728" s="209" t="s">
        <v>41</v>
      </c>
      <c r="E728" s="236" t="s">
        <v>869</v>
      </c>
      <c r="F728" s="210" t="s">
        <v>1273</v>
      </c>
      <c r="G728" s="11">
        <v>80101500</v>
      </c>
      <c r="H728" s="5" t="s">
        <v>1284</v>
      </c>
      <c r="I728" s="225">
        <v>10</v>
      </c>
      <c r="J728" s="208" t="s">
        <v>33</v>
      </c>
      <c r="K728" s="232">
        <v>39600000</v>
      </c>
      <c r="L728" s="233">
        <v>11</v>
      </c>
      <c r="M728" s="208" t="s">
        <v>765</v>
      </c>
      <c r="N728" s="216" t="s">
        <v>1063</v>
      </c>
      <c r="O728" s="230" t="s">
        <v>127</v>
      </c>
      <c r="P728" s="231" t="s">
        <v>68</v>
      </c>
      <c r="Q728" s="224" t="s">
        <v>448</v>
      </c>
      <c r="R728" s="17">
        <v>700091</v>
      </c>
    </row>
    <row r="729" spans="1:18" ht="20.100000000000001" customHeight="1" x14ac:dyDescent="0.2">
      <c r="A729" s="208" t="s">
        <v>1059</v>
      </c>
      <c r="B729" s="228" t="s">
        <v>1060</v>
      </c>
      <c r="C729" s="209" t="s">
        <v>41</v>
      </c>
      <c r="D729" s="209" t="s">
        <v>41</v>
      </c>
      <c r="E729" s="236" t="s">
        <v>869</v>
      </c>
      <c r="F729" s="210" t="s">
        <v>1273</v>
      </c>
      <c r="G729" s="11">
        <v>80101500</v>
      </c>
      <c r="H729" s="5" t="s">
        <v>1285</v>
      </c>
      <c r="I729" s="225">
        <v>10</v>
      </c>
      <c r="J729" s="208" t="s">
        <v>33</v>
      </c>
      <c r="K729" s="232">
        <v>95480000</v>
      </c>
      <c r="L729" s="233">
        <v>11</v>
      </c>
      <c r="M729" s="208" t="s">
        <v>765</v>
      </c>
      <c r="N729" s="216" t="s">
        <v>1063</v>
      </c>
      <c r="O729" s="230" t="s">
        <v>127</v>
      </c>
      <c r="P729" s="231" t="s">
        <v>68</v>
      </c>
      <c r="Q729" s="224" t="s">
        <v>448</v>
      </c>
      <c r="R729" s="17">
        <v>700090</v>
      </c>
    </row>
    <row r="730" spans="1:18" ht="20.100000000000001" customHeight="1" x14ac:dyDescent="0.2">
      <c r="A730" s="208" t="s">
        <v>1059</v>
      </c>
      <c r="B730" s="228" t="s">
        <v>1060</v>
      </c>
      <c r="C730" s="209" t="s">
        <v>1286</v>
      </c>
      <c r="D730" s="209" t="s">
        <v>1286</v>
      </c>
      <c r="E730" s="236" t="s">
        <v>869</v>
      </c>
      <c r="F730" s="210" t="s">
        <v>1273</v>
      </c>
      <c r="G730" s="11" t="s">
        <v>1278</v>
      </c>
      <c r="H730" s="5" t="s">
        <v>1287</v>
      </c>
      <c r="I730" s="225">
        <v>10</v>
      </c>
      <c r="J730" s="208" t="s">
        <v>33</v>
      </c>
      <c r="K730" s="232">
        <v>49833333.399999999</v>
      </c>
      <c r="L730" s="233">
        <v>7</v>
      </c>
      <c r="M730" s="208" t="s">
        <v>765</v>
      </c>
      <c r="N730" s="216" t="s">
        <v>1063</v>
      </c>
      <c r="O730" s="246" t="s">
        <v>127</v>
      </c>
      <c r="P730" s="247" t="s">
        <v>68</v>
      </c>
      <c r="Q730" s="238" t="s">
        <v>448</v>
      </c>
      <c r="R730" s="20">
        <v>700037</v>
      </c>
    </row>
    <row r="731" spans="1:18" ht="20.100000000000001" customHeight="1" x14ac:dyDescent="0.2">
      <c r="A731" s="208" t="s">
        <v>1059</v>
      </c>
      <c r="B731" s="228" t="s">
        <v>1060</v>
      </c>
      <c r="C731" s="209" t="s">
        <v>1061</v>
      </c>
      <c r="D731" s="209" t="s">
        <v>1061</v>
      </c>
      <c r="E731" s="236" t="s">
        <v>869</v>
      </c>
      <c r="F731" s="210" t="s">
        <v>1273</v>
      </c>
      <c r="G731" s="11" t="s">
        <v>1288</v>
      </c>
      <c r="H731" s="5" t="s">
        <v>1289</v>
      </c>
      <c r="I731" s="225">
        <v>10</v>
      </c>
      <c r="J731" s="208" t="s">
        <v>33</v>
      </c>
      <c r="K731" s="232">
        <v>300000000</v>
      </c>
      <c r="L731" s="233">
        <v>1</v>
      </c>
      <c r="M731" s="208" t="s">
        <v>765</v>
      </c>
      <c r="N731" s="216" t="s">
        <v>1063</v>
      </c>
      <c r="O731" s="230" t="s">
        <v>67</v>
      </c>
      <c r="P731" s="251" t="s">
        <v>35</v>
      </c>
      <c r="Q731" s="224" t="s">
        <v>1074</v>
      </c>
      <c r="R731" s="39"/>
    </row>
    <row r="732" spans="1:18" ht="20.100000000000001" customHeight="1" x14ac:dyDescent="0.2">
      <c r="A732" s="208" t="s">
        <v>1059</v>
      </c>
      <c r="B732" s="228" t="s">
        <v>1060</v>
      </c>
      <c r="C732" s="209" t="s">
        <v>1061</v>
      </c>
      <c r="D732" s="209" t="s">
        <v>1061</v>
      </c>
      <c r="E732" s="236" t="s">
        <v>869</v>
      </c>
      <c r="F732" s="210" t="s">
        <v>1273</v>
      </c>
      <c r="G732" s="11">
        <v>72102103</v>
      </c>
      <c r="H732" s="5" t="s">
        <v>1290</v>
      </c>
      <c r="I732" s="225">
        <v>10</v>
      </c>
      <c r="J732" s="208" t="s">
        <v>33</v>
      </c>
      <c r="K732" s="232">
        <v>37800000</v>
      </c>
      <c r="L732" s="233">
        <v>1</v>
      </c>
      <c r="M732" s="208" t="s">
        <v>765</v>
      </c>
      <c r="N732" s="216" t="s">
        <v>1063</v>
      </c>
      <c r="O732" s="221" t="s">
        <v>68</v>
      </c>
      <c r="P732" s="147" t="s">
        <v>35</v>
      </c>
      <c r="Q732" s="227" t="s">
        <v>1086</v>
      </c>
      <c r="R732" s="98">
        <v>700097</v>
      </c>
    </row>
    <row r="733" spans="1:18" ht="20.100000000000001" customHeight="1" x14ac:dyDescent="0.2">
      <c r="A733" s="208" t="s">
        <v>1059</v>
      </c>
      <c r="B733" s="228" t="s">
        <v>1060</v>
      </c>
      <c r="C733" s="209" t="s">
        <v>1061</v>
      </c>
      <c r="D733" s="209" t="s">
        <v>1061</v>
      </c>
      <c r="E733" s="236" t="s">
        <v>869</v>
      </c>
      <c r="F733" s="210" t="s">
        <v>1273</v>
      </c>
      <c r="G733" s="11" t="s">
        <v>1291</v>
      </c>
      <c r="H733" s="5" t="s">
        <v>1292</v>
      </c>
      <c r="I733" s="225">
        <v>10</v>
      </c>
      <c r="J733" s="208" t="s">
        <v>33</v>
      </c>
      <c r="K733" s="232">
        <v>77066666.700000003</v>
      </c>
      <c r="L733" s="233">
        <v>11.1</v>
      </c>
      <c r="M733" s="208" t="s">
        <v>765</v>
      </c>
      <c r="N733" s="216" t="s">
        <v>1063</v>
      </c>
      <c r="O733" s="230" t="s">
        <v>127</v>
      </c>
      <c r="P733" s="231" t="s">
        <v>68</v>
      </c>
      <c r="Q733" s="224" t="s">
        <v>448</v>
      </c>
      <c r="R733" s="102">
        <v>561042</v>
      </c>
    </row>
    <row r="734" spans="1:18" ht="20.100000000000001" customHeight="1" x14ac:dyDescent="0.2">
      <c r="A734" s="208" t="s">
        <v>1059</v>
      </c>
      <c r="B734" s="228" t="s">
        <v>1060</v>
      </c>
      <c r="C734" s="209" t="s">
        <v>1061</v>
      </c>
      <c r="D734" s="209" t="s">
        <v>1061</v>
      </c>
      <c r="E734" s="236" t="s">
        <v>869</v>
      </c>
      <c r="F734" s="210" t="s">
        <v>1273</v>
      </c>
      <c r="G734" s="11" t="s">
        <v>1291</v>
      </c>
      <c r="H734" s="5" t="s">
        <v>1293</v>
      </c>
      <c r="I734" s="225">
        <v>10</v>
      </c>
      <c r="J734" s="208" t="s">
        <v>33</v>
      </c>
      <c r="K734" s="232">
        <v>73700000</v>
      </c>
      <c r="L734" s="233">
        <v>11</v>
      </c>
      <c r="M734" s="208" t="s">
        <v>765</v>
      </c>
      <c r="N734" s="216" t="s">
        <v>1063</v>
      </c>
      <c r="O734" s="230" t="s">
        <v>127</v>
      </c>
      <c r="P734" s="231" t="s">
        <v>68</v>
      </c>
      <c r="Q734" s="224" t="s">
        <v>448</v>
      </c>
      <c r="R734" s="102">
        <v>561090</v>
      </c>
    </row>
    <row r="735" spans="1:18" ht="20.100000000000001" customHeight="1" x14ac:dyDescent="0.2">
      <c r="A735" s="208" t="s">
        <v>1059</v>
      </c>
      <c r="B735" s="228" t="s">
        <v>1060</v>
      </c>
      <c r="C735" s="209" t="s">
        <v>1061</v>
      </c>
      <c r="D735" s="209" t="s">
        <v>1061</v>
      </c>
      <c r="E735" s="236" t="s">
        <v>869</v>
      </c>
      <c r="F735" s="210" t="s">
        <v>1273</v>
      </c>
      <c r="G735" s="11" t="s">
        <v>1291</v>
      </c>
      <c r="H735" s="5" t="s">
        <v>1294</v>
      </c>
      <c r="I735" s="225">
        <v>10</v>
      </c>
      <c r="J735" s="208" t="s">
        <v>33</v>
      </c>
      <c r="K735" s="232">
        <v>73666666.700000003</v>
      </c>
      <c r="L735" s="233">
        <v>11.1</v>
      </c>
      <c r="M735" s="208" t="s">
        <v>765</v>
      </c>
      <c r="N735" s="216" t="s">
        <v>1063</v>
      </c>
      <c r="O735" s="230" t="s">
        <v>127</v>
      </c>
      <c r="P735" s="231" t="s">
        <v>68</v>
      </c>
      <c r="Q735" s="224" t="s">
        <v>448</v>
      </c>
      <c r="R735" s="102">
        <v>561012</v>
      </c>
    </row>
    <row r="736" spans="1:18" ht="20.100000000000001" customHeight="1" x14ac:dyDescent="0.2">
      <c r="A736" s="208" t="s">
        <v>1059</v>
      </c>
      <c r="B736" s="228" t="s">
        <v>1060</v>
      </c>
      <c r="C736" s="209" t="s">
        <v>1195</v>
      </c>
      <c r="D736" s="209" t="s">
        <v>1195</v>
      </c>
      <c r="E736" s="236" t="s">
        <v>869</v>
      </c>
      <c r="F736" s="210" t="s">
        <v>1273</v>
      </c>
      <c r="G736" s="11" t="s">
        <v>1278</v>
      </c>
      <c r="H736" s="5" t="s">
        <v>1295</v>
      </c>
      <c r="I736" s="225">
        <v>10</v>
      </c>
      <c r="J736" s="208" t="s">
        <v>33</v>
      </c>
      <c r="K736" s="232">
        <v>60500000</v>
      </c>
      <c r="L736" s="233">
        <v>11</v>
      </c>
      <c r="M736" s="208" t="s">
        <v>765</v>
      </c>
      <c r="N736" s="216" t="s">
        <v>1063</v>
      </c>
      <c r="O736" s="230" t="s">
        <v>127</v>
      </c>
      <c r="P736" s="231" t="s">
        <v>68</v>
      </c>
      <c r="Q736" s="224" t="s">
        <v>448</v>
      </c>
      <c r="R736" s="102">
        <v>561016</v>
      </c>
    </row>
    <row r="737" spans="1:18" ht="20.100000000000001" customHeight="1" x14ac:dyDescent="0.2">
      <c r="A737" s="208" t="s">
        <v>1059</v>
      </c>
      <c r="B737" s="228" t="s">
        <v>1060</v>
      </c>
      <c r="C737" s="209" t="s">
        <v>1061</v>
      </c>
      <c r="D737" s="209" t="s">
        <v>1061</v>
      </c>
      <c r="E737" s="236" t="s">
        <v>869</v>
      </c>
      <c r="F737" s="210" t="s">
        <v>1273</v>
      </c>
      <c r="G737" s="11" t="s">
        <v>1291</v>
      </c>
      <c r="H737" s="5" t="s">
        <v>1296</v>
      </c>
      <c r="I737" s="225">
        <v>10</v>
      </c>
      <c r="J737" s="208" t="s">
        <v>33</v>
      </c>
      <c r="K737" s="232">
        <v>73666666.700000003</v>
      </c>
      <c r="L737" s="233">
        <v>11.1</v>
      </c>
      <c r="M737" s="208" t="s">
        <v>765</v>
      </c>
      <c r="N737" s="216" t="s">
        <v>1063</v>
      </c>
      <c r="O737" s="230" t="s">
        <v>127</v>
      </c>
      <c r="P737" s="231" t="s">
        <v>68</v>
      </c>
      <c r="Q737" s="224" t="s">
        <v>448</v>
      </c>
      <c r="R737" s="102">
        <v>561122</v>
      </c>
    </row>
    <row r="738" spans="1:18" ht="20.100000000000001" customHeight="1" x14ac:dyDescent="0.2">
      <c r="A738" s="208" t="s">
        <v>1059</v>
      </c>
      <c r="B738" s="228" t="s">
        <v>1060</v>
      </c>
      <c r="C738" s="209" t="s">
        <v>1061</v>
      </c>
      <c r="D738" s="209" t="s">
        <v>1061</v>
      </c>
      <c r="E738" s="236" t="s">
        <v>869</v>
      </c>
      <c r="F738" s="210" t="s">
        <v>1273</v>
      </c>
      <c r="G738" s="11" t="s">
        <v>1291</v>
      </c>
      <c r="H738" s="5" t="s">
        <v>1297</v>
      </c>
      <c r="I738" s="225">
        <v>10</v>
      </c>
      <c r="J738" s="208" t="s">
        <v>33</v>
      </c>
      <c r="K738" s="232">
        <v>73666666.700000003</v>
      </c>
      <c r="L738" s="233">
        <v>11.1</v>
      </c>
      <c r="M738" s="208" t="s">
        <v>765</v>
      </c>
      <c r="N738" s="216" t="s">
        <v>1063</v>
      </c>
      <c r="O738" s="230" t="s">
        <v>127</v>
      </c>
      <c r="P738" s="231" t="s">
        <v>68</v>
      </c>
      <c r="Q738" s="224" t="s">
        <v>448</v>
      </c>
      <c r="R738" s="102">
        <v>561123</v>
      </c>
    </row>
    <row r="739" spans="1:18" ht="20.100000000000001" customHeight="1" x14ac:dyDescent="0.2">
      <c r="A739" s="208" t="s">
        <v>1059</v>
      </c>
      <c r="B739" s="228" t="s">
        <v>1060</v>
      </c>
      <c r="C739" s="209" t="s">
        <v>1061</v>
      </c>
      <c r="D739" s="209" t="s">
        <v>1061</v>
      </c>
      <c r="E739" s="236" t="s">
        <v>869</v>
      </c>
      <c r="F739" s="210" t="s">
        <v>1273</v>
      </c>
      <c r="G739" s="11" t="s">
        <v>1291</v>
      </c>
      <c r="H739" s="5" t="s">
        <v>1298</v>
      </c>
      <c r="I739" s="225">
        <v>10</v>
      </c>
      <c r="J739" s="208" t="s">
        <v>33</v>
      </c>
      <c r="K739" s="232">
        <v>52800000</v>
      </c>
      <c r="L739" s="233">
        <v>11</v>
      </c>
      <c r="M739" s="208" t="s">
        <v>765</v>
      </c>
      <c r="N739" s="216" t="s">
        <v>1063</v>
      </c>
      <c r="O739" s="230" t="s">
        <v>127</v>
      </c>
      <c r="P739" s="231" t="s">
        <v>68</v>
      </c>
      <c r="Q739" s="224" t="s">
        <v>448</v>
      </c>
      <c r="R739" s="102">
        <v>561244</v>
      </c>
    </row>
    <row r="740" spans="1:18" ht="20.100000000000001" customHeight="1" x14ac:dyDescent="0.2">
      <c r="A740" s="208" t="s">
        <v>1059</v>
      </c>
      <c r="B740" s="228" t="s">
        <v>1060</v>
      </c>
      <c r="C740" s="209" t="s">
        <v>1061</v>
      </c>
      <c r="D740" s="209" t="s">
        <v>1061</v>
      </c>
      <c r="E740" s="236" t="s">
        <v>869</v>
      </c>
      <c r="F740" s="210" t="s">
        <v>1273</v>
      </c>
      <c r="G740" s="11" t="s">
        <v>1291</v>
      </c>
      <c r="H740" s="5" t="s">
        <v>1299</v>
      </c>
      <c r="I740" s="225">
        <v>10</v>
      </c>
      <c r="J740" s="208" t="s">
        <v>33</v>
      </c>
      <c r="K740" s="232">
        <v>73700000</v>
      </c>
      <c r="L740" s="233">
        <v>11</v>
      </c>
      <c r="M740" s="208" t="s">
        <v>765</v>
      </c>
      <c r="N740" s="216" t="s">
        <v>1063</v>
      </c>
      <c r="O740" s="230" t="s">
        <v>127</v>
      </c>
      <c r="P740" s="231" t="s">
        <v>68</v>
      </c>
      <c r="Q740" s="224" t="s">
        <v>448</v>
      </c>
      <c r="R740" s="102">
        <v>561245</v>
      </c>
    </row>
    <row r="741" spans="1:18" ht="20.100000000000001" customHeight="1" x14ac:dyDescent="0.2">
      <c r="A741" s="208" t="s">
        <v>1059</v>
      </c>
      <c r="B741" s="228" t="s">
        <v>1060</v>
      </c>
      <c r="C741" s="209" t="s">
        <v>1253</v>
      </c>
      <c r="D741" s="209" t="s">
        <v>1253</v>
      </c>
      <c r="E741" s="236" t="s">
        <v>869</v>
      </c>
      <c r="F741" s="210" t="s">
        <v>1273</v>
      </c>
      <c r="G741" s="11" t="s">
        <v>1278</v>
      </c>
      <c r="H741" s="5" t="s">
        <v>1300</v>
      </c>
      <c r="I741" s="225">
        <v>10</v>
      </c>
      <c r="J741" s="208" t="s">
        <v>33</v>
      </c>
      <c r="K741" s="232">
        <v>33000000</v>
      </c>
      <c r="L741" s="233">
        <v>11</v>
      </c>
      <c r="M741" s="208" t="s">
        <v>765</v>
      </c>
      <c r="N741" s="216" t="s">
        <v>1063</v>
      </c>
      <c r="O741" s="230" t="s">
        <v>127</v>
      </c>
      <c r="P741" s="231" t="s">
        <v>68</v>
      </c>
      <c r="Q741" s="224" t="s">
        <v>448</v>
      </c>
      <c r="R741" s="102">
        <v>561374</v>
      </c>
    </row>
    <row r="742" spans="1:18" ht="20.100000000000001" customHeight="1" x14ac:dyDescent="0.2">
      <c r="A742" s="208" t="s">
        <v>1059</v>
      </c>
      <c r="B742" s="228" t="s">
        <v>1060</v>
      </c>
      <c r="C742" s="209" t="s">
        <v>1061</v>
      </c>
      <c r="D742" s="209" t="s">
        <v>1061</v>
      </c>
      <c r="E742" s="236" t="s">
        <v>869</v>
      </c>
      <c r="F742" s="210" t="s">
        <v>1273</v>
      </c>
      <c r="G742" s="11" t="s">
        <v>1291</v>
      </c>
      <c r="H742" s="5" t="s">
        <v>1301</v>
      </c>
      <c r="I742" s="225">
        <v>10</v>
      </c>
      <c r="J742" s="208" t="s">
        <v>33</v>
      </c>
      <c r="K742" s="232">
        <v>73700000</v>
      </c>
      <c r="L742" s="233">
        <v>11</v>
      </c>
      <c r="M742" s="208" t="s">
        <v>765</v>
      </c>
      <c r="N742" s="216" t="s">
        <v>1063</v>
      </c>
      <c r="O742" s="230" t="s">
        <v>127</v>
      </c>
      <c r="P742" s="231" t="s">
        <v>68</v>
      </c>
      <c r="Q742" s="224" t="s">
        <v>448</v>
      </c>
      <c r="R742" s="102">
        <v>561482</v>
      </c>
    </row>
    <row r="743" spans="1:18" ht="20.100000000000001" customHeight="1" x14ac:dyDescent="0.2">
      <c r="A743" s="208" t="s">
        <v>1059</v>
      </c>
      <c r="B743" s="228" t="s">
        <v>1060</v>
      </c>
      <c r="C743" s="209" t="s">
        <v>1302</v>
      </c>
      <c r="D743" s="209" t="s">
        <v>1302</v>
      </c>
      <c r="E743" s="236" t="s">
        <v>869</v>
      </c>
      <c r="F743" s="210" t="s">
        <v>1273</v>
      </c>
      <c r="G743" s="11" t="s">
        <v>1278</v>
      </c>
      <c r="H743" s="5" t="s">
        <v>1303</v>
      </c>
      <c r="I743" s="225">
        <v>10</v>
      </c>
      <c r="J743" s="208" t="s">
        <v>33</v>
      </c>
      <c r="K743" s="232">
        <v>24963849</v>
      </c>
      <c r="L743" s="233">
        <v>1</v>
      </c>
      <c r="M743" s="208" t="s">
        <v>765</v>
      </c>
      <c r="N743" s="216" t="s">
        <v>1063</v>
      </c>
      <c r="O743" s="230" t="s">
        <v>127</v>
      </c>
      <c r="P743" s="231" t="s">
        <v>68</v>
      </c>
      <c r="Q743" s="224" t="s">
        <v>448</v>
      </c>
      <c r="R743" s="102">
        <v>700056</v>
      </c>
    </row>
    <row r="744" spans="1:18" ht="20.100000000000001" customHeight="1" x14ac:dyDescent="0.2">
      <c r="A744" s="208" t="s">
        <v>1059</v>
      </c>
      <c r="B744" s="228" t="s">
        <v>1060</v>
      </c>
      <c r="C744" s="209" t="s">
        <v>1061</v>
      </c>
      <c r="D744" s="209" t="s">
        <v>1061</v>
      </c>
      <c r="E744" s="236" t="s">
        <v>869</v>
      </c>
      <c r="F744" s="210" t="s">
        <v>1273</v>
      </c>
      <c r="G744" s="11" t="s">
        <v>1291</v>
      </c>
      <c r="H744" s="5" t="s">
        <v>1304</v>
      </c>
      <c r="I744" s="225">
        <v>10</v>
      </c>
      <c r="J744" s="208" t="s">
        <v>33</v>
      </c>
      <c r="K744" s="232">
        <v>66000000</v>
      </c>
      <c r="L744" s="233">
        <v>11</v>
      </c>
      <c r="M744" s="208" t="s">
        <v>765</v>
      </c>
      <c r="N744" s="216" t="s">
        <v>1063</v>
      </c>
      <c r="O744" s="230" t="s">
        <v>127</v>
      </c>
      <c r="P744" s="231" t="s">
        <v>68</v>
      </c>
      <c r="Q744" s="224" t="s">
        <v>448</v>
      </c>
      <c r="R744" s="102">
        <v>561676</v>
      </c>
    </row>
    <row r="745" spans="1:18" ht="20.100000000000001" customHeight="1" x14ac:dyDescent="0.2">
      <c r="A745" s="208" t="s">
        <v>1059</v>
      </c>
      <c r="B745" s="228" t="s">
        <v>1060</v>
      </c>
      <c r="C745" s="209" t="s">
        <v>234</v>
      </c>
      <c r="D745" s="209" t="s">
        <v>234</v>
      </c>
      <c r="E745" s="236" t="s">
        <v>869</v>
      </c>
      <c r="F745" s="210" t="s">
        <v>1273</v>
      </c>
      <c r="G745" s="11">
        <v>80141501</v>
      </c>
      <c r="H745" s="5" t="s">
        <v>1305</v>
      </c>
      <c r="I745" s="225">
        <v>10</v>
      </c>
      <c r="J745" s="208" t="s">
        <v>33</v>
      </c>
      <c r="K745" s="232">
        <v>80000000</v>
      </c>
      <c r="L745" s="233">
        <v>1</v>
      </c>
      <c r="M745" s="208" t="s">
        <v>765</v>
      </c>
      <c r="N745" s="216" t="s">
        <v>1063</v>
      </c>
      <c r="O745" s="246" t="s">
        <v>68</v>
      </c>
      <c r="P745" s="247" t="s">
        <v>67</v>
      </c>
      <c r="Q745" s="238" t="s">
        <v>448</v>
      </c>
      <c r="R745" s="97">
        <v>700070</v>
      </c>
    </row>
    <row r="746" spans="1:18" ht="20.100000000000001" customHeight="1" x14ac:dyDescent="0.2">
      <c r="A746" s="208" t="s">
        <v>1059</v>
      </c>
      <c r="B746" s="228" t="s">
        <v>1060</v>
      </c>
      <c r="C746" s="210" t="s">
        <v>1061</v>
      </c>
      <c r="D746" s="209" t="s">
        <v>1061</v>
      </c>
      <c r="E746" s="236" t="s">
        <v>869</v>
      </c>
      <c r="F746" s="210" t="s">
        <v>1273</v>
      </c>
      <c r="G746" s="11">
        <v>80111617</v>
      </c>
      <c r="H746" s="23" t="s">
        <v>1306</v>
      </c>
      <c r="I746" s="225">
        <v>10</v>
      </c>
      <c r="J746" s="208" t="s">
        <v>33</v>
      </c>
      <c r="K746" s="232">
        <v>2440540500</v>
      </c>
      <c r="L746" s="233">
        <v>1</v>
      </c>
      <c r="M746" s="208" t="s">
        <v>765</v>
      </c>
      <c r="N746" s="216" t="s">
        <v>1063</v>
      </c>
      <c r="O746" s="230" t="s">
        <v>68</v>
      </c>
      <c r="P746" s="251" t="s">
        <v>67</v>
      </c>
      <c r="Q746" s="224" t="s">
        <v>1307</v>
      </c>
      <c r="R746" s="39"/>
    </row>
    <row r="747" spans="1:18" ht="20.100000000000001" customHeight="1" x14ac:dyDescent="0.2">
      <c r="A747" s="208" t="s">
        <v>1059</v>
      </c>
      <c r="B747" s="228" t="s">
        <v>1060</v>
      </c>
      <c r="C747" s="210" t="s">
        <v>1061</v>
      </c>
      <c r="D747" s="209" t="s">
        <v>1061</v>
      </c>
      <c r="E747" s="236" t="s">
        <v>869</v>
      </c>
      <c r="F747" s="210" t="s">
        <v>1273</v>
      </c>
      <c r="G747" s="11">
        <v>72121400</v>
      </c>
      <c r="H747" s="5" t="s">
        <v>1308</v>
      </c>
      <c r="I747" s="225">
        <v>10</v>
      </c>
      <c r="J747" s="208" t="s">
        <v>33</v>
      </c>
      <c r="K747" s="232">
        <v>2028925650.8</v>
      </c>
      <c r="L747" s="233">
        <v>1</v>
      </c>
      <c r="M747" s="208" t="s">
        <v>765</v>
      </c>
      <c r="N747" s="216" t="s">
        <v>1063</v>
      </c>
      <c r="O747" s="230" t="s">
        <v>35</v>
      </c>
      <c r="P747" s="251" t="s">
        <v>36</v>
      </c>
      <c r="Q747" s="224" t="s">
        <v>1307</v>
      </c>
      <c r="R747" s="39"/>
    </row>
    <row r="748" spans="1:18" ht="20.100000000000001" customHeight="1" x14ac:dyDescent="0.2">
      <c r="A748" s="208" t="s">
        <v>1059</v>
      </c>
      <c r="B748" s="228" t="s">
        <v>1060</v>
      </c>
      <c r="C748" s="210" t="s">
        <v>1061</v>
      </c>
      <c r="D748" s="209" t="s">
        <v>1061</v>
      </c>
      <c r="E748" s="236" t="s">
        <v>1309</v>
      </c>
      <c r="F748" s="210" t="s">
        <v>1310</v>
      </c>
      <c r="G748" s="11">
        <v>43231507</v>
      </c>
      <c r="H748" s="5" t="s">
        <v>1311</v>
      </c>
      <c r="I748" s="225">
        <v>10</v>
      </c>
      <c r="J748" s="208" t="s">
        <v>33</v>
      </c>
      <c r="K748" s="232">
        <v>5000000</v>
      </c>
      <c r="L748" s="233">
        <v>1</v>
      </c>
      <c r="M748" s="208" t="s">
        <v>765</v>
      </c>
      <c r="N748" s="216" t="s">
        <v>1063</v>
      </c>
      <c r="O748" s="230" t="s">
        <v>901</v>
      </c>
      <c r="P748" s="251" t="s">
        <v>1239</v>
      </c>
      <c r="Q748" s="224" t="s">
        <v>1307</v>
      </c>
      <c r="R748" s="39">
        <v>700124</v>
      </c>
    </row>
    <row r="749" spans="1:18" ht="20.100000000000001" customHeight="1" x14ac:dyDescent="0.2">
      <c r="A749" s="208" t="s">
        <v>1059</v>
      </c>
      <c r="B749" s="228" t="s">
        <v>1060</v>
      </c>
      <c r="C749" s="210" t="s">
        <v>1061</v>
      </c>
      <c r="D749" s="209" t="s">
        <v>1061</v>
      </c>
      <c r="E749" s="236" t="s">
        <v>874</v>
      </c>
      <c r="F749" s="210" t="s">
        <v>371</v>
      </c>
      <c r="G749" s="11">
        <v>90101700</v>
      </c>
      <c r="H749" s="5" t="s">
        <v>1312</v>
      </c>
      <c r="I749" s="225">
        <v>10</v>
      </c>
      <c r="J749" s="208" t="s">
        <v>33</v>
      </c>
      <c r="K749" s="232">
        <v>2530820305.5999999</v>
      </c>
      <c r="L749" s="233">
        <v>1</v>
      </c>
      <c r="M749" s="208" t="s">
        <v>765</v>
      </c>
      <c r="N749" s="216" t="s">
        <v>1063</v>
      </c>
      <c r="O749" s="244" t="s">
        <v>127</v>
      </c>
      <c r="P749" s="245" t="s">
        <v>68</v>
      </c>
      <c r="Q749" s="227" t="s">
        <v>1068</v>
      </c>
      <c r="R749" s="98">
        <v>700094</v>
      </c>
    </row>
    <row r="750" spans="1:18" ht="20.100000000000001" customHeight="1" x14ac:dyDescent="0.2">
      <c r="A750" s="208" t="s">
        <v>1059</v>
      </c>
      <c r="B750" s="228" t="s">
        <v>1060</v>
      </c>
      <c r="C750" s="210" t="s">
        <v>1061</v>
      </c>
      <c r="D750" s="209" t="s">
        <v>1061</v>
      </c>
      <c r="E750" s="236" t="s">
        <v>874</v>
      </c>
      <c r="F750" s="210" t="s">
        <v>371</v>
      </c>
      <c r="G750" s="11">
        <v>90101700</v>
      </c>
      <c r="H750" s="5" t="s">
        <v>1222</v>
      </c>
      <c r="I750" s="225">
        <v>10</v>
      </c>
      <c r="J750" s="208" t="s">
        <v>230</v>
      </c>
      <c r="K750" s="232">
        <v>469179694.39999998</v>
      </c>
      <c r="L750" s="233">
        <v>1</v>
      </c>
      <c r="M750" s="208" t="s">
        <v>765</v>
      </c>
      <c r="N750" s="216" t="s">
        <v>1063</v>
      </c>
      <c r="O750" s="230" t="s">
        <v>127</v>
      </c>
      <c r="P750" s="231" t="s">
        <v>68</v>
      </c>
      <c r="Q750" s="224" t="s">
        <v>1068</v>
      </c>
      <c r="R750" s="102">
        <v>514349</v>
      </c>
    </row>
    <row r="751" spans="1:18" ht="20.100000000000001" customHeight="1" x14ac:dyDescent="0.2">
      <c r="A751" s="208" t="s">
        <v>1059</v>
      </c>
      <c r="B751" s="228" t="s">
        <v>1060</v>
      </c>
      <c r="C751" s="209" t="s">
        <v>234</v>
      </c>
      <c r="D751" s="209" t="s">
        <v>234</v>
      </c>
      <c r="E751" s="236" t="s">
        <v>880</v>
      </c>
      <c r="F751" s="210" t="s">
        <v>374</v>
      </c>
      <c r="G751" s="11">
        <v>78187500</v>
      </c>
      <c r="H751" s="5" t="s">
        <v>1313</v>
      </c>
      <c r="I751" s="225">
        <v>10</v>
      </c>
      <c r="J751" s="208" t="s">
        <v>230</v>
      </c>
      <c r="K751" s="232">
        <v>750000000</v>
      </c>
      <c r="L751" s="233">
        <v>1</v>
      </c>
      <c r="M751" s="208" t="s">
        <v>765</v>
      </c>
      <c r="N751" s="216" t="s">
        <v>1063</v>
      </c>
      <c r="O751" s="230" t="s">
        <v>127</v>
      </c>
      <c r="P751" s="231" t="s">
        <v>68</v>
      </c>
      <c r="Q751" s="224" t="s">
        <v>429</v>
      </c>
      <c r="R751" s="17">
        <v>531786</v>
      </c>
    </row>
    <row r="752" spans="1:18" ht="20.100000000000001" customHeight="1" x14ac:dyDescent="0.2">
      <c r="A752" s="208" t="s">
        <v>1059</v>
      </c>
      <c r="B752" s="228" t="s">
        <v>1060</v>
      </c>
      <c r="C752" s="209" t="s">
        <v>234</v>
      </c>
      <c r="D752" s="209" t="s">
        <v>234</v>
      </c>
      <c r="E752" s="236" t="s">
        <v>880</v>
      </c>
      <c r="F752" s="210" t="s">
        <v>374</v>
      </c>
      <c r="G752" s="11">
        <v>78187500</v>
      </c>
      <c r="H752" s="5" t="s">
        <v>1314</v>
      </c>
      <c r="I752" s="225">
        <v>10</v>
      </c>
      <c r="J752" s="208" t="s">
        <v>230</v>
      </c>
      <c r="K752" s="232">
        <v>350000000</v>
      </c>
      <c r="L752" s="233">
        <v>1</v>
      </c>
      <c r="M752" s="208" t="s">
        <v>765</v>
      </c>
      <c r="N752" s="216" t="s">
        <v>1063</v>
      </c>
      <c r="O752" s="230" t="s">
        <v>127</v>
      </c>
      <c r="P752" s="231" t="s">
        <v>68</v>
      </c>
      <c r="Q752" s="224" t="s">
        <v>429</v>
      </c>
      <c r="R752" s="17">
        <v>531786</v>
      </c>
    </row>
    <row r="753" spans="1:18" ht="20.100000000000001" customHeight="1" x14ac:dyDescent="0.2">
      <c r="A753" s="208" t="s">
        <v>1059</v>
      </c>
      <c r="B753" s="228" t="s">
        <v>1060</v>
      </c>
      <c r="C753" s="209" t="s">
        <v>234</v>
      </c>
      <c r="D753" s="209" t="s">
        <v>234</v>
      </c>
      <c r="E753" s="236" t="s">
        <v>880</v>
      </c>
      <c r="F753" s="210" t="s">
        <v>374</v>
      </c>
      <c r="G753" s="11">
        <v>78187500</v>
      </c>
      <c r="H753" s="5" t="s">
        <v>1315</v>
      </c>
      <c r="I753" s="225">
        <v>10</v>
      </c>
      <c r="J753" s="208" t="s">
        <v>33</v>
      </c>
      <c r="K753" s="232">
        <v>3897589434.75</v>
      </c>
      <c r="L753" s="233">
        <v>8</v>
      </c>
      <c r="M753" s="208" t="s">
        <v>765</v>
      </c>
      <c r="N753" s="216" t="s">
        <v>1063</v>
      </c>
      <c r="O753" s="230" t="s">
        <v>79</v>
      </c>
      <c r="P753" s="231" t="s">
        <v>1239</v>
      </c>
      <c r="Q753" s="224" t="s">
        <v>429</v>
      </c>
      <c r="R753" s="39">
        <v>700081</v>
      </c>
    </row>
    <row r="754" spans="1:18" ht="20.100000000000001" customHeight="1" x14ac:dyDescent="0.2">
      <c r="A754" s="208" t="s">
        <v>1059</v>
      </c>
      <c r="B754" s="228" t="s">
        <v>1060</v>
      </c>
      <c r="C754" s="209" t="s">
        <v>234</v>
      </c>
      <c r="D754" s="209" t="s">
        <v>234</v>
      </c>
      <c r="E754" s="236" t="s">
        <v>880</v>
      </c>
      <c r="F754" s="210" t="s">
        <v>374</v>
      </c>
      <c r="G754" s="11">
        <v>78187500</v>
      </c>
      <c r="H754" s="5" t="s">
        <v>1315</v>
      </c>
      <c r="I754" s="225">
        <v>16</v>
      </c>
      <c r="J754" s="208" t="s">
        <v>33</v>
      </c>
      <c r="K754" s="232">
        <v>3426250000</v>
      </c>
      <c r="L754" s="233">
        <v>1</v>
      </c>
      <c r="M754" s="208" t="s">
        <v>765</v>
      </c>
      <c r="N754" s="216" t="s">
        <v>1063</v>
      </c>
      <c r="O754" s="230" t="s">
        <v>79</v>
      </c>
      <c r="P754" s="231" t="s">
        <v>1239</v>
      </c>
      <c r="Q754" s="224" t="s">
        <v>429</v>
      </c>
      <c r="R754" s="39">
        <v>700081</v>
      </c>
    </row>
    <row r="755" spans="1:18" ht="20.100000000000001" customHeight="1" x14ac:dyDescent="0.2">
      <c r="A755" s="208" t="s">
        <v>1059</v>
      </c>
      <c r="B755" s="228" t="s">
        <v>1060</v>
      </c>
      <c r="C755" s="209" t="s">
        <v>356</v>
      </c>
      <c r="D755" s="209" t="s">
        <v>356</v>
      </c>
      <c r="E755" s="236" t="s">
        <v>880</v>
      </c>
      <c r="F755" s="210" t="s">
        <v>374</v>
      </c>
      <c r="G755" s="11" t="s">
        <v>1316</v>
      </c>
      <c r="H755" s="5" t="s">
        <v>1317</v>
      </c>
      <c r="I755" s="225">
        <v>10</v>
      </c>
      <c r="J755" s="208" t="s">
        <v>33</v>
      </c>
      <c r="K755" s="232">
        <v>60000000</v>
      </c>
      <c r="L755" s="233">
        <v>1</v>
      </c>
      <c r="M755" s="208" t="s">
        <v>765</v>
      </c>
      <c r="N755" s="216" t="s">
        <v>1063</v>
      </c>
      <c r="O755" s="223" t="s">
        <v>68</v>
      </c>
      <c r="P755" s="186" t="s">
        <v>35</v>
      </c>
      <c r="Q755" s="224" t="s">
        <v>1086</v>
      </c>
      <c r="R755" s="39">
        <v>700084</v>
      </c>
    </row>
    <row r="756" spans="1:18" ht="20.100000000000001" customHeight="1" x14ac:dyDescent="0.2">
      <c r="A756" s="208" t="s">
        <v>1059</v>
      </c>
      <c r="B756" s="228" t="s">
        <v>1060</v>
      </c>
      <c r="C756" s="209" t="s">
        <v>50</v>
      </c>
      <c r="D756" s="209" t="s">
        <v>50</v>
      </c>
      <c r="E756" s="236" t="s">
        <v>880</v>
      </c>
      <c r="F756" s="210" t="s">
        <v>374</v>
      </c>
      <c r="G756" s="11">
        <v>46171622</v>
      </c>
      <c r="H756" s="5" t="s">
        <v>1318</v>
      </c>
      <c r="I756" s="225">
        <v>10</v>
      </c>
      <c r="J756" s="208" t="s">
        <v>33</v>
      </c>
      <c r="K756" s="232">
        <v>55500000</v>
      </c>
      <c r="L756" s="233">
        <v>1</v>
      </c>
      <c r="M756" s="208" t="s">
        <v>765</v>
      </c>
      <c r="N756" s="216" t="s">
        <v>1063</v>
      </c>
      <c r="O756" s="230" t="s">
        <v>35</v>
      </c>
      <c r="P756" s="231" t="s">
        <v>80</v>
      </c>
      <c r="Q756" s="3" t="s">
        <v>429</v>
      </c>
      <c r="R756" s="39">
        <v>700089</v>
      </c>
    </row>
    <row r="757" spans="1:18" ht="20.100000000000001" customHeight="1" x14ac:dyDescent="0.2">
      <c r="A757" s="208" t="s">
        <v>1059</v>
      </c>
      <c r="B757" s="228" t="s">
        <v>1060</v>
      </c>
      <c r="C757" s="209" t="s">
        <v>1302</v>
      </c>
      <c r="D757" s="209" t="s">
        <v>1302</v>
      </c>
      <c r="E757" s="236" t="s">
        <v>880</v>
      </c>
      <c r="F757" s="210" t="s">
        <v>374</v>
      </c>
      <c r="G757" s="11" t="s">
        <v>1319</v>
      </c>
      <c r="H757" s="5" t="s">
        <v>1320</v>
      </c>
      <c r="I757" s="225">
        <v>10</v>
      </c>
      <c r="J757" s="208" t="s">
        <v>33</v>
      </c>
      <c r="K757" s="232">
        <v>200000000</v>
      </c>
      <c r="L757" s="233">
        <v>1</v>
      </c>
      <c r="M757" s="208" t="s">
        <v>765</v>
      </c>
      <c r="N757" s="216" t="s">
        <v>1063</v>
      </c>
      <c r="O757" s="230" t="s">
        <v>67</v>
      </c>
      <c r="P757" s="231" t="s">
        <v>79</v>
      </c>
      <c r="Q757" s="224" t="s">
        <v>429</v>
      </c>
      <c r="R757" s="39">
        <v>700057</v>
      </c>
    </row>
    <row r="758" spans="1:18" ht="20.100000000000001" customHeight="1" x14ac:dyDescent="0.2">
      <c r="A758" s="208" t="s">
        <v>1059</v>
      </c>
      <c r="B758" s="228" t="s">
        <v>1060</v>
      </c>
      <c r="C758" s="209" t="s">
        <v>1302</v>
      </c>
      <c r="D758" s="209" t="s">
        <v>1087</v>
      </c>
      <c r="E758" s="236" t="s">
        <v>880</v>
      </c>
      <c r="F758" s="210" t="s">
        <v>374</v>
      </c>
      <c r="G758" s="11">
        <v>81101700</v>
      </c>
      <c r="H758" s="5" t="s">
        <v>1321</v>
      </c>
      <c r="I758" s="225">
        <v>10</v>
      </c>
      <c r="J758" s="208" t="s">
        <v>33</v>
      </c>
      <c r="K758" s="232">
        <v>20000000</v>
      </c>
      <c r="L758" s="233">
        <v>1</v>
      </c>
      <c r="M758" s="208" t="s">
        <v>765</v>
      </c>
      <c r="N758" s="216" t="s">
        <v>1063</v>
      </c>
      <c r="O758" s="230" t="s">
        <v>79</v>
      </c>
      <c r="P758" s="231" t="s">
        <v>1239</v>
      </c>
      <c r="Q758" s="224" t="s">
        <v>429</v>
      </c>
      <c r="R758" s="97">
        <v>700266</v>
      </c>
    </row>
    <row r="759" spans="1:18" ht="20.100000000000001" customHeight="1" x14ac:dyDescent="0.2">
      <c r="A759" s="208" t="s">
        <v>1059</v>
      </c>
      <c r="B759" s="228" t="s">
        <v>1060</v>
      </c>
      <c r="C759" s="209" t="s">
        <v>1061</v>
      </c>
      <c r="D759" s="209" t="s">
        <v>1061</v>
      </c>
      <c r="E759" s="236" t="s">
        <v>880</v>
      </c>
      <c r="F759" s="210" t="s">
        <v>374</v>
      </c>
      <c r="G759" s="11">
        <v>73152103</v>
      </c>
      <c r="H759" s="5" t="s">
        <v>1322</v>
      </c>
      <c r="I759" s="225">
        <v>10</v>
      </c>
      <c r="J759" s="208" t="s">
        <v>33</v>
      </c>
      <c r="K759" s="232">
        <v>12000000</v>
      </c>
      <c r="L759" s="233">
        <v>1</v>
      </c>
      <c r="M759" s="208" t="s">
        <v>765</v>
      </c>
      <c r="N759" s="216" t="s">
        <v>1063</v>
      </c>
      <c r="O759" s="223" t="s">
        <v>67</v>
      </c>
      <c r="P759" s="186" t="s">
        <v>36</v>
      </c>
      <c r="Q759" s="224" t="s">
        <v>1086</v>
      </c>
      <c r="R759" s="39">
        <v>700104</v>
      </c>
    </row>
    <row r="760" spans="1:18" ht="20.100000000000001" customHeight="1" x14ac:dyDescent="0.2">
      <c r="A760" s="208" t="s">
        <v>1059</v>
      </c>
      <c r="B760" s="228" t="s">
        <v>1060</v>
      </c>
      <c r="C760" s="209" t="s">
        <v>1061</v>
      </c>
      <c r="D760" s="209" t="s">
        <v>1061</v>
      </c>
      <c r="E760" s="236" t="s">
        <v>880</v>
      </c>
      <c r="F760" s="210" t="s">
        <v>374</v>
      </c>
      <c r="G760" s="11">
        <v>72101506</v>
      </c>
      <c r="H760" s="5" t="s">
        <v>1323</v>
      </c>
      <c r="I760" s="225">
        <v>10</v>
      </c>
      <c r="J760" s="208" t="s">
        <v>33</v>
      </c>
      <c r="K760" s="232">
        <v>35000000</v>
      </c>
      <c r="L760" s="233">
        <v>1</v>
      </c>
      <c r="M760" s="208" t="s">
        <v>765</v>
      </c>
      <c r="N760" s="216" t="s">
        <v>1063</v>
      </c>
      <c r="O760" s="230" t="s">
        <v>79</v>
      </c>
      <c r="P760" s="231" t="s">
        <v>901</v>
      </c>
      <c r="Q760" s="224" t="s">
        <v>1086</v>
      </c>
      <c r="R760" s="39">
        <v>700110</v>
      </c>
    </row>
    <row r="761" spans="1:18" ht="20.100000000000001" customHeight="1" x14ac:dyDescent="0.2">
      <c r="A761" s="208" t="s">
        <v>1059</v>
      </c>
      <c r="B761" s="228" t="s">
        <v>1060</v>
      </c>
      <c r="C761" s="209" t="s">
        <v>1061</v>
      </c>
      <c r="D761" s="209" t="s">
        <v>1061</v>
      </c>
      <c r="E761" s="236" t="s">
        <v>880</v>
      </c>
      <c r="F761" s="210" t="s">
        <v>374</v>
      </c>
      <c r="G761" s="11">
        <v>72154302</v>
      </c>
      <c r="H761" s="5" t="s">
        <v>1064</v>
      </c>
      <c r="I761" s="225">
        <v>10</v>
      </c>
      <c r="J761" s="208" t="s">
        <v>33</v>
      </c>
      <c r="K761" s="232">
        <v>60000000</v>
      </c>
      <c r="L761" s="233">
        <v>1</v>
      </c>
      <c r="M761" s="208" t="s">
        <v>765</v>
      </c>
      <c r="N761" s="216" t="s">
        <v>1063</v>
      </c>
      <c r="O761" s="223" t="s">
        <v>35</v>
      </c>
      <c r="P761" s="186" t="s">
        <v>79</v>
      </c>
      <c r="Q761" s="3" t="s">
        <v>497</v>
      </c>
      <c r="R761" s="98">
        <v>700108</v>
      </c>
    </row>
    <row r="762" spans="1:18" ht="20.100000000000001" customHeight="1" x14ac:dyDescent="0.2">
      <c r="A762" s="208" t="s">
        <v>1059</v>
      </c>
      <c r="B762" s="228" t="s">
        <v>1060</v>
      </c>
      <c r="C762" s="209" t="s">
        <v>1061</v>
      </c>
      <c r="D762" s="209" t="s">
        <v>1061</v>
      </c>
      <c r="E762" s="236" t="s">
        <v>880</v>
      </c>
      <c r="F762" s="210" t="s">
        <v>374</v>
      </c>
      <c r="G762" s="11" t="s">
        <v>1324</v>
      </c>
      <c r="H762" s="5" t="s">
        <v>1325</v>
      </c>
      <c r="I762" s="225">
        <v>10</v>
      </c>
      <c r="J762" s="208" t="s">
        <v>33</v>
      </c>
      <c r="K762" s="232">
        <v>130000000</v>
      </c>
      <c r="L762" s="233">
        <v>1</v>
      </c>
      <c r="M762" s="208" t="s">
        <v>765</v>
      </c>
      <c r="N762" s="216" t="s">
        <v>1063</v>
      </c>
      <c r="O762" s="230" t="s">
        <v>80</v>
      </c>
      <c r="P762" s="231" t="s">
        <v>1239</v>
      </c>
      <c r="Q762" s="3" t="s">
        <v>497</v>
      </c>
      <c r="R762" s="97">
        <v>700125</v>
      </c>
    </row>
    <row r="763" spans="1:18" ht="20.100000000000001" customHeight="1" x14ac:dyDescent="0.2">
      <c r="A763" s="208" t="s">
        <v>1059</v>
      </c>
      <c r="B763" s="228" t="s">
        <v>1060</v>
      </c>
      <c r="C763" s="209" t="s">
        <v>1061</v>
      </c>
      <c r="D763" s="209" t="s">
        <v>1061</v>
      </c>
      <c r="E763" s="236" t="s">
        <v>880</v>
      </c>
      <c r="F763" s="210" t="s">
        <v>374</v>
      </c>
      <c r="G763" s="11">
        <v>73152101</v>
      </c>
      <c r="H763" s="5" t="s">
        <v>1326</v>
      </c>
      <c r="I763" s="225">
        <v>10</v>
      </c>
      <c r="J763" s="208" t="s">
        <v>33</v>
      </c>
      <c r="K763" s="232">
        <v>6600000</v>
      </c>
      <c r="L763" s="233">
        <v>1</v>
      </c>
      <c r="M763" s="208" t="s">
        <v>765</v>
      </c>
      <c r="N763" s="216" t="s">
        <v>1063</v>
      </c>
      <c r="O763" s="223" t="s">
        <v>35</v>
      </c>
      <c r="P763" s="186" t="s">
        <v>79</v>
      </c>
      <c r="Q763" s="248" t="s">
        <v>497</v>
      </c>
      <c r="R763" s="39">
        <v>700107</v>
      </c>
    </row>
    <row r="764" spans="1:18" ht="20.100000000000001" customHeight="1" x14ac:dyDescent="0.2">
      <c r="A764" s="208" t="s">
        <v>1059</v>
      </c>
      <c r="B764" s="228" t="s">
        <v>1091</v>
      </c>
      <c r="C764" s="209" t="s">
        <v>1091</v>
      </c>
      <c r="D764" s="209" t="s">
        <v>1087</v>
      </c>
      <c r="E764" s="236" t="s">
        <v>880</v>
      </c>
      <c r="F764" s="210" t="s">
        <v>374</v>
      </c>
      <c r="G764" s="11">
        <v>72102900</v>
      </c>
      <c r="H764" s="5" t="s">
        <v>1327</v>
      </c>
      <c r="I764" s="225">
        <v>10</v>
      </c>
      <c r="J764" s="208" t="s">
        <v>33</v>
      </c>
      <c r="K764" s="232">
        <v>120000000</v>
      </c>
      <c r="L764" s="233">
        <v>1</v>
      </c>
      <c r="M764" s="208" t="s">
        <v>765</v>
      </c>
      <c r="N764" s="216" t="s">
        <v>1063</v>
      </c>
      <c r="O764" s="230" t="s">
        <v>35</v>
      </c>
      <c r="P764" s="231" t="s">
        <v>80</v>
      </c>
      <c r="Q764" s="224" t="s">
        <v>429</v>
      </c>
      <c r="R764" s="98">
        <v>700089</v>
      </c>
    </row>
    <row r="765" spans="1:18" ht="20.100000000000001" customHeight="1" x14ac:dyDescent="0.2">
      <c r="A765" s="208" t="s">
        <v>1059</v>
      </c>
      <c r="B765" s="228" t="s">
        <v>1060</v>
      </c>
      <c r="C765" s="209" t="s">
        <v>1061</v>
      </c>
      <c r="D765" s="209" t="s">
        <v>1061</v>
      </c>
      <c r="E765" s="236" t="s">
        <v>880</v>
      </c>
      <c r="F765" s="210" t="s">
        <v>374</v>
      </c>
      <c r="G765" s="11" t="s">
        <v>1328</v>
      </c>
      <c r="H765" s="5" t="s">
        <v>1329</v>
      </c>
      <c r="I765" s="225">
        <v>10</v>
      </c>
      <c r="J765" s="208" t="s">
        <v>230</v>
      </c>
      <c r="K765" s="232">
        <v>65000000</v>
      </c>
      <c r="L765" s="233">
        <v>1</v>
      </c>
      <c r="M765" s="208" t="s">
        <v>765</v>
      </c>
      <c r="N765" s="216" t="s">
        <v>1063</v>
      </c>
      <c r="O765" s="230" t="s">
        <v>127</v>
      </c>
      <c r="P765" s="231" t="s">
        <v>68</v>
      </c>
      <c r="Q765" s="224" t="s">
        <v>448</v>
      </c>
      <c r="R765" s="17">
        <v>514081</v>
      </c>
    </row>
    <row r="766" spans="1:18" ht="20.100000000000001" customHeight="1" x14ac:dyDescent="0.2">
      <c r="A766" s="208" t="s">
        <v>1059</v>
      </c>
      <c r="B766" s="228" t="s">
        <v>1060</v>
      </c>
      <c r="C766" s="209" t="s">
        <v>234</v>
      </c>
      <c r="D766" s="209" t="s">
        <v>234</v>
      </c>
      <c r="E766" s="236" t="s">
        <v>880</v>
      </c>
      <c r="F766" s="210" t="s">
        <v>374</v>
      </c>
      <c r="G766" s="11">
        <v>78181500</v>
      </c>
      <c r="H766" s="5" t="s">
        <v>1330</v>
      </c>
      <c r="I766" s="225">
        <v>10</v>
      </c>
      <c r="J766" s="208" t="s">
        <v>230</v>
      </c>
      <c r="K766" s="232">
        <v>172800000</v>
      </c>
      <c r="L766" s="233">
        <v>1</v>
      </c>
      <c r="M766" s="208" t="s">
        <v>765</v>
      </c>
      <c r="N766" s="216" t="s">
        <v>1063</v>
      </c>
      <c r="O766" s="230" t="s">
        <v>127</v>
      </c>
      <c r="P766" s="231" t="s">
        <v>68</v>
      </c>
      <c r="Q766" s="224" t="s">
        <v>1068</v>
      </c>
      <c r="R766" s="24">
        <v>514033</v>
      </c>
    </row>
    <row r="767" spans="1:18" ht="20.100000000000001" customHeight="1" x14ac:dyDescent="0.2">
      <c r="A767" s="208" t="s">
        <v>1059</v>
      </c>
      <c r="B767" s="228" t="s">
        <v>1060</v>
      </c>
      <c r="C767" s="209" t="s">
        <v>234</v>
      </c>
      <c r="D767" s="209" t="s">
        <v>234</v>
      </c>
      <c r="E767" s="236" t="s">
        <v>880</v>
      </c>
      <c r="F767" s="210" t="s">
        <v>374</v>
      </c>
      <c r="G767" s="11">
        <v>78181500</v>
      </c>
      <c r="H767" s="5" t="s">
        <v>1331</v>
      </c>
      <c r="I767" s="225">
        <v>10</v>
      </c>
      <c r="J767" s="208" t="s">
        <v>230</v>
      </c>
      <c r="K767" s="232">
        <v>189000000</v>
      </c>
      <c r="L767" s="233">
        <v>1</v>
      </c>
      <c r="M767" s="208" t="s">
        <v>765</v>
      </c>
      <c r="N767" s="216" t="s">
        <v>1063</v>
      </c>
      <c r="O767" s="230" t="s">
        <v>127</v>
      </c>
      <c r="P767" s="231" t="s">
        <v>68</v>
      </c>
      <c r="Q767" s="224" t="s">
        <v>1068</v>
      </c>
      <c r="R767" s="24">
        <v>514033</v>
      </c>
    </row>
    <row r="768" spans="1:18" ht="20.100000000000001" customHeight="1" x14ac:dyDescent="0.2">
      <c r="A768" s="208" t="s">
        <v>1059</v>
      </c>
      <c r="B768" s="228" t="s">
        <v>1060</v>
      </c>
      <c r="C768" s="209" t="s">
        <v>234</v>
      </c>
      <c r="D768" s="209" t="s">
        <v>234</v>
      </c>
      <c r="E768" s="236" t="s">
        <v>880</v>
      </c>
      <c r="F768" s="210" t="s">
        <v>374</v>
      </c>
      <c r="G768" s="11">
        <v>78181500</v>
      </c>
      <c r="H768" s="5" t="s">
        <v>1332</v>
      </c>
      <c r="I768" s="225">
        <v>10</v>
      </c>
      <c r="J768" s="208" t="s">
        <v>230</v>
      </c>
      <c r="K768" s="232">
        <v>3000000</v>
      </c>
      <c r="L768" s="233">
        <v>1</v>
      </c>
      <c r="M768" s="208" t="s">
        <v>765</v>
      </c>
      <c r="N768" s="216" t="s">
        <v>1063</v>
      </c>
      <c r="O768" s="230" t="s">
        <v>127</v>
      </c>
      <c r="P768" s="231" t="s">
        <v>68</v>
      </c>
      <c r="Q768" s="224" t="s">
        <v>1068</v>
      </c>
      <c r="R768" s="24">
        <v>514033</v>
      </c>
    </row>
    <row r="769" spans="1:18" ht="20.100000000000001" customHeight="1" x14ac:dyDescent="0.2">
      <c r="A769" s="208" t="s">
        <v>1059</v>
      </c>
      <c r="B769" s="228" t="s">
        <v>1060</v>
      </c>
      <c r="C769" s="209" t="s">
        <v>234</v>
      </c>
      <c r="D769" s="209" t="s">
        <v>234</v>
      </c>
      <c r="E769" s="236" t="s">
        <v>880</v>
      </c>
      <c r="F769" s="210" t="s">
        <v>374</v>
      </c>
      <c r="G769" s="11">
        <v>78181500</v>
      </c>
      <c r="H769" s="5" t="s">
        <v>1333</v>
      </c>
      <c r="I769" s="225">
        <v>10</v>
      </c>
      <c r="J769" s="208" t="s">
        <v>230</v>
      </c>
      <c r="K769" s="232">
        <v>40000000</v>
      </c>
      <c r="L769" s="233">
        <v>1</v>
      </c>
      <c r="M769" s="208" t="s">
        <v>765</v>
      </c>
      <c r="N769" s="216" t="s">
        <v>1063</v>
      </c>
      <c r="O769" s="230" t="s">
        <v>127</v>
      </c>
      <c r="P769" s="231" t="s">
        <v>68</v>
      </c>
      <c r="Q769" s="224" t="s">
        <v>1068</v>
      </c>
      <c r="R769" s="24">
        <v>514033</v>
      </c>
    </row>
    <row r="770" spans="1:18" ht="20.100000000000001" customHeight="1" x14ac:dyDescent="0.2">
      <c r="A770" s="208" t="s">
        <v>1059</v>
      </c>
      <c r="B770" s="228" t="s">
        <v>1060</v>
      </c>
      <c r="C770" s="209" t="s">
        <v>234</v>
      </c>
      <c r="D770" s="209" t="s">
        <v>234</v>
      </c>
      <c r="E770" s="236" t="s">
        <v>880</v>
      </c>
      <c r="F770" s="210" t="s">
        <v>374</v>
      </c>
      <c r="G770" s="11">
        <v>78181500</v>
      </c>
      <c r="H770" s="5" t="s">
        <v>1334</v>
      </c>
      <c r="I770" s="225">
        <v>10</v>
      </c>
      <c r="J770" s="208" t="s">
        <v>230</v>
      </c>
      <c r="K770" s="232">
        <v>216000000</v>
      </c>
      <c r="L770" s="233">
        <v>1</v>
      </c>
      <c r="M770" s="208" t="s">
        <v>765</v>
      </c>
      <c r="N770" s="216" t="s">
        <v>1063</v>
      </c>
      <c r="O770" s="230" t="s">
        <v>127</v>
      </c>
      <c r="P770" s="231" t="s">
        <v>68</v>
      </c>
      <c r="Q770" s="224" t="s">
        <v>1068</v>
      </c>
      <c r="R770" s="24">
        <v>514033</v>
      </c>
    </row>
    <row r="771" spans="1:18" ht="20.100000000000001" customHeight="1" x14ac:dyDescent="0.2">
      <c r="A771" s="208" t="s">
        <v>1059</v>
      </c>
      <c r="B771" s="228" t="s">
        <v>1060</v>
      </c>
      <c r="C771" s="209" t="s">
        <v>234</v>
      </c>
      <c r="D771" s="209" t="s">
        <v>234</v>
      </c>
      <c r="E771" s="236" t="s">
        <v>880</v>
      </c>
      <c r="F771" s="210" t="s">
        <v>374</v>
      </c>
      <c r="G771" s="11">
        <v>78181500</v>
      </c>
      <c r="H771" s="5" t="s">
        <v>1335</v>
      </c>
      <c r="I771" s="225">
        <v>10</v>
      </c>
      <c r="J771" s="208" t="s">
        <v>230</v>
      </c>
      <c r="K771" s="232">
        <v>12000000</v>
      </c>
      <c r="L771" s="233">
        <v>1</v>
      </c>
      <c r="M771" s="208" t="s">
        <v>765</v>
      </c>
      <c r="N771" s="216" t="s">
        <v>1063</v>
      </c>
      <c r="O771" s="230" t="s">
        <v>127</v>
      </c>
      <c r="P771" s="231" t="s">
        <v>68</v>
      </c>
      <c r="Q771" s="224" t="s">
        <v>1068</v>
      </c>
      <c r="R771" s="24">
        <v>514033</v>
      </c>
    </row>
    <row r="772" spans="1:18" ht="20.100000000000001" customHeight="1" x14ac:dyDescent="0.2">
      <c r="A772" s="208" t="s">
        <v>1059</v>
      </c>
      <c r="B772" s="228" t="s">
        <v>1060</v>
      </c>
      <c r="C772" s="209" t="s">
        <v>234</v>
      </c>
      <c r="D772" s="209" t="s">
        <v>234</v>
      </c>
      <c r="E772" s="236" t="s">
        <v>880</v>
      </c>
      <c r="F772" s="210" t="s">
        <v>374</v>
      </c>
      <c r="G772" s="11">
        <v>78181500</v>
      </c>
      <c r="H772" s="5" t="s">
        <v>1336</v>
      </c>
      <c r="I772" s="225">
        <v>10</v>
      </c>
      <c r="J772" s="208" t="s">
        <v>230</v>
      </c>
      <c r="K772" s="232">
        <v>192000000</v>
      </c>
      <c r="L772" s="233">
        <v>1</v>
      </c>
      <c r="M772" s="208" t="s">
        <v>765</v>
      </c>
      <c r="N772" s="216" t="s">
        <v>1063</v>
      </c>
      <c r="O772" s="230" t="s">
        <v>127</v>
      </c>
      <c r="P772" s="231" t="s">
        <v>68</v>
      </c>
      <c r="Q772" s="224" t="s">
        <v>1068</v>
      </c>
      <c r="R772" s="24">
        <v>514033</v>
      </c>
    </row>
    <row r="773" spans="1:18" ht="20.100000000000001" customHeight="1" x14ac:dyDescent="0.2">
      <c r="A773" s="208" t="s">
        <v>1059</v>
      </c>
      <c r="B773" s="228" t="s">
        <v>1060</v>
      </c>
      <c r="C773" s="209" t="s">
        <v>234</v>
      </c>
      <c r="D773" s="209" t="s">
        <v>234</v>
      </c>
      <c r="E773" s="236" t="s">
        <v>880</v>
      </c>
      <c r="F773" s="210" t="s">
        <v>374</v>
      </c>
      <c r="G773" s="11">
        <v>78181500</v>
      </c>
      <c r="H773" s="5" t="s">
        <v>1337</v>
      </c>
      <c r="I773" s="225">
        <v>10</v>
      </c>
      <c r="J773" s="208" t="s">
        <v>230</v>
      </c>
      <c r="K773" s="232">
        <v>12000000</v>
      </c>
      <c r="L773" s="233">
        <v>1</v>
      </c>
      <c r="M773" s="208" t="s">
        <v>765</v>
      </c>
      <c r="N773" s="216" t="s">
        <v>1063</v>
      </c>
      <c r="O773" s="230" t="s">
        <v>127</v>
      </c>
      <c r="P773" s="231" t="s">
        <v>68</v>
      </c>
      <c r="Q773" s="224" t="s">
        <v>1068</v>
      </c>
      <c r="R773" s="24">
        <v>514033</v>
      </c>
    </row>
    <row r="774" spans="1:18" ht="20.100000000000001" customHeight="1" x14ac:dyDescent="0.2">
      <c r="A774" s="208" t="s">
        <v>1059</v>
      </c>
      <c r="B774" s="228" t="s">
        <v>1060</v>
      </c>
      <c r="C774" s="209" t="s">
        <v>234</v>
      </c>
      <c r="D774" s="209" t="s">
        <v>234</v>
      </c>
      <c r="E774" s="236" t="s">
        <v>880</v>
      </c>
      <c r="F774" s="210" t="s">
        <v>374</v>
      </c>
      <c r="G774" s="11">
        <v>78181500</v>
      </c>
      <c r="H774" s="5" t="s">
        <v>1338</v>
      </c>
      <c r="I774" s="225">
        <v>10</v>
      </c>
      <c r="J774" s="208" t="s">
        <v>230</v>
      </c>
      <c r="K774" s="232">
        <v>375100000</v>
      </c>
      <c r="L774" s="233">
        <v>1</v>
      </c>
      <c r="M774" s="208" t="s">
        <v>765</v>
      </c>
      <c r="N774" s="216" t="s">
        <v>1063</v>
      </c>
      <c r="O774" s="230" t="s">
        <v>127</v>
      </c>
      <c r="P774" s="231" t="s">
        <v>68</v>
      </c>
      <c r="Q774" s="224" t="s">
        <v>1068</v>
      </c>
      <c r="R774" s="24">
        <v>514033</v>
      </c>
    </row>
    <row r="775" spans="1:18" ht="20.100000000000001" customHeight="1" x14ac:dyDescent="0.2">
      <c r="A775" s="208" t="s">
        <v>1059</v>
      </c>
      <c r="B775" s="228" t="s">
        <v>1060</v>
      </c>
      <c r="C775" s="209" t="s">
        <v>234</v>
      </c>
      <c r="D775" s="209" t="s">
        <v>234</v>
      </c>
      <c r="E775" s="236" t="s">
        <v>880</v>
      </c>
      <c r="F775" s="210" t="s">
        <v>374</v>
      </c>
      <c r="G775" s="11">
        <v>78181500</v>
      </c>
      <c r="H775" s="5" t="s">
        <v>1339</v>
      </c>
      <c r="I775" s="225">
        <v>10</v>
      </c>
      <c r="J775" s="208" t="s">
        <v>230</v>
      </c>
      <c r="K775" s="232">
        <v>456000000</v>
      </c>
      <c r="L775" s="233">
        <v>1</v>
      </c>
      <c r="M775" s="208" t="s">
        <v>765</v>
      </c>
      <c r="N775" s="216" t="s">
        <v>1063</v>
      </c>
      <c r="O775" s="230" t="s">
        <v>127</v>
      </c>
      <c r="P775" s="231" t="s">
        <v>68</v>
      </c>
      <c r="Q775" s="224" t="s">
        <v>1068</v>
      </c>
      <c r="R775" s="24">
        <v>514033</v>
      </c>
    </row>
    <row r="776" spans="1:18" ht="20.100000000000001" customHeight="1" x14ac:dyDescent="0.2">
      <c r="A776" s="208" t="s">
        <v>1059</v>
      </c>
      <c r="B776" s="228" t="s">
        <v>1060</v>
      </c>
      <c r="C776" s="209" t="s">
        <v>234</v>
      </c>
      <c r="D776" s="209" t="s">
        <v>234</v>
      </c>
      <c r="E776" s="236" t="s">
        <v>880</v>
      </c>
      <c r="F776" s="210" t="s">
        <v>374</v>
      </c>
      <c r="G776" s="11">
        <v>78181500</v>
      </c>
      <c r="H776" s="5" t="s">
        <v>1340</v>
      </c>
      <c r="I776" s="225">
        <v>10</v>
      </c>
      <c r="J776" s="208" t="s">
        <v>230</v>
      </c>
      <c r="K776" s="232">
        <v>18000000</v>
      </c>
      <c r="L776" s="233">
        <v>1</v>
      </c>
      <c r="M776" s="208" t="s">
        <v>765</v>
      </c>
      <c r="N776" s="216" t="s">
        <v>1063</v>
      </c>
      <c r="O776" s="230" t="s">
        <v>127</v>
      </c>
      <c r="P776" s="231" t="s">
        <v>68</v>
      </c>
      <c r="Q776" s="224" t="s">
        <v>1068</v>
      </c>
      <c r="R776" s="24">
        <v>514033</v>
      </c>
    </row>
    <row r="777" spans="1:18" ht="20.100000000000001" customHeight="1" x14ac:dyDescent="0.2">
      <c r="A777" s="208" t="s">
        <v>1059</v>
      </c>
      <c r="B777" s="228" t="s">
        <v>1060</v>
      </c>
      <c r="C777" s="209" t="s">
        <v>234</v>
      </c>
      <c r="D777" s="209" t="s">
        <v>234</v>
      </c>
      <c r="E777" s="236" t="s">
        <v>880</v>
      </c>
      <c r="F777" s="210" t="s">
        <v>374</v>
      </c>
      <c r="G777" s="11">
        <v>78181500</v>
      </c>
      <c r="H777" s="5" t="s">
        <v>1341</v>
      </c>
      <c r="I777" s="225">
        <v>10</v>
      </c>
      <c r="J777" s="208" t="s">
        <v>230</v>
      </c>
      <c r="K777" s="232">
        <v>292063000</v>
      </c>
      <c r="L777" s="233">
        <v>1</v>
      </c>
      <c r="M777" s="208" t="s">
        <v>765</v>
      </c>
      <c r="N777" s="216" t="s">
        <v>1063</v>
      </c>
      <c r="O777" s="230" t="s">
        <v>127</v>
      </c>
      <c r="P777" s="231" t="s">
        <v>68</v>
      </c>
      <c r="Q777" s="224" t="s">
        <v>1068</v>
      </c>
      <c r="R777" s="24">
        <v>514033</v>
      </c>
    </row>
    <row r="778" spans="1:18" ht="20.100000000000001" customHeight="1" x14ac:dyDescent="0.2">
      <c r="A778" s="208" t="s">
        <v>1059</v>
      </c>
      <c r="B778" s="228" t="s">
        <v>1060</v>
      </c>
      <c r="C778" s="209" t="s">
        <v>234</v>
      </c>
      <c r="D778" s="209" t="s">
        <v>234</v>
      </c>
      <c r="E778" s="236" t="s">
        <v>880</v>
      </c>
      <c r="F778" s="210" t="s">
        <v>374</v>
      </c>
      <c r="G778" s="11">
        <v>78181500</v>
      </c>
      <c r="H778" s="5" t="s">
        <v>1342</v>
      </c>
      <c r="I778" s="225">
        <v>10</v>
      </c>
      <c r="J778" s="208" t="s">
        <v>230</v>
      </c>
      <c r="K778" s="232">
        <v>12100000</v>
      </c>
      <c r="L778" s="233">
        <v>1</v>
      </c>
      <c r="M778" s="208" t="s">
        <v>765</v>
      </c>
      <c r="N778" s="216" t="s">
        <v>1063</v>
      </c>
      <c r="O778" s="230" t="s">
        <v>127</v>
      </c>
      <c r="P778" s="231" t="s">
        <v>68</v>
      </c>
      <c r="Q778" s="224" t="s">
        <v>1068</v>
      </c>
      <c r="R778" s="24">
        <v>514033</v>
      </c>
    </row>
    <row r="779" spans="1:18" ht="20.100000000000001" customHeight="1" x14ac:dyDescent="0.2">
      <c r="A779" s="208" t="s">
        <v>1059</v>
      </c>
      <c r="B779" s="228" t="s">
        <v>1060</v>
      </c>
      <c r="C779" s="209" t="s">
        <v>234</v>
      </c>
      <c r="D779" s="209" t="s">
        <v>1151</v>
      </c>
      <c r="E779" s="236" t="s">
        <v>880</v>
      </c>
      <c r="F779" s="210" t="s">
        <v>374</v>
      </c>
      <c r="G779" s="11">
        <v>72101506</v>
      </c>
      <c r="H779" s="5" t="s">
        <v>1343</v>
      </c>
      <c r="I779" s="225">
        <v>10</v>
      </c>
      <c r="J779" s="208" t="s">
        <v>33</v>
      </c>
      <c r="K779" s="232">
        <v>409937565.25</v>
      </c>
      <c r="L779" s="233">
        <v>1</v>
      </c>
      <c r="M779" s="208" t="s">
        <v>765</v>
      </c>
      <c r="N779" s="216" t="s">
        <v>1063</v>
      </c>
      <c r="O779" s="230" t="s">
        <v>68</v>
      </c>
      <c r="P779" s="231" t="s">
        <v>67</v>
      </c>
      <c r="Q779" s="224" t="s">
        <v>448</v>
      </c>
      <c r="R779" s="39">
        <v>700297</v>
      </c>
    </row>
    <row r="780" spans="1:18" ht="20.100000000000001" customHeight="1" x14ac:dyDescent="0.2">
      <c r="A780" s="208" t="s">
        <v>1059</v>
      </c>
      <c r="B780" s="228" t="s">
        <v>1060</v>
      </c>
      <c r="C780" s="209" t="s">
        <v>1060</v>
      </c>
      <c r="D780" s="209" t="s">
        <v>1060</v>
      </c>
      <c r="E780" s="236" t="s">
        <v>1344</v>
      </c>
      <c r="F780" s="210" t="s">
        <v>1345</v>
      </c>
      <c r="G780" s="11" t="s">
        <v>1346</v>
      </c>
      <c r="H780" s="5" t="s">
        <v>1347</v>
      </c>
      <c r="I780" s="225">
        <v>10</v>
      </c>
      <c r="J780" s="208" t="s">
        <v>33</v>
      </c>
      <c r="K780" s="232">
        <v>291337200</v>
      </c>
      <c r="L780" s="233">
        <v>1</v>
      </c>
      <c r="M780" s="208" t="s">
        <v>765</v>
      </c>
      <c r="N780" s="216" t="s">
        <v>1063</v>
      </c>
      <c r="O780" s="230" t="s">
        <v>127</v>
      </c>
      <c r="P780" s="231" t="s">
        <v>68</v>
      </c>
      <c r="Q780" s="224" t="s">
        <v>448</v>
      </c>
      <c r="R780" s="39">
        <v>700018</v>
      </c>
    </row>
    <row r="781" spans="1:18" ht="20.100000000000001" customHeight="1" x14ac:dyDescent="0.2">
      <c r="A781" s="208" t="s">
        <v>1059</v>
      </c>
      <c r="B781" s="228" t="s">
        <v>1060</v>
      </c>
      <c r="C781" s="209" t="s">
        <v>1060</v>
      </c>
      <c r="D781" s="209" t="s">
        <v>1229</v>
      </c>
      <c r="E781" s="236" t="s">
        <v>1344</v>
      </c>
      <c r="F781" s="210" t="s">
        <v>1345</v>
      </c>
      <c r="G781" s="11" t="s">
        <v>1346</v>
      </c>
      <c r="H781" s="5" t="s">
        <v>1348</v>
      </c>
      <c r="I781" s="225">
        <v>10</v>
      </c>
      <c r="J781" s="208" t="s">
        <v>33</v>
      </c>
      <c r="K781" s="232">
        <v>189618000</v>
      </c>
      <c r="L781" s="233">
        <v>1</v>
      </c>
      <c r="M781" s="208" t="s">
        <v>765</v>
      </c>
      <c r="N781" s="216" t="s">
        <v>1063</v>
      </c>
      <c r="O781" s="230" t="s">
        <v>127</v>
      </c>
      <c r="P781" s="231" t="s">
        <v>68</v>
      </c>
      <c r="Q781" s="224" t="s">
        <v>448</v>
      </c>
      <c r="R781" s="39">
        <v>700016</v>
      </c>
    </row>
    <row r="782" spans="1:18" ht="20.100000000000001" customHeight="1" x14ac:dyDescent="0.2">
      <c r="A782" s="208" t="s">
        <v>1059</v>
      </c>
      <c r="B782" s="228" t="s">
        <v>1060</v>
      </c>
      <c r="C782" s="209" t="s">
        <v>1060</v>
      </c>
      <c r="D782" s="209" t="s">
        <v>1061</v>
      </c>
      <c r="E782" s="236" t="s">
        <v>1344</v>
      </c>
      <c r="F782" s="210" t="s">
        <v>1345</v>
      </c>
      <c r="G782" s="11" t="s">
        <v>1346</v>
      </c>
      <c r="H782" s="5" t="s">
        <v>1349</v>
      </c>
      <c r="I782" s="225">
        <v>10</v>
      </c>
      <c r="J782" s="208" t="s">
        <v>33</v>
      </c>
      <c r="K782" s="232">
        <v>92259255</v>
      </c>
      <c r="L782" s="233">
        <v>1</v>
      </c>
      <c r="M782" s="208" t="s">
        <v>765</v>
      </c>
      <c r="N782" s="216" t="s">
        <v>1063</v>
      </c>
      <c r="O782" s="246" t="s">
        <v>127</v>
      </c>
      <c r="P782" s="247" t="s">
        <v>68</v>
      </c>
      <c r="Q782" s="238" t="s">
        <v>448</v>
      </c>
      <c r="R782" s="97">
        <v>700098</v>
      </c>
    </row>
    <row r="783" spans="1:18" ht="20.100000000000001" customHeight="1" x14ac:dyDescent="0.2">
      <c r="A783" s="208" t="s">
        <v>1059</v>
      </c>
      <c r="B783" s="228" t="s">
        <v>1060</v>
      </c>
      <c r="C783" s="209" t="s">
        <v>1061</v>
      </c>
      <c r="D783" s="209" t="s">
        <v>1229</v>
      </c>
      <c r="E783" s="236" t="s">
        <v>1344</v>
      </c>
      <c r="F783" s="210" t="s">
        <v>1345</v>
      </c>
      <c r="G783" s="11" t="s">
        <v>1346</v>
      </c>
      <c r="H783" s="5" t="s">
        <v>1350</v>
      </c>
      <c r="I783" s="225">
        <v>10</v>
      </c>
      <c r="J783" s="208" t="s">
        <v>33</v>
      </c>
      <c r="K783" s="232">
        <v>17027098</v>
      </c>
      <c r="L783" s="233">
        <v>1</v>
      </c>
      <c r="M783" s="208" t="s">
        <v>765</v>
      </c>
      <c r="N783" s="216" t="s">
        <v>1063</v>
      </c>
      <c r="O783" s="230" t="s">
        <v>127</v>
      </c>
      <c r="P783" s="251" t="s">
        <v>68</v>
      </c>
      <c r="Q783" s="224" t="s">
        <v>448</v>
      </c>
      <c r="R783" s="39">
        <v>700016</v>
      </c>
    </row>
    <row r="784" spans="1:18" ht="20.100000000000001" customHeight="1" x14ac:dyDescent="0.2">
      <c r="A784" s="208" t="s">
        <v>1059</v>
      </c>
      <c r="B784" s="228" t="s">
        <v>1060</v>
      </c>
      <c r="C784" s="209" t="s">
        <v>58</v>
      </c>
      <c r="D784" s="209" t="s">
        <v>1229</v>
      </c>
      <c r="E784" s="236" t="s">
        <v>1344</v>
      </c>
      <c r="F784" s="210" t="s">
        <v>1345</v>
      </c>
      <c r="G784" s="11" t="s">
        <v>1346</v>
      </c>
      <c r="H784" s="5" t="s">
        <v>1351</v>
      </c>
      <c r="I784" s="225">
        <v>10</v>
      </c>
      <c r="J784" s="208" t="s">
        <v>33</v>
      </c>
      <c r="K784" s="232">
        <v>13265967</v>
      </c>
      <c r="L784" s="233">
        <v>1</v>
      </c>
      <c r="M784" s="208" t="s">
        <v>765</v>
      </c>
      <c r="N784" s="216" t="s">
        <v>1063</v>
      </c>
      <c r="O784" s="244" t="s">
        <v>127</v>
      </c>
      <c r="P784" s="245" t="s">
        <v>68</v>
      </c>
      <c r="Q784" s="227" t="s">
        <v>448</v>
      </c>
      <c r="R784" s="98">
        <v>700016</v>
      </c>
    </row>
    <row r="785" spans="1:18" ht="20.100000000000001" customHeight="1" x14ac:dyDescent="0.2">
      <c r="A785" s="208" t="s">
        <v>1059</v>
      </c>
      <c r="B785" s="228" t="s">
        <v>1060</v>
      </c>
      <c r="C785" s="209" t="s">
        <v>41</v>
      </c>
      <c r="D785" s="209" t="s">
        <v>41</v>
      </c>
      <c r="E785" s="236" t="s">
        <v>1344</v>
      </c>
      <c r="F785" s="210" t="s">
        <v>1345</v>
      </c>
      <c r="G785" s="11" t="s">
        <v>1346</v>
      </c>
      <c r="H785" s="5" t="s">
        <v>1352</v>
      </c>
      <c r="I785" s="225">
        <v>10</v>
      </c>
      <c r="J785" s="208" t="s">
        <v>33</v>
      </c>
      <c r="K785" s="232">
        <v>18430000</v>
      </c>
      <c r="L785" s="233">
        <v>2</v>
      </c>
      <c r="M785" s="208" t="s">
        <v>765</v>
      </c>
      <c r="N785" s="216" t="s">
        <v>1063</v>
      </c>
      <c r="O785" s="230" t="s">
        <v>127</v>
      </c>
      <c r="P785" s="231" t="s">
        <v>68</v>
      </c>
      <c r="Q785" s="224" t="s">
        <v>448</v>
      </c>
      <c r="R785" s="102">
        <v>700093</v>
      </c>
    </row>
    <row r="786" spans="1:18" ht="20.100000000000001" customHeight="1" x14ac:dyDescent="0.2">
      <c r="A786" s="208" t="s">
        <v>1059</v>
      </c>
      <c r="B786" s="228" t="s">
        <v>1060</v>
      </c>
      <c r="C786" s="209" t="s">
        <v>1060</v>
      </c>
      <c r="D786" s="209" t="s">
        <v>1061</v>
      </c>
      <c r="E786" s="236" t="s">
        <v>1344</v>
      </c>
      <c r="F786" s="210" t="s">
        <v>1345</v>
      </c>
      <c r="G786" s="11" t="s">
        <v>1346</v>
      </c>
      <c r="H786" s="5" t="s">
        <v>1353</v>
      </c>
      <c r="I786" s="225">
        <v>10</v>
      </c>
      <c r="J786" s="208" t="s">
        <v>33</v>
      </c>
      <c r="K786" s="232">
        <v>24010404</v>
      </c>
      <c r="L786" s="233">
        <v>1</v>
      </c>
      <c r="M786" s="208" t="s">
        <v>765</v>
      </c>
      <c r="N786" s="216" t="s">
        <v>1063</v>
      </c>
      <c r="O786" s="246" t="s">
        <v>127</v>
      </c>
      <c r="P786" s="247" t="s">
        <v>68</v>
      </c>
      <c r="Q786" s="238" t="s">
        <v>448</v>
      </c>
      <c r="R786" s="97">
        <v>700098</v>
      </c>
    </row>
    <row r="787" spans="1:18" ht="20.100000000000001" customHeight="1" x14ac:dyDescent="0.2">
      <c r="A787" s="208" t="s">
        <v>1059</v>
      </c>
      <c r="B787" s="228" t="s">
        <v>1060</v>
      </c>
      <c r="C787" s="209" t="s">
        <v>1061</v>
      </c>
      <c r="D787" s="209" t="s">
        <v>1195</v>
      </c>
      <c r="E787" s="236" t="s">
        <v>1344</v>
      </c>
      <c r="F787" s="210" t="s">
        <v>1345</v>
      </c>
      <c r="G787" s="11" t="s">
        <v>1346</v>
      </c>
      <c r="H787" s="5" t="s">
        <v>1354</v>
      </c>
      <c r="I787" s="225">
        <v>10</v>
      </c>
      <c r="J787" s="208" t="s">
        <v>33</v>
      </c>
      <c r="K787" s="232">
        <v>38638600</v>
      </c>
      <c r="L787" s="233">
        <v>1</v>
      </c>
      <c r="M787" s="208" t="s">
        <v>765</v>
      </c>
      <c r="N787" s="216" t="s">
        <v>1063</v>
      </c>
      <c r="O787" s="230" t="s">
        <v>127</v>
      </c>
      <c r="P787" s="251" t="s">
        <v>68</v>
      </c>
      <c r="Q787" s="224" t="s">
        <v>448</v>
      </c>
      <c r="R787" s="39">
        <v>700018</v>
      </c>
    </row>
    <row r="788" spans="1:18" ht="20.100000000000001" customHeight="1" x14ac:dyDescent="0.2">
      <c r="A788" s="208" t="s">
        <v>1059</v>
      </c>
      <c r="B788" s="228" t="s">
        <v>1060</v>
      </c>
      <c r="C788" s="209" t="s">
        <v>1229</v>
      </c>
      <c r="D788" s="209" t="s">
        <v>1229</v>
      </c>
      <c r="E788" s="236" t="s">
        <v>1344</v>
      </c>
      <c r="F788" s="210" t="s">
        <v>1345</v>
      </c>
      <c r="G788" s="11" t="s">
        <v>1346</v>
      </c>
      <c r="H788" s="5" t="s">
        <v>1355</v>
      </c>
      <c r="I788" s="225">
        <v>10</v>
      </c>
      <c r="J788" s="208" t="s">
        <v>33</v>
      </c>
      <c r="K788" s="232">
        <v>39761205</v>
      </c>
      <c r="L788" s="233">
        <v>1</v>
      </c>
      <c r="M788" s="208" t="s">
        <v>765</v>
      </c>
      <c r="N788" s="216" t="s">
        <v>1063</v>
      </c>
      <c r="O788" s="244" t="s">
        <v>127</v>
      </c>
      <c r="P788" s="245" t="s">
        <v>68</v>
      </c>
      <c r="Q788" s="227" t="s">
        <v>448</v>
      </c>
      <c r="R788" s="98">
        <v>700017</v>
      </c>
    </row>
    <row r="789" spans="1:18" ht="20.100000000000001" customHeight="1" x14ac:dyDescent="0.2">
      <c r="A789" s="208" t="s">
        <v>1059</v>
      </c>
      <c r="B789" s="228" t="s">
        <v>1060</v>
      </c>
      <c r="C789" s="209" t="s">
        <v>1253</v>
      </c>
      <c r="D789" s="209" t="s">
        <v>1253</v>
      </c>
      <c r="E789" s="236" t="s">
        <v>1344</v>
      </c>
      <c r="F789" s="210" t="s">
        <v>1345</v>
      </c>
      <c r="G789" s="11" t="s">
        <v>1346</v>
      </c>
      <c r="H789" s="5" t="s">
        <v>1356</v>
      </c>
      <c r="I789" s="225">
        <v>10</v>
      </c>
      <c r="J789" s="208" t="s">
        <v>33</v>
      </c>
      <c r="K789" s="232">
        <v>43500000</v>
      </c>
      <c r="L789" s="233">
        <v>1</v>
      </c>
      <c r="M789" s="208" t="s">
        <v>765</v>
      </c>
      <c r="N789" s="216" t="s">
        <v>1063</v>
      </c>
      <c r="O789" s="230" t="s">
        <v>127</v>
      </c>
      <c r="P789" s="231" t="s">
        <v>68</v>
      </c>
      <c r="Q789" s="224" t="s">
        <v>448</v>
      </c>
      <c r="R789" s="39">
        <v>700036</v>
      </c>
    </row>
    <row r="790" spans="1:18" ht="20.100000000000001" customHeight="1" x14ac:dyDescent="0.2">
      <c r="A790" s="208" t="s">
        <v>1059</v>
      </c>
      <c r="B790" s="228" t="s">
        <v>1060</v>
      </c>
      <c r="C790" s="209" t="s">
        <v>1195</v>
      </c>
      <c r="D790" s="209" t="s">
        <v>1195</v>
      </c>
      <c r="E790" s="236" t="s">
        <v>1344</v>
      </c>
      <c r="F790" s="210" t="s">
        <v>1345</v>
      </c>
      <c r="G790" s="11" t="s">
        <v>1346</v>
      </c>
      <c r="H790" s="5" t="s">
        <v>1357</v>
      </c>
      <c r="I790" s="225">
        <v>10</v>
      </c>
      <c r="J790" s="208" t="s">
        <v>33</v>
      </c>
      <c r="K790" s="232">
        <v>57152000</v>
      </c>
      <c r="L790" s="233">
        <v>8</v>
      </c>
      <c r="M790" s="208" t="s">
        <v>765</v>
      </c>
      <c r="N790" s="216" t="s">
        <v>1063</v>
      </c>
      <c r="O790" s="230" t="s">
        <v>127</v>
      </c>
      <c r="P790" s="231" t="s">
        <v>68</v>
      </c>
      <c r="Q790" s="224" t="s">
        <v>448</v>
      </c>
      <c r="R790" s="102">
        <v>700042</v>
      </c>
    </row>
    <row r="791" spans="1:18" ht="20.100000000000001" customHeight="1" x14ac:dyDescent="0.2">
      <c r="A791" s="208" t="s">
        <v>1059</v>
      </c>
      <c r="B791" s="228" t="s">
        <v>1060</v>
      </c>
      <c r="C791" s="209" t="s">
        <v>1061</v>
      </c>
      <c r="D791" s="209" t="s">
        <v>1061</v>
      </c>
      <c r="E791" s="236" t="s">
        <v>1344</v>
      </c>
      <c r="F791" s="210" t="s">
        <v>1345</v>
      </c>
      <c r="G791" s="11" t="s">
        <v>1346</v>
      </c>
      <c r="H791" s="5" t="s">
        <v>1358</v>
      </c>
      <c r="I791" s="225">
        <v>10</v>
      </c>
      <c r="J791" s="208" t="s">
        <v>33</v>
      </c>
      <c r="K791" s="232">
        <v>11720000</v>
      </c>
      <c r="L791" s="233">
        <v>1</v>
      </c>
      <c r="M791" s="208" t="s">
        <v>765</v>
      </c>
      <c r="N791" s="216" t="s">
        <v>1063</v>
      </c>
      <c r="O791" s="230" t="s">
        <v>127</v>
      </c>
      <c r="P791" s="231" t="s">
        <v>68</v>
      </c>
      <c r="Q791" s="224" t="s">
        <v>448</v>
      </c>
      <c r="R791" s="102">
        <v>700096</v>
      </c>
    </row>
    <row r="792" spans="1:18" ht="20.100000000000001" customHeight="1" x14ac:dyDescent="0.2">
      <c r="A792" s="208" t="s">
        <v>1059</v>
      </c>
      <c r="B792" s="228" t="s">
        <v>1060</v>
      </c>
      <c r="C792" s="209" t="s">
        <v>1061</v>
      </c>
      <c r="D792" s="209" t="s">
        <v>1061</v>
      </c>
      <c r="E792" s="236" t="s">
        <v>1344</v>
      </c>
      <c r="F792" s="210" t="s">
        <v>1345</v>
      </c>
      <c r="G792" s="11" t="s">
        <v>1346</v>
      </c>
      <c r="H792" s="5" t="s">
        <v>1359</v>
      </c>
      <c r="I792" s="225">
        <v>10</v>
      </c>
      <c r="J792" s="208" t="s">
        <v>33</v>
      </c>
      <c r="K792" s="232">
        <v>12892000</v>
      </c>
      <c r="L792" s="233">
        <v>1</v>
      </c>
      <c r="M792" s="208" t="s">
        <v>765</v>
      </c>
      <c r="N792" s="216" t="s">
        <v>1063</v>
      </c>
      <c r="O792" s="230" t="s">
        <v>127</v>
      </c>
      <c r="P792" s="231" t="s">
        <v>68</v>
      </c>
      <c r="Q792" s="224" t="s">
        <v>448</v>
      </c>
      <c r="R792" s="102">
        <v>700096</v>
      </c>
    </row>
    <row r="793" spans="1:18" ht="20.100000000000001" customHeight="1" x14ac:dyDescent="0.2">
      <c r="A793" s="208" t="s">
        <v>1059</v>
      </c>
      <c r="B793" s="228" t="s">
        <v>1060</v>
      </c>
      <c r="C793" s="209" t="s">
        <v>50</v>
      </c>
      <c r="D793" s="209" t="s">
        <v>1360</v>
      </c>
      <c r="E793" s="236" t="s">
        <v>1344</v>
      </c>
      <c r="F793" s="210" t="s">
        <v>1345</v>
      </c>
      <c r="G793" s="11" t="s">
        <v>1346</v>
      </c>
      <c r="H793" s="5" t="s">
        <v>1361</v>
      </c>
      <c r="I793" s="225">
        <v>10</v>
      </c>
      <c r="J793" s="208" t="s">
        <v>33</v>
      </c>
      <c r="K793" s="232">
        <v>30000000</v>
      </c>
      <c r="L793" s="233">
        <v>1</v>
      </c>
      <c r="M793" s="208" t="s">
        <v>765</v>
      </c>
      <c r="N793" s="216" t="s">
        <v>1063</v>
      </c>
      <c r="O793" s="230" t="s">
        <v>127</v>
      </c>
      <c r="P793" s="231" t="s">
        <v>68</v>
      </c>
      <c r="Q793" s="224" t="s">
        <v>448</v>
      </c>
      <c r="R793" s="39">
        <v>700301</v>
      </c>
    </row>
    <row r="794" spans="1:18" ht="20.100000000000001" customHeight="1" x14ac:dyDescent="0.2">
      <c r="A794" s="208" t="s">
        <v>1059</v>
      </c>
      <c r="B794" s="228" t="s">
        <v>1060</v>
      </c>
      <c r="C794" s="209" t="s">
        <v>234</v>
      </c>
      <c r="D794" s="209" t="s">
        <v>234</v>
      </c>
      <c r="E794" s="236" t="s">
        <v>1344</v>
      </c>
      <c r="F794" s="210" t="s">
        <v>1345</v>
      </c>
      <c r="G794" s="11" t="s">
        <v>1346</v>
      </c>
      <c r="H794" s="5" t="s">
        <v>1362</v>
      </c>
      <c r="I794" s="225">
        <v>10</v>
      </c>
      <c r="J794" s="208" t="s">
        <v>33</v>
      </c>
      <c r="K794" s="232">
        <v>308985600</v>
      </c>
      <c r="L794" s="233">
        <v>1</v>
      </c>
      <c r="M794" s="208" t="s">
        <v>765</v>
      </c>
      <c r="N794" s="216" t="s">
        <v>1063</v>
      </c>
      <c r="O794" s="230" t="s">
        <v>127</v>
      </c>
      <c r="P794" s="231" t="s">
        <v>68</v>
      </c>
      <c r="Q794" s="224" t="s">
        <v>448</v>
      </c>
      <c r="R794" s="39">
        <v>700073</v>
      </c>
    </row>
    <row r="795" spans="1:18" ht="20.100000000000001" customHeight="1" x14ac:dyDescent="0.2">
      <c r="A795" s="208" t="s">
        <v>1059</v>
      </c>
      <c r="B795" s="228" t="s">
        <v>1060</v>
      </c>
      <c r="C795" s="209" t="s">
        <v>1061</v>
      </c>
      <c r="D795" s="209" t="s">
        <v>1061</v>
      </c>
      <c r="E795" s="236" t="s">
        <v>1344</v>
      </c>
      <c r="F795" s="210" t="s">
        <v>1345</v>
      </c>
      <c r="G795" s="11" t="s">
        <v>1346</v>
      </c>
      <c r="H795" s="5" t="s">
        <v>1363</v>
      </c>
      <c r="I795" s="225">
        <v>10</v>
      </c>
      <c r="J795" s="208" t="s">
        <v>33</v>
      </c>
      <c r="K795" s="232">
        <v>200000000</v>
      </c>
      <c r="L795" s="233">
        <v>1</v>
      </c>
      <c r="M795" s="208" t="s">
        <v>765</v>
      </c>
      <c r="N795" s="216" t="s">
        <v>1063</v>
      </c>
      <c r="O795" s="230" t="s">
        <v>67</v>
      </c>
      <c r="P795" s="231" t="s">
        <v>35</v>
      </c>
      <c r="Q795" s="224" t="s">
        <v>448</v>
      </c>
      <c r="R795" s="39">
        <v>700101</v>
      </c>
    </row>
    <row r="796" spans="1:18" ht="20.100000000000001" customHeight="1" x14ac:dyDescent="0.2">
      <c r="A796" s="208" t="s">
        <v>1059</v>
      </c>
      <c r="B796" s="228" t="s">
        <v>1060</v>
      </c>
      <c r="C796" s="209" t="s">
        <v>1230</v>
      </c>
      <c r="D796" s="209" t="s">
        <v>1364</v>
      </c>
      <c r="E796" s="236" t="s">
        <v>1344</v>
      </c>
      <c r="F796" s="210" t="s">
        <v>1345</v>
      </c>
      <c r="G796" s="11" t="s">
        <v>1346</v>
      </c>
      <c r="H796" s="5" t="s">
        <v>1365</v>
      </c>
      <c r="I796" s="225">
        <v>10</v>
      </c>
      <c r="J796" s="208" t="s">
        <v>33</v>
      </c>
      <c r="K796" s="232">
        <v>60000000</v>
      </c>
      <c r="L796" s="233">
        <v>1</v>
      </c>
      <c r="M796" s="208" t="s">
        <v>765</v>
      </c>
      <c r="N796" s="216" t="s">
        <v>1063</v>
      </c>
      <c r="O796" s="230" t="s">
        <v>127</v>
      </c>
      <c r="P796" s="231" t="s">
        <v>68</v>
      </c>
      <c r="Q796" s="224" t="s">
        <v>1307</v>
      </c>
      <c r="R796" s="39"/>
    </row>
    <row r="797" spans="1:18" ht="20.100000000000001" customHeight="1" x14ac:dyDescent="0.2">
      <c r="A797" s="208" t="s">
        <v>1059</v>
      </c>
      <c r="B797" s="228" t="s">
        <v>1060</v>
      </c>
      <c r="C797" s="209" t="s">
        <v>1060</v>
      </c>
      <c r="D797" s="209" t="s">
        <v>1366</v>
      </c>
      <c r="E797" s="236" t="s">
        <v>1344</v>
      </c>
      <c r="F797" s="210" t="s">
        <v>1345</v>
      </c>
      <c r="G797" s="11" t="s">
        <v>1346</v>
      </c>
      <c r="H797" s="5" t="s">
        <v>1367</v>
      </c>
      <c r="I797" s="225">
        <v>10</v>
      </c>
      <c r="J797" s="208" t="s">
        <v>33</v>
      </c>
      <c r="K797" s="232">
        <v>292992671</v>
      </c>
      <c r="L797" s="233">
        <v>1</v>
      </c>
      <c r="M797" s="208" t="s">
        <v>765</v>
      </c>
      <c r="N797" s="216" t="s">
        <v>1063</v>
      </c>
      <c r="O797" s="246" t="s">
        <v>68</v>
      </c>
      <c r="P797" s="247" t="s">
        <v>67</v>
      </c>
      <c r="Q797" s="224" t="s">
        <v>1307</v>
      </c>
      <c r="R797" s="97"/>
    </row>
    <row r="798" spans="1:18" ht="20.100000000000001" customHeight="1" x14ac:dyDescent="0.2">
      <c r="A798" s="208" t="s">
        <v>1059</v>
      </c>
      <c r="B798" s="228" t="s">
        <v>1060</v>
      </c>
      <c r="C798" s="209" t="s">
        <v>1061</v>
      </c>
      <c r="D798" s="209" t="s">
        <v>1061</v>
      </c>
      <c r="E798" s="236" t="s">
        <v>936</v>
      </c>
      <c r="F798" s="210" t="s">
        <v>397</v>
      </c>
      <c r="G798" s="11">
        <v>83101500</v>
      </c>
      <c r="H798" s="5" t="s">
        <v>1368</v>
      </c>
      <c r="I798" s="225">
        <v>10</v>
      </c>
      <c r="J798" s="208" t="s">
        <v>33</v>
      </c>
      <c r="K798" s="232">
        <v>250000000</v>
      </c>
      <c r="L798" s="233">
        <v>1</v>
      </c>
      <c r="M798" s="208" t="s">
        <v>765</v>
      </c>
      <c r="N798" s="216" t="s">
        <v>1063</v>
      </c>
      <c r="O798" s="230" t="s">
        <v>127</v>
      </c>
      <c r="P798" s="251" t="s">
        <v>127</v>
      </c>
      <c r="Q798" s="3" t="s">
        <v>650</v>
      </c>
      <c r="R798" s="25" t="s">
        <v>1226</v>
      </c>
    </row>
    <row r="799" spans="1:18" ht="20.100000000000001" customHeight="1" x14ac:dyDescent="0.2">
      <c r="A799" s="208" t="s">
        <v>1059</v>
      </c>
      <c r="B799" s="228" t="s">
        <v>1060</v>
      </c>
      <c r="C799" s="209" t="s">
        <v>1061</v>
      </c>
      <c r="D799" s="209" t="s">
        <v>1061</v>
      </c>
      <c r="E799" s="236" t="s">
        <v>936</v>
      </c>
      <c r="F799" s="210" t="s">
        <v>397</v>
      </c>
      <c r="G799" s="11">
        <v>76121600</v>
      </c>
      <c r="H799" s="5" t="s">
        <v>1369</v>
      </c>
      <c r="I799" s="225">
        <v>10</v>
      </c>
      <c r="J799" s="208" t="s">
        <v>33</v>
      </c>
      <c r="K799" s="232">
        <v>90000000</v>
      </c>
      <c r="L799" s="233">
        <v>1</v>
      </c>
      <c r="M799" s="208" t="s">
        <v>765</v>
      </c>
      <c r="N799" s="216" t="s">
        <v>1063</v>
      </c>
      <c r="O799" s="230" t="s">
        <v>127</v>
      </c>
      <c r="P799" s="251" t="s">
        <v>127</v>
      </c>
      <c r="Q799" s="3" t="s">
        <v>650</v>
      </c>
      <c r="R799" s="26" t="s">
        <v>1370</v>
      </c>
    </row>
    <row r="800" spans="1:18" ht="20.100000000000001" customHeight="1" x14ac:dyDescent="0.2">
      <c r="A800" s="208" t="s">
        <v>1059</v>
      </c>
      <c r="B800" s="228" t="s">
        <v>1060</v>
      </c>
      <c r="C800" s="209" t="s">
        <v>1061</v>
      </c>
      <c r="D800" s="209" t="s">
        <v>1061</v>
      </c>
      <c r="E800" s="236" t="s">
        <v>936</v>
      </c>
      <c r="F800" s="210" t="s">
        <v>397</v>
      </c>
      <c r="G800" s="15">
        <v>72154302</v>
      </c>
      <c r="H800" s="5" t="s">
        <v>1064</v>
      </c>
      <c r="I800" s="225">
        <v>10</v>
      </c>
      <c r="J800" s="208" t="s">
        <v>33</v>
      </c>
      <c r="K800" s="232">
        <v>20000000</v>
      </c>
      <c r="L800" s="233">
        <v>1</v>
      </c>
      <c r="M800" s="208" t="s">
        <v>765</v>
      </c>
      <c r="N800" s="216" t="s">
        <v>1063</v>
      </c>
      <c r="O800" s="217" t="s">
        <v>35</v>
      </c>
      <c r="P800" s="138" t="s">
        <v>79</v>
      </c>
      <c r="Q800" s="6" t="s">
        <v>497</v>
      </c>
      <c r="R800" s="98">
        <v>700108</v>
      </c>
    </row>
    <row r="801" spans="1:21" ht="20.100000000000001" customHeight="1" x14ac:dyDescent="0.2">
      <c r="A801" s="208" t="s">
        <v>1059</v>
      </c>
      <c r="B801" s="228" t="s">
        <v>1091</v>
      </c>
      <c r="C801" s="209" t="s">
        <v>1091</v>
      </c>
      <c r="D801" s="209" t="s">
        <v>1091</v>
      </c>
      <c r="E801" s="236" t="s">
        <v>1371</v>
      </c>
      <c r="F801" s="210" t="s">
        <v>1372</v>
      </c>
      <c r="G801" s="11">
        <v>80141607</v>
      </c>
      <c r="H801" s="5" t="s">
        <v>1373</v>
      </c>
      <c r="I801" s="225">
        <v>10</v>
      </c>
      <c r="J801" s="208" t="s">
        <v>33</v>
      </c>
      <c r="K801" s="232">
        <v>600000000</v>
      </c>
      <c r="L801" s="233">
        <v>1</v>
      </c>
      <c r="M801" s="208" t="s">
        <v>765</v>
      </c>
      <c r="N801" s="216" t="s">
        <v>1063</v>
      </c>
      <c r="O801" s="230" t="s">
        <v>68</v>
      </c>
      <c r="P801" s="231" t="s">
        <v>67</v>
      </c>
      <c r="Q801" s="224" t="s">
        <v>1374</v>
      </c>
      <c r="R801" s="39">
        <v>700148</v>
      </c>
    </row>
    <row r="802" spans="1:21" ht="20.100000000000001" customHeight="1" x14ac:dyDescent="0.2">
      <c r="A802" s="208" t="s">
        <v>1059</v>
      </c>
      <c r="B802" s="228" t="s">
        <v>1060</v>
      </c>
      <c r="C802" s="209" t="s">
        <v>1061</v>
      </c>
      <c r="D802" s="209" t="s">
        <v>1061</v>
      </c>
      <c r="E802" s="236" t="s">
        <v>952</v>
      </c>
      <c r="F802" s="210" t="s">
        <v>409</v>
      </c>
      <c r="G802" s="11" t="s">
        <v>1375</v>
      </c>
      <c r="H802" s="5" t="s">
        <v>480</v>
      </c>
      <c r="I802" s="225">
        <v>10</v>
      </c>
      <c r="J802" s="208" t="s">
        <v>33</v>
      </c>
      <c r="K802" s="232">
        <v>175000000</v>
      </c>
      <c r="L802" s="233">
        <v>1</v>
      </c>
      <c r="M802" s="208" t="s">
        <v>765</v>
      </c>
      <c r="N802" s="216" t="s">
        <v>1063</v>
      </c>
      <c r="O802" s="253" t="s">
        <v>67</v>
      </c>
      <c r="P802" s="251" t="s">
        <v>67</v>
      </c>
      <c r="Q802" s="3" t="s">
        <v>650</v>
      </c>
      <c r="R802" s="39"/>
    </row>
    <row r="803" spans="1:21" ht="20.100000000000001" customHeight="1" x14ac:dyDescent="0.2">
      <c r="A803" s="208" t="s">
        <v>1059</v>
      </c>
      <c r="B803" s="228" t="s">
        <v>1060</v>
      </c>
      <c r="C803" s="209" t="s">
        <v>234</v>
      </c>
      <c r="D803" s="209" t="s">
        <v>234</v>
      </c>
      <c r="E803" s="236" t="s">
        <v>1376</v>
      </c>
      <c r="F803" s="210" t="s">
        <v>1377</v>
      </c>
      <c r="G803" s="11">
        <v>93161600</v>
      </c>
      <c r="H803" s="5" t="s">
        <v>1378</v>
      </c>
      <c r="I803" s="225">
        <v>10</v>
      </c>
      <c r="J803" s="208" t="s">
        <v>33</v>
      </c>
      <c r="K803" s="232">
        <v>1100000</v>
      </c>
      <c r="L803" s="233">
        <v>1</v>
      </c>
      <c r="M803" s="208" t="s">
        <v>765</v>
      </c>
      <c r="N803" s="216" t="s">
        <v>1063</v>
      </c>
      <c r="O803" s="230" t="s">
        <v>67</v>
      </c>
      <c r="P803" s="231" t="s">
        <v>67</v>
      </c>
      <c r="Q803" s="3" t="s">
        <v>650</v>
      </c>
      <c r="R803" s="39"/>
    </row>
    <row r="804" spans="1:21" ht="20.100000000000001" customHeight="1" x14ac:dyDescent="0.2">
      <c r="A804" s="208" t="s">
        <v>1059</v>
      </c>
      <c r="B804" s="228" t="s">
        <v>1060</v>
      </c>
      <c r="C804" s="209" t="s">
        <v>1061</v>
      </c>
      <c r="D804" s="209" t="s">
        <v>1061</v>
      </c>
      <c r="E804" s="254" t="s">
        <v>1379</v>
      </c>
      <c r="F804" s="210" t="s">
        <v>962</v>
      </c>
      <c r="G804" s="255">
        <v>93151516</v>
      </c>
      <c r="H804" s="5" t="s">
        <v>1380</v>
      </c>
      <c r="I804" s="225">
        <v>10</v>
      </c>
      <c r="J804" s="208" t="s">
        <v>33</v>
      </c>
      <c r="K804" s="232">
        <v>134710000</v>
      </c>
      <c r="L804" s="233">
        <v>1</v>
      </c>
      <c r="M804" s="208" t="s">
        <v>765</v>
      </c>
      <c r="N804" s="216" t="s">
        <v>1063</v>
      </c>
      <c r="O804" s="253" t="s">
        <v>67</v>
      </c>
      <c r="P804" s="251" t="s">
        <v>67</v>
      </c>
      <c r="Q804" s="3" t="s">
        <v>650</v>
      </c>
      <c r="R804" s="39"/>
    </row>
    <row r="805" spans="1:21" ht="20.100000000000001" customHeight="1" x14ac:dyDescent="0.2">
      <c r="A805" s="208" t="s">
        <v>1059</v>
      </c>
      <c r="B805" s="228" t="s">
        <v>1060</v>
      </c>
      <c r="C805" s="209" t="s">
        <v>1061</v>
      </c>
      <c r="D805" s="209" t="s">
        <v>1061</v>
      </c>
      <c r="E805" s="254" t="s">
        <v>1381</v>
      </c>
      <c r="F805" s="210" t="s">
        <v>1382</v>
      </c>
      <c r="G805" s="255">
        <v>93161600</v>
      </c>
      <c r="H805" s="5" t="s">
        <v>1383</v>
      </c>
      <c r="I805" s="225">
        <v>10</v>
      </c>
      <c r="J805" s="208" t="s">
        <v>33</v>
      </c>
      <c r="K805" s="232">
        <v>30000000</v>
      </c>
      <c r="L805" s="233">
        <v>1</v>
      </c>
      <c r="M805" s="208" t="s">
        <v>765</v>
      </c>
      <c r="N805" s="216" t="s">
        <v>1063</v>
      </c>
      <c r="O805" s="253" t="s">
        <v>67</v>
      </c>
      <c r="P805" s="251" t="s">
        <v>67</v>
      </c>
      <c r="Q805" s="3" t="s">
        <v>650</v>
      </c>
      <c r="R805" s="39"/>
    </row>
    <row r="806" spans="1:21" ht="20.100000000000001" customHeight="1" x14ac:dyDescent="0.2">
      <c r="A806" s="208" t="s">
        <v>1384</v>
      </c>
      <c r="B806" s="208" t="s">
        <v>1385</v>
      </c>
      <c r="C806" s="209" t="s">
        <v>1385</v>
      </c>
      <c r="D806" s="210" t="s">
        <v>1007</v>
      </c>
      <c r="E806" s="186" t="s">
        <v>760</v>
      </c>
      <c r="F806" s="211" t="s">
        <v>89</v>
      </c>
      <c r="G806" s="28">
        <v>52161520</v>
      </c>
      <c r="H806" s="256" t="s">
        <v>1386</v>
      </c>
      <c r="I806" s="208">
        <v>10</v>
      </c>
      <c r="J806" s="208" t="s">
        <v>33</v>
      </c>
      <c r="K806" s="214">
        <v>5000000</v>
      </c>
      <c r="L806" s="215">
        <v>1</v>
      </c>
      <c r="M806" s="208" t="s">
        <v>765</v>
      </c>
      <c r="N806" s="216" t="s">
        <v>1063</v>
      </c>
      <c r="O806" s="217" t="s">
        <v>67</v>
      </c>
      <c r="P806" s="138" t="s">
        <v>79</v>
      </c>
      <c r="Q806" s="3" t="s">
        <v>429</v>
      </c>
      <c r="R806" s="39">
        <v>700141</v>
      </c>
      <c r="U806" s="58"/>
    </row>
    <row r="807" spans="1:21" ht="20.100000000000001" customHeight="1" x14ac:dyDescent="0.2">
      <c r="A807" s="208" t="s">
        <v>1384</v>
      </c>
      <c r="B807" s="208" t="s">
        <v>1385</v>
      </c>
      <c r="C807" s="209" t="s">
        <v>1385</v>
      </c>
      <c r="D807" s="210" t="s">
        <v>1007</v>
      </c>
      <c r="E807" s="186" t="s">
        <v>760</v>
      </c>
      <c r="F807" s="211" t="s">
        <v>89</v>
      </c>
      <c r="G807" s="28">
        <v>52161520</v>
      </c>
      <c r="H807" s="256" t="s">
        <v>1387</v>
      </c>
      <c r="I807" s="208">
        <v>10</v>
      </c>
      <c r="J807" s="208" t="s">
        <v>33</v>
      </c>
      <c r="K807" s="214">
        <v>4000000</v>
      </c>
      <c r="L807" s="215">
        <v>1</v>
      </c>
      <c r="M807" s="208" t="s">
        <v>765</v>
      </c>
      <c r="N807" s="216" t="s">
        <v>1063</v>
      </c>
      <c r="O807" s="217" t="s">
        <v>67</v>
      </c>
      <c r="P807" s="138" t="s">
        <v>79</v>
      </c>
      <c r="Q807" s="3" t="s">
        <v>429</v>
      </c>
      <c r="R807" s="97">
        <v>700141</v>
      </c>
    </row>
    <row r="808" spans="1:21" ht="20.100000000000001" customHeight="1" x14ac:dyDescent="0.2">
      <c r="A808" s="208" t="s">
        <v>1384</v>
      </c>
      <c r="B808" s="208" t="s">
        <v>1385</v>
      </c>
      <c r="C808" s="209" t="s">
        <v>1385</v>
      </c>
      <c r="D808" s="209" t="s">
        <v>1087</v>
      </c>
      <c r="E808" s="186" t="s">
        <v>763</v>
      </c>
      <c r="F808" s="211" t="s">
        <v>1084</v>
      </c>
      <c r="G808" s="186">
        <v>43233004</v>
      </c>
      <c r="H808" s="27" t="s">
        <v>1388</v>
      </c>
      <c r="I808" s="208">
        <v>10</v>
      </c>
      <c r="J808" s="208" t="s">
        <v>33</v>
      </c>
      <c r="K808" s="214">
        <v>9000000</v>
      </c>
      <c r="L808" s="215">
        <v>6</v>
      </c>
      <c r="M808" s="208" t="s">
        <v>765</v>
      </c>
      <c r="N808" s="216" t="s">
        <v>1063</v>
      </c>
      <c r="O808" s="221" t="s">
        <v>35</v>
      </c>
      <c r="P808" s="147" t="s">
        <v>79</v>
      </c>
      <c r="Q808" s="3" t="s">
        <v>429</v>
      </c>
      <c r="R808" s="32">
        <v>700244</v>
      </c>
    </row>
    <row r="809" spans="1:21" ht="20.100000000000001" customHeight="1" x14ac:dyDescent="0.2">
      <c r="A809" s="208" t="s">
        <v>1384</v>
      </c>
      <c r="B809" s="208" t="s">
        <v>1385</v>
      </c>
      <c r="C809" s="209" t="s">
        <v>1385</v>
      </c>
      <c r="D809" s="209" t="s">
        <v>1007</v>
      </c>
      <c r="E809" s="186" t="s">
        <v>1101</v>
      </c>
      <c r="F809" s="211" t="s">
        <v>189</v>
      </c>
      <c r="G809" s="28">
        <v>42131604</v>
      </c>
      <c r="H809" s="222" t="s">
        <v>1389</v>
      </c>
      <c r="I809" s="208">
        <v>10</v>
      </c>
      <c r="J809" s="208" t="s">
        <v>33</v>
      </c>
      <c r="K809" s="214">
        <v>500000</v>
      </c>
      <c r="L809" s="215">
        <v>1</v>
      </c>
      <c r="M809" s="208" t="s">
        <v>765</v>
      </c>
      <c r="N809" s="216" t="s">
        <v>1063</v>
      </c>
      <c r="O809" s="221" t="s">
        <v>67</v>
      </c>
      <c r="P809" s="147" t="s">
        <v>36</v>
      </c>
      <c r="Q809" s="3" t="s">
        <v>1086</v>
      </c>
      <c r="R809" s="32">
        <v>700145</v>
      </c>
    </row>
    <row r="810" spans="1:21" ht="20.100000000000001" customHeight="1" x14ac:dyDescent="0.2">
      <c r="A810" s="208" t="s">
        <v>1384</v>
      </c>
      <c r="B810" s="208" t="s">
        <v>1385</v>
      </c>
      <c r="C810" s="209" t="s">
        <v>1385</v>
      </c>
      <c r="D810" s="209" t="s">
        <v>1007</v>
      </c>
      <c r="E810" s="186" t="s">
        <v>1101</v>
      </c>
      <c r="F810" s="211" t="s">
        <v>189</v>
      </c>
      <c r="G810" s="28">
        <v>42131606</v>
      </c>
      <c r="H810" s="5" t="s">
        <v>1390</v>
      </c>
      <c r="I810" s="208">
        <v>10</v>
      </c>
      <c r="J810" s="208" t="s">
        <v>33</v>
      </c>
      <c r="K810" s="214">
        <v>1000000</v>
      </c>
      <c r="L810" s="215">
        <v>1</v>
      </c>
      <c r="M810" s="208" t="s">
        <v>765</v>
      </c>
      <c r="N810" s="216" t="s">
        <v>1063</v>
      </c>
      <c r="O810" s="221" t="s">
        <v>67</v>
      </c>
      <c r="P810" s="147" t="s">
        <v>36</v>
      </c>
      <c r="Q810" s="3" t="s">
        <v>1086</v>
      </c>
      <c r="R810" s="32">
        <v>700145</v>
      </c>
    </row>
    <row r="811" spans="1:21" ht="20.100000000000001" customHeight="1" x14ac:dyDescent="0.2">
      <c r="A811" s="208" t="s">
        <v>1384</v>
      </c>
      <c r="B811" s="208" t="s">
        <v>1385</v>
      </c>
      <c r="C811" s="209" t="s">
        <v>1385</v>
      </c>
      <c r="D811" s="209" t="s">
        <v>1007</v>
      </c>
      <c r="E811" s="186" t="s">
        <v>812</v>
      </c>
      <c r="F811" s="211" t="s">
        <v>262</v>
      </c>
      <c r="G811" s="28">
        <v>46181504</v>
      </c>
      <c r="H811" s="5" t="s">
        <v>1391</v>
      </c>
      <c r="I811" s="208">
        <v>10</v>
      </c>
      <c r="J811" s="208" t="s">
        <v>33</v>
      </c>
      <c r="K811" s="214">
        <v>1700000</v>
      </c>
      <c r="L811" s="215">
        <v>1</v>
      </c>
      <c r="M811" s="208" t="s">
        <v>765</v>
      </c>
      <c r="N811" s="216" t="s">
        <v>1063</v>
      </c>
      <c r="O811" s="221" t="s">
        <v>67</v>
      </c>
      <c r="P811" s="147" t="s">
        <v>36</v>
      </c>
      <c r="Q811" s="3" t="s">
        <v>1086</v>
      </c>
      <c r="R811" s="39">
        <v>700145</v>
      </c>
    </row>
    <row r="812" spans="1:21" ht="20.100000000000001" customHeight="1" x14ac:dyDescent="0.2">
      <c r="A812" s="208" t="s">
        <v>1384</v>
      </c>
      <c r="B812" s="208" t="s">
        <v>1385</v>
      </c>
      <c r="C812" s="209" t="s">
        <v>1385</v>
      </c>
      <c r="D812" s="209" t="s">
        <v>1096</v>
      </c>
      <c r="E812" s="186" t="s">
        <v>829</v>
      </c>
      <c r="F812" s="211" t="s">
        <v>312</v>
      </c>
      <c r="G812" s="7">
        <v>45101901</v>
      </c>
      <c r="H812" s="5" t="s">
        <v>1392</v>
      </c>
      <c r="I812" s="208">
        <v>10</v>
      </c>
      <c r="J812" s="208" t="s">
        <v>33</v>
      </c>
      <c r="K812" s="214">
        <v>3000000</v>
      </c>
      <c r="L812" s="215">
        <v>1</v>
      </c>
      <c r="M812" s="208" t="s">
        <v>765</v>
      </c>
      <c r="N812" s="216" t="s">
        <v>1063</v>
      </c>
      <c r="O812" s="217" t="s">
        <v>67</v>
      </c>
      <c r="P812" s="138" t="s">
        <v>79</v>
      </c>
      <c r="Q812" s="4" t="s">
        <v>429</v>
      </c>
      <c r="R812" s="32">
        <v>700069</v>
      </c>
    </row>
    <row r="813" spans="1:21" ht="20.100000000000001" customHeight="1" x14ac:dyDescent="0.2">
      <c r="A813" s="208" t="s">
        <v>1384</v>
      </c>
      <c r="B813" s="208" t="s">
        <v>1385</v>
      </c>
      <c r="C813" s="209" t="s">
        <v>1385</v>
      </c>
      <c r="D813" s="209" t="s">
        <v>1060</v>
      </c>
      <c r="E813" s="186" t="s">
        <v>1344</v>
      </c>
      <c r="F813" s="211" t="s">
        <v>1345</v>
      </c>
      <c r="G813" s="7">
        <v>86132000</v>
      </c>
      <c r="H813" s="5" t="s">
        <v>1393</v>
      </c>
      <c r="I813" s="208">
        <v>10</v>
      </c>
      <c r="J813" s="208" t="s">
        <v>33</v>
      </c>
      <c r="K813" s="214">
        <v>275000000</v>
      </c>
      <c r="L813" s="215">
        <v>11</v>
      </c>
      <c r="M813" s="208" t="s">
        <v>765</v>
      </c>
      <c r="N813" s="216" t="s">
        <v>1063</v>
      </c>
      <c r="O813" s="221" t="s">
        <v>127</v>
      </c>
      <c r="P813" s="147" t="s">
        <v>68</v>
      </c>
      <c r="Q813" s="3" t="s">
        <v>1374</v>
      </c>
      <c r="R813" s="32">
        <v>700018</v>
      </c>
    </row>
    <row r="814" spans="1:21" ht="20.100000000000001" customHeight="1" x14ac:dyDescent="0.2">
      <c r="A814" s="208" t="s">
        <v>1384</v>
      </c>
      <c r="B814" s="208" t="s">
        <v>1385</v>
      </c>
      <c r="C814" s="209" t="s">
        <v>1385</v>
      </c>
      <c r="D814" s="209" t="s">
        <v>1394</v>
      </c>
      <c r="E814" s="186" t="s">
        <v>1371</v>
      </c>
      <c r="F814" s="211" t="s">
        <v>1372</v>
      </c>
      <c r="G814" s="7">
        <v>80141607</v>
      </c>
      <c r="H814" s="5" t="s">
        <v>1395</v>
      </c>
      <c r="I814" s="208">
        <v>10</v>
      </c>
      <c r="J814" s="208" t="s">
        <v>33</v>
      </c>
      <c r="K814" s="214">
        <v>60000000</v>
      </c>
      <c r="L814" s="215">
        <v>1</v>
      </c>
      <c r="M814" s="208" t="s">
        <v>765</v>
      </c>
      <c r="N814" s="216" t="s">
        <v>1063</v>
      </c>
      <c r="O814" s="221" t="s">
        <v>67</v>
      </c>
      <c r="P814" s="147" t="s">
        <v>35</v>
      </c>
      <c r="Q814" s="3" t="s">
        <v>1374</v>
      </c>
      <c r="R814" s="32">
        <v>700306</v>
      </c>
    </row>
    <row r="815" spans="1:21" ht="20.100000000000001" customHeight="1" x14ac:dyDescent="0.2">
      <c r="A815" s="208" t="s">
        <v>1396</v>
      </c>
      <c r="B815" s="208" t="s">
        <v>1397</v>
      </c>
      <c r="C815" s="209" t="s">
        <v>1397</v>
      </c>
      <c r="D815" s="210" t="s">
        <v>1398</v>
      </c>
      <c r="E815" s="186" t="s">
        <v>1065</v>
      </c>
      <c r="F815" s="211" t="s">
        <v>1066</v>
      </c>
      <c r="G815" s="28" t="s">
        <v>1399</v>
      </c>
      <c r="H815" s="256" t="s">
        <v>1400</v>
      </c>
      <c r="I815" s="208">
        <v>10</v>
      </c>
      <c r="J815" s="208" t="s">
        <v>33</v>
      </c>
      <c r="K815" s="214">
        <v>15000000</v>
      </c>
      <c r="L815" s="215">
        <v>1</v>
      </c>
      <c r="M815" s="208" t="s">
        <v>765</v>
      </c>
      <c r="N815" s="216" t="s">
        <v>1063</v>
      </c>
      <c r="O815" s="217" t="s">
        <v>68</v>
      </c>
      <c r="P815" s="138" t="s">
        <v>35</v>
      </c>
      <c r="Q815" s="3" t="s">
        <v>1086</v>
      </c>
      <c r="R815" s="39">
        <v>700195</v>
      </c>
      <c r="U815" s="58"/>
    </row>
    <row r="816" spans="1:21" ht="20.100000000000001" customHeight="1" x14ac:dyDescent="0.2">
      <c r="A816" s="208" t="s">
        <v>1396</v>
      </c>
      <c r="B816" s="208" t="s">
        <v>1397</v>
      </c>
      <c r="C816" s="209" t="s">
        <v>1397</v>
      </c>
      <c r="D816" s="210" t="s">
        <v>1007</v>
      </c>
      <c r="E816" s="186" t="s">
        <v>760</v>
      </c>
      <c r="F816" s="211" t="s">
        <v>89</v>
      </c>
      <c r="G816" s="28" t="s">
        <v>1401</v>
      </c>
      <c r="H816" s="27" t="s">
        <v>1402</v>
      </c>
      <c r="I816" s="208">
        <v>10</v>
      </c>
      <c r="J816" s="208" t="s">
        <v>33</v>
      </c>
      <c r="K816" s="214">
        <v>10000000</v>
      </c>
      <c r="L816" s="215">
        <v>2</v>
      </c>
      <c r="M816" s="208" t="s">
        <v>765</v>
      </c>
      <c r="N816" s="216" t="s">
        <v>1063</v>
      </c>
      <c r="O816" s="217" t="s">
        <v>67</v>
      </c>
      <c r="P816" s="138" t="s">
        <v>79</v>
      </c>
      <c r="Q816" s="3" t="s">
        <v>429</v>
      </c>
      <c r="R816" s="97">
        <v>700141</v>
      </c>
    </row>
    <row r="817" spans="1:21" ht="20.100000000000001" customHeight="1" x14ac:dyDescent="0.2">
      <c r="A817" s="208" t="s">
        <v>1396</v>
      </c>
      <c r="B817" s="208" t="s">
        <v>1397</v>
      </c>
      <c r="C817" s="209" t="s">
        <v>1397</v>
      </c>
      <c r="D817" s="210" t="s">
        <v>1007</v>
      </c>
      <c r="E817" s="186" t="s">
        <v>760</v>
      </c>
      <c r="F817" s="211" t="s">
        <v>89</v>
      </c>
      <c r="G817" s="186" t="s">
        <v>1403</v>
      </c>
      <c r="H817" s="27" t="s">
        <v>1404</v>
      </c>
      <c r="I817" s="208">
        <v>10</v>
      </c>
      <c r="J817" s="208" t="s">
        <v>33</v>
      </c>
      <c r="K817" s="214">
        <v>131500000</v>
      </c>
      <c r="L817" s="215">
        <v>50</v>
      </c>
      <c r="M817" s="208" t="s">
        <v>765</v>
      </c>
      <c r="N817" s="216" t="s">
        <v>1063</v>
      </c>
      <c r="O817" s="217" t="s">
        <v>67</v>
      </c>
      <c r="P817" s="138" t="s">
        <v>79</v>
      </c>
      <c r="Q817" s="3" t="s">
        <v>429</v>
      </c>
      <c r="R817" s="32">
        <v>700141</v>
      </c>
    </row>
    <row r="818" spans="1:21" ht="20.100000000000001" customHeight="1" x14ac:dyDescent="0.2">
      <c r="A818" s="208" t="s">
        <v>1396</v>
      </c>
      <c r="B818" s="208" t="s">
        <v>1397</v>
      </c>
      <c r="C818" s="209" t="s">
        <v>1397</v>
      </c>
      <c r="D818" s="209" t="s">
        <v>1087</v>
      </c>
      <c r="E818" s="186" t="s">
        <v>763</v>
      </c>
      <c r="F818" s="211" t="s">
        <v>1084</v>
      </c>
      <c r="G818" s="28" t="s">
        <v>1405</v>
      </c>
      <c r="H818" s="222" t="s">
        <v>1388</v>
      </c>
      <c r="I818" s="208">
        <v>10</v>
      </c>
      <c r="J818" s="208" t="s">
        <v>33</v>
      </c>
      <c r="K818" s="214">
        <v>42000000</v>
      </c>
      <c r="L818" s="215">
        <v>35</v>
      </c>
      <c r="M818" s="208" t="s">
        <v>765</v>
      </c>
      <c r="N818" s="216" t="s">
        <v>1063</v>
      </c>
      <c r="O818" s="221" t="s">
        <v>35</v>
      </c>
      <c r="P818" s="147" t="s">
        <v>80</v>
      </c>
      <c r="Q818" s="3" t="s">
        <v>1406</v>
      </c>
      <c r="R818" s="32">
        <v>700244</v>
      </c>
    </row>
    <row r="819" spans="1:21" ht="20.100000000000001" customHeight="1" x14ac:dyDescent="0.2">
      <c r="A819" s="208" t="s">
        <v>1396</v>
      </c>
      <c r="B819" s="208" t="s">
        <v>1397</v>
      </c>
      <c r="C819" s="209" t="s">
        <v>1397</v>
      </c>
      <c r="D819" s="209" t="s">
        <v>1061</v>
      </c>
      <c r="E819" s="186" t="s">
        <v>834</v>
      </c>
      <c r="F819" s="211" t="s">
        <v>316</v>
      </c>
      <c r="G819" s="28" t="s">
        <v>1407</v>
      </c>
      <c r="H819" s="5" t="s">
        <v>1408</v>
      </c>
      <c r="I819" s="208">
        <v>10</v>
      </c>
      <c r="J819" s="208" t="s">
        <v>33</v>
      </c>
      <c r="K819" s="214">
        <v>30000000</v>
      </c>
      <c r="L819" s="215">
        <v>1</v>
      </c>
      <c r="M819" s="208" t="s">
        <v>765</v>
      </c>
      <c r="N819" s="216" t="s">
        <v>1063</v>
      </c>
      <c r="O819" s="221" t="s">
        <v>36</v>
      </c>
      <c r="P819" s="147" t="s">
        <v>901</v>
      </c>
      <c r="Q819" s="3" t="s">
        <v>1406</v>
      </c>
      <c r="R819" s="32">
        <v>700100</v>
      </c>
    </row>
    <row r="820" spans="1:21" ht="20.100000000000001" customHeight="1" x14ac:dyDescent="0.2">
      <c r="A820" s="208" t="s">
        <v>1396</v>
      </c>
      <c r="B820" s="208" t="s">
        <v>1397</v>
      </c>
      <c r="C820" s="209" t="s">
        <v>1397</v>
      </c>
      <c r="D820" s="209" t="s">
        <v>1007</v>
      </c>
      <c r="E820" s="186" t="s">
        <v>1206</v>
      </c>
      <c r="F820" s="211" t="s">
        <v>1409</v>
      </c>
      <c r="G820" s="28" t="s">
        <v>1410</v>
      </c>
      <c r="H820" s="5" t="s">
        <v>1411</v>
      </c>
      <c r="I820" s="208">
        <v>10</v>
      </c>
      <c r="J820" s="208" t="s">
        <v>33</v>
      </c>
      <c r="K820" s="214">
        <v>7500000</v>
      </c>
      <c r="L820" s="215">
        <v>50</v>
      </c>
      <c r="M820" s="208" t="s">
        <v>765</v>
      </c>
      <c r="N820" s="216" t="s">
        <v>1063</v>
      </c>
      <c r="O820" s="217" t="s">
        <v>67</v>
      </c>
      <c r="P820" s="138" t="s">
        <v>79</v>
      </c>
      <c r="Q820" s="3" t="s">
        <v>429</v>
      </c>
      <c r="R820" s="39">
        <v>700141</v>
      </c>
    </row>
    <row r="821" spans="1:21" ht="20.100000000000001" customHeight="1" x14ac:dyDescent="0.2">
      <c r="A821" s="208" t="s">
        <v>1396</v>
      </c>
      <c r="B821" s="208" t="s">
        <v>1397</v>
      </c>
      <c r="C821" s="209" t="s">
        <v>1397</v>
      </c>
      <c r="D821" s="209" t="s">
        <v>1007</v>
      </c>
      <c r="E821" s="186" t="s">
        <v>1206</v>
      </c>
      <c r="F821" s="211" t="s">
        <v>1409</v>
      </c>
      <c r="G821" s="28" t="s">
        <v>1412</v>
      </c>
      <c r="H821" s="5" t="s">
        <v>1413</v>
      </c>
      <c r="I821" s="208">
        <v>10</v>
      </c>
      <c r="J821" s="208" t="s">
        <v>33</v>
      </c>
      <c r="K821" s="214">
        <v>14000000</v>
      </c>
      <c r="L821" s="215">
        <v>50</v>
      </c>
      <c r="M821" s="208" t="s">
        <v>765</v>
      </c>
      <c r="N821" s="216" t="s">
        <v>1063</v>
      </c>
      <c r="O821" s="217" t="s">
        <v>67</v>
      </c>
      <c r="P821" s="138" t="s">
        <v>79</v>
      </c>
      <c r="Q821" s="3" t="s">
        <v>429</v>
      </c>
      <c r="R821" s="39">
        <v>700141</v>
      </c>
    </row>
    <row r="822" spans="1:21" ht="20.100000000000001" customHeight="1" x14ac:dyDescent="0.2">
      <c r="A822" s="208" t="s">
        <v>1396</v>
      </c>
      <c r="B822" s="208" t="s">
        <v>1397</v>
      </c>
      <c r="C822" s="209" t="s">
        <v>1397</v>
      </c>
      <c r="D822" s="209" t="s">
        <v>1007</v>
      </c>
      <c r="E822" s="186" t="s">
        <v>1206</v>
      </c>
      <c r="F822" s="211" t="s">
        <v>1409</v>
      </c>
      <c r="G822" s="28" t="s">
        <v>1414</v>
      </c>
      <c r="H822" s="5" t="s">
        <v>1415</v>
      </c>
      <c r="I822" s="208">
        <v>10</v>
      </c>
      <c r="J822" s="208" t="s">
        <v>33</v>
      </c>
      <c r="K822" s="214">
        <v>15000000</v>
      </c>
      <c r="L822" s="215">
        <v>50</v>
      </c>
      <c r="M822" s="208" t="s">
        <v>765</v>
      </c>
      <c r="N822" s="216" t="s">
        <v>1063</v>
      </c>
      <c r="O822" s="217" t="s">
        <v>67</v>
      </c>
      <c r="P822" s="138" t="s">
        <v>79</v>
      </c>
      <c r="Q822" s="3" t="s">
        <v>429</v>
      </c>
      <c r="R822" s="39">
        <v>700141</v>
      </c>
    </row>
    <row r="823" spans="1:21" ht="20.100000000000001" customHeight="1" x14ac:dyDescent="0.2">
      <c r="A823" s="208" t="s">
        <v>1396</v>
      </c>
      <c r="B823" s="208" t="s">
        <v>1397</v>
      </c>
      <c r="C823" s="209" t="s">
        <v>1397</v>
      </c>
      <c r="D823" s="209" t="s">
        <v>1061</v>
      </c>
      <c r="E823" s="186" t="s">
        <v>848</v>
      </c>
      <c r="F823" s="211" t="s">
        <v>639</v>
      </c>
      <c r="G823" s="28" t="s">
        <v>1416</v>
      </c>
      <c r="H823" s="5" t="s">
        <v>1417</v>
      </c>
      <c r="I823" s="208">
        <v>10</v>
      </c>
      <c r="J823" s="208" t="s">
        <v>33</v>
      </c>
      <c r="K823" s="214">
        <v>40000000</v>
      </c>
      <c r="L823" s="215">
        <v>1</v>
      </c>
      <c r="M823" s="208" t="s">
        <v>765</v>
      </c>
      <c r="N823" s="216" t="s">
        <v>1063</v>
      </c>
      <c r="O823" s="217" t="s">
        <v>127</v>
      </c>
      <c r="P823" s="141" t="s">
        <v>68</v>
      </c>
      <c r="Q823" s="4" t="s">
        <v>1068</v>
      </c>
      <c r="R823" s="39">
        <v>700094</v>
      </c>
    </row>
    <row r="824" spans="1:21" ht="20.100000000000001" customHeight="1" x14ac:dyDescent="0.2">
      <c r="A824" s="208" t="s">
        <v>1396</v>
      </c>
      <c r="B824" s="208" t="s">
        <v>1397</v>
      </c>
      <c r="C824" s="209" t="s">
        <v>1397</v>
      </c>
      <c r="D824" s="209" t="s">
        <v>1397</v>
      </c>
      <c r="E824" s="186" t="s">
        <v>869</v>
      </c>
      <c r="F824" s="211" t="s">
        <v>1273</v>
      </c>
      <c r="G824" s="28" t="s">
        <v>1269</v>
      </c>
      <c r="H824" s="5" t="s">
        <v>1418</v>
      </c>
      <c r="I824" s="208">
        <v>10</v>
      </c>
      <c r="J824" s="208" t="s">
        <v>33</v>
      </c>
      <c r="K824" s="214">
        <v>75000000</v>
      </c>
      <c r="L824" s="215">
        <v>10</v>
      </c>
      <c r="M824" s="208" t="s">
        <v>765</v>
      </c>
      <c r="N824" s="216" t="s">
        <v>1063</v>
      </c>
      <c r="O824" s="217" t="s">
        <v>127</v>
      </c>
      <c r="P824" s="141" t="s">
        <v>68</v>
      </c>
      <c r="Q824" s="4" t="s">
        <v>448</v>
      </c>
      <c r="R824" s="102">
        <v>700127</v>
      </c>
    </row>
    <row r="825" spans="1:21" ht="20.100000000000001" customHeight="1" x14ac:dyDescent="0.2">
      <c r="A825" s="208" t="s">
        <v>1396</v>
      </c>
      <c r="B825" s="208" t="s">
        <v>1397</v>
      </c>
      <c r="C825" s="209" t="s">
        <v>1397</v>
      </c>
      <c r="D825" s="209" t="s">
        <v>1397</v>
      </c>
      <c r="E825" s="186" t="s">
        <v>869</v>
      </c>
      <c r="F825" s="211" t="s">
        <v>1273</v>
      </c>
      <c r="G825" s="28" t="s">
        <v>1419</v>
      </c>
      <c r="H825" s="5" t="s">
        <v>1420</v>
      </c>
      <c r="I825" s="208">
        <v>10</v>
      </c>
      <c r="J825" s="208" t="s">
        <v>33</v>
      </c>
      <c r="K825" s="214">
        <v>75000000</v>
      </c>
      <c r="L825" s="215">
        <v>10</v>
      </c>
      <c r="M825" s="208" t="s">
        <v>765</v>
      </c>
      <c r="N825" s="216" t="s">
        <v>1063</v>
      </c>
      <c r="O825" s="217" t="s">
        <v>127</v>
      </c>
      <c r="P825" s="141" t="s">
        <v>68</v>
      </c>
      <c r="Q825" s="4" t="s">
        <v>448</v>
      </c>
      <c r="R825" s="102">
        <v>700126</v>
      </c>
    </row>
    <row r="826" spans="1:21" ht="20.100000000000001" customHeight="1" x14ac:dyDescent="0.2">
      <c r="A826" s="208" t="s">
        <v>1396</v>
      </c>
      <c r="B826" s="208" t="s">
        <v>1397</v>
      </c>
      <c r="C826" s="209" t="s">
        <v>1397</v>
      </c>
      <c r="D826" s="209" t="s">
        <v>1061</v>
      </c>
      <c r="E826" s="186" t="s">
        <v>874</v>
      </c>
      <c r="F826" s="211" t="s">
        <v>371</v>
      </c>
      <c r="G826" s="28" t="s">
        <v>1421</v>
      </c>
      <c r="H826" s="5" t="s">
        <v>1422</v>
      </c>
      <c r="I826" s="208">
        <v>10</v>
      </c>
      <c r="J826" s="208" t="s">
        <v>33</v>
      </c>
      <c r="K826" s="214">
        <v>40000000</v>
      </c>
      <c r="L826" s="215">
        <v>1</v>
      </c>
      <c r="M826" s="208" t="s">
        <v>765</v>
      </c>
      <c r="N826" s="216" t="s">
        <v>1063</v>
      </c>
      <c r="O826" s="217" t="s">
        <v>127</v>
      </c>
      <c r="P826" s="141" t="s">
        <v>68</v>
      </c>
      <c r="Q826" s="4" t="s">
        <v>1068</v>
      </c>
      <c r="R826" s="39">
        <v>700094</v>
      </c>
    </row>
    <row r="827" spans="1:21" ht="20.100000000000001" customHeight="1" x14ac:dyDescent="0.2">
      <c r="A827" s="208" t="s">
        <v>1396</v>
      </c>
      <c r="B827" s="208" t="s">
        <v>1397</v>
      </c>
      <c r="C827" s="209" t="s">
        <v>1397</v>
      </c>
      <c r="D827" s="209" t="s">
        <v>1394</v>
      </c>
      <c r="E827" s="186" t="s">
        <v>1371</v>
      </c>
      <c r="F827" s="211" t="s">
        <v>1372</v>
      </c>
      <c r="G827" s="28" t="s">
        <v>1423</v>
      </c>
      <c r="H827" s="5" t="s">
        <v>1424</v>
      </c>
      <c r="I827" s="208">
        <v>10</v>
      </c>
      <c r="J827" s="208" t="s">
        <v>33</v>
      </c>
      <c r="K827" s="214">
        <v>50000000</v>
      </c>
      <c r="L827" s="215">
        <v>1</v>
      </c>
      <c r="M827" s="208" t="s">
        <v>765</v>
      </c>
      <c r="N827" s="216" t="s">
        <v>1063</v>
      </c>
      <c r="O827" s="217" t="s">
        <v>67</v>
      </c>
      <c r="P827" s="141" t="s">
        <v>35</v>
      </c>
      <c r="Q827" s="3" t="s">
        <v>448</v>
      </c>
      <c r="R827" s="39">
        <v>700306</v>
      </c>
    </row>
    <row r="828" spans="1:21" ht="20.100000000000001" customHeight="1" x14ac:dyDescent="0.2">
      <c r="A828" s="208" t="s">
        <v>1425</v>
      </c>
      <c r="B828" s="208" t="s">
        <v>1394</v>
      </c>
      <c r="C828" s="209" t="s">
        <v>1394</v>
      </c>
      <c r="D828" s="210" t="s">
        <v>1398</v>
      </c>
      <c r="E828" s="186" t="s">
        <v>1065</v>
      </c>
      <c r="F828" s="211" t="s">
        <v>1066</v>
      </c>
      <c r="G828" s="28">
        <v>44101603</v>
      </c>
      <c r="H828" s="256" t="s">
        <v>1426</v>
      </c>
      <c r="I828" s="208">
        <v>10</v>
      </c>
      <c r="J828" s="208" t="s">
        <v>33</v>
      </c>
      <c r="K828" s="214">
        <v>3000000</v>
      </c>
      <c r="L828" s="215">
        <v>1</v>
      </c>
      <c r="M828" s="208" t="s">
        <v>765</v>
      </c>
      <c r="N828" s="216" t="s">
        <v>1063</v>
      </c>
      <c r="O828" s="217" t="s">
        <v>68</v>
      </c>
      <c r="P828" s="138" t="s">
        <v>35</v>
      </c>
      <c r="Q828" s="3" t="s">
        <v>1086</v>
      </c>
      <c r="R828" s="39">
        <v>700195</v>
      </c>
      <c r="U828" s="58"/>
    </row>
    <row r="829" spans="1:21" ht="20.100000000000001" customHeight="1" x14ac:dyDescent="0.2">
      <c r="A829" s="208" t="s">
        <v>1425</v>
      </c>
      <c r="B829" s="208" t="s">
        <v>1394</v>
      </c>
      <c r="C829" s="209" t="s">
        <v>1394</v>
      </c>
      <c r="D829" s="210" t="s">
        <v>1007</v>
      </c>
      <c r="E829" s="186" t="s">
        <v>760</v>
      </c>
      <c r="F829" s="211" t="s">
        <v>89</v>
      </c>
      <c r="G829" s="28">
        <v>42295011</v>
      </c>
      <c r="H829" s="27" t="s">
        <v>1402</v>
      </c>
      <c r="I829" s="208">
        <v>10</v>
      </c>
      <c r="J829" s="208" t="s">
        <v>33</v>
      </c>
      <c r="K829" s="214">
        <v>10000000</v>
      </c>
      <c r="L829" s="215">
        <v>1</v>
      </c>
      <c r="M829" s="208" t="s">
        <v>765</v>
      </c>
      <c r="N829" s="216" t="s">
        <v>1063</v>
      </c>
      <c r="O829" s="217" t="s">
        <v>67</v>
      </c>
      <c r="P829" s="138" t="s">
        <v>79</v>
      </c>
      <c r="Q829" s="3" t="s">
        <v>429</v>
      </c>
      <c r="R829" s="97">
        <v>700141</v>
      </c>
    </row>
    <row r="830" spans="1:21" ht="20.100000000000001" customHeight="1" x14ac:dyDescent="0.2">
      <c r="A830" s="208" t="s">
        <v>1425</v>
      </c>
      <c r="B830" s="208" t="s">
        <v>1394</v>
      </c>
      <c r="C830" s="209" t="s">
        <v>1394</v>
      </c>
      <c r="D830" s="210" t="s">
        <v>1087</v>
      </c>
      <c r="E830" s="186" t="s">
        <v>763</v>
      </c>
      <c r="F830" s="211" t="s">
        <v>1084</v>
      </c>
      <c r="G830" s="186">
        <v>43232100</v>
      </c>
      <c r="H830" s="27" t="s">
        <v>1427</v>
      </c>
      <c r="I830" s="208">
        <v>10</v>
      </c>
      <c r="J830" s="208" t="s">
        <v>33</v>
      </c>
      <c r="K830" s="214">
        <v>130000000</v>
      </c>
      <c r="L830" s="215">
        <v>7</v>
      </c>
      <c r="M830" s="208" t="s">
        <v>765</v>
      </c>
      <c r="N830" s="216" t="s">
        <v>1063</v>
      </c>
      <c r="O830" s="217" t="s">
        <v>35</v>
      </c>
      <c r="P830" s="138" t="s">
        <v>80</v>
      </c>
      <c r="Q830" s="3" t="s">
        <v>1406</v>
      </c>
      <c r="R830" s="32">
        <v>700244</v>
      </c>
    </row>
    <row r="831" spans="1:21" ht="20.100000000000001" customHeight="1" x14ac:dyDescent="0.2">
      <c r="A831" s="208" t="s">
        <v>1425</v>
      </c>
      <c r="B831" s="208" t="s">
        <v>1394</v>
      </c>
      <c r="C831" s="209" t="s">
        <v>1394</v>
      </c>
      <c r="D831" s="210" t="s">
        <v>1087</v>
      </c>
      <c r="E831" s="186" t="s">
        <v>763</v>
      </c>
      <c r="F831" s="211" t="s">
        <v>1084</v>
      </c>
      <c r="G831" s="186" t="s">
        <v>1088</v>
      </c>
      <c r="H831" s="27" t="s">
        <v>1089</v>
      </c>
      <c r="I831" s="208">
        <v>10</v>
      </c>
      <c r="J831" s="208" t="s">
        <v>33</v>
      </c>
      <c r="K831" s="214">
        <v>7000000</v>
      </c>
      <c r="L831" s="215">
        <v>1</v>
      </c>
      <c r="M831" s="208" t="s">
        <v>765</v>
      </c>
      <c r="N831" s="216" t="s">
        <v>1063</v>
      </c>
      <c r="O831" s="217" t="s">
        <v>127</v>
      </c>
      <c r="P831" s="138" t="s">
        <v>68</v>
      </c>
      <c r="Q831" s="3" t="s">
        <v>1068</v>
      </c>
      <c r="R831" s="32">
        <v>700245</v>
      </c>
    </row>
    <row r="832" spans="1:21" ht="20.100000000000001" customHeight="1" x14ac:dyDescent="0.2">
      <c r="A832" s="208" t="s">
        <v>1425</v>
      </c>
      <c r="B832" s="208" t="s">
        <v>1394</v>
      </c>
      <c r="C832" s="209" t="s">
        <v>1394</v>
      </c>
      <c r="D832" s="209" t="s">
        <v>1096</v>
      </c>
      <c r="E832" s="186" t="s">
        <v>829</v>
      </c>
      <c r="F832" s="211" t="s">
        <v>312</v>
      </c>
      <c r="G832" s="28">
        <v>45101901</v>
      </c>
      <c r="H832" s="5" t="s">
        <v>1428</v>
      </c>
      <c r="I832" s="208">
        <v>10</v>
      </c>
      <c r="J832" s="208" t="s">
        <v>33</v>
      </c>
      <c r="K832" s="214">
        <v>300000</v>
      </c>
      <c r="L832" s="215">
        <v>1</v>
      </c>
      <c r="M832" s="208" t="s">
        <v>765</v>
      </c>
      <c r="N832" s="216" t="s">
        <v>1063</v>
      </c>
      <c r="O832" s="239" t="s">
        <v>67</v>
      </c>
      <c r="P832" s="240" t="s">
        <v>36</v>
      </c>
      <c r="Q832" s="4" t="s">
        <v>429</v>
      </c>
      <c r="R832" s="32">
        <v>700069</v>
      </c>
    </row>
    <row r="833" spans="1:21" ht="20.100000000000001" customHeight="1" x14ac:dyDescent="0.2">
      <c r="A833" s="208" t="s">
        <v>1425</v>
      </c>
      <c r="B833" s="208" t="s">
        <v>1394</v>
      </c>
      <c r="C833" s="209" t="s">
        <v>1394</v>
      </c>
      <c r="D833" s="209" t="s">
        <v>1394</v>
      </c>
      <c r="E833" s="186" t="s">
        <v>1241</v>
      </c>
      <c r="F833" s="211" t="s">
        <v>1273</v>
      </c>
      <c r="G833" s="28">
        <v>80111600</v>
      </c>
      <c r="H833" s="5" t="s">
        <v>1429</v>
      </c>
      <c r="I833" s="208">
        <v>10</v>
      </c>
      <c r="J833" s="208" t="s">
        <v>33</v>
      </c>
      <c r="K833" s="214">
        <v>60000000</v>
      </c>
      <c r="L833" s="215">
        <v>10</v>
      </c>
      <c r="M833" s="208" t="s">
        <v>765</v>
      </c>
      <c r="N833" s="216" t="s">
        <v>1063</v>
      </c>
      <c r="O833" s="223" t="s">
        <v>68</v>
      </c>
      <c r="P833" s="186" t="s">
        <v>67</v>
      </c>
      <c r="Q833" s="3" t="s">
        <v>1307</v>
      </c>
      <c r="R833" s="39">
        <v>700302</v>
      </c>
    </row>
    <row r="834" spans="1:21" ht="20.100000000000001" customHeight="1" x14ac:dyDescent="0.2">
      <c r="A834" s="208" t="s">
        <v>1425</v>
      </c>
      <c r="B834" s="208" t="s">
        <v>1394</v>
      </c>
      <c r="C834" s="209" t="s">
        <v>1394</v>
      </c>
      <c r="D834" s="209" t="s">
        <v>1394</v>
      </c>
      <c r="E834" s="186" t="s">
        <v>1241</v>
      </c>
      <c r="F834" s="211" t="s">
        <v>1273</v>
      </c>
      <c r="G834" s="28">
        <v>80111600</v>
      </c>
      <c r="H834" s="5" t="s">
        <v>1430</v>
      </c>
      <c r="I834" s="208">
        <v>10</v>
      </c>
      <c r="J834" s="208" t="s">
        <v>33</v>
      </c>
      <c r="K834" s="214">
        <v>60000000</v>
      </c>
      <c r="L834" s="215">
        <v>10</v>
      </c>
      <c r="M834" s="208" t="s">
        <v>765</v>
      </c>
      <c r="N834" s="216" t="s">
        <v>1063</v>
      </c>
      <c r="O834" s="223" t="s">
        <v>68</v>
      </c>
      <c r="P834" s="186" t="s">
        <v>67</v>
      </c>
      <c r="Q834" s="3" t="s">
        <v>1307</v>
      </c>
      <c r="R834" s="39">
        <v>700303</v>
      </c>
    </row>
    <row r="835" spans="1:21" ht="20.100000000000001" customHeight="1" x14ac:dyDescent="0.2">
      <c r="A835" s="208" t="s">
        <v>1425</v>
      </c>
      <c r="B835" s="208" t="s">
        <v>1394</v>
      </c>
      <c r="C835" s="209" t="s">
        <v>1394</v>
      </c>
      <c r="D835" s="209" t="s">
        <v>1394</v>
      </c>
      <c r="E835" s="186" t="s">
        <v>1241</v>
      </c>
      <c r="F835" s="211" t="s">
        <v>1273</v>
      </c>
      <c r="G835" s="28">
        <v>80111600</v>
      </c>
      <c r="H835" s="5" t="s">
        <v>1431</v>
      </c>
      <c r="I835" s="208">
        <v>10</v>
      </c>
      <c r="J835" s="208" t="s">
        <v>33</v>
      </c>
      <c r="K835" s="214">
        <v>60000000</v>
      </c>
      <c r="L835" s="215">
        <v>10</v>
      </c>
      <c r="M835" s="208" t="s">
        <v>765</v>
      </c>
      <c r="N835" s="216" t="s">
        <v>1063</v>
      </c>
      <c r="O835" s="223" t="s">
        <v>68</v>
      </c>
      <c r="P835" s="186" t="s">
        <v>67</v>
      </c>
      <c r="Q835" s="3" t="s">
        <v>1307</v>
      </c>
      <c r="R835" s="39">
        <v>700304</v>
      </c>
    </row>
    <row r="836" spans="1:21" ht="20.100000000000001" customHeight="1" x14ac:dyDescent="0.2">
      <c r="A836" s="208" t="s">
        <v>1425</v>
      </c>
      <c r="B836" s="208" t="s">
        <v>1394</v>
      </c>
      <c r="C836" s="209" t="s">
        <v>1394</v>
      </c>
      <c r="D836" s="209" t="s">
        <v>1394</v>
      </c>
      <c r="E836" s="186" t="s">
        <v>1241</v>
      </c>
      <c r="F836" s="211" t="s">
        <v>1273</v>
      </c>
      <c r="G836" s="28">
        <v>80111600</v>
      </c>
      <c r="H836" s="5" t="s">
        <v>1432</v>
      </c>
      <c r="I836" s="208">
        <v>10</v>
      </c>
      <c r="J836" s="208" t="s">
        <v>33</v>
      </c>
      <c r="K836" s="214">
        <v>60000000</v>
      </c>
      <c r="L836" s="215">
        <v>10</v>
      </c>
      <c r="M836" s="208" t="s">
        <v>765</v>
      </c>
      <c r="N836" s="216" t="s">
        <v>1063</v>
      </c>
      <c r="O836" s="223" t="s">
        <v>68</v>
      </c>
      <c r="P836" s="186" t="s">
        <v>67</v>
      </c>
      <c r="Q836" s="3" t="s">
        <v>1307</v>
      </c>
      <c r="R836" s="39">
        <v>700305</v>
      </c>
    </row>
    <row r="837" spans="1:21" ht="20.100000000000001" customHeight="1" x14ac:dyDescent="0.2">
      <c r="A837" s="208" t="s">
        <v>1425</v>
      </c>
      <c r="B837" s="208" t="s">
        <v>1394</v>
      </c>
      <c r="C837" s="209" t="s">
        <v>1394</v>
      </c>
      <c r="D837" s="209" t="s">
        <v>1433</v>
      </c>
      <c r="E837" s="186" t="s">
        <v>932</v>
      </c>
      <c r="F837" s="211" t="s">
        <v>933</v>
      </c>
      <c r="G837" s="28">
        <v>82101800</v>
      </c>
      <c r="H837" s="5" t="s">
        <v>1434</v>
      </c>
      <c r="I837" s="208">
        <v>10</v>
      </c>
      <c r="J837" s="208" t="s">
        <v>33</v>
      </c>
      <c r="K837" s="214">
        <v>150000000</v>
      </c>
      <c r="L837" s="215">
        <v>1</v>
      </c>
      <c r="M837" s="208" t="s">
        <v>765</v>
      </c>
      <c r="N837" s="216" t="s">
        <v>1063</v>
      </c>
      <c r="O837" s="223" t="s">
        <v>127</v>
      </c>
      <c r="P837" s="186" t="s">
        <v>68</v>
      </c>
      <c r="Q837" s="3" t="s">
        <v>1307</v>
      </c>
      <c r="R837" s="39">
        <v>700231</v>
      </c>
    </row>
    <row r="838" spans="1:21" ht="20.100000000000001" customHeight="1" x14ac:dyDescent="0.2">
      <c r="A838" s="208" t="s">
        <v>1425</v>
      </c>
      <c r="B838" s="208" t="s">
        <v>1394</v>
      </c>
      <c r="C838" s="209" t="s">
        <v>1394</v>
      </c>
      <c r="D838" s="209" t="s">
        <v>1394</v>
      </c>
      <c r="E838" s="186" t="s">
        <v>1344</v>
      </c>
      <c r="F838" s="211" t="s">
        <v>1345</v>
      </c>
      <c r="G838" s="28">
        <v>86121700</v>
      </c>
      <c r="H838" s="5" t="s">
        <v>1435</v>
      </c>
      <c r="I838" s="208">
        <v>10</v>
      </c>
      <c r="J838" s="208" t="s">
        <v>33</v>
      </c>
      <c r="K838" s="214">
        <v>11600000</v>
      </c>
      <c r="L838" s="215">
        <v>1</v>
      </c>
      <c r="M838" s="208" t="s">
        <v>765</v>
      </c>
      <c r="N838" s="216" t="s">
        <v>1063</v>
      </c>
      <c r="O838" s="223" t="s">
        <v>67</v>
      </c>
      <c r="P838" s="186" t="s">
        <v>35</v>
      </c>
      <c r="Q838" s="4" t="s">
        <v>448</v>
      </c>
      <c r="R838" s="97"/>
    </row>
    <row r="839" spans="1:21" ht="20.100000000000001" customHeight="1" x14ac:dyDescent="0.2">
      <c r="A839" s="208" t="s">
        <v>1425</v>
      </c>
      <c r="B839" s="208" t="s">
        <v>1394</v>
      </c>
      <c r="C839" s="209" t="s">
        <v>1394</v>
      </c>
      <c r="D839" s="209" t="s">
        <v>1360</v>
      </c>
      <c r="E839" s="186" t="s">
        <v>1344</v>
      </c>
      <c r="F839" s="211" t="s">
        <v>1345</v>
      </c>
      <c r="G839" s="28" t="s">
        <v>1436</v>
      </c>
      <c r="H839" s="5" t="s">
        <v>1437</v>
      </c>
      <c r="I839" s="208">
        <v>10</v>
      </c>
      <c r="J839" s="208" t="s">
        <v>33</v>
      </c>
      <c r="K839" s="214">
        <v>13737600</v>
      </c>
      <c r="L839" s="215">
        <v>1</v>
      </c>
      <c r="M839" s="208" t="s">
        <v>765</v>
      </c>
      <c r="N839" s="216" t="s">
        <v>1063</v>
      </c>
      <c r="O839" s="223" t="s">
        <v>127</v>
      </c>
      <c r="P839" s="186" t="s">
        <v>68</v>
      </c>
      <c r="Q839" s="3" t="s">
        <v>448</v>
      </c>
      <c r="R839" s="97">
        <v>700301</v>
      </c>
    </row>
    <row r="840" spans="1:21" ht="20.100000000000001" customHeight="1" x14ac:dyDescent="0.2">
      <c r="A840" s="208" t="s">
        <v>1425</v>
      </c>
      <c r="B840" s="208" t="s">
        <v>1394</v>
      </c>
      <c r="C840" s="209" t="s">
        <v>1394</v>
      </c>
      <c r="D840" s="209" t="s">
        <v>1394</v>
      </c>
      <c r="E840" s="186" t="s">
        <v>1344</v>
      </c>
      <c r="F840" s="211" t="s">
        <v>1345</v>
      </c>
      <c r="G840" s="28" t="s">
        <v>1436</v>
      </c>
      <c r="H840" s="5" t="s">
        <v>1438</v>
      </c>
      <c r="I840" s="208">
        <v>10</v>
      </c>
      <c r="J840" s="208" t="s">
        <v>33</v>
      </c>
      <c r="K840" s="214">
        <v>2570400</v>
      </c>
      <c r="L840" s="215">
        <v>1</v>
      </c>
      <c r="M840" s="208" t="s">
        <v>765</v>
      </c>
      <c r="N840" s="216" t="s">
        <v>1063</v>
      </c>
      <c r="O840" s="223" t="s">
        <v>67</v>
      </c>
      <c r="P840" s="186" t="s">
        <v>35</v>
      </c>
      <c r="Q840" s="4" t="s">
        <v>448</v>
      </c>
      <c r="R840" s="39"/>
    </row>
    <row r="841" spans="1:21" ht="20.100000000000001" customHeight="1" x14ac:dyDescent="0.2">
      <c r="A841" s="208" t="s">
        <v>1425</v>
      </c>
      <c r="B841" s="208" t="s">
        <v>1394</v>
      </c>
      <c r="C841" s="209" t="s">
        <v>1394</v>
      </c>
      <c r="D841" s="209" t="s">
        <v>1360</v>
      </c>
      <c r="E841" s="186" t="s">
        <v>1344</v>
      </c>
      <c r="F841" s="211" t="s">
        <v>1345</v>
      </c>
      <c r="G841" s="28" t="s">
        <v>1436</v>
      </c>
      <c r="H841" s="5" t="s">
        <v>1439</v>
      </c>
      <c r="I841" s="208">
        <v>10</v>
      </c>
      <c r="J841" s="208" t="s">
        <v>33</v>
      </c>
      <c r="K841" s="214">
        <v>3942000</v>
      </c>
      <c r="L841" s="215">
        <v>1</v>
      </c>
      <c r="M841" s="208" t="s">
        <v>765</v>
      </c>
      <c r="N841" s="216" t="s">
        <v>1063</v>
      </c>
      <c r="O841" s="223" t="s">
        <v>67</v>
      </c>
      <c r="P841" s="186" t="s">
        <v>35</v>
      </c>
      <c r="Q841" s="4" t="s">
        <v>448</v>
      </c>
      <c r="R841" s="39"/>
    </row>
    <row r="842" spans="1:21" ht="20.100000000000001" customHeight="1" x14ac:dyDescent="0.2">
      <c r="A842" s="208" t="s">
        <v>1425</v>
      </c>
      <c r="B842" s="208" t="s">
        <v>1394</v>
      </c>
      <c r="C842" s="209" t="s">
        <v>1394</v>
      </c>
      <c r="D842" s="209" t="s">
        <v>1360</v>
      </c>
      <c r="E842" s="186" t="s">
        <v>1344</v>
      </c>
      <c r="F842" s="211" t="s">
        <v>1345</v>
      </c>
      <c r="G842" s="28" t="s">
        <v>1436</v>
      </c>
      <c r="H842" s="5" t="s">
        <v>1440</v>
      </c>
      <c r="I842" s="208">
        <v>10</v>
      </c>
      <c r="J842" s="208" t="s">
        <v>33</v>
      </c>
      <c r="K842" s="214">
        <v>2200000</v>
      </c>
      <c r="L842" s="215">
        <v>1</v>
      </c>
      <c r="M842" s="208" t="s">
        <v>765</v>
      </c>
      <c r="N842" s="216" t="s">
        <v>1063</v>
      </c>
      <c r="O842" s="241" t="s">
        <v>127</v>
      </c>
      <c r="P842" s="257" t="s">
        <v>68</v>
      </c>
      <c r="Q842" s="4" t="s">
        <v>448</v>
      </c>
      <c r="R842" s="97">
        <v>700301</v>
      </c>
    </row>
    <row r="843" spans="1:21" ht="20.100000000000001" customHeight="1" x14ac:dyDescent="0.2">
      <c r="A843" s="208" t="s">
        <v>1425</v>
      </c>
      <c r="B843" s="208" t="s">
        <v>1394</v>
      </c>
      <c r="C843" s="209" t="s">
        <v>1394</v>
      </c>
      <c r="D843" s="209" t="s">
        <v>1394</v>
      </c>
      <c r="E843" s="186" t="s">
        <v>1344</v>
      </c>
      <c r="F843" s="211" t="s">
        <v>1345</v>
      </c>
      <c r="G843" s="28" t="s">
        <v>1346</v>
      </c>
      <c r="H843" s="5" t="s">
        <v>1441</v>
      </c>
      <c r="I843" s="208">
        <v>10</v>
      </c>
      <c r="J843" s="208" t="s">
        <v>33</v>
      </c>
      <c r="K843" s="214">
        <v>14005480</v>
      </c>
      <c r="L843" s="215">
        <v>1</v>
      </c>
      <c r="M843" s="208" t="s">
        <v>765</v>
      </c>
      <c r="N843" s="216" t="s">
        <v>1063</v>
      </c>
      <c r="O843" s="223" t="s">
        <v>67</v>
      </c>
      <c r="P843" s="186" t="s">
        <v>35</v>
      </c>
      <c r="Q843" s="4" t="s">
        <v>448</v>
      </c>
      <c r="R843" s="39"/>
    </row>
    <row r="844" spans="1:21" ht="20.100000000000001" customHeight="1" x14ac:dyDescent="0.2">
      <c r="A844" s="208" t="s">
        <v>1425</v>
      </c>
      <c r="B844" s="208" t="s">
        <v>1394</v>
      </c>
      <c r="C844" s="209" t="s">
        <v>1394</v>
      </c>
      <c r="D844" s="209" t="s">
        <v>1394</v>
      </c>
      <c r="E844" s="186" t="s">
        <v>1344</v>
      </c>
      <c r="F844" s="211" t="s">
        <v>1345</v>
      </c>
      <c r="G844" s="28" t="s">
        <v>1346</v>
      </c>
      <c r="H844" s="5" t="s">
        <v>1442</v>
      </c>
      <c r="I844" s="208">
        <v>10</v>
      </c>
      <c r="J844" s="208" t="s">
        <v>33</v>
      </c>
      <c r="K844" s="214">
        <v>11944520</v>
      </c>
      <c r="L844" s="215">
        <v>1</v>
      </c>
      <c r="M844" s="208" t="s">
        <v>765</v>
      </c>
      <c r="N844" s="216" t="s">
        <v>1063</v>
      </c>
      <c r="O844" s="223" t="s">
        <v>67</v>
      </c>
      <c r="P844" s="186" t="s">
        <v>35</v>
      </c>
      <c r="Q844" s="4" t="s">
        <v>448</v>
      </c>
      <c r="R844" s="39"/>
    </row>
    <row r="845" spans="1:21" ht="20.100000000000001" customHeight="1" x14ac:dyDescent="0.2">
      <c r="A845" s="208" t="s">
        <v>1425</v>
      </c>
      <c r="B845" s="208" t="s">
        <v>1394</v>
      </c>
      <c r="C845" s="209" t="s">
        <v>1394</v>
      </c>
      <c r="D845" s="209" t="s">
        <v>1394</v>
      </c>
      <c r="E845" s="186" t="s">
        <v>1371</v>
      </c>
      <c r="F845" s="211" t="s">
        <v>1372</v>
      </c>
      <c r="G845" s="28">
        <v>90101600</v>
      </c>
      <c r="H845" s="5" t="s">
        <v>1443</v>
      </c>
      <c r="I845" s="208">
        <v>10</v>
      </c>
      <c r="J845" s="208" t="s">
        <v>33</v>
      </c>
      <c r="K845" s="214">
        <v>490000000</v>
      </c>
      <c r="L845" s="215">
        <v>1</v>
      </c>
      <c r="M845" s="208" t="s">
        <v>765</v>
      </c>
      <c r="N845" s="216" t="s">
        <v>1063</v>
      </c>
      <c r="O845" s="258" t="s">
        <v>67</v>
      </c>
      <c r="P845" s="259" t="s">
        <v>36</v>
      </c>
      <c r="Q845" s="6" t="s">
        <v>448</v>
      </c>
      <c r="R845" s="103">
        <v>700306</v>
      </c>
    </row>
    <row r="846" spans="1:21" ht="20.100000000000001" customHeight="1" x14ac:dyDescent="0.2">
      <c r="A846" s="208" t="s">
        <v>1444</v>
      </c>
      <c r="B846" s="208" t="s">
        <v>1445</v>
      </c>
      <c r="C846" s="209" t="s">
        <v>1445</v>
      </c>
      <c r="D846" s="210" t="s">
        <v>1061</v>
      </c>
      <c r="E846" s="186" t="s">
        <v>754</v>
      </c>
      <c r="F846" s="211" t="s">
        <v>83</v>
      </c>
      <c r="G846" s="28">
        <v>52141510</v>
      </c>
      <c r="H846" s="256" t="s">
        <v>1446</v>
      </c>
      <c r="I846" s="208">
        <v>10</v>
      </c>
      <c r="J846" s="208" t="s">
        <v>33</v>
      </c>
      <c r="K846" s="214">
        <v>4000000</v>
      </c>
      <c r="L846" s="215">
        <v>2</v>
      </c>
      <c r="M846" s="208" t="s">
        <v>765</v>
      </c>
      <c r="N846" s="216" t="s">
        <v>1063</v>
      </c>
      <c r="O846" s="217" t="s">
        <v>36</v>
      </c>
      <c r="P846" s="138" t="s">
        <v>901</v>
      </c>
      <c r="Q846" s="3" t="s">
        <v>429</v>
      </c>
      <c r="R846" s="39">
        <v>700100</v>
      </c>
      <c r="U846" s="58"/>
    </row>
    <row r="847" spans="1:21" ht="20.100000000000001" customHeight="1" x14ac:dyDescent="0.2">
      <c r="A847" s="208" t="s">
        <v>1444</v>
      </c>
      <c r="B847" s="208" t="s">
        <v>1445</v>
      </c>
      <c r="C847" s="209" t="s">
        <v>1445</v>
      </c>
      <c r="D847" s="210" t="s">
        <v>1061</v>
      </c>
      <c r="E847" s="186" t="s">
        <v>754</v>
      </c>
      <c r="F847" s="211" t="s">
        <v>83</v>
      </c>
      <c r="G847" s="28">
        <v>52141510</v>
      </c>
      <c r="H847" s="27" t="s">
        <v>1447</v>
      </c>
      <c r="I847" s="208">
        <v>10</v>
      </c>
      <c r="J847" s="208" t="s">
        <v>33</v>
      </c>
      <c r="K847" s="214">
        <v>1000000</v>
      </c>
      <c r="L847" s="215">
        <v>4</v>
      </c>
      <c r="M847" s="208" t="s">
        <v>765</v>
      </c>
      <c r="N847" s="216" t="s">
        <v>1063</v>
      </c>
      <c r="O847" s="217" t="s">
        <v>36</v>
      </c>
      <c r="P847" s="138" t="s">
        <v>901</v>
      </c>
      <c r="Q847" s="3" t="s">
        <v>429</v>
      </c>
      <c r="R847" s="97">
        <v>700100</v>
      </c>
    </row>
    <row r="848" spans="1:21" ht="20.100000000000001" customHeight="1" x14ac:dyDescent="0.2">
      <c r="A848" s="208" t="s">
        <v>1444</v>
      </c>
      <c r="B848" s="208" t="s">
        <v>1445</v>
      </c>
      <c r="C848" s="209" t="s">
        <v>1445</v>
      </c>
      <c r="D848" s="210" t="s">
        <v>1151</v>
      </c>
      <c r="E848" s="186" t="s">
        <v>754</v>
      </c>
      <c r="F848" s="211" t="s">
        <v>83</v>
      </c>
      <c r="G848" s="186">
        <v>52141510</v>
      </c>
      <c r="H848" s="27" t="s">
        <v>1448</v>
      </c>
      <c r="I848" s="208">
        <v>10</v>
      </c>
      <c r="J848" s="208" t="s">
        <v>33</v>
      </c>
      <c r="K848" s="214">
        <v>3200000</v>
      </c>
      <c r="L848" s="215">
        <v>10</v>
      </c>
      <c r="M848" s="208" t="s">
        <v>765</v>
      </c>
      <c r="N848" s="216" t="s">
        <v>1063</v>
      </c>
      <c r="O848" s="217" t="s">
        <v>67</v>
      </c>
      <c r="P848" s="138" t="s">
        <v>36</v>
      </c>
      <c r="Q848" s="3" t="s">
        <v>1086</v>
      </c>
      <c r="R848" s="32">
        <v>700298</v>
      </c>
    </row>
    <row r="849" spans="1:18" ht="20.100000000000001" customHeight="1" x14ac:dyDescent="0.2">
      <c r="A849" s="208" t="s">
        <v>1444</v>
      </c>
      <c r="B849" s="208" t="s">
        <v>1445</v>
      </c>
      <c r="C849" s="209" t="s">
        <v>1445</v>
      </c>
      <c r="D849" s="210" t="s">
        <v>1398</v>
      </c>
      <c r="E849" s="186" t="s">
        <v>1065</v>
      </c>
      <c r="F849" s="211" t="s">
        <v>1066</v>
      </c>
      <c r="G849" s="186">
        <v>44101603</v>
      </c>
      <c r="H849" s="222" t="s">
        <v>1426</v>
      </c>
      <c r="I849" s="208">
        <v>10</v>
      </c>
      <c r="J849" s="208" t="s">
        <v>33</v>
      </c>
      <c r="K849" s="214">
        <v>9000000</v>
      </c>
      <c r="L849" s="215">
        <v>3</v>
      </c>
      <c r="M849" s="208" t="s">
        <v>765</v>
      </c>
      <c r="N849" s="216" t="s">
        <v>1063</v>
      </c>
      <c r="O849" s="217" t="s">
        <v>68</v>
      </c>
      <c r="P849" s="138" t="s">
        <v>35</v>
      </c>
      <c r="Q849" s="3" t="s">
        <v>1086</v>
      </c>
      <c r="R849" s="32">
        <v>700195</v>
      </c>
    </row>
    <row r="850" spans="1:18" ht="20.100000000000001" customHeight="1" x14ac:dyDescent="0.2">
      <c r="A850" s="208" t="s">
        <v>1444</v>
      </c>
      <c r="B850" s="208" t="s">
        <v>1445</v>
      </c>
      <c r="C850" s="209" t="s">
        <v>1445</v>
      </c>
      <c r="D850" s="209" t="s">
        <v>1007</v>
      </c>
      <c r="E850" s="186" t="s">
        <v>760</v>
      </c>
      <c r="F850" s="211" t="s">
        <v>89</v>
      </c>
      <c r="G850" s="28">
        <v>52161500</v>
      </c>
      <c r="H850" s="5" t="s">
        <v>1449</v>
      </c>
      <c r="I850" s="208">
        <v>10</v>
      </c>
      <c r="J850" s="208" t="s">
        <v>33</v>
      </c>
      <c r="K850" s="214">
        <v>17000000</v>
      </c>
      <c r="L850" s="215">
        <v>1</v>
      </c>
      <c r="M850" s="208" t="s">
        <v>765</v>
      </c>
      <c r="N850" s="216" t="s">
        <v>1063</v>
      </c>
      <c r="O850" s="221" t="s">
        <v>67</v>
      </c>
      <c r="P850" s="147" t="s">
        <v>79</v>
      </c>
      <c r="Q850" s="3" t="s">
        <v>429</v>
      </c>
      <c r="R850" s="32">
        <v>700141</v>
      </c>
    </row>
    <row r="851" spans="1:18" ht="20.100000000000001" customHeight="1" x14ac:dyDescent="0.2">
      <c r="A851" s="208" t="s">
        <v>1444</v>
      </c>
      <c r="B851" s="208" t="s">
        <v>1445</v>
      </c>
      <c r="C851" s="209" t="s">
        <v>1445</v>
      </c>
      <c r="D851" s="209" t="s">
        <v>1007</v>
      </c>
      <c r="E851" s="186" t="s">
        <v>760</v>
      </c>
      <c r="F851" s="211" t="s">
        <v>89</v>
      </c>
      <c r="G851" s="28">
        <v>52161500</v>
      </c>
      <c r="H851" s="5" t="s">
        <v>1402</v>
      </c>
      <c r="I851" s="208">
        <v>10</v>
      </c>
      <c r="J851" s="208" t="s">
        <v>33</v>
      </c>
      <c r="K851" s="214">
        <v>40000000</v>
      </c>
      <c r="L851" s="215">
        <v>8</v>
      </c>
      <c r="M851" s="208" t="s">
        <v>765</v>
      </c>
      <c r="N851" s="216" t="s">
        <v>1063</v>
      </c>
      <c r="O851" s="221" t="s">
        <v>67</v>
      </c>
      <c r="P851" s="147" t="s">
        <v>79</v>
      </c>
      <c r="Q851" s="3" t="s">
        <v>429</v>
      </c>
      <c r="R851" s="32">
        <v>700141</v>
      </c>
    </row>
    <row r="852" spans="1:18" ht="20.100000000000001" customHeight="1" x14ac:dyDescent="0.2">
      <c r="A852" s="208" t="s">
        <v>1444</v>
      </c>
      <c r="B852" s="208" t="s">
        <v>1445</v>
      </c>
      <c r="C852" s="209" t="s">
        <v>1445</v>
      </c>
      <c r="D852" s="209" t="s">
        <v>1007</v>
      </c>
      <c r="E852" s="186" t="s">
        <v>760</v>
      </c>
      <c r="F852" s="211" t="s">
        <v>89</v>
      </c>
      <c r="G852" s="28">
        <v>46181507</v>
      </c>
      <c r="H852" s="5" t="s">
        <v>1450</v>
      </c>
      <c r="I852" s="208">
        <v>10</v>
      </c>
      <c r="J852" s="208" t="s">
        <v>33</v>
      </c>
      <c r="K852" s="214">
        <v>15000000</v>
      </c>
      <c r="L852" s="215">
        <v>1</v>
      </c>
      <c r="M852" s="208" t="s">
        <v>765</v>
      </c>
      <c r="N852" s="216" t="s">
        <v>1063</v>
      </c>
      <c r="O852" s="221" t="s">
        <v>67</v>
      </c>
      <c r="P852" s="147" t="s">
        <v>79</v>
      </c>
      <c r="Q852" s="3" t="s">
        <v>429</v>
      </c>
      <c r="R852" s="32">
        <v>700141</v>
      </c>
    </row>
    <row r="853" spans="1:18" ht="20.100000000000001" customHeight="1" x14ac:dyDescent="0.2">
      <c r="A853" s="208" t="s">
        <v>1444</v>
      </c>
      <c r="B853" s="208" t="s">
        <v>1445</v>
      </c>
      <c r="C853" s="209" t="s">
        <v>1445</v>
      </c>
      <c r="D853" s="209" t="s">
        <v>1007</v>
      </c>
      <c r="E853" s="186" t="s">
        <v>760</v>
      </c>
      <c r="F853" s="211" t="s">
        <v>89</v>
      </c>
      <c r="G853" s="28">
        <v>45121500</v>
      </c>
      <c r="H853" s="5" t="s">
        <v>1451</v>
      </c>
      <c r="I853" s="208">
        <v>10</v>
      </c>
      <c r="J853" s="208" t="s">
        <v>33</v>
      </c>
      <c r="K853" s="214">
        <v>30000000</v>
      </c>
      <c r="L853" s="215">
        <v>1</v>
      </c>
      <c r="M853" s="208" t="s">
        <v>765</v>
      </c>
      <c r="N853" s="216" t="s">
        <v>1063</v>
      </c>
      <c r="O853" s="221" t="s">
        <v>67</v>
      </c>
      <c r="P853" s="147" t="s">
        <v>79</v>
      </c>
      <c r="Q853" s="3" t="s">
        <v>429</v>
      </c>
      <c r="R853" s="32">
        <v>700141</v>
      </c>
    </row>
    <row r="854" spans="1:18" ht="20.100000000000001" customHeight="1" x14ac:dyDescent="0.2">
      <c r="A854" s="208" t="s">
        <v>1444</v>
      </c>
      <c r="B854" s="208" t="s">
        <v>1445</v>
      </c>
      <c r="C854" s="209" t="s">
        <v>1445</v>
      </c>
      <c r="D854" s="209" t="s">
        <v>1007</v>
      </c>
      <c r="E854" s="186" t="s">
        <v>1072</v>
      </c>
      <c r="F854" s="211" t="s">
        <v>91</v>
      </c>
      <c r="G854" s="28">
        <v>40101900</v>
      </c>
      <c r="H854" s="5" t="s">
        <v>1452</v>
      </c>
      <c r="I854" s="208">
        <v>10</v>
      </c>
      <c r="J854" s="208" t="s">
        <v>33</v>
      </c>
      <c r="K854" s="214">
        <v>660000</v>
      </c>
      <c r="L854" s="215">
        <v>2</v>
      </c>
      <c r="M854" s="208" t="s">
        <v>765</v>
      </c>
      <c r="N854" s="216" t="s">
        <v>1063</v>
      </c>
      <c r="O854" s="217" t="s">
        <v>67</v>
      </c>
      <c r="P854" s="138" t="s">
        <v>35</v>
      </c>
      <c r="Q854" s="3" t="s">
        <v>1453</v>
      </c>
      <c r="R854" s="39">
        <v>700142</v>
      </c>
    </row>
    <row r="855" spans="1:18" ht="20.100000000000001" customHeight="1" x14ac:dyDescent="0.2">
      <c r="A855" s="208" t="s">
        <v>1444</v>
      </c>
      <c r="B855" s="208" t="s">
        <v>1445</v>
      </c>
      <c r="C855" s="209" t="s">
        <v>1445</v>
      </c>
      <c r="D855" s="209" t="s">
        <v>1007</v>
      </c>
      <c r="E855" s="186" t="s">
        <v>1072</v>
      </c>
      <c r="F855" s="211" t="s">
        <v>91</v>
      </c>
      <c r="G855" s="28">
        <v>40101900</v>
      </c>
      <c r="H855" s="5" t="s">
        <v>1454</v>
      </c>
      <c r="I855" s="208">
        <v>10</v>
      </c>
      <c r="J855" s="208" t="s">
        <v>33</v>
      </c>
      <c r="K855" s="214">
        <v>4000000</v>
      </c>
      <c r="L855" s="215">
        <v>2</v>
      </c>
      <c r="M855" s="208" t="s">
        <v>765</v>
      </c>
      <c r="N855" s="216" t="s">
        <v>1063</v>
      </c>
      <c r="O855" s="217" t="s">
        <v>67</v>
      </c>
      <c r="P855" s="138" t="s">
        <v>35</v>
      </c>
      <c r="Q855" s="3" t="s">
        <v>1453</v>
      </c>
      <c r="R855" s="39">
        <v>700142</v>
      </c>
    </row>
    <row r="856" spans="1:18" ht="19.5" customHeight="1" x14ac:dyDescent="0.2">
      <c r="A856" s="208" t="s">
        <v>1444</v>
      </c>
      <c r="B856" s="208" t="s">
        <v>1445</v>
      </c>
      <c r="C856" s="209" t="s">
        <v>1445</v>
      </c>
      <c r="D856" s="209" t="s">
        <v>1087</v>
      </c>
      <c r="E856" s="186" t="s">
        <v>763</v>
      </c>
      <c r="F856" s="211" t="s">
        <v>1084</v>
      </c>
      <c r="G856" s="28" t="s">
        <v>1088</v>
      </c>
      <c r="H856" s="5" t="s">
        <v>1089</v>
      </c>
      <c r="I856" s="208">
        <v>10</v>
      </c>
      <c r="J856" s="208" t="s">
        <v>33</v>
      </c>
      <c r="K856" s="214">
        <v>12000000</v>
      </c>
      <c r="L856" s="215">
        <v>1</v>
      </c>
      <c r="M856" s="208" t="s">
        <v>765</v>
      </c>
      <c r="N856" s="216" t="s">
        <v>1063</v>
      </c>
      <c r="O856" s="217" t="s">
        <v>127</v>
      </c>
      <c r="P856" s="138" t="s">
        <v>68</v>
      </c>
      <c r="Q856" s="4" t="s">
        <v>1068</v>
      </c>
      <c r="R856" s="104">
        <v>700245</v>
      </c>
    </row>
    <row r="857" spans="1:18" ht="19.5" customHeight="1" x14ac:dyDescent="0.2">
      <c r="A857" s="208" t="s">
        <v>1444</v>
      </c>
      <c r="B857" s="208" t="s">
        <v>1445</v>
      </c>
      <c r="C857" s="209" t="s">
        <v>1445</v>
      </c>
      <c r="D857" s="209" t="s">
        <v>50</v>
      </c>
      <c r="E857" s="186" t="s">
        <v>763</v>
      </c>
      <c r="F857" s="211" t="s">
        <v>1084</v>
      </c>
      <c r="G857" s="28">
        <v>43232100</v>
      </c>
      <c r="H857" s="5" t="s">
        <v>1455</v>
      </c>
      <c r="I857" s="208">
        <v>10</v>
      </c>
      <c r="J857" s="208" t="s">
        <v>33</v>
      </c>
      <c r="K857" s="214">
        <v>15000000</v>
      </c>
      <c r="L857" s="215">
        <v>1</v>
      </c>
      <c r="M857" s="208" t="s">
        <v>765</v>
      </c>
      <c r="N857" s="216" t="s">
        <v>1063</v>
      </c>
      <c r="O857" s="217" t="s">
        <v>36</v>
      </c>
      <c r="P857" s="138" t="s">
        <v>79</v>
      </c>
      <c r="Q857" s="4" t="s">
        <v>448</v>
      </c>
      <c r="R857" s="97">
        <v>700173</v>
      </c>
    </row>
    <row r="858" spans="1:18" ht="19.5" customHeight="1" x14ac:dyDescent="0.2">
      <c r="A858" s="208" t="s">
        <v>1444</v>
      </c>
      <c r="B858" s="208" t="s">
        <v>1445</v>
      </c>
      <c r="C858" s="209" t="s">
        <v>1445</v>
      </c>
      <c r="D858" s="209" t="s">
        <v>1087</v>
      </c>
      <c r="E858" s="186" t="s">
        <v>763</v>
      </c>
      <c r="F858" s="211" t="s">
        <v>1084</v>
      </c>
      <c r="G858" s="28">
        <v>43231500</v>
      </c>
      <c r="H858" s="5" t="s">
        <v>1456</v>
      </c>
      <c r="I858" s="208">
        <v>10</v>
      </c>
      <c r="J858" s="208" t="s">
        <v>33</v>
      </c>
      <c r="K858" s="214">
        <v>140000000</v>
      </c>
      <c r="L858" s="215">
        <v>70</v>
      </c>
      <c r="M858" s="208" t="s">
        <v>765</v>
      </c>
      <c r="N858" s="216" t="s">
        <v>1063</v>
      </c>
      <c r="O858" s="217" t="s">
        <v>35</v>
      </c>
      <c r="P858" s="138" t="s">
        <v>80</v>
      </c>
      <c r="Q858" s="4" t="s">
        <v>429</v>
      </c>
      <c r="R858" s="97">
        <v>700244</v>
      </c>
    </row>
    <row r="859" spans="1:18" ht="19.5" customHeight="1" x14ac:dyDescent="0.2">
      <c r="A859" s="208" t="s">
        <v>1444</v>
      </c>
      <c r="B859" s="208" t="s">
        <v>1445</v>
      </c>
      <c r="C859" s="209" t="s">
        <v>1445</v>
      </c>
      <c r="D859" s="209" t="s">
        <v>1087</v>
      </c>
      <c r="E859" s="186" t="s">
        <v>763</v>
      </c>
      <c r="F859" s="211" t="s">
        <v>1084</v>
      </c>
      <c r="G859" s="28">
        <v>43231500</v>
      </c>
      <c r="H859" s="5" t="s">
        <v>1457</v>
      </c>
      <c r="I859" s="208">
        <v>10</v>
      </c>
      <c r="J859" s="208" t="s">
        <v>33</v>
      </c>
      <c r="K859" s="214">
        <v>28000000</v>
      </c>
      <c r="L859" s="215">
        <v>14</v>
      </c>
      <c r="M859" s="208" t="s">
        <v>765</v>
      </c>
      <c r="N859" s="216" t="s">
        <v>1063</v>
      </c>
      <c r="O859" s="217" t="s">
        <v>35</v>
      </c>
      <c r="P859" s="138" t="s">
        <v>80</v>
      </c>
      <c r="Q859" s="4" t="s">
        <v>429</v>
      </c>
      <c r="R859" s="97">
        <v>700244</v>
      </c>
    </row>
    <row r="860" spans="1:18" ht="19.5" customHeight="1" x14ac:dyDescent="0.2">
      <c r="A860" s="208" t="s">
        <v>1444</v>
      </c>
      <c r="B860" s="208" t="s">
        <v>1445</v>
      </c>
      <c r="C860" s="209" t="s">
        <v>1445</v>
      </c>
      <c r="D860" s="209" t="s">
        <v>1007</v>
      </c>
      <c r="E860" s="186" t="s">
        <v>1101</v>
      </c>
      <c r="F860" s="211" t="s">
        <v>189</v>
      </c>
      <c r="G860" s="28">
        <v>46182001</v>
      </c>
      <c r="H860" s="5" t="s">
        <v>1458</v>
      </c>
      <c r="I860" s="208">
        <v>10</v>
      </c>
      <c r="J860" s="208" t="s">
        <v>33</v>
      </c>
      <c r="K860" s="214">
        <v>1620000</v>
      </c>
      <c r="L860" s="215">
        <v>20</v>
      </c>
      <c r="M860" s="208" t="s">
        <v>765</v>
      </c>
      <c r="N860" s="216" t="s">
        <v>1063</v>
      </c>
      <c r="O860" s="217" t="s">
        <v>67</v>
      </c>
      <c r="P860" s="138" t="s">
        <v>36</v>
      </c>
      <c r="Q860" s="3" t="s">
        <v>1086</v>
      </c>
      <c r="R860" s="97">
        <v>700145</v>
      </c>
    </row>
    <row r="861" spans="1:18" ht="19.5" customHeight="1" x14ac:dyDescent="0.2">
      <c r="A861" s="208" t="s">
        <v>1444</v>
      </c>
      <c r="B861" s="208" t="s">
        <v>1445</v>
      </c>
      <c r="C861" s="209" t="s">
        <v>1445</v>
      </c>
      <c r="D861" s="209" t="s">
        <v>1061</v>
      </c>
      <c r="E861" s="186" t="s">
        <v>1101</v>
      </c>
      <c r="F861" s="211" t="s">
        <v>189</v>
      </c>
      <c r="G861" s="28">
        <v>52121604</v>
      </c>
      <c r="H861" s="5" t="s">
        <v>1459</v>
      </c>
      <c r="I861" s="208">
        <v>10</v>
      </c>
      <c r="J861" s="208" t="s">
        <v>33</v>
      </c>
      <c r="K861" s="214">
        <v>1000000</v>
      </c>
      <c r="L861" s="215">
        <v>1</v>
      </c>
      <c r="M861" s="208" t="s">
        <v>765</v>
      </c>
      <c r="N861" s="216" t="s">
        <v>1063</v>
      </c>
      <c r="O861" s="217" t="s">
        <v>36</v>
      </c>
      <c r="P861" s="138" t="s">
        <v>901</v>
      </c>
      <c r="Q861" s="4" t="s">
        <v>429</v>
      </c>
      <c r="R861" s="97">
        <v>700100</v>
      </c>
    </row>
    <row r="862" spans="1:18" ht="19.5" customHeight="1" x14ac:dyDescent="0.2">
      <c r="A862" s="208" t="s">
        <v>1444</v>
      </c>
      <c r="B862" s="208" t="s">
        <v>1445</v>
      </c>
      <c r="C862" s="209" t="s">
        <v>1445</v>
      </c>
      <c r="D862" s="209" t="s">
        <v>1061</v>
      </c>
      <c r="E862" s="186" t="s">
        <v>1101</v>
      </c>
      <c r="F862" s="211" t="s">
        <v>189</v>
      </c>
      <c r="G862" s="28">
        <v>55121715</v>
      </c>
      <c r="H862" s="5" t="s">
        <v>1460</v>
      </c>
      <c r="I862" s="208">
        <v>10</v>
      </c>
      <c r="J862" s="208" t="s">
        <v>33</v>
      </c>
      <c r="K862" s="214">
        <v>3000000</v>
      </c>
      <c r="L862" s="215">
        <v>2</v>
      </c>
      <c r="M862" s="208" t="s">
        <v>765</v>
      </c>
      <c r="N862" s="216" t="s">
        <v>1063</v>
      </c>
      <c r="O862" s="217" t="s">
        <v>36</v>
      </c>
      <c r="P862" s="138" t="s">
        <v>901</v>
      </c>
      <c r="Q862" s="4" t="s">
        <v>429</v>
      </c>
      <c r="R862" s="97">
        <v>700100</v>
      </c>
    </row>
    <row r="863" spans="1:18" ht="19.5" customHeight="1" x14ac:dyDescent="0.2">
      <c r="A863" s="208" t="s">
        <v>1444</v>
      </c>
      <c r="B863" s="208" t="s">
        <v>1445</v>
      </c>
      <c r="C863" s="209" t="s">
        <v>1445</v>
      </c>
      <c r="D863" s="209" t="s">
        <v>1061</v>
      </c>
      <c r="E863" s="186" t="s">
        <v>1101</v>
      </c>
      <c r="F863" s="211" t="s">
        <v>189</v>
      </c>
      <c r="G863" s="28">
        <v>55121715</v>
      </c>
      <c r="H863" s="5" t="s">
        <v>1461</v>
      </c>
      <c r="I863" s="208">
        <v>10</v>
      </c>
      <c r="J863" s="208" t="s">
        <v>33</v>
      </c>
      <c r="K863" s="214">
        <v>3000000</v>
      </c>
      <c r="L863" s="215">
        <v>2</v>
      </c>
      <c r="M863" s="208" t="s">
        <v>765</v>
      </c>
      <c r="N863" s="216" t="s">
        <v>1063</v>
      </c>
      <c r="O863" s="217" t="s">
        <v>36</v>
      </c>
      <c r="P863" s="138" t="s">
        <v>901</v>
      </c>
      <c r="Q863" s="4" t="s">
        <v>429</v>
      </c>
      <c r="R863" s="97">
        <v>700100</v>
      </c>
    </row>
    <row r="864" spans="1:18" ht="19.5" customHeight="1" x14ac:dyDescent="0.2">
      <c r="A864" s="208" t="s">
        <v>1444</v>
      </c>
      <c r="B864" s="208" t="s">
        <v>1445</v>
      </c>
      <c r="C864" s="209" t="s">
        <v>1445</v>
      </c>
      <c r="D864" s="209" t="s">
        <v>1061</v>
      </c>
      <c r="E864" s="186" t="s">
        <v>1101</v>
      </c>
      <c r="F864" s="211" t="s">
        <v>189</v>
      </c>
      <c r="G864" s="28">
        <v>55121715</v>
      </c>
      <c r="H864" s="5" t="s">
        <v>1462</v>
      </c>
      <c r="I864" s="208">
        <v>10</v>
      </c>
      <c r="J864" s="208" t="s">
        <v>33</v>
      </c>
      <c r="K864" s="214">
        <v>3000000</v>
      </c>
      <c r="L864" s="215">
        <v>2</v>
      </c>
      <c r="M864" s="208" t="s">
        <v>765</v>
      </c>
      <c r="N864" s="216" t="s">
        <v>1063</v>
      </c>
      <c r="O864" s="217" t="s">
        <v>36</v>
      </c>
      <c r="P864" s="138" t="s">
        <v>901</v>
      </c>
      <c r="Q864" s="4" t="s">
        <v>429</v>
      </c>
      <c r="R864" s="97">
        <v>700100</v>
      </c>
    </row>
    <row r="865" spans="1:18" ht="19.5" customHeight="1" x14ac:dyDescent="0.2">
      <c r="A865" s="208" t="s">
        <v>1444</v>
      </c>
      <c r="B865" s="208" t="s">
        <v>1445</v>
      </c>
      <c r="C865" s="209" t="s">
        <v>1445</v>
      </c>
      <c r="D865" s="209" t="s">
        <v>1007</v>
      </c>
      <c r="E865" s="186" t="s">
        <v>1101</v>
      </c>
      <c r="F865" s="211" t="s">
        <v>189</v>
      </c>
      <c r="G865" s="28" t="s">
        <v>1463</v>
      </c>
      <c r="H865" s="5" t="s">
        <v>1464</v>
      </c>
      <c r="I865" s="208">
        <v>10</v>
      </c>
      <c r="J865" s="208" t="s">
        <v>33</v>
      </c>
      <c r="K865" s="214">
        <v>1000000</v>
      </c>
      <c r="L865" s="215">
        <v>2</v>
      </c>
      <c r="M865" s="208" t="s">
        <v>765</v>
      </c>
      <c r="N865" s="216" t="s">
        <v>1063</v>
      </c>
      <c r="O865" s="217" t="s">
        <v>35</v>
      </c>
      <c r="P865" s="138" t="s">
        <v>79</v>
      </c>
      <c r="Q865" s="3" t="s">
        <v>1086</v>
      </c>
      <c r="R865" s="97">
        <v>700146</v>
      </c>
    </row>
    <row r="866" spans="1:18" ht="19.5" customHeight="1" x14ac:dyDescent="0.2">
      <c r="A866" s="208" t="s">
        <v>1444</v>
      </c>
      <c r="B866" s="208" t="s">
        <v>1445</v>
      </c>
      <c r="C866" s="209" t="s">
        <v>1445</v>
      </c>
      <c r="D866" s="209" t="s">
        <v>1007</v>
      </c>
      <c r="E866" s="186" t="s">
        <v>803</v>
      </c>
      <c r="F866" s="211" t="s">
        <v>240</v>
      </c>
      <c r="G866" s="28">
        <v>49161504</v>
      </c>
      <c r="H866" s="5" t="s">
        <v>1465</v>
      </c>
      <c r="I866" s="208">
        <v>10</v>
      </c>
      <c r="J866" s="208" t="s">
        <v>33</v>
      </c>
      <c r="K866" s="214">
        <v>2000000</v>
      </c>
      <c r="L866" s="215">
        <v>4</v>
      </c>
      <c r="M866" s="208" t="s">
        <v>765</v>
      </c>
      <c r="N866" s="216" t="s">
        <v>1063</v>
      </c>
      <c r="O866" s="217" t="s">
        <v>35</v>
      </c>
      <c r="P866" s="138" t="s">
        <v>79</v>
      </c>
      <c r="Q866" s="3" t="s">
        <v>1086</v>
      </c>
      <c r="R866" s="97">
        <v>700146</v>
      </c>
    </row>
    <row r="867" spans="1:18" ht="19.5" customHeight="1" x14ac:dyDescent="0.2">
      <c r="A867" s="208" t="s">
        <v>1444</v>
      </c>
      <c r="B867" s="208" t="s">
        <v>1445</v>
      </c>
      <c r="C867" s="209" t="s">
        <v>1445</v>
      </c>
      <c r="D867" s="209" t="s">
        <v>1007</v>
      </c>
      <c r="E867" s="186" t="s">
        <v>812</v>
      </c>
      <c r="F867" s="211" t="s">
        <v>262</v>
      </c>
      <c r="G867" s="28">
        <v>46181504</v>
      </c>
      <c r="H867" s="5" t="s">
        <v>1466</v>
      </c>
      <c r="I867" s="208">
        <v>10</v>
      </c>
      <c r="J867" s="208" t="s">
        <v>33</v>
      </c>
      <c r="K867" s="214">
        <v>3500000</v>
      </c>
      <c r="L867" s="215">
        <v>100</v>
      </c>
      <c r="M867" s="208" t="s">
        <v>765</v>
      </c>
      <c r="N867" s="216" t="s">
        <v>1063</v>
      </c>
      <c r="O867" s="217" t="s">
        <v>67</v>
      </c>
      <c r="P867" s="138" t="s">
        <v>36</v>
      </c>
      <c r="Q867" s="3" t="s">
        <v>1086</v>
      </c>
      <c r="R867" s="97">
        <v>700145</v>
      </c>
    </row>
    <row r="868" spans="1:18" ht="19.5" customHeight="1" x14ac:dyDescent="0.2">
      <c r="A868" s="208" t="s">
        <v>1444</v>
      </c>
      <c r="B868" s="208" t="s">
        <v>1445</v>
      </c>
      <c r="C868" s="209" t="s">
        <v>1445</v>
      </c>
      <c r="D868" s="209" t="s">
        <v>1061</v>
      </c>
      <c r="E868" s="186" t="s">
        <v>829</v>
      </c>
      <c r="F868" s="211" t="s">
        <v>312</v>
      </c>
      <c r="G868" s="28">
        <v>56101518</v>
      </c>
      <c r="H868" s="5" t="s">
        <v>1467</v>
      </c>
      <c r="I868" s="208">
        <v>10</v>
      </c>
      <c r="J868" s="208" t="s">
        <v>33</v>
      </c>
      <c r="K868" s="214">
        <v>35760000</v>
      </c>
      <c r="L868" s="215">
        <v>80</v>
      </c>
      <c r="M868" s="208" t="s">
        <v>765</v>
      </c>
      <c r="N868" s="216" t="s">
        <v>1063</v>
      </c>
      <c r="O868" s="217" t="s">
        <v>36</v>
      </c>
      <c r="P868" s="138" t="s">
        <v>901</v>
      </c>
      <c r="Q868" s="4" t="s">
        <v>429</v>
      </c>
      <c r="R868" s="97">
        <v>700100</v>
      </c>
    </row>
    <row r="869" spans="1:18" ht="19.5" customHeight="1" x14ac:dyDescent="0.2">
      <c r="A869" s="208" t="s">
        <v>1444</v>
      </c>
      <c r="B869" s="208" t="s">
        <v>1445</v>
      </c>
      <c r="C869" s="209" t="s">
        <v>1445</v>
      </c>
      <c r="D869" s="209" t="s">
        <v>1061</v>
      </c>
      <c r="E869" s="186" t="s">
        <v>829</v>
      </c>
      <c r="F869" s="211" t="s">
        <v>312</v>
      </c>
      <c r="G869" s="28">
        <v>49161504</v>
      </c>
      <c r="H869" s="5" t="s">
        <v>1468</v>
      </c>
      <c r="I869" s="208">
        <v>10</v>
      </c>
      <c r="J869" s="208" t="s">
        <v>33</v>
      </c>
      <c r="K869" s="214">
        <v>5000000</v>
      </c>
      <c r="L869" s="215">
        <v>1</v>
      </c>
      <c r="M869" s="208" t="s">
        <v>765</v>
      </c>
      <c r="N869" s="216" t="s">
        <v>1063</v>
      </c>
      <c r="O869" s="217" t="s">
        <v>36</v>
      </c>
      <c r="P869" s="138" t="s">
        <v>901</v>
      </c>
      <c r="Q869" s="4" t="s">
        <v>429</v>
      </c>
      <c r="R869" s="97">
        <v>700100</v>
      </c>
    </row>
    <row r="870" spans="1:18" ht="19.5" customHeight="1" x14ac:dyDescent="0.2">
      <c r="A870" s="208" t="s">
        <v>1444</v>
      </c>
      <c r="B870" s="208" t="s">
        <v>1445</v>
      </c>
      <c r="C870" s="209" t="s">
        <v>1445</v>
      </c>
      <c r="D870" s="209" t="s">
        <v>1061</v>
      </c>
      <c r="E870" s="186" t="s">
        <v>829</v>
      </c>
      <c r="F870" s="211" t="s">
        <v>312</v>
      </c>
      <c r="G870" s="28">
        <v>45111501</v>
      </c>
      <c r="H870" s="5" t="s">
        <v>1469</v>
      </c>
      <c r="I870" s="208">
        <v>10</v>
      </c>
      <c r="J870" s="208" t="s">
        <v>33</v>
      </c>
      <c r="K870" s="214">
        <v>2000000</v>
      </c>
      <c r="L870" s="215">
        <v>1</v>
      </c>
      <c r="M870" s="208" t="s">
        <v>765</v>
      </c>
      <c r="N870" s="216" t="s">
        <v>1063</v>
      </c>
      <c r="O870" s="217" t="s">
        <v>36</v>
      </c>
      <c r="P870" s="138" t="s">
        <v>901</v>
      </c>
      <c r="Q870" s="4" t="s">
        <v>429</v>
      </c>
      <c r="R870" s="97">
        <v>700100</v>
      </c>
    </row>
    <row r="871" spans="1:18" ht="19.5" customHeight="1" x14ac:dyDescent="0.2">
      <c r="A871" s="208" t="s">
        <v>1444</v>
      </c>
      <c r="B871" s="208" t="s">
        <v>1445</v>
      </c>
      <c r="C871" s="209" t="s">
        <v>1445</v>
      </c>
      <c r="D871" s="209" t="s">
        <v>1061</v>
      </c>
      <c r="E871" s="186" t="s">
        <v>829</v>
      </c>
      <c r="F871" s="211" t="s">
        <v>312</v>
      </c>
      <c r="G871" s="28">
        <v>55121715</v>
      </c>
      <c r="H871" s="5" t="s">
        <v>1470</v>
      </c>
      <c r="I871" s="208">
        <v>10</v>
      </c>
      <c r="J871" s="208" t="s">
        <v>33</v>
      </c>
      <c r="K871" s="214">
        <v>1500000</v>
      </c>
      <c r="L871" s="215">
        <v>3</v>
      </c>
      <c r="M871" s="208" t="s">
        <v>765</v>
      </c>
      <c r="N871" s="216" t="s">
        <v>1063</v>
      </c>
      <c r="O871" s="217" t="s">
        <v>36</v>
      </c>
      <c r="P871" s="138" t="s">
        <v>901</v>
      </c>
      <c r="Q871" s="4" t="s">
        <v>429</v>
      </c>
      <c r="R871" s="97">
        <v>700100</v>
      </c>
    </row>
    <row r="872" spans="1:18" ht="19.5" customHeight="1" x14ac:dyDescent="0.2">
      <c r="A872" s="208" t="s">
        <v>1444</v>
      </c>
      <c r="B872" s="208" t="s">
        <v>1445</v>
      </c>
      <c r="C872" s="209" t="s">
        <v>1445</v>
      </c>
      <c r="D872" s="209" t="s">
        <v>1061</v>
      </c>
      <c r="E872" s="186" t="s">
        <v>829</v>
      </c>
      <c r="F872" s="211" t="s">
        <v>312</v>
      </c>
      <c r="G872" s="28">
        <v>49161504</v>
      </c>
      <c r="H872" s="5" t="s">
        <v>1471</v>
      </c>
      <c r="I872" s="208">
        <v>10</v>
      </c>
      <c r="J872" s="208" t="s">
        <v>33</v>
      </c>
      <c r="K872" s="214">
        <v>6000000</v>
      </c>
      <c r="L872" s="215">
        <v>6</v>
      </c>
      <c r="M872" s="208" t="s">
        <v>765</v>
      </c>
      <c r="N872" s="216" t="s">
        <v>1063</v>
      </c>
      <c r="O872" s="217" t="s">
        <v>36</v>
      </c>
      <c r="P872" s="138" t="s">
        <v>901</v>
      </c>
      <c r="Q872" s="4" t="s">
        <v>429</v>
      </c>
      <c r="R872" s="97">
        <v>700100</v>
      </c>
    </row>
    <row r="873" spans="1:18" ht="19.5" customHeight="1" x14ac:dyDescent="0.2">
      <c r="A873" s="208" t="s">
        <v>1444</v>
      </c>
      <c r="B873" s="208" t="s">
        <v>1445</v>
      </c>
      <c r="C873" s="209" t="s">
        <v>1445</v>
      </c>
      <c r="D873" s="209" t="s">
        <v>1061</v>
      </c>
      <c r="E873" s="186" t="s">
        <v>829</v>
      </c>
      <c r="F873" s="211" t="s">
        <v>312</v>
      </c>
      <c r="G873" s="28">
        <v>49161504</v>
      </c>
      <c r="H873" s="5" t="s">
        <v>1472</v>
      </c>
      <c r="I873" s="208">
        <v>10</v>
      </c>
      <c r="J873" s="208" t="s">
        <v>33</v>
      </c>
      <c r="K873" s="214">
        <v>3000000</v>
      </c>
      <c r="L873" s="215">
        <v>6</v>
      </c>
      <c r="M873" s="208" t="s">
        <v>765</v>
      </c>
      <c r="N873" s="216" t="s">
        <v>1063</v>
      </c>
      <c r="O873" s="217" t="s">
        <v>36</v>
      </c>
      <c r="P873" s="138" t="s">
        <v>901</v>
      </c>
      <c r="Q873" s="4" t="s">
        <v>429</v>
      </c>
      <c r="R873" s="97">
        <v>700100</v>
      </c>
    </row>
    <row r="874" spans="1:18" ht="19.5" customHeight="1" x14ac:dyDescent="0.2">
      <c r="A874" s="208" t="s">
        <v>1444</v>
      </c>
      <c r="B874" s="208" t="s">
        <v>1445</v>
      </c>
      <c r="C874" s="209" t="s">
        <v>1445</v>
      </c>
      <c r="D874" s="209" t="s">
        <v>1445</v>
      </c>
      <c r="E874" s="186" t="s">
        <v>829</v>
      </c>
      <c r="F874" s="211" t="s">
        <v>312</v>
      </c>
      <c r="G874" s="28" t="s">
        <v>1473</v>
      </c>
      <c r="H874" s="5" t="s">
        <v>1474</v>
      </c>
      <c r="I874" s="208">
        <v>10</v>
      </c>
      <c r="J874" s="208" t="s">
        <v>33</v>
      </c>
      <c r="K874" s="214">
        <v>3500000</v>
      </c>
      <c r="L874" s="215">
        <v>5</v>
      </c>
      <c r="M874" s="208" t="s">
        <v>765</v>
      </c>
      <c r="N874" s="216" t="s">
        <v>1063</v>
      </c>
      <c r="O874" s="217" t="s">
        <v>68</v>
      </c>
      <c r="P874" s="138" t="s">
        <v>67</v>
      </c>
      <c r="Q874" s="4" t="s">
        <v>1453</v>
      </c>
      <c r="R874" s="97"/>
    </row>
    <row r="875" spans="1:18" ht="19.5" customHeight="1" x14ac:dyDescent="0.2">
      <c r="A875" s="208" t="s">
        <v>1444</v>
      </c>
      <c r="B875" s="208" t="s">
        <v>1445</v>
      </c>
      <c r="C875" s="209" t="s">
        <v>1445</v>
      </c>
      <c r="D875" s="209" t="s">
        <v>1445</v>
      </c>
      <c r="E875" s="186" t="s">
        <v>829</v>
      </c>
      <c r="F875" s="211" t="s">
        <v>312</v>
      </c>
      <c r="G875" s="28" t="s">
        <v>1473</v>
      </c>
      <c r="H875" s="5" t="s">
        <v>1475</v>
      </c>
      <c r="I875" s="208">
        <v>10</v>
      </c>
      <c r="J875" s="208" t="s">
        <v>33</v>
      </c>
      <c r="K875" s="214">
        <v>2000000</v>
      </c>
      <c r="L875" s="215">
        <v>5</v>
      </c>
      <c r="M875" s="208" t="s">
        <v>765</v>
      </c>
      <c r="N875" s="216" t="s">
        <v>1063</v>
      </c>
      <c r="O875" s="241" t="s">
        <v>68</v>
      </c>
      <c r="P875" s="257" t="s">
        <v>67</v>
      </c>
      <c r="Q875" s="4" t="s">
        <v>1453</v>
      </c>
      <c r="R875" s="97"/>
    </row>
    <row r="876" spans="1:18" ht="19.5" customHeight="1" x14ac:dyDescent="0.2">
      <c r="A876" s="208" t="s">
        <v>1444</v>
      </c>
      <c r="B876" s="208" t="s">
        <v>1445</v>
      </c>
      <c r="C876" s="209" t="s">
        <v>1445</v>
      </c>
      <c r="D876" s="209" t="s">
        <v>1445</v>
      </c>
      <c r="E876" s="186" t="s">
        <v>829</v>
      </c>
      <c r="F876" s="211" t="s">
        <v>312</v>
      </c>
      <c r="G876" s="28" t="s">
        <v>1473</v>
      </c>
      <c r="H876" s="5" t="s">
        <v>1476</v>
      </c>
      <c r="I876" s="208">
        <v>10</v>
      </c>
      <c r="J876" s="208" t="s">
        <v>33</v>
      </c>
      <c r="K876" s="214">
        <v>3500000</v>
      </c>
      <c r="L876" s="215">
        <v>5</v>
      </c>
      <c r="M876" s="208" t="s">
        <v>765</v>
      </c>
      <c r="N876" s="216" t="s">
        <v>1063</v>
      </c>
      <c r="O876" s="223" t="s">
        <v>68</v>
      </c>
      <c r="P876" s="186" t="s">
        <v>67</v>
      </c>
      <c r="Q876" s="3" t="s">
        <v>1453</v>
      </c>
      <c r="R876" s="39"/>
    </row>
    <row r="877" spans="1:18" ht="19.5" customHeight="1" x14ac:dyDescent="0.2">
      <c r="A877" s="208" t="s">
        <v>1444</v>
      </c>
      <c r="B877" s="208" t="s">
        <v>1445</v>
      </c>
      <c r="C877" s="209" t="s">
        <v>1445</v>
      </c>
      <c r="D877" s="209" t="s">
        <v>1445</v>
      </c>
      <c r="E877" s="186" t="s">
        <v>829</v>
      </c>
      <c r="F877" s="211" t="s">
        <v>312</v>
      </c>
      <c r="G877" s="28" t="s">
        <v>1473</v>
      </c>
      <c r="H877" s="5" t="s">
        <v>1477</v>
      </c>
      <c r="I877" s="208">
        <v>10</v>
      </c>
      <c r="J877" s="208" t="s">
        <v>33</v>
      </c>
      <c r="K877" s="214">
        <v>4500000</v>
      </c>
      <c r="L877" s="215">
        <v>5</v>
      </c>
      <c r="M877" s="208" t="s">
        <v>765</v>
      </c>
      <c r="N877" s="216" t="s">
        <v>1063</v>
      </c>
      <c r="O877" s="223" t="s">
        <v>68</v>
      </c>
      <c r="P877" s="186" t="s">
        <v>67</v>
      </c>
      <c r="Q877" s="3" t="s">
        <v>1453</v>
      </c>
      <c r="R877" s="39"/>
    </row>
    <row r="878" spans="1:18" ht="19.5" customHeight="1" x14ac:dyDescent="0.2">
      <c r="A878" s="208" t="s">
        <v>1444</v>
      </c>
      <c r="B878" s="208" t="s">
        <v>1445</v>
      </c>
      <c r="C878" s="209" t="s">
        <v>1445</v>
      </c>
      <c r="D878" s="209" t="s">
        <v>1445</v>
      </c>
      <c r="E878" s="186" t="s">
        <v>829</v>
      </c>
      <c r="F878" s="211" t="s">
        <v>312</v>
      </c>
      <c r="G878" s="28" t="s">
        <v>1473</v>
      </c>
      <c r="H878" s="5" t="s">
        <v>1478</v>
      </c>
      <c r="I878" s="208">
        <v>10</v>
      </c>
      <c r="J878" s="208" t="s">
        <v>33</v>
      </c>
      <c r="K878" s="214">
        <v>4500000</v>
      </c>
      <c r="L878" s="215">
        <v>5</v>
      </c>
      <c r="M878" s="208" t="s">
        <v>765</v>
      </c>
      <c r="N878" s="216" t="s">
        <v>1063</v>
      </c>
      <c r="O878" s="223" t="s">
        <v>68</v>
      </c>
      <c r="P878" s="186" t="s">
        <v>67</v>
      </c>
      <c r="Q878" s="3" t="s">
        <v>1453</v>
      </c>
      <c r="R878" s="39"/>
    </row>
    <row r="879" spans="1:18" ht="19.5" customHeight="1" x14ac:dyDescent="0.2">
      <c r="A879" s="208" t="s">
        <v>1444</v>
      </c>
      <c r="B879" s="208" t="s">
        <v>1445</v>
      </c>
      <c r="C879" s="209" t="s">
        <v>1445</v>
      </c>
      <c r="D879" s="209" t="s">
        <v>1445</v>
      </c>
      <c r="E879" s="186" t="s">
        <v>829</v>
      </c>
      <c r="F879" s="211" t="s">
        <v>312</v>
      </c>
      <c r="G879" s="28" t="s">
        <v>1473</v>
      </c>
      <c r="H879" s="5" t="s">
        <v>1479</v>
      </c>
      <c r="I879" s="208">
        <v>10</v>
      </c>
      <c r="J879" s="208" t="s">
        <v>33</v>
      </c>
      <c r="K879" s="214">
        <v>1500000</v>
      </c>
      <c r="L879" s="215">
        <v>1</v>
      </c>
      <c r="M879" s="208" t="s">
        <v>765</v>
      </c>
      <c r="N879" s="216" t="s">
        <v>1063</v>
      </c>
      <c r="O879" s="223" t="s">
        <v>68</v>
      </c>
      <c r="P879" s="186" t="s">
        <v>67</v>
      </c>
      <c r="Q879" s="3" t="s">
        <v>1453</v>
      </c>
      <c r="R879" s="39"/>
    </row>
    <row r="880" spans="1:18" ht="19.5" customHeight="1" x14ac:dyDescent="0.2">
      <c r="A880" s="208" t="s">
        <v>1444</v>
      </c>
      <c r="B880" s="208" t="s">
        <v>1445</v>
      </c>
      <c r="C880" s="209" t="s">
        <v>1445</v>
      </c>
      <c r="D880" s="209" t="s">
        <v>1445</v>
      </c>
      <c r="E880" s="186" t="s">
        <v>829</v>
      </c>
      <c r="F880" s="211" t="s">
        <v>312</v>
      </c>
      <c r="G880" s="28" t="s">
        <v>1473</v>
      </c>
      <c r="H880" s="5" t="s">
        <v>1480</v>
      </c>
      <c r="I880" s="208">
        <v>10</v>
      </c>
      <c r="J880" s="208" t="s">
        <v>33</v>
      </c>
      <c r="K880" s="214">
        <v>1000000</v>
      </c>
      <c r="L880" s="215">
        <v>10</v>
      </c>
      <c r="M880" s="208" t="s">
        <v>765</v>
      </c>
      <c r="N880" s="216" t="s">
        <v>1063</v>
      </c>
      <c r="O880" s="223" t="s">
        <v>68</v>
      </c>
      <c r="P880" s="186" t="s">
        <v>67</v>
      </c>
      <c r="Q880" s="3" t="s">
        <v>1453</v>
      </c>
      <c r="R880" s="39"/>
    </row>
    <row r="881" spans="1:18" ht="19.5" customHeight="1" x14ac:dyDescent="0.2">
      <c r="A881" s="208" t="s">
        <v>1444</v>
      </c>
      <c r="B881" s="208" t="s">
        <v>1445</v>
      </c>
      <c r="C881" s="209" t="s">
        <v>1445</v>
      </c>
      <c r="D881" s="209" t="s">
        <v>1445</v>
      </c>
      <c r="E881" s="186" t="s">
        <v>829</v>
      </c>
      <c r="F881" s="211" t="s">
        <v>312</v>
      </c>
      <c r="G881" s="28" t="s">
        <v>1473</v>
      </c>
      <c r="H881" s="5" t="s">
        <v>1481</v>
      </c>
      <c r="I881" s="208">
        <v>10</v>
      </c>
      <c r="J881" s="208" t="s">
        <v>33</v>
      </c>
      <c r="K881" s="214">
        <v>2000000</v>
      </c>
      <c r="L881" s="215">
        <v>10</v>
      </c>
      <c r="M881" s="208" t="s">
        <v>765</v>
      </c>
      <c r="N881" s="216" t="s">
        <v>1063</v>
      </c>
      <c r="O881" s="223" t="s">
        <v>68</v>
      </c>
      <c r="P881" s="186" t="s">
        <v>67</v>
      </c>
      <c r="Q881" s="3" t="s">
        <v>1453</v>
      </c>
      <c r="R881" s="39"/>
    </row>
    <row r="882" spans="1:18" ht="19.5" customHeight="1" x14ac:dyDescent="0.2">
      <c r="A882" s="208" t="s">
        <v>1444</v>
      </c>
      <c r="B882" s="208" t="s">
        <v>1445</v>
      </c>
      <c r="C882" s="209" t="s">
        <v>1445</v>
      </c>
      <c r="D882" s="209" t="s">
        <v>1445</v>
      </c>
      <c r="E882" s="186" t="s">
        <v>829</v>
      </c>
      <c r="F882" s="211" t="s">
        <v>312</v>
      </c>
      <c r="G882" s="28" t="s">
        <v>1473</v>
      </c>
      <c r="H882" s="5" t="s">
        <v>1482</v>
      </c>
      <c r="I882" s="208">
        <v>10</v>
      </c>
      <c r="J882" s="208" t="s">
        <v>33</v>
      </c>
      <c r="K882" s="214">
        <v>500000</v>
      </c>
      <c r="L882" s="215">
        <v>50</v>
      </c>
      <c r="M882" s="208" t="s">
        <v>765</v>
      </c>
      <c r="N882" s="260" t="s">
        <v>1063</v>
      </c>
      <c r="O882" s="223" t="s">
        <v>68</v>
      </c>
      <c r="P882" s="186" t="s">
        <v>67</v>
      </c>
      <c r="Q882" s="3" t="s">
        <v>1453</v>
      </c>
      <c r="R882" s="39"/>
    </row>
    <row r="883" spans="1:18" ht="19.5" customHeight="1" x14ac:dyDescent="0.2">
      <c r="A883" s="208" t="s">
        <v>1444</v>
      </c>
      <c r="B883" s="208" t="s">
        <v>1445</v>
      </c>
      <c r="C883" s="209" t="s">
        <v>1445</v>
      </c>
      <c r="D883" s="209" t="s">
        <v>1175</v>
      </c>
      <c r="E883" s="186" t="s">
        <v>834</v>
      </c>
      <c r="F883" s="211" t="s">
        <v>316</v>
      </c>
      <c r="G883" s="28">
        <v>49101701</v>
      </c>
      <c r="H883" s="5" t="s">
        <v>1483</v>
      </c>
      <c r="I883" s="208">
        <v>10</v>
      </c>
      <c r="J883" s="208" t="s">
        <v>33</v>
      </c>
      <c r="K883" s="214">
        <v>10000000</v>
      </c>
      <c r="L883" s="215">
        <v>1</v>
      </c>
      <c r="M883" s="208" t="s">
        <v>765</v>
      </c>
      <c r="N883" s="260" t="s">
        <v>1063</v>
      </c>
      <c r="O883" s="223" t="s">
        <v>67</v>
      </c>
      <c r="P883" s="186" t="s">
        <v>79</v>
      </c>
      <c r="Q883" s="3" t="s">
        <v>429</v>
      </c>
      <c r="R883" s="39">
        <v>700166</v>
      </c>
    </row>
    <row r="884" spans="1:18" ht="19.5" customHeight="1" x14ac:dyDescent="0.2">
      <c r="A884" s="208" t="s">
        <v>1444</v>
      </c>
      <c r="B884" s="208" t="s">
        <v>1445</v>
      </c>
      <c r="C884" s="209" t="s">
        <v>1445</v>
      </c>
      <c r="D884" s="209" t="s">
        <v>1445</v>
      </c>
      <c r="E884" s="186" t="s">
        <v>1185</v>
      </c>
      <c r="F884" s="211" t="s">
        <v>1186</v>
      </c>
      <c r="G884" s="28" t="s">
        <v>1473</v>
      </c>
      <c r="H884" s="5" t="s">
        <v>1484</v>
      </c>
      <c r="I884" s="208">
        <v>10</v>
      </c>
      <c r="J884" s="208" t="s">
        <v>33</v>
      </c>
      <c r="K884" s="214">
        <v>1000000</v>
      </c>
      <c r="L884" s="215">
        <v>1</v>
      </c>
      <c r="M884" s="208" t="s">
        <v>765</v>
      </c>
      <c r="N884" s="260" t="s">
        <v>1063</v>
      </c>
      <c r="O884" s="223" t="s">
        <v>68</v>
      </c>
      <c r="P884" s="186" t="s">
        <v>67</v>
      </c>
      <c r="Q884" s="3" t="s">
        <v>1453</v>
      </c>
      <c r="R884" s="39"/>
    </row>
    <row r="885" spans="1:18" ht="19.5" customHeight="1" x14ac:dyDescent="0.2">
      <c r="A885" s="208" t="s">
        <v>1444</v>
      </c>
      <c r="B885" s="208" t="s">
        <v>1445</v>
      </c>
      <c r="C885" s="209" t="s">
        <v>1445</v>
      </c>
      <c r="D885" s="209" t="s">
        <v>1061</v>
      </c>
      <c r="E885" s="186" t="s">
        <v>1191</v>
      </c>
      <c r="F885" s="211" t="s">
        <v>1192</v>
      </c>
      <c r="G885" s="28">
        <v>23151600</v>
      </c>
      <c r="H885" s="5" t="s">
        <v>1485</v>
      </c>
      <c r="I885" s="208">
        <v>10</v>
      </c>
      <c r="J885" s="208" t="s">
        <v>33</v>
      </c>
      <c r="K885" s="214">
        <v>500000</v>
      </c>
      <c r="L885" s="215">
        <v>1</v>
      </c>
      <c r="M885" s="208" t="s">
        <v>765</v>
      </c>
      <c r="N885" s="260" t="s">
        <v>1063</v>
      </c>
      <c r="O885" s="223" t="s">
        <v>35</v>
      </c>
      <c r="P885" s="186" t="s">
        <v>36</v>
      </c>
      <c r="Q885" s="3" t="s">
        <v>1068</v>
      </c>
      <c r="R885" s="39">
        <v>700109</v>
      </c>
    </row>
    <row r="886" spans="1:18" ht="19.5" customHeight="1" x14ac:dyDescent="0.2">
      <c r="A886" s="208" t="s">
        <v>1444</v>
      </c>
      <c r="B886" s="208" t="s">
        <v>1445</v>
      </c>
      <c r="C886" s="209" t="s">
        <v>1445</v>
      </c>
      <c r="D886" s="209" t="s">
        <v>1007</v>
      </c>
      <c r="E886" s="186" t="s">
        <v>1191</v>
      </c>
      <c r="F886" s="211" t="s">
        <v>1192</v>
      </c>
      <c r="G886" s="28">
        <v>40101902</v>
      </c>
      <c r="H886" s="5" t="s">
        <v>1486</v>
      </c>
      <c r="I886" s="208">
        <v>10</v>
      </c>
      <c r="J886" s="208" t="s">
        <v>33</v>
      </c>
      <c r="K886" s="214">
        <v>1000000</v>
      </c>
      <c r="L886" s="215">
        <v>1</v>
      </c>
      <c r="M886" s="208" t="s">
        <v>765</v>
      </c>
      <c r="N886" s="260" t="s">
        <v>1063</v>
      </c>
      <c r="O886" s="223" t="s">
        <v>67</v>
      </c>
      <c r="P886" s="186" t="s">
        <v>36</v>
      </c>
      <c r="Q886" s="3" t="s">
        <v>1074</v>
      </c>
      <c r="R886" s="32">
        <v>700142</v>
      </c>
    </row>
    <row r="887" spans="1:18" ht="19.5" customHeight="1" x14ac:dyDescent="0.2">
      <c r="A887" s="208" t="s">
        <v>1444</v>
      </c>
      <c r="B887" s="208" t="s">
        <v>1445</v>
      </c>
      <c r="C887" s="209" t="s">
        <v>1445</v>
      </c>
      <c r="D887" s="209" t="s">
        <v>1007</v>
      </c>
      <c r="E887" s="186" t="s">
        <v>1191</v>
      </c>
      <c r="F887" s="211" t="s">
        <v>1192</v>
      </c>
      <c r="G887" s="28">
        <v>23151600</v>
      </c>
      <c r="H887" s="5" t="s">
        <v>1487</v>
      </c>
      <c r="I887" s="208">
        <v>10</v>
      </c>
      <c r="J887" s="208" t="s">
        <v>33</v>
      </c>
      <c r="K887" s="214">
        <v>2600000</v>
      </c>
      <c r="L887" s="215">
        <v>1</v>
      </c>
      <c r="M887" s="208" t="s">
        <v>765</v>
      </c>
      <c r="N887" s="260" t="s">
        <v>1063</v>
      </c>
      <c r="O887" s="223" t="s">
        <v>67</v>
      </c>
      <c r="P887" s="186" t="s">
        <v>36</v>
      </c>
      <c r="Q887" s="3" t="s">
        <v>1074</v>
      </c>
      <c r="R887" s="32">
        <v>700142</v>
      </c>
    </row>
    <row r="888" spans="1:18" ht="19.5" customHeight="1" x14ac:dyDescent="0.2">
      <c r="A888" s="208" t="s">
        <v>1444</v>
      </c>
      <c r="B888" s="208" t="s">
        <v>1445</v>
      </c>
      <c r="C888" s="209" t="s">
        <v>1445</v>
      </c>
      <c r="D888" s="209" t="s">
        <v>1007</v>
      </c>
      <c r="E888" s="186" t="s">
        <v>1191</v>
      </c>
      <c r="F888" s="211" t="s">
        <v>1192</v>
      </c>
      <c r="G888" s="28">
        <v>23151600</v>
      </c>
      <c r="H888" s="5" t="s">
        <v>1488</v>
      </c>
      <c r="I888" s="208">
        <v>10</v>
      </c>
      <c r="J888" s="208" t="s">
        <v>33</v>
      </c>
      <c r="K888" s="214">
        <v>2600000</v>
      </c>
      <c r="L888" s="215">
        <v>2</v>
      </c>
      <c r="M888" s="208" t="s">
        <v>765</v>
      </c>
      <c r="N888" s="260" t="s">
        <v>1063</v>
      </c>
      <c r="O888" s="223" t="s">
        <v>67</v>
      </c>
      <c r="P888" s="186" t="s">
        <v>36</v>
      </c>
      <c r="Q888" s="3" t="s">
        <v>1074</v>
      </c>
      <c r="R888" s="32">
        <v>700142</v>
      </c>
    </row>
    <row r="889" spans="1:18" ht="19.5" customHeight="1" x14ac:dyDescent="0.2">
      <c r="A889" s="208" t="s">
        <v>1444</v>
      </c>
      <c r="B889" s="208" t="s">
        <v>1445</v>
      </c>
      <c r="C889" s="209" t="s">
        <v>1445</v>
      </c>
      <c r="D889" s="209" t="s">
        <v>1007</v>
      </c>
      <c r="E889" s="186" t="s">
        <v>1196</v>
      </c>
      <c r="F889" s="211" t="s">
        <v>1197</v>
      </c>
      <c r="G889" s="28">
        <v>43201800</v>
      </c>
      <c r="H889" s="5" t="s">
        <v>1489</v>
      </c>
      <c r="I889" s="208">
        <v>10</v>
      </c>
      <c r="J889" s="208" t="s">
        <v>33</v>
      </c>
      <c r="K889" s="214">
        <v>500000</v>
      </c>
      <c r="L889" s="215">
        <v>2</v>
      </c>
      <c r="M889" s="208" t="s">
        <v>765</v>
      </c>
      <c r="N889" s="260" t="s">
        <v>1063</v>
      </c>
      <c r="O889" s="223" t="s">
        <v>67</v>
      </c>
      <c r="P889" s="186" t="s">
        <v>79</v>
      </c>
      <c r="Q889" s="3" t="s">
        <v>429</v>
      </c>
      <c r="R889" s="39">
        <v>700141</v>
      </c>
    </row>
    <row r="890" spans="1:18" ht="19.5" customHeight="1" x14ac:dyDescent="0.2">
      <c r="A890" s="208" t="s">
        <v>1444</v>
      </c>
      <c r="B890" s="208" t="s">
        <v>1445</v>
      </c>
      <c r="C890" s="209" t="s">
        <v>1445</v>
      </c>
      <c r="D890" s="209" t="s">
        <v>1007</v>
      </c>
      <c r="E890" s="186" t="s">
        <v>1199</v>
      </c>
      <c r="F890" s="211" t="s">
        <v>1200</v>
      </c>
      <c r="G890" s="28">
        <v>26111700</v>
      </c>
      <c r="H890" s="5" t="s">
        <v>1490</v>
      </c>
      <c r="I890" s="208">
        <v>10</v>
      </c>
      <c r="J890" s="208" t="s">
        <v>33</v>
      </c>
      <c r="K890" s="214">
        <v>800000</v>
      </c>
      <c r="L890" s="215">
        <v>2</v>
      </c>
      <c r="M890" s="208" t="s">
        <v>765</v>
      </c>
      <c r="N890" s="260" t="s">
        <v>1063</v>
      </c>
      <c r="O890" s="223" t="s">
        <v>67</v>
      </c>
      <c r="P890" s="186" t="s">
        <v>79</v>
      </c>
      <c r="Q890" s="3" t="s">
        <v>429</v>
      </c>
      <c r="R890" s="39">
        <v>700141</v>
      </c>
    </row>
    <row r="891" spans="1:18" ht="19.5" customHeight="1" x14ac:dyDescent="0.2">
      <c r="A891" s="208" t="s">
        <v>1444</v>
      </c>
      <c r="B891" s="208" t="s">
        <v>1445</v>
      </c>
      <c r="C891" s="209" t="s">
        <v>1445</v>
      </c>
      <c r="D891" s="209" t="s">
        <v>1007</v>
      </c>
      <c r="E891" s="186" t="s">
        <v>1206</v>
      </c>
      <c r="F891" s="211" t="s">
        <v>1409</v>
      </c>
      <c r="G891" s="28">
        <v>43201800</v>
      </c>
      <c r="H891" s="5" t="s">
        <v>1491</v>
      </c>
      <c r="I891" s="208">
        <v>10</v>
      </c>
      <c r="J891" s="208" t="s">
        <v>33</v>
      </c>
      <c r="K891" s="214">
        <v>2500000</v>
      </c>
      <c r="L891" s="215">
        <v>10</v>
      </c>
      <c r="M891" s="208" t="s">
        <v>765</v>
      </c>
      <c r="N891" s="260" t="s">
        <v>1063</v>
      </c>
      <c r="O891" s="223" t="s">
        <v>67</v>
      </c>
      <c r="P891" s="186" t="s">
        <v>79</v>
      </c>
      <c r="Q891" s="3" t="s">
        <v>429</v>
      </c>
      <c r="R891" s="39">
        <v>700141</v>
      </c>
    </row>
    <row r="892" spans="1:18" ht="19.5" customHeight="1" x14ac:dyDescent="0.2">
      <c r="A892" s="208" t="s">
        <v>1444</v>
      </c>
      <c r="B892" s="208" t="s">
        <v>1445</v>
      </c>
      <c r="C892" s="209" t="s">
        <v>1445</v>
      </c>
      <c r="D892" s="209" t="s">
        <v>1007</v>
      </c>
      <c r="E892" s="186" t="s">
        <v>1206</v>
      </c>
      <c r="F892" s="211" t="s">
        <v>1409</v>
      </c>
      <c r="G892" s="28">
        <v>52161500</v>
      </c>
      <c r="H892" s="5" t="s">
        <v>1492</v>
      </c>
      <c r="I892" s="208">
        <v>10</v>
      </c>
      <c r="J892" s="208" t="s">
        <v>33</v>
      </c>
      <c r="K892" s="214">
        <v>1800000</v>
      </c>
      <c r="L892" s="215">
        <v>1</v>
      </c>
      <c r="M892" s="208" t="s">
        <v>765</v>
      </c>
      <c r="N892" s="260" t="s">
        <v>1063</v>
      </c>
      <c r="O892" s="223" t="s">
        <v>67</v>
      </c>
      <c r="P892" s="186" t="s">
        <v>79</v>
      </c>
      <c r="Q892" s="3" t="s">
        <v>429</v>
      </c>
      <c r="R892" s="39">
        <v>700141</v>
      </c>
    </row>
    <row r="893" spans="1:18" ht="19.5" customHeight="1" x14ac:dyDescent="0.2">
      <c r="A893" s="208" t="s">
        <v>1444</v>
      </c>
      <c r="B893" s="208" t="s">
        <v>1445</v>
      </c>
      <c r="C893" s="209" t="s">
        <v>1445</v>
      </c>
      <c r="D893" s="209" t="s">
        <v>1007</v>
      </c>
      <c r="E893" s="186" t="s">
        <v>1206</v>
      </c>
      <c r="F893" s="211" t="s">
        <v>1409</v>
      </c>
      <c r="G893" s="28">
        <v>46181701</v>
      </c>
      <c r="H893" s="5" t="s">
        <v>1493</v>
      </c>
      <c r="I893" s="208">
        <v>10</v>
      </c>
      <c r="J893" s="208" t="s">
        <v>33</v>
      </c>
      <c r="K893" s="214">
        <v>1300000</v>
      </c>
      <c r="L893" s="215">
        <v>2</v>
      </c>
      <c r="M893" s="208" t="s">
        <v>765</v>
      </c>
      <c r="N893" s="260" t="s">
        <v>1063</v>
      </c>
      <c r="O893" s="223" t="s">
        <v>67</v>
      </c>
      <c r="P893" s="186" t="s">
        <v>79</v>
      </c>
      <c r="Q893" s="3" t="s">
        <v>429</v>
      </c>
      <c r="R893" s="39">
        <v>700141</v>
      </c>
    </row>
    <row r="894" spans="1:18" ht="19.5" customHeight="1" x14ac:dyDescent="0.2">
      <c r="A894" s="208" t="s">
        <v>1444</v>
      </c>
      <c r="B894" s="208" t="s">
        <v>1445</v>
      </c>
      <c r="C894" s="209" t="s">
        <v>1445</v>
      </c>
      <c r="D894" s="209" t="s">
        <v>1007</v>
      </c>
      <c r="E894" s="186" t="s">
        <v>1206</v>
      </c>
      <c r="F894" s="211" t="s">
        <v>1409</v>
      </c>
      <c r="G894" s="28">
        <v>46181507</v>
      </c>
      <c r="H894" s="5" t="s">
        <v>1494</v>
      </c>
      <c r="I894" s="208">
        <v>10</v>
      </c>
      <c r="J894" s="208" t="s">
        <v>33</v>
      </c>
      <c r="K894" s="214">
        <v>4000000</v>
      </c>
      <c r="L894" s="215">
        <v>2</v>
      </c>
      <c r="M894" s="208" t="s">
        <v>765</v>
      </c>
      <c r="N894" s="216" t="s">
        <v>1063</v>
      </c>
      <c r="O894" s="223" t="s">
        <v>67</v>
      </c>
      <c r="P894" s="186" t="s">
        <v>79</v>
      </c>
      <c r="Q894" s="3" t="s">
        <v>429</v>
      </c>
      <c r="R894" s="39">
        <v>700141</v>
      </c>
    </row>
    <row r="895" spans="1:18" ht="19.5" customHeight="1" x14ac:dyDescent="0.2">
      <c r="A895" s="208" t="s">
        <v>1444</v>
      </c>
      <c r="B895" s="208" t="s">
        <v>1445</v>
      </c>
      <c r="C895" s="209" t="s">
        <v>1445</v>
      </c>
      <c r="D895" s="209" t="s">
        <v>1007</v>
      </c>
      <c r="E895" s="186" t="s">
        <v>1206</v>
      </c>
      <c r="F895" s="211" t="s">
        <v>1409</v>
      </c>
      <c r="G895" s="28">
        <v>46181507</v>
      </c>
      <c r="H895" s="5" t="s">
        <v>1495</v>
      </c>
      <c r="I895" s="208">
        <v>10</v>
      </c>
      <c r="J895" s="208" t="s">
        <v>33</v>
      </c>
      <c r="K895" s="214">
        <v>6000000</v>
      </c>
      <c r="L895" s="215">
        <v>60</v>
      </c>
      <c r="M895" s="208" t="s">
        <v>765</v>
      </c>
      <c r="N895" s="216" t="s">
        <v>1063</v>
      </c>
      <c r="O895" s="223" t="s">
        <v>67</v>
      </c>
      <c r="P895" s="186" t="s">
        <v>79</v>
      </c>
      <c r="Q895" s="3" t="s">
        <v>429</v>
      </c>
      <c r="R895" s="39">
        <v>700141</v>
      </c>
    </row>
    <row r="896" spans="1:18" ht="19.5" customHeight="1" x14ac:dyDescent="0.2">
      <c r="A896" s="208" t="s">
        <v>1444</v>
      </c>
      <c r="B896" s="208" t="s">
        <v>1445</v>
      </c>
      <c r="C896" s="209" t="s">
        <v>1445</v>
      </c>
      <c r="D896" s="209" t="s">
        <v>1007</v>
      </c>
      <c r="E896" s="186" t="s">
        <v>1206</v>
      </c>
      <c r="F896" s="211" t="s">
        <v>1409</v>
      </c>
      <c r="G896" s="28">
        <v>46181507</v>
      </c>
      <c r="H896" s="5" t="s">
        <v>1496</v>
      </c>
      <c r="I896" s="208">
        <v>10</v>
      </c>
      <c r="J896" s="208" t="s">
        <v>33</v>
      </c>
      <c r="K896" s="214">
        <v>1600000</v>
      </c>
      <c r="L896" s="215">
        <v>1</v>
      </c>
      <c r="M896" s="208" t="s">
        <v>765</v>
      </c>
      <c r="N896" s="216" t="s">
        <v>1063</v>
      </c>
      <c r="O896" s="223" t="s">
        <v>67</v>
      </c>
      <c r="P896" s="186" t="s">
        <v>79</v>
      </c>
      <c r="Q896" s="3" t="s">
        <v>429</v>
      </c>
      <c r="R896" s="39">
        <v>700141</v>
      </c>
    </row>
    <row r="897" spans="1:21" ht="19.5" customHeight="1" x14ac:dyDescent="0.2">
      <c r="A897" s="208" t="s">
        <v>1444</v>
      </c>
      <c r="B897" s="208" t="s">
        <v>1445</v>
      </c>
      <c r="C897" s="209" t="s">
        <v>1445</v>
      </c>
      <c r="D897" s="209" t="s">
        <v>1007</v>
      </c>
      <c r="E897" s="186" t="s">
        <v>1206</v>
      </c>
      <c r="F897" s="211" t="s">
        <v>1409</v>
      </c>
      <c r="G897" s="28">
        <v>46181507</v>
      </c>
      <c r="H897" s="5" t="s">
        <v>1497</v>
      </c>
      <c r="I897" s="208">
        <v>10</v>
      </c>
      <c r="J897" s="208" t="s">
        <v>33</v>
      </c>
      <c r="K897" s="214">
        <v>2400000</v>
      </c>
      <c r="L897" s="215">
        <v>6</v>
      </c>
      <c r="M897" s="208" t="s">
        <v>765</v>
      </c>
      <c r="N897" s="216" t="s">
        <v>1063</v>
      </c>
      <c r="O897" s="223" t="s">
        <v>67</v>
      </c>
      <c r="P897" s="186" t="s">
        <v>79</v>
      </c>
      <c r="Q897" s="3" t="s">
        <v>429</v>
      </c>
      <c r="R897" s="39">
        <v>700141</v>
      </c>
    </row>
    <row r="898" spans="1:21" ht="19.5" customHeight="1" x14ac:dyDescent="0.2">
      <c r="A898" s="208" t="s">
        <v>1444</v>
      </c>
      <c r="B898" s="208" t="s">
        <v>1445</v>
      </c>
      <c r="C898" s="209" t="s">
        <v>1445</v>
      </c>
      <c r="D898" s="209" t="s">
        <v>1007</v>
      </c>
      <c r="E898" s="186" t="s">
        <v>1206</v>
      </c>
      <c r="F898" s="211" t="s">
        <v>1409</v>
      </c>
      <c r="G898" s="28">
        <v>45111800</v>
      </c>
      <c r="H898" s="5" t="s">
        <v>1498</v>
      </c>
      <c r="I898" s="208">
        <v>10</v>
      </c>
      <c r="J898" s="208" t="s">
        <v>33</v>
      </c>
      <c r="K898" s="214">
        <v>3000000</v>
      </c>
      <c r="L898" s="215">
        <v>2</v>
      </c>
      <c r="M898" s="208" t="s">
        <v>765</v>
      </c>
      <c r="N898" s="216" t="s">
        <v>1063</v>
      </c>
      <c r="O898" s="217" t="s">
        <v>67</v>
      </c>
      <c r="P898" s="138" t="s">
        <v>79</v>
      </c>
      <c r="Q898" s="21" t="s">
        <v>429</v>
      </c>
      <c r="R898" s="98">
        <v>700141</v>
      </c>
    </row>
    <row r="899" spans="1:21" ht="19.5" customHeight="1" x14ac:dyDescent="0.2">
      <c r="A899" s="208" t="s">
        <v>1444</v>
      </c>
      <c r="B899" s="208" t="s">
        <v>1445</v>
      </c>
      <c r="C899" s="209" t="s">
        <v>1445</v>
      </c>
      <c r="D899" s="209" t="s">
        <v>1007</v>
      </c>
      <c r="E899" s="186" t="s">
        <v>839</v>
      </c>
      <c r="F899" s="211" t="s">
        <v>91</v>
      </c>
      <c r="G899" s="28">
        <v>42171607</v>
      </c>
      <c r="H899" s="5" t="s">
        <v>1499</v>
      </c>
      <c r="I899" s="208">
        <v>10</v>
      </c>
      <c r="J899" s="208" t="s">
        <v>33</v>
      </c>
      <c r="K899" s="214">
        <v>200000</v>
      </c>
      <c r="L899" s="215">
        <v>1</v>
      </c>
      <c r="M899" s="208" t="s">
        <v>765</v>
      </c>
      <c r="N899" s="216" t="s">
        <v>1063</v>
      </c>
      <c r="O899" s="217" t="s">
        <v>35</v>
      </c>
      <c r="P899" s="138" t="s">
        <v>79</v>
      </c>
      <c r="Q899" s="4" t="s">
        <v>1086</v>
      </c>
      <c r="R899" s="97">
        <v>700146</v>
      </c>
    </row>
    <row r="900" spans="1:21" ht="19.5" customHeight="1" x14ac:dyDescent="0.2">
      <c r="A900" s="208" t="s">
        <v>1444</v>
      </c>
      <c r="B900" s="208" t="s">
        <v>1445</v>
      </c>
      <c r="C900" s="209" t="s">
        <v>1445</v>
      </c>
      <c r="D900" s="209" t="s">
        <v>1445</v>
      </c>
      <c r="E900" s="186" t="s">
        <v>839</v>
      </c>
      <c r="F900" s="211" t="s">
        <v>91</v>
      </c>
      <c r="G900" s="28" t="s">
        <v>1473</v>
      </c>
      <c r="H900" s="5" t="s">
        <v>1500</v>
      </c>
      <c r="I900" s="208">
        <v>10</v>
      </c>
      <c r="J900" s="208" t="s">
        <v>33</v>
      </c>
      <c r="K900" s="214">
        <v>1080000</v>
      </c>
      <c r="L900" s="215">
        <v>1</v>
      </c>
      <c r="M900" s="208" t="s">
        <v>765</v>
      </c>
      <c r="N900" s="216" t="s">
        <v>1063</v>
      </c>
      <c r="O900" s="217" t="s">
        <v>68</v>
      </c>
      <c r="P900" s="138" t="s">
        <v>67</v>
      </c>
      <c r="Q900" s="4" t="s">
        <v>1453</v>
      </c>
      <c r="R900" s="97"/>
    </row>
    <row r="901" spans="1:21" ht="19.5" customHeight="1" x14ac:dyDescent="0.2">
      <c r="A901" s="208" t="s">
        <v>1444</v>
      </c>
      <c r="B901" s="208" t="s">
        <v>1445</v>
      </c>
      <c r="C901" s="209" t="s">
        <v>1445</v>
      </c>
      <c r="D901" s="209" t="s">
        <v>1445</v>
      </c>
      <c r="E901" s="186" t="s">
        <v>865</v>
      </c>
      <c r="F901" s="211" t="s">
        <v>866</v>
      </c>
      <c r="G901" s="28">
        <v>80131500</v>
      </c>
      <c r="H901" s="5" t="s">
        <v>1501</v>
      </c>
      <c r="I901" s="208">
        <v>10</v>
      </c>
      <c r="J901" s="208" t="s">
        <v>33</v>
      </c>
      <c r="K901" s="214">
        <v>3062471001.1599998</v>
      </c>
      <c r="L901" s="215">
        <v>1</v>
      </c>
      <c r="M901" s="208" t="s">
        <v>765</v>
      </c>
      <c r="N901" s="216" t="s">
        <v>1063</v>
      </c>
      <c r="O901" s="217" t="s">
        <v>79</v>
      </c>
      <c r="P901" s="257" t="s">
        <v>79</v>
      </c>
      <c r="Q901" s="4" t="s">
        <v>448</v>
      </c>
      <c r="R901" s="97">
        <v>700180</v>
      </c>
    </row>
    <row r="902" spans="1:21" ht="19.5" customHeight="1" x14ac:dyDescent="0.2">
      <c r="A902" s="208" t="s">
        <v>1444</v>
      </c>
      <c r="B902" s="208" t="s">
        <v>1445</v>
      </c>
      <c r="C902" s="209" t="s">
        <v>1445</v>
      </c>
      <c r="D902" s="209" t="s">
        <v>1445</v>
      </c>
      <c r="E902" s="186" t="s">
        <v>865</v>
      </c>
      <c r="F902" s="211" t="s">
        <v>866</v>
      </c>
      <c r="G902" s="28" t="s">
        <v>1502</v>
      </c>
      <c r="H902" s="5" t="s">
        <v>1503</v>
      </c>
      <c r="I902" s="208">
        <v>10</v>
      </c>
      <c r="J902" s="208" t="s">
        <v>230</v>
      </c>
      <c r="K902" s="214">
        <v>2974468998.8400002</v>
      </c>
      <c r="L902" s="215">
        <v>1</v>
      </c>
      <c r="M902" s="208" t="s">
        <v>765</v>
      </c>
      <c r="N902" s="216" t="s">
        <v>1063</v>
      </c>
      <c r="O902" s="258" t="s">
        <v>127</v>
      </c>
      <c r="P902" s="186" t="s">
        <v>68</v>
      </c>
      <c r="Q902" s="3" t="s">
        <v>448</v>
      </c>
      <c r="R902" s="102">
        <v>552578</v>
      </c>
    </row>
    <row r="903" spans="1:21" ht="19.5" customHeight="1" x14ac:dyDescent="0.2">
      <c r="A903" s="208" t="s">
        <v>1444</v>
      </c>
      <c r="B903" s="208" t="s">
        <v>1445</v>
      </c>
      <c r="C903" s="209" t="s">
        <v>1445</v>
      </c>
      <c r="D903" s="209" t="s">
        <v>1445</v>
      </c>
      <c r="E903" s="186" t="s">
        <v>947</v>
      </c>
      <c r="F903" s="211" t="s">
        <v>406</v>
      </c>
      <c r="G903" s="28">
        <v>78141500</v>
      </c>
      <c r="H903" s="5" t="s">
        <v>1504</v>
      </c>
      <c r="I903" s="208">
        <v>10</v>
      </c>
      <c r="J903" s="208" t="s">
        <v>33</v>
      </c>
      <c r="K903" s="214">
        <v>70000000</v>
      </c>
      <c r="L903" s="215">
        <v>1</v>
      </c>
      <c r="M903" s="208" t="s">
        <v>765</v>
      </c>
      <c r="N903" s="216" t="s">
        <v>1063</v>
      </c>
      <c r="O903" s="258"/>
      <c r="P903" s="186"/>
      <c r="Q903" s="3"/>
      <c r="R903" s="39"/>
    </row>
    <row r="904" spans="1:21" ht="20.100000000000001" customHeight="1" x14ac:dyDescent="0.2">
      <c r="A904" s="208" t="s">
        <v>1505</v>
      </c>
      <c r="B904" s="208" t="s">
        <v>1506</v>
      </c>
      <c r="C904" s="209" t="s">
        <v>1506</v>
      </c>
      <c r="D904" s="210" t="s">
        <v>1087</v>
      </c>
      <c r="E904" s="186" t="s">
        <v>763</v>
      </c>
      <c r="F904" s="211" t="s">
        <v>1084</v>
      </c>
      <c r="G904" s="28" t="s">
        <v>1088</v>
      </c>
      <c r="H904" s="256" t="s">
        <v>1089</v>
      </c>
      <c r="I904" s="208">
        <v>10</v>
      </c>
      <c r="J904" s="208" t="s">
        <v>33</v>
      </c>
      <c r="K904" s="214">
        <v>11200000</v>
      </c>
      <c r="L904" s="215">
        <v>2</v>
      </c>
      <c r="M904" s="208" t="s">
        <v>765</v>
      </c>
      <c r="N904" s="216" t="s">
        <v>1063</v>
      </c>
      <c r="O904" s="217" t="s">
        <v>127</v>
      </c>
      <c r="P904" s="138" t="s">
        <v>68</v>
      </c>
      <c r="Q904" s="3" t="s">
        <v>1068</v>
      </c>
      <c r="R904" s="102">
        <v>700245</v>
      </c>
      <c r="U904" s="58"/>
    </row>
    <row r="905" spans="1:21" ht="20.100000000000001" customHeight="1" x14ac:dyDescent="0.2">
      <c r="A905" s="208" t="s">
        <v>1505</v>
      </c>
      <c r="B905" s="208" t="s">
        <v>1506</v>
      </c>
      <c r="C905" s="209" t="s">
        <v>1506</v>
      </c>
      <c r="D905" s="210" t="s">
        <v>1087</v>
      </c>
      <c r="E905" s="186" t="s">
        <v>763</v>
      </c>
      <c r="F905" s="211" t="s">
        <v>1084</v>
      </c>
      <c r="G905" s="28">
        <v>43231513</v>
      </c>
      <c r="H905" s="27" t="s">
        <v>1507</v>
      </c>
      <c r="I905" s="208">
        <v>10</v>
      </c>
      <c r="J905" s="208" t="s">
        <v>33</v>
      </c>
      <c r="K905" s="214">
        <v>124000000</v>
      </c>
      <c r="L905" s="215">
        <v>1</v>
      </c>
      <c r="M905" s="208" t="s">
        <v>765</v>
      </c>
      <c r="N905" s="216" t="s">
        <v>1063</v>
      </c>
      <c r="O905" s="217" t="s">
        <v>79</v>
      </c>
      <c r="P905" s="138" t="s">
        <v>1239</v>
      </c>
      <c r="Q905" s="3" t="s">
        <v>429</v>
      </c>
      <c r="R905" s="97">
        <v>700268</v>
      </c>
    </row>
    <row r="906" spans="1:21" ht="20.100000000000001" customHeight="1" x14ac:dyDescent="0.2">
      <c r="A906" s="208" t="s">
        <v>1505</v>
      </c>
      <c r="B906" s="208" t="s">
        <v>1506</v>
      </c>
      <c r="C906" s="209" t="s">
        <v>1506</v>
      </c>
      <c r="D906" s="210" t="s">
        <v>1087</v>
      </c>
      <c r="E906" s="186" t="s">
        <v>763</v>
      </c>
      <c r="F906" s="211" t="s">
        <v>1084</v>
      </c>
      <c r="G906" s="28" t="s">
        <v>1088</v>
      </c>
      <c r="H906" s="256" t="s">
        <v>1089</v>
      </c>
      <c r="I906" s="208">
        <v>10</v>
      </c>
      <c r="J906" s="208" t="s">
        <v>33</v>
      </c>
      <c r="K906" s="214">
        <v>20800000</v>
      </c>
      <c r="L906" s="215">
        <v>1</v>
      </c>
      <c r="M906" s="208" t="s">
        <v>765</v>
      </c>
      <c r="N906" s="216" t="s">
        <v>1063</v>
      </c>
      <c r="O906" s="217" t="s">
        <v>127</v>
      </c>
      <c r="P906" s="138" t="s">
        <v>68</v>
      </c>
      <c r="Q906" s="3" t="s">
        <v>1068</v>
      </c>
      <c r="R906" s="102">
        <v>700245</v>
      </c>
    </row>
    <row r="907" spans="1:21" ht="20.100000000000001" customHeight="1" x14ac:dyDescent="0.2">
      <c r="A907" s="208" t="s">
        <v>1505</v>
      </c>
      <c r="B907" s="208" t="s">
        <v>1506</v>
      </c>
      <c r="C907" s="209" t="s">
        <v>1506</v>
      </c>
      <c r="D907" s="210" t="s">
        <v>1506</v>
      </c>
      <c r="E907" s="186" t="s">
        <v>848</v>
      </c>
      <c r="F907" s="211" t="s">
        <v>639</v>
      </c>
      <c r="G907" s="186">
        <v>90101802</v>
      </c>
      <c r="H907" s="27" t="s">
        <v>1508</v>
      </c>
      <c r="I907" s="208">
        <v>10</v>
      </c>
      <c r="J907" s="208" t="s">
        <v>33</v>
      </c>
      <c r="K907" s="214">
        <v>1900000000</v>
      </c>
      <c r="L907" s="215">
        <v>1</v>
      </c>
      <c r="M907" s="208" t="s">
        <v>765</v>
      </c>
      <c r="N907" s="216" t="s">
        <v>1063</v>
      </c>
      <c r="O907" s="217" t="s">
        <v>67</v>
      </c>
      <c r="P907" s="138" t="s">
        <v>35</v>
      </c>
      <c r="Q907" s="3" t="s">
        <v>448</v>
      </c>
      <c r="R907" s="32"/>
    </row>
    <row r="908" spans="1:21" ht="20.100000000000001" customHeight="1" x14ac:dyDescent="0.2">
      <c r="A908" s="208" t="s">
        <v>1505</v>
      </c>
      <c r="B908" s="208" t="s">
        <v>1506</v>
      </c>
      <c r="C908" s="209" t="s">
        <v>1506</v>
      </c>
      <c r="D908" s="209" t="s">
        <v>1506</v>
      </c>
      <c r="E908" s="186" t="s">
        <v>1241</v>
      </c>
      <c r="F908" s="211" t="s">
        <v>667</v>
      </c>
      <c r="G908" s="28">
        <v>80121700</v>
      </c>
      <c r="H908" s="5" t="s">
        <v>1509</v>
      </c>
      <c r="I908" s="208">
        <v>10</v>
      </c>
      <c r="J908" s="208" t="s">
        <v>33</v>
      </c>
      <c r="K908" s="214">
        <v>55000000</v>
      </c>
      <c r="L908" s="215">
        <v>10</v>
      </c>
      <c r="M908" s="208" t="s">
        <v>765</v>
      </c>
      <c r="N908" s="216" t="s">
        <v>1063</v>
      </c>
      <c r="O908" s="221" t="s">
        <v>127</v>
      </c>
      <c r="P908" s="147" t="s">
        <v>68</v>
      </c>
      <c r="Q908" s="3" t="s">
        <v>448</v>
      </c>
      <c r="R908" s="29">
        <v>700193</v>
      </c>
    </row>
    <row r="909" spans="1:21" ht="20.100000000000001" customHeight="1" x14ac:dyDescent="0.2">
      <c r="A909" s="208" t="s">
        <v>1505</v>
      </c>
      <c r="B909" s="208" t="s">
        <v>1506</v>
      </c>
      <c r="C909" s="209" t="s">
        <v>1506</v>
      </c>
      <c r="D909" s="209" t="s">
        <v>1506</v>
      </c>
      <c r="E909" s="186" t="s">
        <v>1241</v>
      </c>
      <c r="F909" s="211" t="s">
        <v>667</v>
      </c>
      <c r="G909" s="28">
        <v>80121700</v>
      </c>
      <c r="H909" s="5" t="s">
        <v>1510</v>
      </c>
      <c r="I909" s="208">
        <v>10</v>
      </c>
      <c r="J909" s="208" t="s">
        <v>33</v>
      </c>
      <c r="K909" s="214">
        <v>55000000</v>
      </c>
      <c r="L909" s="215">
        <v>10</v>
      </c>
      <c r="M909" s="208" t="s">
        <v>765</v>
      </c>
      <c r="N909" s="216" t="s">
        <v>1063</v>
      </c>
      <c r="O909" s="221" t="s">
        <v>127</v>
      </c>
      <c r="P909" s="147" t="s">
        <v>68</v>
      </c>
      <c r="Q909" s="3" t="s">
        <v>448</v>
      </c>
      <c r="R909" s="102">
        <v>700193</v>
      </c>
    </row>
    <row r="910" spans="1:21" ht="20.100000000000001" customHeight="1" x14ac:dyDescent="0.2">
      <c r="A910" s="208" t="s">
        <v>1505</v>
      </c>
      <c r="B910" s="208" t="s">
        <v>1506</v>
      </c>
      <c r="C910" s="209" t="s">
        <v>1506</v>
      </c>
      <c r="D910" s="209" t="s">
        <v>1506</v>
      </c>
      <c r="E910" s="186" t="s">
        <v>1241</v>
      </c>
      <c r="F910" s="211" t="s">
        <v>667</v>
      </c>
      <c r="G910" s="28">
        <v>80121700</v>
      </c>
      <c r="H910" s="5" t="s">
        <v>1511</v>
      </c>
      <c r="I910" s="208">
        <v>10</v>
      </c>
      <c r="J910" s="208" t="s">
        <v>33</v>
      </c>
      <c r="K910" s="214">
        <v>55000000</v>
      </c>
      <c r="L910" s="215">
        <v>10</v>
      </c>
      <c r="M910" s="208" t="s">
        <v>765</v>
      </c>
      <c r="N910" s="216" t="s">
        <v>1063</v>
      </c>
      <c r="O910" s="221" t="s">
        <v>127</v>
      </c>
      <c r="P910" s="147" t="s">
        <v>68</v>
      </c>
      <c r="Q910" s="3" t="s">
        <v>448</v>
      </c>
      <c r="R910" s="102">
        <v>700193</v>
      </c>
    </row>
    <row r="911" spans="1:21" ht="20.100000000000001" customHeight="1" x14ac:dyDescent="0.2">
      <c r="A911" s="208" t="s">
        <v>1505</v>
      </c>
      <c r="B911" s="208" t="s">
        <v>1506</v>
      </c>
      <c r="C911" s="209" t="s">
        <v>1506</v>
      </c>
      <c r="D911" s="209" t="s">
        <v>1506</v>
      </c>
      <c r="E911" s="186" t="s">
        <v>1241</v>
      </c>
      <c r="F911" s="211" t="s">
        <v>667</v>
      </c>
      <c r="G911" s="28" t="s">
        <v>1512</v>
      </c>
      <c r="H911" s="5" t="s">
        <v>1513</v>
      </c>
      <c r="I911" s="208">
        <v>10</v>
      </c>
      <c r="J911" s="208" t="s">
        <v>33</v>
      </c>
      <c r="K911" s="214">
        <v>55000000</v>
      </c>
      <c r="L911" s="215">
        <v>10</v>
      </c>
      <c r="M911" s="208" t="s">
        <v>765</v>
      </c>
      <c r="N911" s="216" t="s">
        <v>1063</v>
      </c>
      <c r="O911" s="221" t="s">
        <v>127</v>
      </c>
      <c r="P911" s="147" t="s">
        <v>68</v>
      </c>
      <c r="Q911" s="3" t="s">
        <v>448</v>
      </c>
      <c r="R911" s="102">
        <v>561375</v>
      </c>
    </row>
    <row r="912" spans="1:21" ht="20.100000000000001" customHeight="1" x14ac:dyDescent="0.2">
      <c r="A912" s="208" t="s">
        <v>1505</v>
      </c>
      <c r="B912" s="208" t="s">
        <v>1506</v>
      </c>
      <c r="C912" s="209" t="s">
        <v>1506</v>
      </c>
      <c r="D912" s="209" t="s">
        <v>1506</v>
      </c>
      <c r="E912" s="186" t="s">
        <v>1241</v>
      </c>
      <c r="F912" s="211" t="s">
        <v>667</v>
      </c>
      <c r="G912" s="28" t="s">
        <v>1512</v>
      </c>
      <c r="H912" s="5" t="s">
        <v>1514</v>
      </c>
      <c r="I912" s="208">
        <v>10</v>
      </c>
      <c r="J912" s="208" t="s">
        <v>33</v>
      </c>
      <c r="K912" s="214">
        <v>55000000</v>
      </c>
      <c r="L912" s="215">
        <v>10</v>
      </c>
      <c r="M912" s="208" t="s">
        <v>765</v>
      </c>
      <c r="N912" s="216" t="s">
        <v>1063</v>
      </c>
      <c r="O912" s="221" t="s">
        <v>127</v>
      </c>
      <c r="P912" s="147" t="s">
        <v>68</v>
      </c>
      <c r="Q912" s="3" t="s">
        <v>448</v>
      </c>
      <c r="R912" s="102">
        <v>561462</v>
      </c>
    </row>
    <row r="913" spans="1:21" ht="20.100000000000001" customHeight="1" x14ac:dyDescent="0.2">
      <c r="A913" s="208" t="s">
        <v>1505</v>
      </c>
      <c r="B913" s="208" t="s">
        <v>1506</v>
      </c>
      <c r="C913" s="209" t="s">
        <v>1506</v>
      </c>
      <c r="D913" s="209" t="s">
        <v>1506</v>
      </c>
      <c r="E913" s="186" t="s">
        <v>1241</v>
      </c>
      <c r="F913" s="211" t="s">
        <v>667</v>
      </c>
      <c r="G913" s="28" t="s">
        <v>1512</v>
      </c>
      <c r="H913" s="5" t="s">
        <v>1515</v>
      </c>
      <c r="I913" s="208">
        <v>10</v>
      </c>
      <c r="J913" s="208" t="s">
        <v>33</v>
      </c>
      <c r="K913" s="214">
        <v>55000000</v>
      </c>
      <c r="L913" s="215">
        <v>10</v>
      </c>
      <c r="M913" s="208" t="s">
        <v>765</v>
      </c>
      <c r="N913" s="216" t="s">
        <v>1063</v>
      </c>
      <c r="O913" s="217" t="s">
        <v>127</v>
      </c>
      <c r="P913" s="138" t="s">
        <v>68</v>
      </c>
      <c r="Q913" s="3" t="s">
        <v>448</v>
      </c>
      <c r="R913" s="39"/>
    </row>
    <row r="914" spans="1:21" ht="20.100000000000001" customHeight="1" x14ac:dyDescent="0.2">
      <c r="A914" s="208" t="s">
        <v>1516</v>
      </c>
      <c r="B914" s="208" t="s">
        <v>1398</v>
      </c>
      <c r="C914" s="209" t="s">
        <v>1398</v>
      </c>
      <c r="D914" s="210" t="s">
        <v>1398</v>
      </c>
      <c r="E914" s="186" t="s">
        <v>1065</v>
      </c>
      <c r="F914" s="211" t="s">
        <v>1066</v>
      </c>
      <c r="G914" s="28">
        <v>44101600</v>
      </c>
      <c r="H914" s="256" t="s">
        <v>1517</v>
      </c>
      <c r="I914" s="208">
        <v>10</v>
      </c>
      <c r="J914" s="208" t="s">
        <v>33</v>
      </c>
      <c r="K914" s="214">
        <v>39200000</v>
      </c>
      <c r="L914" s="215">
        <v>14</v>
      </c>
      <c r="M914" s="208" t="s">
        <v>765</v>
      </c>
      <c r="N914" s="216" t="s">
        <v>1063</v>
      </c>
      <c r="O914" s="217" t="s">
        <v>68</v>
      </c>
      <c r="P914" s="138" t="s">
        <v>35</v>
      </c>
      <c r="Q914" s="3" t="s">
        <v>497</v>
      </c>
      <c r="R914" s="103">
        <v>700195</v>
      </c>
      <c r="U914" s="58"/>
    </row>
    <row r="915" spans="1:21" ht="20.100000000000001" customHeight="1" x14ac:dyDescent="0.2">
      <c r="A915" s="208" t="s">
        <v>1516</v>
      </c>
      <c r="B915" s="208" t="s">
        <v>1398</v>
      </c>
      <c r="C915" s="209" t="s">
        <v>1398</v>
      </c>
      <c r="D915" s="210" t="s">
        <v>1518</v>
      </c>
      <c r="E915" s="186" t="s">
        <v>1024</v>
      </c>
      <c r="F915" s="211" t="s">
        <v>87</v>
      </c>
      <c r="G915" s="28">
        <v>26101400</v>
      </c>
      <c r="H915" s="27" t="s">
        <v>1519</v>
      </c>
      <c r="I915" s="208">
        <v>10</v>
      </c>
      <c r="J915" s="208" t="s">
        <v>33</v>
      </c>
      <c r="K915" s="214">
        <v>55000000</v>
      </c>
      <c r="L915" s="215">
        <v>1</v>
      </c>
      <c r="M915" s="208" t="s">
        <v>765</v>
      </c>
      <c r="N915" s="216" t="s">
        <v>1063</v>
      </c>
      <c r="O915" s="217" t="s">
        <v>67</v>
      </c>
      <c r="P915" s="138" t="s">
        <v>36</v>
      </c>
      <c r="Q915" s="3" t="s">
        <v>1086</v>
      </c>
      <c r="R915" s="97">
        <v>700181</v>
      </c>
    </row>
    <row r="916" spans="1:21" ht="20.100000000000001" customHeight="1" x14ac:dyDescent="0.2">
      <c r="A916" s="208" t="s">
        <v>1516</v>
      </c>
      <c r="B916" s="208" t="s">
        <v>1398</v>
      </c>
      <c r="C916" s="209" t="s">
        <v>1398</v>
      </c>
      <c r="D916" s="210" t="s">
        <v>1398</v>
      </c>
      <c r="E916" s="186" t="s">
        <v>760</v>
      </c>
      <c r="F916" s="211" t="s">
        <v>89</v>
      </c>
      <c r="G916" s="186">
        <v>26111700</v>
      </c>
      <c r="H916" s="27" t="s">
        <v>1520</v>
      </c>
      <c r="I916" s="208">
        <v>10</v>
      </c>
      <c r="J916" s="208" t="s">
        <v>33</v>
      </c>
      <c r="K916" s="214">
        <v>1358000000</v>
      </c>
      <c r="L916" s="215">
        <v>485</v>
      </c>
      <c r="M916" s="208" t="s">
        <v>765</v>
      </c>
      <c r="N916" s="216" t="s">
        <v>1063</v>
      </c>
      <c r="O916" s="217" t="s">
        <v>67</v>
      </c>
      <c r="P916" s="138" t="s">
        <v>35</v>
      </c>
      <c r="Q916" s="3" t="s">
        <v>448</v>
      </c>
      <c r="R916" s="32">
        <v>700198</v>
      </c>
    </row>
    <row r="917" spans="1:21" ht="20.100000000000001" customHeight="1" x14ac:dyDescent="0.2">
      <c r="A917" s="208" t="s">
        <v>1516</v>
      </c>
      <c r="B917" s="208" t="s">
        <v>1398</v>
      </c>
      <c r="C917" s="209" t="s">
        <v>1398</v>
      </c>
      <c r="D917" s="210" t="s">
        <v>1007</v>
      </c>
      <c r="E917" s="186" t="s">
        <v>760</v>
      </c>
      <c r="F917" s="211" t="s">
        <v>89</v>
      </c>
      <c r="G917" s="186">
        <v>45121603</v>
      </c>
      <c r="H917" s="27" t="s">
        <v>1521</v>
      </c>
      <c r="I917" s="208">
        <v>10</v>
      </c>
      <c r="J917" s="208" t="s">
        <v>33</v>
      </c>
      <c r="K917" s="214">
        <v>7600000</v>
      </c>
      <c r="L917" s="215">
        <v>1</v>
      </c>
      <c r="M917" s="208" t="s">
        <v>765</v>
      </c>
      <c r="N917" s="216" t="s">
        <v>1063</v>
      </c>
      <c r="O917" s="217" t="s">
        <v>67</v>
      </c>
      <c r="P917" s="138" t="s">
        <v>79</v>
      </c>
      <c r="Q917" s="3" t="s">
        <v>429</v>
      </c>
      <c r="R917" s="32">
        <v>700141</v>
      </c>
    </row>
    <row r="918" spans="1:21" ht="20.100000000000001" customHeight="1" x14ac:dyDescent="0.2">
      <c r="A918" s="208" t="s">
        <v>1516</v>
      </c>
      <c r="B918" s="208" t="s">
        <v>1398</v>
      </c>
      <c r="C918" s="209" t="s">
        <v>1398</v>
      </c>
      <c r="D918" s="209" t="s">
        <v>1081</v>
      </c>
      <c r="E918" s="186" t="s">
        <v>1082</v>
      </c>
      <c r="F918" s="211" t="s">
        <v>93</v>
      </c>
      <c r="G918" s="28">
        <v>46151500</v>
      </c>
      <c r="H918" s="5" t="s">
        <v>1522</v>
      </c>
      <c r="I918" s="208">
        <v>10</v>
      </c>
      <c r="J918" s="208" t="s">
        <v>33</v>
      </c>
      <c r="K918" s="214">
        <v>246520000</v>
      </c>
      <c r="L918" s="215">
        <v>40</v>
      </c>
      <c r="M918" s="208" t="s">
        <v>765</v>
      </c>
      <c r="N918" s="216" t="s">
        <v>1063</v>
      </c>
      <c r="O918" s="221" t="s">
        <v>68</v>
      </c>
      <c r="P918" s="147" t="s">
        <v>36</v>
      </c>
      <c r="Q918" s="3" t="s">
        <v>429</v>
      </c>
      <c r="R918" s="103">
        <v>700055</v>
      </c>
    </row>
    <row r="919" spans="1:21" ht="20.100000000000001" customHeight="1" x14ac:dyDescent="0.2">
      <c r="A919" s="208" t="s">
        <v>1516</v>
      </c>
      <c r="B919" s="208" t="s">
        <v>1398</v>
      </c>
      <c r="C919" s="209" t="s">
        <v>1398</v>
      </c>
      <c r="D919" s="209" t="s">
        <v>1081</v>
      </c>
      <c r="E919" s="186" t="s">
        <v>1082</v>
      </c>
      <c r="F919" s="211" t="s">
        <v>93</v>
      </c>
      <c r="G919" s="28">
        <v>46151500</v>
      </c>
      <c r="H919" s="5" t="s">
        <v>1523</v>
      </c>
      <c r="I919" s="208">
        <v>10</v>
      </c>
      <c r="J919" s="208" t="s">
        <v>33</v>
      </c>
      <c r="K919" s="214">
        <v>1188000000</v>
      </c>
      <c r="L919" s="215">
        <v>300</v>
      </c>
      <c r="M919" s="208" t="s">
        <v>765</v>
      </c>
      <c r="N919" s="216" t="s">
        <v>1063</v>
      </c>
      <c r="O919" s="221" t="s">
        <v>68</v>
      </c>
      <c r="P919" s="147" t="s">
        <v>36</v>
      </c>
      <c r="Q919" s="3" t="s">
        <v>429</v>
      </c>
      <c r="R919" s="103">
        <v>700055</v>
      </c>
    </row>
    <row r="920" spans="1:21" ht="20.100000000000001" customHeight="1" x14ac:dyDescent="0.2">
      <c r="A920" s="208" t="s">
        <v>1516</v>
      </c>
      <c r="B920" s="208" t="s">
        <v>1398</v>
      </c>
      <c r="C920" s="209" t="s">
        <v>1398</v>
      </c>
      <c r="D920" s="209" t="s">
        <v>1081</v>
      </c>
      <c r="E920" s="186" t="s">
        <v>1082</v>
      </c>
      <c r="F920" s="211" t="s">
        <v>93</v>
      </c>
      <c r="G920" s="28">
        <v>46101505</v>
      </c>
      <c r="H920" s="5" t="s">
        <v>1524</v>
      </c>
      <c r="I920" s="208">
        <v>10</v>
      </c>
      <c r="J920" s="208" t="s">
        <v>33</v>
      </c>
      <c r="K920" s="214">
        <v>868500000</v>
      </c>
      <c r="L920" s="215">
        <v>193</v>
      </c>
      <c r="M920" s="208" t="s">
        <v>765</v>
      </c>
      <c r="N920" s="216" t="s">
        <v>1063</v>
      </c>
      <c r="O920" s="217" t="s">
        <v>67</v>
      </c>
      <c r="P920" s="138" t="s">
        <v>79</v>
      </c>
      <c r="Q920" s="3" t="s">
        <v>429</v>
      </c>
      <c r="R920" s="103">
        <v>700054</v>
      </c>
    </row>
    <row r="921" spans="1:21" ht="20.100000000000001" customHeight="1" x14ac:dyDescent="0.2">
      <c r="A921" s="208" t="s">
        <v>1516</v>
      </c>
      <c r="B921" s="208" t="s">
        <v>1398</v>
      </c>
      <c r="C921" s="209" t="s">
        <v>1398</v>
      </c>
      <c r="D921" s="209" t="s">
        <v>1087</v>
      </c>
      <c r="E921" s="186" t="s">
        <v>763</v>
      </c>
      <c r="F921" s="211" t="s">
        <v>1084</v>
      </c>
      <c r="G921" s="28" t="s">
        <v>1088</v>
      </c>
      <c r="H921" s="5" t="s">
        <v>1089</v>
      </c>
      <c r="I921" s="208">
        <v>10</v>
      </c>
      <c r="J921" s="208" t="s">
        <v>33</v>
      </c>
      <c r="K921" s="214">
        <v>5600000</v>
      </c>
      <c r="L921" s="215">
        <v>1</v>
      </c>
      <c r="M921" s="208" t="s">
        <v>765</v>
      </c>
      <c r="N921" s="216" t="s">
        <v>1063</v>
      </c>
      <c r="O921" s="221" t="s">
        <v>127</v>
      </c>
      <c r="P921" s="147" t="s">
        <v>68</v>
      </c>
      <c r="Q921" s="3" t="s">
        <v>1068</v>
      </c>
      <c r="R921" s="102">
        <v>700245</v>
      </c>
    </row>
    <row r="922" spans="1:21" ht="20.100000000000001" customHeight="1" x14ac:dyDescent="0.2">
      <c r="A922" s="208" t="s">
        <v>1516</v>
      </c>
      <c r="B922" s="208" t="s">
        <v>1398</v>
      </c>
      <c r="C922" s="209" t="s">
        <v>1398</v>
      </c>
      <c r="D922" s="209" t="s">
        <v>1087</v>
      </c>
      <c r="E922" s="186" t="s">
        <v>763</v>
      </c>
      <c r="F922" s="211" t="s">
        <v>1084</v>
      </c>
      <c r="G922" s="28" t="s">
        <v>1088</v>
      </c>
      <c r="H922" s="5" t="s">
        <v>1525</v>
      </c>
      <c r="I922" s="208">
        <v>10</v>
      </c>
      <c r="J922" s="208" t="s">
        <v>33</v>
      </c>
      <c r="K922" s="214">
        <v>12400000</v>
      </c>
      <c r="L922" s="215">
        <v>1</v>
      </c>
      <c r="M922" s="208" t="s">
        <v>765</v>
      </c>
      <c r="N922" s="216" t="s">
        <v>1063</v>
      </c>
      <c r="O922" s="221" t="s">
        <v>35</v>
      </c>
      <c r="P922" s="147" t="s">
        <v>80</v>
      </c>
      <c r="Q922" s="3" t="s">
        <v>429</v>
      </c>
      <c r="R922" s="102"/>
    </row>
    <row r="923" spans="1:21" ht="20.100000000000001" customHeight="1" x14ac:dyDescent="0.2">
      <c r="A923" s="208" t="s">
        <v>1516</v>
      </c>
      <c r="B923" s="208" t="s">
        <v>1398</v>
      </c>
      <c r="C923" s="209" t="s">
        <v>1398</v>
      </c>
      <c r="D923" s="209" t="s">
        <v>1096</v>
      </c>
      <c r="E923" s="186" t="s">
        <v>776</v>
      </c>
      <c r="F923" s="211" t="s">
        <v>229</v>
      </c>
      <c r="G923" s="28">
        <v>44121600</v>
      </c>
      <c r="H923" s="5" t="s">
        <v>1526</v>
      </c>
      <c r="I923" s="208">
        <v>10</v>
      </c>
      <c r="J923" s="208" t="s">
        <v>33</v>
      </c>
      <c r="K923" s="214">
        <v>52020000</v>
      </c>
      <c r="L923" s="215">
        <v>1</v>
      </c>
      <c r="M923" s="208" t="s">
        <v>765</v>
      </c>
      <c r="N923" s="216" t="s">
        <v>1063</v>
      </c>
      <c r="O923" s="217" t="s">
        <v>67</v>
      </c>
      <c r="P923" s="141" t="s">
        <v>79</v>
      </c>
      <c r="Q923" s="3" t="s">
        <v>429</v>
      </c>
      <c r="R923" s="103">
        <v>700195</v>
      </c>
    </row>
    <row r="924" spans="1:21" ht="20.100000000000001" customHeight="1" x14ac:dyDescent="0.2">
      <c r="A924" s="208" t="s">
        <v>1516</v>
      </c>
      <c r="B924" s="208" t="s">
        <v>1398</v>
      </c>
      <c r="C924" s="209" t="s">
        <v>1398</v>
      </c>
      <c r="D924" s="209" t="s">
        <v>1398</v>
      </c>
      <c r="E924" s="186" t="s">
        <v>1191</v>
      </c>
      <c r="F924" s="211" t="s">
        <v>1192</v>
      </c>
      <c r="G924" s="28">
        <v>46191601</v>
      </c>
      <c r="H924" s="5" t="s">
        <v>1527</v>
      </c>
      <c r="I924" s="208">
        <v>10</v>
      </c>
      <c r="J924" s="208" t="s">
        <v>33</v>
      </c>
      <c r="K924" s="214">
        <v>313000000</v>
      </c>
      <c r="L924" s="215">
        <v>1000</v>
      </c>
      <c r="M924" s="208" t="s">
        <v>765</v>
      </c>
      <c r="N924" s="216" t="s">
        <v>1063</v>
      </c>
      <c r="O924" s="217" t="s">
        <v>68</v>
      </c>
      <c r="P924" s="141" t="s">
        <v>36</v>
      </c>
      <c r="Q924" s="3" t="s">
        <v>429</v>
      </c>
      <c r="R924" s="103">
        <v>700197</v>
      </c>
    </row>
    <row r="925" spans="1:21" ht="20.100000000000001" customHeight="1" x14ac:dyDescent="0.2">
      <c r="A925" s="208" t="s">
        <v>1516</v>
      </c>
      <c r="B925" s="208" t="s">
        <v>1398</v>
      </c>
      <c r="C925" s="209" t="s">
        <v>1398</v>
      </c>
      <c r="D925" s="209" t="s">
        <v>1087</v>
      </c>
      <c r="E925" s="186" t="s">
        <v>1199</v>
      </c>
      <c r="F925" s="211" t="s">
        <v>1200</v>
      </c>
      <c r="G925" s="28">
        <v>43223100</v>
      </c>
      <c r="H925" s="5" t="s">
        <v>1528</v>
      </c>
      <c r="I925" s="208">
        <v>10</v>
      </c>
      <c r="J925" s="208" t="s">
        <v>33</v>
      </c>
      <c r="K925" s="214">
        <v>135000000</v>
      </c>
      <c r="L925" s="215">
        <v>500</v>
      </c>
      <c r="M925" s="208" t="s">
        <v>765</v>
      </c>
      <c r="N925" s="216" t="s">
        <v>1063</v>
      </c>
      <c r="O925" s="217" t="s">
        <v>35</v>
      </c>
      <c r="P925" s="141" t="s">
        <v>80</v>
      </c>
      <c r="Q925" s="3" t="s">
        <v>429</v>
      </c>
      <c r="R925" s="102">
        <v>700238</v>
      </c>
    </row>
    <row r="926" spans="1:21" ht="20.100000000000001" customHeight="1" x14ac:dyDescent="0.2">
      <c r="A926" s="208" t="s">
        <v>1516</v>
      </c>
      <c r="B926" s="208" t="s">
        <v>1398</v>
      </c>
      <c r="C926" s="209" t="s">
        <v>1398</v>
      </c>
      <c r="D926" s="209" t="s">
        <v>1081</v>
      </c>
      <c r="E926" s="186" t="s">
        <v>1529</v>
      </c>
      <c r="F926" s="211" t="s">
        <v>1530</v>
      </c>
      <c r="G926" s="28">
        <v>31211903</v>
      </c>
      <c r="H926" s="5" t="s">
        <v>1531</v>
      </c>
      <c r="I926" s="208">
        <v>10</v>
      </c>
      <c r="J926" s="208" t="s">
        <v>33</v>
      </c>
      <c r="K926" s="214">
        <v>62184000</v>
      </c>
      <c r="L926" s="215">
        <v>1</v>
      </c>
      <c r="M926" s="208" t="s">
        <v>765</v>
      </c>
      <c r="N926" s="216" t="s">
        <v>1063</v>
      </c>
      <c r="O926" s="221" t="s">
        <v>68</v>
      </c>
      <c r="P926" s="147" t="s">
        <v>36</v>
      </c>
      <c r="Q926" s="3" t="s">
        <v>429</v>
      </c>
      <c r="R926" s="103">
        <v>700055</v>
      </c>
    </row>
    <row r="927" spans="1:21" ht="20.100000000000001" customHeight="1" x14ac:dyDescent="0.2">
      <c r="A927" s="208" t="s">
        <v>1516</v>
      </c>
      <c r="B927" s="208" t="s">
        <v>1398</v>
      </c>
      <c r="C927" s="209" t="s">
        <v>1398</v>
      </c>
      <c r="D927" s="209" t="s">
        <v>1081</v>
      </c>
      <c r="E927" s="186" t="s">
        <v>1529</v>
      </c>
      <c r="F927" s="211" t="s">
        <v>1530</v>
      </c>
      <c r="G927" s="28">
        <v>31211903</v>
      </c>
      <c r="H927" s="5" t="s">
        <v>1532</v>
      </c>
      <c r="I927" s="208">
        <v>10</v>
      </c>
      <c r="J927" s="208" t="s">
        <v>33</v>
      </c>
      <c r="K927" s="214">
        <v>55536000</v>
      </c>
      <c r="L927" s="215">
        <v>312</v>
      </c>
      <c r="M927" s="208" t="s">
        <v>765</v>
      </c>
      <c r="N927" s="216" t="s">
        <v>1063</v>
      </c>
      <c r="O927" s="221" t="s">
        <v>68</v>
      </c>
      <c r="P927" s="147" t="s">
        <v>36</v>
      </c>
      <c r="Q927" s="3" t="s">
        <v>429</v>
      </c>
      <c r="R927" s="103">
        <v>700055</v>
      </c>
    </row>
    <row r="928" spans="1:21" ht="20.100000000000001" customHeight="1" x14ac:dyDescent="0.2">
      <c r="A928" s="208" t="s">
        <v>1516</v>
      </c>
      <c r="B928" s="208" t="s">
        <v>1398</v>
      </c>
      <c r="C928" s="209" t="s">
        <v>1398</v>
      </c>
      <c r="D928" s="209" t="s">
        <v>1230</v>
      </c>
      <c r="E928" s="186" t="s">
        <v>862</v>
      </c>
      <c r="F928" s="211" t="s">
        <v>368</v>
      </c>
      <c r="G928" s="28">
        <v>84131500</v>
      </c>
      <c r="H928" s="5" t="s">
        <v>1533</v>
      </c>
      <c r="I928" s="208">
        <v>10</v>
      </c>
      <c r="J928" s="208" t="s">
        <v>33</v>
      </c>
      <c r="K928" s="214">
        <v>233810000</v>
      </c>
      <c r="L928" s="215">
        <v>12</v>
      </c>
      <c r="M928" s="208" t="s">
        <v>765</v>
      </c>
      <c r="N928" s="216" t="s">
        <v>1063</v>
      </c>
      <c r="O928" s="217" t="s">
        <v>68</v>
      </c>
      <c r="P928" s="141" t="s">
        <v>36</v>
      </c>
      <c r="Q928" s="3" t="s">
        <v>1237</v>
      </c>
      <c r="R928" s="103">
        <v>700007</v>
      </c>
    </row>
    <row r="929" spans="1:21" ht="20.100000000000001" customHeight="1" x14ac:dyDescent="0.2">
      <c r="A929" s="208" t="s">
        <v>1516</v>
      </c>
      <c r="B929" s="208" t="s">
        <v>1398</v>
      </c>
      <c r="C929" s="209" t="s">
        <v>1398</v>
      </c>
      <c r="D929" s="209" t="s">
        <v>1230</v>
      </c>
      <c r="E929" s="186" t="s">
        <v>862</v>
      </c>
      <c r="F929" s="211" t="s">
        <v>368</v>
      </c>
      <c r="G929" s="28">
        <v>84131500</v>
      </c>
      <c r="H929" s="5" t="s">
        <v>1534</v>
      </c>
      <c r="I929" s="208">
        <v>10</v>
      </c>
      <c r="J929" s="208" t="s">
        <v>33</v>
      </c>
      <c r="K929" s="214">
        <v>315000000</v>
      </c>
      <c r="L929" s="215">
        <v>1</v>
      </c>
      <c r="M929" s="208" t="s">
        <v>765</v>
      </c>
      <c r="N929" s="216" t="s">
        <v>1063</v>
      </c>
      <c r="O929" s="217" t="s">
        <v>68</v>
      </c>
      <c r="P929" s="141" t="s">
        <v>36</v>
      </c>
      <c r="Q929" s="3" t="s">
        <v>1237</v>
      </c>
      <c r="R929" s="103">
        <v>700007</v>
      </c>
    </row>
    <row r="930" spans="1:21" ht="20.100000000000001" customHeight="1" x14ac:dyDescent="0.2">
      <c r="A930" s="208" t="s">
        <v>1516</v>
      </c>
      <c r="B930" s="208" t="s">
        <v>1398</v>
      </c>
      <c r="C930" s="209" t="s">
        <v>1398</v>
      </c>
      <c r="D930" s="209" t="s">
        <v>1433</v>
      </c>
      <c r="E930" s="186" t="s">
        <v>932</v>
      </c>
      <c r="F930" s="211" t="s">
        <v>933</v>
      </c>
      <c r="G930" s="28">
        <v>55101550</v>
      </c>
      <c r="H930" s="5" t="s">
        <v>1535</v>
      </c>
      <c r="I930" s="208">
        <v>10</v>
      </c>
      <c r="J930" s="208" t="s">
        <v>33</v>
      </c>
      <c r="K930" s="214">
        <v>50000000</v>
      </c>
      <c r="L930" s="215">
        <v>1</v>
      </c>
      <c r="M930" s="208" t="s">
        <v>765</v>
      </c>
      <c r="N930" s="216" t="s">
        <v>1063</v>
      </c>
      <c r="O930" s="217" t="s">
        <v>127</v>
      </c>
      <c r="P930" s="141" t="s">
        <v>68</v>
      </c>
      <c r="Q930" s="3" t="s">
        <v>448</v>
      </c>
      <c r="R930" s="103">
        <v>700231</v>
      </c>
    </row>
    <row r="931" spans="1:21" ht="20.100000000000001" customHeight="1" x14ac:dyDescent="0.2">
      <c r="A931" s="208" t="s">
        <v>1536</v>
      </c>
      <c r="B931" s="208" t="s">
        <v>1518</v>
      </c>
      <c r="C931" s="209" t="s">
        <v>1518</v>
      </c>
      <c r="D931" s="210" t="s">
        <v>1518</v>
      </c>
      <c r="E931" s="186" t="s">
        <v>760</v>
      </c>
      <c r="F931" s="211" t="s">
        <v>87</v>
      </c>
      <c r="G931" s="28">
        <v>391111713</v>
      </c>
      <c r="H931" s="256" t="s">
        <v>1537</v>
      </c>
      <c r="I931" s="208">
        <v>10</v>
      </c>
      <c r="J931" s="208" t="s">
        <v>33</v>
      </c>
      <c r="K931" s="214">
        <v>43720000</v>
      </c>
      <c r="L931" s="215">
        <v>8</v>
      </c>
      <c r="M931" s="208" t="s">
        <v>765</v>
      </c>
      <c r="N931" s="216" t="s">
        <v>1063</v>
      </c>
      <c r="O931" s="217" t="s">
        <v>67</v>
      </c>
      <c r="P931" s="141" t="s">
        <v>36</v>
      </c>
      <c r="Q931" s="3" t="s">
        <v>497</v>
      </c>
      <c r="R931" s="103">
        <v>700181</v>
      </c>
      <c r="U931" s="58"/>
    </row>
    <row r="932" spans="1:21" ht="20.100000000000001" customHeight="1" x14ac:dyDescent="0.2">
      <c r="A932" s="208" t="s">
        <v>1536</v>
      </c>
      <c r="B932" s="208" t="s">
        <v>1518</v>
      </c>
      <c r="C932" s="209" t="s">
        <v>1518</v>
      </c>
      <c r="D932" s="210" t="s">
        <v>1230</v>
      </c>
      <c r="E932" s="186" t="s">
        <v>865</v>
      </c>
      <c r="F932" s="211" t="s">
        <v>368</v>
      </c>
      <c r="G932" s="28">
        <v>84131512</v>
      </c>
      <c r="H932" s="27" t="s">
        <v>1538</v>
      </c>
      <c r="I932" s="208">
        <v>10</v>
      </c>
      <c r="J932" s="208" t="s">
        <v>33</v>
      </c>
      <c r="K932" s="214">
        <v>50000000</v>
      </c>
      <c r="L932" s="215">
        <v>2</v>
      </c>
      <c r="M932" s="208" t="s">
        <v>765</v>
      </c>
      <c r="N932" s="216" t="s">
        <v>1063</v>
      </c>
      <c r="O932" s="217" t="s">
        <v>68</v>
      </c>
      <c r="P932" s="141" t="s">
        <v>36</v>
      </c>
      <c r="Q932" s="3" t="s">
        <v>1237</v>
      </c>
      <c r="R932" s="39">
        <v>700007</v>
      </c>
    </row>
    <row r="933" spans="1:21" ht="20.100000000000001" customHeight="1" x14ac:dyDescent="0.2">
      <c r="A933" s="208" t="s">
        <v>1539</v>
      </c>
      <c r="B933" s="208" t="s">
        <v>1540</v>
      </c>
      <c r="C933" s="209" t="s">
        <v>1540</v>
      </c>
      <c r="D933" s="210" t="s">
        <v>1540</v>
      </c>
      <c r="E933" s="186" t="s">
        <v>754</v>
      </c>
      <c r="F933" s="211" t="s">
        <v>83</v>
      </c>
      <c r="G933" s="28" t="s">
        <v>1541</v>
      </c>
      <c r="H933" s="256" t="s">
        <v>1542</v>
      </c>
      <c r="I933" s="208">
        <v>10</v>
      </c>
      <c r="J933" s="208" t="s">
        <v>33</v>
      </c>
      <c r="K933" s="214">
        <v>250000000</v>
      </c>
      <c r="L933" s="215">
        <v>1</v>
      </c>
      <c r="M933" s="208" t="s">
        <v>765</v>
      </c>
      <c r="N933" s="216" t="s">
        <v>1063</v>
      </c>
      <c r="O933" s="217" t="s">
        <v>35</v>
      </c>
      <c r="P933" s="138" t="s">
        <v>79</v>
      </c>
      <c r="Q933" s="3" t="s">
        <v>497</v>
      </c>
      <c r="R933" s="103">
        <v>700188</v>
      </c>
      <c r="U933" s="58"/>
    </row>
    <row r="934" spans="1:21" ht="20.100000000000001" customHeight="1" x14ac:dyDescent="0.2">
      <c r="A934" s="208" t="s">
        <v>1539</v>
      </c>
      <c r="B934" s="208" t="s">
        <v>1540</v>
      </c>
      <c r="C934" s="209" t="s">
        <v>1540</v>
      </c>
      <c r="D934" s="210" t="s">
        <v>1398</v>
      </c>
      <c r="E934" s="186" t="s">
        <v>1065</v>
      </c>
      <c r="F934" s="211" t="s">
        <v>1066</v>
      </c>
      <c r="G934" s="28" t="s">
        <v>1543</v>
      </c>
      <c r="H934" s="27" t="s">
        <v>1544</v>
      </c>
      <c r="I934" s="208">
        <v>10</v>
      </c>
      <c r="J934" s="208" t="s">
        <v>33</v>
      </c>
      <c r="K934" s="214">
        <v>2950000</v>
      </c>
      <c r="L934" s="215">
        <v>1</v>
      </c>
      <c r="M934" s="208" t="s">
        <v>765</v>
      </c>
      <c r="N934" s="216" t="s">
        <v>1063</v>
      </c>
      <c r="O934" s="217" t="s">
        <v>68</v>
      </c>
      <c r="P934" s="138" t="s">
        <v>35</v>
      </c>
      <c r="Q934" s="3" t="s">
        <v>497</v>
      </c>
      <c r="R934" s="97">
        <v>700195</v>
      </c>
    </row>
    <row r="935" spans="1:21" ht="20.100000000000001" customHeight="1" x14ac:dyDescent="0.2">
      <c r="A935" s="208" t="s">
        <v>1539</v>
      </c>
      <c r="B935" s="208" t="s">
        <v>1540</v>
      </c>
      <c r="C935" s="209" t="s">
        <v>1540</v>
      </c>
      <c r="D935" s="210" t="s">
        <v>1540</v>
      </c>
      <c r="E935" s="186" t="s">
        <v>760</v>
      </c>
      <c r="F935" s="211" t="s">
        <v>89</v>
      </c>
      <c r="G935" s="28" t="s">
        <v>1545</v>
      </c>
      <c r="H935" s="27" t="s">
        <v>1546</v>
      </c>
      <c r="I935" s="208">
        <v>10</v>
      </c>
      <c r="J935" s="208" t="s">
        <v>33</v>
      </c>
      <c r="K935" s="214">
        <v>35000000</v>
      </c>
      <c r="L935" s="215">
        <v>5</v>
      </c>
      <c r="M935" s="208" t="s">
        <v>765</v>
      </c>
      <c r="N935" s="216" t="s">
        <v>1063</v>
      </c>
      <c r="O935" s="217" t="s">
        <v>67</v>
      </c>
      <c r="P935" s="138" t="s">
        <v>36</v>
      </c>
      <c r="Q935" s="3" t="s">
        <v>497</v>
      </c>
      <c r="R935" s="97">
        <v>700185</v>
      </c>
    </row>
    <row r="936" spans="1:21" ht="20.100000000000001" customHeight="1" x14ac:dyDescent="0.2">
      <c r="A936" s="208" t="s">
        <v>1539</v>
      </c>
      <c r="B936" s="208" t="s">
        <v>1540</v>
      </c>
      <c r="C936" s="209" t="s">
        <v>1540</v>
      </c>
      <c r="D936" s="210" t="s">
        <v>1007</v>
      </c>
      <c r="E936" s="186" t="s">
        <v>760</v>
      </c>
      <c r="F936" s="211" t="s">
        <v>89</v>
      </c>
      <c r="G936" s="186" t="s">
        <v>1547</v>
      </c>
      <c r="H936" s="27" t="s">
        <v>1548</v>
      </c>
      <c r="I936" s="208">
        <v>10</v>
      </c>
      <c r="J936" s="208" t="s">
        <v>33</v>
      </c>
      <c r="K936" s="214">
        <v>65000000</v>
      </c>
      <c r="L936" s="215">
        <v>1</v>
      </c>
      <c r="M936" s="208" t="s">
        <v>765</v>
      </c>
      <c r="N936" s="216" t="s">
        <v>1063</v>
      </c>
      <c r="O936" s="217" t="s">
        <v>67</v>
      </c>
      <c r="P936" s="138" t="s">
        <v>79</v>
      </c>
      <c r="Q936" s="3" t="s">
        <v>429</v>
      </c>
      <c r="R936" s="32">
        <v>700141</v>
      </c>
    </row>
    <row r="937" spans="1:21" ht="20.100000000000001" customHeight="1" x14ac:dyDescent="0.2">
      <c r="A937" s="208" t="s">
        <v>1539</v>
      </c>
      <c r="B937" s="208" t="s">
        <v>1540</v>
      </c>
      <c r="C937" s="209" t="s">
        <v>1540</v>
      </c>
      <c r="D937" s="210" t="s">
        <v>1540</v>
      </c>
      <c r="E937" s="186" t="s">
        <v>1072</v>
      </c>
      <c r="F937" s="211" t="s">
        <v>91</v>
      </c>
      <c r="G937" s="186" t="s">
        <v>1549</v>
      </c>
      <c r="H937" s="27" t="s">
        <v>1550</v>
      </c>
      <c r="I937" s="208">
        <v>10</v>
      </c>
      <c r="J937" s="208" t="s">
        <v>33</v>
      </c>
      <c r="K937" s="214">
        <v>56610000</v>
      </c>
      <c r="L937" s="215">
        <v>17</v>
      </c>
      <c r="M937" s="208" t="s">
        <v>765</v>
      </c>
      <c r="N937" s="216" t="s">
        <v>1063</v>
      </c>
      <c r="O937" s="217" t="s">
        <v>67</v>
      </c>
      <c r="P937" s="138" t="s">
        <v>35</v>
      </c>
      <c r="Q937" s="3" t="s">
        <v>1453</v>
      </c>
      <c r="R937" s="32">
        <v>700191</v>
      </c>
    </row>
    <row r="938" spans="1:21" ht="20.100000000000001" customHeight="1" x14ac:dyDescent="0.2">
      <c r="A938" s="208" t="s">
        <v>1539</v>
      </c>
      <c r="B938" s="208" t="s">
        <v>1540</v>
      </c>
      <c r="C938" s="209" t="s">
        <v>1540</v>
      </c>
      <c r="D938" s="209" t="s">
        <v>1540</v>
      </c>
      <c r="E938" s="186" t="s">
        <v>1551</v>
      </c>
      <c r="F938" s="211" t="s">
        <v>1552</v>
      </c>
      <c r="G938" s="28" t="s">
        <v>1553</v>
      </c>
      <c r="H938" s="5" t="s">
        <v>1554</v>
      </c>
      <c r="I938" s="208">
        <v>10</v>
      </c>
      <c r="J938" s="208" t="s">
        <v>33</v>
      </c>
      <c r="K938" s="214">
        <v>30180000</v>
      </c>
      <c r="L938" s="215">
        <v>1</v>
      </c>
      <c r="M938" s="208" t="s">
        <v>765</v>
      </c>
      <c r="N938" s="216" t="s">
        <v>1063</v>
      </c>
      <c r="O938" s="221" t="s">
        <v>67</v>
      </c>
      <c r="P938" s="147" t="s">
        <v>36</v>
      </c>
      <c r="Q938" s="3" t="s">
        <v>497</v>
      </c>
      <c r="R938" s="103">
        <v>700186</v>
      </c>
    </row>
    <row r="939" spans="1:21" ht="20.100000000000001" customHeight="1" x14ac:dyDescent="0.2">
      <c r="A939" s="208" t="s">
        <v>1539</v>
      </c>
      <c r="B939" s="208" t="s">
        <v>1540</v>
      </c>
      <c r="C939" s="209" t="s">
        <v>1540</v>
      </c>
      <c r="D939" s="209" t="s">
        <v>1540</v>
      </c>
      <c r="E939" s="186" t="s">
        <v>1555</v>
      </c>
      <c r="F939" s="211" t="s">
        <v>1556</v>
      </c>
      <c r="G939" s="28" t="s">
        <v>1557</v>
      </c>
      <c r="H939" s="5" t="s">
        <v>1554</v>
      </c>
      <c r="I939" s="208">
        <v>10</v>
      </c>
      <c r="J939" s="208" t="s">
        <v>33</v>
      </c>
      <c r="K939" s="214">
        <v>43300000</v>
      </c>
      <c r="L939" s="215">
        <v>1</v>
      </c>
      <c r="M939" s="208" t="s">
        <v>765</v>
      </c>
      <c r="N939" s="216" t="s">
        <v>1063</v>
      </c>
      <c r="O939" s="221" t="s">
        <v>67</v>
      </c>
      <c r="P939" s="147" t="s">
        <v>36</v>
      </c>
      <c r="Q939" s="3" t="s">
        <v>497</v>
      </c>
      <c r="R939" s="103">
        <v>700186</v>
      </c>
    </row>
    <row r="940" spans="1:21" ht="20.100000000000001" customHeight="1" x14ac:dyDescent="0.2">
      <c r="A940" s="208" t="s">
        <v>1539</v>
      </c>
      <c r="B940" s="208" t="s">
        <v>1540</v>
      </c>
      <c r="C940" s="209" t="s">
        <v>1540</v>
      </c>
      <c r="D940" s="209" t="s">
        <v>1540</v>
      </c>
      <c r="E940" s="186" t="s">
        <v>769</v>
      </c>
      <c r="F940" s="211" t="s">
        <v>110</v>
      </c>
      <c r="G940" s="28" t="s">
        <v>1558</v>
      </c>
      <c r="H940" s="5" t="s">
        <v>1554</v>
      </c>
      <c r="I940" s="208">
        <v>10</v>
      </c>
      <c r="J940" s="208" t="s">
        <v>33</v>
      </c>
      <c r="K940" s="214">
        <v>3410000</v>
      </c>
      <c r="L940" s="215">
        <v>1</v>
      </c>
      <c r="M940" s="208" t="s">
        <v>765</v>
      </c>
      <c r="N940" s="216" t="s">
        <v>1063</v>
      </c>
      <c r="O940" s="221" t="s">
        <v>67</v>
      </c>
      <c r="P940" s="147" t="s">
        <v>36</v>
      </c>
      <c r="Q940" s="3" t="s">
        <v>497</v>
      </c>
      <c r="R940" s="103">
        <v>700186</v>
      </c>
    </row>
    <row r="941" spans="1:21" ht="20.100000000000001" customHeight="1" x14ac:dyDescent="0.2">
      <c r="A941" s="208" t="s">
        <v>1539</v>
      </c>
      <c r="B941" s="208" t="s">
        <v>1540</v>
      </c>
      <c r="C941" s="209" t="s">
        <v>1540</v>
      </c>
      <c r="D941" s="209" t="s">
        <v>1540</v>
      </c>
      <c r="E941" s="186" t="s">
        <v>1559</v>
      </c>
      <c r="F941" s="211" t="s">
        <v>1560</v>
      </c>
      <c r="G941" s="28" t="s">
        <v>1561</v>
      </c>
      <c r="H941" s="5" t="s">
        <v>1554</v>
      </c>
      <c r="I941" s="208">
        <v>10</v>
      </c>
      <c r="J941" s="208" t="s">
        <v>33</v>
      </c>
      <c r="K941" s="214">
        <v>18030000</v>
      </c>
      <c r="L941" s="215">
        <v>1</v>
      </c>
      <c r="M941" s="208" t="s">
        <v>765</v>
      </c>
      <c r="N941" s="216" t="s">
        <v>1063</v>
      </c>
      <c r="O941" s="221" t="s">
        <v>67</v>
      </c>
      <c r="P941" s="147" t="s">
        <v>36</v>
      </c>
      <c r="Q941" s="3" t="s">
        <v>497</v>
      </c>
      <c r="R941" s="103">
        <v>700186</v>
      </c>
    </row>
    <row r="942" spans="1:21" ht="20.100000000000001" customHeight="1" x14ac:dyDescent="0.2">
      <c r="A942" s="208" t="s">
        <v>1539</v>
      </c>
      <c r="B942" s="208" t="s">
        <v>1540</v>
      </c>
      <c r="C942" s="209" t="s">
        <v>1540</v>
      </c>
      <c r="D942" s="209" t="s">
        <v>1061</v>
      </c>
      <c r="E942" s="186" t="s">
        <v>1101</v>
      </c>
      <c r="F942" s="211" t="s">
        <v>189</v>
      </c>
      <c r="G942" s="28" t="s">
        <v>1562</v>
      </c>
      <c r="H942" s="5" t="s">
        <v>1563</v>
      </c>
      <c r="I942" s="208">
        <v>10</v>
      </c>
      <c r="J942" s="208" t="s">
        <v>33</v>
      </c>
      <c r="K942" s="214">
        <v>2100000</v>
      </c>
      <c r="L942" s="215">
        <v>3</v>
      </c>
      <c r="M942" s="208" t="s">
        <v>765</v>
      </c>
      <c r="N942" s="216" t="s">
        <v>1063</v>
      </c>
      <c r="O942" s="221" t="s">
        <v>36</v>
      </c>
      <c r="P942" s="147" t="s">
        <v>901</v>
      </c>
      <c r="Q942" s="3" t="s">
        <v>429</v>
      </c>
      <c r="R942" s="39">
        <v>700100</v>
      </c>
    </row>
    <row r="943" spans="1:21" ht="20.100000000000001" customHeight="1" x14ac:dyDescent="0.2">
      <c r="A943" s="208" t="s">
        <v>1539</v>
      </c>
      <c r="B943" s="208" t="s">
        <v>1540</v>
      </c>
      <c r="C943" s="209" t="s">
        <v>1540</v>
      </c>
      <c r="D943" s="209" t="s">
        <v>1540</v>
      </c>
      <c r="E943" s="186" t="s">
        <v>1101</v>
      </c>
      <c r="F943" s="211" t="s">
        <v>189</v>
      </c>
      <c r="G943" s="28" t="s">
        <v>1113</v>
      </c>
      <c r="H943" s="5" t="s">
        <v>1564</v>
      </c>
      <c r="I943" s="208">
        <v>10</v>
      </c>
      <c r="J943" s="208" t="s">
        <v>33</v>
      </c>
      <c r="K943" s="214">
        <v>50000000</v>
      </c>
      <c r="L943" s="215">
        <v>1</v>
      </c>
      <c r="M943" s="208" t="s">
        <v>765</v>
      </c>
      <c r="N943" s="216" t="s">
        <v>1063</v>
      </c>
      <c r="O943" s="217" t="s">
        <v>68</v>
      </c>
      <c r="P943" s="141" t="s">
        <v>36</v>
      </c>
      <c r="Q943" s="3" t="s">
        <v>429</v>
      </c>
      <c r="R943" s="103">
        <v>700187</v>
      </c>
    </row>
    <row r="944" spans="1:21" ht="20.100000000000001" customHeight="1" x14ac:dyDescent="0.2">
      <c r="A944" s="208" t="s">
        <v>1539</v>
      </c>
      <c r="B944" s="208" t="s">
        <v>1540</v>
      </c>
      <c r="C944" s="209" t="s">
        <v>1540</v>
      </c>
      <c r="D944" s="209" t="s">
        <v>1151</v>
      </c>
      <c r="E944" s="186" t="s">
        <v>803</v>
      </c>
      <c r="F944" s="5" t="s">
        <v>240</v>
      </c>
      <c r="G944" s="28" t="s">
        <v>1189</v>
      </c>
      <c r="H944" s="5" t="s">
        <v>1565</v>
      </c>
      <c r="I944" s="208">
        <v>10</v>
      </c>
      <c r="J944" s="208" t="s">
        <v>33</v>
      </c>
      <c r="K944" s="214">
        <v>1170000</v>
      </c>
      <c r="L944" s="215">
        <v>1</v>
      </c>
      <c r="M944" s="208" t="s">
        <v>765</v>
      </c>
      <c r="N944" s="216" t="s">
        <v>1063</v>
      </c>
      <c r="O944" s="217" t="s">
        <v>67</v>
      </c>
      <c r="P944" s="141" t="s">
        <v>36</v>
      </c>
      <c r="Q944" s="3" t="s">
        <v>497</v>
      </c>
      <c r="R944" s="103">
        <v>700298</v>
      </c>
    </row>
    <row r="945" spans="1:21" ht="20.100000000000001" customHeight="1" x14ac:dyDescent="0.2">
      <c r="A945" s="208" t="s">
        <v>1539</v>
      </c>
      <c r="B945" s="208" t="s">
        <v>1540</v>
      </c>
      <c r="C945" s="209" t="s">
        <v>1540</v>
      </c>
      <c r="D945" s="209" t="s">
        <v>234</v>
      </c>
      <c r="E945" s="186" t="s">
        <v>812</v>
      </c>
      <c r="F945" s="211" t="s">
        <v>262</v>
      </c>
      <c r="G945" s="28" t="s">
        <v>1566</v>
      </c>
      <c r="H945" s="5" t="s">
        <v>1567</v>
      </c>
      <c r="I945" s="208">
        <v>10</v>
      </c>
      <c r="J945" s="208" t="s">
        <v>33</v>
      </c>
      <c r="K945" s="214">
        <v>30000000</v>
      </c>
      <c r="L945" s="215">
        <v>1</v>
      </c>
      <c r="M945" s="208" t="s">
        <v>765</v>
      </c>
      <c r="N945" s="216" t="s">
        <v>1063</v>
      </c>
      <c r="O945" s="217" t="s">
        <v>68</v>
      </c>
      <c r="P945" s="141" t="s">
        <v>36</v>
      </c>
      <c r="Q945" s="3" t="s">
        <v>429</v>
      </c>
      <c r="R945" s="39">
        <v>700078</v>
      </c>
    </row>
    <row r="946" spans="1:21" ht="20.100000000000001" customHeight="1" x14ac:dyDescent="0.2">
      <c r="A946" s="208" t="s">
        <v>1539</v>
      </c>
      <c r="B946" s="208" t="s">
        <v>1540</v>
      </c>
      <c r="C946" s="209" t="s">
        <v>1540</v>
      </c>
      <c r="D946" s="209" t="s">
        <v>1540</v>
      </c>
      <c r="E946" s="186" t="s">
        <v>812</v>
      </c>
      <c r="F946" s="211" t="s">
        <v>262</v>
      </c>
      <c r="G946" s="28" t="s">
        <v>1568</v>
      </c>
      <c r="H946" s="5" t="s">
        <v>1569</v>
      </c>
      <c r="I946" s="208">
        <v>10</v>
      </c>
      <c r="J946" s="208" t="s">
        <v>33</v>
      </c>
      <c r="K946" s="214">
        <v>26600000</v>
      </c>
      <c r="L946" s="215">
        <v>70</v>
      </c>
      <c r="M946" s="208" t="s">
        <v>765</v>
      </c>
      <c r="N946" s="216" t="s">
        <v>1063</v>
      </c>
      <c r="O946" s="217" t="s">
        <v>68</v>
      </c>
      <c r="P946" s="141" t="s">
        <v>36</v>
      </c>
      <c r="Q946" s="3" t="s">
        <v>429</v>
      </c>
      <c r="R946" s="32">
        <v>700187</v>
      </c>
    </row>
    <row r="947" spans="1:21" ht="20.100000000000001" customHeight="1" x14ac:dyDescent="0.2">
      <c r="A947" s="208" t="s">
        <v>1539</v>
      </c>
      <c r="B947" s="208" t="s">
        <v>1540</v>
      </c>
      <c r="C947" s="209" t="s">
        <v>1540</v>
      </c>
      <c r="D947" s="209" t="s">
        <v>1061</v>
      </c>
      <c r="E947" s="186" t="s">
        <v>834</v>
      </c>
      <c r="F947" s="211" t="s">
        <v>316</v>
      </c>
      <c r="G947" s="28" t="s">
        <v>1570</v>
      </c>
      <c r="H947" s="5" t="s">
        <v>1571</v>
      </c>
      <c r="I947" s="208">
        <v>10</v>
      </c>
      <c r="J947" s="208" t="s">
        <v>33</v>
      </c>
      <c r="K947" s="214">
        <v>1800000</v>
      </c>
      <c r="L947" s="215">
        <v>1</v>
      </c>
      <c r="M947" s="208" t="s">
        <v>765</v>
      </c>
      <c r="N947" s="216" t="s">
        <v>1063</v>
      </c>
      <c r="O947" s="217" t="s">
        <v>36</v>
      </c>
      <c r="P947" s="141" t="s">
        <v>901</v>
      </c>
      <c r="Q947" s="3" t="s">
        <v>429</v>
      </c>
      <c r="R947" s="32">
        <v>700100</v>
      </c>
    </row>
    <row r="948" spans="1:21" ht="20.100000000000001" customHeight="1" x14ac:dyDescent="0.2">
      <c r="A948" s="208" t="s">
        <v>1539</v>
      </c>
      <c r="B948" s="208" t="s">
        <v>1540</v>
      </c>
      <c r="C948" s="209" t="s">
        <v>1540</v>
      </c>
      <c r="D948" s="209" t="s">
        <v>1540</v>
      </c>
      <c r="E948" s="186" t="s">
        <v>834</v>
      </c>
      <c r="F948" s="211" t="s">
        <v>316</v>
      </c>
      <c r="G948" s="28" t="s">
        <v>1572</v>
      </c>
      <c r="H948" s="5" t="s">
        <v>1573</v>
      </c>
      <c r="I948" s="208">
        <v>10</v>
      </c>
      <c r="J948" s="208" t="s">
        <v>33</v>
      </c>
      <c r="K948" s="214">
        <v>24500000</v>
      </c>
      <c r="L948" s="215">
        <v>70</v>
      </c>
      <c r="M948" s="208" t="s">
        <v>765</v>
      </c>
      <c r="N948" s="216" t="s">
        <v>1063</v>
      </c>
      <c r="O948" s="217" t="s">
        <v>68</v>
      </c>
      <c r="P948" s="141" t="s">
        <v>36</v>
      </c>
      <c r="Q948" s="3" t="s">
        <v>429</v>
      </c>
      <c r="R948" s="32">
        <v>700187</v>
      </c>
    </row>
    <row r="949" spans="1:21" ht="20.100000000000001" customHeight="1" x14ac:dyDescent="0.2">
      <c r="A949" s="208" t="s">
        <v>1539</v>
      </c>
      <c r="B949" s="208" t="s">
        <v>1540</v>
      </c>
      <c r="C949" s="209" t="s">
        <v>1540</v>
      </c>
      <c r="D949" s="209" t="s">
        <v>1087</v>
      </c>
      <c r="E949" s="186" t="s">
        <v>1199</v>
      </c>
      <c r="F949" s="211" t="s">
        <v>87</v>
      </c>
      <c r="G949" s="28" t="s">
        <v>1574</v>
      </c>
      <c r="H949" s="5" t="s">
        <v>1575</v>
      </c>
      <c r="I949" s="208">
        <v>10</v>
      </c>
      <c r="J949" s="208" t="s">
        <v>33</v>
      </c>
      <c r="K949" s="214">
        <v>4300000</v>
      </c>
      <c r="L949" s="215">
        <v>1</v>
      </c>
      <c r="M949" s="208" t="s">
        <v>765</v>
      </c>
      <c r="N949" s="216" t="s">
        <v>1063</v>
      </c>
      <c r="O949" s="217" t="s">
        <v>67</v>
      </c>
      <c r="P949" s="141" t="s">
        <v>79</v>
      </c>
      <c r="Q949" s="3" t="s">
        <v>429</v>
      </c>
      <c r="R949" s="103">
        <v>700141</v>
      </c>
    </row>
    <row r="950" spans="1:21" ht="20.100000000000001" customHeight="1" x14ac:dyDescent="0.2">
      <c r="A950" s="208" t="s">
        <v>1539</v>
      </c>
      <c r="B950" s="208" t="s">
        <v>1540</v>
      </c>
      <c r="C950" s="209" t="s">
        <v>1540</v>
      </c>
      <c r="D950" s="209" t="s">
        <v>1540</v>
      </c>
      <c r="E950" s="186" t="s">
        <v>839</v>
      </c>
      <c r="F950" s="211" t="s">
        <v>1210</v>
      </c>
      <c r="G950" s="28" t="s">
        <v>1576</v>
      </c>
      <c r="H950" s="5" t="s">
        <v>1577</v>
      </c>
      <c r="I950" s="208">
        <v>10</v>
      </c>
      <c r="J950" s="208" t="s">
        <v>33</v>
      </c>
      <c r="K950" s="214">
        <v>32200000</v>
      </c>
      <c r="L950" s="215">
        <v>70</v>
      </c>
      <c r="M950" s="208" t="s">
        <v>765</v>
      </c>
      <c r="N950" s="216" t="s">
        <v>1063</v>
      </c>
      <c r="O950" s="217" t="s">
        <v>68</v>
      </c>
      <c r="P950" s="141" t="s">
        <v>36</v>
      </c>
      <c r="Q950" s="3" t="s">
        <v>429</v>
      </c>
      <c r="R950" s="32">
        <v>700187</v>
      </c>
    </row>
    <row r="951" spans="1:21" ht="20.100000000000001" customHeight="1" x14ac:dyDescent="0.2">
      <c r="A951" s="208" t="s">
        <v>1539</v>
      </c>
      <c r="B951" s="208" t="s">
        <v>1540</v>
      </c>
      <c r="C951" s="209" t="s">
        <v>1540</v>
      </c>
      <c r="D951" s="209" t="s">
        <v>1540</v>
      </c>
      <c r="E951" s="186" t="s">
        <v>858</v>
      </c>
      <c r="F951" s="211" t="s">
        <v>363</v>
      </c>
      <c r="G951" s="28" t="s">
        <v>1578</v>
      </c>
      <c r="H951" s="5" t="s">
        <v>1579</v>
      </c>
      <c r="I951" s="208">
        <v>10</v>
      </c>
      <c r="J951" s="208" t="s">
        <v>33</v>
      </c>
      <c r="K951" s="214">
        <v>15000000</v>
      </c>
      <c r="L951" s="215">
        <v>1</v>
      </c>
      <c r="M951" s="208" t="s">
        <v>765</v>
      </c>
      <c r="N951" s="216" t="s">
        <v>1063</v>
      </c>
      <c r="O951" s="217" t="s">
        <v>127</v>
      </c>
      <c r="P951" s="141" t="s">
        <v>127</v>
      </c>
      <c r="Q951" s="3" t="s">
        <v>650</v>
      </c>
      <c r="R951" s="101" t="s">
        <v>1580</v>
      </c>
    </row>
    <row r="952" spans="1:21" ht="20.100000000000001" customHeight="1" x14ac:dyDescent="0.2">
      <c r="A952" s="208" t="s">
        <v>1539</v>
      </c>
      <c r="B952" s="208" t="s">
        <v>1540</v>
      </c>
      <c r="C952" s="209" t="s">
        <v>1540</v>
      </c>
      <c r="D952" s="209" t="s">
        <v>1540</v>
      </c>
      <c r="E952" s="186" t="s">
        <v>1309</v>
      </c>
      <c r="F952" s="211" t="s">
        <v>1310</v>
      </c>
      <c r="G952" s="28" t="s">
        <v>1581</v>
      </c>
      <c r="H952" s="5" t="s">
        <v>1582</v>
      </c>
      <c r="I952" s="208">
        <v>10</v>
      </c>
      <c r="J952" s="208" t="s">
        <v>33</v>
      </c>
      <c r="K952" s="214">
        <v>68000000</v>
      </c>
      <c r="L952" s="215">
        <v>1</v>
      </c>
      <c r="M952" s="208" t="s">
        <v>765</v>
      </c>
      <c r="N952" s="216" t="s">
        <v>1063</v>
      </c>
      <c r="O952" s="217" t="s">
        <v>35</v>
      </c>
      <c r="P952" s="141" t="s">
        <v>79</v>
      </c>
      <c r="Q952" s="3" t="s">
        <v>1086</v>
      </c>
      <c r="R952" s="103">
        <v>700190</v>
      </c>
    </row>
    <row r="953" spans="1:21" ht="20.100000000000001" customHeight="1" x14ac:dyDescent="0.2">
      <c r="A953" s="208" t="s">
        <v>1539</v>
      </c>
      <c r="B953" s="208" t="s">
        <v>1540</v>
      </c>
      <c r="C953" s="209" t="s">
        <v>1540</v>
      </c>
      <c r="D953" s="209" t="s">
        <v>1061</v>
      </c>
      <c r="E953" s="186" t="s">
        <v>874</v>
      </c>
      <c r="F953" s="211" t="s">
        <v>371</v>
      </c>
      <c r="G953" s="28" t="s">
        <v>1583</v>
      </c>
      <c r="H953" s="5" t="s">
        <v>1584</v>
      </c>
      <c r="I953" s="208">
        <v>10</v>
      </c>
      <c r="J953" s="208" t="s">
        <v>33</v>
      </c>
      <c r="K953" s="214">
        <v>160000000</v>
      </c>
      <c r="L953" s="215">
        <v>1</v>
      </c>
      <c r="M953" s="208" t="s">
        <v>765</v>
      </c>
      <c r="N953" s="216" t="s">
        <v>1063</v>
      </c>
      <c r="O953" s="217" t="s">
        <v>127</v>
      </c>
      <c r="P953" s="141" t="s">
        <v>68</v>
      </c>
      <c r="Q953" s="3" t="s">
        <v>1068</v>
      </c>
      <c r="R953" s="103">
        <v>700094</v>
      </c>
    </row>
    <row r="954" spans="1:21" ht="20.100000000000001" customHeight="1" x14ac:dyDescent="0.2">
      <c r="A954" s="208" t="s">
        <v>1539</v>
      </c>
      <c r="B954" s="208" t="s">
        <v>1540</v>
      </c>
      <c r="C954" s="209" t="s">
        <v>1540</v>
      </c>
      <c r="D954" s="209" t="s">
        <v>1087</v>
      </c>
      <c r="E954" s="186" t="s">
        <v>880</v>
      </c>
      <c r="F954" s="5" t="s">
        <v>374</v>
      </c>
      <c r="G954" s="28" t="s">
        <v>1585</v>
      </c>
      <c r="H954" s="5" t="s">
        <v>1586</v>
      </c>
      <c r="I954" s="208">
        <v>10</v>
      </c>
      <c r="J954" s="208" t="s">
        <v>33</v>
      </c>
      <c r="K954" s="214">
        <v>35000000</v>
      </c>
      <c r="L954" s="215">
        <v>1</v>
      </c>
      <c r="M954" s="208" t="s">
        <v>765</v>
      </c>
      <c r="N954" s="216" t="s">
        <v>1063</v>
      </c>
      <c r="O954" s="217" t="s">
        <v>35</v>
      </c>
      <c r="P954" s="141" t="s">
        <v>80</v>
      </c>
      <c r="Q954" s="3" t="s">
        <v>429</v>
      </c>
      <c r="R954" s="103">
        <v>700089</v>
      </c>
    </row>
    <row r="955" spans="1:21" ht="20.100000000000001" customHeight="1" x14ac:dyDescent="0.2">
      <c r="A955" s="208" t="s">
        <v>1539</v>
      </c>
      <c r="B955" s="208" t="s">
        <v>1540</v>
      </c>
      <c r="C955" s="209" t="s">
        <v>1540</v>
      </c>
      <c r="D955" s="209" t="s">
        <v>1540</v>
      </c>
      <c r="E955" s="186" t="s">
        <v>880</v>
      </c>
      <c r="F955" s="5" t="s">
        <v>374</v>
      </c>
      <c r="G955" s="28" t="s">
        <v>1587</v>
      </c>
      <c r="H955" s="5" t="s">
        <v>1588</v>
      </c>
      <c r="I955" s="208">
        <v>10</v>
      </c>
      <c r="J955" s="208" t="s">
        <v>33</v>
      </c>
      <c r="K955" s="214">
        <v>100000000</v>
      </c>
      <c r="L955" s="215">
        <v>1</v>
      </c>
      <c r="M955" s="208" t="s">
        <v>765</v>
      </c>
      <c r="N955" s="216" t="s">
        <v>1063</v>
      </c>
      <c r="O955" s="217" t="s">
        <v>68</v>
      </c>
      <c r="P955" s="141" t="s">
        <v>35</v>
      </c>
      <c r="Q955" s="3" t="s">
        <v>1086</v>
      </c>
      <c r="R955" s="103">
        <v>700184</v>
      </c>
    </row>
    <row r="956" spans="1:21" ht="20.100000000000001" customHeight="1" x14ac:dyDescent="0.2">
      <c r="A956" s="208" t="s">
        <v>1539</v>
      </c>
      <c r="B956" s="208" t="s">
        <v>1540</v>
      </c>
      <c r="C956" s="209" t="s">
        <v>1540</v>
      </c>
      <c r="D956" s="209" t="s">
        <v>1540</v>
      </c>
      <c r="E956" s="186" t="s">
        <v>880</v>
      </c>
      <c r="F956" s="5" t="s">
        <v>374</v>
      </c>
      <c r="G956" s="28" t="s">
        <v>1589</v>
      </c>
      <c r="H956" s="5" t="s">
        <v>1590</v>
      </c>
      <c r="I956" s="208">
        <v>10</v>
      </c>
      <c r="J956" s="208" t="s">
        <v>33</v>
      </c>
      <c r="K956" s="214">
        <v>65550000</v>
      </c>
      <c r="L956" s="215">
        <v>1</v>
      </c>
      <c r="M956" s="208" t="s">
        <v>765</v>
      </c>
      <c r="N956" s="216" t="s">
        <v>1063</v>
      </c>
      <c r="O956" s="217" t="s">
        <v>68</v>
      </c>
      <c r="P956" s="141" t="s">
        <v>35</v>
      </c>
      <c r="Q956" s="3" t="s">
        <v>1086</v>
      </c>
      <c r="R956" s="103"/>
    </row>
    <row r="957" spans="1:21" ht="20.100000000000001" customHeight="1" x14ac:dyDescent="0.2">
      <c r="A957" s="208" t="s">
        <v>1539</v>
      </c>
      <c r="B957" s="208" t="s">
        <v>1540</v>
      </c>
      <c r="C957" s="209" t="s">
        <v>1540</v>
      </c>
      <c r="D957" s="209" t="s">
        <v>1540</v>
      </c>
      <c r="E957" s="186" t="s">
        <v>1591</v>
      </c>
      <c r="F957" s="211" t="s">
        <v>933</v>
      </c>
      <c r="G957" s="28" t="s">
        <v>1592</v>
      </c>
      <c r="H957" s="5" t="s">
        <v>1593</v>
      </c>
      <c r="I957" s="208">
        <v>10</v>
      </c>
      <c r="J957" s="208" t="s">
        <v>33</v>
      </c>
      <c r="K957" s="214">
        <v>9000000</v>
      </c>
      <c r="L957" s="215">
        <v>1</v>
      </c>
      <c r="M957" s="208" t="s">
        <v>765</v>
      </c>
      <c r="N957" s="216" t="s">
        <v>1063</v>
      </c>
      <c r="O957" s="217" t="s">
        <v>68</v>
      </c>
      <c r="P957" s="141" t="s">
        <v>35</v>
      </c>
      <c r="Q957" s="3" t="s">
        <v>1086</v>
      </c>
      <c r="R957" s="103">
        <v>700183</v>
      </c>
    </row>
    <row r="958" spans="1:21" ht="20.100000000000001" customHeight="1" x14ac:dyDescent="0.2">
      <c r="A958" s="208" t="s">
        <v>1594</v>
      </c>
      <c r="B958" s="208" t="s">
        <v>1595</v>
      </c>
      <c r="C958" s="209" t="s">
        <v>1596</v>
      </c>
      <c r="D958" s="210" t="s">
        <v>1081</v>
      </c>
      <c r="E958" s="186" t="s">
        <v>1597</v>
      </c>
      <c r="F958" s="211" t="s">
        <v>93</v>
      </c>
      <c r="G958" s="28">
        <v>46181502</v>
      </c>
      <c r="H958" s="261" t="s">
        <v>1598</v>
      </c>
      <c r="I958" s="208">
        <v>10</v>
      </c>
      <c r="J958" s="208" t="s">
        <v>33</v>
      </c>
      <c r="K958" s="214">
        <v>90000000</v>
      </c>
      <c r="L958" s="215">
        <v>30</v>
      </c>
      <c r="M958" s="208" t="s">
        <v>765</v>
      </c>
      <c r="N958" s="216" t="s">
        <v>1063</v>
      </c>
      <c r="O958" s="217" t="s">
        <v>68</v>
      </c>
      <c r="P958" s="138" t="s">
        <v>36</v>
      </c>
      <c r="Q958" s="3" t="s">
        <v>429</v>
      </c>
      <c r="R958" s="103">
        <v>700053</v>
      </c>
      <c r="U958" s="58"/>
    </row>
    <row r="959" spans="1:21" ht="20.100000000000001" customHeight="1" x14ac:dyDescent="0.2">
      <c r="A959" s="208" t="s">
        <v>1594</v>
      </c>
      <c r="B959" s="208" t="s">
        <v>1595</v>
      </c>
      <c r="C959" s="209" t="s">
        <v>1596</v>
      </c>
      <c r="D959" s="210" t="s">
        <v>1087</v>
      </c>
      <c r="E959" s="186" t="s">
        <v>763</v>
      </c>
      <c r="F959" s="27" t="s">
        <v>1084</v>
      </c>
      <c r="G959" s="28">
        <v>81112501</v>
      </c>
      <c r="H959" s="262" t="s">
        <v>1599</v>
      </c>
      <c r="I959" s="208">
        <v>10</v>
      </c>
      <c r="J959" s="208" t="s">
        <v>33</v>
      </c>
      <c r="K959" s="214">
        <v>4000000</v>
      </c>
      <c r="L959" s="215">
        <v>5</v>
      </c>
      <c r="M959" s="208" t="s">
        <v>765</v>
      </c>
      <c r="N959" s="216" t="s">
        <v>1063</v>
      </c>
      <c r="O959" s="217" t="s">
        <v>35</v>
      </c>
      <c r="P959" s="138" t="s">
        <v>80</v>
      </c>
      <c r="Q959" s="3" t="s">
        <v>429</v>
      </c>
      <c r="R959" s="97">
        <v>700244</v>
      </c>
    </row>
    <row r="960" spans="1:21" ht="20.100000000000001" customHeight="1" x14ac:dyDescent="0.2">
      <c r="A960" s="208" t="s">
        <v>1594</v>
      </c>
      <c r="B960" s="208" t="s">
        <v>1595</v>
      </c>
      <c r="C960" s="209" t="s">
        <v>1596</v>
      </c>
      <c r="D960" s="210" t="s">
        <v>234</v>
      </c>
      <c r="E960" s="186" t="s">
        <v>812</v>
      </c>
      <c r="F960" s="211" t="s">
        <v>262</v>
      </c>
      <c r="G960" s="186">
        <v>25172512</v>
      </c>
      <c r="H960" s="27" t="s">
        <v>1600</v>
      </c>
      <c r="I960" s="208">
        <v>10</v>
      </c>
      <c r="J960" s="208" t="s">
        <v>33</v>
      </c>
      <c r="K960" s="214">
        <v>125000000</v>
      </c>
      <c r="L960" s="215">
        <v>1</v>
      </c>
      <c r="M960" s="208" t="s">
        <v>765</v>
      </c>
      <c r="N960" s="216" t="s">
        <v>1063</v>
      </c>
      <c r="O960" s="217" t="s">
        <v>68</v>
      </c>
      <c r="P960" s="138" t="s">
        <v>36</v>
      </c>
      <c r="Q960" s="3" t="s">
        <v>429</v>
      </c>
      <c r="R960" s="32">
        <v>700078</v>
      </c>
    </row>
    <row r="961" spans="1:21" ht="20.100000000000001" customHeight="1" x14ac:dyDescent="0.2">
      <c r="A961" s="208" t="s">
        <v>1594</v>
      </c>
      <c r="B961" s="208" t="s">
        <v>1595</v>
      </c>
      <c r="C961" s="209" t="s">
        <v>1596</v>
      </c>
      <c r="D961" s="210" t="s">
        <v>1595</v>
      </c>
      <c r="E961" s="186" t="s">
        <v>829</v>
      </c>
      <c r="F961" s="211" t="s">
        <v>312</v>
      </c>
      <c r="G961" s="186">
        <v>56101500</v>
      </c>
      <c r="H961" s="27" t="s">
        <v>1601</v>
      </c>
      <c r="I961" s="208">
        <v>10</v>
      </c>
      <c r="J961" s="208" t="s">
        <v>33</v>
      </c>
      <c r="K961" s="214">
        <v>65000000</v>
      </c>
      <c r="L961" s="215">
        <v>1</v>
      </c>
      <c r="M961" s="208" t="s">
        <v>765</v>
      </c>
      <c r="N961" s="216" t="s">
        <v>1063</v>
      </c>
      <c r="O961" s="217" t="s">
        <v>68</v>
      </c>
      <c r="P961" s="138" t="s">
        <v>67</v>
      </c>
      <c r="Q961" s="3" t="s">
        <v>1068</v>
      </c>
      <c r="R961" s="32">
        <v>700199</v>
      </c>
    </row>
    <row r="962" spans="1:21" ht="20.100000000000001" customHeight="1" x14ac:dyDescent="0.2">
      <c r="A962" s="208" t="s">
        <v>1594</v>
      </c>
      <c r="B962" s="208" t="s">
        <v>1595</v>
      </c>
      <c r="C962" s="209" t="s">
        <v>1596</v>
      </c>
      <c r="D962" s="209" t="s">
        <v>1087</v>
      </c>
      <c r="E962" s="186" t="s">
        <v>880</v>
      </c>
      <c r="F962" s="211" t="s">
        <v>374</v>
      </c>
      <c r="G962" s="28">
        <v>83111903</v>
      </c>
      <c r="H962" s="5" t="s">
        <v>1602</v>
      </c>
      <c r="I962" s="208">
        <v>10</v>
      </c>
      <c r="J962" s="208" t="s">
        <v>33</v>
      </c>
      <c r="K962" s="214">
        <v>100000000</v>
      </c>
      <c r="L962" s="215">
        <v>1</v>
      </c>
      <c r="M962" s="208" t="s">
        <v>765</v>
      </c>
      <c r="N962" s="216" t="s">
        <v>1063</v>
      </c>
      <c r="O962" s="221" t="s">
        <v>79</v>
      </c>
      <c r="P962" s="147" t="s">
        <v>1239</v>
      </c>
      <c r="Q962" s="3" t="s">
        <v>429</v>
      </c>
      <c r="R962" s="103"/>
    </row>
    <row r="963" spans="1:21" ht="20.100000000000001" customHeight="1" x14ac:dyDescent="0.2">
      <c r="A963" s="208" t="s">
        <v>1594</v>
      </c>
      <c r="B963" s="208" t="s">
        <v>1595</v>
      </c>
      <c r="C963" s="209" t="s">
        <v>1596</v>
      </c>
      <c r="D963" s="209" t="s">
        <v>234</v>
      </c>
      <c r="E963" s="186" t="s">
        <v>880</v>
      </c>
      <c r="F963" s="211" t="s">
        <v>374</v>
      </c>
      <c r="G963" s="28">
        <v>78181500</v>
      </c>
      <c r="H963" s="5" t="s">
        <v>1603</v>
      </c>
      <c r="I963" s="208">
        <v>10</v>
      </c>
      <c r="J963" s="208" t="s">
        <v>33</v>
      </c>
      <c r="K963" s="214">
        <v>230000000</v>
      </c>
      <c r="L963" s="215">
        <v>1</v>
      </c>
      <c r="M963" s="208" t="s">
        <v>765</v>
      </c>
      <c r="N963" s="216" t="s">
        <v>1063</v>
      </c>
      <c r="O963" s="221" t="s">
        <v>79</v>
      </c>
      <c r="P963" s="147" t="s">
        <v>1239</v>
      </c>
      <c r="Q963" s="3" t="s">
        <v>429</v>
      </c>
      <c r="R963" s="103">
        <v>700081</v>
      </c>
    </row>
    <row r="964" spans="1:21" ht="20.100000000000001" customHeight="1" x14ac:dyDescent="0.2">
      <c r="A964" s="208" t="s">
        <v>1604</v>
      </c>
      <c r="B964" s="208" t="s">
        <v>1175</v>
      </c>
      <c r="C964" s="209" t="s">
        <v>1175</v>
      </c>
      <c r="D964" s="210" t="s">
        <v>1007</v>
      </c>
      <c r="E964" s="186" t="s">
        <v>760</v>
      </c>
      <c r="F964" s="211" t="s">
        <v>89</v>
      </c>
      <c r="G964" s="28">
        <v>45111609</v>
      </c>
      <c r="H964" s="261" t="s">
        <v>1605</v>
      </c>
      <c r="I964" s="208">
        <v>10</v>
      </c>
      <c r="J964" s="208" t="s">
        <v>33</v>
      </c>
      <c r="K964" s="214">
        <v>8000000</v>
      </c>
      <c r="L964" s="215">
        <v>1</v>
      </c>
      <c r="M964" s="208" t="s">
        <v>765</v>
      </c>
      <c r="N964" s="216" t="s">
        <v>1063</v>
      </c>
      <c r="O964" s="217" t="s">
        <v>67</v>
      </c>
      <c r="P964" s="138" t="s">
        <v>79</v>
      </c>
      <c r="Q964" s="3" t="s">
        <v>429</v>
      </c>
      <c r="R964" s="103">
        <v>700141</v>
      </c>
      <c r="U964" s="58"/>
    </row>
    <row r="965" spans="1:21" ht="20.100000000000001" customHeight="1" x14ac:dyDescent="0.2">
      <c r="A965" s="208" t="s">
        <v>1604</v>
      </c>
      <c r="B965" s="208" t="s">
        <v>1175</v>
      </c>
      <c r="C965" s="209" t="s">
        <v>1175</v>
      </c>
      <c r="D965" s="210" t="s">
        <v>1007</v>
      </c>
      <c r="E965" s="186" t="s">
        <v>760</v>
      </c>
      <c r="F965" s="27" t="s">
        <v>89</v>
      </c>
      <c r="G965" s="28">
        <v>43211515</v>
      </c>
      <c r="H965" s="261" t="s">
        <v>1606</v>
      </c>
      <c r="I965" s="208">
        <v>10</v>
      </c>
      <c r="J965" s="208" t="s">
        <v>33</v>
      </c>
      <c r="K965" s="214">
        <v>250000000</v>
      </c>
      <c r="L965" s="215">
        <v>1</v>
      </c>
      <c r="M965" s="208" t="s">
        <v>765</v>
      </c>
      <c r="N965" s="216" t="s">
        <v>1063</v>
      </c>
      <c r="O965" s="217" t="s">
        <v>67</v>
      </c>
      <c r="P965" s="138" t="s">
        <v>79</v>
      </c>
      <c r="Q965" s="3" t="s">
        <v>429</v>
      </c>
      <c r="R965" s="103">
        <v>700141</v>
      </c>
    </row>
    <row r="966" spans="1:21" ht="20.100000000000001" customHeight="1" x14ac:dyDescent="0.2">
      <c r="A966" s="208" t="s">
        <v>1604</v>
      </c>
      <c r="B966" s="208" t="s">
        <v>1175</v>
      </c>
      <c r="C966" s="209" t="s">
        <v>1175</v>
      </c>
      <c r="D966" s="210" t="s">
        <v>50</v>
      </c>
      <c r="E966" s="186" t="s">
        <v>763</v>
      </c>
      <c r="F966" s="211" t="s">
        <v>1084</v>
      </c>
      <c r="G966" s="186">
        <v>43231500</v>
      </c>
      <c r="H966" s="27" t="s">
        <v>1607</v>
      </c>
      <c r="I966" s="208">
        <v>10</v>
      </c>
      <c r="J966" s="208" t="s">
        <v>33</v>
      </c>
      <c r="K966" s="214">
        <v>305412000</v>
      </c>
      <c r="L966" s="215">
        <v>1</v>
      </c>
      <c r="M966" s="208" t="s">
        <v>765</v>
      </c>
      <c r="N966" s="216" t="s">
        <v>1063</v>
      </c>
      <c r="O966" s="217" t="s">
        <v>36</v>
      </c>
      <c r="P966" s="138" t="s">
        <v>79</v>
      </c>
      <c r="Q966" s="3" t="s">
        <v>448</v>
      </c>
      <c r="R966" s="32">
        <v>700173</v>
      </c>
    </row>
    <row r="967" spans="1:21" ht="20.100000000000001" customHeight="1" x14ac:dyDescent="0.2">
      <c r="A967" s="208" t="s">
        <v>1604</v>
      </c>
      <c r="B967" s="208" t="s">
        <v>1175</v>
      </c>
      <c r="C967" s="209" t="s">
        <v>1175</v>
      </c>
      <c r="D967" s="210" t="s">
        <v>1087</v>
      </c>
      <c r="E967" s="186" t="s">
        <v>763</v>
      </c>
      <c r="F967" s="211" t="s">
        <v>1084</v>
      </c>
      <c r="G967" s="186">
        <v>81112501</v>
      </c>
      <c r="H967" s="27" t="s">
        <v>1608</v>
      </c>
      <c r="I967" s="208">
        <v>10</v>
      </c>
      <c r="J967" s="208" t="s">
        <v>33</v>
      </c>
      <c r="K967" s="214">
        <v>63460000</v>
      </c>
      <c r="L967" s="215">
        <v>38</v>
      </c>
      <c r="M967" s="208" t="s">
        <v>765</v>
      </c>
      <c r="N967" s="216" t="s">
        <v>1063</v>
      </c>
      <c r="O967" s="217" t="s">
        <v>35</v>
      </c>
      <c r="P967" s="138" t="s">
        <v>80</v>
      </c>
      <c r="Q967" s="3" t="s">
        <v>429</v>
      </c>
      <c r="R967" s="32">
        <v>700244</v>
      </c>
    </row>
    <row r="968" spans="1:21" ht="20.100000000000001" customHeight="1" x14ac:dyDescent="0.2">
      <c r="A968" s="208" t="s">
        <v>1604</v>
      </c>
      <c r="B968" s="208" t="s">
        <v>1175</v>
      </c>
      <c r="C968" s="209" t="s">
        <v>1175</v>
      </c>
      <c r="D968" s="209" t="s">
        <v>1087</v>
      </c>
      <c r="E968" s="186" t="s">
        <v>763</v>
      </c>
      <c r="F968" s="211" t="s">
        <v>1084</v>
      </c>
      <c r="G968" s="28">
        <v>81112500</v>
      </c>
      <c r="H968" s="5" t="s">
        <v>1609</v>
      </c>
      <c r="I968" s="208">
        <v>10</v>
      </c>
      <c r="J968" s="208" t="s">
        <v>33</v>
      </c>
      <c r="K968" s="214">
        <v>65568000</v>
      </c>
      <c r="L968" s="215">
        <v>6</v>
      </c>
      <c r="M968" s="208" t="s">
        <v>765</v>
      </c>
      <c r="N968" s="216" t="s">
        <v>1063</v>
      </c>
      <c r="O968" s="217" t="s">
        <v>35</v>
      </c>
      <c r="P968" s="138" t="s">
        <v>80</v>
      </c>
      <c r="Q968" s="3" t="s">
        <v>429</v>
      </c>
      <c r="R968" s="103">
        <v>700239</v>
      </c>
    </row>
    <row r="969" spans="1:21" ht="20.100000000000001" customHeight="1" x14ac:dyDescent="0.2">
      <c r="A969" s="208" t="s">
        <v>1604</v>
      </c>
      <c r="B969" s="208" t="s">
        <v>1175</v>
      </c>
      <c r="C969" s="209" t="s">
        <v>1175</v>
      </c>
      <c r="D969" s="209" t="s">
        <v>1096</v>
      </c>
      <c r="E969" s="186" t="s">
        <v>776</v>
      </c>
      <c r="F969" s="211" t="s">
        <v>229</v>
      </c>
      <c r="G969" s="28">
        <v>44111515</v>
      </c>
      <c r="H969" s="5" t="s">
        <v>1610</v>
      </c>
      <c r="I969" s="208">
        <v>10</v>
      </c>
      <c r="J969" s="208" t="s">
        <v>33</v>
      </c>
      <c r="K969" s="214">
        <v>9900000</v>
      </c>
      <c r="L969" s="215">
        <v>1</v>
      </c>
      <c r="M969" s="208" t="s">
        <v>765</v>
      </c>
      <c r="N969" s="216" t="s">
        <v>1063</v>
      </c>
      <c r="O969" s="221" t="s">
        <v>67</v>
      </c>
      <c r="P969" s="147" t="s">
        <v>79</v>
      </c>
      <c r="Q969" s="3" t="s">
        <v>429</v>
      </c>
      <c r="R969" s="103">
        <v>700069</v>
      </c>
    </row>
    <row r="970" spans="1:21" ht="20.100000000000001" customHeight="1" x14ac:dyDescent="0.2">
      <c r="A970" s="208" t="s">
        <v>1604</v>
      </c>
      <c r="B970" s="208" t="s">
        <v>1175</v>
      </c>
      <c r="C970" s="209" t="s">
        <v>1175</v>
      </c>
      <c r="D970" s="209" t="s">
        <v>1175</v>
      </c>
      <c r="E970" s="186" t="s">
        <v>776</v>
      </c>
      <c r="F970" s="211" t="s">
        <v>229</v>
      </c>
      <c r="G970" s="28">
        <v>55121800</v>
      </c>
      <c r="H970" s="5" t="s">
        <v>1611</v>
      </c>
      <c r="I970" s="208">
        <v>10</v>
      </c>
      <c r="J970" s="208" t="s">
        <v>33</v>
      </c>
      <c r="K970" s="214">
        <v>726480000</v>
      </c>
      <c r="L970" s="215">
        <v>1</v>
      </c>
      <c r="M970" s="208" t="s">
        <v>765</v>
      </c>
      <c r="N970" s="216" t="s">
        <v>1063</v>
      </c>
      <c r="O970" s="221" t="s">
        <v>67</v>
      </c>
      <c r="P970" s="147" t="s">
        <v>79</v>
      </c>
      <c r="Q970" s="3" t="s">
        <v>429</v>
      </c>
      <c r="R970" s="103">
        <v>700168</v>
      </c>
    </row>
    <row r="971" spans="1:21" ht="20.100000000000001" customHeight="1" x14ac:dyDescent="0.2">
      <c r="A971" s="208" t="s">
        <v>1604</v>
      </c>
      <c r="B971" s="208" t="s">
        <v>1175</v>
      </c>
      <c r="C971" s="209" t="s">
        <v>1175</v>
      </c>
      <c r="D971" s="209" t="s">
        <v>1151</v>
      </c>
      <c r="E971" s="186" t="s">
        <v>812</v>
      </c>
      <c r="F971" s="211" t="s">
        <v>240</v>
      </c>
      <c r="G971" s="28">
        <v>46191601</v>
      </c>
      <c r="H971" s="5" t="s">
        <v>1612</v>
      </c>
      <c r="I971" s="208">
        <v>10</v>
      </c>
      <c r="J971" s="208" t="s">
        <v>33</v>
      </c>
      <c r="K971" s="214">
        <v>900000</v>
      </c>
      <c r="L971" s="215">
        <v>2</v>
      </c>
      <c r="M971" s="208" t="s">
        <v>765</v>
      </c>
      <c r="N971" s="216" t="s">
        <v>1063</v>
      </c>
      <c r="O971" s="221" t="s">
        <v>67</v>
      </c>
      <c r="P971" s="147" t="s">
        <v>79</v>
      </c>
      <c r="Q971" s="3" t="s">
        <v>497</v>
      </c>
      <c r="R971" s="103">
        <v>700298</v>
      </c>
    </row>
    <row r="972" spans="1:21" ht="20.100000000000001" customHeight="1" x14ac:dyDescent="0.2">
      <c r="A972" s="208" t="s">
        <v>1604</v>
      </c>
      <c r="B972" s="208" t="s">
        <v>1175</v>
      </c>
      <c r="C972" s="209" t="s">
        <v>1175</v>
      </c>
      <c r="D972" s="209" t="s">
        <v>1061</v>
      </c>
      <c r="E972" s="186" t="s">
        <v>812</v>
      </c>
      <c r="F972" s="211" t="s">
        <v>262</v>
      </c>
      <c r="G972" s="28">
        <v>55121725</v>
      </c>
      <c r="H972" s="5" t="s">
        <v>1613</v>
      </c>
      <c r="I972" s="208">
        <v>10</v>
      </c>
      <c r="J972" s="208" t="s">
        <v>33</v>
      </c>
      <c r="K972" s="214">
        <v>1000000</v>
      </c>
      <c r="L972" s="215">
        <v>1</v>
      </c>
      <c r="M972" s="208" t="s">
        <v>765</v>
      </c>
      <c r="N972" s="216" t="s">
        <v>1063</v>
      </c>
      <c r="O972" s="221" t="s">
        <v>67</v>
      </c>
      <c r="P972" s="147" t="s">
        <v>79</v>
      </c>
      <c r="Q972" s="3" t="s">
        <v>497</v>
      </c>
      <c r="R972" s="103">
        <v>700103</v>
      </c>
    </row>
    <row r="973" spans="1:21" ht="20.100000000000001" customHeight="1" x14ac:dyDescent="0.2">
      <c r="A973" s="208" t="s">
        <v>1604</v>
      </c>
      <c r="B973" s="208" t="s">
        <v>1175</v>
      </c>
      <c r="C973" s="209" t="s">
        <v>1175</v>
      </c>
      <c r="D973" s="209" t="s">
        <v>1151</v>
      </c>
      <c r="E973" s="186" t="s">
        <v>834</v>
      </c>
      <c r="F973" s="211" t="s">
        <v>316</v>
      </c>
      <c r="G973" s="28">
        <v>46191618</v>
      </c>
      <c r="H973" s="5" t="s">
        <v>1614</v>
      </c>
      <c r="I973" s="208">
        <v>10</v>
      </c>
      <c r="J973" s="208" t="s">
        <v>33</v>
      </c>
      <c r="K973" s="214">
        <v>400000</v>
      </c>
      <c r="L973" s="215">
        <v>20</v>
      </c>
      <c r="M973" s="208" t="s">
        <v>765</v>
      </c>
      <c r="N973" s="216" t="s">
        <v>1063</v>
      </c>
      <c r="O973" s="221" t="s">
        <v>67</v>
      </c>
      <c r="P973" s="147" t="s">
        <v>79</v>
      </c>
      <c r="Q973" s="3" t="s">
        <v>497</v>
      </c>
      <c r="R973" s="103">
        <v>700298</v>
      </c>
    </row>
    <row r="974" spans="1:21" ht="20.100000000000001" customHeight="1" x14ac:dyDescent="0.2">
      <c r="A974" s="208" t="s">
        <v>1604</v>
      </c>
      <c r="B974" s="208" t="s">
        <v>1175</v>
      </c>
      <c r="C974" s="209" t="s">
        <v>1175</v>
      </c>
      <c r="D974" s="209" t="s">
        <v>1175</v>
      </c>
      <c r="E974" s="186" t="s">
        <v>834</v>
      </c>
      <c r="F974" s="211" t="s">
        <v>316</v>
      </c>
      <c r="G974" s="28">
        <v>49101701</v>
      </c>
      <c r="H974" s="5" t="s">
        <v>1615</v>
      </c>
      <c r="I974" s="208">
        <v>10</v>
      </c>
      <c r="J974" s="208" t="s">
        <v>33</v>
      </c>
      <c r="K974" s="214">
        <v>45220000</v>
      </c>
      <c r="L974" s="215">
        <v>532</v>
      </c>
      <c r="M974" s="208" t="s">
        <v>765</v>
      </c>
      <c r="N974" s="216" t="s">
        <v>1063</v>
      </c>
      <c r="O974" s="221" t="s">
        <v>67</v>
      </c>
      <c r="P974" s="147" t="s">
        <v>79</v>
      </c>
      <c r="Q974" s="3" t="s">
        <v>429</v>
      </c>
      <c r="R974" s="103">
        <v>700166</v>
      </c>
    </row>
    <row r="975" spans="1:21" ht="20.100000000000001" customHeight="1" x14ac:dyDescent="0.2">
      <c r="A975" s="208" t="s">
        <v>1604</v>
      </c>
      <c r="B975" s="208" t="s">
        <v>1175</v>
      </c>
      <c r="C975" s="209" t="s">
        <v>1175</v>
      </c>
      <c r="D975" s="209" t="s">
        <v>1175</v>
      </c>
      <c r="E975" s="186" t="s">
        <v>834</v>
      </c>
      <c r="F975" s="211" t="s">
        <v>316</v>
      </c>
      <c r="G975" s="28">
        <v>49101701</v>
      </c>
      <c r="H975" s="5" t="s">
        <v>1616</v>
      </c>
      <c r="I975" s="208">
        <v>10</v>
      </c>
      <c r="J975" s="208" t="s">
        <v>33</v>
      </c>
      <c r="K975" s="214">
        <v>8020000</v>
      </c>
      <c r="L975" s="215">
        <v>401</v>
      </c>
      <c r="M975" s="208" t="s">
        <v>765</v>
      </c>
      <c r="N975" s="216" t="s">
        <v>1063</v>
      </c>
      <c r="O975" s="221" t="s">
        <v>67</v>
      </c>
      <c r="P975" s="147" t="s">
        <v>79</v>
      </c>
      <c r="Q975" s="3" t="s">
        <v>429</v>
      </c>
      <c r="R975" s="103">
        <v>700166</v>
      </c>
    </row>
    <row r="976" spans="1:21" ht="20.100000000000001" customHeight="1" x14ac:dyDescent="0.2">
      <c r="A976" s="208" t="s">
        <v>1604</v>
      </c>
      <c r="B976" s="208" t="s">
        <v>1175</v>
      </c>
      <c r="C976" s="209" t="s">
        <v>1175</v>
      </c>
      <c r="D976" s="209" t="s">
        <v>1151</v>
      </c>
      <c r="E976" s="186" t="s">
        <v>1185</v>
      </c>
      <c r="F976" s="211" t="s">
        <v>1186</v>
      </c>
      <c r="G976" s="28">
        <v>46191601</v>
      </c>
      <c r="H976" s="5" t="s">
        <v>1617</v>
      </c>
      <c r="I976" s="208">
        <v>10</v>
      </c>
      <c r="J976" s="208" t="s">
        <v>33</v>
      </c>
      <c r="K976" s="214">
        <v>20000000</v>
      </c>
      <c r="L976" s="215">
        <v>25</v>
      </c>
      <c r="M976" s="208" t="s">
        <v>765</v>
      </c>
      <c r="N976" s="216" t="s">
        <v>1063</v>
      </c>
      <c r="O976" s="221" t="s">
        <v>67</v>
      </c>
      <c r="P976" s="147" t="s">
        <v>79</v>
      </c>
      <c r="Q976" s="3" t="s">
        <v>497</v>
      </c>
      <c r="R976" s="103">
        <v>700298</v>
      </c>
    </row>
    <row r="977" spans="1:18" ht="20.100000000000001" customHeight="1" x14ac:dyDescent="0.2">
      <c r="A977" s="208" t="s">
        <v>1604</v>
      </c>
      <c r="B977" s="208" t="s">
        <v>1175</v>
      </c>
      <c r="C977" s="209" t="s">
        <v>1175</v>
      </c>
      <c r="D977" s="209" t="s">
        <v>1195</v>
      </c>
      <c r="E977" s="186" t="s">
        <v>1196</v>
      </c>
      <c r="F977" s="211" t="s">
        <v>1618</v>
      </c>
      <c r="G977" s="28">
        <v>60101101</v>
      </c>
      <c r="H977" s="5" t="s">
        <v>1619</v>
      </c>
      <c r="I977" s="208">
        <v>10</v>
      </c>
      <c r="J977" s="208" t="s">
        <v>33</v>
      </c>
      <c r="K977" s="214">
        <v>1000000</v>
      </c>
      <c r="L977" s="215">
        <v>5</v>
      </c>
      <c r="M977" s="208" t="s">
        <v>765</v>
      </c>
      <c r="N977" s="216" t="s">
        <v>1063</v>
      </c>
      <c r="O977" s="221" t="s">
        <v>67</v>
      </c>
      <c r="P977" s="147" t="s">
        <v>79</v>
      </c>
      <c r="Q977" s="3" t="s">
        <v>497</v>
      </c>
      <c r="R977" s="103">
        <v>700043</v>
      </c>
    </row>
    <row r="978" spans="1:18" ht="20.100000000000001" customHeight="1" x14ac:dyDescent="0.2">
      <c r="A978" s="208" t="s">
        <v>1604</v>
      </c>
      <c r="B978" s="208" t="s">
        <v>1175</v>
      </c>
      <c r="C978" s="209" t="s">
        <v>1175</v>
      </c>
      <c r="D978" s="209" t="s">
        <v>1175</v>
      </c>
      <c r="E978" s="186" t="s">
        <v>1620</v>
      </c>
      <c r="F978" s="211" t="s">
        <v>1621</v>
      </c>
      <c r="G978" s="28">
        <v>78141500</v>
      </c>
      <c r="H978" s="5" t="s">
        <v>1622</v>
      </c>
      <c r="I978" s="208">
        <v>10</v>
      </c>
      <c r="J978" s="208" t="s">
        <v>230</v>
      </c>
      <c r="K978" s="214">
        <v>6000000000</v>
      </c>
      <c r="L978" s="215">
        <v>1</v>
      </c>
      <c r="M978" s="208" t="s">
        <v>765</v>
      </c>
      <c r="N978" s="216" t="s">
        <v>1063</v>
      </c>
      <c r="O978" s="221" t="s">
        <v>127</v>
      </c>
      <c r="P978" s="147" t="s">
        <v>68</v>
      </c>
      <c r="Q978" s="3" t="s">
        <v>429</v>
      </c>
      <c r="R978" s="102">
        <v>513816</v>
      </c>
    </row>
    <row r="979" spans="1:18" ht="20.100000000000001" customHeight="1" x14ac:dyDescent="0.2">
      <c r="A979" s="208" t="s">
        <v>1604</v>
      </c>
      <c r="B979" s="208" t="s">
        <v>1175</v>
      </c>
      <c r="C979" s="209" t="s">
        <v>1175</v>
      </c>
      <c r="D979" s="209" t="s">
        <v>1175</v>
      </c>
      <c r="E979" s="186" t="s">
        <v>1620</v>
      </c>
      <c r="F979" s="211" t="s">
        <v>1621</v>
      </c>
      <c r="G979" s="28">
        <v>78141500</v>
      </c>
      <c r="H979" s="5" t="s">
        <v>1623</v>
      </c>
      <c r="I979" s="208">
        <v>10</v>
      </c>
      <c r="J979" s="208" t="s">
        <v>33</v>
      </c>
      <c r="K979" s="214">
        <v>4000000000</v>
      </c>
      <c r="L979" s="215">
        <v>1</v>
      </c>
      <c r="M979" s="208" t="s">
        <v>765</v>
      </c>
      <c r="N979" s="216" t="s">
        <v>1063</v>
      </c>
      <c r="O979" s="221" t="s">
        <v>79</v>
      </c>
      <c r="P979" s="147" t="s">
        <v>1239</v>
      </c>
      <c r="Q979" s="3" t="s">
        <v>429</v>
      </c>
      <c r="R979" s="103">
        <v>700176</v>
      </c>
    </row>
    <row r="980" spans="1:18" ht="20.100000000000001" customHeight="1" x14ac:dyDescent="0.2">
      <c r="A980" s="208" t="s">
        <v>1604</v>
      </c>
      <c r="B980" s="208" t="s">
        <v>1175</v>
      </c>
      <c r="C980" s="209" t="s">
        <v>1175</v>
      </c>
      <c r="D980" s="209" t="s">
        <v>1175</v>
      </c>
      <c r="E980" s="186" t="s">
        <v>1620</v>
      </c>
      <c r="F980" s="211" t="s">
        <v>1621</v>
      </c>
      <c r="G980" s="28">
        <v>78111800</v>
      </c>
      <c r="H980" s="5" t="s">
        <v>1624</v>
      </c>
      <c r="I980" s="208">
        <v>10</v>
      </c>
      <c r="J980" s="208" t="s">
        <v>230</v>
      </c>
      <c r="K980" s="214">
        <v>760000000</v>
      </c>
      <c r="L980" s="215">
        <v>1</v>
      </c>
      <c r="M980" s="208" t="s">
        <v>765</v>
      </c>
      <c r="N980" s="216" t="s">
        <v>1063</v>
      </c>
      <c r="O980" s="221" t="s">
        <v>127</v>
      </c>
      <c r="P980" s="147" t="s">
        <v>68</v>
      </c>
      <c r="Q980" s="3" t="s">
        <v>429</v>
      </c>
      <c r="R980" s="102">
        <v>513729</v>
      </c>
    </row>
    <row r="981" spans="1:18" ht="20.100000000000001" customHeight="1" x14ac:dyDescent="0.2">
      <c r="A981" s="208" t="s">
        <v>1604</v>
      </c>
      <c r="B981" s="208" t="s">
        <v>1175</v>
      </c>
      <c r="C981" s="209" t="s">
        <v>1175</v>
      </c>
      <c r="D981" s="209" t="s">
        <v>1175</v>
      </c>
      <c r="E981" s="186" t="s">
        <v>1620</v>
      </c>
      <c r="F981" s="211" t="s">
        <v>1621</v>
      </c>
      <c r="G981" s="28">
        <v>78111800</v>
      </c>
      <c r="H981" s="5" t="s">
        <v>1625</v>
      </c>
      <c r="I981" s="208">
        <v>10</v>
      </c>
      <c r="J981" s="208" t="s">
        <v>33</v>
      </c>
      <c r="K981" s="214">
        <v>250000000</v>
      </c>
      <c r="L981" s="215">
        <v>1</v>
      </c>
      <c r="M981" s="208" t="s">
        <v>765</v>
      </c>
      <c r="N981" s="216" t="s">
        <v>1063</v>
      </c>
      <c r="O981" s="221" t="s">
        <v>79</v>
      </c>
      <c r="P981" s="147" t="s">
        <v>1239</v>
      </c>
      <c r="Q981" s="3" t="s">
        <v>429</v>
      </c>
      <c r="R981" s="103">
        <v>700171</v>
      </c>
    </row>
    <row r="982" spans="1:18" ht="20.100000000000001" customHeight="1" x14ac:dyDescent="0.2">
      <c r="A982" s="208" t="s">
        <v>1604</v>
      </c>
      <c r="B982" s="208" t="s">
        <v>1175</v>
      </c>
      <c r="C982" s="209" t="s">
        <v>1175</v>
      </c>
      <c r="D982" s="209" t="s">
        <v>1175</v>
      </c>
      <c r="E982" s="186" t="s">
        <v>1620</v>
      </c>
      <c r="F982" s="211" t="s">
        <v>1621</v>
      </c>
      <c r="G982" s="28">
        <v>78111800</v>
      </c>
      <c r="H982" s="5" t="s">
        <v>1626</v>
      </c>
      <c r="I982" s="208">
        <v>10</v>
      </c>
      <c r="J982" s="208" t="s">
        <v>33</v>
      </c>
      <c r="K982" s="214">
        <v>150000000</v>
      </c>
      <c r="L982" s="215">
        <v>1</v>
      </c>
      <c r="M982" s="208" t="s">
        <v>765</v>
      </c>
      <c r="N982" s="216" t="s">
        <v>1063</v>
      </c>
      <c r="O982" s="221" t="s">
        <v>79</v>
      </c>
      <c r="P982" s="147" t="s">
        <v>1239</v>
      </c>
      <c r="Q982" s="3" t="s">
        <v>429</v>
      </c>
      <c r="R982" s="103">
        <v>700177</v>
      </c>
    </row>
    <row r="983" spans="1:18" ht="20.100000000000001" customHeight="1" x14ac:dyDescent="0.2">
      <c r="A983" s="208" t="s">
        <v>1604</v>
      </c>
      <c r="B983" s="208" t="s">
        <v>1175</v>
      </c>
      <c r="C983" s="209" t="s">
        <v>1175</v>
      </c>
      <c r="D983" s="209" t="s">
        <v>1151</v>
      </c>
      <c r="E983" s="186" t="s">
        <v>1627</v>
      </c>
      <c r="F983" s="211" t="s">
        <v>350</v>
      </c>
      <c r="G983" s="28">
        <v>78111800</v>
      </c>
      <c r="H983" s="5" t="s">
        <v>1628</v>
      </c>
      <c r="I983" s="208">
        <v>10</v>
      </c>
      <c r="J983" s="208" t="s">
        <v>33</v>
      </c>
      <c r="K983" s="214">
        <v>3010000</v>
      </c>
      <c r="L983" s="215">
        <v>1</v>
      </c>
      <c r="M983" s="208" t="s">
        <v>765</v>
      </c>
      <c r="N983" s="216" t="s">
        <v>1063</v>
      </c>
      <c r="O983" s="221" t="s">
        <v>67</v>
      </c>
      <c r="P983" s="147" t="s">
        <v>79</v>
      </c>
      <c r="Q983" s="3" t="s">
        <v>497</v>
      </c>
      <c r="R983" s="103">
        <v>700298</v>
      </c>
    </row>
    <row r="984" spans="1:18" ht="20.100000000000001" customHeight="1" x14ac:dyDescent="0.2">
      <c r="A984" s="208" t="s">
        <v>1604</v>
      </c>
      <c r="B984" s="208" t="s">
        <v>1175</v>
      </c>
      <c r="C984" s="209" t="s">
        <v>1175</v>
      </c>
      <c r="D984" s="209" t="s">
        <v>1175</v>
      </c>
      <c r="E984" s="186" t="s">
        <v>1629</v>
      </c>
      <c r="F984" s="211" t="s">
        <v>1630</v>
      </c>
      <c r="G984" s="28">
        <v>80111509</v>
      </c>
      <c r="H984" s="5" t="s">
        <v>1631</v>
      </c>
      <c r="I984" s="208">
        <v>10</v>
      </c>
      <c r="J984" s="208" t="s">
        <v>33</v>
      </c>
      <c r="K984" s="214">
        <v>200000000</v>
      </c>
      <c r="L984" s="215">
        <v>1</v>
      </c>
      <c r="M984" s="208" t="s">
        <v>765</v>
      </c>
      <c r="N984" s="216" t="s">
        <v>1063</v>
      </c>
      <c r="O984" s="221" t="s">
        <v>35</v>
      </c>
      <c r="P984" s="147" t="s">
        <v>80</v>
      </c>
      <c r="Q984" s="3" t="s">
        <v>429</v>
      </c>
      <c r="R984" s="103">
        <v>700172</v>
      </c>
    </row>
    <row r="985" spans="1:18" ht="20.100000000000001" customHeight="1" x14ac:dyDescent="0.2">
      <c r="A985" s="208" t="s">
        <v>1604</v>
      </c>
      <c r="B985" s="208" t="s">
        <v>1175</v>
      </c>
      <c r="C985" s="209" t="s">
        <v>1175</v>
      </c>
      <c r="D985" s="209" t="s">
        <v>1175</v>
      </c>
      <c r="E985" s="186" t="s">
        <v>1241</v>
      </c>
      <c r="F985" s="211" t="s">
        <v>667</v>
      </c>
      <c r="G985" s="28">
        <v>80101500</v>
      </c>
      <c r="H985" s="5" t="s">
        <v>1632</v>
      </c>
      <c r="I985" s="208">
        <v>10</v>
      </c>
      <c r="J985" s="208" t="s">
        <v>33</v>
      </c>
      <c r="K985" s="214">
        <v>66299999.920000002</v>
      </c>
      <c r="L985" s="215">
        <v>11</v>
      </c>
      <c r="M985" s="208" t="s">
        <v>765</v>
      </c>
      <c r="N985" s="216" t="s">
        <v>1063</v>
      </c>
      <c r="O985" s="221" t="s">
        <v>127</v>
      </c>
      <c r="P985" s="147" t="s">
        <v>68</v>
      </c>
      <c r="Q985" s="3" t="s">
        <v>448</v>
      </c>
      <c r="R985" s="102">
        <v>700152</v>
      </c>
    </row>
    <row r="986" spans="1:18" ht="20.100000000000001" customHeight="1" x14ac:dyDescent="0.2">
      <c r="A986" s="208" t="s">
        <v>1604</v>
      </c>
      <c r="B986" s="208" t="s">
        <v>1175</v>
      </c>
      <c r="C986" s="209" t="s">
        <v>1175</v>
      </c>
      <c r="D986" s="209" t="s">
        <v>1175</v>
      </c>
      <c r="E986" s="186" t="s">
        <v>1241</v>
      </c>
      <c r="F986" s="211" t="s">
        <v>667</v>
      </c>
      <c r="G986" s="28">
        <v>80101500</v>
      </c>
      <c r="H986" s="5" t="s">
        <v>1633</v>
      </c>
      <c r="I986" s="208">
        <v>10</v>
      </c>
      <c r="J986" s="208" t="s">
        <v>33</v>
      </c>
      <c r="K986" s="214">
        <v>66299999.920000002</v>
      </c>
      <c r="L986" s="215">
        <v>11</v>
      </c>
      <c r="M986" s="208" t="s">
        <v>765</v>
      </c>
      <c r="N986" s="216" t="s">
        <v>1063</v>
      </c>
      <c r="O986" s="221" t="s">
        <v>127</v>
      </c>
      <c r="P986" s="147" t="s">
        <v>68</v>
      </c>
      <c r="Q986" s="3" t="s">
        <v>448</v>
      </c>
      <c r="R986" s="102">
        <v>700152</v>
      </c>
    </row>
    <row r="987" spans="1:18" ht="20.100000000000001" customHeight="1" x14ac:dyDescent="0.2">
      <c r="A987" s="208" t="s">
        <v>1604</v>
      </c>
      <c r="B987" s="208" t="s">
        <v>1175</v>
      </c>
      <c r="C987" s="209" t="s">
        <v>1175</v>
      </c>
      <c r="D987" s="209" t="s">
        <v>1175</v>
      </c>
      <c r="E987" s="186" t="s">
        <v>1241</v>
      </c>
      <c r="F987" s="211" t="s">
        <v>667</v>
      </c>
      <c r="G987" s="28">
        <v>80101500</v>
      </c>
      <c r="H987" s="5" t="s">
        <v>1634</v>
      </c>
      <c r="I987" s="208">
        <v>10</v>
      </c>
      <c r="J987" s="208" t="s">
        <v>33</v>
      </c>
      <c r="K987" s="214">
        <v>66300000.159999996</v>
      </c>
      <c r="L987" s="215">
        <v>11</v>
      </c>
      <c r="M987" s="208" t="s">
        <v>765</v>
      </c>
      <c r="N987" s="216" t="s">
        <v>1063</v>
      </c>
      <c r="O987" s="221" t="s">
        <v>127</v>
      </c>
      <c r="P987" s="147" t="s">
        <v>68</v>
      </c>
      <c r="Q987" s="3" t="s">
        <v>448</v>
      </c>
      <c r="R987" s="102">
        <v>700152</v>
      </c>
    </row>
    <row r="988" spans="1:18" ht="20.100000000000001" customHeight="1" x14ac:dyDescent="0.2">
      <c r="A988" s="208" t="s">
        <v>1604</v>
      </c>
      <c r="B988" s="208" t="s">
        <v>1175</v>
      </c>
      <c r="C988" s="209" t="s">
        <v>1175</v>
      </c>
      <c r="D988" s="209" t="s">
        <v>1175</v>
      </c>
      <c r="E988" s="186" t="s">
        <v>869</v>
      </c>
      <c r="F988" s="211" t="s">
        <v>1273</v>
      </c>
      <c r="G988" s="28">
        <v>81141901</v>
      </c>
      <c r="H988" s="5" t="s">
        <v>1635</v>
      </c>
      <c r="I988" s="208">
        <v>10</v>
      </c>
      <c r="J988" s="208" t="s">
        <v>33</v>
      </c>
      <c r="K988" s="214">
        <v>60000000</v>
      </c>
      <c r="L988" s="215">
        <v>1</v>
      </c>
      <c r="M988" s="208" t="s">
        <v>765</v>
      </c>
      <c r="N988" s="216" t="s">
        <v>1063</v>
      </c>
      <c r="O988" s="221" t="s">
        <v>36</v>
      </c>
      <c r="P988" s="147" t="s">
        <v>80</v>
      </c>
      <c r="Q988" s="3" t="s">
        <v>497</v>
      </c>
      <c r="R988" s="103">
        <v>700175</v>
      </c>
    </row>
    <row r="989" spans="1:18" ht="20.100000000000001" customHeight="1" x14ac:dyDescent="0.2">
      <c r="A989" s="208" t="s">
        <v>1604</v>
      </c>
      <c r="B989" s="208" t="s">
        <v>1175</v>
      </c>
      <c r="C989" s="209" t="s">
        <v>1175</v>
      </c>
      <c r="D989" s="209" t="s">
        <v>1175</v>
      </c>
      <c r="E989" s="186" t="s">
        <v>869</v>
      </c>
      <c r="F989" s="211" t="s">
        <v>1273</v>
      </c>
      <c r="G989" s="28">
        <v>81141901</v>
      </c>
      <c r="H989" s="5" t="s">
        <v>1636</v>
      </c>
      <c r="I989" s="208">
        <v>10</v>
      </c>
      <c r="J989" s="208" t="s">
        <v>33</v>
      </c>
      <c r="K989" s="214">
        <v>500000000</v>
      </c>
      <c r="L989" s="215">
        <v>1</v>
      </c>
      <c r="M989" s="208" t="s">
        <v>765</v>
      </c>
      <c r="N989" s="216" t="s">
        <v>1063</v>
      </c>
      <c r="O989" s="221" t="s">
        <v>35</v>
      </c>
      <c r="P989" s="147" t="s">
        <v>80</v>
      </c>
      <c r="Q989" s="3" t="s">
        <v>429</v>
      </c>
      <c r="R989" s="103">
        <v>700172</v>
      </c>
    </row>
    <row r="990" spans="1:18" ht="20.100000000000001" customHeight="1" x14ac:dyDescent="0.2">
      <c r="A990" s="208" t="s">
        <v>1604</v>
      </c>
      <c r="B990" s="208" t="s">
        <v>1175</v>
      </c>
      <c r="C990" s="209" t="s">
        <v>1175</v>
      </c>
      <c r="D990" s="209" t="s">
        <v>1175</v>
      </c>
      <c r="E990" s="186" t="s">
        <v>869</v>
      </c>
      <c r="F990" s="211" t="s">
        <v>1273</v>
      </c>
      <c r="G990" s="28">
        <v>81141901</v>
      </c>
      <c r="H990" s="5" t="s">
        <v>1637</v>
      </c>
      <c r="I990" s="208">
        <v>10</v>
      </c>
      <c r="J990" s="208" t="s">
        <v>33</v>
      </c>
      <c r="K990" s="214">
        <v>300000000</v>
      </c>
      <c r="L990" s="215">
        <v>1</v>
      </c>
      <c r="M990" s="208" t="s">
        <v>765</v>
      </c>
      <c r="N990" s="216" t="s">
        <v>1063</v>
      </c>
      <c r="O990" s="221" t="s">
        <v>35</v>
      </c>
      <c r="P990" s="147" t="s">
        <v>80</v>
      </c>
      <c r="Q990" s="3" t="s">
        <v>429</v>
      </c>
      <c r="R990" s="103">
        <v>700169</v>
      </c>
    </row>
    <row r="991" spans="1:18" ht="20.100000000000001" customHeight="1" x14ac:dyDescent="0.2">
      <c r="A991" s="208" t="s">
        <v>1604</v>
      </c>
      <c r="B991" s="208" t="s">
        <v>1175</v>
      </c>
      <c r="C991" s="209" t="s">
        <v>1175</v>
      </c>
      <c r="D991" s="209" t="s">
        <v>1175</v>
      </c>
      <c r="E991" s="186" t="s">
        <v>869</v>
      </c>
      <c r="F991" s="211" t="s">
        <v>1273</v>
      </c>
      <c r="G991" s="28" t="s">
        <v>1278</v>
      </c>
      <c r="H991" s="5" t="s">
        <v>1638</v>
      </c>
      <c r="I991" s="208">
        <v>10</v>
      </c>
      <c r="J991" s="208" t="s">
        <v>33</v>
      </c>
      <c r="K991" s="214">
        <v>60000000</v>
      </c>
      <c r="L991" s="215">
        <v>10</v>
      </c>
      <c r="M991" s="208" t="s">
        <v>765</v>
      </c>
      <c r="N991" s="216" t="s">
        <v>1063</v>
      </c>
      <c r="O991" s="221" t="s">
        <v>127</v>
      </c>
      <c r="P991" s="147" t="s">
        <v>68</v>
      </c>
      <c r="Q991" s="3" t="s">
        <v>448</v>
      </c>
      <c r="R991" s="102">
        <v>700158</v>
      </c>
    </row>
    <row r="992" spans="1:18" ht="20.100000000000001" customHeight="1" x14ac:dyDescent="0.2">
      <c r="A992" s="208" t="s">
        <v>1604</v>
      </c>
      <c r="B992" s="208" t="s">
        <v>1175</v>
      </c>
      <c r="C992" s="209" t="s">
        <v>1175</v>
      </c>
      <c r="D992" s="209" t="s">
        <v>1175</v>
      </c>
      <c r="E992" s="186" t="s">
        <v>869</v>
      </c>
      <c r="F992" s="211" t="s">
        <v>1273</v>
      </c>
      <c r="G992" s="28" t="s">
        <v>1269</v>
      </c>
      <c r="H992" s="5" t="s">
        <v>1639</v>
      </c>
      <c r="I992" s="208">
        <v>10</v>
      </c>
      <c r="J992" s="208" t="s">
        <v>33</v>
      </c>
      <c r="K992" s="214">
        <v>60000000</v>
      </c>
      <c r="L992" s="215">
        <v>10</v>
      </c>
      <c r="M992" s="208" t="s">
        <v>765</v>
      </c>
      <c r="N992" s="216" t="s">
        <v>1063</v>
      </c>
      <c r="O992" s="221" t="s">
        <v>127</v>
      </c>
      <c r="P992" s="147" t="s">
        <v>68</v>
      </c>
      <c r="Q992" s="3" t="s">
        <v>448</v>
      </c>
      <c r="R992" s="102">
        <v>561182</v>
      </c>
    </row>
    <row r="993" spans="1:18" ht="20.100000000000001" customHeight="1" x14ac:dyDescent="0.2">
      <c r="A993" s="208" t="s">
        <v>1604</v>
      </c>
      <c r="B993" s="208" t="s">
        <v>1175</v>
      </c>
      <c r="C993" s="209" t="s">
        <v>1175</v>
      </c>
      <c r="D993" s="209" t="s">
        <v>1175</v>
      </c>
      <c r="E993" s="186" t="s">
        <v>869</v>
      </c>
      <c r="F993" s="211" t="s">
        <v>1273</v>
      </c>
      <c r="G993" s="28">
        <v>80101505</v>
      </c>
      <c r="H993" s="5" t="s">
        <v>1640</v>
      </c>
      <c r="I993" s="208">
        <v>10</v>
      </c>
      <c r="J993" s="208" t="s">
        <v>33</v>
      </c>
      <c r="K993" s="214">
        <v>78650000</v>
      </c>
      <c r="L993" s="215">
        <v>1</v>
      </c>
      <c r="M993" s="208" t="s">
        <v>765</v>
      </c>
      <c r="N993" s="216" t="s">
        <v>1063</v>
      </c>
      <c r="O993" s="221" t="s">
        <v>68</v>
      </c>
      <c r="P993" s="147" t="s">
        <v>67</v>
      </c>
      <c r="Q993" s="3" t="s">
        <v>448</v>
      </c>
      <c r="R993" s="103"/>
    </row>
    <row r="994" spans="1:18" ht="20.100000000000001" customHeight="1" x14ac:dyDescent="0.2">
      <c r="A994" s="208" t="s">
        <v>1604</v>
      </c>
      <c r="B994" s="208" t="s">
        <v>1175</v>
      </c>
      <c r="C994" s="209" t="s">
        <v>1175</v>
      </c>
      <c r="D994" s="209" t="s">
        <v>1175</v>
      </c>
      <c r="E994" s="186" t="s">
        <v>869</v>
      </c>
      <c r="F994" s="211" t="s">
        <v>1273</v>
      </c>
      <c r="G994" s="28" t="s">
        <v>1278</v>
      </c>
      <c r="H994" s="5" t="s">
        <v>1641</v>
      </c>
      <c r="I994" s="208">
        <v>10</v>
      </c>
      <c r="J994" s="208" t="s">
        <v>33</v>
      </c>
      <c r="K994" s="214">
        <v>66000000</v>
      </c>
      <c r="L994" s="215">
        <v>11</v>
      </c>
      <c r="M994" s="208" t="s">
        <v>765</v>
      </c>
      <c r="N994" s="216" t="s">
        <v>1063</v>
      </c>
      <c r="O994" s="221" t="s">
        <v>127</v>
      </c>
      <c r="P994" s="147" t="s">
        <v>68</v>
      </c>
      <c r="Q994" s="3" t="s">
        <v>448</v>
      </c>
      <c r="R994" s="102">
        <v>700156</v>
      </c>
    </row>
    <row r="995" spans="1:18" ht="20.100000000000001" customHeight="1" x14ac:dyDescent="0.2">
      <c r="A995" s="208" t="s">
        <v>1604</v>
      </c>
      <c r="B995" s="208" t="s">
        <v>1175</v>
      </c>
      <c r="C995" s="209" t="s">
        <v>1175</v>
      </c>
      <c r="D995" s="209" t="s">
        <v>1175</v>
      </c>
      <c r="E995" s="186" t="s">
        <v>869</v>
      </c>
      <c r="F995" s="211" t="s">
        <v>1273</v>
      </c>
      <c r="G995" s="28">
        <v>80101500</v>
      </c>
      <c r="H995" s="5" t="s">
        <v>1642</v>
      </c>
      <c r="I995" s="208">
        <v>10</v>
      </c>
      <c r="J995" s="208" t="s">
        <v>33</v>
      </c>
      <c r="K995" s="214">
        <v>48400000</v>
      </c>
      <c r="L995" s="215">
        <v>11</v>
      </c>
      <c r="M995" s="208" t="s">
        <v>765</v>
      </c>
      <c r="N995" s="216" t="s">
        <v>1063</v>
      </c>
      <c r="O995" s="221" t="s">
        <v>127</v>
      </c>
      <c r="P995" s="147" t="s">
        <v>68</v>
      </c>
      <c r="Q995" s="3" t="s">
        <v>448</v>
      </c>
      <c r="R995" s="102">
        <v>700157</v>
      </c>
    </row>
    <row r="996" spans="1:18" ht="20.100000000000001" customHeight="1" x14ac:dyDescent="0.2">
      <c r="A996" s="208" t="s">
        <v>1604</v>
      </c>
      <c r="B996" s="208" t="s">
        <v>1175</v>
      </c>
      <c r="C996" s="209" t="s">
        <v>1175</v>
      </c>
      <c r="D996" s="209" t="s">
        <v>1175</v>
      </c>
      <c r="E996" s="186" t="s">
        <v>869</v>
      </c>
      <c r="F996" s="211" t="s">
        <v>1273</v>
      </c>
      <c r="G996" s="28">
        <v>86101705</v>
      </c>
      <c r="H996" s="5" t="s">
        <v>1643</v>
      </c>
      <c r="I996" s="208">
        <v>10</v>
      </c>
      <c r="J996" s="208" t="s">
        <v>33</v>
      </c>
      <c r="K996" s="214">
        <v>59180000</v>
      </c>
      <c r="L996" s="215">
        <v>11</v>
      </c>
      <c r="M996" s="208" t="s">
        <v>765</v>
      </c>
      <c r="N996" s="216" t="s">
        <v>1063</v>
      </c>
      <c r="O996" s="221" t="s">
        <v>127</v>
      </c>
      <c r="P996" s="147" t="s">
        <v>68</v>
      </c>
      <c r="Q996" s="3" t="s">
        <v>448</v>
      </c>
      <c r="R996" s="102">
        <v>700160</v>
      </c>
    </row>
    <row r="997" spans="1:18" ht="20.100000000000001" customHeight="1" x14ac:dyDescent="0.2">
      <c r="A997" s="208" t="s">
        <v>1604</v>
      </c>
      <c r="B997" s="208" t="s">
        <v>1175</v>
      </c>
      <c r="C997" s="209" t="s">
        <v>1175</v>
      </c>
      <c r="D997" s="209" t="s">
        <v>1175</v>
      </c>
      <c r="E997" s="186" t="s">
        <v>869</v>
      </c>
      <c r="F997" s="211" t="s">
        <v>1273</v>
      </c>
      <c r="G997" s="28" t="s">
        <v>1644</v>
      </c>
      <c r="H997" s="5" t="s">
        <v>1645</v>
      </c>
      <c r="I997" s="208">
        <v>10</v>
      </c>
      <c r="J997" s="208" t="s">
        <v>33</v>
      </c>
      <c r="K997" s="214">
        <v>44000000</v>
      </c>
      <c r="L997" s="215">
        <v>11</v>
      </c>
      <c r="M997" s="208" t="s">
        <v>765</v>
      </c>
      <c r="N997" s="216" t="s">
        <v>1063</v>
      </c>
      <c r="O997" s="221" t="s">
        <v>127</v>
      </c>
      <c r="P997" s="147" t="s">
        <v>68</v>
      </c>
      <c r="Q997" s="3" t="s">
        <v>448</v>
      </c>
      <c r="R997" s="102">
        <v>700163</v>
      </c>
    </row>
    <row r="998" spans="1:18" ht="20.100000000000001" customHeight="1" x14ac:dyDescent="0.2">
      <c r="A998" s="208" t="s">
        <v>1604</v>
      </c>
      <c r="B998" s="208" t="s">
        <v>1175</v>
      </c>
      <c r="C998" s="209" t="s">
        <v>1175</v>
      </c>
      <c r="D998" s="209" t="s">
        <v>1175</v>
      </c>
      <c r="E998" s="186" t="s">
        <v>869</v>
      </c>
      <c r="F998" s="211" t="s">
        <v>1273</v>
      </c>
      <c r="G998" s="28">
        <v>80101500</v>
      </c>
      <c r="H998" s="5" t="s">
        <v>1646</v>
      </c>
      <c r="I998" s="208">
        <v>10</v>
      </c>
      <c r="J998" s="208" t="s">
        <v>33</v>
      </c>
      <c r="K998" s="214">
        <v>105250000</v>
      </c>
      <c r="L998" s="215">
        <v>1</v>
      </c>
      <c r="M998" s="208" t="s">
        <v>765</v>
      </c>
      <c r="N998" s="216" t="s">
        <v>1063</v>
      </c>
      <c r="O998" s="221" t="s">
        <v>36</v>
      </c>
      <c r="P998" s="147" t="s">
        <v>80</v>
      </c>
      <c r="Q998" s="3" t="s">
        <v>497</v>
      </c>
      <c r="R998" s="103">
        <v>700174</v>
      </c>
    </row>
    <row r="999" spans="1:18" ht="20.100000000000001" customHeight="1" x14ac:dyDescent="0.2">
      <c r="A999" s="208" t="s">
        <v>1604</v>
      </c>
      <c r="B999" s="208" t="s">
        <v>1175</v>
      </c>
      <c r="C999" s="209" t="s">
        <v>1175</v>
      </c>
      <c r="D999" s="209" t="s">
        <v>1175</v>
      </c>
      <c r="E999" s="186" t="s">
        <v>869</v>
      </c>
      <c r="F999" s="211" t="s">
        <v>1273</v>
      </c>
      <c r="G999" s="28">
        <v>80101500</v>
      </c>
      <c r="H999" s="5" t="s">
        <v>1647</v>
      </c>
      <c r="I999" s="208">
        <v>10</v>
      </c>
      <c r="J999" s="208" t="s">
        <v>33</v>
      </c>
      <c r="K999" s="214">
        <v>78650000</v>
      </c>
      <c r="L999" s="215">
        <v>11</v>
      </c>
      <c r="M999" s="208" t="s">
        <v>765</v>
      </c>
      <c r="N999" s="216" t="s">
        <v>1063</v>
      </c>
      <c r="O999" s="221" t="s">
        <v>127</v>
      </c>
      <c r="P999" s="147" t="s">
        <v>68</v>
      </c>
      <c r="Q999" s="3" t="s">
        <v>448</v>
      </c>
      <c r="R999" s="102">
        <v>700155</v>
      </c>
    </row>
    <row r="1000" spans="1:18" ht="20.100000000000001" customHeight="1" x14ac:dyDescent="0.2">
      <c r="A1000" s="208" t="s">
        <v>1604</v>
      </c>
      <c r="B1000" s="208" t="s">
        <v>1175</v>
      </c>
      <c r="C1000" s="209" t="s">
        <v>1175</v>
      </c>
      <c r="D1000" s="209" t="s">
        <v>1175</v>
      </c>
      <c r="E1000" s="186" t="s">
        <v>869</v>
      </c>
      <c r="F1000" s="211" t="s">
        <v>1273</v>
      </c>
      <c r="G1000" s="28" t="s">
        <v>1644</v>
      </c>
      <c r="H1000" s="5" t="s">
        <v>1648</v>
      </c>
      <c r="I1000" s="208">
        <v>10</v>
      </c>
      <c r="J1000" s="208" t="s">
        <v>33</v>
      </c>
      <c r="K1000" s="214">
        <v>44000000</v>
      </c>
      <c r="L1000" s="215">
        <v>11</v>
      </c>
      <c r="M1000" s="208" t="s">
        <v>765</v>
      </c>
      <c r="N1000" s="216" t="s">
        <v>1063</v>
      </c>
      <c r="O1000" s="221" t="s">
        <v>127</v>
      </c>
      <c r="P1000" s="147" t="s">
        <v>68</v>
      </c>
      <c r="Q1000" s="3" t="s">
        <v>448</v>
      </c>
      <c r="R1000" s="102">
        <v>700164</v>
      </c>
    </row>
    <row r="1001" spans="1:18" ht="20.100000000000001" customHeight="1" x14ac:dyDescent="0.2">
      <c r="A1001" s="208" t="s">
        <v>1604</v>
      </c>
      <c r="B1001" s="208" t="s">
        <v>1175</v>
      </c>
      <c r="C1001" s="209" t="s">
        <v>1175</v>
      </c>
      <c r="D1001" s="209" t="s">
        <v>1175</v>
      </c>
      <c r="E1001" s="186" t="s">
        <v>880</v>
      </c>
      <c r="F1001" s="211" t="s">
        <v>374</v>
      </c>
      <c r="G1001" s="28">
        <v>73121500</v>
      </c>
      <c r="H1001" s="5" t="s">
        <v>1649</v>
      </c>
      <c r="I1001" s="208">
        <v>10</v>
      </c>
      <c r="J1001" s="208" t="s">
        <v>33</v>
      </c>
      <c r="K1001" s="214">
        <v>898550000</v>
      </c>
      <c r="L1001" s="215">
        <v>1</v>
      </c>
      <c r="M1001" s="208" t="s">
        <v>765</v>
      </c>
      <c r="N1001" s="216" t="s">
        <v>1063</v>
      </c>
      <c r="O1001" s="221" t="s">
        <v>67</v>
      </c>
      <c r="P1001" s="147" t="s">
        <v>36</v>
      </c>
      <c r="Q1001" s="3" t="s">
        <v>448</v>
      </c>
      <c r="R1001" s="103">
        <v>700167</v>
      </c>
    </row>
    <row r="1002" spans="1:18" ht="20.100000000000001" customHeight="1" x14ac:dyDescent="0.2">
      <c r="A1002" s="208" t="s">
        <v>1604</v>
      </c>
      <c r="B1002" s="208" t="s">
        <v>1175</v>
      </c>
      <c r="C1002" s="209" t="s">
        <v>1175</v>
      </c>
      <c r="D1002" s="209" t="s">
        <v>1175</v>
      </c>
      <c r="E1002" s="186" t="s">
        <v>1344</v>
      </c>
      <c r="F1002" s="211" t="s">
        <v>1345</v>
      </c>
      <c r="G1002" s="28" t="s">
        <v>1346</v>
      </c>
      <c r="H1002" s="5" t="s">
        <v>1650</v>
      </c>
      <c r="I1002" s="208">
        <v>10</v>
      </c>
      <c r="J1002" s="208" t="s">
        <v>33</v>
      </c>
      <c r="K1002" s="214">
        <v>21238000</v>
      </c>
      <c r="L1002" s="215">
        <v>2</v>
      </c>
      <c r="M1002" s="208" t="s">
        <v>765</v>
      </c>
      <c r="N1002" s="216" t="s">
        <v>1063</v>
      </c>
      <c r="O1002" s="221" t="s">
        <v>127</v>
      </c>
      <c r="P1002" s="147" t="s">
        <v>68</v>
      </c>
      <c r="Q1002" s="3" t="s">
        <v>448</v>
      </c>
      <c r="R1002" s="102">
        <v>700042</v>
      </c>
    </row>
    <row r="1003" spans="1:18" ht="20.100000000000001" customHeight="1" x14ac:dyDescent="0.2">
      <c r="A1003" s="208" t="s">
        <v>1604</v>
      </c>
      <c r="B1003" s="208" t="s">
        <v>1175</v>
      </c>
      <c r="C1003" s="209" t="s">
        <v>1175</v>
      </c>
      <c r="D1003" s="209" t="s">
        <v>1175</v>
      </c>
      <c r="E1003" s="186" t="s">
        <v>1344</v>
      </c>
      <c r="F1003" s="211" t="s">
        <v>1345</v>
      </c>
      <c r="G1003" s="28" t="s">
        <v>1346</v>
      </c>
      <c r="H1003" s="5" t="s">
        <v>1651</v>
      </c>
      <c r="I1003" s="208">
        <v>10</v>
      </c>
      <c r="J1003" s="208" t="s">
        <v>33</v>
      </c>
      <c r="K1003" s="214">
        <v>9290000</v>
      </c>
      <c r="L1003" s="215">
        <v>1</v>
      </c>
      <c r="M1003" s="208" t="s">
        <v>765</v>
      </c>
      <c r="N1003" s="216" t="s">
        <v>1063</v>
      </c>
      <c r="O1003" s="221" t="s">
        <v>127</v>
      </c>
      <c r="P1003" s="147" t="s">
        <v>68</v>
      </c>
      <c r="Q1003" s="3" t="s">
        <v>448</v>
      </c>
      <c r="R1003" s="102">
        <v>700042</v>
      </c>
    </row>
    <row r="1004" spans="1:18" ht="20.100000000000001" customHeight="1" x14ac:dyDescent="0.2">
      <c r="A1004" s="208" t="s">
        <v>1604</v>
      </c>
      <c r="B1004" s="208" t="s">
        <v>1175</v>
      </c>
      <c r="C1004" s="209" t="s">
        <v>1175</v>
      </c>
      <c r="D1004" s="209" t="s">
        <v>1175</v>
      </c>
      <c r="E1004" s="186" t="s">
        <v>1344</v>
      </c>
      <c r="F1004" s="211" t="s">
        <v>1345</v>
      </c>
      <c r="G1004" s="28" t="s">
        <v>1346</v>
      </c>
      <c r="H1004" s="5" t="s">
        <v>1652</v>
      </c>
      <c r="I1004" s="208">
        <v>10</v>
      </c>
      <c r="J1004" s="208" t="s">
        <v>33</v>
      </c>
      <c r="K1004" s="214">
        <v>23472000</v>
      </c>
      <c r="L1004" s="215">
        <v>1</v>
      </c>
      <c r="M1004" s="208" t="s">
        <v>765</v>
      </c>
      <c r="N1004" s="216" t="s">
        <v>1063</v>
      </c>
      <c r="O1004" s="221" t="s">
        <v>127</v>
      </c>
      <c r="P1004" s="147" t="s">
        <v>68</v>
      </c>
      <c r="Q1004" s="3" t="s">
        <v>448</v>
      </c>
      <c r="R1004" s="103"/>
    </row>
    <row r="1005" spans="1:18" ht="20.100000000000001" customHeight="1" x14ac:dyDescent="0.2">
      <c r="A1005" s="208" t="s">
        <v>1604</v>
      </c>
      <c r="B1005" s="208" t="s">
        <v>1175</v>
      </c>
      <c r="C1005" s="209" t="s">
        <v>1175</v>
      </c>
      <c r="D1005" s="209" t="s">
        <v>1175</v>
      </c>
      <c r="E1005" s="186" t="s">
        <v>1591</v>
      </c>
      <c r="F1005" s="211" t="s">
        <v>394</v>
      </c>
      <c r="G1005" s="28">
        <v>85122200</v>
      </c>
      <c r="H1005" s="5" t="s">
        <v>1653</v>
      </c>
      <c r="I1005" s="208">
        <v>10</v>
      </c>
      <c r="J1005" s="208" t="s">
        <v>33</v>
      </c>
      <c r="K1005" s="214">
        <v>650000000</v>
      </c>
      <c r="L1005" s="215">
        <v>1</v>
      </c>
      <c r="M1005" s="208" t="s">
        <v>765</v>
      </c>
      <c r="N1005" s="216" t="s">
        <v>1063</v>
      </c>
      <c r="O1005" s="221" t="s">
        <v>35</v>
      </c>
      <c r="P1005" s="147" t="s">
        <v>80</v>
      </c>
      <c r="Q1005" s="3" t="s">
        <v>429</v>
      </c>
      <c r="R1005" s="103">
        <v>700172</v>
      </c>
    </row>
    <row r="1006" spans="1:18" ht="20.100000000000001" customHeight="1" x14ac:dyDescent="0.2">
      <c r="A1006" s="208" t="s">
        <v>1604</v>
      </c>
      <c r="B1006" s="208" t="s">
        <v>1175</v>
      </c>
      <c r="C1006" s="209" t="s">
        <v>1175</v>
      </c>
      <c r="D1006" s="209" t="s">
        <v>1175</v>
      </c>
      <c r="E1006" s="186" t="s">
        <v>1591</v>
      </c>
      <c r="F1006" s="211" t="s">
        <v>394</v>
      </c>
      <c r="G1006" s="28" t="s">
        <v>1654</v>
      </c>
      <c r="H1006" s="5" t="s">
        <v>1655</v>
      </c>
      <c r="I1006" s="208">
        <v>10</v>
      </c>
      <c r="J1006" s="208" t="s">
        <v>33</v>
      </c>
      <c r="K1006" s="214">
        <v>70000000</v>
      </c>
      <c r="L1006" s="215">
        <v>10</v>
      </c>
      <c r="M1006" s="208" t="s">
        <v>765</v>
      </c>
      <c r="N1006" s="216" t="s">
        <v>1063</v>
      </c>
      <c r="O1006" s="221" t="s">
        <v>127</v>
      </c>
      <c r="P1006" s="147" t="s">
        <v>68</v>
      </c>
      <c r="Q1006" s="3" t="s">
        <v>448</v>
      </c>
      <c r="R1006" s="103"/>
    </row>
    <row r="1007" spans="1:18" ht="20.100000000000001" customHeight="1" x14ac:dyDescent="0.2">
      <c r="A1007" s="208" t="s">
        <v>1604</v>
      </c>
      <c r="B1007" s="208" t="s">
        <v>1175</v>
      </c>
      <c r="C1007" s="209" t="s">
        <v>1175</v>
      </c>
      <c r="D1007" s="209" t="s">
        <v>1175</v>
      </c>
      <c r="E1007" s="186" t="s">
        <v>1591</v>
      </c>
      <c r="F1007" s="211" t="s">
        <v>394</v>
      </c>
      <c r="G1007" s="28" t="s">
        <v>1656</v>
      </c>
      <c r="H1007" s="5" t="s">
        <v>1657</v>
      </c>
      <c r="I1007" s="208">
        <v>10</v>
      </c>
      <c r="J1007" s="208" t="s">
        <v>33</v>
      </c>
      <c r="K1007" s="214">
        <v>50000000</v>
      </c>
      <c r="L1007" s="215">
        <v>10</v>
      </c>
      <c r="M1007" s="208" t="s">
        <v>765</v>
      </c>
      <c r="N1007" s="216" t="s">
        <v>1063</v>
      </c>
      <c r="O1007" s="221" t="s">
        <v>127</v>
      </c>
      <c r="P1007" s="147" t="s">
        <v>68</v>
      </c>
      <c r="Q1007" s="3" t="s">
        <v>448</v>
      </c>
      <c r="R1007" s="102">
        <v>700161</v>
      </c>
    </row>
    <row r="1008" spans="1:18" ht="20.100000000000001" customHeight="1" x14ac:dyDescent="0.2">
      <c r="A1008" s="208" t="s">
        <v>1604</v>
      </c>
      <c r="B1008" s="208" t="s">
        <v>1175</v>
      </c>
      <c r="C1008" s="209" t="s">
        <v>1175</v>
      </c>
      <c r="D1008" s="209" t="s">
        <v>1175</v>
      </c>
      <c r="E1008" s="186" t="s">
        <v>1591</v>
      </c>
      <c r="F1008" s="211" t="s">
        <v>394</v>
      </c>
      <c r="G1008" s="28" t="s">
        <v>1656</v>
      </c>
      <c r="H1008" s="5" t="s">
        <v>1658</v>
      </c>
      <c r="I1008" s="208">
        <v>10</v>
      </c>
      <c r="J1008" s="208" t="s">
        <v>33</v>
      </c>
      <c r="K1008" s="214">
        <v>50000000</v>
      </c>
      <c r="L1008" s="215">
        <v>10</v>
      </c>
      <c r="M1008" s="208" t="s">
        <v>765</v>
      </c>
      <c r="N1008" s="216" t="s">
        <v>1063</v>
      </c>
      <c r="O1008" s="221" t="s">
        <v>127</v>
      </c>
      <c r="P1008" s="147" t="s">
        <v>68</v>
      </c>
      <c r="Q1008" s="3" t="s">
        <v>448</v>
      </c>
      <c r="R1008" s="102">
        <v>700161</v>
      </c>
    </row>
    <row r="1009" spans="1:18" ht="20.100000000000001" customHeight="1" x14ac:dyDescent="0.2">
      <c r="A1009" s="208" t="s">
        <v>1604</v>
      </c>
      <c r="B1009" s="208" t="s">
        <v>1175</v>
      </c>
      <c r="C1009" s="209" t="s">
        <v>1175</v>
      </c>
      <c r="D1009" s="209" t="s">
        <v>1175</v>
      </c>
      <c r="E1009" s="186" t="s">
        <v>1591</v>
      </c>
      <c r="F1009" s="211" t="s">
        <v>394</v>
      </c>
      <c r="G1009" s="28" t="s">
        <v>1654</v>
      </c>
      <c r="H1009" s="5" t="s">
        <v>1655</v>
      </c>
      <c r="I1009" s="208">
        <v>10</v>
      </c>
      <c r="J1009" s="208" t="s">
        <v>33</v>
      </c>
      <c r="K1009" s="214">
        <v>70000000</v>
      </c>
      <c r="L1009" s="215">
        <v>10</v>
      </c>
      <c r="M1009" s="208" t="s">
        <v>765</v>
      </c>
      <c r="N1009" s="216" t="s">
        <v>1063</v>
      </c>
      <c r="O1009" s="221" t="s">
        <v>127</v>
      </c>
      <c r="P1009" s="147" t="s">
        <v>68</v>
      </c>
      <c r="Q1009" s="3" t="s">
        <v>448</v>
      </c>
      <c r="R1009" s="102">
        <v>700150</v>
      </c>
    </row>
    <row r="1010" spans="1:18" ht="20.100000000000001" customHeight="1" x14ac:dyDescent="0.2">
      <c r="A1010" s="208" t="s">
        <v>1659</v>
      </c>
      <c r="B1010" s="208" t="s">
        <v>1175</v>
      </c>
      <c r="C1010" s="209" t="s">
        <v>1175</v>
      </c>
      <c r="D1010" s="209" t="s">
        <v>1175</v>
      </c>
      <c r="E1010" s="186" t="s">
        <v>947</v>
      </c>
      <c r="F1010" s="211" t="s">
        <v>406</v>
      </c>
      <c r="G1010" s="28" t="s">
        <v>1660</v>
      </c>
      <c r="H1010" s="5" t="s">
        <v>1661</v>
      </c>
      <c r="I1010" s="208">
        <v>10</v>
      </c>
      <c r="J1010" s="208" t="s">
        <v>33</v>
      </c>
      <c r="K1010" s="214">
        <v>74152338.230000004</v>
      </c>
      <c r="L1010" s="215">
        <v>1</v>
      </c>
      <c r="M1010" s="208" t="s">
        <v>765</v>
      </c>
      <c r="N1010" s="216" t="s">
        <v>1063</v>
      </c>
      <c r="O1010" s="221" t="s">
        <v>127</v>
      </c>
      <c r="P1010" s="147" t="s">
        <v>127</v>
      </c>
      <c r="Q1010" s="3" t="s">
        <v>650</v>
      </c>
      <c r="R1010" s="101" t="s">
        <v>1662</v>
      </c>
    </row>
    <row r="1011" spans="1:18" ht="20.100000000000001" customHeight="1" x14ac:dyDescent="0.2">
      <c r="A1011" s="208" t="s">
        <v>1659</v>
      </c>
      <c r="B1011" s="208" t="s">
        <v>1175</v>
      </c>
      <c r="C1011" s="209" t="s">
        <v>1175</v>
      </c>
      <c r="D1011" s="209" t="s">
        <v>1060</v>
      </c>
      <c r="E1011" s="186" t="s">
        <v>947</v>
      </c>
      <c r="F1011" s="211" t="s">
        <v>406</v>
      </c>
      <c r="G1011" s="28" t="s">
        <v>1660</v>
      </c>
      <c r="H1011" s="5" t="s">
        <v>1663</v>
      </c>
      <c r="I1011" s="208">
        <v>10</v>
      </c>
      <c r="J1011" s="208" t="s">
        <v>33</v>
      </c>
      <c r="K1011" s="214">
        <v>89046685.609999999</v>
      </c>
      <c r="L1011" s="215">
        <v>1</v>
      </c>
      <c r="M1011" s="208" t="s">
        <v>765</v>
      </c>
      <c r="N1011" s="216" t="s">
        <v>1063</v>
      </c>
      <c r="O1011" s="221" t="s">
        <v>127</v>
      </c>
      <c r="P1011" s="147" t="s">
        <v>127</v>
      </c>
      <c r="Q1011" s="3" t="s">
        <v>650</v>
      </c>
      <c r="R1011" s="101" t="s">
        <v>1664</v>
      </c>
    </row>
    <row r="1012" spans="1:18" ht="20.100000000000001" customHeight="1" x14ac:dyDescent="0.2">
      <c r="A1012" s="208" t="s">
        <v>1659</v>
      </c>
      <c r="B1012" s="208" t="s">
        <v>1175</v>
      </c>
      <c r="C1012" s="209" t="s">
        <v>1175</v>
      </c>
      <c r="D1012" s="209" t="s">
        <v>1665</v>
      </c>
      <c r="E1012" s="186" t="s">
        <v>947</v>
      </c>
      <c r="F1012" s="211" t="s">
        <v>406</v>
      </c>
      <c r="G1012" s="28" t="s">
        <v>1660</v>
      </c>
      <c r="H1012" s="5" t="s">
        <v>1666</v>
      </c>
      <c r="I1012" s="208">
        <v>10</v>
      </c>
      <c r="J1012" s="208" t="s">
        <v>33</v>
      </c>
      <c r="K1012" s="214">
        <v>27603291.920000002</v>
      </c>
      <c r="L1012" s="215">
        <v>1</v>
      </c>
      <c r="M1012" s="208" t="s">
        <v>765</v>
      </c>
      <c r="N1012" s="216" t="s">
        <v>1063</v>
      </c>
      <c r="O1012" s="221" t="s">
        <v>127</v>
      </c>
      <c r="P1012" s="147" t="s">
        <v>127</v>
      </c>
      <c r="Q1012" s="3" t="s">
        <v>650</v>
      </c>
      <c r="R1012" s="101" t="s">
        <v>1667</v>
      </c>
    </row>
    <row r="1013" spans="1:18" ht="20.100000000000001" customHeight="1" x14ac:dyDescent="0.2">
      <c r="A1013" s="208" t="s">
        <v>1659</v>
      </c>
      <c r="B1013" s="208" t="s">
        <v>1175</v>
      </c>
      <c r="C1013" s="209" t="s">
        <v>1175</v>
      </c>
      <c r="D1013" s="209" t="s">
        <v>1506</v>
      </c>
      <c r="E1013" s="186" t="s">
        <v>947</v>
      </c>
      <c r="F1013" s="211" t="s">
        <v>406</v>
      </c>
      <c r="G1013" s="28" t="s">
        <v>1660</v>
      </c>
      <c r="H1013" s="5" t="s">
        <v>1668</v>
      </c>
      <c r="I1013" s="208">
        <v>10</v>
      </c>
      <c r="J1013" s="208" t="s">
        <v>33</v>
      </c>
      <c r="K1013" s="214">
        <v>70724513.069999993</v>
      </c>
      <c r="L1013" s="215">
        <v>1</v>
      </c>
      <c r="M1013" s="208" t="s">
        <v>765</v>
      </c>
      <c r="N1013" s="216" t="s">
        <v>1063</v>
      </c>
      <c r="O1013" s="221" t="s">
        <v>127</v>
      </c>
      <c r="P1013" s="147" t="s">
        <v>127</v>
      </c>
      <c r="Q1013" s="3" t="s">
        <v>650</v>
      </c>
      <c r="R1013" s="101" t="s">
        <v>1669</v>
      </c>
    </row>
    <row r="1014" spans="1:18" ht="20.100000000000001" customHeight="1" x14ac:dyDescent="0.2">
      <c r="A1014" s="208" t="s">
        <v>1659</v>
      </c>
      <c r="B1014" s="208" t="s">
        <v>1175</v>
      </c>
      <c r="C1014" s="209" t="s">
        <v>1175</v>
      </c>
      <c r="D1014" s="209" t="s">
        <v>1087</v>
      </c>
      <c r="E1014" s="186" t="s">
        <v>947</v>
      </c>
      <c r="F1014" s="211" t="s">
        <v>406</v>
      </c>
      <c r="G1014" s="28" t="s">
        <v>1660</v>
      </c>
      <c r="H1014" s="5" t="s">
        <v>1670</v>
      </c>
      <c r="I1014" s="208">
        <v>10</v>
      </c>
      <c r="J1014" s="208" t="s">
        <v>33</v>
      </c>
      <c r="K1014" s="214">
        <v>41683052.950000003</v>
      </c>
      <c r="L1014" s="215">
        <v>1</v>
      </c>
      <c r="M1014" s="208" t="s">
        <v>765</v>
      </c>
      <c r="N1014" s="216" t="s">
        <v>1063</v>
      </c>
      <c r="O1014" s="221" t="s">
        <v>127</v>
      </c>
      <c r="P1014" s="147" t="s">
        <v>127</v>
      </c>
      <c r="Q1014" s="3" t="s">
        <v>650</v>
      </c>
      <c r="R1014" s="101" t="s">
        <v>1671</v>
      </c>
    </row>
    <row r="1015" spans="1:18" ht="20.100000000000001" customHeight="1" x14ac:dyDescent="0.2">
      <c r="A1015" s="208" t="s">
        <v>1659</v>
      </c>
      <c r="B1015" s="208" t="s">
        <v>1175</v>
      </c>
      <c r="C1015" s="209" t="s">
        <v>1175</v>
      </c>
      <c r="D1015" s="209" t="s">
        <v>1151</v>
      </c>
      <c r="E1015" s="186" t="s">
        <v>947</v>
      </c>
      <c r="F1015" s="211" t="s">
        <v>406</v>
      </c>
      <c r="G1015" s="28" t="s">
        <v>1660</v>
      </c>
      <c r="H1015" s="5" t="s">
        <v>1672</v>
      </c>
      <c r="I1015" s="208">
        <v>10</v>
      </c>
      <c r="J1015" s="208" t="s">
        <v>33</v>
      </c>
      <c r="K1015" s="214">
        <v>77754469.420000002</v>
      </c>
      <c r="L1015" s="215">
        <v>1</v>
      </c>
      <c r="M1015" s="208" t="s">
        <v>765</v>
      </c>
      <c r="N1015" s="216" t="s">
        <v>1063</v>
      </c>
      <c r="O1015" s="221" t="s">
        <v>127</v>
      </c>
      <c r="P1015" s="147" t="s">
        <v>127</v>
      </c>
      <c r="Q1015" s="3" t="s">
        <v>650</v>
      </c>
      <c r="R1015" s="101" t="s">
        <v>1673</v>
      </c>
    </row>
    <row r="1016" spans="1:18" ht="20.100000000000001" customHeight="1" x14ac:dyDescent="0.2">
      <c r="A1016" s="208" t="s">
        <v>1659</v>
      </c>
      <c r="B1016" s="208" t="s">
        <v>1175</v>
      </c>
      <c r="C1016" s="209" t="s">
        <v>1175</v>
      </c>
      <c r="D1016" s="209" t="s">
        <v>1433</v>
      </c>
      <c r="E1016" s="186" t="s">
        <v>947</v>
      </c>
      <c r="F1016" s="211" t="s">
        <v>406</v>
      </c>
      <c r="G1016" s="28" t="s">
        <v>1660</v>
      </c>
      <c r="H1016" s="5" t="s">
        <v>1674</v>
      </c>
      <c r="I1016" s="208">
        <v>10</v>
      </c>
      <c r="J1016" s="208" t="s">
        <v>33</v>
      </c>
      <c r="K1016" s="214">
        <v>71250676.450000003</v>
      </c>
      <c r="L1016" s="215">
        <v>1</v>
      </c>
      <c r="M1016" s="208" t="s">
        <v>765</v>
      </c>
      <c r="N1016" s="216" t="s">
        <v>1063</v>
      </c>
      <c r="O1016" s="221" t="s">
        <v>127</v>
      </c>
      <c r="P1016" s="147" t="s">
        <v>127</v>
      </c>
      <c r="Q1016" s="3" t="s">
        <v>650</v>
      </c>
      <c r="R1016" s="101" t="s">
        <v>1675</v>
      </c>
    </row>
    <row r="1017" spans="1:18" ht="20.100000000000001" customHeight="1" x14ac:dyDescent="0.2">
      <c r="A1017" s="208" t="s">
        <v>1659</v>
      </c>
      <c r="B1017" s="208" t="s">
        <v>1175</v>
      </c>
      <c r="C1017" s="209" t="s">
        <v>1175</v>
      </c>
      <c r="D1017" s="209" t="s">
        <v>1445</v>
      </c>
      <c r="E1017" s="186" t="s">
        <v>947</v>
      </c>
      <c r="F1017" s="211" t="s">
        <v>406</v>
      </c>
      <c r="G1017" s="28" t="s">
        <v>1660</v>
      </c>
      <c r="H1017" s="5" t="s">
        <v>1676</v>
      </c>
      <c r="I1017" s="208">
        <v>10</v>
      </c>
      <c r="J1017" s="208" t="s">
        <v>33</v>
      </c>
      <c r="K1017" s="214">
        <v>32163851.559999999</v>
      </c>
      <c r="L1017" s="215">
        <v>1</v>
      </c>
      <c r="M1017" s="208" t="s">
        <v>765</v>
      </c>
      <c r="N1017" s="216" t="s">
        <v>1063</v>
      </c>
      <c r="O1017" s="221" t="s">
        <v>127</v>
      </c>
      <c r="P1017" s="147" t="s">
        <v>127</v>
      </c>
      <c r="Q1017" s="3" t="s">
        <v>650</v>
      </c>
      <c r="R1017" s="101" t="s">
        <v>1677</v>
      </c>
    </row>
    <row r="1018" spans="1:18" ht="20.100000000000001" customHeight="1" x14ac:dyDescent="0.2">
      <c r="A1018" s="208" t="s">
        <v>1659</v>
      </c>
      <c r="B1018" s="208" t="s">
        <v>1175</v>
      </c>
      <c r="C1018" s="209" t="s">
        <v>1175</v>
      </c>
      <c r="D1018" s="209" t="s">
        <v>1678</v>
      </c>
      <c r="E1018" s="186" t="s">
        <v>947</v>
      </c>
      <c r="F1018" s="211" t="s">
        <v>406</v>
      </c>
      <c r="G1018" s="28" t="s">
        <v>1660</v>
      </c>
      <c r="H1018" s="5" t="s">
        <v>1679</v>
      </c>
      <c r="I1018" s="208">
        <v>10</v>
      </c>
      <c r="J1018" s="208" t="s">
        <v>33</v>
      </c>
      <c r="K1018" s="214">
        <v>82616812.829999998</v>
      </c>
      <c r="L1018" s="215">
        <v>1</v>
      </c>
      <c r="M1018" s="208" t="s">
        <v>765</v>
      </c>
      <c r="N1018" s="216" t="s">
        <v>1063</v>
      </c>
      <c r="O1018" s="221" t="s">
        <v>127</v>
      </c>
      <c r="P1018" s="147" t="s">
        <v>127</v>
      </c>
      <c r="Q1018" s="3" t="s">
        <v>650</v>
      </c>
      <c r="R1018" s="101" t="s">
        <v>1680</v>
      </c>
    </row>
    <row r="1019" spans="1:18" ht="20.100000000000001" customHeight="1" x14ac:dyDescent="0.2">
      <c r="A1019" s="208" t="s">
        <v>1659</v>
      </c>
      <c r="B1019" s="208" t="s">
        <v>1175</v>
      </c>
      <c r="C1019" s="209" t="s">
        <v>1175</v>
      </c>
      <c r="D1019" s="209" t="s">
        <v>1007</v>
      </c>
      <c r="E1019" s="186" t="s">
        <v>947</v>
      </c>
      <c r="F1019" s="211" t="s">
        <v>406</v>
      </c>
      <c r="G1019" s="28" t="s">
        <v>1660</v>
      </c>
      <c r="H1019" s="5" t="s">
        <v>1681</v>
      </c>
      <c r="I1019" s="208">
        <v>10</v>
      </c>
      <c r="J1019" s="208" t="s">
        <v>33</v>
      </c>
      <c r="K1019" s="214">
        <v>112130771.09</v>
      </c>
      <c r="L1019" s="215">
        <v>1</v>
      </c>
      <c r="M1019" s="208" t="s">
        <v>765</v>
      </c>
      <c r="N1019" s="216" t="s">
        <v>1063</v>
      </c>
      <c r="O1019" s="221" t="s">
        <v>127</v>
      </c>
      <c r="P1019" s="147" t="s">
        <v>127</v>
      </c>
      <c r="Q1019" s="3" t="s">
        <v>650</v>
      </c>
      <c r="R1019" s="101" t="s">
        <v>1682</v>
      </c>
    </row>
    <row r="1020" spans="1:18" ht="20.100000000000001" customHeight="1" x14ac:dyDescent="0.2">
      <c r="A1020" s="208" t="s">
        <v>1659</v>
      </c>
      <c r="B1020" s="208" t="s">
        <v>1175</v>
      </c>
      <c r="C1020" s="209" t="s">
        <v>1175</v>
      </c>
      <c r="D1020" s="209" t="s">
        <v>1385</v>
      </c>
      <c r="E1020" s="186" t="s">
        <v>947</v>
      </c>
      <c r="F1020" s="211" t="s">
        <v>406</v>
      </c>
      <c r="G1020" s="28" t="s">
        <v>1660</v>
      </c>
      <c r="H1020" s="5" t="s">
        <v>1683</v>
      </c>
      <c r="I1020" s="208">
        <v>10</v>
      </c>
      <c r="J1020" s="208" t="s">
        <v>33</v>
      </c>
      <c r="K1020" s="214">
        <v>101019659.98</v>
      </c>
      <c r="L1020" s="215">
        <v>1</v>
      </c>
      <c r="M1020" s="208" t="s">
        <v>765</v>
      </c>
      <c r="N1020" s="216" t="s">
        <v>1063</v>
      </c>
      <c r="O1020" s="221" t="s">
        <v>127</v>
      </c>
      <c r="P1020" s="147" t="s">
        <v>127</v>
      </c>
      <c r="Q1020" s="3" t="s">
        <v>650</v>
      </c>
      <c r="R1020" s="101" t="s">
        <v>1684</v>
      </c>
    </row>
    <row r="1021" spans="1:18" ht="20.100000000000001" customHeight="1" x14ac:dyDescent="0.2">
      <c r="A1021" s="208" t="s">
        <v>1659</v>
      </c>
      <c r="B1021" s="208" t="s">
        <v>1175</v>
      </c>
      <c r="C1021" s="209" t="s">
        <v>1175</v>
      </c>
      <c r="D1021" s="209" t="s">
        <v>1091</v>
      </c>
      <c r="E1021" s="186" t="s">
        <v>947</v>
      </c>
      <c r="F1021" s="211" t="s">
        <v>406</v>
      </c>
      <c r="G1021" s="28" t="s">
        <v>1660</v>
      </c>
      <c r="H1021" s="5" t="s">
        <v>1685</v>
      </c>
      <c r="I1021" s="208">
        <v>10</v>
      </c>
      <c r="J1021" s="208" t="s">
        <v>33</v>
      </c>
      <c r="K1021" s="214">
        <v>30668303.109999999</v>
      </c>
      <c r="L1021" s="215">
        <v>1</v>
      </c>
      <c r="M1021" s="208" t="s">
        <v>765</v>
      </c>
      <c r="N1021" s="216" t="s">
        <v>1063</v>
      </c>
      <c r="O1021" s="221" t="s">
        <v>127</v>
      </c>
      <c r="P1021" s="147" t="s">
        <v>127</v>
      </c>
      <c r="Q1021" s="3" t="s">
        <v>650</v>
      </c>
      <c r="R1021" s="101" t="s">
        <v>1686</v>
      </c>
    </row>
    <row r="1022" spans="1:18" ht="20.100000000000001" customHeight="1" x14ac:dyDescent="0.2">
      <c r="A1022" s="208" t="s">
        <v>1659</v>
      </c>
      <c r="B1022" s="208" t="s">
        <v>1175</v>
      </c>
      <c r="C1022" s="209" t="s">
        <v>1175</v>
      </c>
      <c r="D1022" s="209" t="s">
        <v>1360</v>
      </c>
      <c r="E1022" s="186" t="s">
        <v>947</v>
      </c>
      <c r="F1022" s="211" t="s">
        <v>406</v>
      </c>
      <c r="G1022" s="28" t="s">
        <v>1660</v>
      </c>
      <c r="H1022" s="5" t="s">
        <v>1687</v>
      </c>
      <c r="I1022" s="208">
        <v>10</v>
      </c>
      <c r="J1022" s="208" t="s">
        <v>33</v>
      </c>
      <c r="K1022" s="214">
        <v>84783176.640000001</v>
      </c>
      <c r="L1022" s="215">
        <v>1</v>
      </c>
      <c r="M1022" s="208" t="s">
        <v>765</v>
      </c>
      <c r="N1022" s="216" t="s">
        <v>1063</v>
      </c>
      <c r="O1022" s="221" t="s">
        <v>127</v>
      </c>
      <c r="P1022" s="147" t="s">
        <v>127</v>
      </c>
      <c r="Q1022" s="3" t="s">
        <v>650</v>
      </c>
      <c r="R1022" s="101" t="s">
        <v>1688</v>
      </c>
    </row>
    <row r="1023" spans="1:18" ht="20.100000000000001" customHeight="1" x14ac:dyDescent="0.2">
      <c r="A1023" s="208" t="s">
        <v>1659</v>
      </c>
      <c r="B1023" s="208" t="s">
        <v>1175</v>
      </c>
      <c r="C1023" s="209" t="s">
        <v>1175</v>
      </c>
      <c r="D1023" s="209" t="s">
        <v>1689</v>
      </c>
      <c r="E1023" s="186" t="s">
        <v>947</v>
      </c>
      <c r="F1023" s="211" t="s">
        <v>406</v>
      </c>
      <c r="G1023" s="28" t="s">
        <v>1660</v>
      </c>
      <c r="H1023" s="5" t="s">
        <v>1690</v>
      </c>
      <c r="I1023" s="208">
        <v>10</v>
      </c>
      <c r="J1023" s="208" t="s">
        <v>33</v>
      </c>
      <c r="K1023" s="214">
        <v>31657141.329999998</v>
      </c>
      <c r="L1023" s="215">
        <v>1</v>
      </c>
      <c r="M1023" s="208" t="s">
        <v>765</v>
      </c>
      <c r="N1023" s="216" t="s">
        <v>1063</v>
      </c>
      <c r="O1023" s="221" t="s">
        <v>127</v>
      </c>
      <c r="P1023" s="147" t="s">
        <v>127</v>
      </c>
      <c r="Q1023" s="3" t="s">
        <v>650</v>
      </c>
      <c r="R1023" s="101" t="s">
        <v>1691</v>
      </c>
    </row>
    <row r="1024" spans="1:18" ht="20.100000000000001" customHeight="1" x14ac:dyDescent="0.2">
      <c r="A1024" s="208" t="s">
        <v>1659</v>
      </c>
      <c r="B1024" s="208" t="s">
        <v>1175</v>
      </c>
      <c r="C1024" s="209" t="s">
        <v>1175</v>
      </c>
      <c r="D1024" s="209" t="s">
        <v>1692</v>
      </c>
      <c r="E1024" s="186" t="s">
        <v>947</v>
      </c>
      <c r="F1024" s="211" t="s">
        <v>406</v>
      </c>
      <c r="G1024" s="28" t="s">
        <v>1660</v>
      </c>
      <c r="H1024" s="5" t="s">
        <v>1693</v>
      </c>
      <c r="I1024" s="208">
        <v>10</v>
      </c>
      <c r="J1024" s="208" t="s">
        <v>33</v>
      </c>
      <c r="K1024" s="214">
        <v>34352993.310000002</v>
      </c>
      <c r="L1024" s="215">
        <v>1</v>
      </c>
      <c r="M1024" s="208" t="s">
        <v>765</v>
      </c>
      <c r="N1024" s="216" t="s">
        <v>1063</v>
      </c>
      <c r="O1024" s="221" t="s">
        <v>127</v>
      </c>
      <c r="P1024" s="147" t="s">
        <v>127</v>
      </c>
      <c r="Q1024" s="3" t="s">
        <v>650</v>
      </c>
      <c r="R1024" s="101" t="s">
        <v>1694</v>
      </c>
    </row>
    <row r="1025" spans="1:21" ht="20.100000000000001" customHeight="1" x14ac:dyDescent="0.2">
      <c r="A1025" s="208" t="s">
        <v>1659</v>
      </c>
      <c r="B1025" s="208" t="s">
        <v>1175</v>
      </c>
      <c r="C1025" s="209" t="s">
        <v>1175</v>
      </c>
      <c r="D1025" s="209" t="s">
        <v>1061</v>
      </c>
      <c r="E1025" s="186" t="s">
        <v>947</v>
      </c>
      <c r="F1025" s="211" t="s">
        <v>406</v>
      </c>
      <c r="G1025" s="28" t="s">
        <v>1660</v>
      </c>
      <c r="H1025" s="5" t="s">
        <v>1695</v>
      </c>
      <c r="I1025" s="208">
        <v>10</v>
      </c>
      <c r="J1025" s="208" t="s">
        <v>33</v>
      </c>
      <c r="K1025" s="214">
        <v>38392262.5</v>
      </c>
      <c r="L1025" s="215">
        <v>1</v>
      </c>
      <c r="M1025" s="208" t="s">
        <v>765</v>
      </c>
      <c r="N1025" s="216" t="s">
        <v>1063</v>
      </c>
      <c r="O1025" s="221" t="s">
        <v>127</v>
      </c>
      <c r="P1025" s="147" t="s">
        <v>127</v>
      </c>
      <c r="Q1025" s="3" t="s">
        <v>650</v>
      </c>
      <c r="R1025" s="101" t="s">
        <v>1696</v>
      </c>
    </row>
    <row r="1026" spans="1:21" ht="20.100000000000001" customHeight="1" x14ac:dyDescent="0.2">
      <c r="A1026" s="208" t="s">
        <v>1697</v>
      </c>
      <c r="B1026" s="208" t="s">
        <v>1689</v>
      </c>
      <c r="C1026" s="209" t="s">
        <v>1689</v>
      </c>
      <c r="D1026" s="210" t="s">
        <v>1061</v>
      </c>
      <c r="E1026" s="186" t="s">
        <v>1065</v>
      </c>
      <c r="F1026" s="211" t="s">
        <v>83</v>
      </c>
      <c r="G1026" s="28">
        <v>40101701</v>
      </c>
      <c r="H1026" s="256" t="s">
        <v>1698</v>
      </c>
      <c r="I1026" s="208">
        <v>10</v>
      </c>
      <c r="J1026" s="208" t="s">
        <v>33</v>
      </c>
      <c r="K1026" s="214">
        <v>8000000</v>
      </c>
      <c r="L1026" s="215">
        <v>1</v>
      </c>
      <c r="M1026" s="208" t="s">
        <v>765</v>
      </c>
      <c r="N1026" s="216" t="s">
        <v>1063</v>
      </c>
      <c r="O1026" s="217" t="s">
        <v>36</v>
      </c>
      <c r="P1026" s="138" t="s">
        <v>901</v>
      </c>
      <c r="Q1026" s="3" t="s">
        <v>429</v>
      </c>
      <c r="R1026" s="103">
        <v>700100</v>
      </c>
      <c r="U1026" s="58"/>
    </row>
    <row r="1027" spans="1:21" ht="20.100000000000001" customHeight="1" x14ac:dyDescent="0.2">
      <c r="A1027" s="208" t="s">
        <v>1697</v>
      </c>
      <c r="B1027" s="208" t="s">
        <v>1689</v>
      </c>
      <c r="C1027" s="209" t="s">
        <v>1689</v>
      </c>
      <c r="D1027" s="210" t="s">
        <v>1007</v>
      </c>
      <c r="E1027" s="186" t="s">
        <v>760</v>
      </c>
      <c r="F1027" s="211" t="s">
        <v>89</v>
      </c>
      <c r="G1027" s="28">
        <v>45121500</v>
      </c>
      <c r="H1027" s="27" t="s">
        <v>1699</v>
      </c>
      <c r="I1027" s="208">
        <v>10</v>
      </c>
      <c r="J1027" s="208" t="s">
        <v>33</v>
      </c>
      <c r="K1027" s="214">
        <v>20000000</v>
      </c>
      <c r="L1027" s="215">
        <v>1</v>
      </c>
      <c r="M1027" s="208" t="s">
        <v>765</v>
      </c>
      <c r="N1027" s="216" t="s">
        <v>1063</v>
      </c>
      <c r="O1027" s="217" t="s">
        <v>67</v>
      </c>
      <c r="P1027" s="138" t="s">
        <v>79</v>
      </c>
      <c r="Q1027" s="3" t="s">
        <v>429</v>
      </c>
      <c r="R1027" s="97">
        <v>700141</v>
      </c>
    </row>
    <row r="1028" spans="1:21" ht="20.100000000000001" customHeight="1" x14ac:dyDescent="0.2">
      <c r="A1028" s="208" t="s">
        <v>1697</v>
      </c>
      <c r="B1028" s="208" t="s">
        <v>1689</v>
      </c>
      <c r="C1028" s="209" t="s">
        <v>1689</v>
      </c>
      <c r="D1028" s="210" t="s">
        <v>1007</v>
      </c>
      <c r="E1028" s="186" t="s">
        <v>760</v>
      </c>
      <c r="F1028" s="211" t="s">
        <v>89</v>
      </c>
      <c r="G1028" s="186">
        <v>45121506</v>
      </c>
      <c r="H1028" s="27" t="s">
        <v>1700</v>
      </c>
      <c r="I1028" s="208">
        <v>10</v>
      </c>
      <c r="J1028" s="208" t="s">
        <v>33</v>
      </c>
      <c r="K1028" s="214">
        <v>15000000</v>
      </c>
      <c r="L1028" s="215">
        <v>1</v>
      </c>
      <c r="M1028" s="208" t="s">
        <v>765</v>
      </c>
      <c r="N1028" s="216" t="s">
        <v>1063</v>
      </c>
      <c r="O1028" s="217" t="s">
        <v>67</v>
      </c>
      <c r="P1028" s="138" t="s">
        <v>79</v>
      </c>
      <c r="Q1028" s="3" t="s">
        <v>429</v>
      </c>
      <c r="R1028" s="32">
        <v>700141</v>
      </c>
    </row>
    <row r="1029" spans="1:21" ht="20.100000000000001" customHeight="1" x14ac:dyDescent="0.2">
      <c r="A1029" s="208" t="s">
        <v>1697</v>
      </c>
      <c r="B1029" s="208" t="s">
        <v>1689</v>
      </c>
      <c r="C1029" s="209" t="s">
        <v>1689</v>
      </c>
      <c r="D1029" s="262" t="s">
        <v>1087</v>
      </c>
      <c r="E1029" s="186" t="s">
        <v>763</v>
      </c>
      <c r="F1029" s="211" t="s">
        <v>1084</v>
      </c>
      <c r="G1029" s="186">
        <v>43231511</v>
      </c>
      <c r="H1029" s="27" t="s">
        <v>1701</v>
      </c>
      <c r="I1029" s="208">
        <v>10</v>
      </c>
      <c r="J1029" s="208" t="s">
        <v>33</v>
      </c>
      <c r="K1029" s="214">
        <v>4000000</v>
      </c>
      <c r="L1029" s="215">
        <v>1</v>
      </c>
      <c r="M1029" s="208" t="s">
        <v>765</v>
      </c>
      <c r="N1029" s="216" t="s">
        <v>1063</v>
      </c>
      <c r="O1029" s="217" t="s">
        <v>127</v>
      </c>
      <c r="P1029" s="138" t="s">
        <v>68</v>
      </c>
      <c r="Q1029" s="3" t="s">
        <v>1068</v>
      </c>
      <c r="R1029" s="32"/>
    </row>
    <row r="1030" spans="1:21" ht="20.100000000000001" customHeight="1" x14ac:dyDescent="0.2">
      <c r="A1030" s="208" t="s">
        <v>1697</v>
      </c>
      <c r="B1030" s="208" t="s">
        <v>1689</v>
      </c>
      <c r="C1030" s="209" t="s">
        <v>1689</v>
      </c>
      <c r="D1030" s="209" t="s">
        <v>1087</v>
      </c>
      <c r="E1030" s="186" t="s">
        <v>763</v>
      </c>
      <c r="F1030" s="211" t="s">
        <v>1084</v>
      </c>
      <c r="G1030" s="28">
        <v>43231512</v>
      </c>
      <c r="H1030" s="5" t="s">
        <v>1702</v>
      </c>
      <c r="I1030" s="208">
        <v>10</v>
      </c>
      <c r="J1030" s="208" t="s">
        <v>33</v>
      </c>
      <c r="K1030" s="214">
        <v>3000000</v>
      </c>
      <c r="L1030" s="215">
        <v>1</v>
      </c>
      <c r="M1030" s="208" t="s">
        <v>765</v>
      </c>
      <c r="N1030" s="216" t="s">
        <v>1063</v>
      </c>
      <c r="O1030" s="221" t="s">
        <v>79</v>
      </c>
      <c r="P1030" s="147" t="s">
        <v>1239</v>
      </c>
      <c r="Q1030" s="3" t="s">
        <v>429</v>
      </c>
      <c r="R1030" s="103">
        <v>700268</v>
      </c>
    </row>
    <row r="1031" spans="1:21" ht="20.100000000000001" customHeight="1" x14ac:dyDescent="0.2">
      <c r="A1031" s="208" t="s">
        <v>1697</v>
      </c>
      <c r="B1031" s="208" t="s">
        <v>1689</v>
      </c>
      <c r="C1031" s="209" t="s">
        <v>1689</v>
      </c>
      <c r="D1031" s="224" t="s">
        <v>1087</v>
      </c>
      <c r="E1031" s="186" t="s">
        <v>763</v>
      </c>
      <c r="F1031" s="211" t="s">
        <v>1084</v>
      </c>
      <c r="G1031" s="28" t="s">
        <v>1088</v>
      </c>
      <c r="H1031" s="5" t="s">
        <v>1089</v>
      </c>
      <c r="I1031" s="208">
        <v>10</v>
      </c>
      <c r="J1031" s="208" t="s">
        <v>33</v>
      </c>
      <c r="K1031" s="214">
        <v>6000000</v>
      </c>
      <c r="L1031" s="215">
        <v>1</v>
      </c>
      <c r="M1031" s="208" t="s">
        <v>765</v>
      </c>
      <c r="N1031" s="216" t="s">
        <v>1063</v>
      </c>
      <c r="O1031" s="221" t="s">
        <v>127</v>
      </c>
      <c r="P1031" s="147" t="s">
        <v>68</v>
      </c>
      <c r="Q1031" s="3" t="s">
        <v>1068</v>
      </c>
      <c r="R1031" s="29">
        <v>700245</v>
      </c>
    </row>
    <row r="1032" spans="1:21" ht="20.100000000000001" customHeight="1" x14ac:dyDescent="0.2">
      <c r="A1032" s="208" t="s">
        <v>1697</v>
      </c>
      <c r="B1032" s="208" t="s">
        <v>1689</v>
      </c>
      <c r="C1032" s="209" t="s">
        <v>1689</v>
      </c>
      <c r="D1032" s="209" t="s">
        <v>1007</v>
      </c>
      <c r="E1032" s="186" t="s">
        <v>803</v>
      </c>
      <c r="F1032" s="211" t="s">
        <v>240</v>
      </c>
      <c r="G1032" s="28">
        <v>46181504</v>
      </c>
      <c r="H1032" s="30" t="s">
        <v>1703</v>
      </c>
      <c r="I1032" s="208">
        <v>10</v>
      </c>
      <c r="J1032" s="208" t="s">
        <v>33</v>
      </c>
      <c r="K1032" s="214">
        <v>500000</v>
      </c>
      <c r="L1032" s="215">
        <v>1</v>
      </c>
      <c r="M1032" s="208" t="s">
        <v>765</v>
      </c>
      <c r="N1032" s="216" t="s">
        <v>1063</v>
      </c>
      <c r="O1032" s="221" t="s">
        <v>35</v>
      </c>
      <c r="P1032" s="147" t="s">
        <v>79</v>
      </c>
      <c r="Q1032" s="3" t="s">
        <v>497</v>
      </c>
      <c r="R1032" s="103">
        <v>700146</v>
      </c>
    </row>
    <row r="1033" spans="1:21" ht="20.100000000000001" customHeight="1" x14ac:dyDescent="0.2">
      <c r="A1033" s="208" t="s">
        <v>1697</v>
      </c>
      <c r="B1033" s="208" t="s">
        <v>1689</v>
      </c>
      <c r="C1033" s="209" t="s">
        <v>1689</v>
      </c>
      <c r="D1033" s="209" t="s">
        <v>1175</v>
      </c>
      <c r="E1033" s="186" t="s">
        <v>834</v>
      </c>
      <c r="F1033" s="211" t="s">
        <v>316</v>
      </c>
      <c r="G1033" s="28">
        <v>49101701</v>
      </c>
      <c r="H1033" s="5" t="s">
        <v>1704</v>
      </c>
      <c r="I1033" s="208">
        <v>10</v>
      </c>
      <c r="J1033" s="208" t="s">
        <v>33</v>
      </c>
      <c r="K1033" s="214">
        <v>25000000</v>
      </c>
      <c r="L1033" s="215">
        <v>1</v>
      </c>
      <c r="M1033" s="208" t="s">
        <v>765</v>
      </c>
      <c r="N1033" s="216" t="s">
        <v>1063</v>
      </c>
      <c r="O1033" s="221" t="s">
        <v>67</v>
      </c>
      <c r="P1033" s="147" t="s">
        <v>79</v>
      </c>
      <c r="Q1033" s="3" t="s">
        <v>429</v>
      </c>
      <c r="R1033" s="103">
        <v>700166</v>
      </c>
    </row>
    <row r="1034" spans="1:21" ht="20.100000000000001" customHeight="1" x14ac:dyDescent="0.2">
      <c r="A1034" s="208" t="s">
        <v>1697</v>
      </c>
      <c r="B1034" s="208" t="s">
        <v>1689</v>
      </c>
      <c r="C1034" s="209" t="s">
        <v>1689</v>
      </c>
      <c r="D1034" s="209" t="s">
        <v>1007</v>
      </c>
      <c r="E1034" s="186" t="s">
        <v>1206</v>
      </c>
      <c r="F1034" s="211" t="s">
        <v>1207</v>
      </c>
      <c r="G1034" s="28">
        <v>43201531</v>
      </c>
      <c r="H1034" s="5" t="s">
        <v>1705</v>
      </c>
      <c r="I1034" s="208">
        <v>10</v>
      </c>
      <c r="J1034" s="208" t="s">
        <v>33</v>
      </c>
      <c r="K1034" s="214">
        <v>1000000</v>
      </c>
      <c r="L1034" s="215">
        <v>1</v>
      </c>
      <c r="M1034" s="208" t="s">
        <v>765</v>
      </c>
      <c r="N1034" s="216" t="s">
        <v>1063</v>
      </c>
      <c r="O1034" s="221" t="s">
        <v>67</v>
      </c>
      <c r="P1034" s="147" t="s">
        <v>79</v>
      </c>
      <c r="Q1034" s="3" t="s">
        <v>429</v>
      </c>
      <c r="R1034" s="39">
        <v>700141</v>
      </c>
    </row>
    <row r="1035" spans="1:21" ht="20.100000000000001" customHeight="1" x14ac:dyDescent="0.2">
      <c r="A1035" s="208" t="s">
        <v>1697</v>
      </c>
      <c r="B1035" s="208" t="s">
        <v>1689</v>
      </c>
      <c r="C1035" s="209" t="s">
        <v>1689</v>
      </c>
      <c r="D1035" s="209" t="s">
        <v>1007</v>
      </c>
      <c r="E1035" s="186" t="s">
        <v>1206</v>
      </c>
      <c r="F1035" s="211" t="s">
        <v>1207</v>
      </c>
      <c r="G1035" s="28">
        <v>43211719</v>
      </c>
      <c r="H1035" s="5" t="s">
        <v>1706</v>
      </c>
      <c r="I1035" s="208">
        <v>10</v>
      </c>
      <c r="J1035" s="208" t="s">
        <v>33</v>
      </c>
      <c r="K1035" s="214">
        <v>600000</v>
      </c>
      <c r="L1035" s="215">
        <v>1</v>
      </c>
      <c r="M1035" s="208" t="s">
        <v>765</v>
      </c>
      <c r="N1035" s="216" t="s">
        <v>1063</v>
      </c>
      <c r="O1035" s="221" t="s">
        <v>67</v>
      </c>
      <c r="P1035" s="147" t="s">
        <v>79</v>
      </c>
      <c r="Q1035" s="3" t="s">
        <v>429</v>
      </c>
      <c r="R1035" s="103">
        <v>700141</v>
      </c>
    </row>
    <row r="1036" spans="1:21" ht="20.100000000000001" customHeight="1" x14ac:dyDescent="0.2">
      <c r="A1036" s="208" t="s">
        <v>1697</v>
      </c>
      <c r="B1036" s="208" t="s">
        <v>1689</v>
      </c>
      <c r="C1036" s="209" t="s">
        <v>1689</v>
      </c>
      <c r="D1036" s="209" t="s">
        <v>1007</v>
      </c>
      <c r="E1036" s="186" t="s">
        <v>1206</v>
      </c>
      <c r="F1036" s="211" t="s">
        <v>1207</v>
      </c>
      <c r="G1036" s="28">
        <v>43211719</v>
      </c>
      <c r="H1036" s="5" t="s">
        <v>1707</v>
      </c>
      <c r="I1036" s="208">
        <v>10</v>
      </c>
      <c r="J1036" s="208" t="s">
        <v>33</v>
      </c>
      <c r="K1036" s="214">
        <v>600000</v>
      </c>
      <c r="L1036" s="215">
        <v>1</v>
      </c>
      <c r="M1036" s="208" t="s">
        <v>765</v>
      </c>
      <c r="N1036" s="216" t="s">
        <v>1063</v>
      </c>
      <c r="O1036" s="221" t="s">
        <v>67</v>
      </c>
      <c r="P1036" s="147" t="s">
        <v>79</v>
      </c>
      <c r="Q1036" s="3" t="s">
        <v>429</v>
      </c>
      <c r="R1036" s="103">
        <v>700141</v>
      </c>
    </row>
    <row r="1037" spans="1:21" ht="20.100000000000001" customHeight="1" x14ac:dyDescent="0.2">
      <c r="A1037" s="208" t="s">
        <v>1697</v>
      </c>
      <c r="B1037" s="208" t="s">
        <v>1689</v>
      </c>
      <c r="C1037" s="209" t="s">
        <v>1689</v>
      </c>
      <c r="D1037" s="209" t="s">
        <v>1689</v>
      </c>
      <c r="E1037" s="186" t="s">
        <v>947</v>
      </c>
      <c r="F1037" s="211" t="s">
        <v>406</v>
      </c>
      <c r="G1037" s="28" t="s">
        <v>1660</v>
      </c>
      <c r="H1037" s="5" t="s">
        <v>1708</v>
      </c>
      <c r="I1037" s="208">
        <v>10</v>
      </c>
      <c r="J1037" s="208" t="s">
        <v>33</v>
      </c>
      <c r="K1037" s="214">
        <v>2570000000</v>
      </c>
      <c r="L1037" s="215">
        <v>1</v>
      </c>
      <c r="M1037" s="208" t="s">
        <v>765</v>
      </c>
      <c r="N1037" s="216" t="s">
        <v>1063</v>
      </c>
      <c r="O1037" s="217" t="s">
        <v>127</v>
      </c>
      <c r="P1037" s="141" t="s">
        <v>127</v>
      </c>
      <c r="Q1037" s="3" t="s">
        <v>650</v>
      </c>
      <c r="R1037" s="101" t="s">
        <v>1709</v>
      </c>
    </row>
    <row r="1038" spans="1:21" ht="20.100000000000001" customHeight="1" x14ac:dyDescent="0.2">
      <c r="A1038" s="208" t="s">
        <v>1697</v>
      </c>
      <c r="B1038" s="208" t="s">
        <v>1689</v>
      </c>
      <c r="C1038" s="209" t="s">
        <v>1689</v>
      </c>
      <c r="D1038" s="209" t="s">
        <v>1689</v>
      </c>
      <c r="E1038" s="186" t="s">
        <v>947</v>
      </c>
      <c r="F1038" s="211" t="s">
        <v>406</v>
      </c>
      <c r="G1038" s="28" t="s">
        <v>1660</v>
      </c>
      <c r="H1038" s="5" t="s">
        <v>1708</v>
      </c>
      <c r="I1038" s="208">
        <v>16</v>
      </c>
      <c r="J1038" s="208" t="s">
        <v>33</v>
      </c>
      <c r="K1038" s="214">
        <v>1600000000</v>
      </c>
      <c r="L1038" s="215">
        <v>1</v>
      </c>
      <c r="M1038" s="208" t="s">
        <v>765</v>
      </c>
      <c r="N1038" s="216" t="s">
        <v>1063</v>
      </c>
      <c r="O1038" s="217" t="s">
        <v>127</v>
      </c>
      <c r="P1038" s="141" t="s">
        <v>127</v>
      </c>
      <c r="Q1038" s="3" t="s">
        <v>650</v>
      </c>
      <c r="R1038" s="32"/>
    </row>
    <row r="1039" spans="1:21" ht="20.100000000000001" customHeight="1" x14ac:dyDescent="0.2">
      <c r="A1039" s="208" t="s">
        <v>1710</v>
      </c>
      <c r="B1039" s="208" t="s">
        <v>1360</v>
      </c>
      <c r="C1039" s="209" t="s">
        <v>1360</v>
      </c>
      <c r="D1039" s="210" t="s">
        <v>1061</v>
      </c>
      <c r="E1039" s="186" t="s">
        <v>754</v>
      </c>
      <c r="F1039" s="211" t="s">
        <v>83</v>
      </c>
      <c r="G1039" s="28" t="s">
        <v>1711</v>
      </c>
      <c r="H1039" s="256" t="s">
        <v>1712</v>
      </c>
      <c r="I1039" s="208">
        <v>10</v>
      </c>
      <c r="J1039" s="208" t="s">
        <v>33</v>
      </c>
      <c r="K1039" s="214">
        <v>950000</v>
      </c>
      <c r="L1039" s="215">
        <v>2</v>
      </c>
      <c r="M1039" s="208" t="s">
        <v>765</v>
      </c>
      <c r="N1039" s="216" t="s">
        <v>1063</v>
      </c>
      <c r="O1039" s="217" t="s">
        <v>36</v>
      </c>
      <c r="P1039" s="138" t="s">
        <v>901</v>
      </c>
      <c r="Q1039" s="3" t="s">
        <v>429</v>
      </c>
      <c r="R1039" s="103">
        <v>700100</v>
      </c>
      <c r="U1039" s="58"/>
    </row>
    <row r="1040" spans="1:21" ht="20.100000000000001" customHeight="1" x14ac:dyDescent="0.2">
      <c r="A1040" s="208" t="s">
        <v>1710</v>
      </c>
      <c r="B1040" s="208" t="s">
        <v>1360</v>
      </c>
      <c r="C1040" s="209" t="s">
        <v>1360</v>
      </c>
      <c r="D1040" s="262" t="s">
        <v>1087</v>
      </c>
      <c r="E1040" s="186" t="s">
        <v>763</v>
      </c>
      <c r="F1040" s="211" t="s">
        <v>1084</v>
      </c>
      <c r="G1040" s="186" t="s">
        <v>1088</v>
      </c>
      <c r="H1040" s="27" t="s">
        <v>1089</v>
      </c>
      <c r="I1040" s="208">
        <v>10</v>
      </c>
      <c r="J1040" s="208" t="s">
        <v>33</v>
      </c>
      <c r="K1040" s="214">
        <v>16800000</v>
      </c>
      <c r="L1040" s="215">
        <v>3</v>
      </c>
      <c r="M1040" s="208" t="s">
        <v>765</v>
      </c>
      <c r="N1040" s="216" t="s">
        <v>1063</v>
      </c>
      <c r="O1040" s="217" t="s">
        <v>127</v>
      </c>
      <c r="P1040" s="138" t="s">
        <v>68</v>
      </c>
      <c r="Q1040" s="3" t="s">
        <v>1068</v>
      </c>
      <c r="R1040" s="29">
        <v>700245</v>
      </c>
    </row>
    <row r="1041" spans="1:18" ht="20.100000000000001" customHeight="1" x14ac:dyDescent="0.2">
      <c r="A1041" s="208" t="s">
        <v>1710</v>
      </c>
      <c r="B1041" s="208" t="s">
        <v>1360</v>
      </c>
      <c r="C1041" s="209" t="s">
        <v>1360</v>
      </c>
      <c r="D1041" s="209" t="s">
        <v>1087</v>
      </c>
      <c r="E1041" s="186" t="s">
        <v>763</v>
      </c>
      <c r="F1041" s="211" t="s">
        <v>1084</v>
      </c>
      <c r="G1041" s="28">
        <v>43231512</v>
      </c>
      <c r="H1041" s="5" t="s">
        <v>1525</v>
      </c>
      <c r="I1041" s="208">
        <v>10</v>
      </c>
      <c r="J1041" s="208" t="s">
        <v>33</v>
      </c>
      <c r="K1041" s="214">
        <v>6200000</v>
      </c>
      <c r="L1041" s="215">
        <v>1</v>
      </c>
      <c r="M1041" s="208" t="s">
        <v>765</v>
      </c>
      <c r="N1041" s="216" t="s">
        <v>1063</v>
      </c>
      <c r="O1041" s="221" t="s">
        <v>35</v>
      </c>
      <c r="P1041" s="147" t="s">
        <v>80</v>
      </c>
      <c r="Q1041" s="3" t="s">
        <v>429</v>
      </c>
      <c r="R1041" s="103"/>
    </row>
    <row r="1042" spans="1:18" ht="20.100000000000001" customHeight="1" x14ac:dyDescent="0.2">
      <c r="A1042" s="208" t="s">
        <v>1710</v>
      </c>
      <c r="B1042" s="208" t="s">
        <v>1360</v>
      </c>
      <c r="C1042" s="209" t="s">
        <v>1360</v>
      </c>
      <c r="D1042" s="224" t="s">
        <v>1061</v>
      </c>
      <c r="E1042" s="186" t="s">
        <v>1713</v>
      </c>
      <c r="F1042" s="211" t="s">
        <v>499</v>
      </c>
      <c r="G1042" s="28" t="s">
        <v>1714</v>
      </c>
      <c r="H1042" s="5" t="s">
        <v>1715</v>
      </c>
      <c r="I1042" s="208">
        <v>10</v>
      </c>
      <c r="J1042" s="208" t="s">
        <v>33</v>
      </c>
      <c r="K1042" s="214">
        <v>7800000</v>
      </c>
      <c r="L1042" s="215">
        <v>6</v>
      </c>
      <c r="M1042" s="208" t="s">
        <v>765</v>
      </c>
      <c r="N1042" s="216" t="s">
        <v>1063</v>
      </c>
      <c r="O1042" s="217" t="s">
        <v>36</v>
      </c>
      <c r="P1042" s="138" t="s">
        <v>901</v>
      </c>
      <c r="Q1042" s="3" t="s">
        <v>429</v>
      </c>
      <c r="R1042" s="32">
        <v>700100</v>
      </c>
    </row>
    <row r="1043" spans="1:18" ht="20.100000000000001" customHeight="1" x14ac:dyDescent="0.2">
      <c r="A1043" s="208" t="s">
        <v>1710</v>
      </c>
      <c r="B1043" s="208" t="s">
        <v>1360</v>
      </c>
      <c r="C1043" s="209" t="s">
        <v>1360</v>
      </c>
      <c r="D1043" s="209" t="s">
        <v>1096</v>
      </c>
      <c r="E1043" s="186" t="s">
        <v>776</v>
      </c>
      <c r="F1043" s="211" t="s">
        <v>229</v>
      </c>
      <c r="G1043" s="28" t="s">
        <v>1716</v>
      </c>
      <c r="H1043" s="30" t="s">
        <v>1717</v>
      </c>
      <c r="I1043" s="208">
        <v>10</v>
      </c>
      <c r="J1043" s="208" t="s">
        <v>33</v>
      </c>
      <c r="K1043" s="214">
        <v>10000000</v>
      </c>
      <c r="L1043" s="215">
        <v>1</v>
      </c>
      <c r="M1043" s="208" t="s">
        <v>765</v>
      </c>
      <c r="N1043" s="216" t="s">
        <v>1063</v>
      </c>
      <c r="O1043" s="221" t="s">
        <v>67</v>
      </c>
      <c r="P1043" s="147" t="s">
        <v>79</v>
      </c>
      <c r="Q1043" s="3" t="s">
        <v>429</v>
      </c>
      <c r="R1043" s="103">
        <v>700069</v>
      </c>
    </row>
    <row r="1044" spans="1:18" ht="20.100000000000001" customHeight="1" x14ac:dyDescent="0.2">
      <c r="A1044" s="208" t="s">
        <v>1710</v>
      </c>
      <c r="B1044" s="208" t="s">
        <v>1360</v>
      </c>
      <c r="C1044" s="209" t="s">
        <v>1360</v>
      </c>
      <c r="D1044" s="209" t="s">
        <v>1061</v>
      </c>
      <c r="E1044" s="186" t="s">
        <v>812</v>
      </c>
      <c r="F1044" s="211" t="s">
        <v>262</v>
      </c>
      <c r="G1044" s="28" t="s">
        <v>1718</v>
      </c>
      <c r="H1044" s="5" t="s">
        <v>1719</v>
      </c>
      <c r="I1044" s="208">
        <v>10</v>
      </c>
      <c r="J1044" s="208" t="s">
        <v>33</v>
      </c>
      <c r="K1044" s="214">
        <v>300000</v>
      </c>
      <c r="L1044" s="215">
        <v>3</v>
      </c>
      <c r="M1044" s="208" t="s">
        <v>765</v>
      </c>
      <c r="N1044" s="216" t="s">
        <v>1063</v>
      </c>
      <c r="O1044" s="221" t="s">
        <v>67</v>
      </c>
      <c r="P1044" s="147" t="s">
        <v>36</v>
      </c>
      <c r="Q1044" s="3" t="s">
        <v>1086</v>
      </c>
      <c r="R1044" s="103">
        <v>700103</v>
      </c>
    </row>
    <row r="1045" spans="1:18" ht="20.100000000000001" customHeight="1" x14ac:dyDescent="0.2">
      <c r="A1045" s="208" t="s">
        <v>1710</v>
      </c>
      <c r="B1045" s="208" t="s">
        <v>1360</v>
      </c>
      <c r="C1045" s="209" t="s">
        <v>1360</v>
      </c>
      <c r="D1045" s="209" t="s">
        <v>1061</v>
      </c>
      <c r="E1045" s="186" t="s">
        <v>829</v>
      </c>
      <c r="F1045" s="211" t="s">
        <v>312</v>
      </c>
      <c r="G1045" s="28" t="s">
        <v>1720</v>
      </c>
      <c r="H1045" s="5" t="s">
        <v>1721</v>
      </c>
      <c r="I1045" s="208">
        <v>10</v>
      </c>
      <c r="J1045" s="208" t="s">
        <v>33</v>
      </c>
      <c r="K1045" s="214">
        <v>16800000</v>
      </c>
      <c r="L1045" s="215">
        <v>12</v>
      </c>
      <c r="M1045" s="208" t="s">
        <v>765</v>
      </c>
      <c r="N1045" s="216" t="s">
        <v>1063</v>
      </c>
      <c r="O1045" s="217" t="s">
        <v>36</v>
      </c>
      <c r="P1045" s="138" t="s">
        <v>901</v>
      </c>
      <c r="Q1045" s="3" t="s">
        <v>429</v>
      </c>
      <c r="R1045" s="39">
        <v>700100</v>
      </c>
    </row>
    <row r="1046" spans="1:18" ht="20.100000000000001" customHeight="1" x14ac:dyDescent="0.2">
      <c r="A1046" s="208" t="s">
        <v>1710</v>
      </c>
      <c r="B1046" s="208" t="s">
        <v>1360</v>
      </c>
      <c r="C1046" s="209" t="s">
        <v>1360</v>
      </c>
      <c r="D1046" s="209" t="s">
        <v>1061</v>
      </c>
      <c r="E1046" s="186" t="s">
        <v>829</v>
      </c>
      <c r="F1046" s="211" t="s">
        <v>312</v>
      </c>
      <c r="G1046" s="28" t="s">
        <v>1722</v>
      </c>
      <c r="H1046" s="31" t="s">
        <v>1723</v>
      </c>
      <c r="I1046" s="208">
        <v>10</v>
      </c>
      <c r="J1046" s="208" t="s">
        <v>33</v>
      </c>
      <c r="K1046" s="214">
        <v>2500000</v>
      </c>
      <c r="L1046" s="215">
        <v>1</v>
      </c>
      <c r="M1046" s="208" t="s">
        <v>765</v>
      </c>
      <c r="N1046" s="216" t="s">
        <v>1063</v>
      </c>
      <c r="O1046" s="217" t="s">
        <v>36</v>
      </c>
      <c r="P1046" s="138" t="s">
        <v>901</v>
      </c>
      <c r="Q1046" s="3" t="s">
        <v>429</v>
      </c>
      <c r="R1046" s="103">
        <v>700100</v>
      </c>
    </row>
    <row r="1047" spans="1:18" ht="20.100000000000001" customHeight="1" x14ac:dyDescent="0.2">
      <c r="A1047" s="208" t="s">
        <v>1710</v>
      </c>
      <c r="B1047" s="208" t="s">
        <v>1360</v>
      </c>
      <c r="C1047" s="209" t="s">
        <v>1360</v>
      </c>
      <c r="D1047" s="209" t="s">
        <v>1061</v>
      </c>
      <c r="E1047" s="186" t="s">
        <v>829</v>
      </c>
      <c r="F1047" s="211" t="s">
        <v>312</v>
      </c>
      <c r="G1047" s="28">
        <v>43211719</v>
      </c>
      <c r="H1047" s="31" t="s">
        <v>1724</v>
      </c>
      <c r="I1047" s="208">
        <v>10</v>
      </c>
      <c r="J1047" s="208" t="s">
        <v>33</v>
      </c>
      <c r="K1047" s="214">
        <v>3000000</v>
      </c>
      <c r="L1047" s="215">
        <v>1</v>
      </c>
      <c r="M1047" s="208" t="s">
        <v>765</v>
      </c>
      <c r="N1047" s="216" t="s">
        <v>1063</v>
      </c>
      <c r="O1047" s="217" t="s">
        <v>36</v>
      </c>
      <c r="P1047" s="138" t="s">
        <v>901</v>
      </c>
      <c r="Q1047" s="3" t="s">
        <v>429</v>
      </c>
      <c r="R1047" s="103">
        <v>700100</v>
      </c>
    </row>
    <row r="1048" spans="1:18" ht="20.100000000000001" customHeight="1" x14ac:dyDescent="0.2">
      <c r="A1048" s="208" t="s">
        <v>1710</v>
      </c>
      <c r="B1048" s="208" t="s">
        <v>1360</v>
      </c>
      <c r="C1048" s="209" t="s">
        <v>1360</v>
      </c>
      <c r="D1048" s="209" t="s">
        <v>1061</v>
      </c>
      <c r="E1048" s="186" t="s">
        <v>834</v>
      </c>
      <c r="F1048" s="211" t="s">
        <v>316</v>
      </c>
      <c r="G1048" s="28" t="s">
        <v>1725</v>
      </c>
      <c r="H1048" s="5" t="s">
        <v>1726</v>
      </c>
      <c r="I1048" s="208">
        <v>10</v>
      </c>
      <c r="J1048" s="208" t="s">
        <v>33</v>
      </c>
      <c r="K1048" s="214">
        <v>48000000</v>
      </c>
      <c r="L1048" s="215">
        <v>15</v>
      </c>
      <c r="M1048" s="208" t="s">
        <v>765</v>
      </c>
      <c r="N1048" s="216" t="s">
        <v>1063</v>
      </c>
      <c r="O1048" s="217" t="s">
        <v>36</v>
      </c>
      <c r="P1048" s="138" t="s">
        <v>901</v>
      </c>
      <c r="Q1048" s="3" t="s">
        <v>429</v>
      </c>
      <c r="R1048" s="105">
        <v>700100</v>
      </c>
    </row>
    <row r="1049" spans="1:18" ht="20.100000000000001" customHeight="1" x14ac:dyDescent="0.2">
      <c r="A1049" s="208" t="s">
        <v>1710</v>
      </c>
      <c r="B1049" s="208" t="s">
        <v>1360</v>
      </c>
      <c r="C1049" s="209" t="s">
        <v>1360</v>
      </c>
      <c r="D1049" s="209" t="s">
        <v>1061</v>
      </c>
      <c r="E1049" s="186" t="s">
        <v>1185</v>
      </c>
      <c r="F1049" s="211" t="s">
        <v>1727</v>
      </c>
      <c r="G1049" s="28" t="s">
        <v>1728</v>
      </c>
      <c r="H1049" s="5" t="s">
        <v>1729</v>
      </c>
      <c r="I1049" s="208">
        <v>10</v>
      </c>
      <c r="J1049" s="208" t="s">
        <v>33</v>
      </c>
      <c r="K1049" s="214">
        <v>12000000</v>
      </c>
      <c r="L1049" s="215">
        <v>1</v>
      </c>
      <c r="M1049" s="208" t="s">
        <v>765</v>
      </c>
      <c r="N1049" s="216" t="s">
        <v>1063</v>
      </c>
      <c r="O1049" s="217" t="s">
        <v>36</v>
      </c>
      <c r="P1049" s="138" t="s">
        <v>901</v>
      </c>
      <c r="Q1049" s="3" t="s">
        <v>429</v>
      </c>
      <c r="R1049" s="105">
        <v>700100</v>
      </c>
    </row>
    <row r="1050" spans="1:18" ht="20.100000000000001" customHeight="1" x14ac:dyDescent="0.2">
      <c r="A1050" s="208" t="s">
        <v>1710</v>
      </c>
      <c r="B1050" s="208" t="s">
        <v>1360</v>
      </c>
      <c r="C1050" s="209" t="s">
        <v>1360</v>
      </c>
      <c r="D1050" s="209" t="s">
        <v>1151</v>
      </c>
      <c r="E1050" s="186" t="s">
        <v>1185</v>
      </c>
      <c r="F1050" s="211" t="s">
        <v>1727</v>
      </c>
      <c r="G1050" s="28" t="s">
        <v>1189</v>
      </c>
      <c r="H1050" s="5" t="s">
        <v>1730</v>
      </c>
      <c r="I1050" s="208">
        <v>10</v>
      </c>
      <c r="J1050" s="208" t="s">
        <v>33</v>
      </c>
      <c r="K1050" s="214">
        <v>700000</v>
      </c>
      <c r="L1050" s="215">
        <v>1</v>
      </c>
      <c r="M1050" s="208" t="s">
        <v>765</v>
      </c>
      <c r="N1050" s="216" t="s">
        <v>1063</v>
      </c>
      <c r="O1050" s="217" t="s">
        <v>67</v>
      </c>
      <c r="P1050" s="141" t="s">
        <v>36</v>
      </c>
      <c r="Q1050" s="3" t="s">
        <v>1086</v>
      </c>
      <c r="R1050" s="105">
        <v>700298</v>
      </c>
    </row>
    <row r="1051" spans="1:18" ht="20.100000000000001" customHeight="1" x14ac:dyDescent="0.2">
      <c r="A1051" s="208" t="s">
        <v>1710</v>
      </c>
      <c r="B1051" s="208" t="s">
        <v>1360</v>
      </c>
      <c r="C1051" s="209" t="s">
        <v>1360</v>
      </c>
      <c r="D1051" s="209" t="s">
        <v>1061</v>
      </c>
      <c r="E1051" s="186" t="s">
        <v>1185</v>
      </c>
      <c r="F1051" s="211" t="s">
        <v>1727</v>
      </c>
      <c r="G1051" s="28" t="s">
        <v>1731</v>
      </c>
      <c r="H1051" s="5" t="s">
        <v>1732</v>
      </c>
      <c r="I1051" s="208">
        <v>10</v>
      </c>
      <c r="J1051" s="208" t="s">
        <v>33</v>
      </c>
      <c r="K1051" s="214">
        <v>2000000</v>
      </c>
      <c r="L1051" s="215">
        <v>1</v>
      </c>
      <c r="M1051" s="208" t="s">
        <v>765</v>
      </c>
      <c r="N1051" s="216" t="s">
        <v>1063</v>
      </c>
      <c r="O1051" s="217" t="s">
        <v>36</v>
      </c>
      <c r="P1051" s="138" t="s">
        <v>901</v>
      </c>
      <c r="Q1051" s="3" t="s">
        <v>429</v>
      </c>
      <c r="R1051" s="105">
        <v>700100</v>
      </c>
    </row>
    <row r="1052" spans="1:18" ht="20.100000000000001" customHeight="1" x14ac:dyDescent="0.2">
      <c r="A1052" s="208" t="s">
        <v>1710</v>
      </c>
      <c r="B1052" s="208" t="s">
        <v>1360</v>
      </c>
      <c r="C1052" s="209" t="s">
        <v>1360</v>
      </c>
      <c r="D1052" s="209" t="s">
        <v>1087</v>
      </c>
      <c r="E1052" s="186" t="s">
        <v>1206</v>
      </c>
      <c r="F1052" s="211" t="s">
        <v>1207</v>
      </c>
      <c r="G1052" s="28" t="s">
        <v>1733</v>
      </c>
      <c r="H1052" s="5" t="s">
        <v>1734</v>
      </c>
      <c r="I1052" s="208">
        <v>10</v>
      </c>
      <c r="J1052" s="208" t="s">
        <v>33</v>
      </c>
      <c r="K1052" s="214">
        <v>24000000</v>
      </c>
      <c r="L1052" s="215">
        <v>8</v>
      </c>
      <c r="M1052" s="208" t="s">
        <v>765</v>
      </c>
      <c r="N1052" s="216" t="s">
        <v>1063</v>
      </c>
      <c r="O1052" s="217" t="s">
        <v>67</v>
      </c>
      <c r="P1052" s="141" t="s">
        <v>79</v>
      </c>
      <c r="Q1052" s="3" t="s">
        <v>429</v>
      </c>
      <c r="R1052" s="105">
        <v>700141</v>
      </c>
    </row>
    <row r="1053" spans="1:18" ht="20.100000000000001" customHeight="1" x14ac:dyDescent="0.2">
      <c r="A1053" s="208" t="s">
        <v>1710</v>
      </c>
      <c r="B1053" s="208" t="s">
        <v>1360</v>
      </c>
      <c r="C1053" s="209" t="s">
        <v>1360</v>
      </c>
      <c r="D1053" s="209" t="s">
        <v>1007</v>
      </c>
      <c r="E1053" s="186" t="s">
        <v>839</v>
      </c>
      <c r="F1053" s="211" t="s">
        <v>1210</v>
      </c>
      <c r="G1053" s="28" t="s">
        <v>1735</v>
      </c>
      <c r="H1053" s="5" t="s">
        <v>1736</v>
      </c>
      <c r="I1053" s="208">
        <v>10</v>
      </c>
      <c r="J1053" s="208" t="s">
        <v>33</v>
      </c>
      <c r="K1053" s="214">
        <v>700000</v>
      </c>
      <c r="L1053" s="215">
        <v>1</v>
      </c>
      <c r="M1053" s="208" t="s">
        <v>765</v>
      </c>
      <c r="N1053" s="216" t="s">
        <v>1063</v>
      </c>
      <c r="O1053" s="217" t="s">
        <v>67</v>
      </c>
      <c r="P1053" s="141" t="s">
        <v>35</v>
      </c>
      <c r="Q1053" s="3" t="s">
        <v>1453</v>
      </c>
      <c r="R1053" s="105">
        <v>700142</v>
      </c>
    </row>
    <row r="1054" spans="1:18" ht="20.100000000000001" customHeight="1" x14ac:dyDescent="0.2">
      <c r="A1054" s="208" t="s">
        <v>1710</v>
      </c>
      <c r="B1054" s="208" t="s">
        <v>1360</v>
      </c>
      <c r="C1054" s="209" t="s">
        <v>1360</v>
      </c>
      <c r="D1054" s="209" t="s">
        <v>1433</v>
      </c>
      <c r="E1054" s="186" t="s">
        <v>932</v>
      </c>
      <c r="F1054" s="211" t="s">
        <v>933</v>
      </c>
      <c r="G1054" s="28" t="s">
        <v>1737</v>
      </c>
      <c r="H1054" s="5" t="s">
        <v>1738</v>
      </c>
      <c r="I1054" s="208">
        <v>10</v>
      </c>
      <c r="J1054" s="208" t="s">
        <v>33</v>
      </c>
      <c r="K1054" s="214">
        <v>40000000</v>
      </c>
      <c r="L1054" s="215">
        <v>1</v>
      </c>
      <c r="M1054" s="208" t="s">
        <v>765</v>
      </c>
      <c r="N1054" s="216" t="s">
        <v>1063</v>
      </c>
      <c r="O1054" s="217" t="s">
        <v>127</v>
      </c>
      <c r="P1054" s="141" t="s">
        <v>68</v>
      </c>
      <c r="Q1054" s="3" t="s">
        <v>448</v>
      </c>
      <c r="R1054" s="105">
        <v>700231</v>
      </c>
    </row>
    <row r="1055" spans="1:18" ht="20.100000000000001" customHeight="1" x14ac:dyDescent="0.2">
      <c r="A1055" s="208" t="s">
        <v>1710</v>
      </c>
      <c r="B1055" s="208" t="s">
        <v>1360</v>
      </c>
      <c r="C1055" s="209" t="s">
        <v>1360</v>
      </c>
      <c r="D1055" s="209" t="s">
        <v>1433</v>
      </c>
      <c r="E1055" s="186" t="s">
        <v>1344</v>
      </c>
      <c r="F1055" s="211" t="s">
        <v>1345</v>
      </c>
      <c r="G1055" s="28" t="s">
        <v>1436</v>
      </c>
      <c r="H1055" s="5" t="s">
        <v>1739</v>
      </c>
      <c r="I1055" s="208">
        <v>10</v>
      </c>
      <c r="J1055" s="208" t="s">
        <v>33</v>
      </c>
      <c r="K1055" s="214">
        <v>69650000</v>
      </c>
      <c r="L1055" s="215">
        <v>70</v>
      </c>
      <c r="M1055" s="208" t="s">
        <v>765</v>
      </c>
      <c r="N1055" s="216" t="s">
        <v>1063</v>
      </c>
      <c r="O1055" s="217" t="s">
        <v>68</v>
      </c>
      <c r="P1055" s="141" t="s">
        <v>67</v>
      </c>
      <c r="Q1055" s="3" t="s">
        <v>448</v>
      </c>
      <c r="R1055" s="105">
        <v>700235</v>
      </c>
    </row>
    <row r="1056" spans="1:18" ht="20.100000000000001" customHeight="1" x14ac:dyDescent="0.2">
      <c r="A1056" s="208" t="s">
        <v>1710</v>
      </c>
      <c r="B1056" s="208" t="s">
        <v>1360</v>
      </c>
      <c r="C1056" s="209" t="s">
        <v>1360</v>
      </c>
      <c r="D1056" s="209" t="s">
        <v>1360</v>
      </c>
      <c r="E1056" s="186" t="s">
        <v>1344</v>
      </c>
      <c r="F1056" s="211" t="s">
        <v>1345</v>
      </c>
      <c r="G1056" s="28" t="s">
        <v>1436</v>
      </c>
      <c r="H1056" s="5" t="s">
        <v>1740</v>
      </c>
      <c r="I1056" s="208">
        <v>10</v>
      </c>
      <c r="J1056" s="208" t="s">
        <v>33</v>
      </c>
      <c r="K1056" s="214">
        <v>64000000</v>
      </c>
      <c r="L1056" s="215">
        <v>64</v>
      </c>
      <c r="M1056" s="208" t="s">
        <v>765</v>
      </c>
      <c r="N1056" s="216" t="s">
        <v>1063</v>
      </c>
      <c r="O1056" s="241" t="s">
        <v>67</v>
      </c>
      <c r="P1056" s="263" t="s">
        <v>35</v>
      </c>
      <c r="Q1056" s="3" t="s">
        <v>448</v>
      </c>
      <c r="R1056" s="105">
        <v>700128</v>
      </c>
    </row>
    <row r="1057" spans="1:21" ht="20.100000000000001" customHeight="1" x14ac:dyDescent="0.2">
      <c r="A1057" s="208" t="s">
        <v>1710</v>
      </c>
      <c r="B1057" s="208" t="s">
        <v>1360</v>
      </c>
      <c r="C1057" s="209" t="s">
        <v>1360</v>
      </c>
      <c r="D1057" s="209" t="s">
        <v>1360</v>
      </c>
      <c r="E1057" s="186" t="s">
        <v>1344</v>
      </c>
      <c r="F1057" s="211" t="s">
        <v>1345</v>
      </c>
      <c r="G1057" s="28" t="s">
        <v>1436</v>
      </c>
      <c r="H1057" s="5" t="s">
        <v>1741</v>
      </c>
      <c r="I1057" s="208">
        <v>10</v>
      </c>
      <c r="J1057" s="208" t="s">
        <v>33</v>
      </c>
      <c r="K1057" s="214">
        <v>48000000</v>
      </c>
      <c r="L1057" s="215">
        <v>60</v>
      </c>
      <c r="M1057" s="208" t="s">
        <v>765</v>
      </c>
      <c r="N1057" s="216" t="s">
        <v>1063</v>
      </c>
      <c r="O1057" s="223" t="s">
        <v>67</v>
      </c>
      <c r="P1057" s="186" t="s">
        <v>35</v>
      </c>
      <c r="Q1057" s="3" t="s">
        <v>448</v>
      </c>
      <c r="R1057" s="105">
        <v>700128</v>
      </c>
    </row>
    <row r="1058" spans="1:21" ht="20.100000000000001" customHeight="1" x14ac:dyDescent="0.2">
      <c r="A1058" s="208" t="s">
        <v>1710</v>
      </c>
      <c r="B1058" s="208" t="s">
        <v>1360</v>
      </c>
      <c r="C1058" s="209" t="s">
        <v>1360</v>
      </c>
      <c r="D1058" s="209" t="s">
        <v>1360</v>
      </c>
      <c r="E1058" s="186" t="s">
        <v>1344</v>
      </c>
      <c r="F1058" s="211" t="s">
        <v>1345</v>
      </c>
      <c r="G1058" s="28" t="s">
        <v>1436</v>
      </c>
      <c r="H1058" s="5" t="s">
        <v>1742</v>
      </c>
      <c r="I1058" s="208">
        <v>10</v>
      </c>
      <c r="J1058" s="208" t="s">
        <v>33</v>
      </c>
      <c r="K1058" s="214">
        <v>61690000</v>
      </c>
      <c r="L1058" s="215">
        <v>62</v>
      </c>
      <c r="M1058" s="208" t="s">
        <v>765</v>
      </c>
      <c r="N1058" s="216" t="s">
        <v>1063</v>
      </c>
      <c r="O1058" s="223" t="s">
        <v>127</v>
      </c>
      <c r="P1058" s="186" t="s">
        <v>68</v>
      </c>
      <c r="Q1058" s="3" t="s">
        <v>448</v>
      </c>
      <c r="R1058" s="106">
        <v>700301</v>
      </c>
    </row>
    <row r="1059" spans="1:21" ht="20.100000000000001" customHeight="1" x14ac:dyDescent="0.2">
      <c r="A1059" s="208" t="s">
        <v>1710</v>
      </c>
      <c r="B1059" s="208" t="s">
        <v>1360</v>
      </c>
      <c r="C1059" s="209" t="s">
        <v>1360</v>
      </c>
      <c r="D1059" s="209" t="s">
        <v>1394</v>
      </c>
      <c r="E1059" s="186" t="s">
        <v>1371</v>
      </c>
      <c r="F1059" s="211" t="s">
        <v>1372</v>
      </c>
      <c r="G1059" s="28" t="s">
        <v>1743</v>
      </c>
      <c r="H1059" s="5" t="s">
        <v>1744</v>
      </c>
      <c r="I1059" s="208">
        <v>10</v>
      </c>
      <c r="J1059" s="208" t="s">
        <v>33</v>
      </c>
      <c r="K1059" s="214">
        <v>11410000</v>
      </c>
      <c r="L1059" s="215">
        <v>1</v>
      </c>
      <c r="M1059" s="208" t="s">
        <v>765</v>
      </c>
      <c r="N1059" s="216" t="s">
        <v>1063</v>
      </c>
      <c r="O1059" s="223" t="s">
        <v>67</v>
      </c>
      <c r="P1059" s="186" t="s">
        <v>35</v>
      </c>
      <c r="Q1059" s="3" t="s">
        <v>448</v>
      </c>
      <c r="R1059" s="105">
        <v>700306</v>
      </c>
    </row>
    <row r="1060" spans="1:21" ht="20.100000000000001" customHeight="1" x14ac:dyDescent="0.2">
      <c r="A1060" s="208" t="s">
        <v>1710</v>
      </c>
      <c r="B1060" s="208" t="s">
        <v>1360</v>
      </c>
      <c r="C1060" s="209" t="s">
        <v>1360</v>
      </c>
      <c r="D1060" s="209" t="s">
        <v>1360</v>
      </c>
      <c r="E1060" s="186" t="s">
        <v>947</v>
      </c>
      <c r="F1060" s="211" t="s">
        <v>406</v>
      </c>
      <c r="G1060" s="28" t="s">
        <v>1745</v>
      </c>
      <c r="H1060" s="5" t="s">
        <v>1746</v>
      </c>
      <c r="I1060" s="208">
        <v>10</v>
      </c>
      <c r="J1060" s="208" t="s">
        <v>33</v>
      </c>
      <c r="K1060" s="214">
        <v>20000000</v>
      </c>
      <c r="L1060" s="215">
        <v>1</v>
      </c>
      <c r="M1060" s="208" t="s">
        <v>765</v>
      </c>
      <c r="N1060" s="216" t="s">
        <v>1063</v>
      </c>
      <c r="O1060" s="223" t="s">
        <v>127</v>
      </c>
      <c r="P1060" s="186" t="s">
        <v>127</v>
      </c>
      <c r="Q1060" s="6" t="s">
        <v>650</v>
      </c>
      <c r="R1060" s="63"/>
    </row>
    <row r="1061" spans="1:21" ht="20.100000000000001" customHeight="1" x14ac:dyDescent="0.2">
      <c r="A1061" s="208" t="s">
        <v>1747</v>
      </c>
      <c r="B1061" s="208" t="s">
        <v>1151</v>
      </c>
      <c r="C1061" s="209" t="s">
        <v>1151</v>
      </c>
      <c r="D1061" s="210" t="s">
        <v>1175</v>
      </c>
      <c r="E1061" s="186" t="s">
        <v>834</v>
      </c>
      <c r="F1061" s="211" t="s">
        <v>316</v>
      </c>
      <c r="G1061" s="28">
        <v>49101701</v>
      </c>
      <c r="H1061" s="256" t="s">
        <v>1748</v>
      </c>
      <c r="I1061" s="208">
        <v>10</v>
      </c>
      <c r="J1061" s="208" t="s">
        <v>33</v>
      </c>
      <c r="K1061" s="214">
        <v>10000000</v>
      </c>
      <c r="L1061" s="215">
        <v>1</v>
      </c>
      <c r="M1061" s="208" t="s">
        <v>765</v>
      </c>
      <c r="N1061" s="216" t="s">
        <v>1063</v>
      </c>
      <c r="O1061" s="217" t="s">
        <v>67</v>
      </c>
      <c r="P1061" s="138" t="s">
        <v>79</v>
      </c>
      <c r="Q1061" s="3" t="s">
        <v>429</v>
      </c>
      <c r="R1061" s="103">
        <v>700166</v>
      </c>
      <c r="U1061" s="58"/>
    </row>
    <row r="1062" spans="1:21" ht="20.100000000000001" customHeight="1" x14ac:dyDescent="0.2">
      <c r="A1062" s="208" t="s">
        <v>1747</v>
      </c>
      <c r="B1062" s="208" t="s">
        <v>1151</v>
      </c>
      <c r="C1062" s="209" t="s">
        <v>1151</v>
      </c>
      <c r="D1062" s="262" t="s">
        <v>1151</v>
      </c>
      <c r="E1062" s="186" t="s">
        <v>1185</v>
      </c>
      <c r="F1062" s="211" t="s">
        <v>83</v>
      </c>
      <c r="G1062" s="186">
        <v>46191601</v>
      </c>
      <c r="H1062" s="27" t="s">
        <v>1749</v>
      </c>
      <c r="I1062" s="208">
        <v>10</v>
      </c>
      <c r="J1062" s="208" t="s">
        <v>33</v>
      </c>
      <c r="K1062" s="214">
        <v>58130000</v>
      </c>
      <c r="L1062" s="215">
        <v>1</v>
      </c>
      <c r="M1062" s="208" t="s">
        <v>765</v>
      </c>
      <c r="N1062" s="216" t="s">
        <v>1063</v>
      </c>
      <c r="O1062" s="217" t="s">
        <v>67</v>
      </c>
      <c r="P1062" s="138" t="s">
        <v>36</v>
      </c>
      <c r="Q1062" s="3" t="s">
        <v>1086</v>
      </c>
      <c r="R1062" s="32">
        <v>700298</v>
      </c>
    </row>
    <row r="1063" spans="1:21" ht="20.100000000000001" customHeight="1" x14ac:dyDescent="0.2">
      <c r="A1063" s="208" t="s">
        <v>1747</v>
      </c>
      <c r="B1063" s="208" t="s">
        <v>1151</v>
      </c>
      <c r="C1063" s="209" t="s">
        <v>1151</v>
      </c>
      <c r="D1063" s="209" t="s">
        <v>1195</v>
      </c>
      <c r="E1063" s="186" t="s">
        <v>1196</v>
      </c>
      <c r="F1063" s="211" t="s">
        <v>1618</v>
      </c>
      <c r="G1063" s="28">
        <v>81161502</v>
      </c>
      <c r="H1063" s="5" t="s">
        <v>1750</v>
      </c>
      <c r="I1063" s="208">
        <v>10</v>
      </c>
      <c r="J1063" s="208" t="s">
        <v>33</v>
      </c>
      <c r="K1063" s="214">
        <v>200000</v>
      </c>
      <c r="L1063" s="215">
        <v>2</v>
      </c>
      <c r="M1063" s="208" t="s">
        <v>765</v>
      </c>
      <c r="N1063" s="216" t="s">
        <v>1063</v>
      </c>
      <c r="O1063" s="217" t="s">
        <v>67</v>
      </c>
      <c r="P1063" s="138" t="s">
        <v>36</v>
      </c>
      <c r="Q1063" s="3" t="s">
        <v>1086</v>
      </c>
      <c r="R1063" s="103">
        <v>700043</v>
      </c>
    </row>
    <row r="1064" spans="1:21" ht="20.100000000000001" customHeight="1" x14ac:dyDescent="0.2">
      <c r="A1064" s="208" t="s">
        <v>1747</v>
      </c>
      <c r="B1064" s="208" t="s">
        <v>1151</v>
      </c>
      <c r="C1064" s="209" t="s">
        <v>1151</v>
      </c>
      <c r="D1064" s="224" t="s">
        <v>1007</v>
      </c>
      <c r="E1064" s="186" t="s">
        <v>1206</v>
      </c>
      <c r="F1064" s="211" t="s">
        <v>1409</v>
      </c>
      <c r="G1064" s="28">
        <v>43212201</v>
      </c>
      <c r="H1064" s="5" t="s">
        <v>1751</v>
      </c>
      <c r="I1064" s="208">
        <v>10</v>
      </c>
      <c r="J1064" s="208" t="s">
        <v>33</v>
      </c>
      <c r="K1064" s="214">
        <v>300000000</v>
      </c>
      <c r="L1064" s="215">
        <v>1</v>
      </c>
      <c r="M1064" s="208" t="s">
        <v>765</v>
      </c>
      <c r="N1064" s="216" t="s">
        <v>1063</v>
      </c>
      <c r="O1064" s="217" t="s">
        <v>67</v>
      </c>
      <c r="P1064" s="138" t="s">
        <v>79</v>
      </c>
      <c r="Q1064" s="3" t="s">
        <v>429</v>
      </c>
      <c r="R1064" s="32">
        <v>700141</v>
      </c>
    </row>
    <row r="1065" spans="1:21" ht="20.100000000000001" customHeight="1" x14ac:dyDescent="0.2">
      <c r="A1065" s="208" t="s">
        <v>1747</v>
      </c>
      <c r="B1065" s="208" t="s">
        <v>1151</v>
      </c>
      <c r="C1065" s="209" t="s">
        <v>1151</v>
      </c>
      <c r="D1065" s="209" t="s">
        <v>1151</v>
      </c>
      <c r="E1065" s="186" t="s">
        <v>855</v>
      </c>
      <c r="F1065" s="211" t="s">
        <v>360</v>
      </c>
      <c r="G1065" s="28">
        <v>78102203</v>
      </c>
      <c r="H1065" s="30" t="s">
        <v>1752</v>
      </c>
      <c r="I1065" s="208">
        <v>16</v>
      </c>
      <c r="J1065" s="208" t="s">
        <v>33</v>
      </c>
      <c r="K1065" s="214">
        <v>14000000</v>
      </c>
      <c r="L1065" s="215">
        <v>1</v>
      </c>
      <c r="M1065" s="208" t="s">
        <v>765</v>
      </c>
      <c r="N1065" s="216" t="s">
        <v>1063</v>
      </c>
      <c r="O1065" s="221" t="s">
        <v>79</v>
      </c>
      <c r="P1065" s="147" t="s">
        <v>80</v>
      </c>
      <c r="Q1065" s="3" t="s">
        <v>1753</v>
      </c>
      <c r="R1065" s="103">
        <v>700300</v>
      </c>
    </row>
    <row r="1066" spans="1:21" ht="20.100000000000001" customHeight="1" x14ac:dyDescent="0.2">
      <c r="A1066" s="208" t="s">
        <v>1747</v>
      </c>
      <c r="B1066" s="208" t="s">
        <v>1151</v>
      </c>
      <c r="C1066" s="209" t="s">
        <v>1151</v>
      </c>
      <c r="D1066" s="209" t="s">
        <v>1151</v>
      </c>
      <c r="E1066" s="186" t="s">
        <v>855</v>
      </c>
      <c r="F1066" s="211" t="s">
        <v>360</v>
      </c>
      <c r="G1066" s="28">
        <v>78102203</v>
      </c>
      <c r="H1066" s="30" t="s">
        <v>1752</v>
      </c>
      <c r="I1066" s="208">
        <v>10</v>
      </c>
      <c r="J1066" s="208" t="s">
        <v>33</v>
      </c>
      <c r="K1066" s="214">
        <v>37200000</v>
      </c>
      <c r="L1066" s="215">
        <v>1</v>
      </c>
      <c r="M1066" s="208" t="s">
        <v>765</v>
      </c>
      <c r="N1066" s="216" t="s">
        <v>1063</v>
      </c>
      <c r="O1066" s="221" t="s">
        <v>79</v>
      </c>
      <c r="P1066" s="147" t="s">
        <v>80</v>
      </c>
      <c r="Q1066" s="3" t="s">
        <v>1753</v>
      </c>
      <c r="R1066" s="103">
        <v>700300</v>
      </c>
    </row>
    <row r="1067" spans="1:21" ht="20.100000000000001" customHeight="1" x14ac:dyDescent="0.2">
      <c r="A1067" s="208" t="s">
        <v>1747</v>
      </c>
      <c r="B1067" s="208" t="s">
        <v>1151</v>
      </c>
      <c r="C1067" s="209" t="s">
        <v>1151</v>
      </c>
      <c r="D1067" s="209" t="s">
        <v>1151</v>
      </c>
      <c r="E1067" s="186" t="s">
        <v>855</v>
      </c>
      <c r="F1067" s="211" t="s">
        <v>360</v>
      </c>
      <c r="G1067" s="264">
        <v>78102200</v>
      </c>
      <c r="H1067" s="5" t="s">
        <v>1754</v>
      </c>
      <c r="I1067" s="208">
        <v>10</v>
      </c>
      <c r="J1067" s="208" t="s">
        <v>230</v>
      </c>
      <c r="K1067" s="214">
        <v>66000000</v>
      </c>
      <c r="L1067" s="215">
        <v>1</v>
      </c>
      <c r="M1067" s="208" t="s">
        <v>765</v>
      </c>
      <c r="N1067" s="216" t="s">
        <v>1063</v>
      </c>
      <c r="O1067" s="221" t="s">
        <v>127</v>
      </c>
      <c r="P1067" s="147" t="s">
        <v>68</v>
      </c>
      <c r="Q1067" s="3" t="s">
        <v>1753</v>
      </c>
      <c r="R1067" s="102">
        <v>514129</v>
      </c>
    </row>
    <row r="1068" spans="1:21" ht="20.100000000000001" customHeight="1" x14ac:dyDescent="0.2">
      <c r="A1068" s="208" t="s">
        <v>1747</v>
      </c>
      <c r="B1068" s="208" t="s">
        <v>1151</v>
      </c>
      <c r="C1068" s="209" t="s">
        <v>1151</v>
      </c>
      <c r="D1068" s="209" t="s">
        <v>1151</v>
      </c>
      <c r="E1068" s="186" t="s">
        <v>865</v>
      </c>
      <c r="F1068" s="211" t="s">
        <v>866</v>
      </c>
      <c r="G1068" s="28">
        <v>80131500</v>
      </c>
      <c r="H1068" s="5" t="s">
        <v>1755</v>
      </c>
      <c r="I1068" s="208">
        <v>10</v>
      </c>
      <c r="J1068" s="208" t="s">
        <v>33</v>
      </c>
      <c r="K1068" s="214">
        <v>105174008.34999999</v>
      </c>
      <c r="L1068" s="215">
        <v>1</v>
      </c>
      <c r="M1068" s="208" t="s">
        <v>765</v>
      </c>
      <c r="N1068" s="216" t="s">
        <v>1063</v>
      </c>
      <c r="O1068" s="217" t="s">
        <v>35</v>
      </c>
      <c r="P1068" s="138" t="s">
        <v>36</v>
      </c>
      <c r="Q1068" s="3" t="s">
        <v>1753</v>
      </c>
      <c r="R1068" s="39">
        <v>700299</v>
      </c>
    </row>
    <row r="1069" spans="1:21" ht="20.100000000000001" customHeight="1" x14ac:dyDescent="0.2">
      <c r="A1069" s="208" t="s">
        <v>1747</v>
      </c>
      <c r="B1069" s="208" t="s">
        <v>1151</v>
      </c>
      <c r="C1069" s="209" t="s">
        <v>1151</v>
      </c>
      <c r="D1069" s="209" t="s">
        <v>1151</v>
      </c>
      <c r="E1069" s="186" t="s">
        <v>865</v>
      </c>
      <c r="F1069" s="211" t="s">
        <v>866</v>
      </c>
      <c r="G1069" s="264">
        <v>80131502</v>
      </c>
      <c r="H1069" s="31" t="s">
        <v>1756</v>
      </c>
      <c r="I1069" s="208">
        <v>10</v>
      </c>
      <c r="J1069" s="208" t="s">
        <v>230</v>
      </c>
      <c r="K1069" s="214">
        <v>88995991.650000006</v>
      </c>
      <c r="L1069" s="215">
        <v>1</v>
      </c>
      <c r="M1069" s="208" t="s">
        <v>765</v>
      </c>
      <c r="N1069" s="216" t="s">
        <v>1063</v>
      </c>
      <c r="O1069" s="217" t="s">
        <v>127</v>
      </c>
      <c r="P1069" s="138" t="s">
        <v>68</v>
      </c>
      <c r="Q1069" s="3" t="s">
        <v>1753</v>
      </c>
      <c r="R1069" s="102">
        <v>555601</v>
      </c>
    </row>
    <row r="1070" spans="1:21" ht="20.100000000000001" customHeight="1" x14ac:dyDescent="0.2">
      <c r="A1070" s="208" t="s">
        <v>1747</v>
      </c>
      <c r="B1070" s="208" t="s">
        <v>1151</v>
      </c>
      <c r="C1070" s="209" t="s">
        <v>1151</v>
      </c>
      <c r="D1070" s="209" t="s">
        <v>1151</v>
      </c>
      <c r="E1070" s="186" t="s">
        <v>1241</v>
      </c>
      <c r="F1070" s="211" t="s">
        <v>667</v>
      </c>
      <c r="G1070" s="28">
        <v>80121700</v>
      </c>
      <c r="H1070" s="33" t="s">
        <v>1757</v>
      </c>
      <c r="I1070" s="208">
        <v>10</v>
      </c>
      <c r="J1070" s="208" t="s">
        <v>33</v>
      </c>
      <c r="K1070" s="214">
        <v>64700009</v>
      </c>
      <c r="L1070" s="215">
        <v>11</v>
      </c>
      <c r="M1070" s="208" t="s">
        <v>765</v>
      </c>
      <c r="N1070" s="216" t="s">
        <v>1063</v>
      </c>
      <c r="O1070" s="217" t="s">
        <v>127</v>
      </c>
      <c r="P1070" s="138" t="s">
        <v>68</v>
      </c>
      <c r="Q1070" s="3" t="s">
        <v>1753</v>
      </c>
      <c r="R1070" s="102">
        <v>700275</v>
      </c>
    </row>
    <row r="1071" spans="1:21" ht="20.100000000000001" customHeight="1" x14ac:dyDescent="0.2">
      <c r="A1071" s="208" t="s">
        <v>1747</v>
      </c>
      <c r="B1071" s="208" t="s">
        <v>1151</v>
      </c>
      <c r="C1071" s="209" t="s">
        <v>1151</v>
      </c>
      <c r="D1071" s="209" t="s">
        <v>1151</v>
      </c>
      <c r="E1071" s="186" t="s">
        <v>1241</v>
      </c>
      <c r="F1071" s="211" t="s">
        <v>667</v>
      </c>
      <c r="G1071" s="28">
        <v>80121700</v>
      </c>
      <c r="H1071" s="5" t="s">
        <v>1758</v>
      </c>
      <c r="I1071" s="208">
        <v>10</v>
      </c>
      <c r="J1071" s="208" t="s">
        <v>33</v>
      </c>
      <c r="K1071" s="214">
        <v>64700009</v>
      </c>
      <c r="L1071" s="215">
        <v>11</v>
      </c>
      <c r="M1071" s="208" t="s">
        <v>765</v>
      </c>
      <c r="N1071" s="216" t="s">
        <v>1063</v>
      </c>
      <c r="O1071" s="217" t="s">
        <v>127</v>
      </c>
      <c r="P1071" s="138" t="s">
        <v>68</v>
      </c>
      <c r="Q1071" s="3" t="s">
        <v>1753</v>
      </c>
      <c r="R1071" s="101">
        <v>700275</v>
      </c>
    </row>
    <row r="1072" spans="1:21" ht="20.100000000000001" customHeight="1" x14ac:dyDescent="0.2">
      <c r="A1072" s="208" t="s">
        <v>1747</v>
      </c>
      <c r="B1072" s="208" t="s">
        <v>1151</v>
      </c>
      <c r="C1072" s="209" t="s">
        <v>1151</v>
      </c>
      <c r="D1072" s="209" t="s">
        <v>1151</v>
      </c>
      <c r="E1072" s="186" t="s">
        <v>1241</v>
      </c>
      <c r="F1072" s="211" t="s">
        <v>667</v>
      </c>
      <c r="G1072" s="28">
        <v>80121700</v>
      </c>
      <c r="H1072" s="5" t="s">
        <v>1759</v>
      </c>
      <c r="I1072" s="208">
        <v>10</v>
      </c>
      <c r="J1072" s="208" t="s">
        <v>33</v>
      </c>
      <c r="K1072" s="214">
        <v>68999997</v>
      </c>
      <c r="L1072" s="215">
        <v>11</v>
      </c>
      <c r="M1072" s="208" t="s">
        <v>765</v>
      </c>
      <c r="N1072" s="216" t="s">
        <v>1063</v>
      </c>
      <c r="O1072" s="217" t="s">
        <v>127</v>
      </c>
      <c r="P1072" s="138" t="s">
        <v>68</v>
      </c>
      <c r="Q1072" s="3" t="s">
        <v>1753</v>
      </c>
      <c r="R1072" s="101">
        <v>700277</v>
      </c>
    </row>
    <row r="1073" spans="1:18" ht="20.100000000000001" customHeight="1" x14ac:dyDescent="0.2">
      <c r="A1073" s="208" t="s">
        <v>1747</v>
      </c>
      <c r="B1073" s="208" t="s">
        <v>1151</v>
      </c>
      <c r="C1073" s="209" t="s">
        <v>1151</v>
      </c>
      <c r="D1073" s="209" t="s">
        <v>1151</v>
      </c>
      <c r="E1073" s="186" t="s">
        <v>1241</v>
      </c>
      <c r="F1073" s="211" t="s">
        <v>667</v>
      </c>
      <c r="G1073" s="28">
        <v>80121700</v>
      </c>
      <c r="H1073" s="5" t="s">
        <v>1760</v>
      </c>
      <c r="I1073" s="208">
        <v>10</v>
      </c>
      <c r="J1073" s="208" t="s">
        <v>33</v>
      </c>
      <c r="K1073" s="214">
        <v>66203995</v>
      </c>
      <c r="L1073" s="215">
        <v>11</v>
      </c>
      <c r="M1073" s="208" t="s">
        <v>765</v>
      </c>
      <c r="N1073" s="216" t="s">
        <v>1063</v>
      </c>
      <c r="O1073" s="217" t="s">
        <v>127</v>
      </c>
      <c r="P1073" s="138" t="s">
        <v>68</v>
      </c>
      <c r="Q1073" s="3" t="s">
        <v>1753</v>
      </c>
      <c r="R1073" s="101">
        <v>700276</v>
      </c>
    </row>
    <row r="1074" spans="1:18" ht="20.100000000000001" customHeight="1" x14ac:dyDescent="0.2">
      <c r="A1074" s="208" t="s">
        <v>1747</v>
      </c>
      <c r="B1074" s="208" t="s">
        <v>1151</v>
      </c>
      <c r="C1074" s="209" t="s">
        <v>1151</v>
      </c>
      <c r="D1074" s="209" t="s">
        <v>1151</v>
      </c>
      <c r="E1074" s="186" t="s">
        <v>1241</v>
      </c>
      <c r="F1074" s="211" t="s">
        <v>667</v>
      </c>
      <c r="G1074" s="28">
        <v>80121700</v>
      </c>
      <c r="H1074" s="5" t="s">
        <v>1761</v>
      </c>
      <c r="I1074" s="208">
        <v>10</v>
      </c>
      <c r="J1074" s="208" t="s">
        <v>33</v>
      </c>
      <c r="K1074" s="214">
        <v>171583333.25</v>
      </c>
      <c r="L1074" s="215">
        <v>11</v>
      </c>
      <c r="M1074" s="208" t="s">
        <v>765</v>
      </c>
      <c r="N1074" s="216" t="s">
        <v>1063</v>
      </c>
      <c r="O1074" s="217" t="s">
        <v>127</v>
      </c>
      <c r="P1074" s="138" t="s">
        <v>68</v>
      </c>
      <c r="Q1074" s="3" t="s">
        <v>1753</v>
      </c>
      <c r="R1074" s="101">
        <v>700271</v>
      </c>
    </row>
    <row r="1075" spans="1:18" ht="20.100000000000001" customHeight="1" x14ac:dyDescent="0.2">
      <c r="A1075" s="208" t="s">
        <v>1747</v>
      </c>
      <c r="B1075" s="208" t="s">
        <v>1151</v>
      </c>
      <c r="C1075" s="209" t="s">
        <v>1151</v>
      </c>
      <c r="D1075" s="209" t="s">
        <v>1151</v>
      </c>
      <c r="E1075" s="186" t="s">
        <v>1241</v>
      </c>
      <c r="F1075" s="211" t="s">
        <v>667</v>
      </c>
      <c r="G1075" s="28">
        <v>80121700</v>
      </c>
      <c r="H1075" s="5" t="s">
        <v>1762</v>
      </c>
      <c r="I1075" s="208">
        <v>10</v>
      </c>
      <c r="J1075" s="208" t="s">
        <v>33</v>
      </c>
      <c r="K1075" s="214">
        <v>66000000</v>
      </c>
      <c r="L1075" s="215">
        <v>11</v>
      </c>
      <c r="M1075" s="208" t="s">
        <v>765</v>
      </c>
      <c r="N1075" s="216" t="s">
        <v>1063</v>
      </c>
      <c r="O1075" s="217" t="s">
        <v>127</v>
      </c>
      <c r="P1075" s="138" t="s">
        <v>68</v>
      </c>
      <c r="Q1075" s="3" t="s">
        <v>1753</v>
      </c>
      <c r="R1075" s="101">
        <v>700274</v>
      </c>
    </row>
    <row r="1076" spans="1:18" ht="20.100000000000001" customHeight="1" x14ac:dyDescent="0.2">
      <c r="A1076" s="208" t="s">
        <v>1747</v>
      </c>
      <c r="B1076" s="208" t="s">
        <v>1151</v>
      </c>
      <c r="C1076" s="209" t="s">
        <v>1151</v>
      </c>
      <c r="D1076" s="209" t="s">
        <v>1151</v>
      </c>
      <c r="E1076" s="186" t="s">
        <v>1241</v>
      </c>
      <c r="F1076" s="211" t="s">
        <v>667</v>
      </c>
      <c r="G1076" s="28">
        <v>80121700</v>
      </c>
      <c r="H1076" s="5" t="s">
        <v>1763</v>
      </c>
      <c r="I1076" s="208">
        <v>10</v>
      </c>
      <c r="J1076" s="208" t="s">
        <v>33</v>
      </c>
      <c r="K1076" s="214">
        <v>66000000</v>
      </c>
      <c r="L1076" s="215">
        <v>11</v>
      </c>
      <c r="M1076" s="208" t="s">
        <v>765</v>
      </c>
      <c r="N1076" s="216" t="s">
        <v>1063</v>
      </c>
      <c r="O1076" s="217" t="s">
        <v>127</v>
      </c>
      <c r="P1076" s="138" t="s">
        <v>68</v>
      </c>
      <c r="Q1076" s="3" t="s">
        <v>1753</v>
      </c>
      <c r="R1076" s="101">
        <v>700274</v>
      </c>
    </row>
    <row r="1077" spans="1:18" ht="20.100000000000001" customHeight="1" x14ac:dyDescent="0.2">
      <c r="A1077" s="208" t="s">
        <v>1747</v>
      </c>
      <c r="B1077" s="208" t="s">
        <v>1151</v>
      </c>
      <c r="C1077" s="209" t="s">
        <v>1151</v>
      </c>
      <c r="D1077" s="209" t="s">
        <v>1151</v>
      </c>
      <c r="E1077" s="186" t="s">
        <v>1241</v>
      </c>
      <c r="F1077" s="211" t="s">
        <v>667</v>
      </c>
      <c r="G1077" s="28">
        <v>80121700</v>
      </c>
      <c r="H1077" s="5" t="s">
        <v>1764</v>
      </c>
      <c r="I1077" s="208">
        <v>10</v>
      </c>
      <c r="J1077" s="208" t="s">
        <v>33</v>
      </c>
      <c r="K1077" s="214">
        <v>58300000</v>
      </c>
      <c r="L1077" s="215">
        <v>11</v>
      </c>
      <c r="M1077" s="208" t="s">
        <v>765</v>
      </c>
      <c r="N1077" s="216" t="s">
        <v>1063</v>
      </c>
      <c r="O1077" s="217" t="s">
        <v>127</v>
      </c>
      <c r="P1077" s="138" t="s">
        <v>68</v>
      </c>
      <c r="Q1077" s="3" t="s">
        <v>1753</v>
      </c>
      <c r="R1077" s="101">
        <v>700292</v>
      </c>
    </row>
    <row r="1078" spans="1:18" ht="20.100000000000001" customHeight="1" x14ac:dyDescent="0.2">
      <c r="A1078" s="208" t="s">
        <v>1747</v>
      </c>
      <c r="B1078" s="208" t="s">
        <v>1151</v>
      </c>
      <c r="C1078" s="209" t="s">
        <v>1151</v>
      </c>
      <c r="D1078" s="209" t="s">
        <v>1151</v>
      </c>
      <c r="E1078" s="186" t="s">
        <v>1241</v>
      </c>
      <c r="F1078" s="211" t="s">
        <v>667</v>
      </c>
      <c r="G1078" s="28">
        <v>80121700</v>
      </c>
      <c r="H1078" s="5" t="s">
        <v>1765</v>
      </c>
      <c r="I1078" s="208">
        <v>10</v>
      </c>
      <c r="J1078" s="208" t="s">
        <v>33</v>
      </c>
      <c r="K1078" s="214">
        <v>55000000</v>
      </c>
      <c r="L1078" s="215">
        <v>11</v>
      </c>
      <c r="M1078" s="208" t="s">
        <v>765</v>
      </c>
      <c r="N1078" s="216" t="s">
        <v>1063</v>
      </c>
      <c r="O1078" s="217" t="s">
        <v>127</v>
      </c>
      <c r="P1078" s="138" t="s">
        <v>68</v>
      </c>
      <c r="Q1078" s="3" t="s">
        <v>1753</v>
      </c>
      <c r="R1078" s="101">
        <v>700293</v>
      </c>
    </row>
    <row r="1079" spans="1:18" ht="20.100000000000001" customHeight="1" x14ac:dyDescent="0.2">
      <c r="A1079" s="208" t="s">
        <v>1747</v>
      </c>
      <c r="B1079" s="208" t="s">
        <v>1151</v>
      </c>
      <c r="C1079" s="209" t="s">
        <v>1151</v>
      </c>
      <c r="D1079" s="209" t="s">
        <v>1151</v>
      </c>
      <c r="E1079" s="186" t="s">
        <v>1241</v>
      </c>
      <c r="F1079" s="211" t="s">
        <v>667</v>
      </c>
      <c r="G1079" s="264">
        <v>80121700</v>
      </c>
      <c r="H1079" s="5" t="s">
        <v>1766</v>
      </c>
      <c r="I1079" s="208">
        <v>10</v>
      </c>
      <c r="J1079" s="208" t="s">
        <v>33</v>
      </c>
      <c r="K1079" s="214">
        <v>57986366.57</v>
      </c>
      <c r="L1079" s="215">
        <v>11</v>
      </c>
      <c r="M1079" s="208" t="s">
        <v>765</v>
      </c>
      <c r="N1079" s="216" t="s">
        <v>1063</v>
      </c>
      <c r="O1079" s="217" t="s">
        <v>127</v>
      </c>
      <c r="P1079" s="138" t="s">
        <v>68</v>
      </c>
      <c r="Q1079" s="3" t="s">
        <v>1753</v>
      </c>
      <c r="R1079" s="101">
        <v>700270</v>
      </c>
    </row>
    <row r="1080" spans="1:18" ht="20.100000000000001" customHeight="1" x14ac:dyDescent="0.2">
      <c r="A1080" s="208" t="s">
        <v>1747</v>
      </c>
      <c r="B1080" s="208" t="s">
        <v>1151</v>
      </c>
      <c r="C1080" s="209" t="s">
        <v>1151</v>
      </c>
      <c r="D1080" s="209" t="s">
        <v>1151</v>
      </c>
      <c r="E1080" s="186" t="s">
        <v>1241</v>
      </c>
      <c r="F1080" s="211" t="s">
        <v>667</v>
      </c>
      <c r="G1080" s="264">
        <v>80121700</v>
      </c>
      <c r="H1080" s="5" t="s">
        <v>1767</v>
      </c>
      <c r="I1080" s="208">
        <v>10</v>
      </c>
      <c r="J1080" s="208" t="s">
        <v>33</v>
      </c>
      <c r="K1080" s="214">
        <v>57986366.57</v>
      </c>
      <c r="L1080" s="215">
        <v>11</v>
      </c>
      <c r="M1080" s="208" t="s">
        <v>765</v>
      </c>
      <c r="N1080" s="216" t="s">
        <v>1063</v>
      </c>
      <c r="O1080" s="217" t="s">
        <v>127</v>
      </c>
      <c r="P1080" s="138" t="s">
        <v>68</v>
      </c>
      <c r="Q1080" s="3" t="s">
        <v>1753</v>
      </c>
      <c r="R1080" s="101">
        <v>700270</v>
      </c>
    </row>
    <row r="1081" spans="1:18" ht="20.100000000000001" customHeight="1" x14ac:dyDescent="0.2">
      <c r="A1081" s="208" t="s">
        <v>1747</v>
      </c>
      <c r="B1081" s="208" t="s">
        <v>1151</v>
      </c>
      <c r="C1081" s="209" t="s">
        <v>1151</v>
      </c>
      <c r="D1081" s="209" t="s">
        <v>1151</v>
      </c>
      <c r="E1081" s="186" t="s">
        <v>1241</v>
      </c>
      <c r="F1081" s="211" t="s">
        <v>667</v>
      </c>
      <c r="G1081" s="264">
        <v>80121700</v>
      </c>
      <c r="H1081" s="5" t="s">
        <v>1768</v>
      </c>
      <c r="I1081" s="208">
        <v>10</v>
      </c>
      <c r="J1081" s="208" t="s">
        <v>33</v>
      </c>
      <c r="K1081" s="214">
        <v>57986366.57</v>
      </c>
      <c r="L1081" s="215">
        <v>11</v>
      </c>
      <c r="M1081" s="208" t="s">
        <v>765</v>
      </c>
      <c r="N1081" s="216" t="s">
        <v>1063</v>
      </c>
      <c r="O1081" s="217" t="s">
        <v>127</v>
      </c>
      <c r="P1081" s="138" t="s">
        <v>68</v>
      </c>
      <c r="Q1081" s="3" t="s">
        <v>1753</v>
      </c>
      <c r="R1081" s="107">
        <v>700270</v>
      </c>
    </row>
    <row r="1082" spans="1:18" ht="20.100000000000001" customHeight="1" x14ac:dyDescent="0.2">
      <c r="A1082" s="208" t="s">
        <v>1747</v>
      </c>
      <c r="B1082" s="208" t="s">
        <v>1151</v>
      </c>
      <c r="C1082" s="209" t="s">
        <v>1151</v>
      </c>
      <c r="D1082" s="209" t="s">
        <v>1151</v>
      </c>
      <c r="E1082" s="186" t="s">
        <v>1241</v>
      </c>
      <c r="F1082" s="211" t="s">
        <v>667</v>
      </c>
      <c r="G1082" s="264">
        <v>80121700</v>
      </c>
      <c r="H1082" s="5" t="s">
        <v>1769</v>
      </c>
      <c r="I1082" s="208">
        <v>10</v>
      </c>
      <c r="J1082" s="208" t="s">
        <v>33</v>
      </c>
      <c r="K1082" s="214">
        <v>57986366.57</v>
      </c>
      <c r="L1082" s="215">
        <v>11</v>
      </c>
      <c r="M1082" s="208" t="s">
        <v>765</v>
      </c>
      <c r="N1082" s="216" t="s">
        <v>1063</v>
      </c>
      <c r="O1082" s="217" t="s">
        <v>127</v>
      </c>
      <c r="P1082" s="138" t="s">
        <v>68</v>
      </c>
      <c r="Q1082" s="3" t="s">
        <v>1753</v>
      </c>
      <c r="R1082" s="101">
        <v>700270</v>
      </c>
    </row>
    <row r="1083" spans="1:18" ht="20.100000000000001" customHeight="1" x14ac:dyDescent="0.2">
      <c r="A1083" s="208" t="s">
        <v>1747</v>
      </c>
      <c r="B1083" s="208" t="s">
        <v>1151</v>
      </c>
      <c r="C1083" s="209" t="s">
        <v>1151</v>
      </c>
      <c r="D1083" s="209" t="s">
        <v>1151</v>
      </c>
      <c r="E1083" s="186" t="s">
        <v>1241</v>
      </c>
      <c r="F1083" s="211" t="s">
        <v>667</v>
      </c>
      <c r="G1083" s="264">
        <v>80121700</v>
      </c>
      <c r="H1083" s="5" t="s">
        <v>1770</v>
      </c>
      <c r="I1083" s="208">
        <v>10</v>
      </c>
      <c r="J1083" s="208" t="s">
        <v>33</v>
      </c>
      <c r="K1083" s="214">
        <v>57986366.57</v>
      </c>
      <c r="L1083" s="215">
        <v>11</v>
      </c>
      <c r="M1083" s="208" t="s">
        <v>765</v>
      </c>
      <c r="N1083" s="216" t="s">
        <v>1063</v>
      </c>
      <c r="O1083" s="217" t="s">
        <v>127</v>
      </c>
      <c r="P1083" s="138" t="s">
        <v>68</v>
      </c>
      <c r="Q1083" s="3" t="s">
        <v>1753</v>
      </c>
      <c r="R1083" s="108">
        <v>700270</v>
      </c>
    </row>
    <row r="1084" spans="1:18" ht="20.100000000000001" customHeight="1" x14ac:dyDescent="0.2">
      <c r="A1084" s="208" t="s">
        <v>1747</v>
      </c>
      <c r="B1084" s="208" t="s">
        <v>1151</v>
      </c>
      <c r="C1084" s="209" t="s">
        <v>1151</v>
      </c>
      <c r="D1084" s="209" t="s">
        <v>1151</v>
      </c>
      <c r="E1084" s="186" t="s">
        <v>1241</v>
      </c>
      <c r="F1084" s="211" t="s">
        <v>667</v>
      </c>
      <c r="G1084" s="264">
        <v>80121700</v>
      </c>
      <c r="H1084" s="5" t="s">
        <v>1771</v>
      </c>
      <c r="I1084" s="208">
        <v>10</v>
      </c>
      <c r="J1084" s="208" t="s">
        <v>33</v>
      </c>
      <c r="K1084" s="214">
        <v>57986366.57</v>
      </c>
      <c r="L1084" s="215">
        <v>11</v>
      </c>
      <c r="M1084" s="208" t="s">
        <v>765</v>
      </c>
      <c r="N1084" s="216" t="s">
        <v>1063</v>
      </c>
      <c r="O1084" s="217" t="s">
        <v>127</v>
      </c>
      <c r="P1084" s="138" t="s">
        <v>68</v>
      </c>
      <c r="Q1084" s="3" t="s">
        <v>1753</v>
      </c>
      <c r="R1084" s="108">
        <v>700270</v>
      </c>
    </row>
    <row r="1085" spans="1:18" ht="20.100000000000001" customHeight="1" x14ac:dyDescent="0.2">
      <c r="A1085" s="208" t="s">
        <v>1747</v>
      </c>
      <c r="B1085" s="208" t="s">
        <v>1151</v>
      </c>
      <c r="C1085" s="209" t="s">
        <v>1151</v>
      </c>
      <c r="D1085" s="209" t="s">
        <v>1151</v>
      </c>
      <c r="E1085" s="186" t="s">
        <v>1241</v>
      </c>
      <c r="F1085" s="211" t="s">
        <v>667</v>
      </c>
      <c r="G1085" s="264">
        <v>80121700</v>
      </c>
      <c r="H1085" s="5" t="s">
        <v>1772</v>
      </c>
      <c r="I1085" s="208">
        <v>10</v>
      </c>
      <c r="J1085" s="208" t="s">
        <v>33</v>
      </c>
      <c r="K1085" s="214">
        <v>57986366.57</v>
      </c>
      <c r="L1085" s="215">
        <v>11</v>
      </c>
      <c r="M1085" s="208" t="s">
        <v>765</v>
      </c>
      <c r="N1085" s="216" t="s">
        <v>1063</v>
      </c>
      <c r="O1085" s="217" t="s">
        <v>127</v>
      </c>
      <c r="P1085" s="138" t="s">
        <v>68</v>
      </c>
      <c r="Q1085" s="3" t="s">
        <v>1753</v>
      </c>
      <c r="R1085" s="108">
        <v>700270</v>
      </c>
    </row>
    <row r="1086" spans="1:18" ht="20.100000000000001" customHeight="1" x14ac:dyDescent="0.2">
      <c r="A1086" s="208" t="s">
        <v>1747</v>
      </c>
      <c r="B1086" s="208" t="s">
        <v>1151</v>
      </c>
      <c r="C1086" s="209" t="s">
        <v>1151</v>
      </c>
      <c r="D1086" s="209" t="s">
        <v>1151</v>
      </c>
      <c r="E1086" s="186" t="s">
        <v>1241</v>
      </c>
      <c r="F1086" s="211" t="s">
        <v>667</v>
      </c>
      <c r="G1086" s="264">
        <v>80121700</v>
      </c>
      <c r="H1086" s="5" t="s">
        <v>1773</v>
      </c>
      <c r="I1086" s="208">
        <v>10</v>
      </c>
      <c r="J1086" s="208" t="s">
        <v>33</v>
      </c>
      <c r="K1086" s="214">
        <v>57986366.57</v>
      </c>
      <c r="L1086" s="215">
        <v>11</v>
      </c>
      <c r="M1086" s="208" t="s">
        <v>765</v>
      </c>
      <c r="N1086" s="216" t="s">
        <v>1063</v>
      </c>
      <c r="O1086" s="217" t="s">
        <v>127</v>
      </c>
      <c r="P1086" s="138" t="s">
        <v>68</v>
      </c>
      <c r="Q1086" s="3" t="s">
        <v>1753</v>
      </c>
      <c r="R1086" s="108">
        <v>700270</v>
      </c>
    </row>
    <row r="1087" spans="1:18" ht="20.100000000000001" customHeight="1" x14ac:dyDescent="0.2">
      <c r="A1087" s="208" t="s">
        <v>1747</v>
      </c>
      <c r="B1087" s="208" t="s">
        <v>1151</v>
      </c>
      <c r="C1087" s="209" t="s">
        <v>1151</v>
      </c>
      <c r="D1087" s="209" t="s">
        <v>1151</v>
      </c>
      <c r="E1087" s="186" t="s">
        <v>1241</v>
      </c>
      <c r="F1087" s="211" t="s">
        <v>667</v>
      </c>
      <c r="G1087" s="264">
        <v>80121700</v>
      </c>
      <c r="H1087" s="5" t="s">
        <v>1774</v>
      </c>
      <c r="I1087" s="208">
        <v>10</v>
      </c>
      <c r="J1087" s="208" t="s">
        <v>33</v>
      </c>
      <c r="K1087" s="214">
        <v>57986366.57</v>
      </c>
      <c r="L1087" s="215">
        <v>11</v>
      </c>
      <c r="M1087" s="208" t="s">
        <v>765</v>
      </c>
      <c r="N1087" s="216" t="s">
        <v>1063</v>
      </c>
      <c r="O1087" s="217" t="s">
        <v>127</v>
      </c>
      <c r="P1087" s="138" t="s">
        <v>68</v>
      </c>
      <c r="Q1087" s="3" t="s">
        <v>1753</v>
      </c>
      <c r="R1087" s="108">
        <v>700270</v>
      </c>
    </row>
    <row r="1088" spans="1:18" ht="20.100000000000001" customHeight="1" x14ac:dyDescent="0.2">
      <c r="A1088" s="208" t="s">
        <v>1747</v>
      </c>
      <c r="B1088" s="208" t="s">
        <v>1151</v>
      </c>
      <c r="C1088" s="209" t="s">
        <v>1151</v>
      </c>
      <c r="D1088" s="209" t="s">
        <v>1151</v>
      </c>
      <c r="E1088" s="186" t="s">
        <v>1241</v>
      </c>
      <c r="F1088" s="211" t="s">
        <v>667</v>
      </c>
      <c r="G1088" s="264">
        <v>80121700</v>
      </c>
      <c r="H1088" s="5" t="s">
        <v>1775</v>
      </c>
      <c r="I1088" s="208">
        <v>10</v>
      </c>
      <c r="J1088" s="208" t="s">
        <v>33</v>
      </c>
      <c r="K1088" s="214">
        <v>57986366.57</v>
      </c>
      <c r="L1088" s="215">
        <v>11</v>
      </c>
      <c r="M1088" s="208" t="s">
        <v>765</v>
      </c>
      <c r="N1088" s="216" t="s">
        <v>1063</v>
      </c>
      <c r="O1088" s="217" t="s">
        <v>127</v>
      </c>
      <c r="P1088" s="138" t="s">
        <v>68</v>
      </c>
      <c r="Q1088" s="3" t="s">
        <v>1753</v>
      </c>
      <c r="R1088" s="108">
        <v>700270</v>
      </c>
    </row>
    <row r="1089" spans="1:18" ht="20.100000000000001" customHeight="1" x14ac:dyDescent="0.2">
      <c r="A1089" s="208" t="s">
        <v>1747</v>
      </c>
      <c r="B1089" s="208" t="s">
        <v>1151</v>
      </c>
      <c r="C1089" s="209" t="s">
        <v>1151</v>
      </c>
      <c r="D1089" s="209" t="s">
        <v>1151</v>
      </c>
      <c r="E1089" s="186" t="s">
        <v>1241</v>
      </c>
      <c r="F1089" s="211" t="s">
        <v>667</v>
      </c>
      <c r="G1089" s="264">
        <v>80121700</v>
      </c>
      <c r="H1089" s="5" t="s">
        <v>1776</v>
      </c>
      <c r="I1089" s="208">
        <v>10</v>
      </c>
      <c r="J1089" s="208" t="s">
        <v>33</v>
      </c>
      <c r="K1089" s="214">
        <v>57986366.57</v>
      </c>
      <c r="L1089" s="215">
        <v>11</v>
      </c>
      <c r="M1089" s="208" t="s">
        <v>765</v>
      </c>
      <c r="N1089" s="216" t="s">
        <v>1063</v>
      </c>
      <c r="O1089" s="217" t="s">
        <v>127</v>
      </c>
      <c r="P1089" s="138" t="s">
        <v>68</v>
      </c>
      <c r="Q1089" s="3" t="s">
        <v>1753</v>
      </c>
      <c r="R1089" s="108">
        <v>700270</v>
      </c>
    </row>
    <row r="1090" spans="1:18" ht="20.100000000000001" customHeight="1" x14ac:dyDescent="0.2">
      <c r="A1090" s="208" t="s">
        <v>1747</v>
      </c>
      <c r="B1090" s="208" t="s">
        <v>1151</v>
      </c>
      <c r="C1090" s="209" t="s">
        <v>1151</v>
      </c>
      <c r="D1090" s="209" t="s">
        <v>1151</v>
      </c>
      <c r="E1090" s="186" t="s">
        <v>1241</v>
      </c>
      <c r="F1090" s="211" t="s">
        <v>667</v>
      </c>
      <c r="G1090" s="264">
        <v>80121700</v>
      </c>
      <c r="H1090" s="5" t="s">
        <v>1777</v>
      </c>
      <c r="I1090" s="208">
        <v>10</v>
      </c>
      <c r="J1090" s="208" t="s">
        <v>33</v>
      </c>
      <c r="K1090" s="214">
        <v>57986366.57</v>
      </c>
      <c r="L1090" s="215">
        <v>11</v>
      </c>
      <c r="M1090" s="208" t="s">
        <v>765</v>
      </c>
      <c r="N1090" s="216" t="s">
        <v>1063</v>
      </c>
      <c r="O1090" s="217" t="s">
        <v>127</v>
      </c>
      <c r="P1090" s="138" t="s">
        <v>68</v>
      </c>
      <c r="Q1090" s="3" t="s">
        <v>1753</v>
      </c>
      <c r="R1090" s="108">
        <v>700270</v>
      </c>
    </row>
    <row r="1091" spans="1:18" ht="20.100000000000001" customHeight="1" x14ac:dyDescent="0.2">
      <c r="A1091" s="208" t="s">
        <v>1747</v>
      </c>
      <c r="B1091" s="208" t="s">
        <v>1151</v>
      </c>
      <c r="C1091" s="209" t="s">
        <v>1151</v>
      </c>
      <c r="D1091" s="209" t="s">
        <v>1151</v>
      </c>
      <c r="E1091" s="186" t="s">
        <v>1241</v>
      </c>
      <c r="F1091" s="211" t="s">
        <v>667</v>
      </c>
      <c r="G1091" s="264">
        <v>80121700</v>
      </c>
      <c r="H1091" s="5" t="s">
        <v>1778</v>
      </c>
      <c r="I1091" s="208">
        <v>10</v>
      </c>
      <c r="J1091" s="208" t="s">
        <v>33</v>
      </c>
      <c r="K1091" s="214">
        <v>57986366.57</v>
      </c>
      <c r="L1091" s="215">
        <v>11</v>
      </c>
      <c r="M1091" s="208" t="s">
        <v>765</v>
      </c>
      <c r="N1091" s="216" t="s">
        <v>1063</v>
      </c>
      <c r="O1091" s="217" t="s">
        <v>127</v>
      </c>
      <c r="P1091" s="138" t="s">
        <v>68</v>
      </c>
      <c r="Q1091" s="3" t="s">
        <v>1753</v>
      </c>
      <c r="R1091" s="108">
        <v>700270</v>
      </c>
    </row>
    <row r="1092" spans="1:18" ht="20.100000000000001" customHeight="1" x14ac:dyDescent="0.2">
      <c r="A1092" s="208" t="s">
        <v>1747</v>
      </c>
      <c r="B1092" s="208" t="s">
        <v>1151</v>
      </c>
      <c r="C1092" s="209" t="s">
        <v>1151</v>
      </c>
      <c r="D1092" s="209" t="s">
        <v>1151</v>
      </c>
      <c r="E1092" s="186" t="s">
        <v>1241</v>
      </c>
      <c r="F1092" s="211" t="s">
        <v>667</v>
      </c>
      <c r="G1092" s="264">
        <v>80121700</v>
      </c>
      <c r="H1092" s="5" t="s">
        <v>1779</v>
      </c>
      <c r="I1092" s="208">
        <v>10</v>
      </c>
      <c r="J1092" s="208" t="s">
        <v>33</v>
      </c>
      <c r="K1092" s="214">
        <v>57986366.57</v>
      </c>
      <c r="L1092" s="215">
        <v>11</v>
      </c>
      <c r="M1092" s="208" t="s">
        <v>765</v>
      </c>
      <c r="N1092" s="216" t="s">
        <v>1063</v>
      </c>
      <c r="O1092" s="217" t="s">
        <v>127</v>
      </c>
      <c r="P1092" s="138" t="s">
        <v>68</v>
      </c>
      <c r="Q1092" s="3" t="s">
        <v>1753</v>
      </c>
      <c r="R1092" s="108">
        <v>700270</v>
      </c>
    </row>
    <row r="1093" spans="1:18" ht="20.100000000000001" customHeight="1" x14ac:dyDescent="0.2">
      <c r="A1093" s="208" t="s">
        <v>1747</v>
      </c>
      <c r="B1093" s="208" t="s">
        <v>1151</v>
      </c>
      <c r="C1093" s="209" t="s">
        <v>1151</v>
      </c>
      <c r="D1093" s="209" t="s">
        <v>1151</v>
      </c>
      <c r="E1093" s="186" t="s">
        <v>1241</v>
      </c>
      <c r="F1093" s="211" t="s">
        <v>667</v>
      </c>
      <c r="G1093" s="28">
        <v>82101504</v>
      </c>
      <c r="H1093" s="5" t="s">
        <v>1780</v>
      </c>
      <c r="I1093" s="208">
        <v>10</v>
      </c>
      <c r="J1093" s="208" t="s">
        <v>33</v>
      </c>
      <c r="K1093" s="214">
        <v>2000000</v>
      </c>
      <c r="L1093" s="215">
        <v>1</v>
      </c>
      <c r="M1093" s="208" t="s">
        <v>765</v>
      </c>
      <c r="N1093" s="216" t="s">
        <v>1063</v>
      </c>
      <c r="O1093" s="223" t="s">
        <v>68</v>
      </c>
      <c r="P1093" s="186" t="s">
        <v>67</v>
      </c>
      <c r="Q1093" s="3" t="s">
        <v>1753</v>
      </c>
      <c r="R1093" s="109"/>
    </row>
    <row r="1094" spans="1:18" ht="20.100000000000001" customHeight="1" x14ac:dyDescent="0.2">
      <c r="A1094" s="208" t="s">
        <v>1747</v>
      </c>
      <c r="B1094" s="208" t="s">
        <v>1151</v>
      </c>
      <c r="C1094" s="209" t="s">
        <v>1151</v>
      </c>
      <c r="D1094" s="209" t="s">
        <v>1151</v>
      </c>
      <c r="E1094" s="186" t="s">
        <v>1241</v>
      </c>
      <c r="F1094" s="211" t="s">
        <v>667</v>
      </c>
      <c r="G1094" s="264">
        <v>80121700</v>
      </c>
      <c r="H1094" s="5" t="s">
        <v>1781</v>
      </c>
      <c r="I1094" s="208">
        <v>10</v>
      </c>
      <c r="J1094" s="208" t="s">
        <v>33</v>
      </c>
      <c r="K1094" s="214">
        <v>45383524.770000003</v>
      </c>
      <c r="L1094" s="215">
        <v>10</v>
      </c>
      <c r="M1094" s="208" t="s">
        <v>765</v>
      </c>
      <c r="N1094" s="216" t="s">
        <v>1063</v>
      </c>
      <c r="O1094" s="223" t="s">
        <v>68</v>
      </c>
      <c r="P1094" s="186" t="s">
        <v>67</v>
      </c>
      <c r="Q1094" s="3" t="s">
        <v>1753</v>
      </c>
      <c r="R1094" s="109"/>
    </row>
    <row r="1095" spans="1:18" ht="20.100000000000001" customHeight="1" x14ac:dyDescent="0.2">
      <c r="A1095" s="208" t="s">
        <v>1747</v>
      </c>
      <c r="B1095" s="208" t="s">
        <v>1151</v>
      </c>
      <c r="C1095" s="209" t="s">
        <v>1151</v>
      </c>
      <c r="D1095" s="209" t="s">
        <v>1151</v>
      </c>
      <c r="E1095" s="186" t="s">
        <v>869</v>
      </c>
      <c r="F1095" s="211" t="s">
        <v>1273</v>
      </c>
      <c r="G1095" s="28">
        <v>84111500</v>
      </c>
      <c r="H1095" s="5" t="s">
        <v>1780</v>
      </c>
      <c r="I1095" s="208">
        <v>10</v>
      </c>
      <c r="J1095" s="208" t="s">
        <v>33</v>
      </c>
      <c r="K1095" s="214">
        <v>4998600</v>
      </c>
      <c r="L1095" s="215">
        <v>1</v>
      </c>
      <c r="M1095" s="208" t="s">
        <v>765</v>
      </c>
      <c r="N1095" s="216" t="s">
        <v>1063</v>
      </c>
      <c r="O1095" s="223" t="s">
        <v>68</v>
      </c>
      <c r="P1095" s="186" t="s">
        <v>67</v>
      </c>
      <c r="Q1095" s="3" t="s">
        <v>1753</v>
      </c>
      <c r="R1095" s="109"/>
    </row>
    <row r="1096" spans="1:18" ht="20.100000000000001" customHeight="1" x14ac:dyDescent="0.2">
      <c r="A1096" s="208" t="s">
        <v>1747</v>
      </c>
      <c r="B1096" s="208" t="s">
        <v>1151</v>
      </c>
      <c r="C1096" s="209" t="s">
        <v>1151</v>
      </c>
      <c r="D1096" s="209" t="s">
        <v>1151</v>
      </c>
      <c r="E1096" s="186" t="s">
        <v>869</v>
      </c>
      <c r="F1096" s="211" t="s">
        <v>1273</v>
      </c>
      <c r="G1096" s="264">
        <v>80101500</v>
      </c>
      <c r="H1096" s="5" t="s">
        <v>1782</v>
      </c>
      <c r="I1096" s="208">
        <v>10</v>
      </c>
      <c r="J1096" s="208" t="s">
        <v>33</v>
      </c>
      <c r="K1096" s="214">
        <v>57941400</v>
      </c>
      <c r="L1096" s="215">
        <v>11</v>
      </c>
      <c r="M1096" s="208" t="s">
        <v>765</v>
      </c>
      <c r="N1096" s="216" t="s">
        <v>1063</v>
      </c>
      <c r="O1096" s="223" t="s">
        <v>127</v>
      </c>
      <c r="P1096" s="186" t="s">
        <v>68</v>
      </c>
      <c r="Q1096" s="3" t="s">
        <v>1753</v>
      </c>
      <c r="R1096" s="108">
        <v>700291</v>
      </c>
    </row>
    <row r="1097" spans="1:18" ht="20.100000000000001" customHeight="1" x14ac:dyDescent="0.2">
      <c r="A1097" s="208" t="s">
        <v>1747</v>
      </c>
      <c r="B1097" s="208" t="s">
        <v>1151</v>
      </c>
      <c r="C1097" s="209" t="s">
        <v>1151</v>
      </c>
      <c r="D1097" s="209" t="s">
        <v>1151</v>
      </c>
      <c r="E1097" s="186" t="s">
        <v>1309</v>
      </c>
      <c r="F1097" s="211" t="s">
        <v>1310</v>
      </c>
      <c r="G1097" s="28">
        <v>55111500</v>
      </c>
      <c r="H1097" s="5" t="s">
        <v>1783</v>
      </c>
      <c r="I1097" s="208">
        <v>10</v>
      </c>
      <c r="J1097" s="208" t="s">
        <v>33</v>
      </c>
      <c r="K1097" s="214">
        <v>40000000</v>
      </c>
      <c r="L1097" s="215">
        <v>1</v>
      </c>
      <c r="M1097" s="208" t="s">
        <v>765</v>
      </c>
      <c r="N1097" s="216" t="s">
        <v>1063</v>
      </c>
      <c r="O1097" s="223" t="s">
        <v>68</v>
      </c>
      <c r="P1097" s="186" t="s">
        <v>67</v>
      </c>
      <c r="Q1097" s="6" t="s">
        <v>1086</v>
      </c>
      <c r="R1097" s="109">
        <v>700296</v>
      </c>
    </row>
    <row r="1098" spans="1:18" ht="20.100000000000001" customHeight="1" x14ac:dyDescent="0.2">
      <c r="A1098" s="208" t="s">
        <v>1747</v>
      </c>
      <c r="B1098" s="208" t="s">
        <v>1151</v>
      </c>
      <c r="C1098" s="209" t="s">
        <v>1151</v>
      </c>
      <c r="D1098" s="209" t="s">
        <v>1061</v>
      </c>
      <c r="E1098" s="186" t="s">
        <v>874</v>
      </c>
      <c r="F1098" s="211" t="s">
        <v>371</v>
      </c>
      <c r="G1098" s="28">
        <v>72102103</v>
      </c>
      <c r="H1098" s="5" t="s">
        <v>1784</v>
      </c>
      <c r="I1098" s="208">
        <v>10</v>
      </c>
      <c r="J1098" s="208" t="s">
        <v>33</v>
      </c>
      <c r="K1098" s="214">
        <v>8000000</v>
      </c>
      <c r="L1098" s="215">
        <v>1</v>
      </c>
      <c r="M1098" s="208" t="s">
        <v>765</v>
      </c>
      <c r="N1098" s="216" t="s">
        <v>1063</v>
      </c>
      <c r="O1098" s="221" t="s">
        <v>68</v>
      </c>
      <c r="P1098" s="147" t="s">
        <v>35</v>
      </c>
      <c r="Q1098" s="227" t="s">
        <v>1086</v>
      </c>
      <c r="R1098" s="98">
        <v>700097</v>
      </c>
    </row>
    <row r="1099" spans="1:18" ht="20.100000000000001" customHeight="1" x14ac:dyDescent="0.2">
      <c r="A1099" s="208" t="s">
        <v>1747</v>
      </c>
      <c r="B1099" s="208" t="s">
        <v>1151</v>
      </c>
      <c r="C1099" s="209" t="s">
        <v>1151</v>
      </c>
      <c r="D1099" s="209" t="s">
        <v>1087</v>
      </c>
      <c r="E1099" s="186" t="s">
        <v>880</v>
      </c>
      <c r="F1099" s="211" t="s">
        <v>374</v>
      </c>
      <c r="G1099" s="28">
        <v>72101511</v>
      </c>
      <c r="H1099" s="5" t="s">
        <v>1785</v>
      </c>
      <c r="I1099" s="208">
        <v>10</v>
      </c>
      <c r="J1099" s="208" t="s">
        <v>33</v>
      </c>
      <c r="K1099" s="214">
        <v>26634466</v>
      </c>
      <c r="L1099" s="215">
        <v>1</v>
      </c>
      <c r="M1099" s="208" t="s">
        <v>765</v>
      </c>
      <c r="N1099" s="216" t="s">
        <v>1063</v>
      </c>
      <c r="O1099" s="223" t="s">
        <v>79</v>
      </c>
      <c r="P1099" s="186" t="s">
        <v>1239</v>
      </c>
      <c r="Q1099" s="6" t="s">
        <v>429</v>
      </c>
      <c r="R1099" s="109">
        <v>700256</v>
      </c>
    </row>
    <row r="1100" spans="1:18" ht="20.100000000000001" customHeight="1" x14ac:dyDescent="0.2">
      <c r="A1100" s="208" t="s">
        <v>1747</v>
      </c>
      <c r="B1100" s="208" t="s">
        <v>1151</v>
      </c>
      <c r="C1100" s="209" t="s">
        <v>1151</v>
      </c>
      <c r="D1100" s="209" t="s">
        <v>1151</v>
      </c>
      <c r="E1100" s="186" t="s">
        <v>880</v>
      </c>
      <c r="F1100" s="211" t="s">
        <v>374</v>
      </c>
      <c r="G1100" s="28">
        <v>72101506</v>
      </c>
      <c r="H1100" s="5" t="s">
        <v>1786</v>
      </c>
      <c r="I1100" s="208">
        <v>10</v>
      </c>
      <c r="J1100" s="208" t="s">
        <v>33</v>
      </c>
      <c r="K1100" s="214">
        <v>14280000</v>
      </c>
      <c r="L1100" s="215">
        <v>1</v>
      </c>
      <c r="M1100" s="208" t="s">
        <v>765</v>
      </c>
      <c r="N1100" s="216" t="s">
        <v>1063</v>
      </c>
      <c r="O1100" s="223" t="s">
        <v>68</v>
      </c>
      <c r="P1100" s="186" t="s">
        <v>67</v>
      </c>
      <c r="Q1100" s="3" t="s">
        <v>1753</v>
      </c>
      <c r="R1100" s="109">
        <v>700297</v>
      </c>
    </row>
    <row r="1101" spans="1:18" ht="20.100000000000001" customHeight="1" x14ac:dyDescent="0.2">
      <c r="A1101" s="208" t="s">
        <v>1747</v>
      </c>
      <c r="B1101" s="208" t="s">
        <v>1151</v>
      </c>
      <c r="C1101" s="209" t="s">
        <v>1151</v>
      </c>
      <c r="D1101" s="209" t="s">
        <v>1061</v>
      </c>
      <c r="E1101" s="186" t="s">
        <v>880</v>
      </c>
      <c r="F1101" s="211" t="s">
        <v>374</v>
      </c>
      <c r="G1101" s="28">
        <v>70171704</v>
      </c>
      <c r="H1101" s="5" t="s">
        <v>1787</v>
      </c>
      <c r="I1101" s="208">
        <v>10</v>
      </c>
      <c r="J1101" s="208" t="s">
        <v>33</v>
      </c>
      <c r="K1101" s="214">
        <v>15000000</v>
      </c>
      <c r="L1101" s="215">
        <v>1</v>
      </c>
      <c r="M1101" s="208" t="s">
        <v>765</v>
      </c>
      <c r="N1101" s="216" t="s">
        <v>1063</v>
      </c>
      <c r="O1101" s="223" t="s">
        <v>35</v>
      </c>
      <c r="P1101" s="186" t="s">
        <v>79</v>
      </c>
      <c r="Q1101" s="6" t="s">
        <v>1086</v>
      </c>
      <c r="R1101" s="109">
        <v>700108</v>
      </c>
    </row>
    <row r="1102" spans="1:18" ht="20.100000000000001" customHeight="1" x14ac:dyDescent="0.2">
      <c r="A1102" s="208" t="s">
        <v>1747</v>
      </c>
      <c r="B1102" s="208" t="s">
        <v>1151</v>
      </c>
      <c r="C1102" s="209" t="s">
        <v>1151</v>
      </c>
      <c r="D1102" s="209" t="s">
        <v>1087</v>
      </c>
      <c r="E1102" s="186" t="s">
        <v>880</v>
      </c>
      <c r="F1102" s="211" t="s">
        <v>374</v>
      </c>
      <c r="G1102" s="28">
        <v>72154300</v>
      </c>
      <c r="H1102" s="5" t="s">
        <v>1788</v>
      </c>
      <c r="I1102" s="208">
        <v>10</v>
      </c>
      <c r="J1102" s="208" t="s">
        <v>33</v>
      </c>
      <c r="K1102" s="214">
        <v>9995534</v>
      </c>
      <c r="L1102" s="215">
        <v>1</v>
      </c>
      <c r="M1102" s="208" t="s">
        <v>765</v>
      </c>
      <c r="N1102" s="216" t="s">
        <v>1063</v>
      </c>
      <c r="O1102" s="223" t="s">
        <v>79</v>
      </c>
      <c r="P1102" s="186" t="s">
        <v>1239</v>
      </c>
      <c r="Q1102" s="6" t="s">
        <v>429</v>
      </c>
      <c r="R1102" s="109">
        <v>700262</v>
      </c>
    </row>
    <row r="1103" spans="1:18" ht="20.100000000000001" customHeight="1" x14ac:dyDescent="0.2">
      <c r="A1103" s="208" t="s">
        <v>1747</v>
      </c>
      <c r="B1103" s="208" t="s">
        <v>1151</v>
      </c>
      <c r="C1103" s="209" t="s">
        <v>1151</v>
      </c>
      <c r="D1103" s="209" t="s">
        <v>1061</v>
      </c>
      <c r="E1103" s="186" t="s">
        <v>1344</v>
      </c>
      <c r="F1103" s="211" t="s">
        <v>1345</v>
      </c>
      <c r="G1103" s="28">
        <v>80101500</v>
      </c>
      <c r="H1103" s="5" t="s">
        <v>1789</v>
      </c>
      <c r="I1103" s="208">
        <v>10</v>
      </c>
      <c r="J1103" s="208" t="s">
        <v>33</v>
      </c>
      <c r="K1103" s="214">
        <v>45027300</v>
      </c>
      <c r="L1103" s="215">
        <v>2</v>
      </c>
      <c r="M1103" s="208" t="s">
        <v>765</v>
      </c>
      <c r="N1103" s="216" t="s">
        <v>1063</v>
      </c>
      <c r="O1103" s="223" t="s">
        <v>127</v>
      </c>
      <c r="P1103" s="186" t="s">
        <v>68</v>
      </c>
      <c r="Q1103" s="3" t="s">
        <v>1753</v>
      </c>
      <c r="R1103" s="109">
        <v>700098</v>
      </c>
    </row>
    <row r="1104" spans="1:18" ht="20.100000000000001" customHeight="1" x14ac:dyDescent="0.2">
      <c r="A1104" s="208" t="s">
        <v>1747</v>
      </c>
      <c r="B1104" s="208" t="s">
        <v>1151</v>
      </c>
      <c r="C1104" s="209" t="s">
        <v>1151</v>
      </c>
      <c r="D1104" s="209" t="s">
        <v>1360</v>
      </c>
      <c r="E1104" s="186" t="s">
        <v>1344</v>
      </c>
      <c r="F1104" s="211" t="s">
        <v>1345</v>
      </c>
      <c r="G1104" s="28">
        <v>80101505</v>
      </c>
      <c r="H1104" s="5" t="s">
        <v>1790</v>
      </c>
      <c r="I1104" s="208">
        <v>10</v>
      </c>
      <c r="J1104" s="208" t="s">
        <v>33</v>
      </c>
      <c r="K1104" s="214">
        <v>43067000</v>
      </c>
      <c r="L1104" s="215">
        <v>1</v>
      </c>
      <c r="M1104" s="208" t="s">
        <v>765</v>
      </c>
      <c r="N1104" s="216" t="s">
        <v>1063</v>
      </c>
      <c r="O1104" s="223" t="s">
        <v>127</v>
      </c>
      <c r="P1104" s="186" t="s">
        <v>68</v>
      </c>
      <c r="Q1104" s="3" t="s">
        <v>1753</v>
      </c>
      <c r="R1104" s="109">
        <v>700301</v>
      </c>
    </row>
    <row r="1105" spans="1:21" ht="20.100000000000001" customHeight="1" x14ac:dyDescent="0.2">
      <c r="A1105" s="208" t="s">
        <v>1747</v>
      </c>
      <c r="B1105" s="208" t="s">
        <v>1151</v>
      </c>
      <c r="C1105" s="209" t="s">
        <v>1151</v>
      </c>
      <c r="D1105" s="209" t="s">
        <v>1151</v>
      </c>
      <c r="E1105" s="186" t="s">
        <v>1344</v>
      </c>
      <c r="F1105" s="211" t="s">
        <v>1345</v>
      </c>
      <c r="G1105" s="28">
        <v>86121702</v>
      </c>
      <c r="H1105" s="5" t="s">
        <v>1791</v>
      </c>
      <c r="I1105" s="208">
        <v>10</v>
      </c>
      <c r="J1105" s="208" t="s">
        <v>33</v>
      </c>
      <c r="K1105" s="214">
        <v>100605700</v>
      </c>
      <c r="L1105" s="215">
        <v>26</v>
      </c>
      <c r="M1105" s="208" t="s">
        <v>765</v>
      </c>
      <c r="N1105" s="216" t="s">
        <v>1063</v>
      </c>
      <c r="O1105" s="223" t="s">
        <v>127</v>
      </c>
      <c r="P1105" s="186" t="s">
        <v>68</v>
      </c>
      <c r="Q1105" s="3" t="s">
        <v>1753</v>
      </c>
      <c r="R1105" s="108">
        <v>700295</v>
      </c>
    </row>
    <row r="1106" spans="1:21" ht="20.100000000000001" customHeight="1" x14ac:dyDescent="0.2">
      <c r="A1106" s="208" t="s">
        <v>1747</v>
      </c>
      <c r="B1106" s="208" t="s">
        <v>1151</v>
      </c>
      <c r="C1106" s="209" t="s">
        <v>1151</v>
      </c>
      <c r="D1106" s="209" t="s">
        <v>1151</v>
      </c>
      <c r="E1106" s="265" t="s">
        <v>1379</v>
      </c>
      <c r="F1106" s="211" t="s">
        <v>962</v>
      </c>
      <c r="G1106" s="28">
        <v>93151517</v>
      </c>
      <c r="H1106" s="5" t="s">
        <v>1792</v>
      </c>
      <c r="I1106" s="208">
        <v>10</v>
      </c>
      <c r="J1106" s="208" t="s">
        <v>33</v>
      </c>
      <c r="K1106" s="214">
        <v>40000000</v>
      </c>
      <c r="L1106" s="215">
        <v>1</v>
      </c>
      <c r="M1106" s="208" t="s">
        <v>765</v>
      </c>
      <c r="N1106" s="216" t="s">
        <v>1063</v>
      </c>
      <c r="O1106" s="223" t="s">
        <v>127</v>
      </c>
      <c r="P1106" s="186" t="s">
        <v>127</v>
      </c>
      <c r="Q1106" s="6" t="s">
        <v>650</v>
      </c>
      <c r="R1106" s="109"/>
    </row>
    <row r="1107" spans="1:21" ht="20.100000000000001" customHeight="1" x14ac:dyDescent="0.2">
      <c r="A1107" s="208" t="s">
        <v>1793</v>
      </c>
      <c r="B1107" s="208" t="s">
        <v>1678</v>
      </c>
      <c r="C1107" s="209" t="s">
        <v>1678</v>
      </c>
      <c r="D1107" s="210" t="s">
        <v>1087</v>
      </c>
      <c r="E1107" s="186" t="s">
        <v>763</v>
      </c>
      <c r="F1107" s="211" t="s">
        <v>1084</v>
      </c>
      <c r="G1107" s="28">
        <v>81112501</v>
      </c>
      <c r="H1107" s="256" t="s">
        <v>1794</v>
      </c>
      <c r="I1107" s="208">
        <v>10</v>
      </c>
      <c r="J1107" s="208" t="s">
        <v>33</v>
      </c>
      <c r="K1107" s="214">
        <v>28800000</v>
      </c>
      <c r="L1107" s="215">
        <v>1</v>
      </c>
      <c r="M1107" s="208" t="s">
        <v>765</v>
      </c>
      <c r="N1107" s="216" t="s">
        <v>1063</v>
      </c>
      <c r="O1107" s="217" t="s">
        <v>35</v>
      </c>
      <c r="P1107" s="138" t="s">
        <v>80</v>
      </c>
      <c r="Q1107" s="3" t="s">
        <v>429</v>
      </c>
      <c r="R1107" s="103">
        <v>700244</v>
      </c>
      <c r="U1107" s="58"/>
    </row>
    <row r="1108" spans="1:21" ht="20.100000000000001" customHeight="1" x14ac:dyDescent="0.2">
      <c r="A1108" s="208" t="s">
        <v>1793</v>
      </c>
      <c r="B1108" s="208" t="s">
        <v>1678</v>
      </c>
      <c r="C1108" s="209" t="s">
        <v>1678</v>
      </c>
      <c r="D1108" s="210" t="s">
        <v>1175</v>
      </c>
      <c r="E1108" s="186" t="s">
        <v>834</v>
      </c>
      <c r="F1108" s="211" t="s">
        <v>316</v>
      </c>
      <c r="G1108" s="28">
        <v>49101701</v>
      </c>
      <c r="H1108" s="27" t="s">
        <v>1795</v>
      </c>
      <c r="I1108" s="208">
        <v>10</v>
      </c>
      <c r="J1108" s="208" t="s">
        <v>33</v>
      </c>
      <c r="K1108" s="214">
        <v>30000000</v>
      </c>
      <c r="L1108" s="215">
        <v>150</v>
      </c>
      <c r="M1108" s="208" t="s">
        <v>765</v>
      </c>
      <c r="N1108" s="216" t="s">
        <v>1063</v>
      </c>
      <c r="O1108" s="217" t="s">
        <v>67</v>
      </c>
      <c r="P1108" s="138" t="s">
        <v>79</v>
      </c>
      <c r="Q1108" s="3" t="s">
        <v>429</v>
      </c>
      <c r="R1108" s="97">
        <v>700166</v>
      </c>
    </row>
    <row r="1109" spans="1:21" ht="20.100000000000001" customHeight="1" x14ac:dyDescent="0.2">
      <c r="A1109" s="208" t="s">
        <v>1793</v>
      </c>
      <c r="B1109" s="208" t="s">
        <v>1678</v>
      </c>
      <c r="C1109" s="209" t="s">
        <v>1678</v>
      </c>
      <c r="D1109" s="210" t="s">
        <v>1302</v>
      </c>
      <c r="E1109" s="186" t="s">
        <v>880</v>
      </c>
      <c r="F1109" s="211" t="s">
        <v>374</v>
      </c>
      <c r="G1109" s="186">
        <v>72154201</v>
      </c>
      <c r="H1109" s="27" t="s">
        <v>1796</v>
      </c>
      <c r="I1109" s="208">
        <v>10</v>
      </c>
      <c r="J1109" s="208" t="s">
        <v>33</v>
      </c>
      <c r="K1109" s="214">
        <v>1050000</v>
      </c>
      <c r="L1109" s="215">
        <v>1</v>
      </c>
      <c r="M1109" s="208" t="s">
        <v>765</v>
      </c>
      <c r="N1109" s="216" t="s">
        <v>1063</v>
      </c>
      <c r="O1109" s="217" t="s">
        <v>67</v>
      </c>
      <c r="P1109" s="138" t="s">
        <v>79</v>
      </c>
      <c r="Q1109" s="3" t="s">
        <v>429</v>
      </c>
      <c r="R1109" s="32">
        <v>700057</v>
      </c>
    </row>
    <row r="1110" spans="1:21" ht="20.100000000000001" customHeight="1" x14ac:dyDescent="0.2">
      <c r="A1110" s="208" t="s">
        <v>1793</v>
      </c>
      <c r="B1110" s="208" t="s">
        <v>1678</v>
      </c>
      <c r="C1110" s="209" t="s">
        <v>1678</v>
      </c>
      <c r="D1110" s="262" t="s">
        <v>1678</v>
      </c>
      <c r="E1110" s="186" t="s">
        <v>1344</v>
      </c>
      <c r="F1110" s="211" t="s">
        <v>1345</v>
      </c>
      <c r="G1110" s="186">
        <v>86121702</v>
      </c>
      <c r="H1110" s="27" t="s">
        <v>1797</v>
      </c>
      <c r="I1110" s="208">
        <v>10</v>
      </c>
      <c r="J1110" s="208" t="s">
        <v>33</v>
      </c>
      <c r="K1110" s="214">
        <v>84952800</v>
      </c>
      <c r="L1110" s="215">
        <v>4</v>
      </c>
      <c r="M1110" s="208" t="s">
        <v>765</v>
      </c>
      <c r="N1110" s="216" t="s">
        <v>1063</v>
      </c>
      <c r="O1110" s="217" t="s">
        <v>127</v>
      </c>
      <c r="P1110" s="138" t="s">
        <v>68</v>
      </c>
      <c r="Q1110" s="3" t="s">
        <v>448</v>
      </c>
      <c r="R1110" s="29">
        <v>700200</v>
      </c>
    </row>
    <row r="1111" spans="1:21" ht="20.100000000000001" customHeight="1" x14ac:dyDescent="0.2">
      <c r="A1111" s="208" t="s">
        <v>1793</v>
      </c>
      <c r="B1111" s="208" t="s">
        <v>1678</v>
      </c>
      <c r="C1111" s="209" t="s">
        <v>1678</v>
      </c>
      <c r="D1111" s="209" t="s">
        <v>1360</v>
      </c>
      <c r="E1111" s="186" t="s">
        <v>1344</v>
      </c>
      <c r="F1111" s="211" t="s">
        <v>1345</v>
      </c>
      <c r="G1111" s="264">
        <v>93131503</v>
      </c>
      <c r="H1111" s="5" t="s">
        <v>1798</v>
      </c>
      <c r="I1111" s="208">
        <v>10</v>
      </c>
      <c r="J1111" s="208" t="s">
        <v>33</v>
      </c>
      <c r="K1111" s="214">
        <v>15047200</v>
      </c>
      <c r="L1111" s="215">
        <v>1</v>
      </c>
      <c r="M1111" s="208" t="s">
        <v>765</v>
      </c>
      <c r="N1111" s="216" t="s">
        <v>1063</v>
      </c>
      <c r="O1111" s="221" t="s">
        <v>127</v>
      </c>
      <c r="P1111" s="147" t="s">
        <v>68</v>
      </c>
      <c r="Q1111" s="3" t="s">
        <v>448</v>
      </c>
      <c r="R1111" s="103">
        <v>700301</v>
      </c>
    </row>
    <row r="1112" spans="1:21" ht="20.100000000000001" customHeight="1" x14ac:dyDescent="0.2">
      <c r="A1112" s="208" t="s">
        <v>1799</v>
      </c>
      <c r="B1112" s="208" t="s">
        <v>1087</v>
      </c>
      <c r="C1112" s="209" t="s">
        <v>1087</v>
      </c>
      <c r="D1112" s="210" t="s">
        <v>1087</v>
      </c>
      <c r="E1112" s="186" t="s">
        <v>763</v>
      </c>
      <c r="F1112" s="211" t="s">
        <v>1084</v>
      </c>
      <c r="G1112" s="28">
        <v>43232300</v>
      </c>
      <c r="H1112" s="27" t="s">
        <v>1800</v>
      </c>
      <c r="I1112" s="208">
        <v>10</v>
      </c>
      <c r="J1112" s="208" t="s">
        <v>33</v>
      </c>
      <c r="K1112" s="214">
        <v>1738700000</v>
      </c>
      <c r="L1112" s="215">
        <v>1</v>
      </c>
      <c r="M1112" s="208" t="s">
        <v>765</v>
      </c>
      <c r="N1112" s="216" t="s">
        <v>1063</v>
      </c>
      <c r="O1112" s="217" t="s">
        <v>35</v>
      </c>
      <c r="P1112" s="138" t="s">
        <v>80</v>
      </c>
      <c r="Q1112" s="3" t="s">
        <v>429</v>
      </c>
      <c r="R1112" s="103">
        <v>700239</v>
      </c>
      <c r="U1112" s="58"/>
    </row>
    <row r="1113" spans="1:21" ht="20.100000000000001" customHeight="1" x14ac:dyDescent="0.2">
      <c r="A1113" s="208" t="s">
        <v>1799</v>
      </c>
      <c r="B1113" s="208" t="s">
        <v>1087</v>
      </c>
      <c r="C1113" s="209" t="s">
        <v>1087</v>
      </c>
      <c r="D1113" s="210" t="s">
        <v>1087</v>
      </c>
      <c r="E1113" s="186" t="s">
        <v>763</v>
      </c>
      <c r="F1113" s="211" t="s">
        <v>1084</v>
      </c>
      <c r="G1113" s="264">
        <v>43232100</v>
      </c>
      <c r="H1113" s="27" t="s">
        <v>1089</v>
      </c>
      <c r="I1113" s="208">
        <v>10</v>
      </c>
      <c r="J1113" s="208" t="s">
        <v>33</v>
      </c>
      <c r="K1113" s="214">
        <v>16800000</v>
      </c>
      <c r="L1113" s="215">
        <v>3</v>
      </c>
      <c r="M1113" s="208" t="s">
        <v>765</v>
      </c>
      <c r="N1113" s="216" t="s">
        <v>1063</v>
      </c>
      <c r="O1113" s="217" t="s">
        <v>127</v>
      </c>
      <c r="P1113" s="138" t="s">
        <v>68</v>
      </c>
      <c r="Q1113" s="3" t="s">
        <v>662</v>
      </c>
      <c r="R1113" s="104">
        <v>700245</v>
      </c>
    </row>
    <row r="1114" spans="1:21" ht="20.100000000000001" customHeight="1" x14ac:dyDescent="0.2">
      <c r="A1114" s="208" t="s">
        <v>1799</v>
      </c>
      <c r="B1114" s="208" t="s">
        <v>1087</v>
      </c>
      <c r="C1114" s="209" t="s">
        <v>1087</v>
      </c>
      <c r="D1114" s="210" t="s">
        <v>1151</v>
      </c>
      <c r="E1114" s="186" t="s">
        <v>803</v>
      </c>
      <c r="F1114" s="211" t="s">
        <v>240</v>
      </c>
      <c r="G1114" s="28">
        <v>46191601</v>
      </c>
      <c r="H1114" s="27" t="s">
        <v>1612</v>
      </c>
      <c r="I1114" s="208">
        <v>10</v>
      </c>
      <c r="J1114" s="208" t="s">
        <v>33</v>
      </c>
      <c r="K1114" s="214">
        <v>3600000</v>
      </c>
      <c r="L1114" s="215">
        <v>80</v>
      </c>
      <c r="M1114" s="208" t="s">
        <v>765</v>
      </c>
      <c r="N1114" s="216" t="s">
        <v>1063</v>
      </c>
      <c r="O1114" s="217" t="s">
        <v>67</v>
      </c>
      <c r="P1114" s="138" t="s">
        <v>36</v>
      </c>
      <c r="Q1114" s="3" t="s">
        <v>497</v>
      </c>
      <c r="R1114" s="97">
        <v>700298</v>
      </c>
    </row>
    <row r="1115" spans="1:21" ht="20.100000000000001" customHeight="1" x14ac:dyDescent="0.2">
      <c r="A1115" s="208" t="s">
        <v>1799</v>
      </c>
      <c r="B1115" s="208" t="s">
        <v>1087</v>
      </c>
      <c r="C1115" s="209" t="s">
        <v>1087</v>
      </c>
      <c r="D1115" s="210" t="s">
        <v>1007</v>
      </c>
      <c r="E1115" s="186" t="s">
        <v>812</v>
      </c>
      <c r="F1115" s="211" t="s">
        <v>262</v>
      </c>
      <c r="G1115" s="186">
        <v>46181504</v>
      </c>
      <c r="H1115" s="27" t="s">
        <v>1801</v>
      </c>
      <c r="I1115" s="208">
        <v>10</v>
      </c>
      <c r="J1115" s="208" t="s">
        <v>33</v>
      </c>
      <c r="K1115" s="214">
        <v>14000000</v>
      </c>
      <c r="L1115" s="215">
        <v>200</v>
      </c>
      <c r="M1115" s="208" t="s">
        <v>765</v>
      </c>
      <c r="N1115" s="216" t="s">
        <v>1063</v>
      </c>
      <c r="O1115" s="217" t="s">
        <v>67</v>
      </c>
      <c r="P1115" s="138" t="s">
        <v>36</v>
      </c>
      <c r="Q1115" s="3" t="s">
        <v>497</v>
      </c>
      <c r="R1115" s="32">
        <v>700145</v>
      </c>
    </row>
    <row r="1116" spans="1:21" ht="20.100000000000001" customHeight="1" x14ac:dyDescent="0.2">
      <c r="A1116" s="208" t="s">
        <v>1799</v>
      </c>
      <c r="B1116" s="208" t="s">
        <v>1087</v>
      </c>
      <c r="C1116" s="209" t="s">
        <v>1087</v>
      </c>
      <c r="D1116" s="210" t="s">
        <v>1061</v>
      </c>
      <c r="E1116" s="186" t="s">
        <v>812</v>
      </c>
      <c r="F1116" s="211" t="s">
        <v>262</v>
      </c>
      <c r="G1116" s="186">
        <v>46181704</v>
      </c>
      <c r="H1116" s="27" t="s">
        <v>1802</v>
      </c>
      <c r="I1116" s="208">
        <v>10</v>
      </c>
      <c r="J1116" s="208" t="s">
        <v>33</v>
      </c>
      <c r="K1116" s="214">
        <v>1260000</v>
      </c>
      <c r="L1116" s="215">
        <v>12</v>
      </c>
      <c r="M1116" s="208" t="s">
        <v>765</v>
      </c>
      <c r="N1116" s="216" t="s">
        <v>1063</v>
      </c>
      <c r="O1116" s="217" t="s">
        <v>67</v>
      </c>
      <c r="P1116" s="138" t="s">
        <v>36</v>
      </c>
      <c r="Q1116" s="3" t="s">
        <v>497</v>
      </c>
      <c r="R1116" s="32">
        <v>700103</v>
      </c>
    </row>
    <row r="1117" spans="1:21" ht="20.100000000000001" customHeight="1" x14ac:dyDescent="0.2">
      <c r="A1117" s="208" t="s">
        <v>1799</v>
      </c>
      <c r="B1117" s="208" t="s">
        <v>1087</v>
      </c>
      <c r="C1117" s="209" t="s">
        <v>1087</v>
      </c>
      <c r="D1117" s="210" t="s">
        <v>1061</v>
      </c>
      <c r="E1117" s="186" t="s">
        <v>829</v>
      </c>
      <c r="F1117" s="211" t="s">
        <v>312</v>
      </c>
      <c r="G1117" s="186">
        <v>46181504</v>
      </c>
      <c r="H1117" s="27" t="s">
        <v>1803</v>
      </c>
      <c r="I1117" s="208">
        <v>10</v>
      </c>
      <c r="J1117" s="208" t="s">
        <v>33</v>
      </c>
      <c r="K1117" s="214">
        <v>480000</v>
      </c>
      <c r="L1117" s="215">
        <v>12</v>
      </c>
      <c r="M1117" s="208" t="s">
        <v>765</v>
      </c>
      <c r="N1117" s="216" t="s">
        <v>1063</v>
      </c>
      <c r="O1117" s="217" t="s">
        <v>67</v>
      </c>
      <c r="P1117" s="138" t="s">
        <v>36</v>
      </c>
      <c r="Q1117" s="3" t="s">
        <v>497</v>
      </c>
      <c r="R1117" s="32">
        <v>700103</v>
      </c>
    </row>
    <row r="1118" spans="1:21" ht="20.100000000000001" customHeight="1" x14ac:dyDescent="0.2">
      <c r="A1118" s="208" t="s">
        <v>1799</v>
      </c>
      <c r="B1118" s="208" t="s">
        <v>1087</v>
      </c>
      <c r="C1118" s="209" t="s">
        <v>1087</v>
      </c>
      <c r="D1118" s="210" t="s">
        <v>1007</v>
      </c>
      <c r="E1118" s="186" t="s">
        <v>839</v>
      </c>
      <c r="F1118" s="211" t="s">
        <v>1210</v>
      </c>
      <c r="G1118" s="186">
        <v>46181804</v>
      </c>
      <c r="H1118" s="27" t="s">
        <v>1804</v>
      </c>
      <c r="I1118" s="208">
        <v>10</v>
      </c>
      <c r="J1118" s="208" t="s">
        <v>33</v>
      </c>
      <c r="K1118" s="214">
        <v>1330000</v>
      </c>
      <c r="L1118" s="215">
        <v>1</v>
      </c>
      <c r="M1118" s="208" t="s">
        <v>765</v>
      </c>
      <c r="N1118" s="216" t="s">
        <v>1063</v>
      </c>
      <c r="O1118" s="217" t="s">
        <v>67</v>
      </c>
      <c r="P1118" s="138" t="s">
        <v>36</v>
      </c>
      <c r="Q1118" s="3" t="s">
        <v>497</v>
      </c>
      <c r="R1118" s="32">
        <v>700145</v>
      </c>
    </row>
    <row r="1119" spans="1:21" ht="20.100000000000001" customHeight="1" x14ac:dyDescent="0.2">
      <c r="A1119" s="208" t="s">
        <v>1799</v>
      </c>
      <c r="B1119" s="208" t="s">
        <v>1087</v>
      </c>
      <c r="C1119" s="209" t="s">
        <v>1087</v>
      </c>
      <c r="D1119" s="210" t="s">
        <v>1087</v>
      </c>
      <c r="E1119" s="186" t="s">
        <v>862</v>
      </c>
      <c r="F1119" s="211" t="s">
        <v>368</v>
      </c>
      <c r="G1119" s="186">
        <v>84131509</v>
      </c>
      <c r="H1119" s="27" t="s">
        <v>1805</v>
      </c>
      <c r="I1119" s="208">
        <v>16</v>
      </c>
      <c r="J1119" s="208" t="s">
        <v>33</v>
      </c>
      <c r="K1119" s="214">
        <v>200000000</v>
      </c>
      <c r="L1119" s="215">
        <v>1</v>
      </c>
      <c r="M1119" s="208" t="s">
        <v>765</v>
      </c>
      <c r="N1119" s="216" t="s">
        <v>1063</v>
      </c>
      <c r="O1119" s="217" t="s">
        <v>79</v>
      </c>
      <c r="P1119" s="138" t="s">
        <v>1239</v>
      </c>
      <c r="Q1119" s="3" t="s">
        <v>429</v>
      </c>
      <c r="R1119" s="32"/>
    </row>
    <row r="1120" spans="1:21" ht="20.100000000000001" customHeight="1" x14ac:dyDescent="0.2">
      <c r="A1120" s="208" t="s">
        <v>1799</v>
      </c>
      <c r="B1120" s="208" t="s">
        <v>1087</v>
      </c>
      <c r="C1120" s="209" t="s">
        <v>1087</v>
      </c>
      <c r="D1120" s="210" t="s">
        <v>1087</v>
      </c>
      <c r="E1120" s="186" t="s">
        <v>865</v>
      </c>
      <c r="F1120" s="211" t="s">
        <v>866</v>
      </c>
      <c r="G1120" s="186">
        <v>80131500</v>
      </c>
      <c r="H1120" s="27" t="s">
        <v>1806</v>
      </c>
      <c r="I1120" s="208">
        <v>10</v>
      </c>
      <c r="J1120" s="208" t="s">
        <v>230</v>
      </c>
      <c r="K1120" s="214">
        <v>134561210</v>
      </c>
      <c r="L1120" s="215">
        <v>1</v>
      </c>
      <c r="M1120" s="208" t="s">
        <v>765</v>
      </c>
      <c r="N1120" s="216" t="s">
        <v>1063</v>
      </c>
      <c r="O1120" s="217" t="s">
        <v>127</v>
      </c>
      <c r="P1120" s="138" t="s">
        <v>68</v>
      </c>
      <c r="Q1120" s="3" t="s">
        <v>448</v>
      </c>
      <c r="R1120" s="29">
        <v>514127</v>
      </c>
    </row>
    <row r="1121" spans="1:18" ht="20.100000000000001" customHeight="1" x14ac:dyDescent="0.2">
      <c r="A1121" s="208" t="s">
        <v>1799</v>
      </c>
      <c r="B1121" s="208" t="s">
        <v>1087</v>
      </c>
      <c r="C1121" s="209" t="s">
        <v>1087</v>
      </c>
      <c r="D1121" s="210" t="s">
        <v>1087</v>
      </c>
      <c r="E1121" s="186" t="s">
        <v>865</v>
      </c>
      <c r="F1121" s="211" t="s">
        <v>866</v>
      </c>
      <c r="G1121" s="186">
        <v>80131500</v>
      </c>
      <c r="H1121" s="27" t="s">
        <v>1807</v>
      </c>
      <c r="I1121" s="208">
        <v>10</v>
      </c>
      <c r="J1121" s="208" t="s">
        <v>33</v>
      </c>
      <c r="K1121" s="214">
        <v>57669090</v>
      </c>
      <c r="L1121" s="215">
        <v>3</v>
      </c>
      <c r="M1121" s="208" t="s">
        <v>765</v>
      </c>
      <c r="N1121" s="216" t="s">
        <v>1063</v>
      </c>
      <c r="O1121" s="217" t="s">
        <v>79</v>
      </c>
      <c r="P1121" s="138" t="s">
        <v>80</v>
      </c>
      <c r="Q1121" s="3" t="s">
        <v>448</v>
      </c>
      <c r="R1121" s="32">
        <v>700252</v>
      </c>
    </row>
    <row r="1122" spans="1:18" ht="20.100000000000001" customHeight="1" x14ac:dyDescent="0.2">
      <c r="A1122" s="208" t="s">
        <v>1799</v>
      </c>
      <c r="B1122" s="208" t="s">
        <v>1087</v>
      </c>
      <c r="C1122" s="209" t="s">
        <v>1087</v>
      </c>
      <c r="D1122" s="210" t="s">
        <v>1087</v>
      </c>
      <c r="E1122" s="186" t="s">
        <v>865</v>
      </c>
      <c r="F1122" s="211" t="s">
        <v>866</v>
      </c>
      <c r="G1122" s="186">
        <v>80131500</v>
      </c>
      <c r="H1122" s="27" t="s">
        <v>1808</v>
      </c>
      <c r="I1122" s="208">
        <v>10</v>
      </c>
      <c r="J1122" s="208" t="s">
        <v>33</v>
      </c>
      <c r="K1122" s="214">
        <v>38449700</v>
      </c>
      <c r="L1122" s="215">
        <v>2</v>
      </c>
      <c r="M1122" s="208" t="s">
        <v>765</v>
      </c>
      <c r="N1122" s="216" t="s">
        <v>1063</v>
      </c>
      <c r="O1122" s="217" t="s">
        <v>79</v>
      </c>
      <c r="P1122" s="138" t="s">
        <v>80</v>
      </c>
      <c r="Q1122" s="3" t="s">
        <v>448</v>
      </c>
      <c r="R1122" s="32">
        <v>700265</v>
      </c>
    </row>
    <row r="1123" spans="1:18" ht="20.100000000000001" customHeight="1" x14ac:dyDescent="0.2">
      <c r="A1123" s="208" t="s">
        <v>1799</v>
      </c>
      <c r="B1123" s="208" t="s">
        <v>1087</v>
      </c>
      <c r="C1123" s="209" t="s">
        <v>1087</v>
      </c>
      <c r="D1123" s="210" t="s">
        <v>1087</v>
      </c>
      <c r="E1123" s="186" t="s">
        <v>869</v>
      </c>
      <c r="F1123" s="211" t="s">
        <v>1273</v>
      </c>
      <c r="G1123" s="186">
        <v>80101600</v>
      </c>
      <c r="H1123" s="27" t="s">
        <v>1809</v>
      </c>
      <c r="I1123" s="208">
        <v>10</v>
      </c>
      <c r="J1123" s="208" t="s">
        <v>33</v>
      </c>
      <c r="K1123" s="214">
        <v>200000000</v>
      </c>
      <c r="L1123" s="215">
        <v>1</v>
      </c>
      <c r="M1123" s="208" t="s">
        <v>765</v>
      </c>
      <c r="N1123" s="216" t="s">
        <v>1063</v>
      </c>
      <c r="O1123" s="217" t="s">
        <v>67</v>
      </c>
      <c r="P1123" s="138" t="s">
        <v>79</v>
      </c>
      <c r="Q1123" s="3" t="s">
        <v>429</v>
      </c>
      <c r="R1123" s="32">
        <v>700241</v>
      </c>
    </row>
    <row r="1124" spans="1:18" ht="20.100000000000001" customHeight="1" x14ac:dyDescent="0.2">
      <c r="A1124" s="208" t="s">
        <v>1799</v>
      </c>
      <c r="B1124" s="208" t="s">
        <v>1087</v>
      </c>
      <c r="C1124" s="209" t="s">
        <v>1087</v>
      </c>
      <c r="D1124" s="210" t="s">
        <v>1087</v>
      </c>
      <c r="E1124" s="186" t="s">
        <v>869</v>
      </c>
      <c r="F1124" s="211" t="s">
        <v>1273</v>
      </c>
      <c r="G1124" s="186">
        <v>81111800</v>
      </c>
      <c r="H1124" s="27" t="s">
        <v>1810</v>
      </c>
      <c r="I1124" s="208">
        <v>10</v>
      </c>
      <c r="J1124" s="208" t="s">
        <v>33</v>
      </c>
      <c r="K1124" s="214">
        <v>20000000</v>
      </c>
      <c r="L1124" s="215">
        <v>1</v>
      </c>
      <c r="M1124" s="208" t="s">
        <v>765</v>
      </c>
      <c r="N1124" s="216" t="s">
        <v>1063</v>
      </c>
      <c r="O1124" s="217" t="s">
        <v>127</v>
      </c>
      <c r="P1124" s="138" t="s">
        <v>127</v>
      </c>
      <c r="Q1124" s="3" t="s">
        <v>650</v>
      </c>
      <c r="R1124" s="32"/>
    </row>
    <row r="1125" spans="1:18" ht="20.100000000000001" customHeight="1" x14ac:dyDescent="0.2">
      <c r="A1125" s="208" t="s">
        <v>1799</v>
      </c>
      <c r="B1125" s="208" t="s">
        <v>1087</v>
      </c>
      <c r="C1125" s="209" t="s">
        <v>1087</v>
      </c>
      <c r="D1125" s="210" t="s">
        <v>1087</v>
      </c>
      <c r="E1125" s="186" t="s">
        <v>1309</v>
      </c>
      <c r="F1125" s="211" t="s">
        <v>1310</v>
      </c>
      <c r="G1125" s="186">
        <v>43223204</v>
      </c>
      <c r="H1125" s="27" t="s">
        <v>1811</v>
      </c>
      <c r="I1125" s="208">
        <v>10</v>
      </c>
      <c r="J1125" s="208" t="s">
        <v>33</v>
      </c>
      <c r="K1125" s="214">
        <v>3622000000</v>
      </c>
      <c r="L1125" s="215">
        <v>1</v>
      </c>
      <c r="M1125" s="208" t="s">
        <v>765</v>
      </c>
      <c r="N1125" s="216" t="s">
        <v>1063</v>
      </c>
      <c r="O1125" s="217" t="s">
        <v>79</v>
      </c>
      <c r="P1125" s="138" t="s">
        <v>1239</v>
      </c>
      <c r="Q1125" s="3" t="s">
        <v>429</v>
      </c>
      <c r="R1125" s="32">
        <v>700268</v>
      </c>
    </row>
    <row r="1126" spans="1:18" ht="20.100000000000001" customHeight="1" x14ac:dyDescent="0.2">
      <c r="A1126" s="208" t="s">
        <v>1799</v>
      </c>
      <c r="B1126" s="208" t="s">
        <v>1087</v>
      </c>
      <c r="C1126" s="209" t="s">
        <v>1087</v>
      </c>
      <c r="D1126" s="210" t="s">
        <v>1087</v>
      </c>
      <c r="E1126" s="186" t="s">
        <v>1309</v>
      </c>
      <c r="F1126" s="211" t="s">
        <v>1310</v>
      </c>
      <c r="G1126" s="186">
        <v>83111800</v>
      </c>
      <c r="H1126" s="27" t="s">
        <v>1812</v>
      </c>
      <c r="I1126" s="208">
        <v>10</v>
      </c>
      <c r="J1126" s="208" t="s">
        <v>33</v>
      </c>
      <c r="K1126" s="214">
        <v>60000000</v>
      </c>
      <c r="L1126" s="215">
        <v>1</v>
      </c>
      <c r="M1126" s="208" t="s">
        <v>765</v>
      </c>
      <c r="N1126" s="216" t="s">
        <v>1063</v>
      </c>
      <c r="O1126" s="217" t="s">
        <v>127</v>
      </c>
      <c r="P1126" s="138" t="s">
        <v>127</v>
      </c>
      <c r="Q1126" s="3" t="s">
        <v>650</v>
      </c>
      <c r="R1126" s="34" t="s">
        <v>1813</v>
      </c>
    </row>
    <row r="1127" spans="1:18" ht="20.100000000000001" customHeight="1" x14ac:dyDescent="0.2">
      <c r="A1127" s="208" t="s">
        <v>1799</v>
      </c>
      <c r="B1127" s="208" t="s">
        <v>1087</v>
      </c>
      <c r="C1127" s="209" t="s">
        <v>1087</v>
      </c>
      <c r="D1127" s="210" t="s">
        <v>1087</v>
      </c>
      <c r="E1127" s="186" t="s">
        <v>1309</v>
      </c>
      <c r="F1127" s="211" t="s">
        <v>1310</v>
      </c>
      <c r="G1127" s="186">
        <v>83111603</v>
      </c>
      <c r="H1127" s="27" t="s">
        <v>1814</v>
      </c>
      <c r="I1127" s="208">
        <v>10</v>
      </c>
      <c r="J1127" s="208" t="s">
        <v>33</v>
      </c>
      <c r="K1127" s="214">
        <v>11308790008.799999</v>
      </c>
      <c r="L1127" s="215">
        <v>1</v>
      </c>
      <c r="M1127" s="208" t="s">
        <v>765</v>
      </c>
      <c r="N1127" s="216" t="s">
        <v>1063</v>
      </c>
      <c r="O1127" s="217" t="s">
        <v>127</v>
      </c>
      <c r="P1127" s="138" t="s">
        <v>127</v>
      </c>
      <c r="Q1127" s="3" t="s">
        <v>650</v>
      </c>
      <c r="R1127" s="32"/>
    </row>
    <row r="1128" spans="1:18" ht="20.100000000000001" customHeight="1" x14ac:dyDescent="0.2">
      <c r="A1128" s="208" t="s">
        <v>1799</v>
      </c>
      <c r="B1128" s="208" t="s">
        <v>1087</v>
      </c>
      <c r="C1128" s="209" t="s">
        <v>1087</v>
      </c>
      <c r="D1128" s="210" t="s">
        <v>1087</v>
      </c>
      <c r="E1128" s="186" t="s">
        <v>1309</v>
      </c>
      <c r="F1128" s="211" t="s">
        <v>1310</v>
      </c>
      <c r="G1128" s="186">
        <v>83111603</v>
      </c>
      <c r="H1128" s="27" t="s">
        <v>1814</v>
      </c>
      <c r="I1128" s="208">
        <v>16</v>
      </c>
      <c r="J1128" s="208" t="s">
        <v>33</v>
      </c>
      <c r="K1128" s="214">
        <v>3285000000</v>
      </c>
      <c r="L1128" s="215">
        <v>1</v>
      </c>
      <c r="M1128" s="208" t="s">
        <v>765</v>
      </c>
      <c r="N1128" s="216" t="s">
        <v>1063</v>
      </c>
      <c r="O1128" s="217" t="s">
        <v>127</v>
      </c>
      <c r="P1128" s="138" t="s">
        <v>127</v>
      </c>
      <c r="Q1128" s="3" t="s">
        <v>650</v>
      </c>
      <c r="R1128" s="32"/>
    </row>
    <row r="1129" spans="1:18" ht="20.100000000000001" customHeight="1" x14ac:dyDescent="0.2">
      <c r="A1129" s="208" t="s">
        <v>1799</v>
      </c>
      <c r="B1129" s="208" t="s">
        <v>1087</v>
      </c>
      <c r="C1129" s="209" t="s">
        <v>1087</v>
      </c>
      <c r="D1129" s="210" t="s">
        <v>1087</v>
      </c>
      <c r="E1129" s="186" t="s">
        <v>1309</v>
      </c>
      <c r="F1129" s="211" t="s">
        <v>1310</v>
      </c>
      <c r="G1129" s="186">
        <v>83111501</v>
      </c>
      <c r="H1129" s="27" t="s">
        <v>1815</v>
      </c>
      <c r="I1129" s="208">
        <v>10</v>
      </c>
      <c r="J1129" s="208" t="s">
        <v>33</v>
      </c>
      <c r="K1129" s="214">
        <v>1572000000</v>
      </c>
      <c r="L1129" s="215">
        <v>1</v>
      </c>
      <c r="M1129" s="208" t="s">
        <v>765</v>
      </c>
      <c r="N1129" s="216" t="s">
        <v>1063</v>
      </c>
      <c r="O1129" s="217" t="s">
        <v>127</v>
      </c>
      <c r="P1129" s="138" t="s">
        <v>127</v>
      </c>
      <c r="Q1129" s="3" t="s">
        <v>650</v>
      </c>
      <c r="R1129" s="35" t="s">
        <v>1816</v>
      </c>
    </row>
    <row r="1130" spans="1:18" ht="20.100000000000001" customHeight="1" x14ac:dyDescent="0.2">
      <c r="A1130" s="208" t="s">
        <v>1799</v>
      </c>
      <c r="B1130" s="208" t="s">
        <v>1087</v>
      </c>
      <c r="C1130" s="209" t="s">
        <v>1087</v>
      </c>
      <c r="D1130" s="210" t="s">
        <v>1087</v>
      </c>
      <c r="E1130" s="186" t="s">
        <v>1309</v>
      </c>
      <c r="F1130" s="211" t="s">
        <v>1310</v>
      </c>
      <c r="G1130" s="186" t="s">
        <v>1817</v>
      </c>
      <c r="H1130" s="27" t="s">
        <v>1818</v>
      </c>
      <c r="I1130" s="208">
        <v>10</v>
      </c>
      <c r="J1130" s="208" t="s">
        <v>230</v>
      </c>
      <c r="K1130" s="214">
        <v>3451999999.1999998</v>
      </c>
      <c r="L1130" s="215">
        <v>1</v>
      </c>
      <c r="M1130" s="208" t="s">
        <v>765</v>
      </c>
      <c r="N1130" s="216" t="s">
        <v>1063</v>
      </c>
      <c r="O1130" s="217" t="s">
        <v>127</v>
      </c>
      <c r="P1130" s="138" t="s">
        <v>68</v>
      </c>
      <c r="Q1130" s="3" t="s">
        <v>429</v>
      </c>
      <c r="R1130" s="29">
        <v>481732</v>
      </c>
    </row>
    <row r="1131" spans="1:18" ht="20.100000000000001" customHeight="1" x14ac:dyDescent="0.2">
      <c r="A1131" s="208" t="s">
        <v>1799</v>
      </c>
      <c r="B1131" s="208" t="s">
        <v>1087</v>
      </c>
      <c r="C1131" s="209" t="s">
        <v>1087</v>
      </c>
      <c r="D1131" s="210" t="s">
        <v>1087</v>
      </c>
      <c r="E1131" s="186" t="s">
        <v>1309</v>
      </c>
      <c r="F1131" s="211" t="s">
        <v>1310</v>
      </c>
      <c r="G1131" s="186" t="s">
        <v>1819</v>
      </c>
      <c r="H1131" s="27" t="s">
        <v>1820</v>
      </c>
      <c r="I1131" s="208">
        <v>10</v>
      </c>
      <c r="J1131" s="208" t="s">
        <v>230</v>
      </c>
      <c r="K1131" s="214">
        <v>18499999992</v>
      </c>
      <c r="L1131" s="215">
        <v>1</v>
      </c>
      <c r="M1131" s="208" t="s">
        <v>765</v>
      </c>
      <c r="N1131" s="216" t="s">
        <v>1063</v>
      </c>
      <c r="O1131" s="217" t="s">
        <v>127</v>
      </c>
      <c r="P1131" s="138" t="s">
        <v>68</v>
      </c>
      <c r="Q1131" s="3" t="s">
        <v>429</v>
      </c>
      <c r="R1131" s="29">
        <v>481726</v>
      </c>
    </row>
    <row r="1132" spans="1:18" ht="20.100000000000001" customHeight="1" x14ac:dyDescent="0.2">
      <c r="A1132" s="208" t="s">
        <v>1799</v>
      </c>
      <c r="B1132" s="208" t="s">
        <v>1087</v>
      </c>
      <c r="C1132" s="209" t="s">
        <v>1087</v>
      </c>
      <c r="D1132" s="210" t="s">
        <v>1087</v>
      </c>
      <c r="E1132" s="186" t="s">
        <v>880</v>
      </c>
      <c r="F1132" s="211" t="s">
        <v>374</v>
      </c>
      <c r="G1132" s="186" t="s">
        <v>1821</v>
      </c>
      <c r="H1132" s="27" t="s">
        <v>1822</v>
      </c>
      <c r="I1132" s="208">
        <v>10</v>
      </c>
      <c r="J1132" s="208" t="s">
        <v>230</v>
      </c>
      <c r="K1132" s="214">
        <v>450000000</v>
      </c>
      <c r="L1132" s="215">
        <v>1</v>
      </c>
      <c r="M1132" s="208" t="s">
        <v>765</v>
      </c>
      <c r="N1132" s="216" t="s">
        <v>1063</v>
      </c>
      <c r="O1132" s="217" t="s">
        <v>127</v>
      </c>
      <c r="P1132" s="138" t="s">
        <v>68</v>
      </c>
      <c r="Q1132" s="3" t="s">
        <v>429</v>
      </c>
      <c r="R1132" s="29">
        <v>481770</v>
      </c>
    </row>
    <row r="1133" spans="1:18" ht="20.100000000000001" customHeight="1" x14ac:dyDescent="0.2">
      <c r="A1133" s="208" t="s">
        <v>1799</v>
      </c>
      <c r="B1133" s="208" t="s">
        <v>1087</v>
      </c>
      <c r="C1133" s="209" t="s">
        <v>1087</v>
      </c>
      <c r="D1133" s="210" t="s">
        <v>1087</v>
      </c>
      <c r="E1133" s="186" t="s">
        <v>880</v>
      </c>
      <c r="F1133" s="211" t="s">
        <v>374</v>
      </c>
      <c r="G1133" s="186">
        <v>81112300</v>
      </c>
      <c r="H1133" s="27" t="s">
        <v>1823</v>
      </c>
      <c r="I1133" s="208">
        <v>10</v>
      </c>
      <c r="J1133" s="208" t="s">
        <v>230</v>
      </c>
      <c r="K1133" s="214">
        <v>622399080.72000003</v>
      </c>
      <c r="L1133" s="215">
        <v>1</v>
      </c>
      <c r="M1133" s="208" t="s">
        <v>765</v>
      </c>
      <c r="N1133" s="216" t="s">
        <v>1063</v>
      </c>
      <c r="O1133" s="217" t="s">
        <v>127</v>
      </c>
      <c r="P1133" s="138" t="s">
        <v>68</v>
      </c>
      <c r="Q1133" s="3" t="s">
        <v>429</v>
      </c>
      <c r="R1133" s="29">
        <v>481773</v>
      </c>
    </row>
    <row r="1134" spans="1:18" ht="20.100000000000001" customHeight="1" x14ac:dyDescent="0.2">
      <c r="A1134" s="208" t="s">
        <v>1799</v>
      </c>
      <c r="B1134" s="208" t="s">
        <v>1087</v>
      </c>
      <c r="C1134" s="209" t="s">
        <v>1087</v>
      </c>
      <c r="D1134" s="210" t="s">
        <v>1087</v>
      </c>
      <c r="E1134" s="186" t="s">
        <v>880</v>
      </c>
      <c r="F1134" s="211" t="s">
        <v>374</v>
      </c>
      <c r="G1134" s="186">
        <v>81112300</v>
      </c>
      <c r="H1134" s="27" t="s">
        <v>1824</v>
      </c>
      <c r="I1134" s="208">
        <v>10</v>
      </c>
      <c r="J1134" s="208" t="s">
        <v>230</v>
      </c>
      <c r="K1134" s="214">
        <v>482490300</v>
      </c>
      <c r="L1134" s="215">
        <v>1</v>
      </c>
      <c r="M1134" s="208" t="s">
        <v>765</v>
      </c>
      <c r="N1134" s="216" t="s">
        <v>1063</v>
      </c>
      <c r="O1134" s="217" t="s">
        <v>127</v>
      </c>
      <c r="P1134" s="138" t="s">
        <v>68</v>
      </c>
      <c r="Q1134" s="3" t="s">
        <v>429</v>
      </c>
      <c r="R1134" s="29">
        <v>481773</v>
      </c>
    </row>
    <row r="1135" spans="1:18" ht="20.100000000000001" customHeight="1" x14ac:dyDescent="0.2">
      <c r="A1135" s="208" t="s">
        <v>1799</v>
      </c>
      <c r="B1135" s="208" t="s">
        <v>1087</v>
      </c>
      <c r="C1135" s="209" t="s">
        <v>1087</v>
      </c>
      <c r="D1135" s="210" t="s">
        <v>1087</v>
      </c>
      <c r="E1135" s="186" t="s">
        <v>880</v>
      </c>
      <c r="F1135" s="211" t="s">
        <v>374</v>
      </c>
      <c r="G1135" s="186">
        <v>72151500</v>
      </c>
      <c r="H1135" s="27" t="s">
        <v>1825</v>
      </c>
      <c r="I1135" s="208">
        <v>10</v>
      </c>
      <c r="J1135" s="208" t="s">
        <v>33</v>
      </c>
      <c r="K1135" s="214">
        <v>91428571.430000007</v>
      </c>
      <c r="L1135" s="215">
        <v>1</v>
      </c>
      <c r="M1135" s="208" t="s">
        <v>765</v>
      </c>
      <c r="N1135" s="216" t="s">
        <v>1063</v>
      </c>
      <c r="O1135" s="217" t="s">
        <v>79</v>
      </c>
      <c r="P1135" s="138" t="s">
        <v>1239</v>
      </c>
      <c r="Q1135" s="3" t="s">
        <v>429</v>
      </c>
      <c r="R1135" s="2">
        <v>700261</v>
      </c>
    </row>
    <row r="1136" spans="1:18" ht="20.100000000000001" customHeight="1" x14ac:dyDescent="0.2">
      <c r="A1136" s="208" t="s">
        <v>1799</v>
      </c>
      <c r="B1136" s="208" t="s">
        <v>1087</v>
      </c>
      <c r="C1136" s="209" t="s">
        <v>1087</v>
      </c>
      <c r="D1136" s="210" t="s">
        <v>1087</v>
      </c>
      <c r="E1136" s="186" t="s">
        <v>880</v>
      </c>
      <c r="F1136" s="211" t="s">
        <v>374</v>
      </c>
      <c r="G1136" s="186">
        <v>72151500</v>
      </c>
      <c r="H1136" s="27" t="s">
        <v>1826</v>
      </c>
      <c r="I1136" s="208">
        <v>10</v>
      </c>
      <c r="J1136" s="208" t="s">
        <v>33</v>
      </c>
      <c r="K1136" s="214">
        <v>137142857.13999999</v>
      </c>
      <c r="L1136" s="215">
        <v>1</v>
      </c>
      <c r="M1136" s="208" t="s">
        <v>765</v>
      </c>
      <c r="N1136" s="216" t="s">
        <v>1063</v>
      </c>
      <c r="O1136" s="217" t="s">
        <v>79</v>
      </c>
      <c r="P1136" s="138" t="s">
        <v>80</v>
      </c>
      <c r="Q1136" s="3" t="s">
        <v>1827</v>
      </c>
      <c r="R1136" s="32">
        <v>700254</v>
      </c>
    </row>
    <row r="1137" spans="1:18" ht="20.100000000000001" customHeight="1" x14ac:dyDescent="0.2">
      <c r="A1137" s="208" t="s">
        <v>1799</v>
      </c>
      <c r="B1137" s="208" t="s">
        <v>1087</v>
      </c>
      <c r="C1137" s="209" t="s">
        <v>1087</v>
      </c>
      <c r="D1137" s="210" t="s">
        <v>1087</v>
      </c>
      <c r="E1137" s="186" t="s">
        <v>880</v>
      </c>
      <c r="F1137" s="211" t="s">
        <v>374</v>
      </c>
      <c r="G1137" s="186">
        <v>72151500</v>
      </c>
      <c r="H1137" s="27" t="s">
        <v>1828</v>
      </c>
      <c r="I1137" s="208">
        <v>10</v>
      </c>
      <c r="J1137" s="208" t="s">
        <v>230</v>
      </c>
      <c r="K1137" s="214">
        <v>320000000</v>
      </c>
      <c r="L1137" s="215">
        <v>1</v>
      </c>
      <c r="M1137" s="208" t="s">
        <v>765</v>
      </c>
      <c r="N1137" s="216" t="s">
        <v>1063</v>
      </c>
      <c r="O1137" s="217" t="s">
        <v>127</v>
      </c>
      <c r="P1137" s="138" t="s">
        <v>68</v>
      </c>
      <c r="Q1137" s="3" t="s">
        <v>429</v>
      </c>
      <c r="R1137" s="29">
        <v>513829</v>
      </c>
    </row>
    <row r="1138" spans="1:18" ht="20.100000000000001" customHeight="1" x14ac:dyDescent="0.2">
      <c r="A1138" s="208" t="s">
        <v>1799</v>
      </c>
      <c r="B1138" s="208" t="s">
        <v>1087</v>
      </c>
      <c r="C1138" s="209" t="s">
        <v>1087</v>
      </c>
      <c r="D1138" s="210" t="s">
        <v>1087</v>
      </c>
      <c r="E1138" s="186" t="s">
        <v>880</v>
      </c>
      <c r="F1138" s="211" t="s">
        <v>374</v>
      </c>
      <c r="G1138" s="186">
        <v>72154200</v>
      </c>
      <c r="H1138" s="27" t="s">
        <v>1829</v>
      </c>
      <c r="I1138" s="208">
        <v>10</v>
      </c>
      <c r="J1138" s="208" t="s">
        <v>33</v>
      </c>
      <c r="K1138" s="214">
        <v>14857142.859999999</v>
      </c>
      <c r="L1138" s="215">
        <v>1</v>
      </c>
      <c r="M1138" s="208" t="s">
        <v>765</v>
      </c>
      <c r="N1138" s="216" t="s">
        <v>1063</v>
      </c>
      <c r="O1138" s="217" t="s">
        <v>79</v>
      </c>
      <c r="P1138" s="138" t="s">
        <v>1239</v>
      </c>
      <c r="Q1138" s="3" t="s">
        <v>429</v>
      </c>
      <c r="R1138" s="32">
        <v>700266</v>
      </c>
    </row>
    <row r="1139" spans="1:18" ht="20.100000000000001" customHeight="1" x14ac:dyDescent="0.2">
      <c r="A1139" s="208" t="s">
        <v>1799</v>
      </c>
      <c r="B1139" s="208" t="s">
        <v>1087</v>
      </c>
      <c r="C1139" s="209" t="s">
        <v>1087</v>
      </c>
      <c r="D1139" s="210" t="s">
        <v>1087</v>
      </c>
      <c r="E1139" s="186" t="s">
        <v>880</v>
      </c>
      <c r="F1139" s="211" t="s">
        <v>374</v>
      </c>
      <c r="G1139" s="186">
        <v>72154200</v>
      </c>
      <c r="H1139" s="27" t="s">
        <v>1830</v>
      </c>
      <c r="I1139" s="208">
        <v>10</v>
      </c>
      <c r="J1139" s="208" t="s">
        <v>33</v>
      </c>
      <c r="K1139" s="214">
        <v>22285714.289999999</v>
      </c>
      <c r="L1139" s="215">
        <v>1</v>
      </c>
      <c r="M1139" s="208" t="s">
        <v>765</v>
      </c>
      <c r="N1139" s="216" t="s">
        <v>1063</v>
      </c>
      <c r="O1139" s="217" t="s">
        <v>79</v>
      </c>
      <c r="P1139" s="138" t="s">
        <v>80</v>
      </c>
      <c r="Q1139" s="3" t="s">
        <v>1827</v>
      </c>
      <c r="R1139" s="32">
        <v>700257</v>
      </c>
    </row>
    <row r="1140" spans="1:18" ht="20.100000000000001" customHeight="1" x14ac:dyDescent="0.2">
      <c r="A1140" s="208" t="s">
        <v>1799</v>
      </c>
      <c r="B1140" s="208" t="s">
        <v>1087</v>
      </c>
      <c r="C1140" s="209" t="s">
        <v>1087</v>
      </c>
      <c r="D1140" s="210" t="s">
        <v>1087</v>
      </c>
      <c r="E1140" s="186" t="s">
        <v>880</v>
      </c>
      <c r="F1140" s="211" t="s">
        <v>374</v>
      </c>
      <c r="G1140" s="186" t="s">
        <v>1831</v>
      </c>
      <c r="H1140" s="27" t="s">
        <v>1832</v>
      </c>
      <c r="I1140" s="208">
        <v>10</v>
      </c>
      <c r="J1140" s="208" t="s">
        <v>230</v>
      </c>
      <c r="K1140" s="214">
        <v>52000000</v>
      </c>
      <c r="L1140" s="215">
        <v>1</v>
      </c>
      <c r="M1140" s="208" t="s">
        <v>765</v>
      </c>
      <c r="N1140" s="216" t="s">
        <v>1063</v>
      </c>
      <c r="O1140" s="217" t="s">
        <v>127</v>
      </c>
      <c r="P1140" s="138" t="s">
        <v>68</v>
      </c>
      <c r="Q1140" s="3" t="s">
        <v>429</v>
      </c>
      <c r="R1140" s="29">
        <v>513928</v>
      </c>
    </row>
    <row r="1141" spans="1:18" ht="20.100000000000001" customHeight="1" x14ac:dyDescent="0.2">
      <c r="A1141" s="208" t="s">
        <v>1799</v>
      </c>
      <c r="B1141" s="208" t="s">
        <v>1087</v>
      </c>
      <c r="C1141" s="209" t="s">
        <v>1087</v>
      </c>
      <c r="D1141" s="210" t="s">
        <v>1087</v>
      </c>
      <c r="E1141" s="186" t="s">
        <v>880</v>
      </c>
      <c r="F1141" s="211" t="s">
        <v>374</v>
      </c>
      <c r="G1141" s="186" t="s">
        <v>1833</v>
      </c>
      <c r="H1141" s="27" t="s">
        <v>1834</v>
      </c>
      <c r="I1141" s="208">
        <v>10</v>
      </c>
      <c r="J1141" s="208" t="s">
        <v>33</v>
      </c>
      <c r="K1141" s="214">
        <v>22000000</v>
      </c>
      <c r="L1141" s="215">
        <v>1</v>
      </c>
      <c r="M1141" s="208" t="s">
        <v>765</v>
      </c>
      <c r="N1141" s="216" t="s">
        <v>1063</v>
      </c>
      <c r="O1141" s="217" t="s">
        <v>79</v>
      </c>
      <c r="P1141" s="138" t="s">
        <v>1239</v>
      </c>
      <c r="Q1141" s="3" t="s">
        <v>429</v>
      </c>
      <c r="R1141" s="32">
        <v>700264</v>
      </c>
    </row>
    <row r="1142" spans="1:18" ht="20.100000000000001" customHeight="1" x14ac:dyDescent="0.2">
      <c r="A1142" s="208" t="s">
        <v>1799</v>
      </c>
      <c r="B1142" s="208" t="s">
        <v>1087</v>
      </c>
      <c r="C1142" s="209" t="s">
        <v>1087</v>
      </c>
      <c r="D1142" s="210" t="s">
        <v>1087</v>
      </c>
      <c r="E1142" s="186" t="s">
        <v>880</v>
      </c>
      <c r="F1142" s="211" t="s">
        <v>374</v>
      </c>
      <c r="G1142" s="186" t="s">
        <v>1833</v>
      </c>
      <c r="H1142" s="27" t="s">
        <v>1835</v>
      </c>
      <c r="I1142" s="208">
        <v>10</v>
      </c>
      <c r="J1142" s="208" t="s">
        <v>33</v>
      </c>
      <c r="K1142" s="214">
        <v>33000000</v>
      </c>
      <c r="L1142" s="215">
        <v>1</v>
      </c>
      <c r="M1142" s="208" t="s">
        <v>765</v>
      </c>
      <c r="N1142" s="216" t="s">
        <v>1063</v>
      </c>
      <c r="O1142" s="217" t="s">
        <v>79</v>
      </c>
      <c r="P1142" s="138" t="s">
        <v>80</v>
      </c>
      <c r="Q1142" s="3" t="s">
        <v>1827</v>
      </c>
      <c r="R1142" s="32">
        <v>700256</v>
      </c>
    </row>
    <row r="1143" spans="1:18" ht="20.100000000000001" customHeight="1" x14ac:dyDescent="0.2">
      <c r="A1143" s="208" t="s">
        <v>1799</v>
      </c>
      <c r="B1143" s="208" t="s">
        <v>1087</v>
      </c>
      <c r="C1143" s="209" t="s">
        <v>1087</v>
      </c>
      <c r="D1143" s="210" t="s">
        <v>1087</v>
      </c>
      <c r="E1143" s="186" t="s">
        <v>880</v>
      </c>
      <c r="F1143" s="211" t="s">
        <v>374</v>
      </c>
      <c r="G1143" s="186" t="s">
        <v>1833</v>
      </c>
      <c r="H1143" s="27" t="s">
        <v>1836</v>
      </c>
      <c r="I1143" s="208">
        <v>10</v>
      </c>
      <c r="J1143" s="208" t="s">
        <v>230</v>
      </c>
      <c r="K1143" s="214">
        <v>77000000</v>
      </c>
      <c r="L1143" s="215">
        <v>1</v>
      </c>
      <c r="M1143" s="208" t="s">
        <v>765</v>
      </c>
      <c r="N1143" s="216" t="s">
        <v>1063</v>
      </c>
      <c r="O1143" s="223" t="s">
        <v>127</v>
      </c>
      <c r="P1143" s="186" t="s">
        <v>68</v>
      </c>
      <c r="Q1143" s="3" t="s">
        <v>429</v>
      </c>
      <c r="R1143" s="29">
        <v>515501</v>
      </c>
    </row>
    <row r="1144" spans="1:18" ht="20.100000000000001" customHeight="1" x14ac:dyDescent="0.2">
      <c r="A1144" s="208" t="s">
        <v>1799</v>
      </c>
      <c r="B1144" s="208" t="s">
        <v>1087</v>
      </c>
      <c r="C1144" s="209" t="s">
        <v>1087</v>
      </c>
      <c r="D1144" s="210" t="s">
        <v>1087</v>
      </c>
      <c r="E1144" s="186" t="s">
        <v>880</v>
      </c>
      <c r="F1144" s="211" t="s">
        <v>374</v>
      </c>
      <c r="G1144" s="186" t="s">
        <v>1837</v>
      </c>
      <c r="H1144" s="27" t="s">
        <v>1838</v>
      </c>
      <c r="I1144" s="208">
        <v>10</v>
      </c>
      <c r="J1144" s="208" t="s">
        <v>33</v>
      </c>
      <c r="K1144" s="214">
        <v>74285714.290000007</v>
      </c>
      <c r="L1144" s="215">
        <v>1</v>
      </c>
      <c r="M1144" s="208" t="s">
        <v>765</v>
      </c>
      <c r="N1144" s="216" t="s">
        <v>1063</v>
      </c>
      <c r="O1144" s="217" t="s">
        <v>79</v>
      </c>
      <c r="P1144" s="138" t="s">
        <v>1239</v>
      </c>
      <c r="Q1144" s="3" t="s">
        <v>429</v>
      </c>
      <c r="R1144" s="32">
        <v>700262</v>
      </c>
    </row>
    <row r="1145" spans="1:18" ht="20.100000000000001" customHeight="1" x14ac:dyDescent="0.2">
      <c r="A1145" s="208" t="s">
        <v>1799</v>
      </c>
      <c r="B1145" s="208" t="s">
        <v>1087</v>
      </c>
      <c r="C1145" s="209" t="s">
        <v>1087</v>
      </c>
      <c r="D1145" s="210" t="s">
        <v>1087</v>
      </c>
      <c r="E1145" s="186" t="s">
        <v>880</v>
      </c>
      <c r="F1145" s="211" t="s">
        <v>374</v>
      </c>
      <c r="G1145" s="186" t="s">
        <v>1837</v>
      </c>
      <c r="H1145" s="27" t="s">
        <v>1839</v>
      </c>
      <c r="I1145" s="208">
        <v>10</v>
      </c>
      <c r="J1145" s="208" t="s">
        <v>33</v>
      </c>
      <c r="K1145" s="214">
        <v>211428571.43000001</v>
      </c>
      <c r="L1145" s="215">
        <v>1</v>
      </c>
      <c r="M1145" s="208" t="s">
        <v>765</v>
      </c>
      <c r="N1145" s="216" t="s">
        <v>1063</v>
      </c>
      <c r="O1145" s="223" t="s">
        <v>79</v>
      </c>
      <c r="P1145" s="186" t="s">
        <v>80</v>
      </c>
      <c r="Q1145" s="3" t="s">
        <v>1827</v>
      </c>
      <c r="R1145" s="32">
        <v>700255</v>
      </c>
    </row>
    <row r="1146" spans="1:18" ht="20.100000000000001" customHeight="1" x14ac:dyDescent="0.2">
      <c r="A1146" s="208" t="s">
        <v>1799</v>
      </c>
      <c r="B1146" s="208" t="s">
        <v>1087</v>
      </c>
      <c r="C1146" s="209" t="s">
        <v>1087</v>
      </c>
      <c r="D1146" s="210" t="s">
        <v>1087</v>
      </c>
      <c r="E1146" s="186" t="s">
        <v>880</v>
      </c>
      <c r="F1146" s="211" t="s">
        <v>374</v>
      </c>
      <c r="G1146" s="186" t="s">
        <v>1837</v>
      </c>
      <c r="H1146" s="27" t="s">
        <v>1840</v>
      </c>
      <c r="I1146" s="208">
        <v>10</v>
      </c>
      <c r="J1146" s="208" t="s">
        <v>230</v>
      </c>
      <c r="K1146" s="214">
        <v>260000000</v>
      </c>
      <c r="L1146" s="215">
        <v>1</v>
      </c>
      <c r="M1146" s="208" t="s">
        <v>765</v>
      </c>
      <c r="N1146" s="216" t="s">
        <v>1063</v>
      </c>
      <c r="O1146" s="217" t="s">
        <v>127</v>
      </c>
      <c r="P1146" s="138" t="s">
        <v>68</v>
      </c>
      <c r="Q1146" s="3" t="s">
        <v>429</v>
      </c>
      <c r="R1146" s="29">
        <v>513828</v>
      </c>
    </row>
    <row r="1147" spans="1:18" ht="20.100000000000001" customHeight="1" x14ac:dyDescent="0.2">
      <c r="A1147" s="208" t="s">
        <v>1799</v>
      </c>
      <c r="B1147" s="208" t="s">
        <v>1087</v>
      </c>
      <c r="C1147" s="209" t="s">
        <v>1087</v>
      </c>
      <c r="D1147" s="210" t="s">
        <v>1087</v>
      </c>
      <c r="E1147" s="186" t="s">
        <v>880</v>
      </c>
      <c r="F1147" s="211" t="s">
        <v>374</v>
      </c>
      <c r="G1147" s="186">
        <v>81111800</v>
      </c>
      <c r="H1147" s="27" t="s">
        <v>1841</v>
      </c>
      <c r="I1147" s="208">
        <v>10</v>
      </c>
      <c r="J1147" s="208" t="s">
        <v>33</v>
      </c>
      <c r="K1147" s="214">
        <v>230000000</v>
      </c>
      <c r="L1147" s="215">
        <v>1</v>
      </c>
      <c r="M1147" s="208" t="s">
        <v>765</v>
      </c>
      <c r="N1147" s="216" t="s">
        <v>1063</v>
      </c>
      <c r="O1147" s="217" t="s">
        <v>79</v>
      </c>
      <c r="P1147" s="138" t="s">
        <v>80</v>
      </c>
      <c r="Q1147" s="3" t="s">
        <v>448</v>
      </c>
      <c r="R1147" s="32">
        <v>700259</v>
      </c>
    </row>
    <row r="1148" spans="1:18" ht="20.100000000000001" customHeight="1" x14ac:dyDescent="0.2">
      <c r="A1148" s="208" t="s">
        <v>1799</v>
      </c>
      <c r="B1148" s="208" t="s">
        <v>1087</v>
      </c>
      <c r="C1148" s="209" t="s">
        <v>1087</v>
      </c>
      <c r="D1148" s="210" t="s">
        <v>1087</v>
      </c>
      <c r="E1148" s="186" t="s">
        <v>880</v>
      </c>
      <c r="F1148" s="211" t="s">
        <v>374</v>
      </c>
      <c r="G1148" s="186">
        <v>81111800</v>
      </c>
      <c r="H1148" s="27" t="s">
        <v>1842</v>
      </c>
      <c r="I1148" s="208">
        <v>10</v>
      </c>
      <c r="J1148" s="208" t="s">
        <v>33</v>
      </c>
      <c r="K1148" s="214">
        <v>220000000</v>
      </c>
      <c r="L1148" s="215">
        <v>1</v>
      </c>
      <c r="M1148" s="208" t="s">
        <v>765</v>
      </c>
      <c r="N1148" s="216" t="s">
        <v>1063</v>
      </c>
      <c r="O1148" s="217" t="s">
        <v>36</v>
      </c>
      <c r="P1148" s="138" t="s">
        <v>79</v>
      </c>
      <c r="Q1148" s="3" t="s">
        <v>1843</v>
      </c>
      <c r="R1148" s="32">
        <v>700249</v>
      </c>
    </row>
    <row r="1149" spans="1:18" ht="20.100000000000001" customHeight="1" x14ac:dyDescent="0.2">
      <c r="A1149" s="208" t="s">
        <v>1799</v>
      </c>
      <c r="B1149" s="208" t="s">
        <v>1087</v>
      </c>
      <c r="C1149" s="209" t="s">
        <v>1087</v>
      </c>
      <c r="D1149" s="210" t="s">
        <v>1087</v>
      </c>
      <c r="E1149" s="186" t="s">
        <v>880</v>
      </c>
      <c r="F1149" s="211" t="s">
        <v>374</v>
      </c>
      <c r="G1149" s="186">
        <v>81111800</v>
      </c>
      <c r="H1149" s="27" t="s">
        <v>1844</v>
      </c>
      <c r="I1149" s="208">
        <v>10</v>
      </c>
      <c r="J1149" s="208" t="s">
        <v>230</v>
      </c>
      <c r="K1149" s="214">
        <v>330000000</v>
      </c>
      <c r="L1149" s="215">
        <v>1</v>
      </c>
      <c r="M1149" s="208" t="s">
        <v>765</v>
      </c>
      <c r="N1149" s="216" t="s">
        <v>1063</v>
      </c>
      <c r="O1149" s="217" t="s">
        <v>127</v>
      </c>
      <c r="P1149" s="138" t="s">
        <v>68</v>
      </c>
      <c r="Q1149" s="3" t="s">
        <v>448</v>
      </c>
      <c r="R1149" s="29">
        <v>513826</v>
      </c>
    </row>
    <row r="1150" spans="1:18" ht="20.100000000000001" customHeight="1" x14ac:dyDescent="0.2">
      <c r="A1150" s="208" t="s">
        <v>1799</v>
      </c>
      <c r="B1150" s="208" t="s">
        <v>1087</v>
      </c>
      <c r="C1150" s="209" t="s">
        <v>1087</v>
      </c>
      <c r="D1150" s="210" t="s">
        <v>1087</v>
      </c>
      <c r="E1150" s="186" t="s">
        <v>880</v>
      </c>
      <c r="F1150" s="211" t="s">
        <v>374</v>
      </c>
      <c r="G1150" s="186">
        <v>72103300</v>
      </c>
      <c r="H1150" s="27" t="s">
        <v>1845</v>
      </c>
      <c r="I1150" s="208">
        <v>10</v>
      </c>
      <c r="J1150" s="208" t="s">
        <v>33</v>
      </c>
      <c r="K1150" s="214">
        <v>164285715</v>
      </c>
      <c r="L1150" s="215">
        <v>1</v>
      </c>
      <c r="M1150" s="208" t="s">
        <v>765</v>
      </c>
      <c r="N1150" s="216" t="s">
        <v>1063</v>
      </c>
      <c r="O1150" s="217" t="s">
        <v>79</v>
      </c>
      <c r="P1150" s="138" t="s">
        <v>1239</v>
      </c>
      <c r="Q1150" s="3" t="s">
        <v>429</v>
      </c>
      <c r="R1150" s="32">
        <v>700260</v>
      </c>
    </row>
    <row r="1151" spans="1:18" ht="20.100000000000001" customHeight="1" x14ac:dyDescent="0.2">
      <c r="A1151" s="208" t="s">
        <v>1799</v>
      </c>
      <c r="B1151" s="208" t="s">
        <v>1087</v>
      </c>
      <c r="C1151" s="209" t="s">
        <v>1087</v>
      </c>
      <c r="D1151" s="210" t="s">
        <v>1087</v>
      </c>
      <c r="E1151" s="186" t="s">
        <v>880</v>
      </c>
      <c r="F1151" s="211" t="s">
        <v>374</v>
      </c>
      <c r="G1151" s="186">
        <v>72103300</v>
      </c>
      <c r="H1151" s="27" t="s">
        <v>1846</v>
      </c>
      <c r="I1151" s="208">
        <v>10</v>
      </c>
      <c r="J1151" s="208" t="s">
        <v>33</v>
      </c>
      <c r="K1151" s="214">
        <v>85714285.709999993</v>
      </c>
      <c r="L1151" s="215">
        <v>1</v>
      </c>
      <c r="M1151" s="208" t="s">
        <v>765</v>
      </c>
      <c r="N1151" s="216" t="s">
        <v>1063</v>
      </c>
      <c r="O1151" s="217" t="s">
        <v>79</v>
      </c>
      <c r="P1151" s="138" t="s">
        <v>80</v>
      </c>
      <c r="Q1151" s="3" t="s">
        <v>1847</v>
      </c>
      <c r="R1151" s="32">
        <v>700250</v>
      </c>
    </row>
    <row r="1152" spans="1:18" ht="20.100000000000001" customHeight="1" x14ac:dyDescent="0.2">
      <c r="A1152" s="208" t="s">
        <v>1799</v>
      </c>
      <c r="B1152" s="208" t="s">
        <v>1087</v>
      </c>
      <c r="C1152" s="209" t="s">
        <v>1087</v>
      </c>
      <c r="D1152" s="210" t="s">
        <v>1087</v>
      </c>
      <c r="E1152" s="186" t="s">
        <v>880</v>
      </c>
      <c r="F1152" s="211" t="s">
        <v>374</v>
      </c>
      <c r="G1152" s="186">
        <v>72103300</v>
      </c>
      <c r="H1152" s="27" t="s">
        <v>1848</v>
      </c>
      <c r="I1152" s="208">
        <v>10</v>
      </c>
      <c r="J1152" s="208" t="s">
        <v>230</v>
      </c>
      <c r="K1152" s="214">
        <v>200000000</v>
      </c>
      <c r="L1152" s="215">
        <v>1</v>
      </c>
      <c r="M1152" s="208" t="s">
        <v>765</v>
      </c>
      <c r="N1152" s="216" t="s">
        <v>1063</v>
      </c>
      <c r="O1152" s="217" t="s">
        <v>127</v>
      </c>
      <c r="P1152" s="138" t="s">
        <v>68</v>
      </c>
      <c r="Q1152" s="3" t="s">
        <v>429</v>
      </c>
      <c r="R1152" s="29">
        <v>513827</v>
      </c>
    </row>
    <row r="1153" spans="1:21" ht="20.100000000000001" customHeight="1" x14ac:dyDescent="0.2">
      <c r="A1153" s="208" t="s">
        <v>1799</v>
      </c>
      <c r="B1153" s="208" t="s">
        <v>1087</v>
      </c>
      <c r="C1153" s="209" t="s">
        <v>1087</v>
      </c>
      <c r="D1153" s="210" t="s">
        <v>1087</v>
      </c>
      <c r="E1153" s="186" t="s">
        <v>880</v>
      </c>
      <c r="F1153" s="211" t="s">
        <v>374</v>
      </c>
      <c r="G1153" s="186" t="s">
        <v>1849</v>
      </c>
      <c r="H1153" s="27" t="s">
        <v>1850</v>
      </c>
      <c r="I1153" s="208">
        <v>10</v>
      </c>
      <c r="J1153" s="208" t="s">
        <v>33</v>
      </c>
      <c r="K1153" s="214">
        <v>30714286</v>
      </c>
      <c r="L1153" s="215">
        <v>1</v>
      </c>
      <c r="M1153" s="208" t="s">
        <v>765</v>
      </c>
      <c r="N1153" s="216" t="s">
        <v>1063</v>
      </c>
      <c r="O1153" s="217" t="s">
        <v>79</v>
      </c>
      <c r="P1153" s="138" t="s">
        <v>901</v>
      </c>
      <c r="Q1153" s="3" t="s">
        <v>497</v>
      </c>
      <c r="R1153" s="32">
        <v>700267</v>
      </c>
    </row>
    <row r="1154" spans="1:21" ht="20.100000000000001" customHeight="1" x14ac:dyDescent="0.2">
      <c r="A1154" s="208" t="s">
        <v>1799</v>
      </c>
      <c r="B1154" s="208" t="s">
        <v>1087</v>
      </c>
      <c r="C1154" s="209" t="s">
        <v>1087</v>
      </c>
      <c r="D1154" s="210" t="s">
        <v>1087</v>
      </c>
      <c r="E1154" s="186" t="s">
        <v>880</v>
      </c>
      <c r="F1154" s="211" t="s">
        <v>374</v>
      </c>
      <c r="G1154" s="186" t="s">
        <v>1849</v>
      </c>
      <c r="H1154" s="27" t="s">
        <v>1851</v>
      </c>
      <c r="I1154" s="208">
        <v>10</v>
      </c>
      <c r="J1154" s="208" t="s">
        <v>33</v>
      </c>
      <c r="K1154" s="214">
        <v>44785714.289999999</v>
      </c>
      <c r="L1154" s="215">
        <v>1</v>
      </c>
      <c r="M1154" s="208" t="s">
        <v>765</v>
      </c>
      <c r="N1154" s="216" t="s">
        <v>1063</v>
      </c>
      <c r="O1154" s="217" t="s">
        <v>79</v>
      </c>
      <c r="P1154" s="138" t="s">
        <v>80</v>
      </c>
      <c r="Q1154" s="3" t="s">
        <v>1852</v>
      </c>
      <c r="R1154" s="32">
        <v>700253</v>
      </c>
    </row>
    <row r="1155" spans="1:21" ht="20.100000000000001" customHeight="1" x14ac:dyDescent="0.2">
      <c r="A1155" s="208" t="s">
        <v>1799</v>
      </c>
      <c r="B1155" s="208" t="s">
        <v>1087</v>
      </c>
      <c r="C1155" s="209" t="s">
        <v>1087</v>
      </c>
      <c r="D1155" s="210" t="s">
        <v>1087</v>
      </c>
      <c r="E1155" s="186" t="s">
        <v>880</v>
      </c>
      <c r="F1155" s="211" t="s">
        <v>374</v>
      </c>
      <c r="G1155" s="186" t="s">
        <v>1849</v>
      </c>
      <c r="H1155" s="27" t="s">
        <v>1853</v>
      </c>
      <c r="I1155" s="208">
        <v>10</v>
      </c>
      <c r="J1155" s="208" t="s">
        <v>230</v>
      </c>
      <c r="K1155" s="214">
        <v>79500000</v>
      </c>
      <c r="L1155" s="215">
        <v>1</v>
      </c>
      <c r="M1155" s="208" t="s">
        <v>765</v>
      </c>
      <c r="N1155" s="216" t="s">
        <v>1063</v>
      </c>
      <c r="O1155" s="217" t="s">
        <v>127</v>
      </c>
      <c r="P1155" s="138" t="s">
        <v>68</v>
      </c>
      <c r="Q1155" s="3" t="s">
        <v>497</v>
      </c>
      <c r="R1155" s="29">
        <v>513831</v>
      </c>
    </row>
    <row r="1156" spans="1:21" ht="20.100000000000001" customHeight="1" x14ac:dyDescent="0.2">
      <c r="A1156" s="208" t="s">
        <v>1799</v>
      </c>
      <c r="B1156" s="208" t="s">
        <v>1087</v>
      </c>
      <c r="C1156" s="209" t="s">
        <v>1087</v>
      </c>
      <c r="D1156" s="210" t="s">
        <v>1087</v>
      </c>
      <c r="E1156" s="186" t="s">
        <v>880</v>
      </c>
      <c r="F1156" s="211" t="s">
        <v>374</v>
      </c>
      <c r="G1156" s="186">
        <v>81112200</v>
      </c>
      <c r="H1156" s="27" t="s">
        <v>1854</v>
      </c>
      <c r="I1156" s="208">
        <v>10</v>
      </c>
      <c r="J1156" s="208" t="s">
        <v>33</v>
      </c>
      <c r="K1156" s="214">
        <v>51428571.43</v>
      </c>
      <c r="L1156" s="215">
        <v>1</v>
      </c>
      <c r="M1156" s="208" t="s">
        <v>765</v>
      </c>
      <c r="N1156" s="216" t="s">
        <v>1063</v>
      </c>
      <c r="O1156" s="217" t="s">
        <v>79</v>
      </c>
      <c r="P1156" s="138" t="s">
        <v>1239</v>
      </c>
      <c r="Q1156" s="3" t="s">
        <v>429</v>
      </c>
      <c r="R1156" s="32">
        <v>700263</v>
      </c>
    </row>
    <row r="1157" spans="1:21" ht="20.100000000000001" customHeight="1" x14ac:dyDescent="0.2">
      <c r="A1157" s="208" t="s">
        <v>1799</v>
      </c>
      <c r="B1157" s="208" t="s">
        <v>1087</v>
      </c>
      <c r="C1157" s="209" t="s">
        <v>1087</v>
      </c>
      <c r="D1157" s="210" t="s">
        <v>1087</v>
      </c>
      <c r="E1157" s="186" t="s">
        <v>880</v>
      </c>
      <c r="F1157" s="211" t="s">
        <v>374</v>
      </c>
      <c r="G1157" s="186">
        <v>81112200</v>
      </c>
      <c r="H1157" s="27" t="s">
        <v>1855</v>
      </c>
      <c r="I1157" s="208">
        <v>10</v>
      </c>
      <c r="J1157" s="208" t="s">
        <v>33</v>
      </c>
      <c r="K1157" s="214">
        <v>77142857.140000001</v>
      </c>
      <c r="L1157" s="215">
        <v>1</v>
      </c>
      <c r="M1157" s="208" t="s">
        <v>765</v>
      </c>
      <c r="N1157" s="216" t="s">
        <v>1063</v>
      </c>
      <c r="O1157" s="217" t="s">
        <v>79</v>
      </c>
      <c r="P1157" s="138" t="s">
        <v>80</v>
      </c>
      <c r="Q1157" s="3" t="s">
        <v>1847</v>
      </c>
      <c r="R1157" s="32">
        <v>700251</v>
      </c>
    </row>
    <row r="1158" spans="1:21" ht="20.100000000000001" customHeight="1" x14ac:dyDescent="0.2">
      <c r="A1158" s="208" t="s">
        <v>1799</v>
      </c>
      <c r="B1158" s="208" t="s">
        <v>1087</v>
      </c>
      <c r="C1158" s="209" t="s">
        <v>1087</v>
      </c>
      <c r="D1158" s="210" t="s">
        <v>1087</v>
      </c>
      <c r="E1158" s="186" t="s">
        <v>880</v>
      </c>
      <c r="F1158" s="211" t="s">
        <v>374</v>
      </c>
      <c r="G1158" s="186">
        <v>81112200</v>
      </c>
      <c r="H1158" s="27" t="s">
        <v>1856</v>
      </c>
      <c r="I1158" s="208">
        <v>10</v>
      </c>
      <c r="J1158" s="208" t="s">
        <v>230</v>
      </c>
      <c r="K1158" s="214">
        <v>178500000</v>
      </c>
      <c r="L1158" s="215">
        <v>1</v>
      </c>
      <c r="M1158" s="208" t="s">
        <v>765</v>
      </c>
      <c r="N1158" s="216" t="s">
        <v>1063</v>
      </c>
      <c r="O1158" s="217" t="s">
        <v>127</v>
      </c>
      <c r="P1158" s="138" t="s">
        <v>68</v>
      </c>
      <c r="Q1158" s="3" t="s">
        <v>429</v>
      </c>
      <c r="R1158" s="29">
        <v>540188</v>
      </c>
    </row>
    <row r="1159" spans="1:21" ht="20.100000000000001" customHeight="1" x14ac:dyDescent="0.2">
      <c r="A1159" s="208" t="s">
        <v>1799</v>
      </c>
      <c r="B1159" s="208" t="s">
        <v>1087</v>
      </c>
      <c r="C1159" s="209" t="s">
        <v>1087</v>
      </c>
      <c r="D1159" s="210" t="s">
        <v>1087</v>
      </c>
      <c r="E1159" s="186" t="s">
        <v>880</v>
      </c>
      <c r="F1159" s="211" t="s">
        <v>374</v>
      </c>
      <c r="G1159" s="186">
        <v>81112200</v>
      </c>
      <c r="H1159" s="27" t="s">
        <v>1857</v>
      </c>
      <c r="I1159" s="208">
        <v>10</v>
      </c>
      <c r="J1159" s="208" t="s">
        <v>33</v>
      </c>
      <c r="K1159" s="214">
        <v>2764274245</v>
      </c>
      <c r="L1159" s="215">
        <v>1</v>
      </c>
      <c r="M1159" s="208" t="s">
        <v>765</v>
      </c>
      <c r="N1159" s="216" t="s">
        <v>1063</v>
      </c>
      <c r="O1159" s="217" t="s">
        <v>127</v>
      </c>
      <c r="P1159" s="138" t="s">
        <v>68</v>
      </c>
      <c r="Q1159" s="3" t="s">
        <v>448</v>
      </c>
      <c r="R1159" s="29">
        <v>700237</v>
      </c>
    </row>
    <row r="1160" spans="1:21" ht="20.100000000000001" customHeight="1" x14ac:dyDescent="0.2">
      <c r="A1160" s="208" t="s">
        <v>1799</v>
      </c>
      <c r="B1160" s="208" t="s">
        <v>1087</v>
      </c>
      <c r="C1160" s="209" t="s">
        <v>1087</v>
      </c>
      <c r="D1160" s="210" t="s">
        <v>1087</v>
      </c>
      <c r="E1160" s="186" t="s">
        <v>880</v>
      </c>
      <c r="F1160" s="211" t="s">
        <v>374</v>
      </c>
      <c r="G1160" s="186">
        <v>81112200</v>
      </c>
      <c r="H1160" s="27" t="s">
        <v>1858</v>
      </c>
      <c r="I1160" s="208">
        <v>10</v>
      </c>
      <c r="J1160" s="208" t="s">
        <v>33</v>
      </c>
      <c r="K1160" s="214">
        <v>752000000</v>
      </c>
      <c r="L1160" s="215">
        <v>1</v>
      </c>
      <c r="M1160" s="208" t="s">
        <v>765</v>
      </c>
      <c r="N1160" s="216" t="s">
        <v>1063</v>
      </c>
      <c r="O1160" s="217" t="s">
        <v>79</v>
      </c>
      <c r="P1160" s="138" t="s">
        <v>1239</v>
      </c>
      <c r="Q1160" s="3" t="s">
        <v>429</v>
      </c>
      <c r="R1160" s="32">
        <v>700258</v>
      </c>
    </row>
    <row r="1161" spans="1:21" ht="20.100000000000001" customHeight="1" x14ac:dyDescent="0.2">
      <c r="A1161" s="208" t="s">
        <v>1799</v>
      </c>
      <c r="B1161" s="208" t="s">
        <v>1087</v>
      </c>
      <c r="C1161" s="209" t="s">
        <v>1087</v>
      </c>
      <c r="D1161" s="210" t="s">
        <v>1087</v>
      </c>
      <c r="E1161" s="186" t="s">
        <v>880</v>
      </c>
      <c r="F1161" s="211" t="s">
        <v>374</v>
      </c>
      <c r="G1161" s="186">
        <v>81112200</v>
      </c>
      <c r="H1161" s="27" t="s">
        <v>1859</v>
      </c>
      <c r="I1161" s="208">
        <v>10</v>
      </c>
      <c r="J1161" s="208" t="s">
        <v>33</v>
      </c>
      <c r="K1161" s="214">
        <v>440000000</v>
      </c>
      <c r="L1161" s="215">
        <v>1</v>
      </c>
      <c r="M1161" s="208" t="s">
        <v>765</v>
      </c>
      <c r="N1161" s="216" t="s">
        <v>1063</v>
      </c>
      <c r="O1161" s="217" t="s">
        <v>36</v>
      </c>
      <c r="P1161" s="138" t="s">
        <v>79</v>
      </c>
      <c r="Q1161" s="3" t="s">
        <v>662</v>
      </c>
      <c r="R1161" s="32">
        <v>700269</v>
      </c>
    </row>
    <row r="1162" spans="1:21" ht="20.100000000000001" customHeight="1" x14ac:dyDescent="0.2">
      <c r="A1162" s="208" t="s">
        <v>1799</v>
      </c>
      <c r="B1162" s="208" t="s">
        <v>1087</v>
      </c>
      <c r="C1162" s="209" t="s">
        <v>1087</v>
      </c>
      <c r="D1162" s="210" t="s">
        <v>1087</v>
      </c>
      <c r="E1162" s="186" t="s">
        <v>880</v>
      </c>
      <c r="F1162" s="211" t="s">
        <v>374</v>
      </c>
      <c r="G1162" s="186">
        <v>81111800</v>
      </c>
      <c r="H1162" s="27" t="s">
        <v>1860</v>
      </c>
      <c r="I1162" s="208">
        <v>10</v>
      </c>
      <c r="J1162" s="208" t="s">
        <v>33</v>
      </c>
      <c r="K1162" s="214">
        <v>1818023554.0799999</v>
      </c>
      <c r="L1162" s="215">
        <v>1</v>
      </c>
      <c r="M1162" s="208" t="s">
        <v>765</v>
      </c>
      <c r="N1162" s="216" t="s">
        <v>1063</v>
      </c>
      <c r="O1162" s="217" t="s">
        <v>36</v>
      </c>
      <c r="P1162" s="138" t="s">
        <v>901</v>
      </c>
      <c r="Q1162" s="3" t="s">
        <v>429</v>
      </c>
      <c r="R1162" s="32">
        <v>700248</v>
      </c>
    </row>
    <row r="1163" spans="1:21" ht="20.100000000000001" customHeight="1" x14ac:dyDescent="0.2">
      <c r="A1163" s="208" t="s">
        <v>1799</v>
      </c>
      <c r="B1163" s="208" t="s">
        <v>1087</v>
      </c>
      <c r="C1163" s="209" t="s">
        <v>1087</v>
      </c>
      <c r="D1163" s="210" t="s">
        <v>1087</v>
      </c>
      <c r="E1163" s="186" t="s">
        <v>880</v>
      </c>
      <c r="F1163" s="211" t="s">
        <v>374</v>
      </c>
      <c r="G1163" s="186">
        <v>81112200</v>
      </c>
      <c r="H1163" s="27" t="s">
        <v>1861</v>
      </c>
      <c r="I1163" s="208">
        <v>10</v>
      </c>
      <c r="J1163" s="208" t="s">
        <v>33</v>
      </c>
      <c r="K1163" s="214">
        <v>220000000</v>
      </c>
      <c r="L1163" s="215">
        <v>1</v>
      </c>
      <c r="M1163" s="208" t="s">
        <v>765</v>
      </c>
      <c r="N1163" s="216" t="s">
        <v>1063</v>
      </c>
      <c r="O1163" s="217" t="s">
        <v>68</v>
      </c>
      <c r="P1163" s="138" t="s">
        <v>67</v>
      </c>
      <c r="Q1163" s="3" t="s">
        <v>448</v>
      </c>
      <c r="R1163" s="32">
        <v>700240</v>
      </c>
    </row>
    <row r="1164" spans="1:21" ht="20.100000000000001" customHeight="1" x14ac:dyDescent="0.2">
      <c r="A1164" s="208" t="s">
        <v>1799</v>
      </c>
      <c r="B1164" s="208" t="s">
        <v>1087</v>
      </c>
      <c r="C1164" s="209" t="s">
        <v>1087</v>
      </c>
      <c r="D1164" s="210" t="s">
        <v>1087</v>
      </c>
      <c r="E1164" s="186" t="s">
        <v>880</v>
      </c>
      <c r="F1164" s="211" t="s">
        <v>374</v>
      </c>
      <c r="G1164" s="186">
        <v>81112200</v>
      </c>
      <c r="H1164" s="27" t="s">
        <v>1862</v>
      </c>
      <c r="I1164" s="208">
        <v>10</v>
      </c>
      <c r="J1164" s="208" t="s">
        <v>33</v>
      </c>
      <c r="K1164" s="214">
        <v>601742819.19000006</v>
      </c>
      <c r="L1164" s="215">
        <v>1</v>
      </c>
      <c r="M1164" s="208" t="s">
        <v>765</v>
      </c>
      <c r="N1164" s="216" t="s">
        <v>1063</v>
      </c>
      <c r="O1164" s="217" t="s">
        <v>79</v>
      </c>
      <c r="P1164" s="138" t="s">
        <v>80</v>
      </c>
      <c r="Q1164" s="3" t="s">
        <v>448</v>
      </c>
      <c r="R1164" s="32"/>
    </row>
    <row r="1165" spans="1:21" ht="20.100000000000001" customHeight="1" x14ac:dyDescent="0.2">
      <c r="A1165" s="208" t="s">
        <v>1799</v>
      </c>
      <c r="B1165" s="208" t="s">
        <v>1087</v>
      </c>
      <c r="C1165" s="209" t="s">
        <v>1087</v>
      </c>
      <c r="D1165" s="210" t="s">
        <v>1087</v>
      </c>
      <c r="E1165" s="186" t="s">
        <v>932</v>
      </c>
      <c r="F1165" s="211" t="s">
        <v>933</v>
      </c>
      <c r="G1165" s="186" t="s">
        <v>1863</v>
      </c>
      <c r="H1165" s="27" t="s">
        <v>1864</v>
      </c>
      <c r="I1165" s="208">
        <v>10</v>
      </c>
      <c r="J1165" s="208" t="s">
        <v>230</v>
      </c>
      <c r="K1165" s="214">
        <v>2885000000</v>
      </c>
      <c r="L1165" s="215">
        <v>1</v>
      </c>
      <c r="M1165" s="208" t="s">
        <v>765</v>
      </c>
      <c r="N1165" s="216" t="s">
        <v>1063</v>
      </c>
      <c r="O1165" s="217" t="s">
        <v>127</v>
      </c>
      <c r="P1165" s="138" t="s">
        <v>68</v>
      </c>
      <c r="Q1165" s="3" t="s">
        <v>429</v>
      </c>
      <c r="R1165" s="29">
        <v>481771</v>
      </c>
    </row>
    <row r="1166" spans="1:21" ht="20.100000000000001" customHeight="1" x14ac:dyDescent="0.2">
      <c r="A1166" s="208" t="s">
        <v>1799</v>
      </c>
      <c r="B1166" s="208" t="s">
        <v>1087</v>
      </c>
      <c r="C1166" s="209" t="s">
        <v>1087</v>
      </c>
      <c r="D1166" s="210" t="s">
        <v>1087</v>
      </c>
      <c r="E1166" s="265" t="s">
        <v>1379</v>
      </c>
      <c r="F1166" s="211" t="s">
        <v>962</v>
      </c>
      <c r="G1166" s="186">
        <v>81161700</v>
      </c>
      <c r="H1166" s="27" t="s">
        <v>1865</v>
      </c>
      <c r="I1166" s="208">
        <v>10</v>
      </c>
      <c r="J1166" s="208" t="s">
        <v>33</v>
      </c>
      <c r="K1166" s="214">
        <v>250000000</v>
      </c>
      <c r="L1166" s="215">
        <v>1</v>
      </c>
      <c r="M1166" s="208" t="s">
        <v>765</v>
      </c>
      <c r="N1166" s="216" t="s">
        <v>1063</v>
      </c>
      <c r="O1166" s="217" t="s">
        <v>127</v>
      </c>
      <c r="P1166" s="138" t="s">
        <v>127</v>
      </c>
      <c r="Q1166" s="3" t="s">
        <v>650</v>
      </c>
      <c r="R1166" s="32"/>
    </row>
    <row r="1167" spans="1:21" ht="20.100000000000001" customHeight="1" x14ac:dyDescent="0.2">
      <c r="A1167" s="208" t="s">
        <v>1866</v>
      </c>
      <c r="B1167" s="208" t="s">
        <v>1433</v>
      </c>
      <c r="C1167" s="209" t="s">
        <v>1433</v>
      </c>
      <c r="D1167" s="210" t="s">
        <v>1398</v>
      </c>
      <c r="E1167" s="186" t="s">
        <v>754</v>
      </c>
      <c r="F1167" s="211" t="s">
        <v>1066</v>
      </c>
      <c r="G1167" s="28">
        <v>44101600</v>
      </c>
      <c r="H1167" s="27" t="s">
        <v>1867</v>
      </c>
      <c r="I1167" s="208">
        <v>10</v>
      </c>
      <c r="J1167" s="208" t="s">
        <v>33</v>
      </c>
      <c r="K1167" s="214">
        <v>19000000</v>
      </c>
      <c r="L1167" s="215">
        <v>1</v>
      </c>
      <c r="M1167" s="208" t="s">
        <v>765</v>
      </c>
      <c r="N1167" s="216" t="s">
        <v>1063</v>
      </c>
      <c r="O1167" s="217" t="s">
        <v>68</v>
      </c>
      <c r="P1167" s="138" t="s">
        <v>35</v>
      </c>
      <c r="Q1167" s="3" t="s">
        <v>1086</v>
      </c>
      <c r="R1167" s="103">
        <v>700195</v>
      </c>
      <c r="U1167" s="58"/>
    </row>
    <row r="1168" spans="1:21" ht="20.100000000000001" customHeight="1" x14ac:dyDescent="0.2">
      <c r="A1168" s="208" t="s">
        <v>1866</v>
      </c>
      <c r="B1168" s="208" t="s">
        <v>1433</v>
      </c>
      <c r="C1168" s="209" t="s">
        <v>1433</v>
      </c>
      <c r="D1168" s="210" t="s">
        <v>1087</v>
      </c>
      <c r="E1168" s="186" t="s">
        <v>763</v>
      </c>
      <c r="F1168" s="211" t="s">
        <v>1084</v>
      </c>
      <c r="G1168" s="264">
        <v>43232100</v>
      </c>
      <c r="H1168" s="27" t="s">
        <v>1089</v>
      </c>
      <c r="I1168" s="208">
        <v>10</v>
      </c>
      <c r="J1168" s="208" t="s">
        <v>33</v>
      </c>
      <c r="K1168" s="214">
        <v>5600000</v>
      </c>
      <c r="L1168" s="215">
        <v>1</v>
      </c>
      <c r="M1168" s="208" t="s">
        <v>765</v>
      </c>
      <c r="N1168" s="216" t="s">
        <v>1063</v>
      </c>
      <c r="O1168" s="217" t="s">
        <v>127</v>
      </c>
      <c r="P1168" s="138" t="s">
        <v>68</v>
      </c>
      <c r="Q1168" s="3" t="s">
        <v>1068</v>
      </c>
      <c r="R1168" s="104">
        <v>700245</v>
      </c>
    </row>
    <row r="1169" spans="1:18" ht="20.100000000000001" customHeight="1" x14ac:dyDescent="0.2">
      <c r="A1169" s="208" t="s">
        <v>1866</v>
      </c>
      <c r="B1169" s="208" t="s">
        <v>1433</v>
      </c>
      <c r="C1169" s="209" t="s">
        <v>1433</v>
      </c>
      <c r="D1169" s="210" t="s">
        <v>1087</v>
      </c>
      <c r="E1169" s="186" t="s">
        <v>763</v>
      </c>
      <c r="F1169" s="211" t="s">
        <v>1084</v>
      </c>
      <c r="G1169" s="264">
        <v>43232100</v>
      </c>
      <c r="H1169" s="27" t="s">
        <v>1525</v>
      </c>
      <c r="I1169" s="208">
        <v>10</v>
      </c>
      <c r="J1169" s="208" t="s">
        <v>33</v>
      </c>
      <c r="K1169" s="214">
        <v>2400000</v>
      </c>
      <c r="L1169" s="215">
        <v>1</v>
      </c>
      <c r="M1169" s="208" t="s">
        <v>765</v>
      </c>
      <c r="N1169" s="216" t="s">
        <v>1063</v>
      </c>
      <c r="O1169" s="217" t="s">
        <v>35</v>
      </c>
      <c r="P1169" s="138" t="s">
        <v>80</v>
      </c>
      <c r="Q1169" s="3" t="s">
        <v>1406</v>
      </c>
      <c r="R1169" s="32"/>
    </row>
    <row r="1170" spans="1:18" ht="20.100000000000001" customHeight="1" x14ac:dyDescent="0.2">
      <c r="A1170" s="208" t="s">
        <v>1866</v>
      </c>
      <c r="B1170" s="208" t="s">
        <v>1433</v>
      </c>
      <c r="C1170" s="209" t="s">
        <v>1433</v>
      </c>
      <c r="D1170" s="209" t="s">
        <v>1007</v>
      </c>
      <c r="E1170" s="186" t="s">
        <v>1101</v>
      </c>
      <c r="F1170" s="211" t="s">
        <v>189</v>
      </c>
      <c r="G1170" s="186">
        <v>46182001</v>
      </c>
      <c r="H1170" s="27" t="s">
        <v>1868</v>
      </c>
      <c r="I1170" s="208">
        <v>10</v>
      </c>
      <c r="J1170" s="208" t="s">
        <v>33</v>
      </c>
      <c r="K1170" s="214">
        <v>500000</v>
      </c>
      <c r="L1170" s="215">
        <v>20</v>
      </c>
      <c r="M1170" s="208" t="s">
        <v>765</v>
      </c>
      <c r="N1170" s="216" t="s">
        <v>1063</v>
      </c>
      <c r="O1170" s="217" t="s">
        <v>67</v>
      </c>
      <c r="P1170" s="138" t="s">
        <v>36</v>
      </c>
      <c r="Q1170" s="3" t="s">
        <v>1086</v>
      </c>
      <c r="R1170" s="2">
        <v>700145</v>
      </c>
    </row>
    <row r="1171" spans="1:18" ht="20.100000000000001" customHeight="1" x14ac:dyDescent="0.2">
      <c r="A1171" s="208" t="s">
        <v>1866</v>
      </c>
      <c r="B1171" s="208" t="s">
        <v>1433</v>
      </c>
      <c r="C1171" s="209" t="s">
        <v>1433</v>
      </c>
      <c r="D1171" s="209" t="s">
        <v>1007</v>
      </c>
      <c r="E1171" s="186" t="s">
        <v>812</v>
      </c>
      <c r="F1171" s="211" t="s">
        <v>262</v>
      </c>
      <c r="G1171" s="186">
        <v>42132203</v>
      </c>
      <c r="H1171" s="27" t="s">
        <v>1869</v>
      </c>
      <c r="I1171" s="208">
        <v>10</v>
      </c>
      <c r="J1171" s="208" t="s">
        <v>33</v>
      </c>
      <c r="K1171" s="214">
        <v>1000000</v>
      </c>
      <c r="L1171" s="215">
        <v>1</v>
      </c>
      <c r="M1171" s="208" t="s">
        <v>765</v>
      </c>
      <c r="N1171" s="216" t="s">
        <v>1063</v>
      </c>
      <c r="O1171" s="217" t="s">
        <v>67</v>
      </c>
      <c r="P1171" s="138" t="s">
        <v>36</v>
      </c>
      <c r="Q1171" s="3" t="s">
        <v>1086</v>
      </c>
      <c r="R1171" s="2">
        <v>700145</v>
      </c>
    </row>
    <row r="1172" spans="1:18" ht="20.100000000000001" customHeight="1" x14ac:dyDescent="0.2">
      <c r="A1172" s="208" t="s">
        <v>1866</v>
      </c>
      <c r="B1172" s="208" t="s">
        <v>1433</v>
      </c>
      <c r="C1172" s="209" t="s">
        <v>1433</v>
      </c>
      <c r="D1172" s="209" t="s">
        <v>1175</v>
      </c>
      <c r="E1172" s="186" t="s">
        <v>834</v>
      </c>
      <c r="F1172" s="211" t="s">
        <v>316</v>
      </c>
      <c r="G1172" s="186">
        <v>49101701</v>
      </c>
      <c r="H1172" s="27" t="s">
        <v>1870</v>
      </c>
      <c r="I1172" s="208">
        <v>10</v>
      </c>
      <c r="J1172" s="208" t="s">
        <v>33</v>
      </c>
      <c r="K1172" s="214">
        <v>15000000</v>
      </c>
      <c r="L1172" s="215">
        <v>1</v>
      </c>
      <c r="M1172" s="208" t="s">
        <v>765</v>
      </c>
      <c r="N1172" s="216" t="s">
        <v>1063</v>
      </c>
      <c r="O1172" s="217" t="s">
        <v>67</v>
      </c>
      <c r="P1172" s="141" t="s">
        <v>79</v>
      </c>
      <c r="Q1172" s="3" t="s">
        <v>1406</v>
      </c>
      <c r="R1172" s="2">
        <v>700166</v>
      </c>
    </row>
    <row r="1173" spans="1:18" ht="20.100000000000001" customHeight="1" x14ac:dyDescent="0.2">
      <c r="A1173" s="208" t="s">
        <v>1866</v>
      </c>
      <c r="B1173" s="208" t="s">
        <v>1433</v>
      </c>
      <c r="C1173" s="209" t="s">
        <v>1433</v>
      </c>
      <c r="D1173" s="209" t="s">
        <v>1433</v>
      </c>
      <c r="E1173" s="186" t="s">
        <v>1241</v>
      </c>
      <c r="F1173" s="211" t="s">
        <v>667</v>
      </c>
      <c r="G1173" s="186">
        <v>80101600</v>
      </c>
      <c r="H1173" s="36" t="s">
        <v>1871</v>
      </c>
      <c r="I1173" s="208">
        <v>10</v>
      </c>
      <c r="J1173" s="208" t="s">
        <v>33</v>
      </c>
      <c r="K1173" s="214">
        <v>85000000</v>
      </c>
      <c r="L1173" s="215">
        <v>10</v>
      </c>
      <c r="M1173" s="208" t="s">
        <v>765</v>
      </c>
      <c r="N1173" s="216" t="s">
        <v>1063</v>
      </c>
      <c r="O1173" s="217" t="s">
        <v>127</v>
      </c>
      <c r="P1173" s="141" t="s">
        <v>68</v>
      </c>
      <c r="Q1173" s="3" t="s">
        <v>448</v>
      </c>
      <c r="R1173" s="29">
        <v>700203</v>
      </c>
    </row>
    <row r="1174" spans="1:18" ht="20.100000000000001" customHeight="1" x14ac:dyDescent="0.2">
      <c r="A1174" s="208" t="s">
        <v>1866</v>
      </c>
      <c r="B1174" s="208" t="s">
        <v>1433</v>
      </c>
      <c r="C1174" s="209" t="s">
        <v>1433</v>
      </c>
      <c r="D1174" s="209" t="s">
        <v>1433</v>
      </c>
      <c r="E1174" s="186" t="s">
        <v>1241</v>
      </c>
      <c r="F1174" s="211" t="s">
        <v>667</v>
      </c>
      <c r="G1174" s="186">
        <v>80101600</v>
      </c>
      <c r="H1174" s="36" t="s">
        <v>1872</v>
      </c>
      <c r="I1174" s="208">
        <v>10</v>
      </c>
      <c r="J1174" s="208" t="s">
        <v>33</v>
      </c>
      <c r="K1174" s="214">
        <v>60000000</v>
      </c>
      <c r="L1174" s="215">
        <v>10</v>
      </c>
      <c r="M1174" s="208" t="s">
        <v>765</v>
      </c>
      <c r="N1174" s="216" t="s">
        <v>1063</v>
      </c>
      <c r="O1174" s="217" t="s">
        <v>127</v>
      </c>
      <c r="P1174" s="141" t="s">
        <v>68</v>
      </c>
      <c r="Q1174" s="3" t="s">
        <v>448</v>
      </c>
      <c r="R1174" s="29">
        <v>700222</v>
      </c>
    </row>
    <row r="1175" spans="1:18" ht="20.100000000000001" customHeight="1" x14ac:dyDescent="0.2">
      <c r="A1175" s="208" t="s">
        <v>1866</v>
      </c>
      <c r="B1175" s="208" t="s">
        <v>1433</v>
      </c>
      <c r="C1175" s="209" t="s">
        <v>1433</v>
      </c>
      <c r="D1175" s="209" t="s">
        <v>1433</v>
      </c>
      <c r="E1175" s="186" t="s">
        <v>869</v>
      </c>
      <c r="F1175" s="211" t="s">
        <v>1273</v>
      </c>
      <c r="G1175" s="186">
        <v>80101500</v>
      </c>
      <c r="H1175" s="36" t="s">
        <v>1873</v>
      </c>
      <c r="I1175" s="208">
        <v>10</v>
      </c>
      <c r="J1175" s="208" t="s">
        <v>33</v>
      </c>
      <c r="K1175" s="214">
        <v>42997500</v>
      </c>
      <c r="L1175" s="215">
        <v>11</v>
      </c>
      <c r="M1175" s="208" t="s">
        <v>765</v>
      </c>
      <c r="N1175" s="216" t="s">
        <v>1063</v>
      </c>
      <c r="O1175" s="217" t="s">
        <v>127</v>
      </c>
      <c r="P1175" s="141" t="s">
        <v>68</v>
      </c>
      <c r="Q1175" s="3" t="s">
        <v>448</v>
      </c>
      <c r="R1175" s="29">
        <v>700230</v>
      </c>
    </row>
    <row r="1176" spans="1:18" ht="20.100000000000001" customHeight="1" x14ac:dyDescent="0.2">
      <c r="A1176" s="208" t="s">
        <v>1866</v>
      </c>
      <c r="B1176" s="208" t="s">
        <v>1433</v>
      </c>
      <c r="C1176" s="209" t="s">
        <v>1433</v>
      </c>
      <c r="D1176" s="209" t="s">
        <v>1433</v>
      </c>
      <c r="E1176" s="186" t="s">
        <v>869</v>
      </c>
      <c r="F1176" s="211" t="s">
        <v>1273</v>
      </c>
      <c r="G1176" s="186">
        <v>80101500</v>
      </c>
      <c r="H1176" s="36" t="s">
        <v>1874</v>
      </c>
      <c r="I1176" s="208">
        <v>10</v>
      </c>
      <c r="J1176" s="208" t="s">
        <v>33</v>
      </c>
      <c r="K1176" s="214">
        <v>65000000</v>
      </c>
      <c r="L1176" s="215">
        <v>10</v>
      </c>
      <c r="M1176" s="208" t="s">
        <v>765</v>
      </c>
      <c r="N1176" s="216" t="s">
        <v>1063</v>
      </c>
      <c r="O1176" s="217" t="s">
        <v>127</v>
      </c>
      <c r="P1176" s="141" t="s">
        <v>68</v>
      </c>
      <c r="Q1176" s="3" t="s">
        <v>448</v>
      </c>
      <c r="R1176" s="29">
        <v>700214</v>
      </c>
    </row>
    <row r="1177" spans="1:18" ht="20.100000000000001" customHeight="1" x14ac:dyDescent="0.2">
      <c r="A1177" s="208" t="s">
        <v>1866</v>
      </c>
      <c r="B1177" s="208" t="s">
        <v>1433</v>
      </c>
      <c r="C1177" s="209" t="s">
        <v>1433</v>
      </c>
      <c r="D1177" s="209" t="s">
        <v>1433</v>
      </c>
      <c r="E1177" s="186" t="s">
        <v>869</v>
      </c>
      <c r="F1177" s="211" t="s">
        <v>1273</v>
      </c>
      <c r="G1177" s="186">
        <v>80101500</v>
      </c>
      <c r="H1177" s="36" t="s">
        <v>1875</v>
      </c>
      <c r="I1177" s="208">
        <v>10</v>
      </c>
      <c r="J1177" s="208" t="s">
        <v>33</v>
      </c>
      <c r="K1177" s="214">
        <v>70000000</v>
      </c>
      <c r="L1177" s="215">
        <v>10</v>
      </c>
      <c r="M1177" s="208" t="s">
        <v>765</v>
      </c>
      <c r="N1177" s="216" t="s">
        <v>1063</v>
      </c>
      <c r="O1177" s="217" t="s">
        <v>127</v>
      </c>
      <c r="P1177" s="141" t="s">
        <v>68</v>
      </c>
      <c r="Q1177" s="3" t="s">
        <v>448</v>
      </c>
      <c r="R1177" s="29">
        <v>700209</v>
      </c>
    </row>
    <row r="1178" spans="1:18" ht="20.100000000000001" customHeight="1" x14ac:dyDescent="0.2">
      <c r="A1178" s="208" t="s">
        <v>1866</v>
      </c>
      <c r="B1178" s="208" t="s">
        <v>1433</v>
      </c>
      <c r="C1178" s="209" t="s">
        <v>1433</v>
      </c>
      <c r="D1178" s="209" t="s">
        <v>1433</v>
      </c>
      <c r="E1178" s="186" t="s">
        <v>869</v>
      </c>
      <c r="F1178" s="211" t="s">
        <v>1273</v>
      </c>
      <c r="G1178" s="186">
        <v>80101500</v>
      </c>
      <c r="H1178" s="36" t="s">
        <v>1876</v>
      </c>
      <c r="I1178" s="208">
        <v>10</v>
      </c>
      <c r="J1178" s="208" t="s">
        <v>33</v>
      </c>
      <c r="K1178" s="214">
        <v>83000000</v>
      </c>
      <c r="L1178" s="215">
        <v>10</v>
      </c>
      <c r="M1178" s="208" t="s">
        <v>765</v>
      </c>
      <c r="N1178" s="216" t="s">
        <v>1063</v>
      </c>
      <c r="O1178" s="217" t="s">
        <v>127</v>
      </c>
      <c r="P1178" s="141" t="s">
        <v>68</v>
      </c>
      <c r="Q1178" s="3" t="s">
        <v>448</v>
      </c>
      <c r="R1178" s="29">
        <v>700204</v>
      </c>
    </row>
    <row r="1179" spans="1:18" ht="20.100000000000001" customHeight="1" x14ac:dyDescent="0.2">
      <c r="A1179" s="208" t="s">
        <v>1866</v>
      </c>
      <c r="B1179" s="208" t="s">
        <v>1433</v>
      </c>
      <c r="C1179" s="209" t="s">
        <v>1433</v>
      </c>
      <c r="D1179" s="209" t="s">
        <v>1433</v>
      </c>
      <c r="E1179" s="186" t="s">
        <v>869</v>
      </c>
      <c r="F1179" s="211" t="s">
        <v>1273</v>
      </c>
      <c r="G1179" s="186">
        <v>80101500</v>
      </c>
      <c r="H1179" s="36" t="s">
        <v>1877</v>
      </c>
      <c r="I1179" s="208">
        <v>10</v>
      </c>
      <c r="J1179" s="208" t="s">
        <v>33</v>
      </c>
      <c r="K1179" s="214">
        <v>55772500.049999997</v>
      </c>
      <c r="L1179" s="215">
        <v>1</v>
      </c>
      <c r="M1179" s="208" t="s">
        <v>765</v>
      </c>
      <c r="N1179" s="216" t="s">
        <v>1063</v>
      </c>
      <c r="O1179" s="217" t="s">
        <v>68</v>
      </c>
      <c r="P1179" s="141" t="s">
        <v>67</v>
      </c>
      <c r="Q1179" s="3" t="s">
        <v>448</v>
      </c>
      <c r="R1179" s="29"/>
    </row>
    <row r="1180" spans="1:18" ht="20.100000000000001" customHeight="1" x14ac:dyDescent="0.2">
      <c r="A1180" s="208" t="s">
        <v>1866</v>
      </c>
      <c r="B1180" s="208" t="s">
        <v>1433</v>
      </c>
      <c r="C1180" s="209" t="s">
        <v>1433</v>
      </c>
      <c r="D1180" s="209" t="s">
        <v>1433</v>
      </c>
      <c r="E1180" s="186" t="s">
        <v>869</v>
      </c>
      <c r="F1180" s="211" t="s">
        <v>1273</v>
      </c>
      <c r="G1180" s="186">
        <v>80101500</v>
      </c>
      <c r="H1180" s="27" t="s">
        <v>1878</v>
      </c>
      <c r="I1180" s="208">
        <v>10</v>
      </c>
      <c r="J1180" s="208" t="s">
        <v>33</v>
      </c>
      <c r="K1180" s="214">
        <v>60000000</v>
      </c>
      <c r="L1180" s="215">
        <v>10</v>
      </c>
      <c r="M1180" s="208" t="s">
        <v>765</v>
      </c>
      <c r="N1180" s="216" t="s">
        <v>1063</v>
      </c>
      <c r="O1180" s="217" t="s">
        <v>127</v>
      </c>
      <c r="P1180" s="141" t="s">
        <v>68</v>
      </c>
      <c r="Q1180" s="3" t="s">
        <v>448</v>
      </c>
      <c r="R1180" s="29">
        <v>700211</v>
      </c>
    </row>
    <row r="1181" spans="1:18" ht="20.100000000000001" customHeight="1" x14ac:dyDescent="0.2">
      <c r="A1181" s="208" t="s">
        <v>1866</v>
      </c>
      <c r="B1181" s="208" t="s">
        <v>1433</v>
      </c>
      <c r="C1181" s="209" t="s">
        <v>1433</v>
      </c>
      <c r="D1181" s="209" t="s">
        <v>1433</v>
      </c>
      <c r="E1181" s="186" t="s">
        <v>869</v>
      </c>
      <c r="F1181" s="211" t="s">
        <v>1273</v>
      </c>
      <c r="G1181" s="186">
        <v>80101500</v>
      </c>
      <c r="H1181" s="27" t="s">
        <v>1879</v>
      </c>
      <c r="I1181" s="208">
        <v>10</v>
      </c>
      <c r="J1181" s="208" t="s">
        <v>33</v>
      </c>
      <c r="K1181" s="214">
        <v>60000000</v>
      </c>
      <c r="L1181" s="215">
        <v>10</v>
      </c>
      <c r="M1181" s="208" t="s">
        <v>765</v>
      </c>
      <c r="N1181" s="216" t="s">
        <v>1063</v>
      </c>
      <c r="O1181" s="217" t="s">
        <v>127</v>
      </c>
      <c r="P1181" s="141" t="s">
        <v>68</v>
      </c>
      <c r="Q1181" s="3" t="s">
        <v>448</v>
      </c>
      <c r="R1181" s="29">
        <v>700221</v>
      </c>
    </row>
    <row r="1182" spans="1:18" ht="20.100000000000001" customHeight="1" x14ac:dyDescent="0.2">
      <c r="A1182" s="208" t="s">
        <v>1866</v>
      </c>
      <c r="B1182" s="208" t="s">
        <v>1433</v>
      </c>
      <c r="C1182" s="209" t="s">
        <v>1433</v>
      </c>
      <c r="D1182" s="209" t="s">
        <v>1433</v>
      </c>
      <c r="E1182" s="186" t="s">
        <v>869</v>
      </c>
      <c r="F1182" s="211" t="s">
        <v>1273</v>
      </c>
      <c r="G1182" s="186">
        <v>80101500</v>
      </c>
      <c r="H1182" s="27" t="s">
        <v>1880</v>
      </c>
      <c r="I1182" s="208">
        <v>10</v>
      </c>
      <c r="J1182" s="208" t="s">
        <v>33</v>
      </c>
      <c r="K1182" s="214">
        <v>60000000</v>
      </c>
      <c r="L1182" s="215">
        <v>10</v>
      </c>
      <c r="M1182" s="208" t="s">
        <v>765</v>
      </c>
      <c r="N1182" s="216" t="s">
        <v>1063</v>
      </c>
      <c r="O1182" s="217" t="s">
        <v>127</v>
      </c>
      <c r="P1182" s="141" t="s">
        <v>68</v>
      </c>
      <c r="Q1182" s="3" t="s">
        <v>448</v>
      </c>
      <c r="R1182" s="29">
        <v>700223</v>
      </c>
    </row>
    <row r="1183" spans="1:18" ht="20.100000000000001" customHeight="1" x14ac:dyDescent="0.2">
      <c r="A1183" s="208" t="s">
        <v>1866</v>
      </c>
      <c r="B1183" s="208" t="s">
        <v>1433</v>
      </c>
      <c r="C1183" s="209" t="s">
        <v>1433</v>
      </c>
      <c r="D1183" s="209" t="s">
        <v>1433</v>
      </c>
      <c r="E1183" s="186" t="s">
        <v>869</v>
      </c>
      <c r="F1183" s="211" t="s">
        <v>1273</v>
      </c>
      <c r="G1183" s="186">
        <v>80101500</v>
      </c>
      <c r="H1183" s="27" t="s">
        <v>1881</v>
      </c>
      <c r="I1183" s="208">
        <v>10</v>
      </c>
      <c r="J1183" s="208" t="s">
        <v>33</v>
      </c>
      <c r="K1183" s="214">
        <v>80000000</v>
      </c>
      <c r="L1183" s="215">
        <v>10</v>
      </c>
      <c r="M1183" s="208" t="s">
        <v>765</v>
      </c>
      <c r="N1183" s="216" t="s">
        <v>1063</v>
      </c>
      <c r="O1183" s="217" t="s">
        <v>127</v>
      </c>
      <c r="P1183" s="141" t="s">
        <v>68</v>
      </c>
      <c r="Q1183" s="3" t="s">
        <v>448</v>
      </c>
      <c r="R1183" s="29">
        <v>700205</v>
      </c>
    </row>
    <row r="1184" spans="1:18" ht="20.100000000000001" customHeight="1" x14ac:dyDescent="0.2">
      <c r="A1184" s="208" t="s">
        <v>1866</v>
      </c>
      <c r="B1184" s="208" t="s">
        <v>1433</v>
      </c>
      <c r="C1184" s="209" t="s">
        <v>1433</v>
      </c>
      <c r="D1184" s="209" t="s">
        <v>1433</v>
      </c>
      <c r="E1184" s="186" t="s">
        <v>869</v>
      </c>
      <c r="F1184" s="211" t="s">
        <v>1273</v>
      </c>
      <c r="G1184" s="186">
        <v>80101500</v>
      </c>
      <c r="H1184" s="36" t="s">
        <v>1882</v>
      </c>
      <c r="I1184" s="208">
        <v>10</v>
      </c>
      <c r="J1184" s="208" t="s">
        <v>33</v>
      </c>
      <c r="K1184" s="214">
        <v>60899999.950000003</v>
      </c>
      <c r="L1184" s="215">
        <v>10</v>
      </c>
      <c r="M1184" s="208" t="s">
        <v>765</v>
      </c>
      <c r="N1184" s="216" t="s">
        <v>1063</v>
      </c>
      <c r="O1184" s="217" t="s">
        <v>127</v>
      </c>
      <c r="P1184" s="141" t="s">
        <v>68</v>
      </c>
      <c r="Q1184" s="3" t="s">
        <v>448</v>
      </c>
      <c r="R1184" s="29">
        <v>700225</v>
      </c>
    </row>
    <row r="1185" spans="1:18" ht="20.100000000000001" customHeight="1" x14ac:dyDescent="0.2">
      <c r="A1185" s="208" t="s">
        <v>1866</v>
      </c>
      <c r="B1185" s="208" t="s">
        <v>1433</v>
      </c>
      <c r="C1185" s="209" t="s">
        <v>1433</v>
      </c>
      <c r="D1185" s="209" t="s">
        <v>1433</v>
      </c>
      <c r="E1185" s="186" t="s">
        <v>869</v>
      </c>
      <c r="F1185" s="211" t="s">
        <v>1273</v>
      </c>
      <c r="G1185" s="186">
        <v>80101500</v>
      </c>
      <c r="H1185" s="27" t="s">
        <v>1883</v>
      </c>
      <c r="I1185" s="208">
        <v>10</v>
      </c>
      <c r="J1185" s="208" t="s">
        <v>33</v>
      </c>
      <c r="K1185" s="214">
        <v>75000000</v>
      </c>
      <c r="L1185" s="215">
        <v>10</v>
      </c>
      <c r="M1185" s="208" t="s">
        <v>765</v>
      </c>
      <c r="N1185" s="216" t="s">
        <v>1063</v>
      </c>
      <c r="O1185" s="217" t="s">
        <v>127</v>
      </c>
      <c r="P1185" s="141" t="s">
        <v>68</v>
      </c>
      <c r="Q1185" s="3" t="s">
        <v>448</v>
      </c>
      <c r="R1185" s="29">
        <v>700206</v>
      </c>
    </row>
    <row r="1186" spans="1:18" ht="20.100000000000001" customHeight="1" x14ac:dyDescent="0.2">
      <c r="A1186" s="208" t="s">
        <v>1866</v>
      </c>
      <c r="B1186" s="208" t="s">
        <v>1433</v>
      </c>
      <c r="C1186" s="209" t="s">
        <v>1433</v>
      </c>
      <c r="D1186" s="209" t="s">
        <v>1433</v>
      </c>
      <c r="E1186" s="186" t="s">
        <v>869</v>
      </c>
      <c r="F1186" s="211" t="s">
        <v>1273</v>
      </c>
      <c r="G1186" s="186">
        <v>80101500</v>
      </c>
      <c r="H1186" s="27" t="s">
        <v>1884</v>
      </c>
      <c r="I1186" s="208">
        <v>10</v>
      </c>
      <c r="J1186" s="208" t="s">
        <v>33</v>
      </c>
      <c r="K1186" s="214">
        <v>800000000</v>
      </c>
      <c r="L1186" s="215">
        <v>1</v>
      </c>
      <c r="M1186" s="208" t="s">
        <v>765</v>
      </c>
      <c r="N1186" s="216" t="s">
        <v>1063</v>
      </c>
      <c r="O1186" s="217" t="s">
        <v>68</v>
      </c>
      <c r="P1186" s="141" t="s">
        <v>67</v>
      </c>
      <c r="Q1186" s="3" t="s">
        <v>448</v>
      </c>
      <c r="R1186" s="29"/>
    </row>
    <row r="1187" spans="1:18" ht="20.100000000000001" customHeight="1" x14ac:dyDescent="0.2">
      <c r="A1187" s="208" t="s">
        <v>1866</v>
      </c>
      <c r="B1187" s="208" t="s">
        <v>1433</v>
      </c>
      <c r="C1187" s="209" t="s">
        <v>1433</v>
      </c>
      <c r="D1187" s="209" t="s">
        <v>1433</v>
      </c>
      <c r="E1187" s="186" t="s">
        <v>869</v>
      </c>
      <c r="F1187" s="211" t="s">
        <v>1273</v>
      </c>
      <c r="G1187" s="186">
        <v>80101500</v>
      </c>
      <c r="H1187" s="27" t="s">
        <v>1885</v>
      </c>
      <c r="I1187" s="208">
        <v>10</v>
      </c>
      <c r="J1187" s="208" t="s">
        <v>33</v>
      </c>
      <c r="K1187" s="214">
        <v>63000000</v>
      </c>
      <c r="L1187" s="215">
        <v>10</v>
      </c>
      <c r="M1187" s="208" t="s">
        <v>765</v>
      </c>
      <c r="N1187" s="216" t="s">
        <v>1063</v>
      </c>
      <c r="O1187" s="217" t="s">
        <v>127</v>
      </c>
      <c r="P1187" s="141" t="s">
        <v>68</v>
      </c>
      <c r="Q1187" s="3" t="s">
        <v>448</v>
      </c>
      <c r="R1187" s="29">
        <v>700224</v>
      </c>
    </row>
    <row r="1188" spans="1:18" ht="20.100000000000001" customHeight="1" x14ac:dyDescent="0.2">
      <c r="A1188" s="208" t="s">
        <v>1866</v>
      </c>
      <c r="B1188" s="208" t="s">
        <v>1433</v>
      </c>
      <c r="C1188" s="209" t="s">
        <v>1433</v>
      </c>
      <c r="D1188" s="209" t="s">
        <v>1433</v>
      </c>
      <c r="E1188" s="186" t="s">
        <v>869</v>
      </c>
      <c r="F1188" s="211" t="s">
        <v>1273</v>
      </c>
      <c r="G1188" s="186">
        <v>80101500</v>
      </c>
      <c r="H1188" s="36" t="s">
        <v>1886</v>
      </c>
      <c r="I1188" s="208">
        <v>10</v>
      </c>
      <c r="J1188" s="208" t="s">
        <v>33</v>
      </c>
      <c r="K1188" s="214">
        <v>60000000</v>
      </c>
      <c r="L1188" s="215">
        <v>1</v>
      </c>
      <c r="M1188" s="208" t="s">
        <v>765</v>
      </c>
      <c r="N1188" s="216" t="s">
        <v>1063</v>
      </c>
      <c r="O1188" s="217" t="s">
        <v>68</v>
      </c>
      <c r="P1188" s="141" t="s">
        <v>67</v>
      </c>
      <c r="Q1188" s="3" t="s">
        <v>448</v>
      </c>
      <c r="R1188" s="29"/>
    </row>
    <row r="1189" spans="1:18" ht="20.100000000000001" customHeight="1" x14ac:dyDescent="0.2">
      <c r="A1189" s="208" t="s">
        <v>1866</v>
      </c>
      <c r="B1189" s="208" t="s">
        <v>1433</v>
      </c>
      <c r="C1189" s="209" t="s">
        <v>1433</v>
      </c>
      <c r="D1189" s="209" t="s">
        <v>1433</v>
      </c>
      <c r="E1189" s="186" t="s">
        <v>869</v>
      </c>
      <c r="F1189" s="211" t="s">
        <v>1273</v>
      </c>
      <c r="G1189" s="186">
        <v>80101600</v>
      </c>
      <c r="H1189" s="36" t="s">
        <v>1887</v>
      </c>
      <c r="I1189" s="208">
        <v>10</v>
      </c>
      <c r="J1189" s="208" t="s">
        <v>33</v>
      </c>
      <c r="K1189" s="214">
        <v>65000000</v>
      </c>
      <c r="L1189" s="215">
        <v>10</v>
      </c>
      <c r="M1189" s="208" t="s">
        <v>765</v>
      </c>
      <c r="N1189" s="216" t="s">
        <v>1063</v>
      </c>
      <c r="O1189" s="217" t="s">
        <v>127</v>
      </c>
      <c r="P1189" s="141" t="s">
        <v>68</v>
      </c>
      <c r="Q1189" s="3" t="s">
        <v>448</v>
      </c>
      <c r="R1189" s="29">
        <v>700219</v>
      </c>
    </row>
    <row r="1190" spans="1:18" ht="20.100000000000001" customHeight="1" x14ac:dyDescent="0.2">
      <c r="A1190" s="208" t="s">
        <v>1866</v>
      </c>
      <c r="B1190" s="208" t="s">
        <v>1433</v>
      </c>
      <c r="C1190" s="209" t="s">
        <v>1433</v>
      </c>
      <c r="D1190" s="209" t="s">
        <v>1433</v>
      </c>
      <c r="E1190" s="186" t="s">
        <v>869</v>
      </c>
      <c r="F1190" s="211" t="s">
        <v>1273</v>
      </c>
      <c r="G1190" s="186">
        <v>80101500</v>
      </c>
      <c r="H1190" s="36" t="s">
        <v>1888</v>
      </c>
      <c r="I1190" s="208">
        <v>10</v>
      </c>
      <c r="J1190" s="208" t="s">
        <v>33</v>
      </c>
      <c r="K1190" s="214">
        <v>70000000</v>
      </c>
      <c r="L1190" s="215">
        <v>10</v>
      </c>
      <c r="M1190" s="208" t="s">
        <v>765</v>
      </c>
      <c r="N1190" s="216" t="s">
        <v>1063</v>
      </c>
      <c r="O1190" s="217" t="s">
        <v>127</v>
      </c>
      <c r="P1190" s="141" t="s">
        <v>68</v>
      </c>
      <c r="Q1190" s="3" t="s">
        <v>448</v>
      </c>
      <c r="R1190" s="29">
        <v>700210</v>
      </c>
    </row>
    <row r="1191" spans="1:18" ht="20.100000000000001" customHeight="1" x14ac:dyDescent="0.2">
      <c r="A1191" s="208" t="s">
        <v>1866</v>
      </c>
      <c r="B1191" s="208" t="s">
        <v>1433</v>
      </c>
      <c r="C1191" s="209" t="s">
        <v>1433</v>
      </c>
      <c r="D1191" s="209" t="s">
        <v>1433</v>
      </c>
      <c r="E1191" s="186" t="s">
        <v>869</v>
      </c>
      <c r="F1191" s="211" t="s">
        <v>1273</v>
      </c>
      <c r="G1191" s="186">
        <v>80101500</v>
      </c>
      <c r="H1191" s="36" t="s">
        <v>1889</v>
      </c>
      <c r="I1191" s="208">
        <v>10</v>
      </c>
      <c r="J1191" s="208" t="s">
        <v>33</v>
      </c>
      <c r="K1191" s="214">
        <v>86100000</v>
      </c>
      <c r="L1191" s="215">
        <v>1</v>
      </c>
      <c r="M1191" s="208" t="s">
        <v>765</v>
      </c>
      <c r="N1191" s="216" t="s">
        <v>1063</v>
      </c>
      <c r="O1191" s="217" t="s">
        <v>68</v>
      </c>
      <c r="P1191" s="141" t="s">
        <v>67</v>
      </c>
      <c r="Q1191" s="3" t="s">
        <v>448</v>
      </c>
      <c r="R1191" s="29"/>
    </row>
    <row r="1192" spans="1:18" ht="20.100000000000001" customHeight="1" x14ac:dyDescent="0.2">
      <c r="A1192" s="208" t="s">
        <v>1866</v>
      </c>
      <c r="B1192" s="208" t="s">
        <v>1433</v>
      </c>
      <c r="C1192" s="209" t="s">
        <v>1433</v>
      </c>
      <c r="D1192" s="209" t="s">
        <v>1433</v>
      </c>
      <c r="E1192" s="186" t="s">
        <v>869</v>
      </c>
      <c r="F1192" s="211" t="s">
        <v>1273</v>
      </c>
      <c r="G1192" s="186">
        <v>80101500</v>
      </c>
      <c r="H1192" s="27" t="s">
        <v>1890</v>
      </c>
      <c r="I1192" s="208">
        <v>10</v>
      </c>
      <c r="J1192" s="208" t="s">
        <v>33</v>
      </c>
      <c r="K1192" s="214">
        <v>75000000</v>
      </c>
      <c r="L1192" s="215">
        <v>10</v>
      </c>
      <c r="M1192" s="208" t="s">
        <v>765</v>
      </c>
      <c r="N1192" s="216" t="s">
        <v>1063</v>
      </c>
      <c r="O1192" s="217" t="s">
        <v>127</v>
      </c>
      <c r="P1192" s="141" t="s">
        <v>68</v>
      </c>
      <c r="Q1192" s="3" t="s">
        <v>448</v>
      </c>
      <c r="R1192" s="29">
        <v>700207</v>
      </c>
    </row>
    <row r="1193" spans="1:18" ht="20.100000000000001" customHeight="1" x14ac:dyDescent="0.2">
      <c r="A1193" s="208" t="s">
        <v>1866</v>
      </c>
      <c r="B1193" s="208" t="s">
        <v>1433</v>
      </c>
      <c r="C1193" s="209" t="s">
        <v>1433</v>
      </c>
      <c r="D1193" s="209" t="s">
        <v>1433</v>
      </c>
      <c r="E1193" s="186" t="s">
        <v>869</v>
      </c>
      <c r="F1193" s="211" t="s">
        <v>1273</v>
      </c>
      <c r="G1193" s="186">
        <v>80101500</v>
      </c>
      <c r="H1193" s="27" t="s">
        <v>1891</v>
      </c>
      <c r="I1193" s="208">
        <v>10</v>
      </c>
      <c r="J1193" s="208" t="s">
        <v>33</v>
      </c>
      <c r="K1193" s="214">
        <v>234000000</v>
      </c>
      <c r="L1193" s="215">
        <v>1</v>
      </c>
      <c r="M1193" s="208" t="s">
        <v>765</v>
      </c>
      <c r="N1193" s="216" t="s">
        <v>1063</v>
      </c>
      <c r="O1193" s="217" t="s">
        <v>68</v>
      </c>
      <c r="P1193" s="141" t="s">
        <v>67</v>
      </c>
      <c r="Q1193" s="3" t="s">
        <v>448</v>
      </c>
      <c r="R1193" s="29"/>
    </row>
    <row r="1194" spans="1:18" ht="20.100000000000001" customHeight="1" x14ac:dyDescent="0.2">
      <c r="A1194" s="208" t="s">
        <v>1866</v>
      </c>
      <c r="B1194" s="208" t="s">
        <v>1433</v>
      </c>
      <c r="C1194" s="209" t="s">
        <v>1433</v>
      </c>
      <c r="D1194" s="209" t="s">
        <v>1433</v>
      </c>
      <c r="E1194" s="186" t="s">
        <v>869</v>
      </c>
      <c r="F1194" s="211" t="s">
        <v>1273</v>
      </c>
      <c r="G1194" s="186">
        <v>80101500</v>
      </c>
      <c r="H1194" s="36" t="s">
        <v>1892</v>
      </c>
      <c r="I1194" s="208">
        <v>10</v>
      </c>
      <c r="J1194" s="208" t="s">
        <v>33</v>
      </c>
      <c r="K1194" s="214">
        <v>40000000</v>
      </c>
      <c r="L1194" s="215">
        <v>10</v>
      </c>
      <c r="M1194" s="208" t="s">
        <v>765</v>
      </c>
      <c r="N1194" s="216" t="s">
        <v>1063</v>
      </c>
      <c r="O1194" s="217" t="s">
        <v>127</v>
      </c>
      <c r="P1194" s="141" t="s">
        <v>68</v>
      </c>
      <c r="Q1194" s="3" t="s">
        <v>448</v>
      </c>
      <c r="R1194" s="29">
        <v>700228</v>
      </c>
    </row>
    <row r="1195" spans="1:18" ht="20.100000000000001" customHeight="1" x14ac:dyDescent="0.2">
      <c r="A1195" s="208" t="s">
        <v>1866</v>
      </c>
      <c r="B1195" s="208" t="s">
        <v>1433</v>
      </c>
      <c r="C1195" s="209" t="s">
        <v>1433</v>
      </c>
      <c r="D1195" s="209" t="s">
        <v>1433</v>
      </c>
      <c r="E1195" s="186" t="s">
        <v>869</v>
      </c>
      <c r="F1195" s="211" t="s">
        <v>1273</v>
      </c>
      <c r="G1195" s="186">
        <v>80101500</v>
      </c>
      <c r="H1195" s="36" t="s">
        <v>1893</v>
      </c>
      <c r="I1195" s="208">
        <v>10</v>
      </c>
      <c r="J1195" s="208" t="s">
        <v>33</v>
      </c>
      <c r="K1195" s="214">
        <v>40000000</v>
      </c>
      <c r="L1195" s="215">
        <v>10</v>
      </c>
      <c r="M1195" s="208" t="s">
        <v>765</v>
      </c>
      <c r="N1195" s="216" t="s">
        <v>1063</v>
      </c>
      <c r="O1195" s="217" t="s">
        <v>127</v>
      </c>
      <c r="P1195" s="141" t="s">
        <v>68</v>
      </c>
      <c r="Q1195" s="3" t="s">
        <v>448</v>
      </c>
      <c r="R1195" s="29">
        <v>700229</v>
      </c>
    </row>
    <row r="1196" spans="1:18" ht="20.100000000000001" customHeight="1" x14ac:dyDescent="0.2">
      <c r="A1196" s="208" t="s">
        <v>1866</v>
      </c>
      <c r="B1196" s="208" t="s">
        <v>1433</v>
      </c>
      <c r="C1196" s="209" t="s">
        <v>1433</v>
      </c>
      <c r="D1196" s="209" t="s">
        <v>1433</v>
      </c>
      <c r="E1196" s="186" t="s">
        <v>869</v>
      </c>
      <c r="F1196" s="211" t="s">
        <v>1273</v>
      </c>
      <c r="G1196" s="265">
        <v>80101600</v>
      </c>
      <c r="H1196" s="36" t="s">
        <v>1894</v>
      </c>
      <c r="I1196" s="208">
        <v>10</v>
      </c>
      <c r="J1196" s="208" t="s">
        <v>33</v>
      </c>
      <c r="K1196" s="214">
        <v>63000000</v>
      </c>
      <c r="L1196" s="215">
        <v>10</v>
      </c>
      <c r="M1196" s="208" t="s">
        <v>765</v>
      </c>
      <c r="N1196" s="216" t="s">
        <v>1063</v>
      </c>
      <c r="O1196" s="217" t="s">
        <v>127</v>
      </c>
      <c r="P1196" s="141" t="s">
        <v>68</v>
      </c>
      <c r="Q1196" s="3" t="s">
        <v>448</v>
      </c>
      <c r="R1196" s="29">
        <v>700217</v>
      </c>
    </row>
    <row r="1197" spans="1:18" ht="20.100000000000001" customHeight="1" x14ac:dyDescent="0.2">
      <c r="A1197" s="208" t="s">
        <v>1866</v>
      </c>
      <c r="B1197" s="208" t="s">
        <v>1433</v>
      </c>
      <c r="C1197" s="209" t="s">
        <v>1433</v>
      </c>
      <c r="D1197" s="209" t="s">
        <v>1433</v>
      </c>
      <c r="E1197" s="186" t="s">
        <v>869</v>
      </c>
      <c r="F1197" s="211" t="s">
        <v>1273</v>
      </c>
      <c r="G1197" s="265">
        <v>80101600</v>
      </c>
      <c r="H1197" s="36" t="s">
        <v>1895</v>
      </c>
      <c r="I1197" s="208">
        <v>10</v>
      </c>
      <c r="J1197" s="208" t="s">
        <v>33</v>
      </c>
      <c r="K1197" s="214">
        <v>40000000</v>
      </c>
      <c r="L1197" s="215">
        <v>10</v>
      </c>
      <c r="M1197" s="208" t="s">
        <v>765</v>
      </c>
      <c r="N1197" s="216" t="s">
        <v>1063</v>
      </c>
      <c r="O1197" s="217" t="s">
        <v>127</v>
      </c>
      <c r="P1197" s="141" t="s">
        <v>68</v>
      </c>
      <c r="Q1197" s="3" t="s">
        <v>448</v>
      </c>
      <c r="R1197" s="29">
        <v>700227</v>
      </c>
    </row>
    <row r="1198" spans="1:18" ht="20.100000000000001" customHeight="1" x14ac:dyDescent="0.2">
      <c r="A1198" s="208" t="s">
        <v>1866</v>
      </c>
      <c r="B1198" s="208" t="s">
        <v>1433</v>
      </c>
      <c r="C1198" s="209" t="s">
        <v>1433</v>
      </c>
      <c r="D1198" s="209" t="s">
        <v>1302</v>
      </c>
      <c r="E1198" s="186" t="s">
        <v>880</v>
      </c>
      <c r="F1198" s="211" t="s">
        <v>374</v>
      </c>
      <c r="G1198" s="186">
        <v>81141504</v>
      </c>
      <c r="H1198" s="27" t="s">
        <v>1896</v>
      </c>
      <c r="I1198" s="208">
        <v>10</v>
      </c>
      <c r="J1198" s="208" t="s">
        <v>33</v>
      </c>
      <c r="K1198" s="214">
        <v>1500000</v>
      </c>
      <c r="L1198" s="215">
        <v>1</v>
      </c>
      <c r="M1198" s="208" t="s">
        <v>765</v>
      </c>
      <c r="N1198" s="216" t="s">
        <v>1063</v>
      </c>
      <c r="O1198" s="217" t="s">
        <v>67</v>
      </c>
      <c r="P1198" s="141" t="s">
        <v>79</v>
      </c>
      <c r="Q1198" s="3" t="s">
        <v>1406</v>
      </c>
      <c r="R1198" s="2">
        <v>700057</v>
      </c>
    </row>
    <row r="1199" spans="1:18" ht="20.100000000000001" customHeight="1" x14ac:dyDescent="0.2">
      <c r="A1199" s="208" t="s">
        <v>1866</v>
      </c>
      <c r="B1199" s="208" t="s">
        <v>1433</v>
      </c>
      <c r="C1199" s="209" t="s">
        <v>1433</v>
      </c>
      <c r="D1199" s="209" t="s">
        <v>1302</v>
      </c>
      <c r="E1199" s="186" t="s">
        <v>880</v>
      </c>
      <c r="F1199" s="211" t="s">
        <v>374</v>
      </c>
      <c r="G1199" s="186">
        <v>81141504</v>
      </c>
      <c r="H1199" s="27" t="s">
        <v>1897</v>
      </c>
      <c r="I1199" s="208">
        <v>10</v>
      </c>
      <c r="J1199" s="208" t="s">
        <v>33</v>
      </c>
      <c r="K1199" s="214">
        <v>1000000</v>
      </c>
      <c r="L1199" s="215">
        <v>1</v>
      </c>
      <c r="M1199" s="208" t="s">
        <v>765</v>
      </c>
      <c r="N1199" s="216" t="s">
        <v>1063</v>
      </c>
      <c r="O1199" s="217" t="s">
        <v>67</v>
      </c>
      <c r="P1199" s="141" t="s">
        <v>79</v>
      </c>
      <c r="Q1199" s="3" t="s">
        <v>1406</v>
      </c>
      <c r="R1199" s="2">
        <v>700057</v>
      </c>
    </row>
    <row r="1200" spans="1:18" ht="20.100000000000001" customHeight="1" x14ac:dyDescent="0.2">
      <c r="A1200" s="208" t="s">
        <v>1866</v>
      </c>
      <c r="B1200" s="208" t="s">
        <v>1433</v>
      </c>
      <c r="C1200" s="209" t="s">
        <v>1433</v>
      </c>
      <c r="D1200" s="209" t="s">
        <v>1302</v>
      </c>
      <c r="E1200" s="186" t="s">
        <v>880</v>
      </c>
      <c r="F1200" s="211" t="s">
        <v>374</v>
      </c>
      <c r="G1200" s="186">
        <v>81141504</v>
      </c>
      <c r="H1200" s="27" t="s">
        <v>1898</v>
      </c>
      <c r="I1200" s="208">
        <v>10</v>
      </c>
      <c r="J1200" s="208" t="s">
        <v>33</v>
      </c>
      <c r="K1200" s="214">
        <v>900000</v>
      </c>
      <c r="L1200" s="215">
        <v>1</v>
      </c>
      <c r="M1200" s="208" t="s">
        <v>765</v>
      </c>
      <c r="N1200" s="216" t="s">
        <v>1063</v>
      </c>
      <c r="O1200" s="217" t="s">
        <v>67</v>
      </c>
      <c r="P1200" s="141" t="s">
        <v>79</v>
      </c>
      <c r="Q1200" s="3" t="s">
        <v>1406</v>
      </c>
      <c r="R1200" s="2">
        <v>700057</v>
      </c>
    </row>
    <row r="1201" spans="1:21" ht="20.100000000000001" customHeight="1" x14ac:dyDescent="0.2">
      <c r="A1201" s="208" t="s">
        <v>1866</v>
      </c>
      <c r="B1201" s="208" t="s">
        <v>1433</v>
      </c>
      <c r="C1201" s="209" t="s">
        <v>1433</v>
      </c>
      <c r="D1201" s="209" t="s">
        <v>1433</v>
      </c>
      <c r="E1201" s="186" t="s">
        <v>932</v>
      </c>
      <c r="F1201" s="211" t="s">
        <v>933</v>
      </c>
      <c r="G1201" s="186">
        <v>80101500</v>
      </c>
      <c r="H1201" s="27" t="s">
        <v>1899</v>
      </c>
      <c r="I1201" s="208">
        <v>10</v>
      </c>
      <c r="J1201" s="208" t="s">
        <v>33</v>
      </c>
      <c r="K1201" s="214">
        <v>360000000</v>
      </c>
      <c r="L1201" s="215">
        <v>1</v>
      </c>
      <c r="M1201" s="208" t="s">
        <v>765</v>
      </c>
      <c r="N1201" s="216" t="s">
        <v>1063</v>
      </c>
      <c r="O1201" s="217" t="s">
        <v>127</v>
      </c>
      <c r="P1201" s="141" t="s">
        <v>68</v>
      </c>
      <c r="Q1201" s="3" t="s">
        <v>448</v>
      </c>
      <c r="R1201" s="2">
        <v>700231</v>
      </c>
    </row>
    <row r="1202" spans="1:21" ht="20.100000000000001" customHeight="1" x14ac:dyDescent="0.2">
      <c r="A1202" s="208" t="s">
        <v>1866</v>
      </c>
      <c r="B1202" s="208" t="s">
        <v>1433</v>
      </c>
      <c r="C1202" s="209" t="s">
        <v>1433</v>
      </c>
      <c r="D1202" s="209" t="s">
        <v>1229</v>
      </c>
      <c r="E1202" s="186" t="s">
        <v>1344</v>
      </c>
      <c r="F1202" s="211" t="s">
        <v>1345</v>
      </c>
      <c r="G1202" s="186">
        <v>86121702</v>
      </c>
      <c r="H1202" s="27" t="s">
        <v>1900</v>
      </c>
      <c r="I1202" s="208">
        <v>10</v>
      </c>
      <c r="J1202" s="208" t="s">
        <v>33</v>
      </c>
      <c r="K1202" s="214">
        <v>21000000</v>
      </c>
      <c r="L1202" s="215">
        <v>1</v>
      </c>
      <c r="M1202" s="208" t="s">
        <v>765</v>
      </c>
      <c r="N1202" s="216" t="s">
        <v>1063</v>
      </c>
      <c r="O1202" s="217" t="s">
        <v>127</v>
      </c>
      <c r="P1202" s="141" t="s">
        <v>68</v>
      </c>
      <c r="Q1202" s="3" t="s">
        <v>448</v>
      </c>
      <c r="R1202" s="2">
        <v>700036</v>
      </c>
    </row>
    <row r="1203" spans="1:21" ht="20.100000000000001" customHeight="1" x14ac:dyDescent="0.2">
      <c r="A1203" s="208" t="s">
        <v>1866</v>
      </c>
      <c r="B1203" s="208" t="s">
        <v>1433</v>
      </c>
      <c r="C1203" s="209" t="s">
        <v>1433</v>
      </c>
      <c r="D1203" s="209" t="s">
        <v>1229</v>
      </c>
      <c r="E1203" s="186" t="s">
        <v>1344</v>
      </c>
      <c r="F1203" s="211" t="s">
        <v>1345</v>
      </c>
      <c r="G1203" s="186">
        <v>86121702</v>
      </c>
      <c r="H1203" s="27" t="s">
        <v>1901</v>
      </c>
      <c r="I1203" s="208">
        <v>10</v>
      </c>
      <c r="J1203" s="208" t="s">
        <v>33</v>
      </c>
      <c r="K1203" s="214">
        <v>35830000</v>
      </c>
      <c r="L1203" s="215">
        <v>1</v>
      </c>
      <c r="M1203" s="208" t="s">
        <v>765</v>
      </c>
      <c r="N1203" s="216" t="s">
        <v>1063</v>
      </c>
      <c r="O1203" s="217" t="s">
        <v>127</v>
      </c>
      <c r="P1203" s="141" t="s">
        <v>68</v>
      </c>
      <c r="Q1203" s="3" t="s">
        <v>448</v>
      </c>
      <c r="R1203" s="2">
        <v>700017</v>
      </c>
    </row>
    <row r="1204" spans="1:21" ht="20.100000000000001" customHeight="1" x14ac:dyDescent="0.2">
      <c r="A1204" s="208" t="s">
        <v>1866</v>
      </c>
      <c r="B1204" s="208" t="s">
        <v>1433</v>
      </c>
      <c r="C1204" s="209" t="s">
        <v>1433</v>
      </c>
      <c r="D1204" s="209" t="s">
        <v>1433</v>
      </c>
      <c r="E1204" s="186" t="s">
        <v>1344</v>
      </c>
      <c r="F1204" s="211" t="s">
        <v>1345</v>
      </c>
      <c r="G1204" s="186">
        <v>86121702</v>
      </c>
      <c r="H1204" s="27" t="s">
        <v>1902</v>
      </c>
      <c r="I1204" s="208">
        <v>10</v>
      </c>
      <c r="J1204" s="208" t="s">
        <v>33</v>
      </c>
      <c r="K1204" s="214">
        <v>17226000</v>
      </c>
      <c r="L1204" s="215">
        <v>1</v>
      </c>
      <c r="M1204" s="208" t="s">
        <v>765</v>
      </c>
      <c r="N1204" s="216" t="s">
        <v>1063</v>
      </c>
      <c r="O1204" s="217" t="s">
        <v>127</v>
      </c>
      <c r="P1204" s="141" t="s">
        <v>68</v>
      </c>
      <c r="Q1204" s="3" t="s">
        <v>448</v>
      </c>
      <c r="R1204" s="29">
        <v>700236</v>
      </c>
    </row>
    <row r="1205" spans="1:21" ht="20.100000000000001" customHeight="1" x14ac:dyDescent="0.2">
      <c r="A1205" s="208" t="s">
        <v>1866</v>
      </c>
      <c r="B1205" s="208" t="s">
        <v>1433</v>
      </c>
      <c r="C1205" s="209" t="s">
        <v>1433</v>
      </c>
      <c r="D1205" s="209" t="s">
        <v>1360</v>
      </c>
      <c r="E1205" s="186" t="s">
        <v>1344</v>
      </c>
      <c r="F1205" s="211" t="s">
        <v>1345</v>
      </c>
      <c r="G1205" s="186">
        <v>86111502</v>
      </c>
      <c r="H1205" s="27" t="s">
        <v>1903</v>
      </c>
      <c r="I1205" s="208">
        <v>10</v>
      </c>
      <c r="J1205" s="208" t="s">
        <v>33</v>
      </c>
      <c r="K1205" s="214">
        <v>2500000</v>
      </c>
      <c r="L1205" s="215">
        <v>1</v>
      </c>
      <c r="M1205" s="208" t="s">
        <v>765</v>
      </c>
      <c r="N1205" s="216" t="s">
        <v>1063</v>
      </c>
      <c r="O1205" s="217" t="s">
        <v>127</v>
      </c>
      <c r="P1205" s="141" t="s">
        <v>68</v>
      </c>
      <c r="Q1205" s="3" t="s">
        <v>448</v>
      </c>
      <c r="R1205" s="2">
        <v>700301</v>
      </c>
    </row>
    <row r="1206" spans="1:21" ht="20.100000000000001" customHeight="1" x14ac:dyDescent="0.2">
      <c r="A1206" s="208" t="s">
        <v>1866</v>
      </c>
      <c r="B1206" s="208" t="s">
        <v>1433</v>
      </c>
      <c r="C1206" s="209" t="s">
        <v>1433</v>
      </c>
      <c r="D1206" s="209" t="s">
        <v>1360</v>
      </c>
      <c r="E1206" s="186" t="s">
        <v>1344</v>
      </c>
      <c r="F1206" s="211" t="s">
        <v>1345</v>
      </c>
      <c r="G1206" s="186">
        <v>86111502</v>
      </c>
      <c r="H1206" s="27" t="s">
        <v>1904</v>
      </c>
      <c r="I1206" s="208">
        <v>10</v>
      </c>
      <c r="J1206" s="208" t="s">
        <v>33</v>
      </c>
      <c r="K1206" s="214">
        <v>30000000</v>
      </c>
      <c r="L1206" s="215">
        <v>1</v>
      </c>
      <c r="M1206" s="208" t="s">
        <v>765</v>
      </c>
      <c r="N1206" s="216" t="s">
        <v>1063</v>
      </c>
      <c r="O1206" s="217" t="s">
        <v>127</v>
      </c>
      <c r="P1206" s="141" t="s">
        <v>68</v>
      </c>
      <c r="Q1206" s="3" t="s">
        <v>448</v>
      </c>
      <c r="R1206" s="2">
        <v>700301</v>
      </c>
    </row>
    <row r="1207" spans="1:21" ht="20.100000000000001" customHeight="1" x14ac:dyDescent="0.2">
      <c r="A1207" s="208" t="s">
        <v>1866</v>
      </c>
      <c r="B1207" s="208" t="s">
        <v>1433</v>
      </c>
      <c r="C1207" s="209" t="s">
        <v>1433</v>
      </c>
      <c r="D1207" s="209" t="s">
        <v>1433</v>
      </c>
      <c r="E1207" s="186" t="s">
        <v>1344</v>
      </c>
      <c r="F1207" s="211" t="s">
        <v>1345</v>
      </c>
      <c r="G1207" s="186">
        <v>86111502</v>
      </c>
      <c r="H1207" s="27" t="s">
        <v>1905</v>
      </c>
      <c r="I1207" s="208">
        <v>10</v>
      </c>
      <c r="J1207" s="208" t="s">
        <v>33</v>
      </c>
      <c r="K1207" s="214">
        <v>16000000</v>
      </c>
      <c r="L1207" s="215">
        <v>1</v>
      </c>
      <c r="M1207" s="208" t="s">
        <v>765</v>
      </c>
      <c r="N1207" s="216" t="s">
        <v>1063</v>
      </c>
      <c r="O1207" s="217" t="s">
        <v>127</v>
      </c>
      <c r="P1207" s="141" t="s">
        <v>68</v>
      </c>
      <c r="Q1207" s="3" t="s">
        <v>448</v>
      </c>
      <c r="R1207" s="29">
        <v>700233</v>
      </c>
    </row>
    <row r="1208" spans="1:21" ht="20.100000000000001" customHeight="1" x14ac:dyDescent="0.2">
      <c r="A1208" s="208" t="s">
        <v>1866</v>
      </c>
      <c r="B1208" s="208" t="s">
        <v>1433</v>
      </c>
      <c r="C1208" s="209" t="s">
        <v>1433</v>
      </c>
      <c r="D1208" s="209" t="s">
        <v>1229</v>
      </c>
      <c r="E1208" s="186" t="s">
        <v>1344</v>
      </c>
      <c r="F1208" s="211" t="s">
        <v>1345</v>
      </c>
      <c r="G1208" s="186">
        <v>86111502</v>
      </c>
      <c r="H1208" s="27" t="s">
        <v>1906</v>
      </c>
      <c r="I1208" s="208">
        <v>10</v>
      </c>
      <c r="J1208" s="208" t="s">
        <v>33</v>
      </c>
      <c r="K1208" s="214">
        <v>23774000</v>
      </c>
      <c r="L1208" s="215">
        <v>1</v>
      </c>
      <c r="M1208" s="208" t="s">
        <v>765</v>
      </c>
      <c r="N1208" s="216" t="s">
        <v>1063</v>
      </c>
      <c r="O1208" s="217" t="s">
        <v>127</v>
      </c>
      <c r="P1208" s="141" t="s">
        <v>68</v>
      </c>
      <c r="Q1208" s="3" t="s">
        <v>448</v>
      </c>
      <c r="R1208" s="2">
        <v>700016</v>
      </c>
    </row>
    <row r="1209" spans="1:21" ht="20.100000000000001" customHeight="1" x14ac:dyDescent="0.2">
      <c r="A1209" s="208" t="s">
        <v>1866</v>
      </c>
      <c r="B1209" s="208" t="s">
        <v>1433</v>
      </c>
      <c r="C1209" s="209" t="s">
        <v>1433</v>
      </c>
      <c r="D1209" s="209" t="s">
        <v>1060</v>
      </c>
      <c r="E1209" s="186" t="s">
        <v>1344</v>
      </c>
      <c r="F1209" s="211" t="s">
        <v>1345</v>
      </c>
      <c r="G1209" s="186">
        <v>86111502</v>
      </c>
      <c r="H1209" s="27" t="s">
        <v>1907</v>
      </c>
      <c r="I1209" s="208">
        <v>10</v>
      </c>
      <c r="J1209" s="208" t="s">
        <v>33</v>
      </c>
      <c r="K1209" s="214">
        <v>10000000</v>
      </c>
      <c r="L1209" s="215">
        <v>1</v>
      </c>
      <c r="M1209" s="208" t="s">
        <v>765</v>
      </c>
      <c r="N1209" s="216" t="s">
        <v>1063</v>
      </c>
      <c r="O1209" s="217" t="s">
        <v>127</v>
      </c>
      <c r="P1209" s="141" t="s">
        <v>68</v>
      </c>
      <c r="Q1209" s="3" t="s">
        <v>448</v>
      </c>
      <c r="R1209" s="2">
        <v>700018</v>
      </c>
    </row>
    <row r="1210" spans="1:21" ht="20.100000000000001" customHeight="1" x14ac:dyDescent="0.2">
      <c r="A1210" s="208" t="s">
        <v>1866</v>
      </c>
      <c r="B1210" s="208" t="s">
        <v>1433</v>
      </c>
      <c r="C1210" s="209" t="s">
        <v>1433</v>
      </c>
      <c r="D1210" s="209" t="s">
        <v>1433</v>
      </c>
      <c r="E1210" s="186" t="s">
        <v>1344</v>
      </c>
      <c r="F1210" s="211" t="s">
        <v>1345</v>
      </c>
      <c r="G1210" s="186">
        <v>86111502</v>
      </c>
      <c r="H1210" s="27" t="s">
        <v>1908</v>
      </c>
      <c r="I1210" s="208">
        <v>10</v>
      </c>
      <c r="J1210" s="208" t="s">
        <v>33</v>
      </c>
      <c r="K1210" s="214">
        <v>378000000</v>
      </c>
      <c r="L1210" s="215">
        <v>1</v>
      </c>
      <c r="M1210" s="208" t="s">
        <v>765</v>
      </c>
      <c r="N1210" s="216" t="s">
        <v>1063</v>
      </c>
      <c r="O1210" s="217" t="s">
        <v>68</v>
      </c>
      <c r="P1210" s="141" t="s">
        <v>67</v>
      </c>
      <c r="Q1210" s="3" t="s">
        <v>448</v>
      </c>
      <c r="R1210" s="2">
        <v>700235</v>
      </c>
    </row>
    <row r="1211" spans="1:21" ht="20.100000000000001" customHeight="1" x14ac:dyDescent="0.2">
      <c r="A1211" s="208" t="s">
        <v>1909</v>
      </c>
      <c r="B1211" s="208" t="s">
        <v>1007</v>
      </c>
      <c r="C1211" s="209" t="s">
        <v>1007</v>
      </c>
      <c r="D1211" s="210" t="s">
        <v>1007</v>
      </c>
      <c r="E1211" s="186" t="s">
        <v>754</v>
      </c>
      <c r="F1211" s="211" t="s">
        <v>1066</v>
      </c>
      <c r="G1211" s="264">
        <v>41112100</v>
      </c>
      <c r="H1211" s="27" t="s">
        <v>1910</v>
      </c>
      <c r="I1211" s="208">
        <v>10</v>
      </c>
      <c r="J1211" s="208" t="s">
        <v>33</v>
      </c>
      <c r="K1211" s="214">
        <v>3000000</v>
      </c>
      <c r="L1211" s="215">
        <v>1</v>
      </c>
      <c r="M1211" s="208" t="s">
        <v>765</v>
      </c>
      <c r="N1211" s="216" t="s">
        <v>1063</v>
      </c>
      <c r="O1211" s="217" t="s">
        <v>67</v>
      </c>
      <c r="P1211" s="141" t="s">
        <v>35</v>
      </c>
      <c r="Q1211" s="3" t="s">
        <v>1074</v>
      </c>
      <c r="R1211" s="103">
        <v>700142</v>
      </c>
      <c r="U1211" s="58"/>
    </row>
    <row r="1212" spans="1:21" ht="20.100000000000001" customHeight="1" x14ac:dyDescent="0.2">
      <c r="A1212" s="208" t="s">
        <v>1909</v>
      </c>
      <c r="B1212" s="208" t="s">
        <v>1007</v>
      </c>
      <c r="C1212" s="209" t="s">
        <v>1007</v>
      </c>
      <c r="D1212" s="210" t="s">
        <v>1007</v>
      </c>
      <c r="E1212" s="186" t="s">
        <v>760</v>
      </c>
      <c r="F1212" s="211" t="s">
        <v>89</v>
      </c>
      <c r="G1212" s="264">
        <v>45121500</v>
      </c>
      <c r="H1212" s="27" t="s">
        <v>1911</v>
      </c>
      <c r="I1212" s="208">
        <v>10</v>
      </c>
      <c r="J1212" s="208" t="s">
        <v>33</v>
      </c>
      <c r="K1212" s="214">
        <v>95000000</v>
      </c>
      <c r="L1212" s="215">
        <v>1</v>
      </c>
      <c r="M1212" s="208" t="s">
        <v>765</v>
      </c>
      <c r="N1212" s="216" t="s">
        <v>1063</v>
      </c>
      <c r="O1212" s="217" t="s">
        <v>67</v>
      </c>
      <c r="P1212" s="138" t="s">
        <v>79</v>
      </c>
      <c r="Q1212" s="3" t="s">
        <v>1406</v>
      </c>
      <c r="R1212" s="110">
        <v>700141</v>
      </c>
    </row>
    <row r="1213" spans="1:21" ht="20.100000000000001" customHeight="1" x14ac:dyDescent="0.2">
      <c r="A1213" s="208" t="s">
        <v>1909</v>
      </c>
      <c r="B1213" s="208" t="s">
        <v>1007</v>
      </c>
      <c r="C1213" s="209" t="s">
        <v>1007</v>
      </c>
      <c r="D1213" s="210" t="s">
        <v>1007</v>
      </c>
      <c r="E1213" s="186" t="s">
        <v>760</v>
      </c>
      <c r="F1213" s="211" t="s">
        <v>89</v>
      </c>
      <c r="G1213" s="264">
        <v>45121600</v>
      </c>
      <c r="H1213" s="27" t="s">
        <v>1912</v>
      </c>
      <c r="I1213" s="208">
        <v>10</v>
      </c>
      <c r="J1213" s="208" t="s">
        <v>33</v>
      </c>
      <c r="K1213" s="214">
        <v>46500000</v>
      </c>
      <c r="L1213" s="215">
        <v>3</v>
      </c>
      <c r="M1213" s="208" t="s">
        <v>765</v>
      </c>
      <c r="N1213" s="216" t="s">
        <v>1063</v>
      </c>
      <c r="O1213" s="217" t="s">
        <v>67</v>
      </c>
      <c r="P1213" s="138" t="s">
        <v>79</v>
      </c>
      <c r="Q1213" s="3" t="s">
        <v>1406</v>
      </c>
      <c r="R1213" s="32">
        <v>700141</v>
      </c>
    </row>
    <row r="1214" spans="1:21" ht="20.100000000000001" customHeight="1" x14ac:dyDescent="0.2">
      <c r="A1214" s="208" t="s">
        <v>1909</v>
      </c>
      <c r="B1214" s="208" t="s">
        <v>1007</v>
      </c>
      <c r="C1214" s="209" t="s">
        <v>1007</v>
      </c>
      <c r="D1214" s="209" t="s">
        <v>1007</v>
      </c>
      <c r="E1214" s="186" t="s">
        <v>760</v>
      </c>
      <c r="F1214" s="211" t="s">
        <v>89</v>
      </c>
      <c r="G1214" s="186">
        <v>52161500</v>
      </c>
      <c r="H1214" s="27" t="s">
        <v>1913</v>
      </c>
      <c r="I1214" s="208">
        <v>10</v>
      </c>
      <c r="J1214" s="208" t="s">
        <v>33</v>
      </c>
      <c r="K1214" s="214">
        <v>235000000</v>
      </c>
      <c r="L1214" s="215">
        <v>10</v>
      </c>
      <c r="M1214" s="208" t="s">
        <v>765</v>
      </c>
      <c r="N1214" s="216" t="s">
        <v>1063</v>
      </c>
      <c r="O1214" s="217" t="s">
        <v>67</v>
      </c>
      <c r="P1214" s="138" t="s">
        <v>79</v>
      </c>
      <c r="Q1214" s="3" t="s">
        <v>1406</v>
      </c>
      <c r="R1214" s="2">
        <v>700141</v>
      </c>
    </row>
    <row r="1215" spans="1:21" ht="20.100000000000001" customHeight="1" x14ac:dyDescent="0.2">
      <c r="A1215" s="208" t="s">
        <v>1909</v>
      </c>
      <c r="B1215" s="208" t="s">
        <v>1007</v>
      </c>
      <c r="C1215" s="209" t="s">
        <v>1007</v>
      </c>
      <c r="D1215" s="209" t="s">
        <v>1007</v>
      </c>
      <c r="E1215" s="186" t="s">
        <v>760</v>
      </c>
      <c r="F1215" s="211" t="s">
        <v>89</v>
      </c>
      <c r="G1215" s="186">
        <v>52161500</v>
      </c>
      <c r="H1215" s="27" t="s">
        <v>1914</v>
      </c>
      <c r="I1215" s="208">
        <v>10</v>
      </c>
      <c r="J1215" s="208" t="s">
        <v>33</v>
      </c>
      <c r="K1215" s="214">
        <v>3910000</v>
      </c>
      <c r="L1215" s="215">
        <v>2</v>
      </c>
      <c r="M1215" s="208" t="s">
        <v>765</v>
      </c>
      <c r="N1215" s="216" t="s">
        <v>1063</v>
      </c>
      <c r="O1215" s="217" t="s">
        <v>67</v>
      </c>
      <c r="P1215" s="141" t="s">
        <v>79</v>
      </c>
      <c r="Q1215" s="3" t="s">
        <v>1406</v>
      </c>
      <c r="R1215" s="2">
        <v>700139</v>
      </c>
    </row>
    <row r="1216" spans="1:21" ht="20.100000000000001" customHeight="1" x14ac:dyDescent="0.2">
      <c r="A1216" s="208" t="s">
        <v>1909</v>
      </c>
      <c r="B1216" s="208" t="s">
        <v>1007</v>
      </c>
      <c r="C1216" s="209" t="s">
        <v>1007</v>
      </c>
      <c r="D1216" s="209" t="s">
        <v>1007</v>
      </c>
      <c r="E1216" s="186" t="s">
        <v>760</v>
      </c>
      <c r="F1216" s="211" t="s">
        <v>89</v>
      </c>
      <c r="G1216" s="186">
        <v>52161500</v>
      </c>
      <c r="H1216" s="27" t="s">
        <v>1915</v>
      </c>
      <c r="I1216" s="208">
        <v>10</v>
      </c>
      <c r="J1216" s="208" t="s">
        <v>33</v>
      </c>
      <c r="K1216" s="214">
        <v>4100000</v>
      </c>
      <c r="L1216" s="215">
        <v>1</v>
      </c>
      <c r="M1216" s="208" t="s">
        <v>765</v>
      </c>
      <c r="N1216" s="216" t="s">
        <v>1063</v>
      </c>
      <c r="O1216" s="217" t="s">
        <v>67</v>
      </c>
      <c r="P1216" s="141" t="s">
        <v>79</v>
      </c>
      <c r="Q1216" s="3" t="s">
        <v>1406</v>
      </c>
      <c r="R1216" s="2">
        <v>700139</v>
      </c>
    </row>
    <row r="1217" spans="1:18" ht="20.100000000000001" customHeight="1" x14ac:dyDescent="0.2">
      <c r="A1217" s="208" t="s">
        <v>1909</v>
      </c>
      <c r="B1217" s="208" t="s">
        <v>1007</v>
      </c>
      <c r="C1217" s="209" t="s">
        <v>1007</v>
      </c>
      <c r="D1217" s="209" t="s">
        <v>1007</v>
      </c>
      <c r="E1217" s="186" t="s">
        <v>1072</v>
      </c>
      <c r="F1217" s="211" t="s">
        <v>91</v>
      </c>
      <c r="G1217" s="186">
        <v>42182200</v>
      </c>
      <c r="H1217" s="36" t="s">
        <v>1916</v>
      </c>
      <c r="I1217" s="208">
        <v>10</v>
      </c>
      <c r="J1217" s="208" t="s">
        <v>33</v>
      </c>
      <c r="K1217" s="214">
        <v>800000</v>
      </c>
      <c r="L1217" s="215">
        <v>20</v>
      </c>
      <c r="M1217" s="208" t="s">
        <v>765</v>
      </c>
      <c r="N1217" s="216" t="s">
        <v>1063</v>
      </c>
      <c r="O1217" s="217" t="s">
        <v>35</v>
      </c>
      <c r="P1217" s="141" t="s">
        <v>79</v>
      </c>
      <c r="Q1217" s="3" t="s">
        <v>497</v>
      </c>
      <c r="R1217" s="2">
        <v>700146</v>
      </c>
    </row>
    <row r="1218" spans="1:18" ht="20.100000000000001" customHeight="1" x14ac:dyDescent="0.2">
      <c r="A1218" s="208" t="s">
        <v>1909</v>
      </c>
      <c r="B1218" s="208" t="s">
        <v>1007</v>
      </c>
      <c r="C1218" s="209" t="s">
        <v>1007</v>
      </c>
      <c r="D1218" s="209" t="s">
        <v>1007</v>
      </c>
      <c r="E1218" s="186" t="s">
        <v>1072</v>
      </c>
      <c r="F1218" s="211" t="s">
        <v>91</v>
      </c>
      <c r="G1218" s="186">
        <v>41115300</v>
      </c>
      <c r="H1218" s="36" t="s">
        <v>1917</v>
      </c>
      <c r="I1218" s="208">
        <v>10</v>
      </c>
      <c r="J1218" s="208" t="s">
        <v>33</v>
      </c>
      <c r="K1218" s="214">
        <v>1000000</v>
      </c>
      <c r="L1218" s="215">
        <v>1</v>
      </c>
      <c r="M1218" s="208" t="s">
        <v>765</v>
      </c>
      <c r="N1218" s="216" t="s">
        <v>1063</v>
      </c>
      <c r="O1218" s="217" t="s">
        <v>67</v>
      </c>
      <c r="P1218" s="141" t="s">
        <v>35</v>
      </c>
      <c r="Q1218" s="3" t="s">
        <v>1074</v>
      </c>
      <c r="R1218" s="2">
        <v>700142</v>
      </c>
    </row>
    <row r="1219" spans="1:18" ht="20.100000000000001" customHeight="1" x14ac:dyDescent="0.2">
      <c r="A1219" s="208" t="s">
        <v>1909</v>
      </c>
      <c r="B1219" s="208" t="s">
        <v>1007</v>
      </c>
      <c r="C1219" s="209" t="s">
        <v>1007</v>
      </c>
      <c r="D1219" s="209" t="s">
        <v>1007</v>
      </c>
      <c r="E1219" s="186" t="s">
        <v>1072</v>
      </c>
      <c r="F1219" s="211" t="s">
        <v>91</v>
      </c>
      <c r="G1219" s="186">
        <v>41115300</v>
      </c>
      <c r="H1219" s="36" t="s">
        <v>78</v>
      </c>
      <c r="I1219" s="208">
        <v>10</v>
      </c>
      <c r="J1219" s="208" t="s">
        <v>33</v>
      </c>
      <c r="K1219" s="214">
        <v>2600000</v>
      </c>
      <c r="L1219" s="215">
        <v>1</v>
      </c>
      <c r="M1219" s="208" t="s">
        <v>765</v>
      </c>
      <c r="N1219" s="216" t="s">
        <v>1063</v>
      </c>
      <c r="O1219" s="217" t="s">
        <v>67</v>
      </c>
      <c r="P1219" s="141" t="s">
        <v>35</v>
      </c>
      <c r="Q1219" s="3" t="s">
        <v>1074</v>
      </c>
      <c r="R1219" s="2">
        <v>700142</v>
      </c>
    </row>
    <row r="1220" spans="1:18" ht="20.100000000000001" customHeight="1" x14ac:dyDescent="0.2">
      <c r="A1220" s="208" t="s">
        <v>1909</v>
      </c>
      <c r="B1220" s="208" t="s">
        <v>1007</v>
      </c>
      <c r="C1220" s="209" t="s">
        <v>1007</v>
      </c>
      <c r="D1220" s="209" t="s">
        <v>1007</v>
      </c>
      <c r="E1220" s="186" t="s">
        <v>763</v>
      </c>
      <c r="F1220" s="211" t="s">
        <v>1084</v>
      </c>
      <c r="G1220" s="186">
        <v>43232100</v>
      </c>
      <c r="H1220" s="36" t="s">
        <v>1918</v>
      </c>
      <c r="I1220" s="208">
        <v>10</v>
      </c>
      <c r="J1220" s="208" t="s">
        <v>33</v>
      </c>
      <c r="K1220" s="214">
        <v>5000000</v>
      </c>
      <c r="L1220" s="215">
        <v>1</v>
      </c>
      <c r="M1220" s="208" t="s">
        <v>765</v>
      </c>
      <c r="N1220" s="216" t="s">
        <v>1063</v>
      </c>
      <c r="O1220" s="217" t="s">
        <v>67</v>
      </c>
      <c r="P1220" s="141" t="s">
        <v>35</v>
      </c>
      <c r="Q1220" s="3" t="s">
        <v>448</v>
      </c>
      <c r="R1220" s="2">
        <v>561579</v>
      </c>
    </row>
    <row r="1221" spans="1:18" ht="20.100000000000001" customHeight="1" x14ac:dyDescent="0.2">
      <c r="A1221" s="208" t="s">
        <v>1909</v>
      </c>
      <c r="B1221" s="208" t="s">
        <v>1007</v>
      </c>
      <c r="C1221" s="209" t="s">
        <v>1007</v>
      </c>
      <c r="D1221" s="209" t="s">
        <v>1061</v>
      </c>
      <c r="E1221" s="186" t="s">
        <v>1555</v>
      </c>
      <c r="F1221" s="211" t="s">
        <v>1556</v>
      </c>
      <c r="G1221" s="186">
        <v>90101700</v>
      </c>
      <c r="H1221" s="36" t="s">
        <v>1919</v>
      </c>
      <c r="I1221" s="208">
        <v>10</v>
      </c>
      <c r="J1221" s="208" t="s">
        <v>33</v>
      </c>
      <c r="K1221" s="214">
        <v>13000000</v>
      </c>
      <c r="L1221" s="215">
        <v>1</v>
      </c>
      <c r="M1221" s="208" t="s">
        <v>765</v>
      </c>
      <c r="N1221" s="216" t="s">
        <v>1063</v>
      </c>
      <c r="O1221" s="217" t="s">
        <v>127</v>
      </c>
      <c r="P1221" s="141" t="s">
        <v>68</v>
      </c>
      <c r="Q1221" s="3" t="s">
        <v>1068</v>
      </c>
      <c r="R1221" s="2">
        <v>700094</v>
      </c>
    </row>
    <row r="1222" spans="1:18" ht="20.100000000000001" customHeight="1" x14ac:dyDescent="0.2">
      <c r="A1222" s="208" t="s">
        <v>1909</v>
      </c>
      <c r="B1222" s="208" t="s">
        <v>1007</v>
      </c>
      <c r="C1222" s="209" t="s">
        <v>1007</v>
      </c>
      <c r="D1222" s="209" t="s">
        <v>1061</v>
      </c>
      <c r="E1222" s="186" t="s">
        <v>769</v>
      </c>
      <c r="F1222" s="211" t="s">
        <v>110</v>
      </c>
      <c r="G1222" s="186">
        <v>90101700</v>
      </c>
      <c r="H1222" s="36" t="s">
        <v>1920</v>
      </c>
      <c r="I1222" s="208">
        <v>10</v>
      </c>
      <c r="J1222" s="208" t="s">
        <v>33</v>
      </c>
      <c r="K1222" s="214">
        <v>13000000</v>
      </c>
      <c r="L1222" s="215">
        <v>1</v>
      </c>
      <c r="M1222" s="208" t="s">
        <v>765</v>
      </c>
      <c r="N1222" s="216" t="s">
        <v>1063</v>
      </c>
      <c r="O1222" s="217" t="s">
        <v>127</v>
      </c>
      <c r="P1222" s="141" t="s">
        <v>68</v>
      </c>
      <c r="Q1222" s="3" t="s">
        <v>1068</v>
      </c>
      <c r="R1222" s="2">
        <v>700094</v>
      </c>
    </row>
    <row r="1223" spans="1:18" ht="20.100000000000001" customHeight="1" x14ac:dyDescent="0.2">
      <c r="A1223" s="208" t="s">
        <v>1909</v>
      </c>
      <c r="B1223" s="208" t="s">
        <v>1007</v>
      </c>
      <c r="C1223" s="209" t="s">
        <v>1007</v>
      </c>
      <c r="D1223" s="209" t="s">
        <v>1061</v>
      </c>
      <c r="E1223" s="186" t="s">
        <v>769</v>
      </c>
      <c r="F1223" s="211" t="s">
        <v>110</v>
      </c>
      <c r="G1223" s="186">
        <v>90101700</v>
      </c>
      <c r="H1223" s="36" t="s">
        <v>1921</v>
      </c>
      <c r="I1223" s="208">
        <v>10</v>
      </c>
      <c r="J1223" s="208" t="s">
        <v>33</v>
      </c>
      <c r="K1223" s="214">
        <v>13000000</v>
      </c>
      <c r="L1223" s="215">
        <v>1</v>
      </c>
      <c r="M1223" s="208" t="s">
        <v>765</v>
      </c>
      <c r="N1223" s="216" t="s">
        <v>1063</v>
      </c>
      <c r="O1223" s="217" t="s">
        <v>127</v>
      </c>
      <c r="P1223" s="141" t="s">
        <v>68</v>
      </c>
      <c r="Q1223" s="3" t="s">
        <v>1068</v>
      </c>
      <c r="R1223" s="2">
        <v>700094</v>
      </c>
    </row>
    <row r="1224" spans="1:18" ht="20.100000000000001" customHeight="1" x14ac:dyDescent="0.2">
      <c r="A1224" s="208" t="s">
        <v>1909</v>
      </c>
      <c r="B1224" s="208" t="s">
        <v>1007</v>
      </c>
      <c r="C1224" s="209" t="s">
        <v>1007</v>
      </c>
      <c r="D1224" s="209" t="s">
        <v>1061</v>
      </c>
      <c r="E1224" s="186" t="s">
        <v>769</v>
      </c>
      <c r="F1224" s="211" t="s">
        <v>110</v>
      </c>
      <c r="G1224" s="186">
        <v>90101700</v>
      </c>
      <c r="H1224" s="27" t="s">
        <v>1922</v>
      </c>
      <c r="I1224" s="208">
        <v>10</v>
      </c>
      <c r="J1224" s="208" t="s">
        <v>33</v>
      </c>
      <c r="K1224" s="214">
        <v>13000000</v>
      </c>
      <c r="L1224" s="215">
        <v>1</v>
      </c>
      <c r="M1224" s="208" t="s">
        <v>765</v>
      </c>
      <c r="N1224" s="216" t="s">
        <v>1063</v>
      </c>
      <c r="O1224" s="217" t="s">
        <v>127</v>
      </c>
      <c r="P1224" s="141" t="s">
        <v>68</v>
      </c>
      <c r="Q1224" s="3" t="s">
        <v>1068</v>
      </c>
      <c r="R1224" s="2">
        <v>700094</v>
      </c>
    </row>
    <row r="1225" spans="1:18" ht="20.100000000000001" customHeight="1" x14ac:dyDescent="0.2">
      <c r="A1225" s="208" t="s">
        <v>1909</v>
      </c>
      <c r="B1225" s="208" t="s">
        <v>1007</v>
      </c>
      <c r="C1225" s="209" t="s">
        <v>1007</v>
      </c>
      <c r="D1225" s="209" t="s">
        <v>1007</v>
      </c>
      <c r="E1225" s="186" t="s">
        <v>1101</v>
      </c>
      <c r="F1225" s="211" t="s">
        <v>189</v>
      </c>
      <c r="G1225" s="186">
        <v>46181700</v>
      </c>
      <c r="H1225" s="27" t="s">
        <v>1923</v>
      </c>
      <c r="I1225" s="208">
        <v>10</v>
      </c>
      <c r="J1225" s="208" t="s">
        <v>33</v>
      </c>
      <c r="K1225" s="214">
        <v>240000</v>
      </c>
      <c r="L1225" s="215">
        <v>3</v>
      </c>
      <c r="M1225" s="208" t="s">
        <v>765</v>
      </c>
      <c r="N1225" s="216" t="s">
        <v>1063</v>
      </c>
      <c r="O1225" s="217" t="s">
        <v>67</v>
      </c>
      <c r="P1225" s="141" t="s">
        <v>36</v>
      </c>
      <c r="Q1225" s="3" t="s">
        <v>497</v>
      </c>
      <c r="R1225" s="2">
        <v>700145</v>
      </c>
    </row>
    <row r="1226" spans="1:18" ht="20.100000000000001" customHeight="1" x14ac:dyDescent="0.2">
      <c r="A1226" s="208" t="s">
        <v>1909</v>
      </c>
      <c r="B1226" s="208" t="s">
        <v>1007</v>
      </c>
      <c r="C1226" s="209" t="s">
        <v>1007</v>
      </c>
      <c r="D1226" s="209" t="s">
        <v>1061</v>
      </c>
      <c r="E1226" s="186" t="s">
        <v>1713</v>
      </c>
      <c r="F1226" s="211" t="s">
        <v>499</v>
      </c>
      <c r="G1226" s="186">
        <v>90101700</v>
      </c>
      <c r="H1226" s="27" t="s">
        <v>1924</v>
      </c>
      <c r="I1226" s="208">
        <v>10</v>
      </c>
      <c r="J1226" s="208" t="s">
        <v>33</v>
      </c>
      <c r="K1226" s="214">
        <v>13000000</v>
      </c>
      <c r="L1226" s="215">
        <v>1</v>
      </c>
      <c r="M1226" s="208" t="s">
        <v>765</v>
      </c>
      <c r="N1226" s="216" t="s">
        <v>1063</v>
      </c>
      <c r="O1226" s="217" t="s">
        <v>127</v>
      </c>
      <c r="P1226" s="141" t="s">
        <v>68</v>
      </c>
      <c r="Q1226" s="3" t="s">
        <v>1068</v>
      </c>
      <c r="R1226" s="2">
        <v>700094</v>
      </c>
    </row>
    <row r="1227" spans="1:18" ht="20.100000000000001" customHeight="1" x14ac:dyDescent="0.2">
      <c r="A1227" s="208" t="s">
        <v>1909</v>
      </c>
      <c r="B1227" s="208" t="s">
        <v>1007</v>
      </c>
      <c r="C1227" s="209" t="s">
        <v>1007</v>
      </c>
      <c r="D1227" s="209" t="s">
        <v>1061</v>
      </c>
      <c r="E1227" s="186" t="s">
        <v>776</v>
      </c>
      <c r="F1227" s="211" t="s">
        <v>229</v>
      </c>
      <c r="G1227" s="186">
        <v>90101700</v>
      </c>
      <c r="H1227" s="27" t="s">
        <v>1925</v>
      </c>
      <c r="I1227" s="208">
        <v>10</v>
      </c>
      <c r="J1227" s="208" t="s">
        <v>33</v>
      </c>
      <c r="K1227" s="214">
        <v>13000000</v>
      </c>
      <c r="L1227" s="215">
        <v>1</v>
      </c>
      <c r="M1227" s="208" t="s">
        <v>765</v>
      </c>
      <c r="N1227" s="216" t="s">
        <v>1063</v>
      </c>
      <c r="O1227" s="217" t="s">
        <v>127</v>
      </c>
      <c r="P1227" s="141" t="s">
        <v>68</v>
      </c>
      <c r="Q1227" s="3" t="s">
        <v>1068</v>
      </c>
      <c r="R1227" s="2">
        <v>700094</v>
      </c>
    </row>
    <row r="1228" spans="1:18" ht="20.100000000000001" customHeight="1" x14ac:dyDescent="0.2">
      <c r="A1228" s="208" t="s">
        <v>1909</v>
      </c>
      <c r="B1228" s="208" t="s">
        <v>1007</v>
      </c>
      <c r="C1228" s="209" t="s">
        <v>1007</v>
      </c>
      <c r="D1228" s="209" t="s">
        <v>1007</v>
      </c>
      <c r="E1228" s="186" t="s">
        <v>803</v>
      </c>
      <c r="F1228" s="211" t="s">
        <v>240</v>
      </c>
      <c r="G1228" s="186">
        <v>42311511</v>
      </c>
      <c r="H1228" s="36" t="s">
        <v>1926</v>
      </c>
      <c r="I1228" s="208">
        <v>10</v>
      </c>
      <c r="J1228" s="208" t="s">
        <v>33</v>
      </c>
      <c r="K1228" s="214">
        <v>170000</v>
      </c>
      <c r="L1228" s="215">
        <v>20</v>
      </c>
      <c r="M1228" s="208" t="s">
        <v>765</v>
      </c>
      <c r="N1228" s="216" t="s">
        <v>1063</v>
      </c>
      <c r="O1228" s="217" t="s">
        <v>35</v>
      </c>
      <c r="P1228" s="141" t="s">
        <v>79</v>
      </c>
      <c r="Q1228" s="3" t="s">
        <v>497</v>
      </c>
      <c r="R1228" s="2">
        <v>700146</v>
      </c>
    </row>
    <row r="1229" spans="1:18" ht="20.100000000000001" customHeight="1" x14ac:dyDescent="0.2">
      <c r="A1229" s="208" t="s">
        <v>1909</v>
      </c>
      <c r="B1229" s="208" t="s">
        <v>1007</v>
      </c>
      <c r="C1229" s="209" t="s">
        <v>1007</v>
      </c>
      <c r="D1229" s="209" t="s">
        <v>1007</v>
      </c>
      <c r="E1229" s="186" t="s">
        <v>803</v>
      </c>
      <c r="F1229" s="211" t="s">
        <v>240</v>
      </c>
      <c r="G1229" s="186">
        <v>42311511</v>
      </c>
      <c r="H1229" s="27" t="s">
        <v>1927</v>
      </c>
      <c r="I1229" s="208">
        <v>10</v>
      </c>
      <c r="J1229" s="208" t="s">
        <v>33</v>
      </c>
      <c r="K1229" s="214">
        <v>1600000</v>
      </c>
      <c r="L1229" s="215">
        <v>200</v>
      </c>
      <c r="M1229" s="208" t="s">
        <v>765</v>
      </c>
      <c r="N1229" s="216" t="s">
        <v>1063</v>
      </c>
      <c r="O1229" s="217" t="s">
        <v>35</v>
      </c>
      <c r="P1229" s="141" t="s">
        <v>79</v>
      </c>
      <c r="Q1229" s="3" t="s">
        <v>497</v>
      </c>
      <c r="R1229" s="2">
        <v>700146</v>
      </c>
    </row>
    <row r="1230" spans="1:18" ht="20.100000000000001" customHeight="1" x14ac:dyDescent="0.2">
      <c r="A1230" s="208" t="s">
        <v>1909</v>
      </c>
      <c r="B1230" s="208" t="s">
        <v>1007</v>
      </c>
      <c r="C1230" s="209" t="s">
        <v>1007</v>
      </c>
      <c r="D1230" s="209" t="s">
        <v>1007</v>
      </c>
      <c r="E1230" s="186" t="s">
        <v>803</v>
      </c>
      <c r="F1230" s="211" t="s">
        <v>240</v>
      </c>
      <c r="G1230" s="186">
        <v>42311511</v>
      </c>
      <c r="H1230" s="27" t="s">
        <v>1928</v>
      </c>
      <c r="I1230" s="208">
        <v>10</v>
      </c>
      <c r="J1230" s="208" t="s">
        <v>33</v>
      </c>
      <c r="K1230" s="214">
        <v>800000</v>
      </c>
      <c r="L1230" s="215">
        <v>80</v>
      </c>
      <c r="M1230" s="208" t="s">
        <v>765</v>
      </c>
      <c r="N1230" s="216" t="s">
        <v>1063</v>
      </c>
      <c r="O1230" s="217" t="s">
        <v>35</v>
      </c>
      <c r="P1230" s="141" t="s">
        <v>79</v>
      </c>
      <c r="Q1230" s="3" t="s">
        <v>497</v>
      </c>
      <c r="R1230" s="2">
        <v>700146</v>
      </c>
    </row>
    <row r="1231" spans="1:18" ht="20.100000000000001" customHeight="1" x14ac:dyDescent="0.2">
      <c r="A1231" s="208" t="s">
        <v>1909</v>
      </c>
      <c r="B1231" s="208" t="s">
        <v>1007</v>
      </c>
      <c r="C1231" s="209" t="s">
        <v>1007</v>
      </c>
      <c r="D1231" s="209" t="s">
        <v>1007</v>
      </c>
      <c r="E1231" s="186" t="s">
        <v>803</v>
      </c>
      <c r="F1231" s="211" t="s">
        <v>240</v>
      </c>
      <c r="G1231" s="186">
        <v>42311511</v>
      </c>
      <c r="H1231" s="27" t="s">
        <v>1929</v>
      </c>
      <c r="I1231" s="208">
        <v>10</v>
      </c>
      <c r="J1231" s="208" t="s">
        <v>33</v>
      </c>
      <c r="K1231" s="214">
        <v>640000</v>
      </c>
      <c r="L1231" s="215">
        <v>40</v>
      </c>
      <c r="M1231" s="208" t="s">
        <v>765</v>
      </c>
      <c r="N1231" s="216" t="s">
        <v>1063</v>
      </c>
      <c r="O1231" s="217" t="s">
        <v>35</v>
      </c>
      <c r="P1231" s="141" t="s">
        <v>79</v>
      </c>
      <c r="Q1231" s="3" t="s">
        <v>497</v>
      </c>
      <c r="R1231" s="2">
        <v>700146</v>
      </c>
    </row>
    <row r="1232" spans="1:18" ht="20.100000000000001" customHeight="1" x14ac:dyDescent="0.2">
      <c r="A1232" s="208" t="s">
        <v>1909</v>
      </c>
      <c r="B1232" s="208" t="s">
        <v>1007</v>
      </c>
      <c r="C1232" s="209" t="s">
        <v>1007</v>
      </c>
      <c r="D1232" s="209" t="s">
        <v>1007</v>
      </c>
      <c r="E1232" s="186" t="s">
        <v>803</v>
      </c>
      <c r="F1232" s="211" t="s">
        <v>240</v>
      </c>
      <c r="G1232" s="186">
        <v>42181501</v>
      </c>
      <c r="H1232" s="36" t="s">
        <v>1930</v>
      </c>
      <c r="I1232" s="208">
        <v>10</v>
      </c>
      <c r="J1232" s="208" t="s">
        <v>33</v>
      </c>
      <c r="K1232" s="214">
        <v>160000</v>
      </c>
      <c r="L1232" s="215">
        <v>40</v>
      </c>
      <c r="M1232" s="208" t="s">
        <v>765</v>
      </c>
      <c r="N1232" s="216" t="s">
        <v>1063</v>
      </c>
      <c r="O1232" s="217" t="s">
        <v>35</v>
      </c>
      <c r="P1232" s="141" t="s">
        <v>79</v>
      </c>
      <c r="Q1232" s="3" t="s">
        <v>497</v>
      </c>
      <c r="R1232" s="2">
        <v>700146</v>
      </c>
    </row>
    <row r="1233" spans="1:18" ht="20.100000000000001" customHeight="1" x14ac:dyDescent="0.2">
      <c r="A1233" s="208" t="s">
        <v>1909</v>
      </c>
      <c r="B1233" s="208" t="s">
        <v>1007</v>
      </c>
      <c r="C1233" s="209" t="s">
        <v>1007</v>
      </c>
      <c r="D1233" s="209" t="s">
        <v>1007</v>
      </c>
      <c r="E1233" s="186" t="s">
        <v>803</v>
      </c>
      <c r="F1233" s="211" t="s">
        <v>240</v>
      </c>
      <c r="G1233" s="186">
        <v>42311505</v>
      </c>
      <c r="H1233" s="36" t="s">
        <v>1931</v>
      </c>
      <c r="I1233" s="208">
        <v>10</v>
      </c>
      <c r="J1233" s="208" t="s">
        <v>33</v>
      </c>
      <c r="K1233" s="214">
        <v>160000</v>
      </c>
      <c r="L1233" s="215">
        <v>40</v>
      </c>
      <c r="M1233" s="208" t="s">
        <v>765</v>
      </c>
      <c r="N1233" s="216" t="s">
        <v>1063</v>
      </c>
      <c r="O1233" s="217" t="s">
        <v>35</v>
      </c>
      <c r="P1233" s="141" t="s">
        <v>79</v>
      </c>
      <c r="Q1233" s="3" t="s">
        <v>497</v>
      </c>
      <c r="R1233" s="2">
        <v>700146</v>
      </c>
    </row>
    <row r="1234" spans="1:18" ht="20.100000000000001" customHeight="1" x14ac:dyDescent="0.2">
      <c r="A1234" s="208" t="s">
        <v>1909</v>
      </c>
      <c r="B1234" s="208" t="s">
        <v>1007</v>
      </c>
      <c r="C1234" s="209" t="s">
        <v>1007</v>
      </c>
      <c r="D1234" s="209" t="s">
        <v>1007</v>
      </c>
      <c r="E1234" s="186" t="s">
        <v>803</v>
      </c>
      <c r="F1234" s="211" t="s">
        <v>240</v>
      </c>
      <c r="G1234" s="186">
        <v>42311505</v>
      </c>
      <c r="H1234" s="36" t="s">
        <v>1932</v>
      </c>
      <c r="I1234" s="208">
        <v>10</v>
      </c>
      <c r="J1234" s="208" t="s">
        <v>33</v>
      </c>
      <c r="K1234" s="214">
        <v>140000</v>
      </c>
      <c r="L1234" s="215">
        <v>40</v>
      </c>
      <c r="M1234" s="208" t="s">
        <v>765</v>
      </c>
      <c r="N1234" s="216" t="s">
        <v>1063</v>
      </c>
      <c r="O1234" s="217" t="s">
        <v>35</v>
      </c>
      <c r="P1234" s="141" t="s">
        <v>79</v>
      </c>
      <c r="Q1234" s="3" t="s">
        <v>497</v>
      </c>
      <c r="R1234" s="2">
        <v>700146</v>
      </c>
    </row>
    <row r="1235" spans="1:18" ht="20.100000000000001" customHeight="1" x14ac:dyDescent="0.2">
      <c r="A1235" s="208" t="s">
        <v>1909</v>
      </c>
      <c r="B1235" s="208" t="s">
        <v>1007</v>
      </c>
      <c r="C1235" s="209" t="s">
        <v>1007</v>
      </c>
      <c r="D1235" s="209" t="s">
        <v>1007</v>
      </c>
      <c r="E1235" s="186" t="s">
        <v>803</v>
      </c>
      <c r="F1235" s="211" t="s">
        <v>240</v>
      </c>
      <c r="G1235" s="186">
        <v>42311505</v>
      </c>
      <c r="H1235" s="36" t="s">
        <v>1933</v>
      </c>
      <c r="I1235" s="208">
        <v>10</v>
      </c>
      <c r="J1235" s="208" t="s">
        <v>33</v>
      </c>
      <c r="K1235" s="214">
        <v>160000</v>
      </c>
      <c r="L1235" s="215">
        <v>40</v>
      </c>
      <c r="M1235" s="208" t="s">
        <v>765</v>
      </c>
      <c r="N1235" s="216" t="s">
        <v>1063</v>
      </c>
      <c r="O1235" s="217" t="s">
        <v>35</v>
      </c>
      <c r="P1235" s="141" t="s">
        <v>79</v>
      </c>
      <c r="Q1235" s="3" t="s">
        <v>497</v>
      </c>
      <c r="R1235" s="2">
        <v>700146</v>
      </c>
    </row>
    <row r="1236" spans="1:18" ht="20.100000000000001" customHeight="1" x14ac:dyDescent="0.2">
      <c r="A1236" s="208" t="s">
        <v>1909</v>
      </c>
      <c r="B1236" s="208" t="s">
        <v>1007</v>
      </c>
      <c r="C1236" s="209" t="s">
        <v>1007</v>
      </c>
      <c r="D1236" s="209" t="s">
        <v>1007</v>
      </c>
      <c r="E1236" s="186" t="s">
        <v>803</v>
      </c>
      <c r="F1236" s="211" t="s">
        <v>240</v>
      </c>
      <c r="G1236" s="186">
        <v>42311505</v>
      </c>
      <c r="H1236" s="27" t="s">
        <v>1934</v>
      </c>
      <c r="I1236" s="208">
        <v>10</v>
      </c>
      <c r="J1236" s="208" t="s">
        <v>33</v>
      </c>
      <c r="K1236" s="214">
        <v>120000</v>
      </c>
      <c r="L1236" s="215">
        <v>40</v>
      </c>
      <c r="M1236" s="208" t="s">
        <v>765</v>
      </c>
      <c r="N1236" s="216" t="s">
        <v>1063</v>
      </c>
      <c r="O1236" s="217" t="s">
        <v>35</v>
      </c>
      <c r="P1236" s="141" t="s">
        <v>79</v>
      </c>
      <c r="Q1236" s="3" t="s">
        <v>497</v>
      </c>
      <c r="R1236" s="2">
        <v>700146</v>
      </c>
    </row>
    <row r="1237" spans="1:18" ht="20.100000000000001" customHeight="1" x14ac:dyDescent="0.2">
      <c r="A1237" s="208" t="s">
        <v>1909</v>
      </c>
      <c r="B1237" s="208" t="s">
        <v>1007</v>
      </c>
      <c r="C1237" s="209" t="s">
        <v>1007</v>
      </c>
      <c r="D1237" s="209" t="s">
        <v>1007</v>
      </c>
      <c r="E1237" s="186" t="s">
        <v>803</v>
      </c>
      <c r="F1237" s="211" t="s">
        <v>240</v>
      </c>
      <c r="G1237" s="186">
        <v>42311505</v>
      </c>
      <c r="H1237" s="27" t="s">
        <v>1935</v>
      </c>
      <c r="I1237" s="208">
        <v>10</v>
      </c>
      <c r="J1237" s="208" t="s">
        <v>33</v>
      </c>
      <c r="K1237" s="214">
        <v>200000</v>
      </c>
      <c r="L1237" s="215">
        <v>40</v>
      </c>
      <c r="M1237" s="208" t="s">
        <v>765</v>
      </c>
      <c r="N1237" s="216" t="s">
        <v>1063</v>
      </c>
      <c r="O1237" s="217" t="s">
        <v>35</v>
      </c>
      <c r="P1237" s="141" t="s">
        <v>79</v>
      </c>
      <c r="Q1237" s="3" t="s">
        <v>497</v>
      </c>
      <c r="R1237" s="2">
        <v>700146</v>
      </c>
    </row>
    <row r="1238" spans="1:18" ht="20.100000000000001" customHeight="1" x14ac:dyDescent="0.2">
      <c r="A1238" s="208" t="s">
        <v>1909</v>
      </c>
      <c r="B1238" s="208" t="s">
        <v>1007</v>
      </c>
      <c r="C1238" s="209" t="s">
        <v>1007</v>
      </c>
      <c r="D1238" s="209" t="s">
        <v>1007</v>
      </c>
      <c r="E1238" s="186" t="s">
        <v>803</v>
      </c>
      <c r="F1238" s="211" t="s">
        <v>240</v>
      </c>
      <c r="G1238" s="186">
        <v>53131608</v>
      </c>
      <c r="H1238" s="36" t="s">
        <v>1936</v>
      </c>
      <c r="I1238" s="208">
        <v>10</v>
      </c>
      <c r="J1238" s="208" t="s">
        <v>33</v>
      </c>
      <c r="K1238" s="214">
        <v>1798000</v>
      </c>
      <c r="L1238" s="215">
        <v>20</v>
      </c>
      <c r="M1238" s="208" t="s">
        <v>765</v>
      </c>
      <c r="N1238" s="216" t="s">
        <v>1063</v>
      </c>
      <c r="O1238" s="217" t="s">
        <v>35</v>
      </c>
      <c r="P1238" s="141" t="s">
        <v>79</v>
      </c>
      <c r="Q1238" s="3" t="s">
        <v>497</v>
      </c>
      <c r="R1238" s="2">
        <v>700146</v>
      </c>
    </row>
    <row r="1239" spans="1:18" ht="20.100000000000001" customHeight="1" x14ac:dyDescent="0.2">
      <c r="A1239" s="208" t="s">
        <v>1909</v>
      </c>
      <c r="B1239" s="208" t="s">
        <v>1007</v>
      </c>
      <c r="C1239" s="209" t="s">
        <v>1007</v>
      </c>
      <c r="D1239" s="209" t="s">
        <v>1007</v>
      </c>
      <c r="E1239" s="186" t="s">
        <v>803</v>
      </c>
      <c r="F1239" s="211" t="s">
        <v>240</v>
      </c>
      <c r="G1239" s="186">
        <v>42312300</v>
      </c>
      <c r="H1239" s="36" t="s">
        <v>1937</v>
      </c>
      <c r="I1239" s="208">
        <v>10</v>
      </c>
      <c r="J1239" s="208" t="s">
        <v>33</v>
      </c>
      <c r="K1239" s="214">
        <v>4000000</v>
      </c>
      <c r="L1239" s="215">
        <v>100</v>
      </c>
      <c r="M1239" s="208" t="s">
        <v>765</v>
      </c>
      <c r="N1239" s="216" t="s">
        <v>1063</v>
      </c>
      <c r="O1239" s="217" t="s">
        <v>35</v>
      </c>
      <c r="P1239" s="141" t="s">
        <v>79</v>
      </c>
      <c r="Q1239" s="3" t="s">
        <v>497</v>
      </c>
      <c r="R1239" s="2">
        <v>700146</v>
      </c>
    </row>
    <row r="1240" spans="1:18" ht="20.100000000000001" customHeight="1" x14ac:dyDescent="0.2">
      <c r="A1240" s="208" t="s">
        <v>1909</v>
      </c>
      <c r="B1240" s="208" t="s">
        <v>1007</v>
      </c>
      <c r="C1240" s="209" t="s">
        <v>1007</v>
      </c>
      <c r="D1240" s="209" t="s">
        <v>1007</v>
      </c>
      <c r="E1240" s="186" t="s">
        <v>803</v>
      </c>
      <c r="F1240" s="211" t="s">
        <v>240</v>
      </c>
      <c r="G1240" s="186">
        <v>42312300</v>
      </c>
      <c r="H1240" s="36" t="s">
        <v>1938</v>
      </c>
      <c r="I1240" s="208">
        <v>10</v>
      </c>
      <c r="J1240" s="208" t="s">
        <v>33</v>
      </c>
      <c r="K1240" s="214">
        <v>120000</v>
      </c>
      <c r="L1240" s="215">
        <v>20</v>
      </c>
      <c r="M1240" s="208" t="s">
        <v>765</v>
      </c>
      <c r="N1240" s="216" t="s">
        <v>1063</v>
      </c>
      <c r="O1240" s="217" t="s">
        <v>35</v>
      </c>
      <c r="P1240" s="141" t="s">
        <v>79</v>
      </c>
      <c r="Q1240" s="3" t="s">
        <v>497</v>
      </c>
      <c r="R1240" s="2">
        <v>700146</v>
      </c>
    </row>
    <row r="1241" spans="1:18" ht="20.100000000000001" customHeight="1" x14ac:dyDescent="0.2">
      <c r="A1241" s="208" t="s">
        <v>1909</v>
      </c>
      <c r="B1241" s="208" t="s">
        <v>1007</v>
      </c>
      <c r="C1241" s="209" t="s">
        <v>1007</v>
      </c>
      <c r="D1241" s="209" t="s">
        <v>1007</v>
      </c>
      <c r="E1241" s="186" t="s">
        <v>803</v>
      </c>
      <c r="F1241" s="211" t="s">
        <v>240</v>
      </c>
      <c r="G1241" s="186">
        <v>51142400</v>
      </c>
      <c r="H1241" s="36" t="s">
        <v>1939</v>
      </c>
      <c r="I1241" s="208">
        <v>10</v>
      </c>
      <c r="J1241" s="208" t="s">
        <v>33</v>
      </c>
      <c r="K1241" s="214">
        <v>400000</v>
      </c>
      <c r="L1241" s="215">
        <v>40</v>
      </c>
      <c r="M1241" s="208" t="s">
        <v>765</v>
      </c>
      <c r="N1241" s="216" t="s">
        <v>1063</v>
      </c>
      <c r="O1241" s="217" t="s">
        <v>35</v>
      </c>
      <c r="P1241" s="141" t="s">
        <v>79</v>
      </c>
      <c r="Q1241" s="3" t="s">
        <v>497</v>
      </c>
      <c r="R1241" s="2">
        <v>700146</v>
      </c>
    </row>
    <row r="1242" spans="1:18" ht="20.100000000000001" customHeight="1" x14ac:dyDescent="0.2">
      <c r="A1242" s="208" t="s">
        <v>1909</v>
      </c>
      <c r="B1242" s="208" t="s">
        <v>1007</v>
      </c>
      <c r="C1242" s="209" t="s">
        <v>1007</v>
      </c>
      <c r="D1242" s="209" t="s">
        <v>1007</v>
      </c>
      <c r="E1242" s="186" t="s">
        <v>803</v>
      </c>
      <c r="F1242" s="211" t="s">
        <v>240</v>
      </c>
      <c r="G1242" s="186">
        <v>51142400</v>
      </c>
      <c r="H1242" s="27" t="s">
        <v>1940</v>
      </c>
      <c r="I1242" s="208">
        <v>10</v>
      </c>
      <c r="J1242" s="208" t="s">
        <v>33</v>
      </c>
      <c r="K1242" s="214">
        <v>600000</v>
      </c>
      <c r="L1242" s="215">
        <v>40</v>
      </c>
      <c r="M1242" s="208" t="s">
        <v>765</v>
      </c>
      <c r="N1242" s="216" t="s">
        <v>1063</v>
      </c>
      <c r="O1242" s="217" t="s">
        <v>35</v>
      </c>
      <c r="P1242" s="141" t="s">
        <v>79</v>
      </c>
      <c r="Q1242" s="3" t="s">
        <v>497</v>
      </c>
      <c r="R1242" s="2">
        <v>700146</v>
      </c>
    </row>
    <row r="1243" spans="1:18" ht="20.100000000000001" customHeight="1" x14ac:dyDescent="0.2">
      <c r="A1243" s="208" t="s">
        <v>1909</v>
      </c>
      <c r="B1243" s="208" t="s">
        <v>1007</v>
      </c>
      <c r="C1243" s="209" t="s">
        <v>1007</v>
      </c>
      <c r="D1243" s="209" t="s">
        <v>1007</v>
      </c>
      <c r="E1243" s="186" t="s">
        <v>803</v>
      </c>
      <c r="F1243" s="211" t="s">
        <v>240</v>
      </c>
      <c r="G1243" s="186">
        <v>51142400</v>
      </c>
      <c r="H1243" s="27" t="s">
        <v>1941</v>
      </c>
      <c r="I1243" s="208">
        <v>10</v>
      </c>
      <c r="J1243" s="208" t="s">
        <v>33</v>
      </c>
      <c r="K1243" s="214">
        <v>302000</v>
      </c>
      <c r="L1243" s="215">
        <v>20</v>
      </c>
      <c r="M1243" s="208" t="s">
        <v>765</v>
      </c>
      <c r="N1243" s="216" t="s">
        <v>1063</v>
      </c>
      <c r="O1243" s="217" t="s">
        <v>35</v>
      </c>
      <c r="P1243" s="141" t="s">
        <v>79</v>
      </c>
      <c r="Q1243" s="3" t="s">
        <v>497</v>
      </c>
      <c r="R1243" s="2">
        <v>700146</v>
      </c>
    </row>
    <row r="1244" spans="1:18" ht="20.100000000000001" customHeight="1" x14ac:dyDescent="0.2">
      <c r="A1244" s="208" t="s">
        <v>1909</v>
      </c>
      <c r="B1244" s="208" t="s">
        <v>1007</v>
      </c>
      <c r="C1244" s="209" t="s">
        <v>1007</v>
      </c>
      <c r="D1244" s="209" t="s">
        <v>1007</v>
      </c>
      <c r="E1244" s="186" t="s">
        <v>812</v>
      </c>
      <c r="F1244" s="211" t="s">
        <v>262</v>
      </c>
      <c r="G1244" s="186">
        <v>42132200</v>
      </c>
      <c r="H1244" s="27" t="s">
        <v>1942</v>
      </c>
      <c r="I1244" s="208">
        <v>10</v>
      </c>
      <c r="J1244" s="208" t="s">
        <v>33</v>
      </c>
      <c r="K1244" s="214">
        <v>700000</v>
      </c>
      <c r="L1244" s="215">
        <v>10</v>
      </c>
      <c r="M1244" s="208" t="s">
        <v>765</v>
      </c>
      <c r="N1244" s="216" t="s">
        <v>1063</v>
      </c>
      <c r="O1244" s="217" t="s">
        <v>67</v>
      </c>
      <c r="P1244" s="141" t="s">
        <v>36</v>
      </c>
      <c r="Q1244" s="3" t="s">
        <v>497</v>
      </c>
      <c r="R1244" s="2">
        <v>700145</v>
      </c>
    </row>
    <row r="1245" spans="1:18" ht="20.100000000000001" customHeight="1" x14ac:dyDescent="0.2">
      <c r="A1245" s="208" t="s">
        <v>1909</v>
      </c>
      <c r="B1245" s="208" t="s">
        <v>1007</v>
      </c>
      <c r="C1245" s="209" t="s">
        <v>1007</v>
      </c>
      <c r="D1245" s="209" t="s">
        <v>1007</v>
      </c>
      <c r="E1245" s="186" t="s">
        <v>812</v>
      </c>
      <c r="F1245" s="211" t="s">
        <v>262</v>
      </c>
      <c r="G1245" s="186">
        <v>42132200</v>
      </c>
      <c r="H1245" s="27" t="s">
        <v>1943</v>
      </c>
      <c r="I1245" s="208">
        <v>10</v>
      </c>
      <c r="J1245" s="208" t="s">
        <v>33</v>
      </c>
      <c r="K1245" s="214">
        <v>400000</v>
      </c>
      <c r="L1245" s="215">
        <v>20</v>
      </c>
      <c r="M1245" s="208" t="s">
        <v>765</v>
      </c>
      <c r="N1245" s="216" t="s">
        <v>1063</v>
      </c>
      <c r="O1245" s="217" t="s">
        <v>67</v>
      </c>
      <c r="P1245" s="141" t="s">
        <v>36</v>
      </c>
      <c r="Q1245" s="3" t="s">
        <v>497</v>
      </c>
      <c r="R1245" s="2">
        <v>700145</v>
      </c>
    </row>
    <row r="1246" spans="1:18" ht="20.100000000000001" customHeight="1" x14ac:dyDescent="0.2">
      <c r="A1246" s="208" t="s">
        <v>1909</v>
      </c>
      <c r="B1246" s="208" t="s">
        <v>1007</v>
      </c>
      <c r="C1246" s="209" t="s">
        <v>1007</v>
      </c>
      <c r="D1246" s="209" t="s">
        <v>1007</v>
      </c>
      <c r="E1246" s="186" t="s">
        <v>812</v>
      </c>
      <c r="F1246" s="211" t="s">
        <v>262</v>
      </c>
      <c r="G1246" s="186">
        <v>52151500</v>
      </c>
      <c r="H1246" s="27" t="s">
        <v>1944</v>
      </c>
      <c r="I1246" s="208">
        <v>10</v>
      </c>
      <c r="J1246" s="208" t="s">
        <v>33</v>
      </c>
      <c r="K1246" s="214">
        <v>100000</v>
      </c>
      <c r="L1246" s="215">
        <v>20</v>
      </c>
      <c r="M1246" s="208" t="s">
        <v>765</v>
      </c>
      <c r="N1246" s="216" t="s">
        <v>1063</v>
      </c>
      <c r="O1246" s="217" t="s">
        <v>35</v>
      </c>
      <c r="P1246" s="141" t="s">
        <v>79</v>
      </c>
      <c r="Q1246" s="3" t="s">
        <v>497</v>
      </c>
      <c r="R1246" s="2">
        <v>700146</v>
      </c>
    </row>
    <row r="1247" spans="1:18" ht="20.100000000000001" customHeight="1" x14ac:dyDescent="0.2">
      <c r="A1247" s="208" t="s">
        <v>1909</v>
      </c>
      <c r="B1247" s="208" t="s">
        <v>1007</v>
      </c>
      <c r="C1247" s="209" t="s">
        <v>1007</v>
      </c>
      <c r="D1247" s="209" t="s">
        <v>1007</v>
      </c>
      <c r="E1247" s="186" t="s">
        <v>812</v>
      </c>
      <c r="F1247" s="211" t="s">
        <v>262</v>
      </c>
      <c r="G1247" s="186">
        <v>46181700</v>
      </c>
      <c r="H1247" s="27" t="s">
        <v>1945</v>
      </c>
      <c r="I1247" s="208">
        <v>10</v>
      </c>
      <c r="J1247" s="208" t="s">
        <v>33</v>
      </c>
      <c r="K1247" s="214">
        <v>5780000</v>
      </c>
      <c r="L1247" s="215">
        <v>20</v>
      </c>
      <c r="M1247" s="208" t="s">
        <v>765</v>
      </c>
      <c r="N1247" s="216" t="s">
        <v>1063</v>
      </c>
      <c r="O1247" s="217" t="s">
        <v>35</v>
      </c>
      <c r="P1247" s="141" t="s">
        <v>79</v>
      </c>
      <c r="Q1247" s="3" t="s">
        <v>497</v>
      </c>
      <c r="R1247" s="2">
        <v>700146</v>
      </c>
    </row>
    <row r="1248" spans="1:18" ht="20.100000000000001" customHeight="1" x14ac:dyDescent="0.2">
      <c r="A1248" s="208" t="s">
        <v>1909</v>
      </c>
      <c r="B1248" s="208" t="s">
        <v>1007</v>
      </c>
      <c r="C1248" s="209" t="s">
        <v>1007</v>
      </c>
      <c r="D1248" s="209" t="s">
        <v>1151</v>
      </c>
      <c r="E1248" s="186" t="s">
        <v>1185</v>
      </c>
      <c r="F1248" s="211" t="s">
        <v>83</v>
      </c>
      <c r="G1248" s="186">
        <v>46191600</v>
      </c>
      <c r="H1248" s="27" t="s">
        <v>1946</v>
      </c>
      <c r="I1248" s="208">
        <v>10</v>
      </c>
      <c r="J1248" s="208" t="s">
        <v>33</v>
      </c>
      <c r="K1248" s="214">
        <v>26000000</v>
      </c>
      <c r="L1248" s="215">
        <v>40</v>
      </c>
      <c r="M1248" s="208" t="s">
        <v>765</v>
      </c>
      <c r="N1248" s="216" t="s">
        <v>1063</v>
      </c>
      <c r="O1248" s="217" t="s">
        <v>67</v>
      </c>
      <c r="P1248" s="141" t="s">
        <v>36</v>
      </c>
      <c r="Q1248" s="3" t="s">
        <v>497</v>
      </c>
      <c r="R1248" s="2">
        <v>700298</v>
      </c>
    </row>
    <row r="1249" spans="1:18" ht="20.100000000000001" customHeight="1" x14ac:dyDescent="0.2">
      <c r="A1249" s="208" t="s">
        <v>1909</v>
      </c>
      <c r="B1249" s="208" t="s">
        <v>1007</v>
      </c>
      <c r="C1249" s="209" t="s">
        <v>1007</v>
      </c>
      <c r="D1249" s="209" t="s">
        <v>1007</v>
      </c>
      <c r="E1249" s="186" t="s">
        <v>1199</v>
      </c>
      <c r="F1249" s="211" t="s">
        <v>1200</v>
      </c>
      <c r="G1249" s="186">
        <v>39111600</v>
      </c>
      <c r="H1249" s="27" t="s">
        <v>1947</v>
      </c>
      <c r="I1249" s="208">
        <v>10</v>
      </c>
      <c r="J1249" s="208" t="s">
        <v>33</v>
      </c>
      <c r="K1249" s="214">
        <v>800000</v>
      </c>
      <c r="L1249" s="215">
        <v>40</v>
      </c>
      <c r="M1249" s="208" t="s">
        <v>765</v>
      </c>
      <c r="N1249" s="216" t="s">
        <v>1063</v>
      </c>
      <c r="O1249" s="217" t="s">
        <v>35</v>
      </c>
      <c r="P1249" s="141" t="s">
        <v>79</v>
      </c>
      <c r="Q1249" s="3" t="s">
        <v>497</v>
      </c>
      <c r="R1249" s="2">
        <v>700146</v>
      </c>
    </row>
    <row r="1250" spans="1:18" ht="20.100000000000001" customHeight="1" x14ac:dyDescent="0.2">
      <c r="A1250" s="208" t="s">
        <v>1909</v>
      </c>
      <c r="B1250" s="208" t="s">
        <v>1007</v>
      </c>
      <c r="C1250" s="209" t="s">
        <v>1007</v>
      </c>
      <c r="D1250" s="209" t="s">
        <v>1007</v>
      </c>
      <c r="E1250" s="186" t="s">
        <v>1206</v>
      </c>
      <c r="F1250" s="211" t="s">
        <v>1207</v>
      </c>
      <c r="G1250" s="186">
        <v>52161520</v>
      </c>
      <c r="H1250" s="27" t="s">
        <v>1948</v>
      </c>
      <c r="I1250" s="208">
        <v>10</v>
      </c>
      <c r="J1250" s="208" t="s">
        <v>33</v>
      </c>
      <c r="K1250" s="214">
        <v>9000000</v>
      </c>
      <c r="L1250" s="215">
        <v>10</v>
      </c>
      <c r="M1250" s="208" t="s">
        <v>765</v>
      </c>
      <c r="N1250" s="216" t="s">
        <v>1063</v>
      </c>
      <c r="O1250" s="217" t="s">
        <v>67</v>
      </c>
      <c r="P1250" s="141" t="s">
        <v>79</v>
      </c>
      <c r="Q1250" s="3" t="s">
        <v>1406</v>
      </c>
      <c r="R1250" s="2">
        <v>700139</v>
      </c>
    </row>
    <row r="1251" spans="1:18" ht="20.100000000000001" customHeight="1" x14ac:dyDescent="0.2">
      <c r="A1251" s="208" t="s">
        <v>1909</v>
      </c>
      <c r="B1251" s="208" t="s">
        <v>1007</v>
      </c>
      <c r="C1251" s="209" t="s">
        <v>1007</v>
      </c>
      <c r="D1251" s="209" t="s">
        <v>1007</v>
      </c>
      <c r="E1251" s="186" t="s">
        <v>1206</v>
      </c>
      <c r="F1251" s="211" t="s">
        <v>1207</v>
      </c>
      <c r="G1251" s="186">
        <v>52161520</v>
      </c>
      <c r="H1251" s="27" t="s">
        <v>1949</v>
      </c>
      <c r="I1251" s="208">
        <v>10</v>
      </c>
      <c r="J1251" s="208" t="s">
        <v>33</v>
      </c>
      <c r="K1251" s="214">
        <v>6500000</v>
      </c>
      <c r="L1251" s="215">
        <v>10</v>
      </c>
      <c r="M1251" s="208" t="s">
        <v>765</v>
      </c>
      <c r="N1251" s="216" t="s">
        <v>1063</v>
      </c>
      <c r="O1251" s="217" t="s">
        <v>67</v>
      </c>
      <c r="P1251" s="141" t="s">
        <v>79</v>
      </c>
      <c r="Q1251" s="3" t="s">
        <v>1406</v>
      </c>
      <c r="R1251" s="2">
        <v>700139</v>
      </c>
    </row>
    <row r="1252" spans="1:18" ht="20.100000000000001" customHeight="1" x14ac:dyDescent="0.2">
      <c r="A1252" s="208" t="s">
        <v>1909</v>
      </c>
      <c r="B1252" s="208" t="s">
        <v>1007</v>
      </c>
      <c r="C1252" s="209" t="s">
        <v>1007</v>
      </c>
      <c r="D1252" s="209" t="s">
        <v>1007</v>
      </c>
      <c r="E1252" s="186" t="s">
        <v>1206</v>
      </c>
      <c r="F1252" s="211" t="s">
        <v>1207</v>
      </c>
      <c r="G1252" s="186">
        <v>52161600</v>
      </c>
      <c r="H1252" s="27" t="s">
        <v>1950</v>
      </c>
      <c r="I1252" s="208">
        <v>10</v>
      </c>
      <c r="J1252" s="208" t="s">
        <v>33</v>
      </c>
      <c r="K1252" s="214">
        <v>1600000</v>
      </c>
      <c r="L1252" s="215">
        <v>10</v>
      </c>
      <c r="M1252" s="208" t="s">
        <v>765</v>
      </c>
      <c r="N1252" s="216" t="s">
        <v>1063</v>
      </c>
      <c r="O1252" s="217" t="s">
        <v>67</v>
      </c>
      <c r="P1252" s="141" t="s">
        <v>79</v>
      </c>
      <c r="Q1252" s="3" t="s">
        <v>1406</v>
      </c>
      <c r="R1252" s="2">
        <v>700139</v>
      </c>
    </row>
    <row r="1253" spans="1:18" ht="20.100000000000001" customHeight="1" x14ac:dyDescent="0.2">
      <c r="A1253" s="208" t="s">
        <v>1909</v>
      </c>
      <c r="B1253" s="208" t="s">
        <v>1007</v>
      </c>
      <c r="C1253" s="209" t="s">
        <v>1007</v>
      </c>
      <c r="D1253" s="209" t="s">
        <v>1007</v>
      </c>
      <c r="E1253" s="186" t="s">
        <v>1206</v>
      </c>
      <c r="F1253" s="211" t="s">
        <v>1207</v>
      </c>
      <c r="G1253" s="186">
        <v>52161500</v>
      </c>
      <c r="H1253" s="27" t="s">
        <v>1951</v>
      </c>
      <c r="I1253" s="208">
        <v>10</v>
      </c>
      <c r="J1253" s="208" t="s">
        <v>33</v>
      </c>
      <c r="K1253" s="214">
        <v>76000000</v>
      </c>
      <c r="L1253" s="215">
        <v>8</v>
      </c>
      <c r="M1253" s="208" t="s">
        <v>765</v>
      </c>
      <c r="N1253" s="216" t="s">
        <v>1063</v>
      </c>
      <c r="O1253" s="217" t="s">
        <v>67</v>
      </c>
      <c r="P1253" s="141" t="s">
        <v>79</v>
      </c>
      <c r="Q1253" s="3" t="s">
        <v>1406</v>
      </c>
      <c r="R1253" s="2">
        <v>700139</v>
      </c>
    </row>
    <row r="1254" spans="1:18" ht="20.100000000000001" customHeight="1" x14ac:dyDescent="0.2">
      <c r="A1254" s="208" t="s">
        <v>1909</v>
      </c>
      <c r="B1254" s="208" t="s">
        <v>1007</v>
      </c>
      <c r="C1254" s="209" t="s">
        <v>1007</v>
      </c>
      <c r="D1254" s="209" t="s">
        <v>1007</v>
      </c>
      <c r="E1254" s="186" t="s">
        <v>1206</v>
      </c>
      <c r="F1254" s="211" t="s">
        <v>1207</v>
      </c>
      <c r="G1254" s="186">
        <v>52161520</v>
      </c>
      <c r="H1254" s="27" t="s">
        <v>1952</v>
      </c>
      <c r="I1254" s="208">
        <v>10</v>
      </c>
      <c r="J1254" s="208" t="s">
        <v>33</v>
      </c>
      <c r="K1254" s="214">
        <v>18000000</v>
      </c>
      <c r="L1254" s="215">
        <v>4</v>
      </c>
      <c r="M1254" s="208" t="s">
        <v>765</v>
      </c>
      <c r="N1254" s="216" t="s">
        <v>1063</v>
      </c>
      <c r="O1254" s="217" t="s">
        <v>67</v>
      </c>
      <c r="P1254" s="141" t="s">
        <v>79</v>
      </c>
      <c r="Q1254" s="3" t="s">
        <v>1406</v>
      </c>
      <c r="R1254" s="2">
        <v>700139</v>
      </c>
    </row>
    <row r="1255" spans="1:18" ht="20.100000000000001" customHeight="1" x14ac:dyDescent="0.2">
      <c r="A1255" s="208" t="s">
        <v>1909</v>
      </c>
      <c r="B1255" s="208" t="s">
        <v>1007</v>
      </c>
      <c r="C1255" s="209" t="s">
        <v>1007</v>
      </c>
      <c r="D1255" s="209" t="s">
        <v>1007</v>
      </c>
      <c r="E1255" s="186" t="s">
        <v>839</v>
      </c>
      <c r="F1255" s="211" t="s">
        <v>91</v>
      </c>
      <c r="G1255" s="186">
        <v>42291600</v>
      </c>
      <c r="H1255" s="27" t="s">
        <v>1953</v>
      </c>
      <c r="I1255" s="208">
        <v>10</v>
      </c>
      <c r="J1255" s="208" t="s">
        <v>33</v>
      </c>
      <c r="K1255" s="214">
        <v>60000</v>
      </c>
      <c r="L1255" s="215">
        <v>20</v>
      </c>
      <c r="M1255" s="208" t="s">
        <v>765</v>
      </c>
      <c r="N1255" s="216" t="s">
        <v>1063</v>
      </c>
      <c r="O1255" s="217" t="s">
        <v>35</v>
      </c>
      <c r="P1255" s="141" t="s">
        <v>79</v>
      </c>
      <c r="Q1255" s="3" t="s">
        <v>497</v>
      </c>
      <c r="R1255" s="2">
        <v>700146</v>
      </c>
    </row>
    <row r="1256" spans="1:18" ht="20.100000000000001" customHeight="1" x14ac:dyDescent="0.2">
      <c r="A1256" s="208" t="s">
        <v>1909</v>
      </c>
      <c r="B1256" s="208" t="s">
        <v>1007</v>
      </c>
      <c r="C1256" s="209" t="s">
        <v>1007</v>
      </c>
      <c r="D1256" s="209" t="s">
        <v>1007</v>
      </c>
      <c r="E1256" s="186" t="s">
        <v>839</v>
      </c>
      <c r="F1256" s="211" t="s">
        <v>91</v>
      </c>
      <c r="G1256" s="186">
        <v>46181700</v>
      </c>
      <c r="H1256" s="27" t="s">
        <v>1954</v>
      </c>
      <c r="I1256" s="208">
        <v>10</v>
      </c>
      <c r="J1256" s="208" t="s">
        <v>33</v>
      </c>
      <c r="K1256" s="214">
        <v>4200000</v>
      </c>
      <c r="L1256" s="215">
        <v>10</v>
      </c>
      <c r="M1256" s="208" t="s">
        <v>765</v>
      </c>
      <c r="N1256" s="216" t="s">
        <v>1063</v>
      </c>
      <c r="O1256" s="217" t="s">
        <v>35</v>
      </c>
      <c r="P1256" s="141" t="s">
        <v>79</v>
      </c>
      <c r="Q1256" s="3" t="s">
        <v>497</v>
      </c>
      <c r="R1256" s="32">
        <v>700146</v>
      </c>
    </row>
    <row r="1257" spans="1:18" ht="20.100000000000001" customHeight="1" x14ac:dyDescent="0.2">
      <c r="A1257" s="208" t="s">
        <v>1909</v>
      </c>
      <c r="B1257" s="208" t="s">
        <v>1007</v>
      </c>
      <c r="C1257" s="209" t="s">
        <v>1007</v>
      </c>
      <c r="D1257" s="209" t="s">
        <v>1007</v>
      </c>
      <c r="E1257" s="186" t="s">
        <v>839</v>
      </c>
      <c r="F1257" s="211" t="s">
        <v>91</v>
      </c>
      <c r="G1257" s="186">
        <v>42171600</v>
      </c>
      <c r="H1257" s="27" t="s">
        <v>1955</v>
      </c>
      <c r="I1257" s="208">
        <v>10</v>
      </c>
      <c r="J1257" s="208" t="s">
        <v>33</v>
      </c>
      <c r="K1257" s="214">
        <v>1200000</v>
      </c>
      <c r="L1257" s="215">
        <v>40</v>
      </c>
      <c r="M1257" s="208" t="s">
        <v>765</v>
      </c>
      <c r="N1257" s="216" t="s">
        <v>1063</v>
      </c>
      <c r="O1257" s="217" t="s">
        <v>35</v>
      </c>
      <c r="P1257" s="141" t="s">
        <v>79</v>
      </c>
      <c r="Q1257" s="3" t="s">
        <v>497</v>
      </c>
      <c r="R1257" s="32">
        <v>700146</v>
      </c>
    </row>
    <row r="1258" spans="1:18" ht="20.100000000000001" customHeight="1" x14ac:dyDescent="0.2">
      <c r="A1258" s="208" t="s">
        <v>1909</v>
      </c>
      <c r="B1258" s="208" t="s">
        <v>1007</v>
      </c>
      <c r="C1258" s="209" t="s">
        <v>1007</v>
      </c>
      <c r="D1258" s="209" t="s">
        <v>1007</v>
      </c>
      <c r="E1258" s="186" t="s">
        <v>839</v>
      </c>
      <c r="F1258" s="211" t="s">
        <v>91</v>
      </c>
      <c r="G1258" s="186">
        <v>42171600</v>
      </c>
      <c r="H1258" s="27" t="s">
        <v>1956</v>
      </c>
      <c r="I1258" s="208">
        <v>10</v>
      </c>
      <c r="J1258" s="208" t="s">
        <v>33</v>
      </c>
      <c r="K1258" s="214">
        <v>1840000</v>
      </c>
      <c r="L1258" s="215">
        <v>40</v>
      </c>
      <c r="M1258" s="208" t="s">
        <v>765</v>
      </c>
      <c r="N1258" s="216" t="s">
        <v>1063</v>
      </c>
      <c r="O1258" s="217" t="s">
        <v>35</v>
      </c>
      <c r="P1258" s="141" t="s">
        <v>79</v>
      </c>
      <c r="Q1258" s="3" t="s">
        <v>497</v>
      </c>
      <c r="R1258" s="32">
        <v>700146</v>
      </c>
    </row>
    <row r="1259" spans="1:18" ht="20.100000000000001" customHeight="1" x14ac:dyDescent="0.2">
      <c r="A1259" s="208" t="s">
        <v>1909</v>
      </c>
      <c r="B1259" s="208" t="s">
        <v>1007</v>
      </c>
      <c r="C1259" s="209" t="s">
        <v>1007</v>
      </c>
      <c r="D1259" s="209" t="s">
        <v>1007</v>
      </c>
      <c r="E1259" s="186" t="s">
        <v>839</v>
      </c>
      <c r="F1259" s="211" t="s">
        <v>91</v>
      </c>
      <c r="G1259" s="186">
        <v>42171600</v>
      </c>
      <c r="H1259" s="27" t="s">
        <v>1957</v>
      </c>
      <c r="I1259" s="208">
        <v>10</v>
      </c>
      <c r="J1259" s="208" t="s">
        <v>33</v>
      </c>
      <c r="K1259" s="214">
        <v>900000</v>
      </c>
      <c r="L1259" s="215">
        <v>20</v>
      </c>
      <c r="M1259" s="208" t="s">
        <v>765</v>
      </c>
      <c r="N1259" s="216" t="s">
        <v>1063</v>
      </c>
      <c r="O1259" s="217" t="s">
        <v>35</v>
      </c>
      <c r="P1259" s="141" t="s">
        <v>79</v>
      </c>
      <c r="Q1259" s="3" t="s">
        <v>497</v>
      </c>
      <c r="R1259" s="32">
        <v>700146</v>
      </c>
    </row>
    <row r="1260" spans="1:18" ht="20.100000000000001" customHeight="1" x14ac:dyDescent="0.2">
      <c r="A1260" s="208" t="s">
        <v>1909</v>
      </c>
      <c r="B1260" s="208" t="s">
        <v>1007</v>
      </c>
      <c r="C1260" s="209" t="s">
        <v>1007</v>
      </c>
      <c r="D1260" s="209" t="s">
        <v>1007</v>
      </c>
      <c r="E1260" s="186" t="s">
        <v>839</v>
      </c>
      <c r="F1260" s="211" t="s">
        <v>91</v>
      </c>
      <c r="G1260" s="186">
        <v>42171600</v>
      </c>
      <c r="H1260" s="27" t="s">
        <v>1958</v>
      </c>
      <c r="I1260" s="208">
        <v>10</v>
      </c>
      <c r="J1260" s="208" t="s">
        <v>33</v>
      </c>
      <c r="K1260" s="214">
        <v>900000</v>
      </c>
      <c r="L1260" s="215">
        <v>20</v>
      </c>
      <c r="M1260" s="208" t="s">
        <v>765</v>
      </c>
      <c r="N1260" s="216" t="s">
        <v>1063</v>
      </c>
      <c r="O1260" s="217" t="s">
        <v>35</v>
      </c>
      <c r="P1260" s="141" t="s">
        <v>79</v>
      </c>
      <c r="Q1260" s="3" t="s">
        <v>497</v>
      </c>
      <c r="R1260" s="32">
        <v>700146</v>
      </c>
    </row>
    <row r="1261" spans="1:18" ht="20.100000000000001" customHeight="1" x14ac:dyDescent="0.2">
      <c r="A1261" s="208" t="s">
        <v>1909</v>
      </c>
      <c r="B1261" s="208" t="s">
        <v>1007</v>
      </c>
      <c r="C1261" s="209" t="s">
        <v>1007</v>
      </c>
      <c r="D1261" s="209" t="s">
        <v>1007</v>
      </c>
      <c r="E1261" s="186" t="s">
        <v>839</v>
      </c>
      <c r="F1261" s="211" t="s">
        <v>91</v>
      </c>
      <c r="G1261" s="186">
        <v>42171600</v>
      </c>
      <c r="H1261" s="27" t="s">
        <v>1959</v>
      </c>
      <c r="I1261" s="208">
        <v>10</v>
      </c>
      <c r="J1261" s="208" t="s">
        <v>33</v>
      </c>
      <c r="K1261" s="214">
        <v>900000</v>
      </c>
      <c r="L1261" s="215">
        <v>20</v>
      </c>
      <c r="M1261" s="208" t="s">
        <v>765</v>
      </c>
      <c r="N1261" s="216" t="s">
        <v>1063</v>
      </c>
      <c r="O1261" s="217" t="s">
        <v>35</v>
      </c>
      <c r="P1261" s="141" t="s">
        <v>79</v>
      </c>
      <c r="Q1261" s="3" t="s">
        <v>497</v>
      </c>
      <c r="R1261" s="32">
        <v>700146</v>
      </c>
    </row>
    <row r="1262" spans="1:18" ht="20.100000000000001" customHeight="1" x14ac:dyDescent="0.2">
      <c r="A1262" s="208" t="s">
        <v>1909</v>
      </c>
      <c r="B1262" s="208" t="s">
        <v>1007</v>
      </c>
      <c r="C1262" s="209" t="s">
        <v>1007</v>
      </c>
      <c r="D1262" s="209" t="s">
        <v>1007</v>
      </c>
      <c r="E1262" s="186" t="s">
        <v>839</v>
      </c>
      <c r="F1262" s="211" t="s">
        <v>91</v>
      </c>
      <c r="G1262" s="186">
        <v>42171600</v>
      </c>
      <c r="H1262" s="27" t="s">
        <v>1960</v>
      </c>
      <c r="I1262" s="208">
        <v>10</v>
      </c>
      <c r="J1262" s="208" t="s">
        <v>33</v>
      </c>
      <c r="K1262" s="214">
        <v>900000</v>
      </c>
      <c r="L1262" s="215">
        <v>20</v>
      </c>
      <c r="M1262" s="208" t="s">
        <v>765</v>
      </c>
      <c r="N1262" s="216" t="s">
        <v>1063</v>
      </c>
      <c r="O1262" s="217" t="s">
        <v>35</v>
      </c>
      <c r="P1262" s="141" t="s">
        <v>79</v>
      </c>
      <c r="Q1262" s="3" t="s">
        <v>497</v>
      </c>
      <c r="R1262" s="32">
        <v>700146</v>
      </c>
    </row>
    <row r="1263" spans="1:18" ht="20.100000000000001" customHeight="1" x14ac:dyDescent="0.2">
      <c r="A1263" s="208" t="s">
        <v>1909</v>
      </c>
      <c r="B1263" s="208" t="s">
        <v>1007</v>
      </c>
      <c r="C1263" s="209" t="s">
        <v>1007</v>
      </c>
      <c r="D1263" s="209" t="s">
        <v>1007</v>
      </c>
      <c r="E1263" s="186" t="s">
        <v>839</v>
      </c>
      <c r="F1263" s="211" t="s">
        <v>91</v>
      </c>
      <c r="G1263" s="186">
        <v>41114500</v>
      </c>
      <c r="H1263" s="27" t="s">
        <v>1961</v>
      </c>
      <c r="I1263" s="208">
        <v>10</v>
      </c>
      <c r="J1263" s="208" t="s">
        <v>33</v>
      </c>
      <c r="K1263" s="214">
        <v>1800000</v>
      </c>
      <c r="L1263" s="215">
        <v>20</v>
      </c>
      <c r="M1263" s="208" t="s">
        <v>765</v>
      </c>
      <c r="N1263" s="216" t="s">
        <v>1063</v>
      </c>
      <c r="O1263" s="217" t="s">
        <v>35</v>
      </c>
      <c r="P1263" s="141" t="s">
        <v>79</v>
      </c>
      <c r="Q1263" s="3" t="s">
        <v>497</v>
      </c>
      <c r="R1263" s="2">
        <v>700146</v>
      </c>
    </row>
    <row r="1264" spans="1:18" ht="20.100000000000001" customHeight="1" x14ac:dyDescent="0.2">
      <c r="A1264" s="208" t="s">
        <v>1909</v>
      </c>
      <c r="B1264" s="208" t="s">
        <v>1007</v>
      </c>
      <c r="C1264" s="209" t="s">
        <v>1007</v>
      </c>
      <c r="D1264" s="209" t="s">
        <v>1007</v>
      </c>
      <c r="E1264" s="186" t="s">
        <v>839</v>
      </c>
      <c r="F1264" s="211" t="s">
        <v>91</v>
      </c>
      <c r="G1264" s="186">
        <v>42182100</v>
      </c>
      <c r="H1264" s="27" t="s">
        <v>1962</v>
      </c>
      <c r="I1264" s="208">
        <v>10</v>
      </c>
      <c r="J1264" s="208" t="s">
        <v>33</v>
      </c>
      <c r="K1264" s="214">
        <v>2000000</v>
      </c>
      <c r="L1264" s="215">
        <v>20</v>
      </c>
      <c r="M1264" s="208" t="s">
        <v>765</v>
      </c>
      <c r="N1264" s="216" t="s">
        <v>1063</v>
      </c>
      <c r="O1264" s="217" t="s">
        <v>35</v>
      </c>
      <c r="P1264" s="141" t="s">
        <v>79</v>
      </c>
      <c r="Q1264" s="3" t="s">
        <v>497</v>
      </c>
      <c r="R1264" s="2">
        <v>700146</v>
      </c>
    </row>
    <row r="1265" spans="1:18" ht="20.100000000000001" customHeight="1" x14ac:dyDescent="0.2">
      <c r="A1265" s="208" t="s">
        <v>1909</v>
      </c>
      <c r="B1265" s="208" t="s">
        <v>1007</v>
      </c>
      <c r="C1265" s="209" t="s">
        <v>1007</v>
      </c>
      <c r="D1265" s="209" t="s">
        <v>1007</v>
      </c>
      <c r="E1265" s="186" t="s">
        <v>839</v>
      </c>
      <c r="F1265" s="211" t="s">
        <v>91</v>
      </c>
      <c r="G1265" s="186">
        <v>42172100</v>
      </c>
      <c r="H1265" s="27" t="s">
        <v>1963</v>
      </c>
      <c r="I1265" s="208">
        <v>10</v>
      </c>
      <c r="J1265" s="208" t="s">
        <v>33</v>
      </c>
      <c r="K1265" s="214">
        <v>1000000</v>
      </c>
      <c r="L1265" s="215">
        <v>20</v>
      </c>
      <c r="M1265" s="208" t="s">
        <v>765</v>
      </c>
      <c r="N1265" s="216" t="s">
        <v>1063</v>
      </c>
      <c r="O1265" s="217" t="s">
        <v>35</v>
      </c>
      <c r="P1265" s="141" t="s">
        <v>79</v>
      </c>
      <c r="Q1265" s="3" t="s">
        <v>497</v>
      </c>
      <c r="R1265" s="2">
        <v>700146</v>
      </c>
    </row>
    <row r="1266" spans="1:18" ht="20.100000000000001" customHeight="1" x14ac:dyDescent="0.2">
      <c r="A1266" s="208" t="s">
        <v>1909</v>
      </c>
      <c r="B1266" s="208" t="s">
        <v>1007</v>
      </c>
      <c r="C1266" s="209" t="s">
        <v>1007</v>
      </c>
      <c r="D1266" s="209" t="s">
        <v>1007</v>
      </c>
      <c r="E1266" s="186" t="s">
        <v>839</v>
      </c>
      <c r="F1266" s="211" t="s">
        <v>91</v>
      </c>
      <c r="G1266" s="186">
        <v>42182400</v>
      </c>
      <c r="H1266" s="27" t="s">
        <v>1964</v>
      </c>
      <c r="I1266" s="208">
        <v>10</v>
      </c>
      <c r="J1266" s="208" t="s">
        <v>33</v>
      </c>
      <c r="K1266" s="214">
        <v>20000000</v>
      </c>
      <c r="L1266" s="215">
        <v>1</v>
      </c>
      <c r="M1266" s="208" t="s">
        <v>765</v>
      </c>
      <c r="N1266" s="216" t="s">
        <v>1063</v>
      </c>
      <c r="O1266" s="217" t="s">
        <v>67</v>
      </c>
      <c r="P1266" s="141" t="s">
        <v>36</v>
      </c>
      <c r="Q1266" s="3" t="s">
        <v>497</v>
      </c>
      <c r="R1266" s="2">
        <v>700144</v>
      </c>
    </row>
    <row r="1267" spans="1:18" ht="20.100000000000001" customHeight="1" x14ac:dyDescent="0.2">
      <c r="A1267" s="208" t="s">
        <v>1909</v>
      </c>
      <c r="B1267" s="208" t="s">
        <v>1007</v>
      </c>
      <c r="C1267" s="209" t="s">
        <v>1007</v>
      </c>
      <c r="D1267" s="209" t="s">
        <v>1007</v>
      </c>
      <c r="E1267" s="186" t="s">
        <v>839</v>
      </c>
      <c r="F1267" s="211" t="s">
        <v>91</v>
      </c>
      <c r="G1267" s="186">
        <v>41112100</v>
      </c>
      <c r="H1267" s="27" t="s">
        <v>1965</v>
      </c>
      <c r="I1267" s="208">
        <v>10</v>
      </c>
      <c r="J1267" s="208" t="s">
        <v>33</v>
      </c>
      <c r="K1267" s="214">
        <v>1000000</v>
      </c>
      <c r="L1267" s="215">
        <v>1</v>
      </c>
      <c r="M1267" s="208" t="s">
        <v>765</v>
      </c>
      <c r="N1267" s="216" t="s">
        <v>1063</v>
      </c>
      <c r="O1267" s="217" t="s">
        <v>67</v>
      </c>
      <c r="P1267" s="141" t="s">
        <v>35</v>
      </c>
      <c r="Q1267" s="3" t="s">
        <v>1074</v>
      </c>
      <c r="R1267" s="2">
        <v>700142</v>
      </c>
    </row>
    <row r="1268" spans="1:18" ht="20.100000000000001" customHeight="1" x14ac:dyDescent="0.2">
      <c r="A1268" s="208" t="s">
        <v>1909</v>
      </c>
      <c r="B1268" s="208" t="s">
        <v>1007</v>
      </c>
      <c r="C1268" s="209" t="s">
        <v>1007</v>
      </c>
      <c r="D1268" s="209" t="s">
        <v>1007</v>
      </c>
      <c r="E1268" s="186" t="s">
        <v>839</v>
      </c>
      <c r="F1268" s="211" t="s">
        <v>91</v>
      </c>
      <c r="G1268" s="186">
        <v>42171600</v>
      </c>
      <c r="H1268" s="27" t="s">
        <v>1966</v>
      </c>
      <c r="I1268" s="208">
        <v>10</v>
      </c>
      <c r="J1268" s="208" t="s">
        <v>33</v>
      </c>
      <c r="K1268" s="214">
        <v>2400000</v>
      </c>
      <c r="L1268" s="215">
        <v>10</v>
      </c>
      <c r="M1268" s="208" t="s">
        <v>765</v>
      </c>
      <c r="N1268" s="216" t="s">
        <v>1063</v>
      </c>
      <c r="O1268" s="217" t="s">
        <v>35</v>
      </c>
      <c r="P1268" s="141" t="s">
        <v>79</v>
      </c>
      <c r="Q1268" s="3" t="s">
        <v>497</v>
      </c>
      <c r="R1268" s="2">
        <v>700146</v>
      </c>
    </row>
    <row r="1269" spans="1:18" ht="20.100000000000001" customHeight="1" x14ac:dyDescent="0.2">
      <c r="A1269" s="208" t="s">
        <v>1909</v>
      </c>
      <c r="B1269" s="208" t="s">
        <v>1007</v>
      </c>
      <c r="C1269" s="209" t="s">
        <v>1007</v>
      </c>
      <c r="D1269" s="209" t="s">
        <v>1007</v>
      </c>
      <c r="E1269" s="186" t="s">
        <v>858</v>
      </c>
      <c r="F1269" s="211" t="s">
        <v>363</v>
      </c>
      <c r="G1269" s="186">
        <v>83101500</v>
      </c>
      <c r="H1269" s="27" t="s">
        <v>1967</v>
      </c>
      <c r="I1269" s="208">
        <v>10</v>
      </c>
      <c r="J1269" s="208" t="s">
        <v>33</v>
      </c>
      <c r="K1269" s="214">
        <v>60000000</v>
      </c>
      <c r="L1269" s="215">
        <v>1</v>
      </c>
      <c r="M1269" s="208" t="s">
        <v>765</v>
      </c>
      <c r="N1269" s="216" t="s">
        <v>1063</v>
      </c>
      <c r="O1269" s="217" t="s">
        <v>127</v>
      </c>
      <c r="P1269" s="141" t="s">
        <v>127</v>
      </c>
      <c r="Q1269" s="3" t="s">
        <v>650</v>
      </c>
      <c r="R1269" s="2"/>
    </row>
    <row r="1270" spans="1:18" ht="20.100000000000001" customHeight="1" x14ac:dyDescent="0.2">
      <c r="A1270" s="208" t="s">
        <v>1909</v>
      </c>
      <c r="B1270" s="208" t="s">
        <v>1007</v>
      </c>
      <c r="C1270" s="209" t="s">
        <v>1007</v>
      </c>
      <c r="D1270" s="209" t="s">
        <v>1061</v>
      </c>
      <c r="E1270" s="186" t="s">
        <v>869</v>
      </c>
      <c r="F1270" s="211" t="s">
        <v>1273</v>
      </c>
      <c r="G1270" s="186">
        <v>72121400</v>
      </c>
      <c r="H1270" s="27" t="s">
        <v>1968</v>
      </c>
      <c r="I1270" s="208">
        <v>10</v>
      </c>
      <c r="J1270" s="208" t="s">
        <v>33</v>
      </c>
      <c r="K1270" s="214">
        <v>770890000</v>
      </c>
      <c r="L1270" s="215">
        <v>1</v>
      </c>
      <c r="M1270" s="208" t="s">
        <v>765</v>
      </c>
      <c r="N1270" s="216" t="s">
        <v>1063</v>
      </c>
      <c r="O1270" s="217" t="s">
        <v>36</v>
      </c>
      <c r="P1270" s="141" t="s">
        <v>79</v>
      </c>
      <c r="Q1270" s="3" t="s">
        <v>448</v>
      </c>
      <c r="R1270" s="2">
        <v>700099</v>
      </c>
    </row>
    <row r="1271" spans="1:18" ht="20.100000000000001" customHeight="1" x14ac:dyDescent="0.2">
      <c r="A1271" s="208" t="s">
        <v>1909</v>
      </c>
      <c r="B1271" s="208" t="s">
        <v>1007</v>
      </c>
      <c r="C1271" s="209" t="s">
        <v>1007</v>
      </c>
      <c r="D1271" s="209" t="s">
        <v>1007</v>
      </c>
      <c r="E1271" s="186" t="s">
        <v>869</v>
      </c>
      <c r="F1271" s="211" t="s">
        <v>1273</v>
      </c>
      <c r="G1271" s="186">
        <v>80101500</v>
      </c>
      <c r="H1271" s="27" t="s">
        <v>1969</v>
      </c>
      <c r="I1271" s="208">
        <v>10</v>
      </c>
      <c r="J1271" s="208" t="s">
        <v>33</v>
      </c>
      <c r="K1271" s="214">
        <v>77000000</v>
      </c>
      <c r="L1271" s="215">
        <v>11</v>
      </c>
      <c r="M1271" s="208" t="s">
        <v>765</v>
      </c>
      <c r="N1271" s="216" t="s">
        <v>1063</v>
      </c>
      <c r="O1271" s="217" t="s">
        <v>127</v>
      </c>
      <c r="P1271" s="141" t="s">
        <v>68</v>
      </c>
      <c r="Q1271" s="3" t="s">
        <v>448</v>
      </c>
      <c r="R1271" s="29">
        <v>700129</v>
      </c>
    </row>
    <row r="1272" spans="1:18" ht="20.100000000000001" customHeight="1" x14ac:dyDescent="0.2">
      <c r="A1272" s="208" t="s">
        <v>1909</v>
      </c>
      <c r="B1272" s="208" t="s">
        <v>1007</v>
      </c>
      <c r="C1272" s="209" t="s">
        <v>1007</v>
      </c>
      <c r="D1272" s="209" t="s">
        <v>1007</v>
      </c>
      <c r="E1272" s="186" t="s">
        <v>869</v>
      </c>
      <c r="F1272" s="211" t="s">
        <v>1273</v>
      </c>
      <c r="G1272" s="186">
        <v>82151704</v>
      </c>
      <c r="H1272" s="27" t="s">
        <v>1970</v>
      </c>
      <c r="I1272" s="208">
        <v>10</v>
      </c>
      <c r="J1272" s="208" t="s">
        <v>33</v>
      </c>
      <c r="K1272" s="214">
        <v>55000000</v>
      </c>
      <c r="L1272" s="215">
        <v>11</v>
      </c>
      <c r="M1272" s="208" t="s">
        <v>765</v>
      </c>
      <c r="N1272" s="216" t="s">
        <v>1063</v>
      </c>
      <c r="O1272" s="217" t="s">
        <v>127</v>
      </c>
      <c r="P1272" s="141" t="s">
        <v>68</v>
      </c>
      <c r="Q1272" s="3" t="s">
        <v>448</v>
      </c>
      <c r="R1272" s="29">
        <v>700130</v>
      </c>
    </row>
    <row r="1273" spans="1:18" ht="20.100000000000001" customHeight="1" x14ac:dyDescent="0.2">
      <c r="A1273" s="208" t="s">
        <v>1909</v>
      </c>
      <c r="B1273" s="208" t="s">
        <v>1007</v>
      </c>
      <c r="C1273" s="209" t="s">
        <v>1007</v>
      </c>
      <c r="D1273" s="209" t="s">
        <v>1007</v>
      </c>
      <c r="E1273" s="186" t="s">
        <v>869</v>
      </c>
      <c r="F1273" s="211" t="s">
        <v>1273</v>
      </c>
      <c r="G1273" s="186">
        <v>80111600</v>
      </c>
      <c r="H1273" s="27" t="s">
        <v>1971</v>
      </c>
      <c r="I1273" s="208">
        <v>10</v>
      </c>
      <c r="J1273" s="208" t="s">
        <v>33</v>
      </c>
      <c r="K1273" s="214">
        <v>21000000</v>
      </c>
      <c r="L1273" s="215">
        <v>6</v>
      </c>
      <c r="M1273" s="208" t="s">
        <v>765</v>
      </c>
      <c r="N1273" s="216" t="s">
        <v>1063</v>
      </c>
      <c r="O1273" s="217" t="s">
        <v>127</v>
      </c>
      <c r="P1273" s="141" t="s">
        <v>68</v>
      </c>
      <c r="Q1273" s="3" t="s">
        <v>448</v>
      </c>
      <c r="R1273" s="29">
        <v>700131</v>
      </c>
    </row>
    <row r="1274" spans="1:18" ht="20.100000000000001" customHeight="1" x14ac:dyDescent="0.2">
      <c r="A1274" s="208" t="s">
        <v>1909</v>
      </c>
      <c r="B1274" s="208" t="s">
        <v>1007</v>
      </c>
      <c r="C1274" s="209" t="s">
        <v>1007</v>
      </c>
      <c r="D1274" s="209" t="s">
        <v>1007</v>
      </c>
      <c r="E1274" s="186" t="s">
        <v>869</v>
      </c>
      <c r="F1274" s="211" t="s">
        <v>1273</v>
      </c>
      <c r="G1274" s="186">
        <v>80101500</v>
      </c>
      <c r="H1274" s="27" t="s">
        <v>1972</v>
      </c>
      <c r="I1274" s="208">
        <v>10</v>
      </c>
      <c r="J1274" s="208" t="s">
        <v>33</v>
      </c>
      <c r="K1274" s="214">
        <v>38500000</v>
      </c>
      <c r="L1274" s="215">
        <v>11</v>
      </c>
      <c r="M1274" s="208" t="s">
        <v>765</v>
      </c>
      <c r="N1274" s="216" t="s">
        <v>1063</v>
      </c>
      <c r="O1274" s="217" t="s">
        <v>68</v>
      </c>
      <c r="P1274" s="141" t="s">
        <v>67</v>
      </c>
      <c r="Q1274" s="3" t="s">
        <v>448</v>
      </c>
      <c r="R1274" s="2"/>
    </row>
    <row r="1275" spans="1:18" ht="20.100000000000001" customHeight="1" x14ac:dyDescent="0.2">
      <c r="A1275" s="208" t="s">
        <v>1909</v>
      </c>
      <c r="B1275" s="208" t="s">
        <v>1007</v>
      </c>
      <c r="C1275" s="209" t="s">
        <v>1007</v>
      </c>
      <c r="D1275" s="209" t="s">
        <v>1007</v>
      </c>
      <c r="E1275" s="186" t="s">
        <v>869</v>
      </c>
      <c r="F1275" s="211" t="s">
        <v>1273</v>
      </c>
      <c r="G1275" s="186" t="s">
        <v>1973</v>
      </c>
      <c r="H1275" s="27" t="s">
        <v>1974</v>
      </c>
      <c r="I1275" s="208">
        <v>16</v>
      </c>
      <c r="J1275" s="208" t="s">
        <v>33</v>
      </c>
      <c r="K1275" s="214">
        <v>1000000000</v>
      </c>
      <c r="L1275" s="215">
        <v>1</v>
      </c>
      <c r="M1275" s="208" t="s">
        <v>765</v>
      </c>
      <c r="N1275" s="216" t="s">
        <v>1063</v>
      </c>
      <c r="O1275" s="217" t="s">
        <v>67</v>
      </c>
      <c r="P1275" s="141" t="s">
        <v>35</v>
      </c>
      <c r="Q1275" s="3" t="s">
        <v>448</v>
      </c>
      <c r="R1275" s="2">
        <v>700138</v>
      </c>
    </row>
    <row r="1276" spans="1:18" ht="20.100000000000001" customHeight="1" x14ac:dyDescent="0.2">
      <c r="A1276" s="208" t="s">
        <v>1909</v>
      </c>
      <c r="B1276" s="208" t="s">
        <v>1007</v>
      </c>
      <c r="C1276" s="209" t="s">
        <v>1007</v>
      </c>
      <c r="D1276" s="209" t="s">
        <v>1007</v>
      </c>
      <c r="E1276" s="186" t="s">
        <v>869</v>
      </c>
      <c r="F1276" s="211" t="s">
        <v>1273</v>
      </c>
      <c r="G1276" s="186">
        <v>81131500</v>
      </c>
      <c r="H1276" s="27" t="s">
        <v>1975</v>
      </c>
      <c r="I1276" s="208">
        <v>10</v>
      </c>
      <c r="J1276" s="208" t="s">
        <v>33</v>
      </c>
      <c r="K1276" s="214">
        <v>300000000</v>
      </c>
      <c r="L1276" s="215">
        <v>1</v>
      </c>
      <c r="M1276" s="208" t="s">
        <v>765</v>
      </c>
      <c r="N1276" s="216" t="s">
        <v>1063</v>
      </c>
      <c r="O1276" s="217" t="s">
        <v>68</v>
      </c>
      <c r="P1276" s="141" t="s">
        <v>36</v>
      </c>
      <c r="Q1276" s="3" t="s">
        <v>429</v>
      </c>
      <c r="R1276" s="2">
        <v>700140</v>
      </c>
    </row>
    <row r="1277" spans="1:18" ht="20.100000000000001" customHeight="1" x14ac:dyDescent="0.2">
      <c r="A1277" s="208" t="s">
        <v>1909</v>
      </c>
      <c r="B1277" s="208" t="s">
        <v>1007</v>
      </c>
      <c r="C1277" s="209" t="s">
        <v>1007</v>
      </c>
      <c r="D1277" s="209" t="s">
        <v>1007</v>
      </c>
      <c r="E1277" s="186" t="s">
        <v>869</v>
      </c>
      <c r="F1277" s="211" t="s">
        <v>1273</v>
      </c>
      <c r="G1277" s="186">
        <v>80101500</v>
      </c>
      <c r="H1277" s="27" t="s">
        <v>1976</v>
      </c>
      <c r="I1277" s="208">
        <v>10</v>
      </c>
      <c r="J1277" s="208" t="s">
        <v>33</v>
      </c>
      <c r="K1277" s="214">
        <v>2710000000</v>
      </c>
      <c r="L1277" s="215">
        <v>1</v>
      </c>
      <c r="M1277" s="208" t="s">
        <v>765</v>
      </c>
      <c r="N1277" s="216" t="s">
        <v>1063</v>
      </c>
      <c r="O1277" s="217" t="s">
        <v>35</v>
      </c>
      <c r="P1277" s="141" t="s">
        <v>36</v>
      </c>
      <c r="Q1277" s="3" t="s">
        <v>448</v>
      </c>
      <c r="R1277" s="2">
        <v>700137</v>
      </c>
    </row>
    <row r="1278" spans="1:18" ht="20.100000000000001" customHeight="1" x14ac:dyDescent="0.2">
      <c r="A1278" s="208" t="s">
        <v>1909</v>
      </c>
      <c r="B1278" s="208" t="s">
        <v>1007</v>
      </c>
      <c r="C1278" s="209" t="s">
        <v>1007</v>
      </c>
      <c r="D1278" s="209" t="s">
        <v>1007</v>
      </c>
      <c r="E1278" s="186" t="s">
        <v>869</v>
      </c>
      <c r="F1278" s="211" t="s">
        <v>1273</v>
      </c>
      <c r="G1278" s="186">
        <v>80111600</v>
      </c>
      <c r="H1278" s="36" t="s">
        <v>1977</v>
      </c>
      <c r="I1278" s="208">
        <v>10</v>
      </c>
      <c r="J1278" s="208" t="s">
        <v>33</v>
      </c>
      <c r="K1278" s="214">
        <v>55000000</v>
      </c>
      <c r="L1278" s="215">
        <v>11</v>
      </c>
      <c r="M1278" s="208" t="s">
        <v>765</v>
      </c>
      <c r="N1278" s="216" t="s">
        <v>1063</v>
      </c>
      <c r="O1278" s="217" t="s">
        <v>127</v>
      </c>
      <c r="P1278" s="141" t="s">
        <v>68</v>
      </c>
      <c r="Q1278" s="3" t="s">
        <v>448</v>
      </c>
      <c r="R1278" s="29">
        <v>700135</v>
      </c>
    </row>
    <row r="1279" spans="1:18" ht="20.100000000000001" customHeight="1" x14ac:dyDescent="0.2">
      <c r="A1279" s="208" t="s">
        <v>1909</v>
      </c>
      <c r="B1279" s="208" t="s">
        <v>1007</v>
      </c>
      <c r="C1279" s="209" t="s">
        <v>1007</v>
      </c>
      <c r="D1279" s="209" t="s">
        <v>1007</v>
      </c>
      <c r="E1279" s="186" t="s">
        <v>869</v>
      </c>
      <c r="F1279" s="211" t="s">
        <v>1273</v>
      </c>
      <c r="G1279" s="186">
        <v>80101500</v>
      </c>
      <c r="H1279" s="27" t="s">
        <v>1978</v>
      </c>
      <c r="I1279" s="208">
        <v>10</v>
      </c>
      <c r="J1279" s="208" t="s">
        <v>33</v>
      </c>
      <c r="K1279" s="214">
        <v>104500000</v>
      </c>
      <c r="L1279" s="215">
        <v>11</v>
      </c>
      <c r="M1279" s="208" t="s">
        <v>765</v>
      </c>
      <c r="N1279" s="216" t="s">
        <v>1063</v>
      </c>
      <c r="O1279" s="217" t="s">
        <v>68</v>
      </c>
      <c r="P1279" s="141" t="s">
        <v>67</v>
      </c>
      <c r="Q1279" s="3" t="s">
        <v>448</v>
      </c>
      <c r="R1279" s="2"/>
    </row>
    <row r="1280" spans="1:18" ht="20.100000000000001" customHeight="1" x14ac:dyDescent="0.2">
      <c r="A1280" s="208" t="s">
        <v>1909</v>
      </c>
      <c r="B1280" s="208" t="s">
        <v>1007</v>
      </c>
      <c r="C1280" s="209" t="s">
        <v>1007</v>
      </c>
      <c r="D1280" s="209" t="s">
        <v>1007</v>
      </c>
      <c r="E1280" s="186" t="s">
        <v>869</v>
      </c>
      <c r="F1280" s="211" t="s">
        <v>1273</v>
      </c>
      <c r="G1280" s="186">
        <v>80101500</v>
      </c>
      <c r="H1280" s="27" t="s">
        <v>1979</v>
      </c>
      <c r="I1280" s="208">
        <v>10</v>
      </c>
      <c r="J1280" s="208" t="s">
        <v>33</v>
      </c>
      <c r="K1280" s="214">
        <v>45000000</v>
      </c>
      <c r="L1280" s="215">
        <v>11</v>
      </c>
      <c r="M1280" s="208" t="s">
        <v>765</v>
      </c>
      <c r="N1280" s="216" t="s">
        <v>1063</v>
      </c>
      <c r="O1280" s="217" t="s">
        <v>68</v>
      </c>
      <c r="P1280" s="141" t="s">
        <v>67</v>
      </c>
      <c r="Q1280" s="3" t="s">
        <v>448</v>
      </c>
      <c r="R1280" s="2"/>
    </row>
    <row r="1281" spans="1:18" ht="20.100000000000001" customHeight="1" x14ac:dyDescent="0.2">
      <c r="A1281" s="208" t="s">
        <v>1909</v>
      </c>
      <c r="B1281" s="208" t="s">
        <v>1007</v>
      </c>
      <c r="C1281" s="209" t="s">
        <v>1007</v>
      </c>
      <c r="D1281" s="209" t="s">
        <v>1007</v>
      </c>
      <c r="E1281" s="186" t="s">
        <v>869</v>
      </c>
      <c r="F1281" s="211" t="s">
        <v>1273</v>
      </c>
      <c r="G1281" s="186">
        <v>80101500</v>
      </c>
      <c r="H1281" s="27" t="s">
        <v>1980</v>
      </c>
      <c r="I1281" s="208">
        <v>10</v>
      </c>
      <c r="J1281" s="208" t="s">
        <v>33</v>
      </c>
      <c r="K1281" s="214">
        <v>55000000</v>
      </c>
      <c r="L1281" s="215">
        <v>11</v>
      </c>
      <c r="M1281" s="208" t="s">
        <v>765</v>
      </c>
      <c r="N1281" s="216" t="s">
        <v>1063</v>
      </c>
      <c r="O1281" s="217" t="s">
        <v>67</v>
      </c>
      <c r="P1281" s="141" t="s">
        <v>35</v>
      </c>
      <c r="Q1281" s="3" t="s">
        <v>448</v>
      </c>
      <c r="R1281" s="2">
        <v>700136</v>
      </c>
    </row>
    <row r="1282" spans="1:18" ht="20.100000000000001" customHeight="1" x14ac:dyDescent="0.2">
      <c r="A1282" s="208" t="s">
        <v>1909</v>
      </c>
      <c r="B1282" s="208" t="s">
        <v>1007</v>
      </c>
      <c r="C1282" s="209" t="s">
        <v>1007</v>
      </c>
      <c r="D1282" s="209" t="s">
        <v>1007</v>
      </c>
      <c r="E1282" s="186" t="s">
        <v>869</v>
      </c>
      <c r="F1282" s="211" t="s">
        <v>1273</v>
      </c>
      <c r="G1282" s="186">
        <v>80111600</v>
      </c>
      <c r="H1282" s="27" t="s">
        <v>1981</v>
      </c>
      <c r="I1282" s="208">
        <v>10</v>
      </c>
      <c r="J1282" s="208" t="s">
        <v>33</v>
      </c>
      <c r="K1282" s="214">
        <v>159500000</v>
      </c>
      <c r="L1282" s="215">
        <v>11</v>
      </c>
      <c r="M1282" s="208" t="s">
        <v>765</v>
      </c>
      <c r="N1282" s="216" t="s">
        <v>1063</v>
      </c>
      <c r="O1282" s="217" t="s">
        <v>127</v>
      </c>
      <c r="P1282" s="141" t="s">
        <v>68</v>
      </c>
      <c r="Q1282" s="3" t="s">
        <v>448</v>
      </c>
      <c r="R1282" s="29">
        <v>700133</v>
      </c>
    </row>
    <row r="1283" spans="1:18" ht="20.100000000000001" customHeight="1" x14ac:dyDescent="0.2">
      <c r="A1283" s="208" t="s">
        <v>1909</v>
      </c>
      <c r="B1283" s="208" t="s">
        <v>1007</v>
      </c>
      <c r="C1283" s="209" t="s">
        <v>1007</v>
      </c>
      <c r="D1283" s="209" t="s">
        <v>1007</v>
      </c>
      <c r="E1283" s="186" t="s">
        <v>869</v>
      </c>
      <c r="F1283" s="211" t="s">
        <v>1273</v>
      </c>
      <c r="G1283" s="186">
        <v>80111600</v>
      </c>
      <c r="H1283" s="36" t="s">
        <v>1982</v>
      </c>
      <c r="I1283" s="208">
        <v>10</v>
      </c>
      <c r="J1283" s="208" t="s">
        <v>33</v>
      </c>
      <c r="K1283" s="214">
        <v>126500000</v>
      </c>
      <c r="L1283" s="215">
        <v>11</v>
      </c>
      <c r="M1283" s="208" t="s">
        <v>765</v>
      </c>
      <c r="N1283" s="216" t="s">
        <v>1063</v>
      </c>
      <c r="O1283" s="217" t="s">
        <v>127</v>
      </c>
      <c r="P1283" s="141" t="s">
        <v>68</v>
      </c>
      <c r="Q1283" s="3" t="s">
        <v>448</v>
      </c>
      <c r="R1283" s="29">
        <v>700134</v>
      </c>
    </row>
    <row r="1284" spans="1:18" ht="20.100000000000001" customHeight="1" x14ac:dyDescent="0.2">
      <c r="A1284" s="208" t="s">
        <v>1909</v>
      </c>
      <c r="B1284" s="208" t="s">
        <v>1007</v>
      </c>
      <c r="C1284" s="209" t="s">
        <v>1007</v>
      </c>
      <c r="D1284" s="262" t="s">
        <v>1007</v>
      </c>
      <c r="E1284" s="186" t="s">
        <v>1309</v>
      </c>
      <c r="F1284" s="211" t="s">
        <v>1310</v>
      </c>
      <c r="G1284" s="186">
        <v>82111900</v>
      </c>
      <c r="H1284" s="27" t="s">
        <v>1983</v>
      </c>
      <c r="I1284" s="208">
        <v>10</v>
      </c>
      <c r="J1284" s="208" t="s">
        <v>33</v>
      </c>
      <c r="K1284" s="214">
        <v>45000000</v>
      </c>
      <c r="L1284" s="215">
        <v>1</v>
      </c>
      <c r="M1284" s="208" t="s">
        <v>765</v>
      </c>
      <c r="N1284" s="216" t="s">
        <v>1063</v>
      </c>
      <c r="O1284" s="217" t="s">
        <v>67</v>
      </c>
      <c r="P1284" s="141" t="s">
        <v>36</v>
      </c>
      <c r="Q1284" s="3" t="s">
        <v>497</v>
      </c>
      <c r="R1284" s="39">
        <v>700143</v>
      </c>
    </row>
    <row r="1285" spans="1:18" ht="20.100000000000001" customHeight="1" x14ac:dyDescent="0.2">
      <c r="A1285" s="208" t="s">
        <v>1909</v>
      </c>
      <c r="B1285" s="208" t="s">
        <v>1007</v>
      </c>
      <c r="C1285" s="209" t="s">
        <v>1007</v>
      </c>
      <c r="D1285" s="209" t="s">
        <v>1061</v>
      </c>
      <c r="E1285" s="186" t="s">
        <v>874</v>
      </c>
      <c r="F1285" s="211" t="s">
        <v>371</v>
      </c>
      <c r="G1285" s="186">
        <v>47131700</v>
      </c>
      <c r="H1285" s="27" t="s">
        <v>1984</v>
      </c>
      <c r="I1285" s="208">
        <v>10</v>
      </c>
      <c r="J1285" s="208" t="s">
        <v>33</v>
      </c>
      <c r="K1285" s="214">
        <v>120000000</v>
      </c>
      <c r="L1285" s="215">
        <v>1</v>
      </c>
      <c r="M1285" s="208" t="s">
        <v>765</v>
      </c>
      <c r="N1285" s="216" t="s">
        <v>1063</v>
      </c>
      <c r="O1285" s="217" t="s">
        <v>127</v>
      </c>
      <c r="P1285" s="141" t="s">
        <v>68</v>
      </c>
      <c r="Q1285" s="3" t="s">
        <v>1068</v>
      </c>
      <c r="R1285" s="2">
        <v>700094</v>
      </c>
    </row>
    <row r="1286" spans="1:18" ht="20.100000000000001" customHeight="1" x14ac:dyDescent="0.2">
      <c r="A1286" s="208" t="s">
        <v>1909</v>
      </c>
      <c r="B1286" s="208" t="s">
        <v>1007</v>
      </c>
      <c r="C1286" s="209" t="s">
        <v>1007</v>
      </c>
      <c r="D1286" s="209" t="s">
        <v>1007</v>
      </c>
      <c r="E1286" s="186" t="s">
        <v>1591</v>
      </c>
      <c r="F1286" s="211" t="s">
        <v>394</v>
      </c>
      <c r="G1286" s="186">
        <v>42182400</v>
      </c>
      <c r="H1286" s="27" t="s">
        <v>1985</v>
      </c>
      <c r="I1286" s="208">
        <v>10</v>
      </c>
      <c r="J1286" s="208" t="s">
        <v>33</v>
      </c>
      <c r="K1286" s="214">
        <v>5000000</v>
      </c>
      <c r="L1286" s="215">
        <v>1</v>
      </c>
      <c r="M1286" s="208" t="s">
        <v>765</v>
      </c>
      <c r="N1286" s="216" t="s">
        <v>1063</v>
      </c>
      <c r="O1286" s="217" t="s">
        <v>35</v>
      </c>
      <c r="P1286" s="141" t="s">
        <v>79</v>
      </c>
      <c r="Q1286" s="3" t="s">
        <v>497</v>
      </c>
      <c r="R1286" s="32">
        <v>700146</v>
      </c>
    </row>
    <row r="1287" spans="1:18" ht="20.100000000000001" customHeight="1" x14ac:dyDescent="0.2">
      <c r="A1287" s="208" t="s">
        <v>1909</v>
      </c>
      <c r="B1287" s="208" t="s">
        <v>1007</v>
      </c>
      <c r="C1287" s="209" t="s">
        <v>1007</v>
      </c>
      <c r="D1287" s="209" t="s">
        <v>1007</v>
      </c>
      <c r="E1287" s="186" t="s">
        <v>936</v>
      </c>
      <c r="F1287" s="211" t="s">
        <v>397</v>
      </c>
      <c r="G1287" s="186">
        <v>83101500</v>
      </c>
      <c r="H1287" s="27" t="s">
        <v>1986</v>
      </c>
      <c r="I1287" s="208">
        <v>10</v>
      </c>
      <c r="J1287" s="208" t="s">
        <v>33</v>
      </c>
      <c r="K1287" s="214">
        <v>600000</v>
      </c>
      <c r="L1287" s="215">
        <v>1</v>
      </c>
      <c r="M1287" s="208" t="s">
        <v>765</v>
      </c>
      <c r="N1287" s="216" t="s">
        <v>1063</v>
      </c>
      <c r="O1287" s="217" t="s">
        <v>127</v>
      </c>
      <c r="P1287" s="141" t="s">
        <v>127</v>
      </c>
      <c r="Q1287" s="3" t="s">
        <v>650</v>
      </c>
      <c r="R1287" s="2"/>
    </row>
    <row r="1288" spans="1:18" ht="20.100000000000001" customHeight="1" x14ac:dyDescent="0.2">
      <c r="A1288" s="208" t="s">
        <v>1909</v>
      </c>
      <c r="B1288" s="208" t="s">
        <v>1007</v>
      </c>
      <c r="C1288" s="209" t="s">
        <v>1007</v>
      </c>
      <c r="D1288" s="209" t="s">
        <v>1007</v>
      </c>
      <c r="E1288" s="265" t="s">
        <v>1379</v>
      </c>
      <c r="F1288" s="211" t="s">
        <v>962</v>
      </c>
      <c r="G1288" s="186">
        <v>83111900</v>
      </c>
      <c r="H1288" s="27" t="s">
        <v>1987</v>
      </c>
      <c r="I1288" s="208">
        <v>10</v>
      </c>
      <c r="J1288" s="208" t="s">
        <v>33</v>
      </c>
      <c r="K1288" s="214">
        <v>333304000</v>
      </c>
      <c r="L1288" s="215">
        <v>1</v>
      </c>
      <c r="M1288" s="208" t="s">
        <v>765</v>
      </c>
      <c r="N1288" s="216" t="s">
        <v>1063</v>
      </c>
      <c r="O1288" s="217" t="s">
        <v>127</v>
      </c>
      <c r="P1288" s="141" t="s">
        <v>127</v>
      </c>
      <c r="Q1288" s="3" t="s">
        <v>650</v>
      </c>
      <c r="R1288" s="2"/>
    </row>
    <row r="1289" spans="1:18" ht="20.100000000000001" customHeight="1" x14ac:dyDescent="0.2">
      <c r="A1289" s="208" t="s">
        <v>1909</v>
      </c>
      <c r="B1289" s="208" t="s">
        <v>1007</v>
      </c>
      <c r="C1289" s="209" t="s">
        <v>1007</v>
      </c>
      <c r="D1289" s="209" t="s">
        <v>1007</v>
      </c>
      <c r="E1289" s="265" t="s">
        <v>1379</v>
      </c>
      <c r="F1289" s="211" t="s">
        <v>962</v>
      </c>
      <c r="G1289" s="186">
        <v>83111900</v>
      </c>
      <c r="H1289" s="27" t="s">
        <v>1988</v>
      </c>
      <c r="I1289" s="208">
        <v>10</v>
      </c>
      <c r="J1289" s="208" t="s">
        <v>33</v>
      </c>
      <c r="K1289" s="214">
        <v>245880000</v>
      </c>
      <c r="L1289" s="215">
        <v>1</v>
      </c>
      <c r="M1289" s="208" t="s">
        <v>765</v>
      </c>
      <c r="N1289" s="216" t="s">
        <v>1063</v>
      </c>
      <c r="O1289" s="217" t="s">
        <v>127</v>
      </c>
      <c r="P1289" s="141" t="s">
        <v>127</v>
      </c>
      <c r="Q1289" s="3" t="s">
        <v>650</v>
      </c>
      <c r="R1289" s="2"/>
    </row>
    <row r="1290" spans="1:18" ht="20.100000000000001" customHeight="1" x14ac:dyDescent="0.2">
      <c r="A1290" s="208" t="s">
        <v>1909</v>
      </c>
      <c r="B1290" s="208" t="s">
        <v>1007</v>
      </c>
      <c r="C1290" s="209" t="s">
        <v>1007</v>
      </c>
      <c r="D1290" s="209" t="s">
        <v>1007</v>
      </c>
      <c r="E1290" s="265" t="s">
        <v>1379</v>
      </c>
      <c r="F1290" s="211" t="s">
        <v>962</v>
      </c>
      <c r="G1290" s="186">
        <v>83111900</v>
      </c>
      <c r="H1290" s="27" t="s">
        <v>1989</v>
      </c>
      <c r="I1290" s="208">
        <v>10</v>
      </c>
      <c r="J1290" s="208" t="s">
        <v>33</v>
      </c>
      <c r="K1290" s="214">
        <v>63376000</v>
      </c>
      <c r="L1290" s="215">
        <v>1</v>
      </c>
      <c r="M1290" s="208" t="s">
        <v>765</v>
      </c>
      <c r="N1290" s="216" t="s">
        <v>1063</v>
      </c>
      <c r="O1290" s="217" t="s">
        <v>127</v>
      </c>
      <c r="P1290" s="141" t="s">
        <v>127</v>
      </c>
      <c r="Q1290" s="3" t="s">
        <v>650</v>
      </c>
      <c r="R1290" s="2"/>
    </row>
    <row r="1291" spans="1:18" ht="25.5" x14ac:dyDescent="0.2">
      <c r="A1291" s="266" t="s">
        <v>1990</v>
      </c>
      <c r="B1291" s="266" t="s">
        <v>1991</v>
      </c>
      <c r="C1291" s="266" t="s">
        <v>1992</v>
      </c>
      <c r="D1291" s="266" t="s">
        <v>1992</v>
      </c>
      <c r="E1291" s="186" t="s">
        <v>760</v>
      </c>
      <c r="F1291" s="209" t="s">
        <v>1993</v>
      </c>
      <c r="G1291" s="267">
        <v>52161511</v>
      </c>
      <c r="H1291" s="268" t="s">
        <v>1994</v>
      </c>
      <c r="I1291" s="186">
        <v>16</v>
      </c>
      <c r="J1291" s="186" t="s">
        <v>33</v>
      </c>
      <c r="K1291" s="269">
        <v>2000000</v>
      </c>
      <c r="L1291" s="270">
        <v>4</v>
      </c>
      <c r="M1291" s="186" t="s">
        <v>1995</v>
      </c>
      <c r="N1291" s="229" t="s">
        <v>1996</v>
      </c>
      <c r="O1291" s="223" t="s">
        <v>67</v>
      </c>
      <c r="P1291" s="223" t="s">
        <v>67</v>
      </c>
      <c r="Q1291" s="186" t="s">
        <v>1997</v>
      </c>
    </row>
    <row r="1292" spans="1:18" ht="25.5" x14ac:dyDescent="0.2">
      <c r="A1292" s="266" t="s">
        <v>1990</v>
      </c>
      <c r="B1292" s="266" t="s">
        <v>1991</v>
      </c>
      <c r="C1292" s="266" t="s">
        <v>1281</v>
      </c>
      <c r="D1292" s="266" t="s">
        <v>1281</v>
      </c>
      <c r="E1292" s="186" t="s">
        <v>760</v>
      </c>
      <c r="F1292" s="209" t="s">
        <v>1993</v>
      </c>
      <c r="G1292" s="267">
        <v>43201800</v>
      </c>
      <c r="H1292" s="268" t="s">
        <v>1998</v>
      </c>
      <c r="I1292" s="186">
        <v>10</v>
      </c>
      <c r="J1292" s="186" t="s">
        <v>33</v>
      </c>
      <c r="K1292" s="269">
        <v>30000000</v>
      </c>
      <c r="L1292" s="270">
        <v>1</v>
      </c>
      <c r="M1292" s="186" t="s">
        <v>1995</v>
      </c>
      <c r="N1292" s="229" t="s">
        <v>1999</v>
      </c>
      <c r="O1292" s="223" t="s">
        <v>35</v>
      </c>
      <c r="P1292" s="223" t="s">
        <v>35</v>
      </c>
      <c r="Q1292" s="186" t="s">
        <v>1997</v>
      </c>
    </row>
    <row r="1293" spans="1:18" ht="38.25" x14ac:dyDescent="0.2">
      <c r="A1293" s="266" t="s">
        <v>1990</v>
      </c>
      <c r="B1293" s="266" t="s">
        <v>1991</v>
      </c>
      <c r="C1293" s="266" t="s">
        <v>1992</v>
      </c>
      <c r="D1293" s="266" t="s">
        <v>1992</v>
      </c>
      <c r="E1293" s="186" t="s">
        <v>1072</v>
      </c>
      <c r="F1293" s="209" t="s">
        <v>91</v>
      </c>
      <c r="G1293" s="267">
        <v>41101700</v>
      </c>
      <c r="H1293" s="268" t="s">
        <v>2000</v>
      </c>
      <c r="I1293" s="186">
        <v>10</v>
      </c>
      <c r="J1293" s="186" t="s">
        <v>33</v>
      </c>
      <c r="K1293" s="269">
        <v>1870000</v>
      </c>
      <c r="L1293" s="270">
        <v>2</v>
      </c>
      <c r="M1293" s="186" t="s">
        <v>1995</v>
      </c>
      <c r="N1293" s="229" t="s">
        <v>2001</v>
      </c>
      <c r="O1293" s="223" t="s">
        <v>35</v>
      </c>
      <c r="P1293" s="223" t="s">
        <v>35</v>
      </c>
      <c r="Q1293" s="186" t="s">
        <v>2002</v>
      </c>
    </row>
    <row r="1294" spans="1:18" ht="63.75" x14ac:dyDescent="0.2">
      <c r="A1294" s="266" t="s">
        <v>1990</v>
      </c>
      <c r="B1294" s="266" t="s">
        <v>1991</v>
      </c>
      <c r="C1294" s="266" t="s">
        <v>1992</v>
      </c>
      <c r="D1294" s="266" t="s">
        <v>1992</v>
      </c>
      <c r="E1294" s="186" t="s">
        <v>1072</v>
      </c>
      <c r="F1294" s="209" t="s">
        <v>91</v>
      </c>
      <c r="G1294" s="267">
        <v>30141601</v>
      </c>
      <c r="H1294" s="268" t="s">
        <v>2003</v>
      </c>
      <c r="I1294" s="186">
        <v>10</v>
      </c>
      <c r="J1294" s="186" t="s">
        <v>33</v>
      </c>
      <c r="K1294" s="269">
        <v>2630000</v>
      </c>
      <c r="L1294" s="270">
        <v>2</v>
      </c>
      <c r="M1294" s="186" t="s">
        <v>1995</v>
      </c>
      <c r="N1294" s="229" t="s">
        <v>2004</v>
      </c>
      <c r="O1294" s="223" t="s">
        <v>67</v>
      </c>
      <c r="P1294" s="223" t="s">
        <v>67</v>
      </c>
      <c r="Q1294" s="186" t="s">
        <v>1997</v>
      </c>
    </row>
    <row r="1295" spans="1:18" ht="51" x14ac:dyDescent="0.2">
      <c r="A1295" s="266" t="s">
        <v>1990</v>
      </c>
      <c r="B1295" s="266" t="s">
        <v>1991</v>
      </c>
      <c r="C1295" s="266" t="s">
        <v>1992</v>
      </c>
      <c r="D1295" s="266" t="s">
        <v>1992</v>
      </c>
      <c r="E1295" s="186" t="s">
        <v>1072</v>
      </c>
      <c r="F1295" s="209" t="s">
        <v>91</v>
      </c>
      <c r="G1295" s="267">
        <v>41112114</v>
      </c>
      <c r="H1295" s="268" t="s">
        <v>2005</v>
      </c>
      <c r="I1295" s="186">
        <v>16</v>
      </c>
      <c r="J1295" s="186" t="s">
        <v>33</v>
      </c>
      <c r="K1295" s="269">
        <v>3890000</v>
      </c>
      <c r="L1295" s="270">
        <v>5</v>
      </c>
      <c r="M1295" s="186" t="s">
        <v>1995</v>
      </c>
      <c r="N1295" s="229" t="s">
        <v>2006</v>
      </c>
      <c r="O1295" s="223" t="s">
        <v>67</v>
      </c>
      <c r="P1295" s="223" t="s">
        <v>67</v>
      </c>
      <c r="Q1295" s="186" t="s">
        <v>1997</v>
      </c>
    </row>
    <row r="1296" spans="1:18" ht="25.5" x14ac:dyDescent="0.2">
      <c r="A1296" s="266" t="s">
        <v>1990</v>
      </c>
      <c r="B1296" s="266" t="s">
        <v>1991</v>
      </c>
      <c r="C1296" s="266" t="s">
        <v>1992</v>
      </c>
      <c r="D1296" s="266" t="s">
        <v>1992</v>
      </c>
      <c r="E1296" s="186" t="s">
        <v>763</v>
      </c>
      <c r="F1296" s="209" t="s">
        <v>1084</v>
      </c>
      <c r="G1296" s="186">
        <v>43232102</v>
      </c>
      <c r="H1296" s="268" t="s">
        <v>2007</v>
      </c>
      <c r="I1296" s="186">
        <v>10</v>
      </c>
      <c r="J1296" s="186" t="s">
        <v>33</v>
      </c>
      <c r="K1296" s="269">
        <v>30400000</v>
      </c>
      <c r="L1296" s="270">
        <v>4</v>
      </c>
      <c r="M1296" s="186" t="s">
        <v>1995</v>
      </c>
      <c r="N1296" s="229" t="s">
        <v>2008</v>
      </c>
      <c r="O1296" s="223" t="s">
        <v>67</v>
      </c>
      <c r="P1296" s="223" t="s">
        <v>67</v>
      </c>
      <c r="Q1296" s="186" t="s">
        <v>1997</v>
      </c>
    </row>
    <row r="1297" spans="1:17" ht="25.5" x14ac:dyDescent="0.2">
      <c r="A1297" s="266" t="s">
        <v>1990</v>
      </c>
      <c r="B1297" s="266" t="s">
        <v>1991</v>
      </c>
      <c r="C1297" s="266" t="s">
        <v>2009</v>
      </c>
      <c r="D1297" s="266" t="s">
        <v>2009</v>
      </c>
      <c r="E1297" s="186" t="s">
        <v>763</v>
      </c>
      <c r="F1297" s="209" t="s">
        <v>1084</v>
      </c>
      <c r="G1297" s="186">
        <v>81112202</v>
      </c>
      <c r="H1297" s="268" t="s">
        <v>2010</v>
      </c>
      <c r="I1297" s="186">
        <v>10</v>
      </c>
      <c r="J1297" s="186" t="s">
        <v>33</v>
      </c>
      <c r="K1297" s="269">
        <v>40000000</v>
      </c>
      <c r="L1297" s="270">
        <v>1</v>
      </c>
      <c r="M1297" s="186" t="s">
        <v>1995</v>
      </c>
      <c r="N1297" s="229" t="s">
        <v>2011</v>
      </c>
      <c r="O1297" s="223" t="s">
        <v>35</v>
      </c>
      <c r="P1297" s="223" t="s">
        <v>35</v>
      </c>
      <c r="Q1297" s="186" t="s">
        <v>1997</v>
      </c>
    </row>
    <row r="1298" spans="1:17" ht="25.5" x14ac:dyDescent="0.2">
      <c r="A1298" s="266" t="s">
        <v>1990</v>
      </c>
      <c r="B1298" s="266" t="s">
        <v>1991</v>
      </c>
      <c r="C1298" s="266" t="s">
        <v>2012</v>
      </c>
      <c r="D1298" s="266" t="s">
        <v>2012</v>
      </c>
      <c r="E1298" s="186" t="s">
        <v>763</v>
      </c>
      <c r="F1298" s="209" t="s">
        <v>1084</v>
      </c>
      <c r="G1298" s="186">
        <v>43232103</v>
      </c>
      <c r="H1298" s="268" t="s">
        <v>2013</v>
      </c>
      <c r="I1298" s="186">
        <v>16</v>
      </c>
      <c r="J1298" s="186" t="s">
        <v>33</v>
      </c>
      <c r="K1298" s="269">
        <v>10000000</v>
      </c>
      <c r="L1298" s="270">
        <v>2</v>
      </c>
      <c r="M1298" s="186" t="s">
        <v>1995</v>
      </c>
      <c r="N1298" s="229" t="s">
        <v>2008</v>
      </c>
      <c r="O1298" s="223" t="s">
        <v>35</v>
      </c>
      <c r="P1298" s="223" t="s">
        <v>35</v>
      </c>
      <c r="Q1298" s="186" t="s">
        <v>1997</v>
      </c>
    </row>
    <row r="1299" spans="1:17" ht="51" x14ac:dyDescent="0.2">
      <c r="A1299" s="266" t="s">
        <v>1990</v>
      </c>
      <c r="B1299" s="266" t="s">
        <v>1991</v>
      </c>
      <c r="C1299" s="266" t="s">
        <v>2014</v>
      </c>
      <c r="D1299" s="266" t="s">
        <v>2014</v>
      </c>
      <c r="E1299" s="186" t="s">
        <v>769</v>
      </c>
      <c r="F1299" s="209" t="s">
        <v>2015</v>
      </c>
      <c r="G1299" s="271">
        <v>50201706</v>
      </c>
      <c r="H1299" s="268" t="s">
        <v>2016</v>
      </c>
      <c r="I1299" s="186">
        <v>10</v>
      </c>
      <c r="J1299" s="186" t="s">
        <v>33</v>
      </c>
      <c r="K1299" s="269">
        <v>30000000</v>
      </c>
      <c r="L1299" s="270">
        <v>1</v>
      </c>
      <c r="M1299" s="186" t="s">
        <v>1995</v>
      </c>
      <c r="N1299" s="229" t="s">
        <v>2017</v>
      </c>
      <c r="O1299" s="223" t="s">
        <v>127</v>
      </c>
      <c r="P1299" s="223" t="s">
        <v>127</v>
      </c>
      <c r="Q1299" s="186" t="s">
        <v>1997</v>
      </c>
    </row>
    <row r="1300" spans="1:17" ht="25.5" x14ac:dyDescent="0.2">
      <c r="A1300" s="266" t="s">
        <v>1990</v>
      </c>
      <c r="B1300" s="266" t="s">
        <v>1991</v>
      </c>
      <c r="C1300" s="266" t="s">
        <v>1992</v>
      </c>
      <c r="D1300" s="266" t="s">
        <v>1992</v>
      </c>
      <c r="E1300" s="186" t="s">
        <v>1101</v>
      </c>
      <c r="F1300" s="209" t="s">
        <v>189</v>
      </c>
      <c r="G1300" s="186">
        <v>46181509</v>
      </c>
      <c r="H1300" s="268" t="s">
        <v>2018</v>
      </c>
      <c r="I1300" s="186">
        <v>16</v>
      </c>
      <c r="J1300" s="186" t="s">
        <v>33</v>
      </c>
      <c r="K1300" s="269">
        <v>382950000</v>
      </c>
      <c r="L1300" s="270">
        <v>4500</v>
      </c>
      <c r="M1300" s="186" t="s">
        <v>1995</v>
      </c>
      <c r="N1300" s="229" t="s">
        <v>2019</v>
      </c>
      <c r="O1300" s="223" t="s">
        <v>35</v>
      </c>
      <c r="P1300" s="223" t="s">
        <v>35</v>
      </c>
      <c r="Q1300" s="186" t="s">
        <v>2002</v>
      </c>
    </row>
    <row r="1301" spans="1:17" ht="25.5" x14ac:dyDescent="0.2">
      <c r="A1301" s="266" t="s">
        <v>1990</v>
      </c>
      <c r="B1301" s="266" t="s">
        <v>1991</v>
      </c>
      <c r="C1301" s="266" t="s">
        <v>1992</v>
      </c>
      <c r="D1301" s="266" t="s">
        <v>1992</v>
      </c>
      <c r="E1301" s="186" t="s">
        <v>1101</v>
      </c>
      <c r="F1301" s="209" t="s">
        <v>189</v>
      </c>
      <c r="G1301" s="186">
        <v>46182002</v>
      </c>
      <c r="H1301" s="268" t="s">
        <v>2020</v>
      </c>
      <c r="I1301" s="186">
        <v>16</v>
      </c>
      <c r="J1301" s="186" t="s">
        <v>33</v>
      </c>
      <c r="K1301" s="269">
        <v>8550000</v>
      </c>
      <c r="L1301" s="270">
        <v>4500</v>
      </c>
      <c r="M1301" s="186" t="s">
        <v>1995</v>
      </c>
      <c r="N1301" s="229" t="s">
        <v>2019</v>
      </c>
      <c r="O1301" s="223" t="s">
        <v>35</v>
      </c>
      <c r="P1301" s="223" t="s">
        <v>35</v>
      </c>
      <c r="Q1301" s="186" t="s">
        <v>2002</v>
      </c>
    </row>
    <row r="1302" spans="1:17" ht="38.25" x14ac:dyDescent="0.2">
      <c r="A1302" s="266" t="s">
        <v>1990</v>
      </c>
      <c r="B1302" s="266" t="s">
        <v>1991</v>
      </c>
      <c r="C1302" s="266" t="s">
        <v>1992</v>
      </c>
      <c r="D1302" s="266" t="s">
        <v>1992</v>
      </c>
      <c r="E1302" s="186" t="s">
        <v>1115</v>
      </c>
      <c r="F1302" s="209" t="s">
        <v>1116</v>
      </c>
      <c r="G1302" s="186">
        <v>46181500</v>
      </c>
      <c r="H1302" s="268" t="s">
        <v>2021</v>
      </c>
      <c r="I1302" s="186">
        <v>10</v>
      </c>
      <c r="J1302" s="186" t="s">
        <v>33</v>
      </c>
      <c r="K1302" s="269">
        <v>13200000</v>
      </c>
      <c r="L1302" s="270">
        <v>132</v>
      </c>
      <c r="M1302" s="186" t="s">
        <v>1995</v>
      </c>
      <c r="N1302" s="229" t="s">
        <v>2022</v>
      </c>
      <c r="O1302" s="223" t="s">
        <v>35</v>
      </c>
      <c r="P1302" s="223" t="s">
        <v>35</v>
      </c>
      <c r="Q1302" s="186" t="s">
        <v>2002</v>
      </c>
    </row>
    <row r="1303" spans="1:17" ht="51" x14ac:dyDescent="0.2">
      <c r="A1303" s="266" t="s">
        <v>1990</v>
      </c>
      <c r="B1303" s="266" t="s">
        <v>1991</v>
      </c>
      <c r="C1303" s="266" t="s">
        <v>1992</v>
      </c>
      <c r="D1303" s="266" t="s">
        <v>1992</v>
      </c>
      <c r="E1303" s="186" t="s">
        <v>776</v>
      </c>
      <c r="F1303" s="209" t="s">
        <v>229</v>
      </c>
      <c r="G1303" s="271">
        <v>55101500</v>
      </c>
      <c r="H1303" s="268" t="s">
        <v>2023</v>
      </c>
      <c r="I1303" s="186">
        <v>16</v>
      </c>
      <c r="J1303" s="186" t="s">
        <v>33</v>
      </c>
      <c r="K1303" s="269">
        <v>114984000</v>
      </c>
      <c r="L1303" s="270">
        <v>72000</v>
      </c>
      <c r="M1303" s="186" t="s">
        <v>1995</v>
      </c>
      <c r="N1303" s="229" t="s">
        <v>2024</v>
      </c>
      <c r="O1303" s="223" t="s">
        <v>68</v>
      </c>
      <c r="P1303" s="223" t="s">
        <v>68</v>
      </c>
      <c r="Q1303" s="186" t="s">
        <v>2025</v>
      </c>
    </row>
    <row r="1304" spans="1:17" ht="76.5" x14ac:dyDescent="0.2">
      <c r="A1304" s="266" t="s">
        <v>1990</v>
      </c>
      <c r="B1304" s="266" t="s">
        <v>1991</v>
      </c>
      <c r="C1304" s="266" t="s">
        <v>1992</v>
      </c>
      <c r="D1304" s="266" t="s">
        <v>1992</v>
      </c>
      <c r="E1304" s="186" t="s">
        <v>776</v>
      </c>
      <c r="F1304" s="209" t="s">
        <v>229</v>
      </c>
      <c r="G1304" s="271">
        <v>44103103</v>
      </c>
      <c r="H1304" s="268" t="s">
        <v>2026</v>
      </c>
      <c r="I1304" s="186">
        <v>16</v>
      </c>
      <c r="J1304" s="186" t="s">
        <v>33</v>
      </c>
      <c r="K1304" s="269">
        <v>840000</v>
      </c>
      <c r="L1304" s="270">
        <v>3</v>
      </c>
      <c r="M1304" s="186" t="s">
        <v>1995</v>
      </c>
      <c r="N1304" s="229" t="s">
        <v>2027</v>
      </c>
      <c r="O1304" s="223" t="s">
        <v>35</v>
      </c>
      <c r="P1304" s="223" t="s">
        <v>35</v>
      </c>
      <c r="Q1304" s="186" t="s">
        <v>2002</v>
      </c>
    </row>
    <row r="1305" spans="1:17" ht="38.25" x14ac:dyDescent="0.2">
      <c r="A1305" s="266" t="s">
        <v>1990</v>
      </c>
      <c r="B1305" s="266" t="s">
        <v>1991</v>
      </c>
      <c r="C1305" s="266" t="s">
        <v>1992</v>
      </c>
      <c r="D1305" s="266" t="s">
        <v>1992</v>
      </c>
      <c r="E1305" s="186" t="s">
        <v>776</v>
      </c>
      <c r="F1305" s="209" t="s">
        <v>229</v>
      </c>
      <c r="G1305" s="271">
        <v>47131500</v>
      </c>
      <c r="H1305" s="268" t="s">
        <v>2028</v>
      </c>
      <c r="I1305" s="186">
        <v>16</v>
      </c>
      <c r="J1305" s="186" t="s">
        <v>33</v>
      </c>
      <c r="K1305" s="269">
        <v>660800</v>
      </c>
      <c r="L1305" s="270">
        <v>8</v>
      </c>
      <c r="M1305" s="186" t="s">
        <v>1995</v>
      </c>
      <c r="N1305" s="229" t="s">
        <v>2029</v>
      </c>
      <c r="O1305" s="223" t="s">
        <v>35</v>
      </c>
      <c r="P1305" s="223" t="s">
        <v>35</v>
      </c>
      <c r="Q1305" s="186" t="s">
        <v>2002</v>
      </c>
    </row>
    <row r="1306" spans="1:17" ht="51" x14ac:dyDescent="0.2">
      <c r="A1306" s="266" t="s">
        <v>1990</v>
      </c>
      <c r="B1306" s="266" t="s">
        <v>1991</v>
      </c>
      <c r="C1306" s="266" t="s">
        <v>1992</v>
      </c>
      <c r="D1306" s="266" t="s">
        <v>1992</v>
      </c>
      <c r="E1306" s="186" t="s">
        <v>776</v>
      </c>
      <c r="F1306" s="209" t="s">
        <v>229</v>
      </c>
      <c r="G1306" s="271">
        <v>42182304</v>
      </c>
      <c r="H1306" s="268" t="s">
        <v>2030</v>
      </c>
      <c r="I1306" s="186">
        <v>10</v>
      </c>
      <c r="J1306" s="186" t="s">
        <v>33</v>
      </c>
      <c r="K1306" s="269">
        <v>2300000</v>
      </c>
      <c r="L1306" s="270">
        <v>4</v>
      </c>
      <c r="M1306" s="186" t="s">
        <v>1995</v>
      </c>
      <c r="N1306" s="229" t="s">
        <v>2031</v>
      </c>
      <c r="O1306" s="223" t="s">
        <v>35</v>
      </c>
      <c r="P1306" s="223" t="s">
        <v>35</v>
      </c>
      <c r="Q1306" s="186" t="s">
        <v>1997</v>
      </c>
    </row>
    <row r="1307" spans="1:17" ht="51" x14ac:dyDescent="0.2">
      <c r="A1307" s="266" t="s">
        <v>1990</v>
      </c>
      <c r="B1307" s="266" t="s">
        <v>1991</v>
      </c>
      <c r="C1307" s="266" t="s">
        <v>1992</v>
      </c>
      <c r="D1307" s="266" t="s">
        <v>1992</v>
      </c>
      <c r="E1307" s="186" t="s">
        <v>776</v>
      </c>
      <c r="F1307" s="209" t="s">
        <v>229</v>
      </c>
      <c r="G1307" s="271">
        <v>42182304</v>
      </c>
      <c r="H1307" s="268" t="s">
        <v>2032</v>
      </c>
      <c r="I1307" s="186">
        <v>10</v>
      </c>
      <c r="J1307" s="186" t="s">
        <v>33</v>
      </c>
      <c r="K1307" s="269">
        <v>2300000</v>
      </c>
      <c r="L1307" s="270">
        <v>4</v>
      </c>
      <c r="M1307" s="186" t="s">
        <v>1995</v>
      </c>
      <c r="N1307" s="229" t="s">
        <v>2031</v>
      </c>
      <c r="O1307" s="223" t="s">
        <v>35</v>
      </c>
      <c r="P1307" s="223" t="s">
        <v>35</v>
      </c>
      <c r="Q1307" s="186" t="s">
        <v>1997</v>
      </c>
    </row>
    <row r="1308" spans="1:17" ht="51" x14ac:dyDescent="0.2">
      <c r="A1308" s="266" t="s">
        <v>1990</v>
      </c>
      <c r="B1308" s="266" t="s">
        <v>1991</v>
      </c>
      <c r="C1308" s="266" t="s">
        <v>1992</v>
      </c>
      <c r="D1308" s="266" t="s">
        <v>1992</v>
      </c>
      <c r="E1308" s="186" t="s">
        <v>776</v>
      </c>
      <c r="F1308" s="209" t="s">
        <v>229</v>
      </c>
      <c r="G1308" s="271">
        <v>42182304</v>
      </c>
      <c r="H1308" s="268" t="s">
        <v>2033</v>
      </c>
      <c r="I1308" s="186">
        <v>10</v>
      </c>
      <c r="J1308" s="186" t="s">
        <v>33</v>
      </c>
      <c r="K1308" s="269">
        <v>2300000</v>
      </c>
      <c r="L1308" s="270">
        <v>4</v>
      </c>
      <c r="M1308" s="186" t="s">
        <v>1995</v>
      </c>
      <c r="N1308" s="229" t="s">
        <v>2031</v>
      </c>
      <c r="O1308" s="223" t="s">
        <v>35</v>
      </c>
      <c r="P1308" s="223" t="s">
        <v>35</v>
      </c>
      <c r="Q1308" s="186" t="s">
        <v>1997</v>
      </c>
    </row>
    <row r="1309" spans="1:17" ht="51" x14ac:dyDescent="0.2">
      <c r="A1309" s="266" t="s">
        <v>1990</v>
      </c>
      <c r="B1309" s="266" t="s">
        <v>1991</v>
      </c>
      <c r="C1309" s="266" t="s">
        <v>1992</v>
      </c>
      <c r="D1309" s="266" t="s">
        <v>1992</v>
      </c>
      <c r="E1309" s="186" t="s">
        <v>776</v>
      </c>
      <c r="F1309" s="209" t="s">
        <v>229</v>
      </c>
      <c r="G1309" s="271">
        <v>42182304</v>
      </c>
      <c r="H1309" s="268" t="s">
        <v>2034</v>
      </c>
      <c r="I1309" s="186">
        <v>10</v>
      </c>
      <c r="J1309" s="186" t="s">
        <v>33</v>
      </c>
      <c r="K1309" s="269">
        <v>2300000</v>
      </c>
      <c r="L1309" s="270">
        <v>4</v>
      </c>
      <c r="M1309" s="186" t="s">
        <v>1995</v>
      </c>
      <c r="N1309" s="229" t="s">
        <v>2031</v>
      </c>
      <c r="O1309" s="223" t="s">
        <v>35</v>
      </c>
      <c r="P1309" s="223" t="s">
        <v>35</v>
      </c>
      <c r="Q1309" s="186" t="s">
        <v>1997</v>
      </c>
    </row>
    <row r="1310" spans="1:17" ht="51" x14ac:dyDescent="0.2">
      <c r="A1310" s="266" t="s">
        <v>1990</v>
      </c>
      <c r="B1310" s="266" t="s">
        <v>1991</v>
      </c>
      <c r="C1310" s="266" t="s">
        <v>1992</v>
      </c>
      <c r="D1310" s="266" t="s">
        <v>1992</v>
      </c>
      <c r="E1310" s="186" t="s">
        <v>776</v>
      </c>
      <c r="F1310" s="209" t="s">
        <v>229</v>
      </c>
      <c r="G1310" s="271">
        <v>42182304</v>
      </c>
      <c r="H1310" s="268" t="s">
        <v>2035</v>
      </c>
      <c r="I1310" s="186">
        <v>10</v>
      </c>
      <c r="J1310" s="186" t="s">
        <v>33</v>
      </c>
      <c r="K1310" s="269">
        <v>2300000</v>
      </c>
      <c r="L1310" s="270">
        <v>4</v>
      </c>
      <c r="M1310" s="186" t="s">
        <v>1995</v>
      </c>
      <c r="N1310" s="229" t="s">
        <v>2031</v>
      </c>
      <c r="O1310" s="223" t="s">
        <v>35</v>
      </c>
      <c r="P1310" s="223" t="s">
        <v>35</v>
      </c>
      <c r="Q1310" s="186" t="s">
        <v>1997</v>
      </c>
    </row>
    <row r="1311" spans="1:17" ht="51" x14ac:dyDescent="0.2">
      <c r="A1311" s="266" t="s">
        <v>1990</v>
      </c>
      <c r="B1311" s="266" t="s">
        <v>1991</v>
      </c>
      <c r="C1311" s="266" t="s">
        <v>1992</v>
      </c>
      <c r="D1311" s="266" t="s">
        <v>1992</v>
      </c>
      <c r="E1311" s="186" t="s">
        <v>776</v>
      </c>
      <c r="F1311" s="209" t="s">
        <v>229</v>
      </c>
      <c r="G1311" s="271">
        <v>42182304</v>
      </c>
      <c r="H1311" s="268" t="s">
        <v>2036</v>
      </c>
      <c r="I1311" s="186">
        <v>10</v>
      </c>
      <c r="J1311" s="186" t="s">
        <v>33</v>
      </c>
      <c r="K1311" s="269">
        <v>2300000</v>
      </c>
      <c r="L1311" s="270">
        <v>4</v>
      </c>
      <c r="M1311" s="186" t="s">
        <v>1995</v>
      </c>
      <c r="N1311" s="229" t="s">
        <v>2031</v>
      </c>
      <c r="O1311" s="223" t="s">
        <v>35</v>
      </c>
      <c r="P1311" s="223" t="s">
        <v>35</v>
      </c>
      <c r="Q1311" s="186" t="s">
        <v>1997</v>
      </c>
    </row>
    <row r="1312" spans="1:17" ht="38.25" customHeight="1" x14ac:dyDescent="0.2">
      <c r="A1312" s="266" t="s">
        <v>1990</v>
      </c>
      <c r="B1312" s="266" t="s">
        <v>1991</v>
      </c>
      <c r="C1312" s="266" t="s">
        <v>1992</v>
      </c>
      <c r="D1312" s="266" t="s">
        <v>1992</v>
      </c>
      <c r="E1312" s="186" t="s">
        <v>776</v>
      </c>
      <c r="F1312" s="209" t="s">
        <v>229</v>
      </c>
      <c r="G1312" s="271">
        <v>42182304</v>
      </c>
      <c r="H1312" s="268" t="s">
        <v>2037</v>
      </c>
      <c r="I1312" s="186">
        <v>10</v>
      </c>
      <c r="J1312" s="186" t="s">
        <v>33</v>
      </c>
      <c r="K1312" s="269">
        <v>2300000</v>
      </c>
      <c r="L1312" s="270">
        <v>4</v>
      </c>
      <c r="M1312" s="186" t="s">
        <v>1995</v>
      </c>
      <c r="N1312" s="229" t="s">
        <v>2031</v>
      </c>
      <c r="O1312" s="223" t="s">
        <v>35</v>
      </c>
      <c r="P1312" s="223" t="s">
        <v>35</v>
      </c>
      <c r="Q1312" s="186" t="s">
        <v>1997</v>
      </c>
    </row>
    <row r="1313" spans="1:17" ht="38.25" customHeight="1" x14ac:dyDescent="0.2">
      <c r="A1313" s="266" t="s">
        <v>1990</v>
      </c>
      <c r="B1313" s="266" t="s">
        <v>1991</v>
      </c>
      <c r="C1313" s="266" t="s">
        <v>1992</v>
      </c>
      <c r="D1313" s="266" t="s">
        <v>1992</v>
      </c>
      <c r="E1313" s="186" t="s">
        <v>776</v>
      </c>
      <c r="F1313" s="209" t="s">
        <v>229</v>
      </c>
      <c r="G1313" s="271">
        <v>42182304</v>
      </c>
      <c r="H1313" s="268" t="s">
        <v>2038</v>
      </c>
      <c r="I1313" s="186">
        <v>10</v>
      </c>
      <c r="J1313" s="186" t="s">
        <v>33</v>
      </c>
      <c r="K1313" s="269">
        <v>2300000</v>
      </c>
      <c r="L1313" s="270">
        <v>4</v>
      </c>
      <c r="M1313" s="186" t="s">
        <v>1995</v>
      </c>
      <c r="N1313" s="229" t="s">
        <v>2031</v>
      </c>
      <c r="O1313" s="223" t="s">
        <v>35</v>
      </c>
      <c r="P1313" s="223" t="s">
        <v>35</v>
      </c>
      <c r="Q1313" s="186" t="s">
        <v>1997</v>
      </c>
    </row>
    <row r="1314" spans="1:17" s="39" customFormat="1" ht="51" x14ac:dyDescent="0.2">
      <c r="A1314" s="266" t="s">
        <v>1990</v>
      </c>
      <c r="B1314" s="266" t="s">
        <v>1991</v>
      </c>
      <c r="C1314" s="266" t="s">
        <v>1992</v>
      </c>
      <c r="D1314" s="266" t="s">
        <v>1992</v>
      </c>
      <c r="E1314" s="186" t="s">
        <v>776</v>
      </c>
      <c r="F1314" s="209" t="s">
        <v>229</v>
      </c>
      <c r="G1314" s="271">
        <v>42182304</v>
      </c>
      <c r="H1314" s="268" t="s">
        <v>2039</v>
      </c>
      <c r="I1314" s="186">
        <v>10</v>
      </c>
      <c r="J1314" s="186" t="s">
        <v>33</v>
      </c>
      <c r="K1314" s="269">
        <v>2300000</v>
      </c>
      <c r="L1314" s="270">
        <v>4</v>
      </c>
      <c r="M1314" s="186" t="s">
        <v>1995</v>
      </c>
      <c r="N1314" s="229" t="s">
        <v>2031</v>
      </c>
      <c r="O1314" s="223" t="s">
        <v>35</v>
      </c>
      <c r="P1314" s="223" t="s">
        <v>35</v>
      </c>
      <c r="Q1314" s="186" t="s">
        <v>1997</v>
      </c>
    </row>
    <row r="1315" spans="1:17" s="39" customFormat="1" ht="51" x14ac:dyDescent="0.2">
      <c r="A1315" s="266" t="s">
        <v>1990</v>
      </c>
      <c r="B1315" s="266" t="s">
        <v>1991</v>
      </c>
      <c r="C1315" s="266" t="s">
        <v>1992</v>
      </c>
      <c r="D1315" s="266" t="s">
        <v>1992</v>
      </c>
      <c r="E1315" s="186" t="s">
        <v>776</v>
      </c>
      <c r="F1315" s="209" t="s">
        <v>229</v>
      </c>
      <c r="G1315" s="271">
        <v>42182304</v>
      </c>
      <c r="H1315" s="268" t="s">
        <v>2040</v>
      </c>
      <c r="I1315" s="186">
        <v>10</v>
      </c>
      <c r="J1315" s="186" t="s">
        <v>33</v>
      </c>
      <c r="K1315" s="269">
        <v>2300000</v>
      </c>
      <c r="L1315" s="270">
        <v>4</v>
      </c>
      <c r="M1315" s="186" t="s">
        <v>1995</v>
      </c>
      <c r="N1315" s="229" t="s">
        <v>2031</v>
      </c>
      <c r="O1315" s="223" t="s">
        <v>35</v>
      </c>
      <c r="P1315" s="223" t="s">
        <v>35</v>
      </c>
      <c r="Q1315" s="186" t="s">
        <v>1997</v>
      </c>
    </row>
    <row r="1316" spans="1:17" s="39" customFormat="1" ht="51" x14ac:dyDescent="0.2">
      <c r="A1316" s="266" t="s">
        <v>1990</v>
      </c>
      <c r="B1316" s="266" t="s">
        <v>1991</v>
      </c>
      <c r="C1316" s="266" t="s">
        <v>1992</v>
      </c>
      <c r="D1316" s="266" t="s">
        <v>1992</v>
      </c>
      <c r="E1316" s="186" t="s">
        <v>776</v>
      </c>
      <c r="F1316" s="209" t="s">
        <v>229</v>
      </c>
      <c r="G1316" s="271">
        <v>42182304</v>
      </c>
      <c r="H1316" s="268" t="s">
        <v>2041</v>
      </c>
      <c r="I1316" s="186">
        <v>10</v>
      </c>
      <c r="J1316" s="186" t="s">
        <v>33</v>
      </c>
      <c r="K1316" s="269">
        <v>2300000</v>
      </c>
      <c r="L1316" s="270">
        <v>4</v>
      </c>
      <c r="M1316" s="186" t="s">
        <v>1995</v>
      </c>
      <c r="N1316" s="229" t="s">
        <v>2031</v>
      </c>
      <c r="O1316" s="223" t="s">
        <v>35</v>
      </c>
      <c r="P1316" s="223" t="s">
        <v>35</v>
      </c>
      <c r="Q1316" s="186" t="s">
        <v>1997</v>
      </c>
    </row>
    <row r="1317" spans="1:17" s="39" customFormat="1" ht="51" x14ac:dyDescent="0.2">
      <c r="A1317" s="266" t="s">
        <v>1990</v>
      </c>
      <c r="B1317" s="266" t="s">
        <v>1991</v>
      </c>
      <c r="C1317" s="266" t="s">
        <v>1992</v>
      </c>
      <c r="D1317" s="266" t="s">
        <v>1992</v>
      </c>
      <c r="E1317" s="186" t="s">
        <v>776</v>
      </c>
      <c r="F1317" s="209" t="s">
        <v>229</v>
      </c>
      <c r="G1317" s="271">
        <v>42182304</v>
      </c>
      <c r="H1317" s="268" t="s">
        <v>2042</v>
      </c>
      <c r="I1317" s="186">
        <v>10</v>
      </c>
      <c r="J1317" s="186" t="s">
        <v>33</v>
      </c>
      <c r="K1317" s="269">
        <v>690000</v>
      </c>
      <c r="L1317" s="270">
        <v>30</v>
      </c>
      <c r="M1317" s="186" t="s">
        <v>1995</v>
      </c>
      <c r="N1317" s="229" t="s">
        <v>2031</v>
      </c>
      <c r="O1317" s="223" t="s">
        <v>35</v>
      </c>
      <c r="P1317" s="223" t="s">
        <v>35</v>
      </c>
      <c r="Q1317" s="186" t="s">
        <v>1997</v>
      </c>
    </row>
    <row r="1318" spans="1:17" s="39" customFormat="1" ht="51" x14ac:dyDescent="0.2">
      <c r="A1318" s="266" t="s">
        <v>1990</v>
      </c>
      <c r="B1318" s="266" t="s">
        <v>1991</v>
      </c>
      <c r="C1318" s="266" t="s">
        <v>1992</v>
      </c>
      <c r="D1318" s="266" t="s">
        <v>1992</v>
      </c>
      <c r="E1318" s="186" t="s">
        <v>776</v>
      </c>
      <c r="F1318" s="209" t="s">
        <v>229</v>
      </c>
      <c r="G1318" s="271">
        <v>42182304</v>
      </c>
      <c r="H1318" s="268" t="s">
        <v>2043</v>
      </c>
      <c r="I1318" s="186">
        <v>10</v>
      </c>
      <c r="J1318" s="186" t="s">
        <v>33</v>
      </c>
      <c r="K1318" s="269">
        <v>690000</v>
      </c>
      <c r="L1318" s="270">
        <v>30</v>
      </c>
      <c r="M1318" s="186" t="s">
        <v>1995</v>
      </c>
      <c r="N1318" s="229" t="s">
        <v>2031</v>
      </c>
      <c r="O1318" s="223" t="s">
        <v>35</v>
      </c>
      <c r="P1318" s="223" t="s">
        <v>35</v>
      </c>
      <c r="Q1318" s="186" t="s">
        <v>1997</v>
      </c>
    </row>
    <row r="1319" spans="1:17" s="39" customFormat="1" ht="51" x14ac:dyDescent="0.2">
      <c r="A1319" s="266" t="s">
        <v>1990</v>
      </c>
      <c r="B1319" s="266" t="s">
        <v>1991</v>
      </c>
      <c r="C1319" s="266" t="s">
        <v>1992</v>
      </c>
      <c r="D1319" s="266" t="s">
        <v>1992</v>
      </c>
      <c r="E1319" s="186" t="s">
        <v>776</v>
      </c>
      <c r="F1319" s="209" t="s">
        <v>229</v>
      </c>
      <c r="G1319" s="271">
        <v>42182304</v>
      </c>
      <c r="H1319" s="268" t="s">
        <v>2044</v>
      </c>
      <c r="I1319" s="186">
        <v>10</v>
      </c>
      <c r="J1319" s="186" t="s">
        <v>33</v>
      </c>
      <c r="K1319" s="269">
        <v>3000000</v>
      </c>
      <c r="L1319" s="270">
        <v>100</v>
      </c>
      <c r="M1319" s="186" t="s">
        <v>1995</v>
      </c>
      <c r="N1319" s="229" t="s">
        <v>2031</v>
      </c>
      <c r="O1319" s="223" t="s">
        <v>35</v>
      </c>
      <c r="P1319" s="223" t="s">
        <v>35</v>
      </c>
      <c r="Q1319" s="186" t="s">
        <v>1997</v>
      </c>
    </row>
    <row r="1320" spans="1:17" s="39" customFormat="1" ht="51" x14ac:dyDescent="0.2">
      <c r="A1320" s="266" t="s">
        <v>1990</v>
      </c>
      <c r="B1320" s="266" t="s">
        <v>1991</v>
      </c>
      <c r="C1320" s="266" t="s">
        <v>1992</v>
      </c>
      <c r="D1320" s="266" t="s">
        <v>1992</v>
      </c>
      <c r="E1320" s="186" t="s">
        <v>776</v>
      </c>
      <c r="F1320" s="209" t="s">
        <v>229</v>
      </c>
      <c r="G1320" s="271">
        <v>42182304</v>
      </c>
      <c r="H1320" s="268" t="s">
        <v>2045</v>
      </c>
      <c r="I1320" s="186">
        <v>10</v>
      </c>
      <c r="J1320" s="186" t="s">
        <v>33</v>
      </c>
      <c r="K1320" s="269">
        <v>640000</v>
      </c>
      <c r="L1320" s="270">
        <v>20</v>
      </c>
      <c r="M1320" s="186" t="s">
        <v>1995</v>
      </c>
      <c r="N1320" s="229" t="s">
        <v>2031</v>
      </c>
      <c r="O1320" s="223" t="s">
        <v>35</v>
      </c>
      <c r="P1320" s="223" t="s">
        <v>35</v>
      </c>
      <c r="Q1320" s="186" t="s">
        <v>1997</v>
      </c>
    </row>
    <row r="1321" spans="1:17" s="39" customFormat="1" ht="51" x14ac:dyDescent="0.2">
      <c r="A1321" s="266" t="s">
        <v>1990</v>
      </c>
      <c r="B1321" s="266" t="s">
        <v>1991</v>
      </c>
      <c r="C1321" s="266" t="s">
        <v>1992</v>
      </c>
      <c r="D1321" s="266" t="s">
        <v>1992</v>
      </c>
      <c r="E1321" s="186" t="s">
        <v>776</v>
      </c>
      <c r="F1321" s="209" t="s">
        <v>229</v>
      </c>
      <c r="G1321" s="271">
        <v>42182304</v>
      </c>
      <c r="H1321" s="268" t="s">
        <v>2046</v>
      </c>
      <c r="I1321" s="186">
        <v>10</v>
      </c>
      <c r="J1321" s="186" t="s">
        <v>33</v>
      </c>
      <c r="K1321" s="269">
        <v>3200000</v>
      </c>
      <c r="L1321" s="270">
        <v>100</v>
      </c>
      <c r="M1321" s="186" t="s">
        <v>1995</v>
      </c>
      <c r="N1321" s="229" t="s">
        <v>2031</v>
      </c>
      <c r="O1321" s="223" t="s">
        <v>35</v>
      </c>
      <c r="P1321" s="223" t="s">
        <v>35</v>
      </c>
      <c r="Q1321" s="186" t="s">
        <v>1997</v>
      </c>
    </row>
    <row r="1322" spans="1:17" s="39" customFormat="1" ht="51" x14ac:dyDescent="0.2">
      <c r="A1322" s="266" t="s">
        <v>1990</v>
      </c>
      <c r="B1322" s="266" t="s">
        <v>1991</v>
      </c>
      <c r="C1322" s="266" t="s">
        <v>1992</v>
      </c>
      <c r="D1322" s="266" t="s">
        <v>1992</v>
      </c>
      <c r="E1322" s="186" t="s">
        <v>776</v>
      </c>
      <c r="F1322" s="209" t="s">
        <v>229</v>
      </c>
      <c r="G1322" s="271">
        <v>42182304</v>
      </c>
      <c r="H1322" s="268" t="s">
        <v>2047</v>
      </c>
      <c r="I1322" s="186">
        <v>10</v>
      </c>
      <c r="J1322" s="186" t="s">
        <v>33</v>
      </c>
      <c r="K1322" s="269">
        <v>920000</v>
      </c>
      <c r="L1322" s="270">
        <v>4</v>
      </c>
      <c r="M1322" s="186" t="s">
        <v>1995</v>
      </c>
      <c r="N1322" s="229" t="s">
        <v>2048</v>
      </c>
      <c r="O1322" s="223" t="s">
        <v>35</v>
      </c>
      <c r="P1322" s="223" t="s">
        <v>35</v>
      </c>
      <c r="Q1322" s="186" t="s">
        <v>1997</v>
      </c>
    </row>
    <row r="1323" spans="1:17" s="39" customFormat="1" ht="51" x14ac:dyDescent="0.2">
      <c r="A1323" s="266" t="s">
        <v>1990</v>
      </c>
      <c r="B1323" s="266" t="s">
        <v>1991</v>
      </c>
      <c r="C1323" s="266" t="s">
        <v>1992</v>
      </c>
      <c r="D1323" s="266" t="s">
        <v>1992</v>
      </c>
      <c r="E1323" s="186" t="s">
        <v>776</v>
      </c>
      <c r="F1323" s="209" t="s">
        <v>229</v>
      </c>
      <c r="G1323" s="271">
        <v>42182304</v>
      </c>
      <c r="H1323" s="268" t="s">
        <v>2049</v>
      </c>
      <c r="I1323" s="186">
        <v>10</v>
      </c>
      <c r="J1323" s="186" t="s">
        <v>33</v>
      </c>
      <c r="K1323" s="269">
        <v>920000</v>
      </c>
      <c r="L1323" s="270">
        <v>4</v>
      </c>
      <c r="M1323" s="186" t="s">
        <v>1995</v>
      </c>
      <c r="N1323" s="229" t="s">
        <v>2048</v>
      </c>
      <c r="O1323" s="223" t="s">
        <v>35</v>
      </c>
      <c r="P1323" s="223" t="s">
        <v>35</v>
      </c>
      <c r="Q1323" s="186" t="s">
        <v>1997</v>
      </c>
    </row>
    <row r="1324" spans="1:17" s="39" customFormat="1" ht="51" x14ac:dyDescent="0.2">
      <c r="A1324" s="266" t="s">
        <v>1990</v>
      </c>
      <c r="B1324" s="266" t="s">
        <v>1991</v>
      </c>
      <c r="C1324" s="266" t="s">
        <v>1992</v>
      </c>
      <c r="D1324" s="266" t="s">
        <v>1992</v>
      </c>
      <c r="E1324" s="186" t="s">
        <v>776</v>
      </c>
      <c r="F1324" s="209" t="s">
        <v>229</v>
      </c>
      <c r="G1324" s="271">
        <v>42182304</v>
      </c>
      <c r="H1324" s="268" t="s">
        <v>2050</v>
      </c>
      <c r="I1324" s="186">
        <v>10</v>
      </c>
      <c r="J1324" s="186" t="s">
        <v>33</v>
      </c>
      <c r="K1324" s="269">
        <v>920000</v>
      </c>
      <c r="L1324" s="270">
        <v>4</v>
      </c>
      <c r="M1324" s="186" t="s">
        <v>1995</v>
      </c>
      <c r="N1324" s="229" t="s">
        <v>2048</v>
      </c>
      <c r="O1324" s="223" t="s">
        <v>35</v>
      </c>
      <c r="P1324" s="223" t="s">
        <v>35</v>
      </c>
      <c r="Q1324" s="186" t="s">
        <v>1997</v>
      </c>
    </row>
    <row r="1325" spans="1:17" s="39" customFormat="1" ht="51" x14ac:dyDescent="0.2">
      <c r="A1325" s="266" t="s">
        <v>1990</v>
      </c>
      <c r="B1325" s="266" t="s">
        <v>1991</v>
      </c>
      <c r="C1325" s="266" t="s">
        <v>1992</v>
      </c>
      <c r="D1325" s="266" t="s">
        <v>1992</v>
      </c>
      <c r="E1325" s="186" t="s">
        <v>776</v>
      </c>
      <c r="F1325" s="209" t="s">
        <v>229</v>
      </c>
      <c r="G1325" s="271">
        <v>42182304</v>
      </c>
      <c r="H1325" s="268" t="s">
        <v>2051</v>
      </c>
      <c r="I1325" s="186">
        <v>10</v>
      </c>
      <c r="J1325" s="186" t="s">
        <v>33</v>
      </c>
      <c r="K1325" s="269">
        <v>920000</v>
      </c>
      <c r="L1325" s="270">
        <v>4</v>
      </c>
      <c r="M1325" s="186" t="s">
        <v>1995</v>
      </c>
      <c r="N1325" s="229" t="s">
        <v>2048</v>
      </c>
      <c r="O1325" s="223" t="s">
        <v>35</v>
      </c>
      <c r="P1325" s="223" t="s">
        <v>35</v>
      </c>
      <c r="Q1325" s="186" t="s">
        <v>1997</v>
      </c>
    </row>
    <row r="1326" spans="1:17" s="39" customFormat="1" ht="51" x14ac:dyDescent="0.2">
      <c r="A1326" s="266" t="s">
        <v>1990</v>
      </c>
      <c r="B1326" s="266" t="s">
        <v>1991</v>
      </c>
      <c r="C1326" s="266" t="s">
        <v>1992</v>
      </c>
      <c r="D1326" s="266" t="s">
        <v>1992</v>
      </c>
      <c r="E1326" s="186" t="s">
        <v>776</v>
      </c>
      <c r="F1326" s="209" t="s">
        <v>229</v>
      </c>
      <c r="G1326" s="271">
        <v>42182304</v>
      </c>
      <c r="H1326" s="268" t="s">
        <v>2052</v>
      </c>
      <c r="I1326" s="186">
        <v>10</v>
      </c>
      <c r="J1326" s="186" t="s">
        <v>33</v>
      </c>
      <c r="K1326" s="269">
        <v>920000</v>
      </c>
      <c r="L1326" s="270">
        <v>4</v>
      </c>
      <c r="M1326" s="186" t="s">
        <v>1995</v>
      </c>
      <c r="N1326" s="229" t="s">
        <v>2048</v>
      </c>
      <c r="O1326" s="223" t="s">
        <v>35</v>
      </c>
      <c r="P1326" s="223" t="s">
        <v>35</v>
      </c>
      <c r="Q1326" s="186" t="s">
        <v>1997</v>
      </c>
    </row>
    <row r="1327" spans="1:17" s="39" customFormat="1" ht="51" x14ac:dyDescent="0.2">
      <c r="A1327" s="266" t="s">
        <v>1990</v>
      </c>
      <c r="B1327" s="266" t="s">
        <v>1991</v>
      </c>
      <c r="C1327" s="266" t="s">
        <v>1992</v>
      </c>
      <c r="D1327" s="266" t="s">
        <v>1992</v>
      </c>
      <c r="E1327" s="186" t="s">
        <v>776</v>
      </c>
      <c r="F1327" s="209" t="s">
        <v>229</v>
      </c>
      <c r="G1327" s="271">
        <v>42182304</v>
      </c>
      <c r="H1327" s="268" t="s">
        <v>2053</v>
      </c>
      <c r="I1327" s="186">
        <v>10</v>
      </c>
      <c r="J1327" s="186" t="s">
        <v>33</v>
      </c>
      <c r="K1327" s="269">
        <v>1964200</v>
      </c>
      <c r="L1327" s="270">
        <v>4</v>
      </c>
      <c r="M1327" s="186" t="s">
        <v>1995</v>
      </c>
      <c r="N1327" s="229" t="s">
        <v>2048</v>
      </c>
      <c r="O1327" s="223" t="s">
        <v>35</v>
      </c>
      <c r="P1327" s="223" t="s">
        <v>35</v>
      </c>
      <c r="Q1327" s="186" t="s">
        <v>1997</v>
      </c>
    </row>
    <row r="1328" spans="1:17" s="39" customFormat="1" ht="51" x14ac:dyDescent="0.2">
      <c r="A1328" s="266" t="s">
        <v>1990</v>
      </c>
      <c r="B1328" s="266" t="s">
        <v>1991</v>
      </c>
      <c r="C1328" s="266" t="s">
        <v>1992</v>
      </c>
      <c r="D1328" s="266" t="s">
        <v>1992</v>
      </c>
      <c r="E1328" s="186" t="s">
        <v>776</v>
      </c>
      <c r="F1328" s="209" t="s">
        <v>229</v>
      </c>
      <c r="G1328" s="271">
        <v>42182304</v>
      </c>
      <c r="H1328" s="268" t="s">
        <v>2054</v>
      </c>
      <c r="I1328" s="186">
        <v>10</v>
      </c>
      <c r="J1328" s="186" t="s">
        <v>33</v>
      </c>
      <c r="K1328" s="269">
        <v>3450000</v>
      </c>
      <c r="L1328" s="270">
        <v>8</v>
      </c>
      <c r="M1328" s="186" t="s">
        <v>1995</v>
      </c>
      <c r="N1328" s="229" t="s">
        <v>2048</v>
      </c>
      <c r="O1328" s="223" t="s">
        <v>35</v>
      </c>
      <c r="P1328" s="223" t="s">
        <v>35</v>
      </c>
      <c r="Q1328" s="186" t="s">
        <v>1997</v>
      </c>
    </row>
    <row r="1329" spans="1:17" s="39" customFormat="1" ht="51" x14ac:dyDescent="0.2">
      <c r="A1329" s="266" t="s">
        <v>1990</v>
      </c>
      <c r="B1329" s="266" t="s">
        <v>1991</v>
      </c>
      <c r="C1329" s="266" t="s">
        <v>1992</v>
      </c>
      <c r="D1329" s="266" t="s">
        <v>1992</v>
      </c>
      <c r="E1329" s="186" t="s">
        <v>776</v>
      </c>
      <c r="F1329" s="209" t="s">
        <v>229</v>
      </c>
      <c r="G1329" s="271">
        <v>42182304</v>
      </c>
      <c r="H1329" s="268" t="s">
        <v>2055</v>
      </c>
      <c r="I1329" s="186">
        <v>10</v>
      </c>
      <c r="J1329" s="186" t="s">
        <v>33</v>
      </c>
      <c r="K1329" s="269">
        <v>4876000</v>
      </c>
      <c r="L1329" s="270">
        <v>8</v>
      </c>
      <c r="M1329" s="186" t="s">
        <v>1995</v>
      </c>
      <c r="N1329" s="229" t="s">
        <v>2048</v>
      </c>
      <c r="O1329" s="223" t="s">
        <v>35</v>
      </c>
      <c r="P1329" s="223" t="s">
        <v>35</v>
      </c>
      <c r="Q1329" s="186" t="s">
        <v>1997</v>
      </c>
    </row>
    <row r="1330" spans="1:17" s="39" customFormat="1" ht="51" x14ac:dyDescent="0.2">
      <c r="A1330" s="266" t="s">
        <v>1990</v>
      </c>
      <c r="B1330" s="266" t="s">
        <v>1991</v>
      </c>
      <c r="C1330" s="266" t="s">
        <v>1992</v>
      </c>
      <c r="D1330" s="266" t="s">
        <v>1992</v>
      </c>
      <c r="E1330" s="186" t="s">
        <v>776</v>
      </c>
      <c r="F1330" s="209" t="s">
        <v>229</v>
      </c>
      <c r="G1330" s="271">
        <v>42182304</v>
      </c>
      <c r="H1330" s="268" t="s">
        <v>2056</v>
      </c>
      <c r="I1330" s="186">
        <v>10</v>
      </c>
      <c r="J1330" s="186" t="s">
        <v>33</v>
      </c>
      <c r="K1330" s="269">
        <v>2180400</v>
      </c>
      <c r="L1330" s="270">
        <v>6</v>
      </c>
      <c r="M1330" s="186" t="s">
        <v>1995</v>
      </c>
      <c r="N1330" s="229" t="s">
        <v>2048</v>
      </c>
      <c r="O1330" s="223" t="s">
        <v>35</v>
      </c>
      <c r="P1330" s="223" t="s">
        <v>35</v>
      </c>
      <c r="Q1330" s="186" t="s">
        <v>1997</v>
      </c>
    </row>
    <row r="1331" spans="1:17" s="39" customFormat="1" ht="51" x14ac:dyDescent="0.2">
      <c r="A1331" s="266" t="s">
        <v>1990</v>
      </c>
      <c r="B1331" s="266" t="s">
        <v>1991</v>
      </c>
      <c r="C1331" s="266" t="s">
        <v>1992</v>
      </c>
      <c r="D1331" s="266" t="s">
        <v>1992</v>
      </c>
      <c r="E1331" s="186" t="s">
        <v>776</v>
      </c>
      <c r="F1331" s="209" t="s">
        <v>229</v>
      </c>
      <c r="G1331" s="271">
        <v>42182304</v>
      </c>
      <c r="H1331" s="268" t="s">
        <v>2057</v>
      </c>
      <c r="I1331" s="186">
        <v>10</v>
      </c>
      <c r="J1331" s="186" t="s">
        <v>33</v>
      </c>
      <c r="K1331" s="269">
        <v>1920000</v>
      </c>
      <c r="L1331" s="270">
        <v>6</v>
      </c>
      <c r="M1331" s="186" t="s">
        <v>1995</v>
      </c>
      <c r="N1331" s="229" t="s">
        <v>2048</v>
      </c>
      <c r="O1331" s="223" t="s">
        <v>35</v>
      </c>
      <c r="P1331" s="223" t="s">
        <v>35</v>
      </c>
      <c r="Q1331" s="186" t="s">
        <v>1997</v>
      </c>
    </row>
    <row r="1332" spans="1:17" s="39" customFormat="1" ht="51" x14ac:dyDescent="0.2">
      <c r="A1332" s="266" t="s">
        <v>1990</v>
      </c>
      <c r="B1332" s="266" t="s">
        <v>1991</v>
      </c>
      <c r="C1332" s="266" t="s">
        <v>1992</v>
      </c>
      <c r="D1332" s="266" t="s">
        <v>1992</v>
      </c>
      <c r="E1332" s="186" t="s">
        <v>776</v>
      </c>
      <c r="F1332" s="209" t="s">
        <v>229</v>
      </c>
      <c r="G1332" s="271">
        <v>42182304</v>
      </c>
      <c r="H1332" s="268" t="s">
        <v>2058</v>
      </c>
      <c r="I1332" s="186">
        <v>10</v>
      </c>
      <c r="J1332" s="186" t="s">
        <v>33</v>
      </c>
      <c r="K1332" s="269">
        <v>3320000</v>
      </c>
      <c r="L1332" s="270">
        <v>4</v>
      </c>
      <c r="M1332" s="186" t="s">
        <v>1995</v>
      </c>
      <c r="N1332" s="229" t="s">
        <v>2048</v>
      </c>
      <c r="O1332" s="223" t="s">
        <v>35</v>
      </c>
      <c r="P1332" s="223" t="s">
        <v>35</v>
      </c>
      <c r="Q1332" s="186" t="s">
        <v>1997</v>
      </c>
    </row>
    <row r="1333" spans="1:17" s="39" customFormat="1" ht="51" x14ac:dyDescent="0.2">
      <c r="A1333" s="266" t="s">
        <v>1990</v>
      </c>
      <c r="B1333" s="266" t="s">
        <v>1991</v>
      </c>
      <c r="C1333" s="266" t="s">
        <v>1992</v>
      </c>
      <c r="D1333" s="266" t="s">
        <v>1992</v>
      </c>
      <c r="E1333" s="186" t="s">
        <v>776</v>
      </c>
      <c r="F1333" s="209" t="s">
        <v>229</v>
      </c>
      <c r="G1333" s="271">
        <v>42182304</v>
      </c>
      <c r="H1333" s="268" t="s">
        <v>2059</v>
      </c>
      <c r="I1333" s="186">
        <v>10</v>
      </c>
      <c r="J1333" s="186" t="s">
        <v>33</v>
      </c>
      <c r="K1333" s="269">
        <v>6920000</v>
      </c>
      <c r="L1333" s="270">
        <v>4</v>
      </c>
      <c r="M1333" s="186" t="s">
        <v>1995</v>
      </c>
      <c r="N1333" s="229" t="s">
        <v>2048</v>
      </c>
      <c r="O1333" s="223" t="s">
        <v>35</v>
      </c>
      <c r="P1333" s="223" t="s">
        <v>35</v>
      </c>
      <c r="Q1333" s="186" t="s">
        <v>1997</v>
      </c>
    </row>
    <row r="1334" spans="1:17" s="39" customFormat="1" ht="33" customHeight="1" x14ac:dyDescent="0.2">
      <c r="A1334" s="266" t="s">
        <v>1990</v>
      </c>
      <c r="B1334" s="266" t="s">
        <v>1991</v>
      </c>
      <c r="C1334" s="266" t="s">
        <v>1992</v>
      </c>
      <c r="D1334" s="266" t="s">
        <v>1992</v>
      </c>
      <c r="E1334" s="186" t="s">
        <v>776</v>
      </c>
      <c r="F1334" s="209" t="s">
        <v>229</v>
      </c>
      <c r="G1334" s="271">
        <v>42182304</v>
      </c>
      <c r="H1334" s="268" t="s">
        <v>2060</v>
      </c>
      <c r="I1334" s="186">
        <v>10</v>
      </c>
      <c r="J1334" s="186" t="s">
        <v>33</v>
      </c>
      <c r="K1334" s="269">
        <v>7760000</v>
      </c>
      <c r="L1334" s="270">
        <v>4</v>
      </c>
      <c r="M1334" s="186" t="s">
        <v>1995</v>
      </c>
      <c r="N1334" s="229" t="s">
        <v>2048</v>
      </c>
      <c r="O1334" s="223" t="s">
        <v>35</v>
      </c>
      <c r="P1334" s="223" t="s">
        <v>35</v>
      </c>
      <c r="Q1334" s="186" t="s">
        <v>1997</v>
      </c>
    </row>
    <row r="1335" spans="1:17" s="39" customFormat="1" ht="51" x14ac:dyDescent="0.2">
      <c r="A1335" s="266" t="s">
        <v>1990</v>
      </c>
      <c r="B1335" s="266" t="s">
        <v>1991</v>
      </c>
      <c r="C1335" s="266" t="s">
        <v>1992</v>
      </c>
      <c r="D1335" s="266" t="s">
        <v>1992</v>
      </c>
      <c r="E1335" s="186" t="s">
        <v>776</v>
      </c>
      <c r="F1335" s="209" t="s">
        <v>229</v>
      </c>
      <c r="G1335" s="271">
        <v>42182304</v>
      </c>
      <c r="H1335" s="268" t="s">
        <v>2061</v>
      </c>
      <c r="I1335" s="186">
        <v>16</v>
      </c>
      <c r="J1335" s="186" t="s">
        <v>33</v>
      </c>
      <c r="K1335" s="269">
        <v>5485750</v>
      </c>
      <c r="L1335" s="270">
        <v>250</v>
      </c>
      <c r="M1335" s="186" t="s">
        <v>1995</v>
      </c>
      <c r="N1335" s="229" t="s">
        <v>2048</v>
      </c>
      <c r="O1335" s="223" t="s">
        <v>35</v>
      </c>
      <c r="P1335" s="223" t="s">
        <v>35</v>
      </c>
      <c r="Q1335" s="186" t="s">
        <v>1997</v>
      </c>
    </row>
    <row r="1336" spans="1:17" s="39" customFormat="1" ht="51" x14ac:dyDescent="0.2">
      <c r="A1336" s="266" t="s">
        <v>1990</v>
      </c>
      <c r="B1336" s="266" t="s">
        <v>1991</v>
      </c>
      <c r="C1336" s="266" t="s">
        <v>1992</v>
      </c>
      <c r="D1336" s="266" t="s">
        <v>1992</v>
      </c>
      <c r="E1336" s="186" t="s">
        <v>776</v>
      </c>
      <c r="F1336" s="209" t="s">
        <v>229</v>
      </c>
      <c r="G1336" s="271">
        <v>42182304</v>
      </c>
      <c r="H1336" s="268" t="s">
        <v>2062</v>
      </c>
      <c r="I1336" s="186">
        <v>16</v>
      </c>
      <c r="J1336" s="186" t="s">
        <v>33</v>
      </c>
      <c r="K1336" s="269">
        <v>4087562</v>
      </c>
      <c r="L1336" s="270">
        <v>200</v>
      </c>
      <c r="M1336" s="186" t="s">
        <v>1995</v>
      </c>
      <c r="N1336" s="229" t="s">
        <v>2048</v>
      </c>
      <c r="O1336" s="223" t="s">
        <v>35</v>
      </c>
      <c r="P1336" s="223" t="s">
        <v>35</v>
      </c>
      <c r="Q1336" s="186" t="s">
        <v>1997</v>
      </c>
    </row>
    <row r="1337" spans="1:17" s="39" customFormat="1" ht="51" x14ac:dyDescent="0.2">
      <c r="A1337" s="266" t="s">
        <v>1990</v>
      </c>
      <c r="B1337" s="266" t="s">
        <v>1991</v>
      </c>
      <c r="C1337" s="266" t="s">
        <v>1992</v>
      </c>
      <c r="D1337" s="266" t="s">
        <v>1992</v>
      </c>
      <c r="E1337" s="186" t="s">
        <v>776</v>
      </c>
      <c r="F1337" s="209" t="s">
        <v>229</v>
      </c>
      <c r="G1337" s="271">
        <v>42182304</v>
      </c>
      <c r="H1337" s="268" t="s">
        <v>2063</v>
      </c>
      <c r="I1337" s="186">
        <v>16</v>
      </c>
      <c r="J1337" s="186" t="s">
        <v>33</v>
      </c>
      <c r="K1337" s="269">
        <v>1361040</v>
      </c>
      <c r="L1337" s="270">
        <v>6</v>
      </c>
      <c r="M1337" s="186" t="s">
        <v>1995</v>
      </c>
      <c r="N1337" s="229" t="s">
        <v>2048</v>
      </c>
      <c r="O1337" s="223" t="s">
        <v>35</v>
      </c>
      <c r="P1337" s="223" t="s">
        <v>35</v>
      </c>
      <c r="Q1337" s="186" t="s">
        <v>1997</v>
      </c>
    </row>
    <row r="1338" spans="1:17" s="39" customFormat="1" ht="51" x14ac:dyDescent="0.2">
      <c r="A1338" s="266" t="s">
        <v>1990</v>
      </c>
      <c r="B1338" s="266" t="s">
        <v>1991</v>
      </c>
      <c r="C1338" s="266" t="s">
        <v>1992</v>
      </c>
      <c r="D1338" s="266" t="s">
        <v>1992</v>
      </c>
      <c r="E1338" s="186" t="s">
        <v>776</v>
      </c>
      <c r="F1338" s="209" t="s">
        <v>229</v>
      </c>
      <c r="G1338" s="271">
        <v>42182304</v>
      </c>
      <c r="H1338" s="268" t="s">
        <v>2064</v>
      </c>
      <c r="I1338" s="186">
        <v>16</v>
      </c>
      <c r="J1338" s="186" t="s">
        <v>33</v>
      </c>
      <c r="K1338" s="269">
        <v>9135660</v>
      </c>
      <c r="L1338" s="270">
        <v>6</v>
      </c>
      <c r="M1338" s="186" t="s">
        <v>1995</v>
      </c>
      <c r="N1338" s="229" t="s">
        <v>2048</v>
      </c>
      <c r="O1338" s="223" t="s">
        <v>35</v>
      </c>
      <c r="P1338" s="223" t="s">
        <v>35</v>
      </c>
      <c r="Q1338" s="186" t="s">
        <v>1997</v>
      </c>
    </row>
    <row r="1339" spans="1:17" s="39" customFormat="1" ht="51" x14ac:dyDescent="0.2">
      <c r="A1339" s="266" t="s">
        <v>1990</v>
      </c>
      <c r="B1339" s="266" t="s">
        <v>1991</v>
      </c>
      <c r="C1339" s="266" t="s">
        <v>1992</v>
      </c>
      <c r="D1339" s="266" t="s">
        <v>1992</v>
      </c>
      <c r="E1339" s="186" t="s">
        <v>776</v>
      </c>
      <c r="F1339" s="209" t="s">
        <v>229</v>
      </c>
      <c r="G1339" s="271">
        <v>42182304</v>
      </c>
      <c r="H1339" s="268" t="s">
        <v>2065</v>
      </c>
      <c r="I1339" s="186">
        <v>10</v>
      </c>
      <c r="J1339" s="186" t="s">
        <v>33</v>
      </c>
      <c r="K1339" s="269">
        <v>5729400</v>
      </c>
      <c r="L1339" s="270">
        <v>6</v>
      </c>
      <c r="M1339" s="186" t="s">
        <v>1995</v>
      </c>
      <c r="N1339" s="229" t="s">
        <v>2048</v>
      </c>
      <c r="O1339" s="223" t="s">
        <v>35</v>
      </c>
      <c r="P1339" s="223" t="s">
        <v>35</v>
      </c>
      <c r="Q1339" s="186" t="s">
        <v>1997</v>
      </c>
    </row>
    <row r="1340" spans="1:17" s="39" customFormat="1" ht="51" x14ac:dyDescent="0.2">
      <c r="A1340" s="266" t="s">
        <v>1990</v>
      </c>
      <c r="B1340" s="266" t="s">
        <v>1991</v>
      </c>
      <c r="C1340" s="266" t="s">
        <v>1992</v>
      </c>
      <c r="D1340" s="266" t="s">
        <v>1992</v>
      </c>
      <c r="E1340" s="186" t="s">
        <v>776</v>
      </c>
      <c r="F1340" s="209" t="s">
        <v>229</v>
      </c>
      <c r="G1340" s="271">
        <v>42182304</v>
      </c>
      <c r="H1340" s="268" t="s">
        <v>2066</v>
      </c>
      <c r="I1340" s="186">
        <v>16</v>
      </c>
      <c r="J1340" s="186" t="s">
        <v>33</v>
      </c>
      <c r="K1340" s="269">
        <v>1810440</v>
      </c>
      <c r="L1340" s="270">
        <v>6</v>
      </c>
      <c r="M1340" s="186" t="s">
        <v>1995</v>
      </c>
      <c r="N1340" s="229" t="s">
        <v>2048</v>
      </c>
      <c r="O1340" s="223" t="s">
        <v>35</v>
      </c>
      <c r="P1340" s="223" t="s">
        <v>35</v>
      </c>
      <c r="Q1340" s="186" t="s">
        <v>1997</v>
      </c>
    </row>
    <row r="1341" spans="1:17" s="39" customFormat="1" ht="38.25" x14ac:dyDescent="0.2">
      <c r="A1341" s="266" t="s">
        <v>1990</v>
      </c>
      <c r="B1341" s="266" t="s">
        <v>1991</v>
      </c>
      <c r="C1341" s="266" t="s">
        <v>2014</v>
      </c>
      <c r="D1341" s="266" t="s">
        <v>2014</v>
      </c>
      <c r="E1341" s="186" t="s">
        <v>776</v>
      </c>
      <c r="F1341" s="209" t="s">
        <v>229</v>
      </c>
      <c r="G1341" s="271">
        <v>44111515</v>
      </c>
      <c r="H1341" s="268" t="s">
        <v>2067</v>
      </c>
      <c r="I1341" s="186">
        <v>16</v>
      </c>
      <c r="J1341" s="186" t="s">
        <v>33</v>
      </c>
      <c r="K1341" s="269">
        <v>10710000</v>
      </c>
      <c r="L1341" s="270">
        <v>1</v>
      </c>
      <c r="M1341" s="186" t="s">
        <v>2068</v>
      </c>
      <c r="N1341" s="229" t="s">
        <v>2069</v>
      </c>
      <c r="O1341" s="223" t="s">
        <v>127</v>
      </c>
      <c r="P1341" s="223" t="s">
        <v>127</v>
      </c>
      <c r="Q1341" s="186" t="s">
        <v>1997</v>
      </c>
    </row>
    <row r="1342" spans="1:17" s="39" customFormat="1" ht="38.25" x14ac:dyDescent="0.2">
      <c r="A1342" s="266" t="s">
        <v>1990</v>
      </c>
      <c r="B1342" s="266" t="s">
        <v>1991</v>
      </c>
      <c r="C1342" s="266" t="s">
        <v>2014</v>
      </c>
      <c r="D1342" s="266" t="s">
        <v>2014</v>
      </c>
      <c r="E1342" s="186" t="s">
        <v>776</v>
      </c>
      <c r="F1342" s="209" t="s">
        <v>229</v>
      </c>
      <c r="G1342" s="271">
        <v>44111515</v>
      </c>
      <c r="H1342" s="268" t="s">
        <v>2070</v>
      </c>
      <c r="I1342" s="186">
        <v>16</v>
      </c>
      <c r="J1342" s="186" t="s">
        <v>33</v>
      </c>
      <c r="K1342" s="269">
        <v>45696000</v>
      </c>
      <c r="L1342" s="270">
        <v>1</v>
      </c>
      <c r="M1342" s="186" t="s">
        <v>2068</v>
      </c>
      <c r="N1342" s="229" t="s">
        <v>2069</v>
      </c>
      <c r="O1342" s="223" t="s">
        <v>127</v>
      </c>
      <c r="P1342" s="223" t="s">
        <v>127</v>
      </c>
      <c r="Q1342" s="186" t="s">
        <v>1997</v>
      </c>
    </row>
    <row r="1343" spans="1:17" s="39" customFormat="1" ht="38.25" x14ac:dyDescent="0.2">
      <c r="A1343" s="266" t="s">
        <v>1990</v>
      </c>
      <c r="B1343" s="266" t="s">
        <v>1991</v>
      </c>
      <c r="C1343" s="266" t="s">
        <v>2014</v>
      </c>
      <c r="D1343" s="266" t="s">
        <v>2014</v>
      </c>
      <c r="E1343" s="186" t="s">
        <v>776</v>
      </c>
      <c r="F1343" s="209" t="s">
        <v>229</v>
      </c>
      <c r="G1343" s="271">
        <v>14111500</v>
      </c>
      <c r="H1343" s="268" t="s">
        <v>2071</v>
      </c>
      <c r="I1343" s="186">
        <v>16</v>
      </c>
      <c r="J1343" s="186" t="s">
        <v>33</v>
      </c>
      <c r="K1343" s="269">
        <v>2094400</v>
      </c>
      <c r="L1343" s="270">
        <v>1</v>
      </c>
      <c r="M1343" s="186" t="s">
        <v>2068</v>
      </c>
      <c r="N1343" s="229" t="s">
        <v>2069</v>
      </c>
      <c r="O1343" s="223" t="s">
        <v>127</v>
      </c>
      <c r="P1343" s="223" t="s">
        <v>127</v>
      </c>
      <c r="Q1343" s="186" t="s">
        <v>1997</v>
      </c>
    </row>
    <row r="1344" spans="1:17" ht="38.25" x14ac:dyDescent="0.2">
      <c r="A1344" s="266" t="s">
        <v>1990</v>
      </c>
      <c r="B1344" s="266" t="s">
        <v>1991</v>
      </c>
      <c r="C1344" s="266" t="s">
        <v>2014</v>
      </c>
      <c r="D1344" s="266" t="s">
        <v>2014</v>
      </c>
      <c r="E1344" s="186" t="s">
        <v>776</v>
      </c>
      <c r="F1344" s="209" t="s">
        <v>229</v>
      </c>
      <c r="G1344" s="271">
        <v>14111500</v>
      </c>
      <c r="H1344" s="268" t="s">
        <v>2072</v>
      </c>
      <c r="I1344" s="186">
        <v>16</v>
      </c>
      <c r="J1344" s="186" t="s">
        <v>33</v>
      </c>
      <c r="K1344" s="269">
        <v>244783</v>
      </c>
      <c r="L1344" s="270">
        <v>1</v>
      </c>
      <c r="M1344" s="186" t="s">
        <v>2068</v>
      </c>
      <c r="N1344" s="229" t="s">
        <v>2069</v>
      </c>
      <c r="O1344" s="223" t="s">
        <v>127</v>
      </c>
      <c r="P1344" s="223" t="s">
        <v>127</v>
      </c>
      <c r="Q1344" s="186" t="s">
        <v>1997</v>
      </c>
    </row>
    <row r="1345" spans="1:17" ht="38.25" x14ac:dyDescent="0.2">
      <c r="A1345" s="266" t="s">
        <v>1990</v>
      </c>
      <c r="B1345" s="266" t="s">
        <v>1991</v>
      </c>
      <c r="C1345" s="266" t="s">
        <v>2014</v>
      </c>
      <c r="D1345" s="266" t="s">
        <v>2014</v>
      </c>
      <c r="E1345" s="186" t="s">
        <v>776</v>
      </c>
      <c r="F1345" s="209" t="s">
        <v>229</v>
      </c>
      <c r="G1345" s="271">
        <v>14111500</v>
      </c>
      <c r="H1345" s="268" t="s">
        <v>2073</v>
      </c>
      <c r="I1345" s="186">
        <v>16</v>
      </c>
      <c r="J1345" s="186" t="s">
        <v>33</v>
      </c>
      <c r="K1345" s="269">
        <v>1071000</v>
      </c>
      <c r="L1345" s="270">
        <v>1</v>
      </c>
      <c r="M1345" s="186" t="s">
        <v>2068</v>
      </c>
      <c r="N1345" s="229" t="s">
        <v>2069</v>
      </c>
      <c r="O1345" s="223" t="s">
        <v>127</v>
      </c>
      <c r="P1345" s="223" t="s">
        <v>127</v>
      </c>
      <c r="Q1345" s="186" t="s">
        <v>1997</v>
      </c>
    </row>
    <row r="1346" spans="1:17" ht="38.25" x14ac:dyDescent="0.2">
      <c r="A1346" s="266" t="s">
        <v>1990</v>
      </c>
      <c r="B1346" s="266" t="s">
        <v>1991</v>
      </c>
      <c r="C1346" s="266" t="s">
        <v>2014</v>
      </c>
      <c r="D1346" s="266" t="s">
        <v>2014</v>
      </c>
      <c r="E1346" s="186" t="s">
        <v>776</v>
      </c>
      <c r="F1346" s="209" t="s">
        <v>229</v>
      </c>
      <c r="G1346" s="271">
        <v>14111500</v>
      </c>
      <c r="H1346" s="268" t="s">
        <v>2074</v>
      </c>
      <c r="I1346" s="186">
        <v>16</v>
      </c>
      <c r="J1346" s="186" t="s">
        <v>33</v>
      </c>
      <c r="K1346" s="269">
        <v>1518440</v>
      </c>
      <c r="L1346" s="270">
        <v>1</v>
      </c>
      <c r="M1346" s="186" t="s">
        <v>2068</v>
      </c>
      <c r="N1346" s="229" t="s">
        <v>2069</v>
      </c>
      <c r="O1346" s="223" t="s">
        <v>127</v>
      </c>
      <c r="P1346" s="223" t="s">
        <v>127</v>
      </c>
      <c r="Q1346" s="186" t="s">
        <v>1997</v>
      </c>
    </row>
    <row r="1347" spans="1:17" ht="38.25" x14ac:dyDescent="0.2">
      <c r="A1347" s="266" t="s">
        <v>1990</v>
      </c>
      <c r="B1347" s="266" t="s">
        <v>1991</v>
      </c>
      <c r="C1347" s="266" t="s">
        <v>2014</v>
      </c>
      <c r="D1347" s="266" t="s">
        <v>2014</v>
      </c>
      <c r="E1347" s="186" t="s">
        <v>776</v>
      </c>
      <c r="F1347" s="209" t="s">
        <v>229</v>
      </c>
      <c r="G1347" s="271">
        <v>14111500</v>
      </c>
      <c r="H1347" s="268" t="s">
        <v>2075</v>
      </c>
      <c r="I1347" s="186">
        <v>16</v>
      </c>
      <c r="J1347" s="186" t="s">
        <v>33</v>
      </c>
      <c r="K1347" s="269">
        <v>1128120</v>
      </c>
      <c r="L1347" s="270">
        <v>1</v>
      </c>
      <c r="M1347" s="186" t="s">
        <v>2068</v>
      </c>
      <c r="N1347" s="229" t="s">
        <v>2069</v>
      </c>
      <c r="O1347" s="223" t="s">
        <v>127</v>
      </c>
      <c r="P1347" s="223" t="s">
        <v>127</v>
      </c>
      <c r="Q1347" s="186" t="s">
        <v>1997</v>
      </c>
    </row>
    <row r="1348" spans="1:17" ht="38.25" x14ac:dyDescent="0.2">
      <c r="A1348" s="266" t="s">
        <v>1990</v>
      </c>
      <c r="B1348" s="266" t="s">
        <v>1991</v>
      </c>
      <c r="C1348" s="266" t="s">
        <v>2014</v>
      </c>
      <c r="D1348" s="266" t="s">
        <v>2014</v>
      </c>
      <c r="E1348" s="186" t="s">
        <v>776</v>
      </c>
      <c r="F1348" s="209" t="s">
        <v>229</v>
      </c>
      <c r="G1348" s="271">
        <v>14111500</v>
      </c>
      <c r="H1348" s="268" t="s">
        <v>2076</v>
      </c>
      <c r="I1348" s="186">
        <v>16</v>
      </c>
      <c r="J1348" s="186" t="s">
        <v>33</v>
      </c>
      <c r="K1348" s="269">
        <v>642005</v>
      </c>
      <c r="L1348" s="270">
        <v>1</v>
      </c>
      <c r="M1348" s="186" t="s">
        <v>2068</v>
      </c>
      <c r="N1348" s="229" t="s">
        <v>2069</v>
      </c>
      <c r="O1348" s="223" t="s">
        <v>127</v>
      </c>
      <c r="P1348" s="223" t="s">
        <v>127</v>
      </c>
      <c r="Q1348" s="186" t="s">
        <v>1997</v>
      </c>
    </row>
    <row r="1349" spans="1:17" ht="36.75" customHeight="1" x14ac:dyDescent="0.2">
      <c r="A1349" s="266" t="s">
        <v>1990</v>
      </c>
      <c r="B1349" s="266" t="s">
        <v>1991</v>
      </c>
      <c r="C1349" s="266" t="s">
        <v>1281</v>
      </c>
      <c r="D1349" s="266" t="s">
        <v>1281</v>
      </c>
      <c r="E1349" s="186" t="s">
        <v>781</v>
      </c>
      <c r="F1349" s="209" t="s">
        <v>233</v>
      </c>
      <c r="G1349" s="267">
        <v>15101505</v>
      </c>
      <c r="H1349" s="209" t="s">
        <v>2077</v>
      </c>
      <c r="I1349" s="186">
        <v>16</v>
      </c>
      <c r="J1349" s="186" t="s">
        <v>33</v>
      </c>
      <c r="K1349" s="269">
        <v>7000000</v>
      </c>
      <c r="L1349" s="270">
        <v>1</v>
      </c>
      <c r="M1349" s="186" t="s">
        <v>2078</v>
      </c>
      <c r="N1349" s="229" t="s">
        <v>2079</v>
      </c>
      <c r="O1349" s="223" t="s">
        <v>35</v>
      </c>
      <c r="P1349" s="223" t="s">
        <v>35</v>
      </c>
      <c r="Q1349" s="186" t="s">
        <v>2002</v>
      </c>
    </row>
    <row r="1350" spans="1:17" ht="38.25" x14ac:dyDescent="0.2">
      <c r="A1350" s="266" t="s">
        <v>1990</v>
      </c>
      <c r="B1350" s="266" t="s">
        <v>1991</v>
      </c>
      <c r="C1350" s="266" t="s">
        <v>2014</v>
      </c>
      <c r="D1350" s="266" t="s">
        <v>2014</v>
      </c>
      <c r="E1350" s="186" t="s">
        <v>781</v>
      </c>
      <c r="F1350" s="209" t="s">
        <v>233</v>
      </c>
      <c r="G1350" s="267">
        <v>15101500</v>
      </c>
      <c r="H1350" s="209" t="s">
        <v>2080</v>
      </c>
      <c r="I1350" s="186">
        <v>10</v>
      </c>
      <c r="J1350" s="186" t="s">
        <v>33</v>
      </c>
      <c r="K1350" s="269">
        <v>594000000</v>
      </c>
      <c r="L1350" s="270">
        <v>1</v>
      </c>
      <c r="M1350" s="186" t="s">
        <v>2078</v>
      </c>
      <c r="N1350" s="229" t="s">
        <v>2079</v>
      </c>
      <c r="O1350" s="223" t="s">
        <v>35</v>
      </c>
      <c r="P1350" s="223" t="s">
        <v>35</v>
      </c>
      <c r="Q1350" s="186" t="s">
        <v>2002</v>
      </c>
    </row>
    <row r="1351" spans="1:17" ht="38.25" x14ac:dyDescent="0.2">
      <c r="A1351" s="266" t="s">
        <v>1990</v>
      </c>
      <c r="B1351" s="266" t="s">
        <v>1991</v>
      </c>
      <c r="C1351" s="266" t="s">
        <v>2014</v>
      </c>
      <c r="D1351" s="266" t="s">
        <v>2014</v>
      </c>
      <c r="E1351" s="186" t="s">
        <v>781</v>
      </c>
      <c r="F1351" s="209" t="s">
        <v>233</v>
      </c>
      <c r="G1351" s="267">
        <v>15101500</v>
      </c>
      <c r="H1351" s="209" t="s">
        <v>2081</v>
      </c>
      <c r="I1351" s="186">
        <v>10</v>
      </c>
      <c r="J1351" s="186" t="s">
        <v>33</v>
      </c>
      <c r="K1351" s="269">
        <v>750000000</v>
      </c>
      <c r="L1351" s="270">
        <v>1</v>
      </c>
      <c r="M1351" s="186" t="s">
        <v>2078</v>
      </c>
      <c r="N1351" s="229" t="s">
        <v>2079</v>
      </c>
      <c r="O1351" s="223" t="s">
        <v>35</v>
      </c>
      <c r="P1351" s="223" t="s">
        <v>35</v>
      </c>
      <c r="Q1351" s="186" t="s">
        <v>2002</v>
      </c>
    </row>
    <row r="1352" spans="1:17" s="39" customFormat="1" ht="38.25" x14ac:dyDescent="0.2">
      <c r="A1352" s="266" t="s">
        <v>1990</v>
      </c>
      <c r="B1352" s="266" t="s">
        <v>1991</v>
      </c>
      <c r="C1352" s="266" t="s">
        <v>1992</v>
      </c>
      <c r="D1352" s="266" t="s">
        <v>1992</v>
      </c>
      <c r="E1352" s="186" t="s">
        <v>789</v>
      </c>
      <c r="F1352" s="209" t="s">
        <v>531</v>
      </c>
      <c r="G1352" s="267">
        <v>41116105</v>
      </c>
      <c r="H1352" s="209" t="s">
        <v>2082</v>
      </c>
      <c r="I1352" s="186">
        <v>16</v>
      </c>
      <c r="J1352" s="186" t="s">
        <v>33</v>
      </c>
      <c r="K1352" s="269">
        <v>18960000</v>
      </c>
      <c r="L1352" s="270">
        <v>17</v>
      </c>
      <c r="M1352" s="186" t="s">
        <v>2068</v>
      </c>
      <c r="N1352" s="229" t="s">
        <v>2083</v>
      </c>
      <c r="O1352" s="223" t="s">
        <v>35</v>
      </c>
      <c r="P1352" s="223" t="s">
        <v>35</v>
      </c>
      <c r="Q1352" s="186" t="s">
        <v>2025</v>
      </c>
    </row>
    <row r="1353" spans="1:17" s="39" customFormat="1" ht="38.25" x14ac:dyDescent="0.2">
      <c r="A1353" s="266" t="s">
        <v>1990</v>
      </c>
      <c r="B1353" s="266" t="s">
        <v>1991</v>
      </c>
      <c r="C1353" s="266" t="s">
        <v>1992</v>
      </c>
      <c r="D1353" s="266" t="s">
        <v>1992</v>
      </c>
      <c r="E1353" s="186" t="s">
        <v>789</v>
      </c>
      <c r="F1353" s="209" t="s">
        <v>531</v>
      </c>
      <c r="G1353" s="267">
        <v>41116105</v>
      </c>
      <c r="H1353" s="209" t="s">
        <v>2084</v>
      </c>
      <c r="I1353" s="186">
        <v>16</v>
      </c>
      <c r="J1353" s="186" t="s">
        <v>33</v>
      </c>
      <c r="K1353" s="269">
        <v>52900000</v>
      </c>
      <c r="L1353" s="270">
        <v>40</v>
      </c>
      <c r="M1353" s="186" t="s">
        <v>2068</v>
      </c>
      <c r="N1353" s="229" t="s">
        <v>2083</v>
      </c>
      <c r="O1353" s="223" t="s">
        <v>35</v>
      </c>
      <c r="P1353" s="223" t="s">
        <v>35</v>
      </c>
      <c r="Q1353" s="186" t="s">
        <v>2025</v>
      </c>
    </row>
    <row r="1354" spans="1:17" s="39" customFormat="1" ht="51" x14ac:dyDescent="0.2">
      <c r="A1354" s="266" t="s">
        <v>1990</v>
      </c>
      <c r="B1354" s="266" t="s">
        <v>1991</v>
      </c>
      <c r="C1354" s="266" t="s">
        <v>1992</v>
      </c>
      <c r="D1354" s="266" t="s">
        <v>1992</v>
      </c>
      <c r="E1354" s="186" t="s">
        <v>789</v>
      </c>
      <c r="F1354" s="209" t="s">
        <v>531</v>
      </c>
      <c r="G1354" s="267">
        <v>12140000</v>
      </c>
      <c r="H1354" s="209" t="s">
        <v>2085</v>
      </c>
      <c r="I1354" s="186">
        <v>10</v>
      </c>
      <c r="J1354" s="186" t="s">
        <v>33</v>
      </c>
      <c r="K1354" s="269">
        <v>70000000</v>
      </c>
      <c r="L1354" s="270">
        <v>1</v>
      </c>
      <c r="M1354" s="186" t="s">
        <v>1995</v>
      </c>
      <c r="N1354" s="229" t="s">
        <v>2086</v>
      </c>
      <c r="O1354" s="223" t="s">
        <v>35</v>
      </c>
      <c r="P1354" s="223" t="s">
        <v>35</v>
      </c>
      <c r="Q1354" s="186" t="s">
        <v>2025</v>
      </c>
    </row>
    <row r="1355" spans="1:17" s="39" customFormat="1" ht="25.5" x14ac:dyDescent="0.2">
      <c r="A1355" s="266" t="s">
        <v>1990</v>
      </c>
      <c r="B1355" s="266" t="s">
        <v>1991</v>
      </c>
      <c r="C1355" s="266" t="s">
        <v>1992</v>
      </c>
      <c r="D1355" s="266" t="s">
        <v>1992</v>
      </c>
      <c r="E1355" s="186" t="s">
        <v>789</v>
      </c>
      <c r="F1355" s="209" t="s">
        <v>531</v>
      </c>
      <c r="G1355" s="267">
        <v>41116105</v>
      </c>
      <c r="H1355" s="209" t="s">
        <v>2087</v>
      </c>
      <c r="I1355" s="186">
        <v>10</v>
      </c>
      <c r="J1355" s="186" t="s">
        <v>33</v>
      </c>
      <c r="K1355" s="269">
        <v>510600</v>
      </c>
      <c r="L1355" s="270">
        <v>100</v>
      </c>
      <c r="M1355" s="186" t="s">
        <v>1995</v>
      </c>
      <c r="N1355" s="229" t="s">
        <v>2086</v>
      </c>
      <c r="O1355" s="223" t="s">
        <v>35</v>
      </c>
      <c r="P1355" s="223" t="s">
        <v>35</v>
      </c>
      <c r="Q1355" s="186" t="s">
        <v>2025</v>
      </c>
    </row>
    <row r="1356" spans="1:17" s="39" customFormat="1" ht="25.5" x14ac:dyDescent="0.2">
      <c r="A1356" s="266" t="s">
        <v>1990</v>
      </c>
      <c r="B1356" s="266" t="s">
        <v>1991</v>
      </c>
      <c r="C1356" s="266" t="s">
        <v>1992</v>
      </c>
      <c r="D1356" s="266" t="s">
        <v>1992</v>
      </c>
      <c r="E1356" s="186" t="s">
        <v>789</v>
      </c>
      <c r="F1356" s="209" t="s">
        <v>531</v>
      </c>
      <c r="G1356" s="267">
        <v>41116105</v>
      </c>
      <c r="H1356" s="209" t="s">
        <v>2088</v>
      </c>
      <c r="I1356" s="186">
        <v>10</v>
      </c>
      <c r="J1356" s="186" t="s">
        <v>33</v>
      </c>
      <c r="K1356" s="269">
        <v>1517043</v>
      </c>
      <c r="L1356" s="270">
        <v>10</v>
      </c>
      <c r="M1356" s="186" t="s">
        <v>1995</v>
      </c>
      <c r="N1356" s="229" t="s">
        <v>2086</v>
      </c>
      <c r="O1356" s="223" t="s">
        <v>35</v>
      </c>
      <c r="P1356" s="223" t="s">
        <v>35</v>
      </c>
      <c r="Q1356" s="186" t="s">
        <v>2025</v>
      </c>
    </row>
    <row r="1357" spans="1:17" s="39" customFormat="1" ht="25.5" x14ac:dyDescent="0.2">
      <c r="A1357" s="266" t="s">
        <v>1990</v>
      </c>
      <c r="B1357" s="266" t="s">
        <v>1991</v>
      </c>
      <c r="C1357" s="266" t="s">
        <v>1992</v>
      </c>
      <c r="D1357" s="266" t="s">
        <v>1992</v>
      </c>
      <c r="E1357" s="186" t="s">
        <v>789</v>
      </c>
      <c r="F1357" s="209" t="s">
        <v>531</v>
      </c>
      <c r="G1357" s="267">
        <v>41116105</v>
      </c>
      <c r="H1357" s="209" t="s">
        <v>2089</v>
      </c>
      <c r="I1357" s="186">
        <v>10</v>
      </c>
      <c r="J1357" s="186" t="s">
        <v>33</v>
      </c>
      <c r="K1357" s="269">
        <v>8050350</v>
      </c>
      <c r="L1357" s="270">
        <v>2</v>
      </c>
      <c r="M1357" s="186" t="s">
        <v>1995</v>
      </c>
      <c r="N1357" s="229" t="s">
        <v>2086</v>
      </c>
      <c r="O1357" s="223" t="s">
        <v>35</v>
      </c>
      <c r="P1357" s="223" t="s">
        <v>35</v>
      </c>
      <c r="Q1357" s="186" t="s">
        <v>2025</v>
      </c>
    </row>
    <row r="1358" spans="1:17" s="39" customFormat="1" ht="25.5" x14ac:dyDescent="0.2">
      <c r="A1358" s="266" t="s">
        <v>1990</v>
      </c>
      <c r="B1358" s="266" t="s">
        <v>1991</v>
      </c>
      <c r="C1358" s="266" t="s">
        <v>1992</v>
      </c>
      <c r="D1358" s="266" t="s">
        <v>1992</v>
      </c>
      <c r="E1358" s="186" t="s">
        <v>789</v>
      </c>
      <c r="F1358" s="209" t="s">
        <v>531</v>
      </c>
      <c r="G1358" s="267">
        <v>41116105</v>
      </c>
      <c r="H1358" s="209" t="s">
        <v>2090</v>
      </c>
      <c r="I1358" s="186">
        <v>10</v>
      </c>
      <c r="J1358" s="186" t="s">
        <v>33</v>
      </c>
      <c r="K1358" s="269">
        <v>2618000</v>
      </c>
      <c r="L1358" s="270">
        <v>2</v>
      </c>
      <c r="M1358" s="186" t="s">
        <v>1995</v>
      </c>
      <c r="N1358" s="229" t="s">
        <v>2086</v>
      </c>
      <c r="O1358" s="223" t="s">
        <v>35</v>
      </c>
      <c r="P1358" s="223" t="s">
        <v>35</v>
      </c>
      <c r="Q1358" s="186" t="s">
        <v>2025</v>
      </c>
    </row>
    <row r="1359" spans="1:17" s="39" customFormat="1" ht="25.5" x14ac:dyDescent="0.2">
      <c r="A1359" s="266" t="s">
        <v>1990</v>
      </c>
      <c r="B1359" s="266" t="s">
        <v>1991</v>
      </c>
      <c r="C1359" s="266" t="s">
        <v>1992</v>
      </c>
      <c r="D1359" s="266" t="s">
        <v>1992</v>
      </c>
      <c r="E1359" s="186" t="s">
        <v>789</v>
      </c>
      <c r="F1359" s="209" t="s">
        <v>531</v>
      </c>
      <c r="G1359" s="267">
        <v>41116105</v>
      </c>
      <c r="H1359" s="209" t="s">
        <v>2091</v>
      </c>
      <c r="I1359" s="186">
        <v>10</v>
      </c>
      <c r="J1359" s="186" t="s">
        <v>33</v>
      </c>
      <c r="K1359" s="269">
        <v>2382380</v>
      </c>
      <c r="L1359" s="270">
        <v>2</v>
      </c>
      <c r="M1359" s="186" t="s">
        <v>1995</v>
      </c>
      <c r="N1359" s="229" t="s">
        <v>2086</v>
      </c>
      <c r="O1359" s="223" t="s">
        <v>35</v>
      </c>
      <c r="P1359" s="223" t="s">
        <v>35</v>
      </c>
      <c r="Q1359" s="186" t="s">
        <v>2025</v>
      </c>
    </row>
    <row r="1360" spans="1:17" s="39" customFormat="1" ht="25.5" x14ac:dyDescent="0.2">
      <c r="A1360" s="266" t="s">
        <v>1990</v>
      </c>
      <c r="B1360" s="266" t="s">
        <v>1991</v>
      </c>
      <c r="C1360" s="266" t="s">
        <v>1992</v>
      </c>
      <c r="D1360" s="266" t="s">
        <v>1992</v>
      </c>
      <c r="E1360" s="186" t="s">
        <v>789</v>
      </c>
      <c r="F1360" s="209" t="s">
        <v>531</v>
      </c>
      <c r="G1360" s="267">
        <v>41116105</v>
      </c>
      <c r="H1360" s="209" t="s">
        <v>2092</v>
      </c>
      <c r="I1360" s="186">
        <v>10</v>
      </c>
      <c r="J1360" s="186" t="s">
        <v>33</v>
      </c>
      <c r="K1360" s="269">
        <v>96100000</v>
      </c>
      <c r="L1360" s="270">
        <v>310</v>
      </c>
      <c r="M1360" s="186" t="s">
        <v>1995</v>
      </c>
      <c r="N1360" s="229" t="s">
        <v>2086</v>
      </c>
      <c r="O1360" s="223" t="s">
        <v>35</v>
      </c>
      <c r="P1360" s="223" t="s">
        <v>35</v>
      </c>
      <c r="Q1360" s="186" t="s">
        <v>2025</v>
      </c>
    </row>
    <row r="1361" spans="1:17" s="39" customFormat="1" ht="25.5" x14ac:dyDescent="0.2">
      <c r="A1361" s="266" t="s">
        <v>1990</v>
      </c>
      <c r="B1361" s="266" t="s">
        <v>1991</v>
      </c>
      <c r="C1361" s="266" t="s">
        <v>1992</v>
      </c>
      <c r="D1361" s="266" t="s">
        <v>1992</v>
      </c>
      <c r="E1361" s="186" t="s">
        <v>789</v>
      </c>
      <c r="F1361" s="209" t="s">
        <v>531</v>
      </c>
      <c r="G1361" s="267">
        <v>41116105</v>
      </c>
      <c r="H1361" s="209" t="s">
        <v>2093</v>
      </c>
      <c r="I1361" s="186">
        <v>10</v>
      </c>
      <c r="J1361" s="186" t="s">
        <v>33</v>
      </c>
      <c r="K1361" s="269">
        <v>1060320</v>
      </c>
      <c r="L1361" s="270">
        <v>40</v>
      </c>
      <c r="M1361" s="186" t="s">
        <v>1995</v>
      </c>
      <c r="N1361" s="229" t="s">
        <v>2086</v>
      </c>
      <c r="O1361" s="223" t="s">
        <v>35</v>
      </c>
      <c r="P1361" s="223" t="s">
        <v>35</v>
      </c>
      <c r="Q1361" s="186" t="s">
        <v>2025</v>
      </c>
    </row>
    <row r="1362" spans="1:17" s="39" customFormat="1" ht="25.5" x14ac:dyDescent="0.2">
      <c r="A1362" s="266" t="s">
        <v>1990</v>
      </c>
      <c r="B1362" s="266" t="s">
        <v>1991</v>
      </c>
      <c r="C1362" s="266" t="s">
        <v>1992</v>
      </c>
      <c r="D1362" s="266" t="s">
        <v>1992</v>
      </c>
      <c r="E1362" s="186" t="s">
        <v>789</v>
      </c>
      <c r="F1362" s="209" t="s">
        <v>531</v>
      </c>
      <c r="G1362" s="267">
        <v>41116105</v>
      </c>
      <c r="H1362" s="209" t="s">
        <v>2094</v>
      </c>
      <c r="I1362" s="186">
        <v>10</v>
      </c>
      <c r="J1362" s="186" t="s">
        <v>33</v>
      </c>
      <c r="K1362" s="269">
        <v>1413800</v>
      </c>
      <c r="L1362" s="270">
        <v>100</v>
      </c>
      <c r="M1362" s="186" t="s">
        <v>1995</v>
      </c>
      <c r="N1362" s="229" t="s">
        <v>2086</v>
      </c>
      <c r="O1362" s="223" t="s">
        <v>35</v>
      </c>
      <c r="P1362" s="223" t="s">
        <v>35</v>
      </c>
      <c r="Q1362" s="186" t="s">
        <v>2025</v>
      </c>
    </row>
    <row r="1363" spans="1:17" s="39" customFormat="1" ht="25.5" x14ac:dyDescent="0.2">
      <c r="A1363" s="266" t="s">
        <v>1990</v>
      </c>
      <c r="B1363" s="266" t="s">
        <v>1991</v>
      </c>
      <c r="C1363" s="266" t="s">
        <v>1992</v>
      </c>
      <c r="D1363" s="266" t="s">
        <v>1992</v>
      </c>
      <c r="E1363" s="186" t="s">
        <v>789</v>
      </c>
      <c r="F1363" s="209" t="s">
        <v>531</v>
      </c>
      <c r="G1363" s="267">
        <v>41116105</v>
      </c>
      <c r="H1363" s="209" t="s">
        <v>2095</v>
      </c>
      <c r="I1363" s="186">
        <v>10</v>
      </c>
      <c r="J1363" s="186" t="s">
        <v>33</v>
      </c>
      <c r="K1363" s="269">
        <v>669000</v>
      </c>
      <c r="L1363" s="270">
        <v>3000</v>
      </c>
      <c r="M1363" s="186" t="s">
        <v>1995</v>
      </c>
      <c r="N1363" s="229" t="s">
        <v>2086</v>
      </c>
      <c r="O1363" s="223" t="s">
        <v>35</v>
      </c>
      <c r="P1363" s="223" t="s">
        <v>35</v>
      </c>
      <c r="Q1363" s="186" t="s">
        <v>2025</v>
      </c>
    </row>
    <row r="1364" spans="1:17" ht="25.5" x14ac:dyDescent="0.2">
      <c r="A1364" s="266" t="s">
        <v>1990</v>
      </c>
      <c r="B1364" s="266" t="s">
        <v>1991</v>
      </c>
      <c r="C1364" s="266" t="s">
        <v>1992</v>
      </c>
      <c r="D1364" s="266" t="s">
        <v>1992</v>
      </c>
      <c r="E1364" s="186" t="s">
        <v>789</v>
      </c>
      <c r="F1364" s="209" t="s">
        <v>531</v>
      </c>
      <c r="G1364" s="267">
        <v>41116105</v>
      </c>
      <c r="H1364" s="209" t="s">
        <v>2096</v>
      </c>
      <c r="I1364" s="186">
        <v>10</v>
      </c>
      <c r="J1364" s="186" t="s">
        <v>33</v>
      </c>
      <c r="K1364" s="269">
        <v>4742160</v>
      </c>
      <c r="L1364" s="270">
        <v>40</v>
      </c>
      <c r="M1364" s="186" t="s">
        <v>1995</v>
      </c>
      <c r="N1364" s="229" t="s">
        <v>2086</v>
      </c>
      <c r="O1364" s="223" t="s">
        <v>35</v>
      </c>
      <c r="P1364" s="223" t="s">
        <v>35</v>
      </c>
      <c r="Q1364" s="186" t="s">
        <v>2025</v>
      </c>
    </row>
    <row r="1365" spans="1:17" ht="25.5" x14ac:dyDescent="0.2">
      <c r="A1365" s="266" t="s">
        <v>1990</v>
      </c>
      <c r="B1365" s="266" t="s">
        <v>1991</v>
      </c>
      <c r="C1365" s="266" t="s">
        <v>1992</v>
      </c>
      <c r="D1365" s="266" t="s">
        <v>1992</v>
      </c>
      <c r="E1365" s="186" t="s">
        <v>789</v>
      </c>
      <c r="F1365" s="209" t="s">
        <v>531</v>
      </c>
      <c r="G1365" s="267">
        <v>41116105</v>
      </c>
      <c r="H1365" s="209" t="s">
        <v>2097</v>
      </c>
      <c r="I1365" s="186">
        <v>10</v>
      </c>
      <c r="J1365" s="186" t="s">
        <v>33</v>
      </c>
      <c r="K1365" s="269">
        <v>3100000</v>
      </c>
      <c r="L1365" s="270">
        <v>10</v>
      </c>
      <c r="M1365" s="186" t="s">
        <v>1995</v>
      </c>
      <c r="N1365" s="229" t="s">
        <v>2086</v>
      </c>
      <c r="O1365" s="223" t="s">
        <v>35</v>
      </c>
      <c r="P1365" s="223" t="s">
        <v>35</v>
      </c>
      <c r="Q1365" s="186" t="s">
        <v>2025</v>
      </c>
    </row>
    <row r="1366" spans="1:17" ht="25.5" x14ac:dyDescent="0.2">
      <c r="A1366" s="266" t="s">
        <v>1990</v>
      </c>
      <c r="B1366" s="266" t="s">
        <v>1991</v>
      </c>
      <c r="C1366" s="266" t="s">
        <v>1992</v>
      </c>
      <c r="D1366" s="266" t="s">
        <v>1992</v>
      </c>
      <c r="E1366" s="186" t="s">
        <v>789</v>
      </c>
      <c r="F1366" s="209" t="s">
        <v>531</v>
      </c>
      <c r="G1366" s="267">
        <v>41116105</v>
      </c>
      <c r="H1366" s="209" t="s">
        <v>2098</v>
      </c>
      <c r="I1366" s="186">
        <v>10</v>
      </c>
      <c r="J1366" s="186" t="s">
        <v>33</v>
      </c>
      <c r="K1366" s="269">
        <v>5320000</v>
      </c>
      <c r="L1366" s="270">
        <v>10</v>
      </c>
      <c r="M1366" s="186" t="s">
        <v>1995</v>
      </c>
      <c r="N1366" s="229" t="s">
        <v>2086</v>
      </c>
      <c r="O1366" s="223" t="s">
        <v>35</v>
      </c>
      <c r="P1366" s="223" t="s">
        <v>35</v>
      </c>
      <c r="Q1366" s="186" t="s">
        <v>2025</v>
      </c>
    </row>
    <row r="1367" spans="1:17" ht="25.5" x14ac:dyDescent="0.2">
      <c r="A1367" s="266" t="s">
        <v>1990</v>
      </c>
      <c r="B1367" s="266" t="s">
        <v>1991</v>
      </c>
      <c r="C1367" s="266" t="s">
        <v>1992</v>
      </c>
      <c r="D1367" s="266" t="s">
        <v>1992</v>
      </c>
      <c r="E1367" s="186" t="s">
        <v>789</v>
      </c>
      <c r="F1367" s="209" t="s">
        <v>531</v>
      </c>
      <c r="G1367" s="267">
        <v>41116105</v>
      </c>
      <c r="H1367" s="209" t="s">
        <v>2099</v>
      </c>
      <c r="I1367" s="186">
        <v>10</v>
      </c>
      <c r="J1367" s="186" t="s">
        <v>33</v>
      </c>
      <c r="K1367" s="269">
        <v>3601200</v>
      </c>
      <c r="L1367" s="270">
        <v>300</v>
      </c>
      <c r="M1367" s="186" t="s">
        <v>1995</v>
      </c>
      <c r="N1367" s="229" t="s">
        <v>2086</v>
      </c>
      <c r="O1367" s="223" t="s">
        <v>35</v>
      </c>
      <c r="P1367" s="223" t="s">
        <v>35</v>
      </c>
      <c r="Q1367" s="186" t="s">
        <v>2025</v>
      </c>
    </row>
    <row r="1368" spans="1:17" ht="25.5" x14ac:dyDescent="0.2">
      <c r="A1368" s="266" t="s">
        <v>1990</v>
      </c>
      <c r="B1368" s="266" t="s">
        <v>1991</v>
      </c>
      <c r="C1368" s="266" t="s">
        <v>1992</v>
      </c>
      <c r="D1368" s="266" t="s">
        <v>1992</v>
      </c>
      <c r="E1368" s="186" t="s">
        <v>789</v>
      </c>
      <c r="F1368" s="209" t="s">
        <v>531</v>
      </c>
      <c r="G1368" s="267">
        <v>41116105</v>
      </c>
      <c r="H1368" s="209" t="s">
        <v>2100</v>
      </c>
      <c r="I1368" s="186">
        <v>10</v>
      </c>
      <c r="J1368" s="186" t="s">
        <v>33</v>
      </c>
      <c r="K1368" s="269">
        <v>188496</v>
      </c>
      <c r="L1368" s="270">
        <v>1</v>
      </c>
      <c r="M1368" s="186" t="s">
        <v>1995</v>
      </c>
      <c r="N1368" s="229" t="s">
        <v>2086</v>
      </c>
      <c r="O1368" s="223" t="s">
        <v>35</v>
      </c>
      <c r="P1368" s="223" t="s">
        <v>35</v>
      </c>
      <c r="Q1368" s="186" t="s">
        <v>2025</v>
      </c>
    </row>
    <row r="1369" spans="1:17" ht="25.5" x14ac:dyDescent="0.2">
      <c r="A1369" s="266" t="s">
        <v>1990</v>
      </c>
      <c r="B1369" s="266" t="s">
        <v>1991</v>
      </c>
      <c r="C1369" s="266" t="s">
        <v>1992</v>
      </c>
      <c r="D1369" s="266" t="s">
        <v>1992</v>
      </c>
      <c r="E1369" s="186" t="s">
        <v>789</v>
      </c>
      <c r="F1369" s="209" t="s">
        <v>531</v>
      </c>
      <c r="G1369" s="267">
        <v>41116105</v>
      </c>
      <c r="H1369" s="209" t="s">
        <v>2101</v>
      </c>
      <c r="I1369" s="186">
        <v>10</v>
      </c>
      <c r="J1369" s="186" t="s">
        <v>33</v>
      </c>
      <c r="K1369" s="269">
        <v>240856</v>
      </c>
      <c r="L1369" s="270">
        <v>1</v>
      </c>
      <c r="M1369" s="186" t="s">
        <v>1995</v>
      </c>
      <c r="N1369" s="229" t="s">
        <v>2086</v>
      </c>
      <c r="O1369" s="223" t="s">
        <v>35</v>
      </c>
      <c r="P1369" s="223" t="s">
        <v>35</v>
      </c>
      <c r="Q1369" s="186" t="s">
        <v>2025</v>
      </c>
    </row>
    <row r="1370" spans="1:17" ht="25.5" x14ac:dyDescent="0.2">
      <c r="A1370" s="266" t="s">
        <v>1990</v>
      </c>
      <c r="B1370" s="266" t="s">
        <v>1991</v>
      </c>
      <c r="C1370" s="266" t="s">
        <v>1992</v>
      </c>
      <c r="D1370" s="266" t="s">
        <v>1992</v>
      </c>
      <c r="E1370" s="186" t="s">
        <v>789</v>
      </c>
      <c r="F1370" s="209" t="s">
        <v>531</v>
      </c>
      <c r="G1370" s="267">
        <v>41116105</v>
      </c>
      <c r="H1370" s="209" t="s">
        <v>2102</v>
      </c>
      <c r="I1370" s="186">
        <v>10</v>
      </c>
      <c r="J1370" s="186" t="s">
        <v>33</v>
      </c>
      <c r="K1370" s="269">
        <v>225148</v>
      </c>
      <c r="L1370" s="270">
        <v>1</v>
      </c>
      <c r="M1370" s="186" t="s">
        <v>1995</v>
      </c>
      <c r="N1370" s="229" t="s">
        <v>2086</v>
      </c>
      <c r="O1370" s="223" t="s">
        <v>35</v>
      </c>
      <c r="P1370" s="223" t="s">
        <v>35</v>
      </c>
      <c r="Q1370" s="186" t="s">
        <v>2025</v>
      </c>
    </row>
    <row r="1371" spans="1:17" ht="25.5" x14ac:dyDescent="0.2">
      <c r="A1371" s="266" t="s">
        <v>1990</v>
      </c>
      <c r="B1371" s="266" t="s">
        <v>1991</v>
      </c>
      <c r="C1371" s="266" t="s">
        <v>1992</v>
      </c>
      <c r="D1371" s="266" t="s">
        <v>1992</v>
      </c>
      <c r="E1371" s="186" t="s">
        <v>789</v>
      </c>
      <c r="F1371" s="209" t="s">
        <v>531</v>
      </c>
      <c r="G1371" s="267">
        <v>41116105</v>
      </c>
      <c r="H1371" s="209" t="s">
        <v>2103</v>
      </c>
      <c r="I1371" s="186">
        <v>10</v>
      </c>
      <c r="J1371" s="186" t="s">
        <v>33</v>
      </c>
      <c r="K1371" s="269">
        <v>900000</v>
      </c>
      <c r="L1371" s="270">
        <v>10</v>
      </c>
      <c r="M1371" s="186" t="s">
        <v>1995</v>
      </c>
      <c r="N1371" s="229" t="s">
        <v>2086</v>
      </c>
      <c r="O1371" s="223" t="s">
        <v>35</v>
      </c>
      <c r="P1371" s="223" t="s">
        <v>35</v>
      </c>
      <c r="Q1371" s="186" t="s">
        <v>2025</v>
      </c>
    </row>
    <row r="1372" spans="1:17" ht="25.5" x14ac:dyDescent="0.2">
      <c r="A1372" s="266" t="s">
        <v>1990</v>
      </c>
      <c r="B1372" s="266" t="s">
        <v>1991</v>
      </c>
      <c r="C1372" s="266" t="s">
        <v>1992</v>
      </c>
      <c r="D1372" s="266" t="s">
        <v>1992</v>
      </c>
      <c r="E1372" s="186" t="s">
        <v>789</v>
      </c>
      <c r="F1372" s="209" t="s">
        <v>531</v>
      </c>
      <c r="G1372" s="267">
        <v>41116105</v>
      </c>
      <c r="H1372" s="209" t="s">
        <v>2104</v>
      </c>
      <c r="I1372" s="186">
        <v>10</v>
      </c>
      <c r="J1372" s="186" t="s">
        <v>33</v>
      </c>
      <c r="K1372" s="269">
        <v>1025000</v>
      </c>
      <c r="L1372" s="270">
        <v>10</v>
      </c>
      <c r="M1372" s="186" t="s">
        <v>1995</v>
      </c>
      <c r="N1372" s="229" t="s">
        <v>2086</v>
      </c>
      <c r="O1372" s="223" t="s">
        <v>35</v>
      </c>
      <c r="P1372" s="223" t="s">
        <v>35</v>
      </c>
      <c r="Q1372" s="186" t="s">
        <v>2025</v>
      </c>
    </row>
    <row r="1373" spans="1:17" ht="25.5" x14ac:dyDescent="0.2">
      <c r="A1373" s="266" t="s">
        <v>1990</v>
      </c>
      <c r="B1373" s="266" t="s">
        <v>1991</v>
      </c>
      <c r="C1373" s="266" t="s">
        <v>1992</v>
      </c>
      <c r="D1373" s="266" t="s">
        <v>1992</v>
      </c>
      <c r="E1373" s="186" t="s">
        <v>789</v>
      </c>
      <c r="F1373" s="209" t="s">
        <v>531</v>
      </c>
      <c r="G1373" s="267">
        <v>41116105</v>
      </c>
      <c r="H1373" s="209" t="s">
        <v>2105</v>
      </c>
      <c r="I1373" s="186">
        <v>10</v>
      </c>
      <c r="J1373" s="186" t="s">
        <v>33</v>
      </c>
      <c r="K1373" s="269">
        <v>1950000</v>
      </c>
      <c r="L1373" s="270">
        <v>10</v>
      </c>
      <c r="M1373" s="186" t="s">
        <v>1995</v>
      </c>
      <c r="N1373" s="229" t="s">
        <v>2086</v>
      </c>
      <c r="O1373" s="223" t="s">
        <v>35</v>
      </c>
      <c r="P1373" s="223" t="s">
        <v>35</v>
      </c>
      <c r="Q1373" s="186" t="s">
        <v>2025</v>
      </c>
    </row>
    <row r="1374" spans="1:17" ht="25.5" x14ac:dyDescent="0.2">
      <c r="A1374" s="266" t="s">
        <v>1990</v>
      </c>
      <c r="B1374" s="266" t="s">
        <v>1991</v>
      </c>
      <c r="C1374" s="266" t="s">
        <v>1992</v>
      </c>
      <c r="D1374" s="266" t="s">
        <v>1992</v>
      </c>
      <c r="E1374" s="186" t="s">
        <v>789</v>
      </c>
      <c r="F1374" s="209" t="s">
        <v>531</v>
      </c>
      <c r="G1374" s="267">
        <v>41116105</v>
      </c>
      <c r="H1374" s="209" t="s">
        <v>2106</v>
      </c>
      <c r="I1374" s="186">
        <v>10</v>
      </c>
      <c r="J1374" s="186" t="s">
        <v>33</v>
      </c>
      <c r="K1374" s="269">
        <v>801500</v>
      </c>
      <c r="L1374" s="270">
        <v>500</v>
      </c>
      <c r="M1374" s="186" t="s">
        <v>1995</v>
      </c>
      <c r="N1374" s="229" t="s">
        <v>2086</v>
      </c>
      <c r="O1374" s="223" t="s">
        <v>35</v>
      </c>
      <c r="P1374" s="223" t="s">
        <v>35</v>
      </c>
      <c r="Q1374" s="186" t="s">
        <v>2025</v>
      </c>
    </row>
    <row r="1375" spans="1:17" ht="25.5" x14ac:dyDescent="0.2">
      <c r="A1375" s="266" t="s">
        <v>1990</v>
      </c>
      <c r="B1375" s="266" t="s">
        <v>1991</v>
      </c>
      <c r="C1375" s="266" t="s">
        <v>1992</v>
      </c>
      <c r="D1375" s="266" t="s">
        <v>1992</v>
      </c>
      <c r="E1375" s="186" t="s">
        <v>789</v>
      </c>
      <c r="F1375" s="209" t="s">
        <v>531</v>
      </c>
      <c r="G1375" s="267">
        <v>41116105</v>
      </c>
      <c r="H1375" s="209" t="s">
        <v>2107</v>
      </c>
      <c r="I1375" s="186">
        <v>10</v>
      </c>
      <c r="J1375" s="186" t="s">
        <v>33</v>
      </c>
      <c r="K1375" s="269">
        <v>2399100</v>
      </c>
      <c r="L1375" s="270">
        <v>100</v>
      </c>
      <c r="M1375" s="186" t="s">
        <v>1995</v>
      </c>
      <c r="N1375" s="229" t="s">
        <v>2086</v>
      </c>
      <c r="O1375" s="223" t="s">
        <v>35</v>
      </c>
      <c r="P1375" s="223" t="s">
        <v>35</v>
      </c>
      <c r="Q1375" s="186" t="s">
        <v>2025</v>
      </c>
    </row>
    <row r="1376" spans="1:17" ht="25.5" x14ac:dyDescent="0.2">
      <c r="A1376" s="266" t="s">
        <v>1990</v>
      </c>
      <c r="B1376" s="266" t="s">
        <v>1991</v>
      </c>
      <c r="C1376" s="266" t="s">
        <v>1992</v>
      </c>
      <c r="D1376" s="266" t="s">
        <v>1992</v>
      </c>
      <c r="E1376" s="186" t="s">
        <v>789</v>
      </c>
      <c r="F1376" s="209" t="s">
        <v>531</v>
      </c>
      <c r="G1376" s="267">
        <v>41116105</v>
      </c>
      <c r="H1376" s="209" t="s">
        <v>2108</v>
      </c>
      <c r="I1376" s="186">
        <v>10</v>
      </c>
      <c r="J1376" s="186" t="s">
        <v>33</v>
      </c>
      <c r="K1376" s="269">
        <v>1534000</v>
      </c>
      <c r="L1376" s="270">
        <v>5</v>
      </c>
      <c r="M1376" s="186" t="s">
        <v>1995</v>
      </c>
      <c r="N1376" s="229" t="s">
        <v>2086</v>
      </c>
      <c r="O1376" s="223" t="s">
        <v>35</v>
      </c>
      <c r="P1376" s="223" t="s">
        <v>35</v>
      </c>
      <c r="Q1376" s="186" t="s">
        <v>2025</v>
      </c>
    </row>
    <row r="1377" spans="1:17" ht="25.5" x14ac:dyDescent="0.2">
      <c r="A1377" s="266" t="s">
        <v>1990</v>
      </c>
      <c r="B1377" s="266" t="s">
        <v>1991</v>
      </c>
      <c r="C1377" s="266" t="s">
        <v>1992</v>
      </c>
      <c r="D1377" s="266" t="s">
        <v>1992</v>
      </c>
      <c r="E1377" s="186" t="s">
        <v>789</v>
      </c>
      <c r="F1377" s="209" t="s">
        <v>531</v>
      </c>
      <c r="G1377" s="267">
        <v>41116105</v>
      </c>
      <c r="H1377" s="209" t="s">
        <v>2109</v>
      </c>
      <c r="I1377" s="186">
        <v>10</v>
      </c>
      <c r="J1377" s="186" t="s">
        <v>33</v>
      </c>
      <c r="K1377" s="269">
        <v>1350000</v>
      </c>
      <c r="L1377" s="270">
        <v>10</v>
      </c>
      <c r="M1377" s="186" t="s">
        <v>1995</v>
      </c>
      <c r="N1377" s="229" t="s">
        <v>2086</v>
      </c>
      <c r="O1377" s="223" t="s">
        <v>35</v>
      </c>
      <c r="P1377" s="223" t="s">
        <v>35</v>
      </c>
      <c r="Q1377" s="186" t="s">
        <v>2025</v>
      </c>
    </row>
    <row r="1378" spans="1:17" ht="25.5" x14ac:dyDescent="0.2">
      <c r="A1378" s="266" t="s">
        <v>1990</v>
      </c>
      <c r="B1378" s="266" t="s">
        <v>1991</v>
      </c>
      <c r="C1378" s="266" t="s">
        <v>1992</v>
      </c>
      <c r="D1378" s="266" t="s">
        <v>1992</v>
      </c>
      <c r="E1378" s="186" t="s">
        <v>789</v>
      </c>
      <c r="F1378" s="209" t="s">
        <v>531</v>
      </c>
      <c r="G1378" s="267">
        <v>41116105</v>
      </c>
      <c r="H1378" s="209" t="s">
        <v>2110</v>
      </c>
      <c r="I1378" s="186">
        <v>10</v>
      </c>
      <c r="J1378" s="186" t="s">
        <v>33</v>
      </c>
      <c r="K1378" s="269">
        <v>860640</v>
      </c>
      <c r="L1378" s="270">
        <v>2</v>
      </c>
      <c r="M1378" s="186" t="s">
        <v>1995</v>
      </c>
      <c r="N1378" s="229" t="s">
        <v>2086</v>
      </c>
      <c r="O1378" s="223" t="s">
        <v>35</v>
      </c>
      <c r="P1378" s="223" t="s">
        <v>35</v>
      </c>
      <c r="Q1378" s="186" t="s">
        <v>2025</v>
      </c>
    </row>
    <row r="1379" spans="1:17" ht="25.5" x14ac:dyDescent="0.2">
      <c r="A1379" s="266" t="s">
        <v>1990</v>
      </c>
      <c r="B1379" s="266" t="s">
        <v>1991</v>
      </c>
      <c r="C1379" s="266" t="s">
        <v>1992</v>
      </c>
      <c r="D1379" s="266" t="s">
        <v>1992</v>
      </c>
      <c r="E1379" s="186" t="s">
        <v>789</v>
      </c>
      <c r="F1379" s="209" t="s">
        <v>531</v>
      </c>
      <c r="G1379" s="267">
        <v>41116105</v>
      </c>
      <c r="H1379" s="209" t="s">
        <v>2111</v>
      </c>
      <c r="I1379" s="186">
        <v>10</v>
      </c>
      <c r="J1379" s="186" t="s">
        <v>33</v>
      </c>
      <c r="K1379" s="269">
        <v>1067194</v>
      </c>
      <c r="L1379" s="270">
        <v>2</v>
      </c>
      <c r="M1379" s="186" t="s">
        <v>1995</v>
      </c>
      <c r="N1379" s="229" t="s">
        <v>2086</v>
      </c>
      <c r="O1379" s="223" t="s">
        <v>35</v>
      </c>
      <c r="P1379" s="223" t="s">
        <v>35</v>
      </c>
      <c r="Q1379" s="186" t="s">
        <v>2025</v>
      </c>
    </row>
    <row r="1380" spans="1:17" ht="25.5" x14ac:dyDescent="0.2">
      <c r="A1380" s="266" t="s">
        <v>1990</v>
      </c>
      <c r="B1380" s="266" t="s">
        <v>1991</v>
      </c>
      <c r="C1380" s="266" t="s">
        <v>1992</v>
      </c>
      <c r="D1380" s="266" t="s">
        <v>1992</v>
      </c>
      <c r="E1380" s="186" t="s">
        <v>789</v>
      </c>
      <c r="F1380" s="209" t="s">
        <v>531</v>
      </c>
      <c r="G1380" s="267">
        <v>41116105</v>
      </c>
      <c r="H1380" s="209" t="s">
        <v>2112</v>
      </c>
      <c r="I1380" s="186">
        <v>10</v>
      </c>
      <c r="J1380" s="186" t="s">
        <v>33</v>
      </c>
      <c r="K1380" s="269">
        <v>3718800</v>
      </c>
      <c r="L1380" s="270">
        <v>100</v>
      </c>
      <c r="M1380" s="186" t="s">
        <v>1995</v>
      </c>
      <c r="N1380" s="229" t="s">
        <v>2086</v>
      </c>
      <c r="O1380" s="223" t="s">
        <v>35</v>
      </c>
      <c r="P1380" s="223" t="s">
        <v>35</v>
      </c>
      <c r="Q1380" s="186" t="s">
        <v>2025</v>
      </c>
    </row>
    <row r="1381" spans="1:17" ht="25.5" x14ac:dyDescent="0.2">
      <c r="A1381" s="266" t="s">
        <v>1990</v>
      </c>
      <c r="B1381" s="266" t="s">
        <v>1991</v>
      </c>
      <c r="C1381" s="266" t="s">
        <v>1992</v>
      </c>
      <c r="D1381" s="266" t="s">
        <v>1992</v>
      </c>
      <c r="E1381" s="186" t="s">
        <v>789</v>
      </c>
      <c r="F1381" s="209" t="s">
        <v>531</v>
      </c>
      <c r="G1381" s="267">
        <v>41116105</v>
      </c>
      <c r="H1381" s="209" t="s">
        <v>2113</v>
      </c>
      <c r="I1381" s="186">
        <v>10</v>
      </c>
      <c r="J1381" s="186" t="s">
        <v>33</v>
      </c>
      <c r="K1381" s="269">
        <v>2868678</v>
      </c>
      <c r="L1381" s="270">
        <v>6</v>
      </c>
      <c r="M1381" s="186" t="s">
        <v>1995</v>
      </c>
      <c r="N1381" s="229" t="s">
        <v>2086</v>
      </c>
      <c r="O1381" s="223" t="s">
        <v>35</v>
      </c>
      <c r="P1381" s="223" t="s">
        <v>35</v>
      </c>
      <c r="Q1381" s="186" t="s">
        <v>2025</v>
      </c>
    </row>
    <row r="1382" spans="1:17" ht="25.5" x14ac:dyDescent="0.2">
      <c r="A1382" s="266" t="s">
        <v>1990</v>
      </c>
      <c r="B1382" s="266" t="s">
        <v>1991</v>
      </c>
      <c r="C1382" s="266" t="s">
        <v>1992</v>
      </c>
      <c r="D1382" s="266" t="s">
        <v>1992</v>
      </c>
      <c r="E1382" s="186" t="s">
        <v>789</v>
      </c>
      <c r="F1382" s="209" t="s">
        <v>531</v>
      </c>
      <c r="G1382" s="267">
        <v>41116105</v>
      </c>
      <c r="H1382" s="209" t="s">
        <v>2114</v>
      </c>
      <c r="I1382" s="186">
        <v>10</v>
      </c>
      <c r="J1382" s="186" t="s">
        <v>33</v>
      </c>
      <c r="K1382" s="269">
        <v>894000</v>
      </c>
      <c r="L1382" s="270">
        <v>2</v>
      </c>
      <c r="M1382" s="186" t="s">
        <v>1995</v>
      </c>
      <c r="N1382" s="229" t="s">
        <v>2086</v>
      </c>
      <c r="O1382" s="223" t="s">
        <v>35</v>
      </c>
      <c r="P1382" s="223" t="s">
        <v>35</v>
      </c>
      <c r="Q1382" s="186" t="s">
        <v>2025</v>
      </c>
    </row>
    <row r="1383" spans="1:17" ht="25.5" x14ac:dyDescent="0.2">
      <c r="A1383" s="266" t="s">
        <v>1990</v>
      </c>
      <c r="B1383" s="266" t="s">
        <v>1991</v>
      </c>
      <c r="C1383" s="266" t="s">
        <v>1992</v>
      </c>
      <c r="D1383" s="266" t="s">
        <v>1992</v>
      </c>
      <c r="E1383" s="186" t="s">
        <v>789</v>
      </c>
      <c r="F1383" s="209" t="s">
        <v>531</v>
      </c>
      <c r="G1383" s="267">
        <v>41116105</v>
      </c>
      <c r="H1383" s="209" t="s">
        <v>2115</v>
      </c>
      <c r="I1383" s="186">
        <v>10</v>
      </c>
      <c r="J1383" s="186" t="s">
        <v>33</v>
      </c>
      <c r="K1383" s="269">
        <v>940000</v>
      </c>
      <c r="L1383" s="270">
        <v>2</v>
      </c>
      <c r="M1383" s="186" t="s">
        <v>1995</v>
      </c>
      <c r="N1383" s="229" t="s">
        <v>2086</v>
      </c>
      <c r="O1383" s="223" t="s">
        <v>35</v>
      </c>
      <c r="P1383" s="223" t="s">
        <v>35</v>
      </c>
      <c r="Q1383" s="186" t="s">
        <v>2025</v>
      </c>
    </row>
    <row r="1384" spans="1:17" ht="25.5" x14ac:dyDescent="0.2">
      <c r="A1384" s="266" t="s">
        <v>1990</v>
      </c>
      <c r="B1384" s="266" t="s">
        <v>1991</v>
      </c>
      <c r="C1384" s="266" t="s">
        <v>1992</v>
      </c>
      <c r="D1384" s="266" t="s">
        <v>1992</v>
      </c>
      <c r="E1384" s="186" t="s">
        <v>789</v>
      </c>
      <c r="F1384" s="209" t="s">
        <v>531</v>
      </c>
      <c r="G1384" s="267">
        <v>41116105</v>
      </c>
      <c r="H1384" s="209" t="s">
        <v>2116</v>
      </c>
      <c r="I1384" s="186">
        <v>10</v>
      </c>
      <c r="J1384" s="186" t="s">
        <v>33</v>
      </c>
      <c r="K1384" s="269">
        <v>830600</v>
      </c>
      <c r="L1384" s="270">
        <v>2</v>
      </c>
      <c r="M1384" s="186" t="s">
        <v>1995</v>
      </c>
      <c r="N1384" s="229" t="s">
        <v>2086</v>
      </c>
      <c r="O1384" s="223" t="s">
        <v>35</v>
      </c>
      <c r="P1384" s="223" t="s">
        <v>35</v>
      </c>
      <c r="Q1384" s="186" t="s">
        <v>2025</v>
      </c>
    </row>
    <row r="1385" spans="1:17" ht="25.5" x14ac:dyDescent="0.2">
      <c r="A1385" s="266" t="s">
        <v>1990</v>
      </c>
      <c r="B1385" s="266" t="s">
        <v>1991</v>
      </c>
      <c r="C1385" s="266" t="s">
        <v>1992</v>
      </c>
      <c r="D1385" s="266" t="s">
        <v>1992</v>
      </c>
      <c r="E1385" s="186" t="s">
        <v>789</v>
      </c>
      <c r="F1385" s="209" t="s">
        <v>531</v>
      </c>
      <c r="G1385" s="267">
        <v>41116105</v>
      </c>
      <c r="H1385" s="209" t="s">
        <v>2117</v>
      </c>
      <c r="I1385" s="186">
        <v>10</v>
      </c>
      <c r="J1385" s="186" t="s">
        <v>33</v>
      </c>
      <c r="K1385" s="269">
        <v>2165800</v>
      </c>
      <c r="L1385" s="270">
        <v>2</v>
      </c>
      <c r="M1385" s="186" t="s">
        <v>1995</v>
      </c>
      <c r="N1385" s="229" t="s">
        <v>2086</v>
      </c>
      <c r="O1385" s="223" t="s">
        <v>35</v>
      </c>
      <c r="P1385" s="223" t="s">
        <v>35</v>
      </c>
      <c r="Q1385" s="186" t="s">
        <v>2025</v>
      </c>
    </row>
    <row r="1386" spans="1:17" ht="38.25" x14ac:dyDescent="0.2">
      <c r="A1386" s="266" t="s">
        <v>1990</v>
      </c>
      <c r="B1386" s="266" t="s">
        <v>1991</v>
      </c>
      <c r="C1386" s="266" t="s">
        <v>1992</v>
      </c>
      <c r="D1386" s="266" t="s">
        <v>1992</v>
      </c>
      <c r="E1386" s="186" t="s">
        <v>789</v>
      </c>
      <c r="F1386" s="209" t="s">
        <v>531</v>
      </c>
      <c r="G1386" s="267">
        <v>41105600</v>
      </c>
      <c r="H1386" s="209" t="s">
        <v>2118</v>
      </c>
      <c r="I1386" s="186">
        <v>10</v>
      </c>
      <c r="J1386" s="186" t="s">
        <v>33</v>
      </c>
      <c r="K1386" s="269">
        <v>7104000</v>
      </c>
      <c r="L1386" s="270">
        <v>4</v>
      </c>
      <c r="M1386" s="186" t="s">
        <v>2068</v>
      </c>
      <c r="N1386" s="229" t="s">
        <v>2119</v>
      </c>
      <c r="O1386" s="223" t="s">
        <v>35</v>
      </c>
      <c r="P1386" s="223" t="s">
        <v>35</v>
      </c>
      <c r="Q1386" s="186" t="s">
        <v>2025</v>
      </c>
    </row>
    <row r="1387" spans="1:17" ht="38.25" x14ac:dyDescent="0.2">
      <c r="A1387" s="266" t="s">
        <v>1990</v>
      </c>
      <c r="B1387" s="266" t="s">
        <v>1991</v>
      </c>
      <c r="C1387" s="266" t="s">
        <v>1992</v>
      </c>
      <c r="D1387" s="266" t="s">
        <v>1992</v>
      </c>
      <c r="E1387" s="186" t="s">
        <v>789</v>
      </c>
      <c r="F1387" s="209" t="s">
        <v>531</v>
      </c>
      <c r="G1387" s="267">
        <v>41105600</v>
      </c>
      <c r="H1387" s="209" t="s">
        <v>2120</v>
      </c>
      <c r="I1387" s="186">
        <v>10</v>
      </c>
      <c r="J1387" s="186" t="s">
        <v>33</v>
      </c>
      <c r="K1387" s="269">
        <v>7861000</v>
      </c>
      <c r="L1387" s="270">
        <v>1</v>
      </c>
      <c r="M1387" s="186" t="s">
        <v>2068</v>
      </c>
      <c r="N1387" s="229" t="s">
        <v>2119</v>
      </c>
      <c r="O1387" s="223" t="s">
        <v>35</v>
      </c>
      <c r="P1387" s="223" t="s">
        <v>35</v>
      </c>
      <c r="Q1387" s="186" t="s">
        <v>2025</v>
      </c>
    </row>
    <row r="1388" spans="1:17" ht="38.25" x14ac:dyDescent="0.2">
      <c r="A1388" s="266" t="s">
        <v>1990</v>
      </c>
      <c r="B1388" s="266" t="s">
        <v>1991</v>
      </c>
      <c r="C1388" s="266" t="s">
        <v>1992</v>
      </c>
      <c r="D1388" s="266" t="s">
        <v>1992</v>
      </c>
      <c r="E1388" s="186" t="s">
        <v>789</v>
      </c>
      <c r="F1388" s="209" t="s">
        <v>531</v>
      </c>
      <c r="G1388" s="267">
        <v>41116100</v>
      </c>
      <c r="H1388" s="209" t="s">
        <v>2121</v>
      </c>
      <c r="I1388" s="186">
        <v>10</v>
      </c>
      <c r="J1388" s="186" t="s">
        <v>33</v>
      </c>
      <c r="K1388" s="269">
        <v>2914000</v>
      </c>
      <c r="L1388" s="270">
        <v>1</v>
      </c>
      <c r="M1388" s="186" t="s">
        <v>2068</v>
      </c>
      <c r="N1388" s="229" t="s">
        <v>2119</v>
      </c>
      <c r="O1388" s="223" t="s">
        <v>35</v>
      </c>
      <c r="P1388" s="223" t="s">
        <v>35</v>
      </c>
      <c r="Q1388" s="186" t="s">
        <v>2025</v>
      </c>
    </row>
    <row r="1389" spans="1:17" ht="38.25" x14ac:dyDescent="0.2">
      <c r="A1389" s="266" t="s">
        <v>1990</v>
      </c>
      <c r="B1389" s="266" t="s">
        <v>1991</v>
      </c>
      <c r="C1389" s="266" t="s">
        <v>1992</v>
      </c>
      <c r="D1389" s="266" t="s">
        <v>1992</v>
      </c>
      <c r="E1389" s="186" t="s">
        <v>789</v>
      </c>
      <c r="F1389" s="209" t="s">
        <v>531</v>
      </c>
      <c r="G1389" s="267">
        <v>41116100</v>
      </c>
      <c r="H1389" s="209" t="s">
        <v>2122</v>
      </c>
      <c r="I1389" s="186">
        <v>10</v>
      </c>
      <c r="J1389" s="186" t="s">
        <v>33</v>
      </c>
      <c r="K1389" s="269">
        <v>1477000</v>
      </c>
      <c r="L1389" s="270">
        <v>1</v>
      </c>
      <c r="M1389" s="186" t="s">
        <v>2068</v>
      </c>
      <c r="N1389" s="229" t="s">
        <v>2119</v>
      </c>
      <c r="O1389" s="223" t="s">
        <v>35</v>
      </c>
      <c r="P1389" s="223" t="s">
        <v>35</v>
      </c>
      <c r="Q1389" s="186" t="s">
        <v>2025</v>
      </c>
    </row>
    <row r="1390" spans="1:17" ht="38.25" x14ac:dyDescent="0.2">
      <c r="A1390" s="266" t="s">
        <v>1990</v>
      </c>
      <c r="B1390" s="266" t="s">
        <v>1991</v>
      </c>
      <c r="C1390" s="266" t="s">
        <v>1992</v>
      </c>
      <c r="D1390" s="266" t="s">
        <v>1992</v>
      </c>
      <c r="E1390" s="186" t="s">
        <v>789</v>
      </c>
      <c r="F1390" s="209" t="s">
        <v>531</v>
      </c>
      <c r="G1390" s="267">
        <v>41106400</v>
      </c>
      <c r="H1390" s="209" t="s">
        <v>2123</v>
      </c>
      <c r="I1390" s="186">
        <v>10</v>
      </c>
      <c r="J1390" s="186" t="s">
        <v>33</v>
      </c>
      <c r="K1390" s="269">
        <v>1575000</v>
      </c>
      <c r="L1390" s="270">
        <v>500</v>
      </c>
      <c r="M1390" s="186" t="s">
        <v>805</v>
      </c>
      <c r="N1390" s="229" t="s">
        <v>2119</v>
      </c>
      <c r="O1390" s="223" t="s">
        <v>35</v>
      </c>
      <c r="P1390" s="223" t="s">
        <v>35</v>
      </c>
      <c r="Q1390" s="186" t="s">
        <v>2025</v>
      </c>
    </row>
    <row r="1391" spans="1:17" ht="38.25" x14ac:dyDescent="0.2">
      <c r="A1391" s="266" t="s">
        <v>1990</v>
      </c>
      <c r="B1391" s="266" t="s">
        <v>1991</v>
      </c>
      <c r="C1391" s="266" t="s">
        <v>1992</v>
      </c>
      <c r="D1391" s="266" t="s">
        <v>1992</v>
      </c>
      <c r="E1391" s="186" t="s">
        <v>789</v>
      </c>
      <c r="F1391" s="209" t="s">
        <v>531</v>
      </c>
      <c r="G1391" s="267">
        <v>41116100</v>
      </c>
      <c r="H1391" s="209" t="s">
        <v>2124</v>
      </c>
      <c r="I1391" s="186">
        <v>10</v>
      </c>
      <c r="J1391" s="186" t="s">
        <v>33</v>
      </c>
      <c r="K1391" s="269">
        <v>731000</v>
      </c>
      <c r="L1391" s="270">
        <v>1</v>
      </c>
      <c r="M1391" s="186" t="s">
        <v>2068</v>
      </c>
      <c r="N1391" s="229" t="s">
        <v>2119</v>
      </c>
      <c r="O1391" s="223" t="s">
        <v>35</v>
      </c>
      <c r="P1391" s="223" t="s">
        <v>35</v>
      </c>
      <c r="Q1391" s="186" t="s">
        <v>2025</v>
      </c>
    </row>
    <row r="1392" spans="1:17" ht="38.25" x14ac:dyDescent="0.2">
      <c r="A1392" s="266" t="s">
        <v>1990</v>
      </c>
      <c r="B1392" s="266" t="s">
        <v>1991</v>
      </c>
      <c r="C1392" s="266" t="s">
        <v>1992</v>
      </c>
      <c r="D1392" s="266" t="s">
        <v>1992</v>
      </c>
      <c r="E1392" s="186" t="s">
        <v>789</v>
      </c>
      <c r="F1392" s="209" t="s">
        <v>531</v>
      </c>
      <c r="G1392" s="267">
        <v>41116100</v>
      </c>
      <c r="H1392" s="209" t="s">
        <v>2125</v>
      </c>
      <c r="I1392" s="186">
        <v>10</v>
      </c>
      <c r="J1392" s="186" t="s">
        <v>33</v>
      </c>
      <c r="K1392" s="269">
        <v>1067000</v>
      </c>
      <c r="L1392" s="270">
        <v>1</v>
      </c>
      <c r="M1392" s="186" t="s">
        <v>2068</v>
      </c>
      <c r="N1392" s="229" t="s">
        <v>2119</v>
      </c>
      <c r="O1392" s="223" t="s">
        <v>35</v>
      </c>
      <c r="P1392" s="223" t="s">
        <v>35</v>
      </c>
      <c r="Q1392" s="186" t="s">
        <v>2025</v>
      </c>
    </row>
    <row r="1393" spans="1:17" ht="38.25" x14ac:dyDescent="0.2">
      <c r="A1393" s="266" t="s">
        <v>1990</v>
      </c>
      <c r="B1393" s="266" t="s">
        <v>1991</v>
      </c>
      <c r="C1393" s="266" t="s">
        <v>1992</v>
      </c>
      <c r="D1393" s="266" t="s">
        <v>1992</v>
      </c>
      <c r="E1393" s="186" t="s">
        <v>789</v>
      </c>
      <c r="F1393" s="209" t="s">
        <v>531</v>
      </c>
      <c r="G1393" s="267">
        <v>41116105</v>
      </c>
      <c r="H1393" s="209" t="s">
        <v>2126</v>
      </c>
      <c r="I1393" s="186">
        <v>10</v>
      </c>
      <c r="J1393" s="186" t="s">
        <v>33</v>
      </c>
      <c r="K1393" s="269">
        <v>17283000</v>
      </c>
      <c r="L1393" s="270">
        <v>20</v>
      </c>
      <c r="M1393" s="186" t="s">
        <v>2068</v>
      </c>
      <c r="N1393" s="229" t="s">
        <v>2127</v>
      </c>
      <c r="O1393" s="223" t="s">
        <v>35</v>
      </c>
      <c r="P1393" s="223" t="s">
        <v>35</v>
      </c>
      <c r="Q1393" s="186" t="s">
        <v>2025</v>
      </c>
    </row>
    <row r="1394" spans="1:17" ht="38.25" x14ac:dyDescent="0.2">
      <c r="A1394" s="266" t="s">
        <v>1990</v>
      </c>
      <c r="B1394" s="266" t="s">
        <v>1991</v>
      </c>
      <c r="C1394" s="266" t="s">
        <v>1992</v>
      </c>
      <c r="D1394" s="266" t="s">
        <v>1992</v>
      </c>
      <c r="E1394" s="186" t="s">
        <v>789</v>
      </c>
      <c r="F1394" s="209" t="s">
        <v>531</v>
      </c>
      <c r="G1394" s="267">
        <v>41105300</v>
      </c>
      <c r="H1394" s="209" t="s">
        <v>2128</v>
      </c>
      <c r="I1394" s="186">
        <v>10</v>
      </c>
      <c r="J1394" s="186" t="s">
        <v>33</v>
      </c>
      <c r="K1394" s="269">
        <v>90134100</v>
      </c>
      <c r="L1394" s="270">
        <v>3</v>
      </c>
      <c r="M1394" s="186" t="s">
        <v>2068</v>
      </c>
      <c r="N1394" s="229" t="s">
        <v>2127</v>
      </c>
      <c r="O1394" s="223" t="s">
        <v>35</v>
      </c>
      <c r="P1394" s="223" t="s">
        <v>35</v>
      </c>
      <c r="Q1394" s="186" t="s">
        <v>2025</v>
      </c>
    </row>
    <row r="1395" spans="1:17" ht="38.25" x14ac:dyDescent="0.2">
      <c r="A1395" s="266" t="s">
        <v>1990</v>
      </c>
      <c r="B1395" s="266" t="s">
        <v>1991</v>
      </c>
      <c r="C1395" s="266" t="s">
        <v>1992</v>
      </c>
      <c r="D1395" s="266" t="s">
        <v>1992</v>
      </c>
      <c r="E1395" s="186" t="s">
        <v>789</v>
      </c>
      <c r="F1395" s="209" t="s">
        <v>531</v>
      </c>
      <c r="G1395" s="267">
        <v>41116105</v>
      </c>
      <c r="H1395" s="209" t="s">
        <v>2129</v>
      </c>
      <c r="I1395" s="186">
        <v>10</v>
      </c>
      <c r="J1395" s="186" t="s">
        <v>33</v>
      </c>
      <c r="K1395" s="269">
        <v>1386000</v>
      </c>
      <c r="L1395" s="270">
        <v>1</v>
      </c>
      <c r="M1395" s="186" t="s">
        <v>2068</v>
      </c>
      <c r="N1395" s="229" t="s">
        <v>2127</v>
      </c>
      <c r="O1395" s="223" t="s">
        <v>35</v>
      </c>
      <c r="P1395" s="223" t="s">
        <v>35</v>
      </c>
      <c r="Q1395" s="186" t="s">
        <v>2025</v>
      </c>
    </row>
    <row r="1396" spans="1:17" ht="38.25" x14ac:dyDescent="0.2">
      <c r="A1396" s="266" t="s">
        <v>1990</v>
      </c>
      <c r="B1396" s="266" t="s">
        <v>1991</v>
      </c>
      <c r="C1396" s="266" t="s">
        <v>1992</v>
      </c>
      <c r="D1396" s="266" t="s">
        <v>1992</v>
      </c>
      <c r="E1396" s="186" t="s">
        <v>789</v>
      </c>
      <c r="F1396" s="209" t="s">
        <v>531</v>
      </c>
      <c r="G1396" s="267">
        <v>41105309</v>
      </c>
      <c r="H1396" s="209" t="s">
        <v>2130</v>
      </c>
      <c r="I1396" s="186">
        <v>10</v>
      </c>
      <c r="J1396" s="186" t="s">
        <v>33</v>
      </c>
      <c r="K1396" s="269">
        <v>22475250</v>
      </c>
      <c r="L1396" s="270">
        <v>3</v>
      </c>
      <c r="M1396" s="186" t="s">
        <v>2068</v>
      </c>
      <c r="N1396" s="229" t="s">
        <v>2127</v>
      </c>
      <c r="O1396" s="223" t="s">
        <v>35</v>
      </c>
      <c r="P1396" s="223" t="s">
        <v>35</v>
      </c>
      <c r="Q1396" s="186" t="s">
        <v>2025</v>
      </c>
    </row>
    <row r="1397" spans="1:17" ht="38.25" x14ac:dyDescent="0.2">
      <c r="A1397" s="266" t="s">
        <v>1990</v>
      </c>
      <c r="B1397" s="266" t="s">
        <v>1991</v>
      </c>
      <c r="C1397" s="266" t="s">
        <v>1992</v>
      </c>
      <c r="D1397" s="266" t="s">
        <v>1992</v>
      </c>
      <c r="E1397" s="186" t="s">
        <v>789</v>
      </c>
      <c r="F1397" s="209" t="s">
        <v>531</v>
      </c>
      <c r="G1397" s="272">
        <v>41116105</v>
      </c>
      <c r="H1397" s="209" t="s">
        <v>2131</v>
      </c>
      <c r="I1397" s="186">
        <v>10</v>
      </c>
      <c r="J1397" s="186" t="s">
        <v>33</v>
      </c>
      <c r="K1397" s="269">
        <v>44100000</v>
      </c>
      <c r="L1397" s="270">
        <v>30</v>
      </c>
      <c r="M1397" s="186" t="s">
        <v>2068</v>
      </c>
      <c r="N1397" s="229" t="s">
        <v>2127</v>
      </c>
      <c r="O1397" s="223" t="s">
        <v>35</v>
      </c>
      <c r="P1397" s="223" t="s">
        <v>35</v>
      </c>
      <c r="Q1397" s="186" t="s">
        <v>2025</v>
      </c>
    </row>
    <row r="1398" spans="1:17" ht="38.25" x14ac:dyDescent="0.2">
      <c r="A1398" s="266" t="s">
        <v>1990</v>
      </c>
      <c r="B1398" s="266" t="s">
        <v>1991</v>
      </c>
      <c r="C1398" s="266" t="s">
        <v>1992</v>
      </c>
      <c r="D1398" s="266" t="s">
        <v>1992</v>
      </c>
      <c r="E1398" s="186" t="s">
        <v>789</v>
      </c>
      <c r="F1398" s="209" t="s">
        <v>531</v>
      </c>
      <c r="G1398" s="267">
        <v>41116105</v>
      </c>
      <c r="H1398" s="209" t="s">
        <v>2132</v>
      </c>
      <c r="I1398" s="186">
        <v>10</v>
      </c>
      <c r="J1398" s="186" t="s">
        <v>33</v>
      </c>
      <c r="K1398" s="269">
        <v>2530020</v>
      </c>
      <c r="L1398" s="270">
        <v>20</v>
      </c>
      <c r="M1398" s="186" t="s">
        <v>2068</v>
      </c>
      <c r="N1398" s="229" t="s">
        <v>2133</v>
      </c>
      <c r="O1398" s="223" t="s">
        <v>35</v>
      </c>
      <c r="P1398" s="223" t="s">
        <v>35</v>
      </c>
      <c r="Q1398" s="186" t="s">
        <v>2025</v>
      </c>
    </row>
    <row r="1399" spans="1:17" ht="38.25" x14ac:dyDescent="0.2">
      <c r="A1399" s="266" t="s">
        <v>1990</v>
      </c>
      <c r="B1399" s="266" t="s">
        <v>1991</v>
      </c>
      <c r="C1399" s="266" t="s">
        <v>1992</v>
      </c>
      <c r="D1399" s="266" t="s">
        <v>1992</v>
      </c>
      <c r="E1399" s="186" t="s">
        <v>789</v>
      </c>
      <c r="F1399" s="209" t="s">
        <v>531</v>
      </c>
      <c r="G1399" s="267">
        <v>41116105</v>
      </c>
      <c r="H1399" s="209" t="s">
        <v>2134</v>
      </c>
      <c r="I1399" s="186">
        <v>10</v>
      </c>
      <c r="J1399" s="186" t="s">
        <v>33</v>
      </c>
      <c r="K1399" s="269">
        <v>6996650</v>
      </c>
      <c r="L1399" s="270">
        <v>25</v>
      </c>
      <c r="M1399" s="186" t="s">
        <v>2068</v>
      </c>
      <c r="N1399" s="229" t="s">
        <v>2133</v>
      </c>
      <c r="O1399" s="223" t="s">
        <v>35</v>
      </c>
      <c r="P1399" s="223" t="s">
        <v>35</v>
      </c>
      <c r="Q1399" s="186" t="s">
        <v>2025</v>
      </c>
    </row>
    <row r="1400" spans="1:17" ht="38.25" x14ac:dyDescent="0.2">
      <c r="A1400" s="266" t="s">
        <v>1990</v>
      </c>
      <c r="B1400" s="266" t="s">
        <v>1991</v>
      </c>
      <c r="C1400" s="266" t="s">
        <v>1992</v>
      </c>
      <c r="D1400" s="266" t="s">
        <v>1992</v>
      </c>
      <c r="E1400" s="186" t="s">
        <v>789</v>
      </c>
      <c r="F1400" s="209" t="s">
        <v>531</v>
      </c>
      <c r="G1400" s="267">
        <v>41116105</v>
      </c>
      <c r="H1400" s="209" t="s">
        <v>2135</v>
      </c>
      <c r="I1400" s="186">
        <v>10</v>
      </c>
      <c r="J1400" s="186" t="s">
        <v>33</v>
      </c>
      <c r="K1400" s="269">
        <v>3072000</v>
      </c>
      <c r="L1400" s="270">
        <v>25</v>
      </c>
      <c r="M1400" s="186" t="s">
        <v>2068</v>
      </c>
      <c r="N1400" s="229" t="s">
        <v>2133</v>
      </c>
      <c r="O1400" s="223" t="s">
        <v>35</v>
      </c>
      <c r="P1400" s="223" t="s">
        <v>35</v>
      </c>
      <c r="Q1400" s="186" t="s">
        <v>2025</v>
      </c>
    </row>
    <row r="1401" spans="1:17" ht="38.25" x14ac:dyDescent="0.2">
      <c r="A1401" s="266" t="s">
        <v>1990</v>
      </c>
      <c r="B1401" s="266" t="s">
        <v>1991</v>
      </c>
      <c r="C1401" s="266" t="s">
        <v>1992</v>
      </c>
      <c r="D1401" s="266" t="s">
        <v>1992</v>
      </c>
      <c r="E1401" s="186" t="s">
        <v>789</v>
      </c>
      <c r="F1401" s="209" t="s">
        <v>531</v>
      </c>
      <c r="G1401" s="267">
        <v>41116105</v>
      </c>
      <c r="H1401" s="209" t="s">
        <v>2136</v>
      </c>
      <c r="I1401" s="186">
        <v>10</v>
      </c>
      <c r="J1401" s="186" t="s">
        <v>33</v>
      </c>
      <c r="K1401" s="269">
        <v>3072000</v>
      </c>
      <c r="L1401" s="270">
        <v>25</v>
      </c>
      <c r="M1401" s="186" t="s">
        <v>2068</v>
      </c>
      <c r="N1401" s="229" t="s">
        <v>2133</v>
      </c>
      <c r="O1401" s="223" t="s">
        <v>35</v>
      </c>
      <c r="P1401" s="223" t="s">
        <v>35</v>
      </c>
      <c r="Q1401" s="186" t="s">
        <v>2025</v>
      </c>
    </row>
    <row r="1402" spans="1:17" ht="38.25" x14ac:dyDescent="0.2">
      <c r="A1402" s="266" t="s">
        <v>1990</v>
      </c>
      <c r="B1402" s="266" t="s">
        <v>1991</v>
      </c>
      <c r="C1402" s="266" t="s">
        <v>1992</v>
      </c>
      <c r="D1402" s="266" t="s">
        <v>1992</v>
      </c>
      <c r="E1402" s="186" t="s">
        <v>789</v>
      </c>
      <c r="F1402" s="209" t="s">
        <v>531</v>
      </c>
      <c r="G1402" s="267">
        <v>41116105</v>
      </c>
      <c r="H1402" s="209" t="s">
        <v>2137</v>
      </c>
      <c r="I1402" s="186">
        <v>10</v>
      </c>
      <c r="J1402" s="186" t="s">
        <v>33</v>
      </c>
      <c r="K1402" s="269">
        <v>3969525</v>
      </c>
      <c r="L1402" s="270">
        <v>25</v>
      </c>
      <c r="M1402" s="186" t="s">
        <v>2068</v>
      </c>
      <c r="N1402" s="229" t="s">
        <v>2133</v>
      </c>
      <c r="O1402" s="223" t="s">
        <v>35</v>
      </c>
      <c r="P1402" s="223" t="s">
        <v>35</v>
      </c>
      <c r="Q1402" s="186" t="s">
        <v>2025</v>
      </c>
    </row>
    <row r="1403" spans="1:17" ht="38.25" x14ac:dyDescent="0.2">
      <c r="A1403" s="266" t="s">
        <v>1990</v>
      </c>
      <c r="B1403" s="266" t="s">
        <v>1991</v>
      </c>
      <c r="C1403" s="266" t="s">
        <v>1992</v>
      </c>
      <c r="D1403" s="266" t="s">
        <v>1992</v>
      </c>
      <c r="E1403" s="186" t="s">
        <v>789</v>
      </c>
      <c r="F1403" s="209" t="s">
        <v>531</v>
      </c>
      <c r="G1403" s="267">
        <v>41116105</v>
      </c>
      <c r="H1403" s="273" t="s">
        <v>2138</v>
      </c>
      <c r="I1403" s="186">
        <v>10</v>
      </c>
      <c r="J1403" s="186" t="s">
        <v>33</v>
      </c>
      <c r="K1403" s="269">
        <v>3860880</v>
      </c>
      <c r="L1403" s="270">
        <v>60</v>
      </c>
      <c r="M1403" s="186" t="s">
        <v>2068</v>
      </c>
      <c r="N1403" s="229" t="s">
        <v>2133</v>
      </c>
      <c r="O1403" s="223" t="s">
        <v>35</v>
      </c>
      <c r="P1403" s="223" t="s">
        <v>35</v>
      </c>
      <c r="Q1403" s="186" t="s">
        <v>2025</v>
      </c>
    </row>
    <row r="1404" spans="1:17" ht="38.25" x14ac:dyDescent="0.2">
      <c r="A1404" s="266" t="s">
        <v>1990</v>
      </c>
      <c r="B1404" s="266" t="s">
        <v>1991</v>
      </c>
      <c r="C1404" s="266" t="s">
        <v>1992</v>
      </c>
      <c r="D1404" s="266" t="s">
        <v>1992</v>
      </c>
      <c r="E1404" s="186" t="s">
        <v>789</v>
      </c>
      <c r="F1404" s="209" t="s">
        <v>531</v>
      </c>
      <c r="G1404" s="267">
        <v>41116105</v>
      </c>
      <c r="H1404" s="273" t="s">
        <v>2139</v>
      </c>
      <c r="I1404" s="186">
        <v>10</v>
      </c>
      <c r="J1404" s="186" t="s">
        <v>33</v>
      </c>
      <c r="K1404" s="269">
        <v>3860880</v>
      </c>
      <c r="L1404" s="270">
        <v>60</v>
      </c>
      <c r="M1404" s="186" t="s">
        <v>2068</v>
      </c>
      <c r="N1404" s="229" t="s">
        <v>2133</v>
      </c>
      <c r="O1404" s="223" t="s">
        <v>35</v>
      </c>
      <c r="P1404" s="223" t="s">
        <v>35</v>
      </c>
      <c r="Q1404" s="186" t="s">
        <v>2025</v>
      </c>
    </row>
    <row r="1405" spans="1:17" ht="38.25" x14ac:dyDescent="0.2">
      <c r="A1405" s="266" t="s">
        <v>1990</v>
      </c>
      <c r="B1405" s="266" t="s">
        <v>1991</v>
      </c>
      <c r="C1405" s="266" t="s">
        <v>1992</v>
      </c>
      <c r="D1405" s="266" t="s">
        <v>1992</v>
      </c>
      <c r="E1405" s="186" t="s">
        <v>789</v>
      </c>
      <c r="F1405" s="209" t="s">
        <v>531</v>
      </c>
      <c r="G1405" s="267">
        <v>41116105</v>
      </c>
      <c r="H1405" s="273" t="s">
        <v>2140</v>
      </c>
      <c r="I1405" s="186">
        <v>10</v>
      </c>
      <c r="J1405" s="186" t="s">
        <v>33</v>
      </c>
      <c r="K1405" s="269">
        <v>3860880</v>
      </c>
      <c r="L1405" s="270">
        <v>60</v>
      </c>
      <c r="M1405" s="186" t="s">
        <v>2068</v>
      </c>
      <c r="N1405" s="229" t="s">
        <v>2133</v>
      </c>
      <c r="O1405" s="223" t="s">
        <v>35</v>
      </c>
      <c r="P1405" s="223" t="s">
        <v>35</v>
      </c>
      <c r="Q1405" s="186" t="s">
        <v>2025</v>
      </c>
    </row>
    <row r="1406" spans="1:17" ht="38.25" x14ac:dyDescent="0.2">
      <c r="A1406" s="266" t="s">
        <v>1990</v>
      </c>
      <c r="B1406" s="266" t="s">
        <v>1991</v>
      </c>
      <c r="C1406" s="266" t="s">
        <v>1992</v>
      </c>
      <c r="D1406" s="266" t="s">
        <v>1992</v>
      </c>
      <c r="E1406" s="186" t="s">
        <v>789</v>
      </c>
      <c r="F1406" s="209" t="s">
        <v>531</v>
      </c>
      <c r="G1406" s="267">
        <v>41116105</v>
      </c>
      <c r="H1406" s="273" t="s">
        <v>2141</v>
      </c>
      <c r="I1406" s="186">
        <v>10</v>
      </c>
      <c r="J1406" s="186" t="s">
        <v>33</v>
      </c>
      <c r="K1406" s="269">
        <v>5873520</v>
      </c>
      <c r="L1406" s="270">
        <v>60</v>
      </c>
      <c r="M1406" s="186" t="s">
        <v>2068</v>
      </c>
      <c r="N1406" s="229" t="s">
        <v>2133</v>
      </c>
      <c r="O1406" s="223" t="s">
        <v>35</v>
      </c>
      <c r="P1406" s="223" t="s">
        <v>35</v>
      </c>
      <c r="Q1406" s="186" t="s">
        <v>2025</v>
      </c>
    </row>
    <row r="1407" spans="1:17" ht="38.25" x14ac:dyDescent="0.2">
      <c r="A1407" s="266" t="s">
        <v>1990</v>
      </c>
      <c r="B1407" s="266" t="s">
        <v>1991</v>
      </c>
      <c r="C1407" s="266" t="s">
        <v>1992</v>
      </c>
      <c r="D1407" s="266" t="s">
        <v>1992</v>
      </c>
      <c r="E1407" s="186" t="s">
        <v>789</v>
      </c>
      <c r="F1407" s="209" t="s">
        <v>531</v>
      </c>
      <c r="G1407" s="267">
        <v>41116105</v>
      </c>
      <c r="H1407" s="273" t="s">
        <v>2142</v>
      </c>
      <c r="I1407" s="186">
        <v>10</v>
      </c>
      <c r="J1407" s="186" t="s">
        <v>33</v>
      </c>
      <c r="K1407" s="269">
        <v>6533700</v>
      </c>
      <c r="L1407" s="270">
        <v>60</v>
      </c>
      <c r="M1407" s="186" t="s">
        <v>2068</v>
      </c>
      <c r="N1407" s="229" t="s">
        <v>2133</v>
      </c>
      <c r="O1407" s="223" t="s">
        <v>35</v>
      </c>
      <c r="P1407" s="223" t="s">
        <v>35</v>
      </c>
      <c r="Q1407" s="186" t="s">
        <v>2025</v>
      </c>
    </row>
    <row r="1408" spans="1:17" ht="38.25" x14ac:dyDescent="0.2">
      <c r="A1408" s="266" t="s">
        <v>1990</v>
      </c>
      <c r="B1408" s="266" t="s">
        <v>1991</v>
      </c>
      <c r="C1408" s="266" t="s">
        <v>1992</v>
      </c>
      <c r="D1408" s="266" t="s">
        <v>1992</v>
      </c>
      <c r="E1408" s="186" t="s">
        <v>789</v>
      </c>
      <c r="F1408" s="209" t="s">
        <v>531</v>
      </c>
      <c r="G1408" s="267">
        <v>41116105</v>
      </c>
      <c r="H1408" s="273" t="s">
        <v>2143</v>
      </c>
      <c r="I1408" s="186">
        <v>10</v>
      </c>
      <c r="J1408" s="186" t="s">
        <v>33</v>
      </c>
      <c r="K1408" s="269">
        <v>4819920</v>
      </c>
      <c r="L1408" s="270">
        <v>60</v>
      </c>
      <c r="M1408" s="186" t="s">
        <v>2068</v>
      </c>
      <c r="N1408" s="229" t="s">
        <v>2133</v>
      </c>
      <c r="O1408" s="223" t="s">
        <v>35</v>
      </c>
      <c r="P1408" s="223" t="s">
        <v>35</v>
      </c>
      <c r="Q1408" s="186" t="s">
        <v>2025</v>
      </c>
    </row>
    <row r="1409" spans="1:17" ht="38.25" x14ac:dyDescent="0.2">
      <c r="A1409" s="266" t="s">
        <v>1990</v>
      </c>
      <c r="B1409" s="266" t="s">
        <v>1991</v>
      </c>
      <c r="C1409" s="266" t="s">
        <v>1992</v>
      </c>
      <c r="D1409" s="266" t="s">
        <v>1992</v>
      </c>
      <c r="E1409" s="186" t="s">
        <v>789</v>
      </c>
      <c r="F1409" s="209" t="s">
        <v>531</v>
      </c>
      <c r="G1409" s="267">
        <v>41116105</v>
      </c>
      <c r="H1409" s="273" t="s">
        <v>2144</v>
      </c>
      <c r="I1409" s="186">
        <v>10</v>
      </c>
      <c r="J1409" s="186" t="s">
        <v>33</v>
      </c>
      <c r="K1409" s="269">
        <v>4346700</v>
      </c>
      <c r="L1409" s="270">
        <v>60</v>
      </c>
      <c r="M1409" s="186" t="s">
        <v>2068</v>
      </c>
      <c r="N1409" s="229" t="s">
        <v>2133</v>
      </c>
      <c r="O1409" s="223" t="s">
        <v>35</v>
      </c>
      <c r="P1409" s="223" t="s">
        <v>35</v>
      </c>
      <c r="Q1409" s="186" t="s">
        <v>2025</v>
      </c>
    </row>
    <row r="1410" spans="1:17" ht="38.25" x14ac:dyDescent="0.2">
      <c r="A1410" s="266" t="s">
        <v>1990</v>
      </c>
      <c r="B1410" s="266" t="s">
        <v>1991</v>
      </c>
      <c r="C1410" s="266" t="s">
        <v>1992</v>
      </c>
      <c r="D1410" s="266" t="s">
        <v>1992</v>
      </c>
      <c r="E1410" s="186" t="s">
        <v>789</v>
      </c>
      <c r="F1410" s="209" t="s">
        <v>531</v>
      </c>
      <c r="G1410" s="267">
        <v>41116105</v>
      </c>
      <c r="H1410" s="273" t="s">
        <v>2145</v>
      </c>
      <c r="I1410" s="186">
        <v>10</v>
      </c>
      <c r="J1410" s="186" t="s">
        <v>33</v>
      </c>
      <c r="K1410" s="269">
        <v>4346700</v>
      </c>
      <c r="L1410" s="270">
        <v>60</v>
      </c>
      <c r="M1410" s="186" t="s">
        <v>2068</v>
      </c>
      <c r="N1410" s="229" t="s">
        <v>2133</v>
      </c>
      <c r="O1410" s="223" t="s">
        <v>35</v>
      </c>
      <c r="P1410" s="223" t="s">
        <v>35</v>
      </c>
      <c r="Q1410" s="186" t="s">
        <v>2025</v>
      </c>
    </row>
    <row r="1411" spans="1:17" ht="38.25" x14ac:dyDescent="0.2">
      <c r="A1411" s="266" t="s">
        <v>1990</v>
      </c>
      <c r="B1411" s="266" t="s">
        <v>1991</v>
      </c>
      <c r="C1411" s="266" t="s">
        <v>1992</v>
      </c>
      <c r="D1411" s="266" t="s">
        <v>1992</v>
      </c>
      <c r="E1411" s="186" t="s">
        <v>789</v>
      </c>
      <c r="F1411" s="209" t="s">
        <v>531</v>
      </c>
      <c r="G1411" s="267">
        <v>41116105</v>
      </c>
      <c r="H1411" s="209" t="s">
        <v>2146</v>
      </c>
      <c r="I1411" s="186">
        <v>10</v>
      </c>
      <c r="J1411" s="186" t="s">
        <v>33</v>
      </c>
      <c r="K1411" s="269">
        <v>4048680</v>
      </c>
      <c r="L1411" s="270">
        <v>60</v>
      </c>
      <c r="M1411" s="186" t="s">
        <v>2068</v>
      </c>
      <c r="N1411" s="229" t="s">
        <v>2133</v>
      </c>
      <c r="O1411" s="223" t="s">
        <v>35</v>
      </c>
      <c r="P1411" s="223" t="s">
        <v>35</v>
      </c>
      <c r="Q1411" s="186" t="s">
        <v>2025</v>
      </c>
    </row>
    <row r="1412" spans="1:17" ht="38.25" x14ac:dyDescent="0.2">
      <c r="A1412" s="266" t="s">
        <v>1990</v>
      </c>
      <c r="B1412" s="266" t="s">
        <v>1991</v>
      </c>
      <c r="C1412" s="266" t="s">
        <v>1992</v>
      </c>
      <c r="D1412" s="266" t="s">
        <v>1992</v>
      </c>
      <c r="E1412" s="186" t="s">
        <v>789</v>
      </c>
      <c r="F1412" s="209" t="s">
        <v>531</v>
      </c>
      <c r="G1412" s="267">
        <v>41116105</v>
      </c>
      <c r="H1412" s="209" t="s">
        <v>2147</v>
      </c>
      <c r="I1412" s="186">
        <v>10</v>
      </c>
      <c r="J1412" s="186" t="s">
        <v>33</v>
      </c>
      <c r="K1412" s="269">
        <v>4048680</v>
      </c>
      <c r="L1412" s="270">
        <v>60</v>
      </c>
      <c r="M1412" s="186" t="s">
        <v>2068</v>
      </c>
      <c r="N1412" s="229" t="s">
        <v>2133</v>
      </c>
      <c r="O1412" s="223" t="s">
        <v>35</v>
      </c>
      <c r="P1412" s="223" t="s">
        <v>35</v>
      </c>
      <c r="Q1412" s="186" t="s">
        <v>2025</v>
      </c>
    </row>
    <row r="1413" spans="1:17" ht="38.25" x14ac:dyDescent="0.2">
      <c r="A1413" s="266" t="s">
        <v>1990</v>
      </c>
      <c r="B1413" s="266" t="s">
        <v>1991</v>
      </c>
      <c r="C1413" s="266" t="s">
        <v>1992</v>
      </c>
      <c r="D1413" s="266" t="s">
        <v>1992</v>
      </c>
      <c r="E1413" s="186" t="s">
        <v>789</v>
      </c>
      <c r="F1413" s="209" t="s">
        <v>531</v>
      </c>
      <c r="G1413" s="267">
        <v>41116105</v>
      </c>
      <c r="H1413" s="209" t="s">
        <v>2148</v>
      </c>
      <c r="I1413" s="186">
        <v>10</v>
      </c>
      <c r="J1413" s="186" t="s">
        <v>33</v>
      </c>
      <c r="K1413" s="269">
        <v>26467900</v>
      </c>
      <c r="L1413" s="270">
        <v>50</v>
      </c>
      <c r="M1413" s="186" t="s">
        <v>2068</v>
      </c>
      <c r="N1413" s="229" t="s">
        <v>2133</v>
      </c>
      <c r="O1413" s="223" t="s">
        <v>35</v>
      </c>
      <c r="P1413" s="223" t="s">
        <v>35</v>
      </c>
      <c r="Q1413" s="186" t="s">
        <v>2025</v>
      </c>
    </row>
    <row r="1414" spans="1:17" ht="38.25" x14ac:dyDescent="0.2">
      <c r="A1414" s="266" t="s">
        <v>1990</v>
      </c>
      <c r="B1414" s="266" t="s">
        <v>1991</v>
      </c>
      <c r="C1414" s="266" t="s">
        <v>1992</v>
      </c>
      <c r="D1414" s="266" t="s">
        <v>1992</v>
      </c>
      <c r="E1414" s="186" t="s">
        <v>789</v>
      </c>
      <c r="F1414" s="209" t="s">
        <v>531</v>
      </c>
      <c r="G1414" s="267">
        <v>41116105</v>
      </c>
      <c r="H1414" s="209" t="s">
        <v>2149</v>
      </c>
      <c r="I1414" s="186">
        <v>10</v>
      </c>
      <c r="J1414" s="186" t="s">
        <v>33</v>
      </c>
      <c r="K1414" s="269">
        <v>28631050</v>
      </c>
      <c r="L1414" s="270">
        <v>50</v>
      </c>
      <c r="M1414" s="186" t="s">
        <v>2068</v>
      </c>
      <c r="N1414" s="229" t="s">
        <v>2133</v>
      </c>
      <c r="O1414" s="223" t="s">
        <v>35</v>
      </c>
      <c r="P1414" s="223" t="s">
        <v>35</v>
      </c>
      <c r="Q1414" s="186" t="s">
        <v>2025</v>
      </c>
    </row>
    <row r="1415" spans="1:17" ht="38.25" x14ac:dyDescent="0.2">
      <c r="A1415" s="266" t="s">
        <v>1990</v>
      </c>
      <c r="B1415" s="266" t="s">
        <v>1991</v>
      </c>
      <c r="C1415" s="266" t="s">
        <v>1992</v>
      </c>
      <c r="D1415" s="266" t="s">
        <v>1992</v>
      </c>
      <c r="E1415" s="186" t="s">
        <v>789</v>
      </c>
      <c r="F1415" s="209" t="s">
        <v>531</v>
      </c>
      <c r="G1415" s="267">
        <v>41116105</v>
      </c>
      <c r="H1415" s="209" t="s">
        <v>2150</v>
      </c>
      <c r="I1415" s="186">
        <v>10</v>
      </c>
      <c r="J1415" s="186" t="s">
        <v>33</v>
      </c>
      <c r="K1415" s="269">
        <v>4889100</v>
      </c>
      <c r="L1415" s="270">
        <v>50</v>
      </c>
      <c r="M1415" s="186" t="s">
        <v>2068</v>
      </c>
      <c r="N1415" s="229" t="s">
        <v>2151</v>
      </c>
      <c r="O1415" s="223" t="s">
        <v>35</v>
      </c>
      <c r="P1415" s="223" t="s">
        <v>35</v>
      </c>
      <c r="Q1415" s="186" t="s">
        <v>2025</v>
      </c>
    </row>
    <row r="1416" spans="1:17" ht="38.25" x14ac:dyDescent="0.2">
      <c r="A1416" s="266" t="s">
        <v>1990</v>
      </c>
      <c r="B1416" s="266" t="s">
        <v>1991</v>
      </c>
      <c r="C1416" s="266" t="s">
        <v>1992</v>
      </c>
      <c r="D1416" s="266" t="s">
        <v>1992</v>
      </c>
      <c r="E1416" s="186" t="s">
        <v>789</v>
      </c>
      <c r="F1416" s="209" t="s">
        <v>531</v>
      </c>
      <c r="G1416" s="267">
        <v>46151702</v>
      </c>
      <c r="H1416" s="209" t="s">
        <v>2152</v>
      </c>
      <c r="I1416" s="186">
        <v>10</v>
      </c>
      <c r="J1416" s="186" t="s">
        <v>33</v>
      </c>
      <c r="K1416" s="269">
        <v>2002000</v>
      </c>
      <c r="L1416" s="270">
        <v>11</v>
      </c>
      <c r="M1416" s="186" t="s">
        <v>2068</v>
      </c>
      <c r="N1416" s="229" t="s">
        <v>2153</v>
      </c>
      <c r="O1416" s="223" t="s">
        <v>35</v>
      </c>
      <c r="P1416" s="223" t="s">
        <v>35</v>
      </c>
      <c r="Q1416" s="186" t="s">
        <v>2025</v>
      </c>
    </row>
    <row r="1417" spans="1:17" ht="38.25" x14ac:dyDescent="0.2">
      <c r="A1417" s="266" t="s">
        <v>1990</v>
      </c>
      <c r="B1417" s="266" t="s">
        <v>1991</v>
      </c>
      <c r="C1417" s="266" t="s">
        <v>1992</v>
      </c>
      <c r="D1417" s="266" t="s">
        <v>1992</v>
      </c>
      <c r="E1417" s="186" t="s">
        <v>789</v>
      </c>
      <c r="F1417" s="209" t="s">
        <v>531</v>
      </c>
      <c r="G1417" s="267">
        <v>41116105</v>
      </c>
      <c r="H1417" s="209" t="s">
        <v>2154</v>
      </c>
      <c r="I1417" s="186">
        <v>10</v>
      </c>
      <c r="J1417" s="186" t="s">
        <v>33</v>
      </c>
      <c r="K1417" s="269">
        <v>6987200</v>
      </c>
      <c r="L1417" s="270">
        <v>11</v>
      </c>
      <c r="M1417" s="186" t="s">
        <v>2068</v>
      </c>
      <c r="N1417" s="229" t="s">
        <v>2133</v>
      </c>
      <c r="O1417" s="223" t="s">
        <v>35</v>
      </c>
      <c r="P1417" s="223" t="s">
        <v>35</v>
      </c>
      <c r="Q1417" s="186" t="s">
        <v>2025</v>
      </c>
    </row>
    <row r="1418" spans="1:17" ht="51" x14ac:dyDescent="0.2">
      <c r="A1418" s="266" t="s">
        <v>1990</v>
      </c>
      <c r="B1418" s="266" t="s">
        <v>1991</v>
      </c>
      <c r="C1418" s="266" t="s">
        <v>1992</v>
      </c>
      <c r="D1418" s="266" t="s">
        <v>1992</v>
      </c>
      <c r="E1418" s="186" t="s">
        <v>789</v>
      </c>
      <c r="F1418" s="209" t="s">
        <v>531</v>
      </c>
      <c r="G1418" s="267">
        <v>12140000</v>
      </c>
      <c r="H1418" s="209" t="s">
        <v>2085</v>
      </c>
      <c r="I1418" s="186">
        <v>10</v>
      </c>
      <c r="J1418" s="186" t="s">
        <v>230</v>
      </c>
      <c r="K1418" s="269">
        <v>20000000</v>
      </c>
      <c r="L1418" s="270">
        <v>1</v>
      </c>
      <c r="M1418" s="186" t="s">
        <v>2068</v>
      </c>
      <c r="N1418" s="229" t="s">
        <v>2155</v>
      </c>
      <c r="O1418" s="223" t="s">
        <v>35</v>
      </c>
      <c r="P1418" s="223" t="s">
        <v>35</v>
      </c>
      <c r="Q1418" s="186" t="s">
        <v>2025</v>
      </c>
    </row>
    <row r="1419" spans="1:17" ht="20.100000000000001" customHeight="1" x14ac:dyDescent="0.2">
      <c r="A1419" s="266" t="s">
        <v>1990</v>
      </c>
      <c r="B1419" s="266" t="s">
        <v>1991</v>
      </c>
      <c r="C1419" s="266" t="s">
        <v>2014</v>
      </c>
      <c r="D1419" s="266" t="s">
        <v>2014</v>
      </c>
      <c r="E1419" s="186" t="s">
        <v>789</v>
      </c>
      <c r="F1419" s="209" t="s">
        <v>531</v>
      </c>
      <c r="G1419" s="267">
        <v>10171600</v>
      </c>
      <c r="H1419" s="209" t="s">
        <v>2156</v>
      </c>
      <c r="I1419" s="186">
        <v>10</v>
      </c>
      <c r="J1419" s="186" t="s">
        <v>33</v>
      </c>
      <c r="K1419" s="269">
        <v>6000000</v>
      </c>
      <c r="L1419" s="270">
        <v>1</v>
      </c>
      <c r="M1419" s="186" t="s">
        <v>2068</v>
      </c>
      <c r="N1419" s="229" t="s">
        <v>2157</v>
      </c>
      <c r="O1419" s="223" t="s">
        <v>35</v>
      </c>
      <c r="P1419" s="223" t="s">
        <v>35</v>
      </c>
      <c r="Q1419" s="186" t="s">
        <v>1997</v>
      </c>
    </row>
    <row r="1420" spans="1:17" ht="36" customHeight="1" x14ac:dyDescent="0.2">
      <c r="A1420" s="266" t="s">
        <v>1990</v>
      </c>
      <c r="B1420" s="266" t="s">
        <v>1991</v>
      </c>
      <c r="C1420" s="266" t="s">
        <v>1992</v>
      </c>
      <c r="D1420" s="266" t="s">
        <v>1992</v>
      </c>
      <c r="E1420" s="186" t="s">
        <v>803</v>
      </c>
      <c r="F1420" s="209" t="s">
        <v>240</v>
      </c>
      <c r="G1420" s="186">
        <v>12171700</v>
      </c>
      <c r="H1420" s="209" t="s">
        <v>2158</v>
      </c>
      <c r="I1420" s="186">
        <v>16</v>
      </c>
      <c r="J1420" s="186" t="s">
        <v>33</v>
      </c>
      <c r="K1420" s="269">
        <v>14000000</v>
      </c>
      <c r="L1420" s="270">
        <v>100</v>
      </c>
      <c r="M1420" s="186" t="s">
        <v>805</v>
      </c>
      <c r="N1420" s="229" t="s">
        <v>2083</v>
      </c>
      <c r="O1420" s="223" t="s">
        <v>35</v>
      </c>
      <c r="P1420" s="223" t="s">
        <v>35</v>
      </c>
      <c r="Q1420" s="186" t="s">
        <v>2025</v>
      </c>
    </row>
    <row r="1421" spans="1:17" ht="38.25" x14ac:dyDescent="0.2">
      <c r="A1421" s="266" t="s">
        <v>1990</v>
      </c>
      <c r="B1421" s="266" t="s">
        <v>1991</v>
      </c>
      <c r="C1421" s="266" t="s">
        <v>2014</v>
      </c>
      <c r="D1421" s="266" t="s">
        <v>2014</v>
      </c>
      <c r="E1421" s="186" t="s">
        <v>803</v>
      </c>
      <c r="F1421" s="209" t="s">
        <v>240</v>
      </c>
      <c r="G1421" s="271">
        <v>44121904</v>
      </c>
      <c r="H1421" s="209" t="s">
        <v>2159</v>
      </c>
      <c r="I1421" s="186">
        <v>16</v>
      </c>
      <c r="J1421" s="186" t="s">
        <v>33</v>
      </c>
      <c r="K1421" s="269">
        <v>307520</v>
      </c>
      <c r="L1421" s="270">
        <v>1</v>
      </c>
      <c r="M1421" s="186" t="s">
        <v>2068</v>
      </c>
      <c r="N1421" s="229" t="s">
        <v>2069</v>
      </c>
      <c r="O1421" s="223" t="s">
        <v>127</v>
      </c>
      <c r="P1421" s="223" t="s">
        <v>127</v>
      </c>
      <c r="Q1421" s="186" t="s">
        <v>1997</v>
      </c>
    </row>
    <row r="1422" spans="1:17" ht="38.25" x14ac:dyDescent="0.2">
      <c r="A1422" s="266" t="s">
        <v>1990</v>
      </c>
      <c r="B1422" s="266" t="s">
        <v>1991</v>
      </c>
      <c r="C1422" s="266" t="s">
        <v>2014</v>
      </c>
      <c r="D1422" s="266" t="s">
        <v>2014</v>
      </c>
      <c r="E1422" s="186" t="s">
        <v>803</v>
      </c>
      <c r="F1422" s="209" t="s">
        <v>240</v>
      </c>
      <c r="G1422" s="271">
        <v>60105704</v>
      </c>
      <c r="H1422" s="209" t="s">
        <v>2160</v>
      </c>
      <c r="I1422" s="186">
        <v>16</v>
      </c>
      <c r="J1422" s="186" t="s">
        <v>33</v>
      </c>
      <c r="K1422" s="269">
        <v>1626690</v>
      </c>
      <c r="L1422" s="270">
        <v>1</v>
      </c>
      <c r="M1422" s="186" t="s">
        <v>2068</v>
      </c>
      <c r="N1422" s="229" t="s">
        <v>2069</v>
      </c>
      <c r="O1422" s="223" t="s">
        <v>127</v>
      </c>
      <c r="P1422" s="223" t="s">
        <v>127</v>
      </c>
      <c r="Q1422" s="186" t="s">
        <v>1997</v>
      </c>
    </row>
    <row r="1423" spans="1:17" ht="38.25" x14ac:dyDescent="0.2">
      <c r="A1423" s="266" t="s">
        <v>1990</v>
      </c>
      <c r="B1423" s="266" t="s">
        <v>1991</v>
      </c>
      <c r="C1423" s="266" t="s">
        <v>2014</v>
      </c>
      <c r="D1423" s="266" t="s">
        <v>2014</v>
      </c>
      <c r="E1423" s="186" t="s">
        <v>803</v>
      </c>
      <c r="F1423" s="209" t="s">
        <v>240</v>
      </c>
      <c r="G1423" s="271">
        <v>60105704</v>
      </c>
      <c r="H1423" s="209" t="s">
        <v>2161</v>
      </c>
      <c r="I1423" s="186">
        <v>16</v>
      </c>
      <c r="J1423" s="186" t="s">
        <v>33</v>
      </c>
      <c r="K1423" s="269">
        <v>805790</v>
      </c>
      <c r="L1423" s="270">
        <v>1</v>
      </c>
      <c r="M1423" s="186" t="s">
        <v>2068</v>
      </c>
      <c r="N1423" s="229" t="s">
        <v>2069</v>
      </c>
      <c r="O1423" s="223" t="s">
        <v>127</v>
      </c>
      <c r="P1423" s="223" t="s">
        <v>127</v>
      </c>
      <c r="Q1423" s="186" t="s">
        <v>1997</v>
      </c>
    </row>
    <row r="1424" spans="1:17" ht="63.75" x14ac:dyDescent="0.2">
      <c r="A1424" s="266" t="s">
        <v>1990</v>
      </c>
      <c r="B1424" s="266" t="s">
        <v>1991</v>
      </c>
      <c r="C1424" s="266" t="s">
        <v>1992</v>
      </c>
      <c r="D1424" s="266" t="s">
        <v>1992</v>
      </c>
      <c r="E1424" s="186" t="s">
        <v>812</v>
      </c>
      <c r="F1424" s="209" t="s">
        <v>262</v>
      </c>
      <c r="G1424" s="186">
        <v>41121800</v>
      </c>
      <c r="H1424" s="209" t="s">
        <v>2162</v>
      </c>
      <c r="I1424" s="186">
        <v>10</v>
      </c>
      <c r="J1424" s="186" t="s">
        <v>33</v>
      </c>
      <c r="K1424" s="269">
        <v>2600000</v>
      </c>
      <c r="L1424" s="270">
        <v>2000</v>
      </c>
      <c r="M1424" s="186" t="s">
        <v>805</v>
      </c>
      <c r="N1424" s="229" t="s">
        <v>2163</v>
      </c>
      <c r="O1424" s="223" t="s">
        <v>35</v>
      </c>
      <c r="P1424" s="223" t="s">
        <v>35</v>
      </c>
      <c r="Q1424" s="186" t="s">
        <v>2002</v>
      </c>
    </row>
    <row r="1425" spans="1:17" ht="63.75" x14ac:dyDescent="0.2">
      <c r="A1425" s="266" t="s">
        <v>1990</v>
      </c>
      <c r="B1425" s="266" t="s">
        <v>1991</v>
      </c>
      <c r="C1425" s="266" t="s">
        <v>1992</v>
      </c>
      <c r="D1425" s="266" t="s">
        <v>1992</v>
      </c>
      <c r="E1425" s="186" t="s">
        <v>812</v>
      </c>
      <c r="F1425" s="209" t="s">
        <v>262</v>
      </c>
      <c r="G1425" s="186">
        <v>41121800</v>
      </c>
      <c r="H1425" s="209" t="s">
        <v>2164</v>
      </c>
      <c r="I1425" s="186">
        <v>10</v>
      </c>
      <c r="J1425" s="186" t="s">
        <v>33</v>
      </c>
      <c r="K1425" s="269">
        <v>1000000</v>
      </c>
      <c r="L1425" s="270">
        <v>20</v>
      </c>
      <c r="M1425" s="186" t="s">
        <v>2068</v>
      </c>
      <c r="N1425" s="229" t="s">
        <v>2163</v>
      </c>
      <c r="O1425" s="223" t="s">
        <v>35</v>
      </c>
      <c r="P1425" s="223" t="s">
        <v>35</v>
      </c>
      <c r="Q1425" s="186" t="s">
        <v>2002</v>
      </c>
    </row>
    <row r="1426" spans="1:17" ht="63.75" x14ac:dyDescent="0.2">
      <c r="A1426" s="266" t="s">
        <v>1990</v>
      </c>
      <c r="B1426" s="266" t="s">
        <v>1991</v>
      </c>
      <c r="C1426" s="266" t="s">
        <v>1992</v>
      </c>
      <c r="D1426" s="266" t="s">
        <v>1992</v>
      </c>
      <c r="E1426" s="186" t="s">
        <v>812</v>
      </c>
      <c r="F1426" s="209" t="s">
        <v>262</v>
      </c>
      <c r="G1426" s="186">
        <v>41122000</v>
      </c>
      <c r="H1426" s="209" t="s">
        <v>2165</v>
      </c>
      <c r="I1426" s="186">
        <v>10</v>
      </c>
      <c r="J1426" s="186" t="s">
        <v>33</v>
      </c>
      <c r="K1426" s="269">
        <v>1750000</v>
      </c>
      <c r="L1426" s="270">
        <v>25</v>
      </c>
      <c r="M1426" s="186" t="s">
        <v>2068</v>
      </c>
      <c r="N1426" s="229" t="s">
        <v>2163</v>
      </c>
      <c r="O1426" s="223" t="s">
        <v>35</v>
      </c>
      <c r="P1426" s="223" t="s">
        <v>35</v>
      </c>
      <c r="Q1426" s="186" t="s">
        <v>2002</v>
      </c>
    </row>
    <row r="1427" spans="1:17" ht="63.75" x14ac:dyDescent="0.2">
      <c r="A1427" s="266" t="s">
        <v>1990</v>
      </c>
      <c r="B1427" s="266" t="s">
        <v>1991</v>
      </c>
      <c r="C1427" s="266" t="s">
        <v>1992</v>
      </c>
      <c r="D1427" s="266" t="s">
        <v>1992</v>
      </c>
      <c r="E1427" s="186" t="s">
        <v>812</v>
      </c>
      <c r="F1427" s="209" t="s">
        <v>262</v>
      </c>
      <c r="G1427" s="186">
        <v>41104900</v>
      </c>
      <c r="H1427" s="209" t="s">
        <v>2166</v>
      </c>
      <c r="I1427" s="186">
        <v>10</v>
      </c>
      <c r="J1427" s="186" t="s">
        <v>33</v>
      </c>
      <c r="K1427" s="269">
        <v>11000000</v>
      </c>
      <c r="L1427" s="270">
        <v>20</v>
      </c>
      <c r="M1427" s="186" t="s">
        <v>2068</v>
      </c>
      <c r="N1427" s="229" t="s">
        <v>2163</v>
      </c>
      <c r="O1427" s="223" t="s">
        <v>35</v>
      </c>
      <c r="P1427" s="223" t="s">
        <v>35</v>
      </c>
      <c r="Q1427" s="186" t="s">
        <v>2002</v>
      </c>
    </row>
    <row r="1428" spans="1:17" ht="63.75" x14ac:dyDescent="0.2">
      <c r="A1428" s="266" t="s">
        <v>1990</v>
      </c>
      <c r="B1428" s="266" t="s">
        <v>1991</v>
      </c>
      <c r="C1428" s="266" t="s">
        <v>1992</v>
      </c>
      <c r="D1428" s="266" t="s">
        <v>1992</v>
      </c>
      <c r="E1428" s="186" t="s">
        <v>812</v>
      </c>
      <c r="F1428" s="209" t="s">
        <v>262</v>
      </c>
      <c r="G1428" s="186">
        <v>41104900</v>
      </c>
      <c r="H1428" s="209" t="s">
        <v>2167</v>
      </c>
      <c r="I1428" s="186">
        <v>10</v>
      </c>
      <c r="J1428" s="186" t="s">
        <v>33</v>
      </c>
      <c r="K1428" s="269">
        <v>10800000</v>
      </c>
      <c r="L1428" s="270">
        <v>8</v>
      </c>
      <c r="M1428" s="186" t="s">
        <v>2068</v>
      </c>
      <c r="N1428" s="229" t="s">
        <v>2163</v>
      </c>
      <c r="O1428" s="223" t="s">
        <v>35</v>
      </c>
      <c r="P1428" s="223" t="s">
        <v>35</v>
      </c>
      <c r="Q1428" s="186" t="s">
        <v>2002</v>
      </c>
    </row>
    <row r="1429" spans="1:17" ht="63.75" x14ac:dyDescent="0.2">
      <c r="A1429" s="266" t="s">
        <v>1990</v>
      </c>
      <c r="B1429" s="266" t="s">
        <v>1991</v>
      </c>
      <c r="C1429" s="266" t="s">
        <v>1992</v>
      </c>
      <c r="D1429" s="266" t="s">
        <v>1992</v>
      </c>
      <c r="E1429" s="186" t="s">
        <v>812</v>
      </c>
      <c r="F1429" s="209" t="s">
        <v>262</v>
      </c>
      <c r="G1429" s="186">
        <v>41115700</v>
      </c>
      <c r="H1429" s="209" t="s">
        <v>2168</v>
      </c>
      <c r="I1429" s="186">
        <v>10</v>
      </c>
      <c r="J1429" s="186" t="s">
        <v>33</v>
      </c>
      <c r="K1429" s="269">
        <v>5858700</v>
      </c>
      <c r="L1429" s="270">
        <v>1</v>
      </c>
      <c r="M1429" s="186" t="s">
        <v>2068</v>
      </c>
      <c r="N1429" s="229" t="s">
        <v>2163</v>
      </c>
      <c r="O1429" s="223" t="s">
        <v>35</v>
      </c>
      <c r="P1429" s="223" t="s">
        <v>35</v>
      </c>
      <c r="Q1429" s="186" t="s">
        <v>2002</v>
      </c>
    </row>
    <row r="1430" spans="1:17" ht="63.75" x14ac:dyDescent="0.2">
      <c r="A1430" s="266" t="s">
        <v>1990</v>
      </c>
      <c r="B1430" s="266" t="s">
        <v>1991</v>
      </c>
      <c r="C1430" s="266" t="s">
        <v>1992</v>
      </c>
      <c r="D1430" s="266" t="s">
        <v>1992</v>
      </c>
      <c r="E1430" s="186" t="s">
        <v>812</v>
      </c>
      <c r="F1430" s="209" t="s">
        <v>262</v>
      </c>
      <c r="G1430" s="186">
        <v>41115700</v>
      </c>
      <c r="H1430" s="209" t="s">
        <v>2169</v>
      </c>
      <c r="I1430" s="186">
        <v>10</v>
      </c>
      <c r="J1430" s="186" t="s">
        <v>33</v>
      </c>
      <c r="K1430" s="269">
        <v>2700000</v>
      </c>
      <c r="L1430" s="270">
        <v>2</v>
      </c>
      <c r="M1430" s="186" t="s">
        <v>2068</v>
      </c>
      <c r="N1430" s="229" t="s">
        <v>2163</v>
      </c>
      <c r="O1430" s="223" t="s">
        <v>35</v>
      </c>
      <c r="P1430" s="223" t="s">
        <v>35</v>
      </c>
      <c r="Q1430" s="186" t="s">
        <v>2002</v>
      </c>
    </row>
    <row r="1431" spans="1:17" ht="63.75" x14ac:dyDescent="0.2">
      <c r="A1431" s="266" t="s">
        <v>1990</v>
      </c>
      <c r="B1431" s="266" t="s">
        <v>1991</v>
      </c>
      <c r="C1431" s="266" t="s">
        <v>1992</v>
      </c>
      <c r="D1431" s="266" t="s">
        <v>1992</v>
      </c>
      <c r="E1431" s="186" t="s">
        <v>812</v>
      </c>
      <c r="F1431" s="209" t="s">
        <v>262</v>
      </c>
      <c r="G1431" s="186">
        <v>41115700</v>
      </c>
      <c r="H1431" s="209" t="s">
        <v>2170</v>
      </c>
      <c r="I1431" s="186">
        <v>10</v>
      </c>
      <c r="J1431" s="186" t="s">
        <v>33</v>
      </c>
      <c r="K1431" s="269">
        <v>210000</v>
      </c>
      <c r="L1431" s="270">
        <v>10</v>
      </c>
      <c r="M1431" s="186" t="s">
        <v>2068</v>
      </c>
      <c r="N1431" s="229" t="s">
        <v>2163</v>
      </c>
      <c r="O1431" s="223" t="s">
        <v>35</v>
      </c>
      <c r="P1431" s="223" t="s">
        <v>35</v>
      </c>
      <c r="Q1431" s="186" t="s">
        <v>2002</v>
      </c>
    </row>
    <row r="1432" spans="1:17" ht="63.75" x14ac:dyDescent="0.2">
      <c r="A1432" s="266" t="s">
        <v>1990</v>
      </c>
      <c r="B1432" s="266" t="s">
        <v>1991</v>
      </c>
      <c r="C1432" s="266" t="s">
        <v>1992</v>
      </c>
      <c r="D1432" s="266" t="s">
        <v>1992</v>
      </c>
      <c r="E1432" s="186" t="s">
        <v>812</v>
      </c>
      <c r="F1432" s="209" t="s">
        <v>262</v>
      </c>
      <c r="G1432" s="186">
        <v>41115700</v>
      </c>
      <c r="H1432" s="209" t="s">
        <v>2171</v>
      </c>
      <c r="I1432" s="186">
        <v>10</v>
      </c>
      <c r="J1432" s="186" t="s">
        <v>33</v>
      </c>
      <c r="K1432" s="269">
        <v>6300000</v>
      </c>
      <c r="L1432" s="270">
        <v>1</v>
      </c>
      <c r="M1432" s="186" t="s">
        <v>2068</v>
      </c>
      <c r="N1432" s="229" t="s">
        <v>2163</v>
      </c>
      <c r="O1432" s="274" t="s">
        <v>35</v>
      </c>
      <c r="P1432" s="223" t="s">
        <v>35</v>
      </c>
      <c r="Q1432" s="275" t="s">
        <v>2025</v>
      </c>
    </row>
    <row r="1433" spans="1:17" ht="63.75" x14ac:dyDescent="0.2">
      <c r="A1433" s="266" t="s">
        <v>1990</v>
      </c>
      <c r="B1433" s="266" t="s">
        <v>1991</v>
      </c>
      <c r="C1433" s="266" t="s">
        <v>1992</v>
      </c>
      <c r="D1433" s="266" t="s">
        <v>1992</v>
      </c>
      <c r="E1433" s="186" t="s">
        <v>812</v>
      </c>
      <c r="F1433" s="209" t="s">
        <v>262</v>
      </c>
      <c r="G1433" s="186">
        <v>41115700</v>
      </c>
      <c r="H1433" s="209" t="s">
        <v>2172</v>
      </c>
      <c r="I1433" s="186">
        <v>10</v>
      </c>
      <c r="J1433" s="186" t="s">
        <v>33</v>
      </c>
      <c r="K1433" s="269">
        <v>7200000</v>
      </c>
      <c r="L1433" s="270">
        <v>1</v>
      </c>
      <c r="M1433" s="186" t="s">
        <v>2068</v>
      </c>
      <c r="N1433" s="229" t="s">
        <v>2163</v>
      </c>
      <c r="O1433" s="223" t="s">
        <v>35</v>
      </c>
      <c r="P1433" s="223" t="s">
        <v>35</v>
      </c>
      <c r="Q1433" s="186" t="s">
        <v>2002</v>
      </c>
    </row>
    <row r="1434" spans="1:17" ht="63.75" x14ac:dyDescent="0.2">
      <c r="A1434" s="266" t="s">
        <v>1990</v>
      </c>
      <c r="B1434" s="266" t="s">
        <v>1991</v>
      </c>
      <c r="C1434" s="266" t="s">
        <v>1992</v>
      </c>
      <c r="D1434" s="266" t="s">
        <v>1992</v>
      </c>
      <c r="E1434" s="186" t="s">
        <v>812</v>
      </c>
      <c r="F1434" s="209" t="s">
        <v>262</v>
      </c>
      <c r="G1434" s="186">
        <v>41115700</v>
      </c>
      <c r="H1434" s="209" t="s">
        <v>2173</v>
      </c>
      <c r="I1434" s="186">
        <v>10</v>
      </c>
      <c r="J1434" s="186" t="s">
        <v>33</v>
      </c>
      <c r="K1434" s="269">
        <v>4850000</v>
      </c>
      <c r="L1434" s="270">
        <v>1</v>
      </c>
      <c r="M1434" s="186" t="s">
        <v>2068</v>
      </c>
      <c r="N1434" s="229" t="s">
        <v>2163</v>
      </c>
      <c r="O1434" s="223" t="s">
        <v>35</v>
      </c>
      <c r="P1434" s="223" t="s">
        <v>35</v>
      </c>
      <c r="Q1434" s="186" t="s">
        <v>2002</v>
      </c>
    </row>
    <row r="1435" spans="1:17" ht="63.75" x14ac:dyDescent="0.2">
      <c r="A1435" s="266" t="s">
        <v>1990</v>
      </c>
      <c r="B1435" s="266" t="s">
        <v>1991</v>
      </c>
      <c r="C1435" s="266" t="s">
        <v>1992</v>
      </c>
      <c r="D1435" s="266" t="s">
        <v>1992</v>
      </c>
      <c r="E1435" s="186" t="s">
        <v>812</v>
      </c>
      <c r="F1435" s="209" t="s">
        <v>262</v>
      </c>
      <c r="G1435" s="186">
        <v>41115700</v>
      </c>
      <c r="H1435" s="209" t="s">
        <v>2174</v>
      </c>
      <c r="I1435" s="186">
        <v>10</v>
      </c>
      <c r="J1435" s="186" t="s">
        <v>33</v>
      </c>
      <c r="K1435" s="269">
        <v>360000</v>
      </c>
      <c r="L1435" s="270">
        <v>2</v>
      </c>
      <c r="M1435" s="186" t="s">
        <v>2068</v>
      </c>
      <c r="N1435" s="229" t="s">
        <v>2163</v>
      </c>
      <c r="O1435" s="223" t="s">
        <v>35</v>
      </c>
      <c r="P1435" s="223" t="s">
        <v>35</v>
      </c>
      <c r="Q1435" s="186" t="s">
        <v>2002</v>
      </c>
    </row>
    <row r="1436" spans="1:17" ht="63.75" x14ac:dyDescent="0.2">
      <c r="A1436" s="266" t="s">
        <v>1990</v>
      </c>
      <c r="B1436" s="266" t="s">
        <v>1991</v>
      </c>
      <c r="C1436" s="266" t="s">
        <v>1992</v>
      </c>
      <c r="D1436" s="266" t="s">
        <v>1992</v>
      </c>
      <c r="E1436" s="186" t="s">
        <v>812</v>
      </c>
      <c r="F1436" s="209" t="s">
        <v>262</v>
      </c>
      <c r="G1436" s="186">
        <v>41115700</v>
      </c>
      <c r="H1436" s="209" t="s">
        <v>2175</v>
      </c>
      <c r="I1436" s="186">
        <v>10</v>
      </c>
      <c r="J1436" s="186" t="s">
        <v>33</v>
      </c>
      <c r="K1436" s="269">
        <v>140000</v>
      </c>
      <c r="L1436" s="270">
        <v>2</v>
      </c>
      <c r="M1436" s="186" t="s">
        <v>2068</v>
      </c>
      <c r="N1436" s="229" t="s">
        <v>2163</v>
      </c>
      <c r="O1436" s="223" t="s">
        <v>35</v>
      </c>
      <c r="P1436" s="223" t="s">
        <v>35</v>
      </c>
      <c r="Q1436" s="186" t="s">
        <v>2002</v>
      </c>
    </row>
    <row r="1437" spans="1:17" ht="63.75" x14ac:dyDescent="0.2">
      <c r="A1437" s="266" t="s">
        <v>1990</v>
      </c>
      <c r="B1437" s="266" t="s">
        <v>1991</v>
      </c>
      <c r="C1437" s="266" t="s">
        <v>1992</v>
      </c>
      <c r="D1437" s="266" t="s">
        <v>1992</v>
      </c>
      <c r="E1437" s="186" t="s">
        <v>812</v>
      </c>
      <c r="F1437" s="209" t="s">
        <v>262</v>
      </c>
      <c r="G1437" s="186">
        <v>41115700</v>
      </c>
      <c r="H1437" s="209" t="s">
        <v>2176</v>
      </c>
      <c r="I1437" s="186">
        <v>10</v>
      </c>
      <c r="J1437" s="186" t="s">
        <v>33</v>
      </c>
      <c r="K1437" s="269">
        <v>1800000</v>
      </c>
      <c r="L1437" s="270">
        <v>1</v>
      </c>
      <c r="M1437" s="186" t="s">
        <v>2068</v>
      </c>
      <c r="N1437" s="229" t="s">
        <v>2163</v>
      </c>
      <c r="O1437" s="223" t="s">
        <v>35</v>
      </c>
      <c r="P1437" s="223" t="s">
        <v>35</v>
      </c>
      <c r="Q1437" s="186" t="s">
        <v>2002</v>
      </c>
    </row>
    <row r="1438" spans="1:17" ht="63.75" x14ac:dyDescent="0.2">
      <c r="A1438" s="266" t="s">
        <v>1990</v>
      </c>
      <c r="B1438" s="266" t="s">
        <v>1991</v>
      </c>
      <c r="C1438" s="266" t="s">
        <v>1992</v>
      </c>
      <c r="D1438" s="266" t="s">
        <v>1992</v>
      </c>
      <c r="E1438" s="186" t="s">
        <v>812</v>
      </c>
      <c r="F1438" s="209" t="s">
        <v>262</v>
      </c>
      <c r="G1438" s="186">
        <v>41115700</v>
      </c>
      <c r="H1438" s="209" t="s">
        <v>2177</v>
      </c>
      <c r="I1438" s="186">
        <v>10</v>
      </c>
      <c r="J1438" s="186" t="s">
        <v>33</v>
      </c>
      <c r="K1438" s="269">
        <v>3850000</v>
      </c>
      <c r="L1438" s="270">
        <v>1</v>
      </c>
      <c r="M1438" s="186" t="s">
        <v>2068</v>
      </c>
      <c r="N1438" s="229" t="s">
        <v>2163</v>
      </c>
      <c r="O1438" s="223" t="s">
        <v>35</v>
      </c>
      <c r="P1438" s="223" t="s">
        <v>35</v>
      </c>
      <c r="Q1438" s="186" t="s">
        <v>2002</v>
      </c>
    </row>
    <row r="1439" spans="1:17" ht="63.75" x14ac:dyDescent="0.2">
      <c r="A1439" s="266" t="s">
        <v>1990</v>
      </c>
      <c r="B1439" s="266" t="s">
        <v>1991</v>
      </c>
      <c r="C1439" s="266" t="s">
        <v>1992</v>
      </c>
      <c r="D1439" s="266" t="s">
        <v>1992</v>
      </c>
      <c r="E1439" s="186" t="s">
        <v>812</v>
      </c>
      <c r="F1439" s="209" t="s">
        <v>262</v>
      </c>
      <c r="G1439" s="186">
        <v>41115700</v>
      </c>
      <c r="H1439" s="209" t="s">
        <v>2178</v>
      </c>
      <c r="I1439" s="186">
        <v>10</v>
      </c>
      <c r="J1439" s="186" t="s">
        <v>33</v>
      </c>
      <c r="K1439" s="269">
        <v>11500000</v>
      </c>
      <c r="L1439" s="270">
        <v>1</v>
      </c>
      <c r="M1439" s="186" t="s">
        <v>2068</v>
      </c>
      <c r="N1439" s="229" t="s">
        <v>2163</v>
      </c>
      <c r="O1439" s="223" t="s">
        <v>35</v>
      </c>
      <c r="P1439" s="223" t="s">
        <v>35</v>
      </c>
      <c r="Q1439" s="186" t="s">
        <v>2002</v>
      </c>
    </row>
    <row r="1440" spans="1:17" ht="63.75" x14ac:dyDescent="0.2">
      <c r="A1440" s="266" t="s">
        <v>1990</v>
      </c>
      <c r="B1440" s="266" t="s">
        <v>1991</v>
      </c>
      <c r="C1440" s="266" t="s">
        <v>1992</v>
      </c>
      <c r="D1440" s="266" t="s">
        <v>1992</v>
      </c>
      <c r="E1440" s="186" t="s">
        <v>812</v>
      </c>
      <c r="F1440" s="209" t="s">
        <v>262</v>
      </c>
      <c r="G1440" s="186">
        <v>41115700</v>
      </c>
      <c r="H1440" s="209" t="s">
        <v>2179</v>
      </c>
      <c r="I1440" s="186">
        <v>10</v>
      </c>
      <c r="J1440" s="186" t="s">
        <v>33</v>
      </c>
      <c r="K1440" s="269">
        <v>44000000</v>
      </c>
      <c r="L1440" s="270">
        <v>1</v>
      </c>
      <c r="M1440" s="186" t="s">
        <v>2068</v>
      </c>
      <c r="N1440" s="229" t="s">
        <v>2163</v>
      </c>
      <c r="O1440" s="223" t="s">
        <v>35</v>
      </c>
      <c r="P1440" s="223" t="s">
        <v>35</v>
      </c>
      <c r="Q1440" s="186" t="s">
        <v>2002</v>
      </c>
    </row>
    <row r="1441" spans="1:17" ht="63.75" x14ac:dyDescent="0.2">
      <c r="A1441" s="266" t="s">
        <v>1990</v>
      </c>
      <c r="B1441" s="266" t="s">
        <v>1991</v>
      </c>
      <c r="C1441" s="266" t="s">
        <v>1992</v>
      </c>
      <c r="D1441" s="266" t="s">
        <v>1992</v>
      </c>
      <c r="E1441" s="186" t="s">
        <v>812</v>
      </c>
      <c r="F1441" s="209" t="s">
        <v>262</v>
      </c>
      <c r="G1441" s="186">
        <v>41115700</v>
      </c>
      <c r="H1441" s="209" t="s">
        <v>2180</v>
      </c>
      <c r="I1441" s="186">
        <v>10</v>
      </c>
      <c r="J1441" s="186" t="s">
        <v>33</v>
      </c>
      <c r="K1441" s="269">
        <v>21000000</v>
      </c>
      <c r="L1441" s="270">
        <v>2</v>
      </c>
      <c r="M1441" s="186" t="s">
        <v>2068</v>
      </c>
      <c r="N1441" s="229" t="s">
        <v>2163</v>
      </c>
      <c r="O1441" s="223" t="s">
        <v>35</v>
      </c>
      <c r="P1441" s="223" t="s">
        <v>35</v>
      </c>
      <c r="Q1441" s="186" t="s">
        <v>2002</v>
      </c>
    </row>
    <row r="1442" spans="1:17" ht="63.75" x14ac:dyDescent="0.2">
      <c r="A1442" s="266" t="s">
        <v>1990</v>
      </c>
      <c r="B1442" s="266" t="s">
        <v>1991</v>
      </c>
      <c r="C1442" s="266" t="s">
        <v>1992</v>
      </c>
      <c r="D1442" s="266" t="s">
        <v>1992</v>
      </c>
      <c r="E1442" s="186" t="s">
        <v>812</v>
      </c>
      <c r="F1442" s="209" t="s">
        <v>262</v>
      </c>
      <c r="G1442" s="186">
        <v>41115700</v>
      </c>
      <c r="H1442" s="209" t="s">
        <v>2181</v>
      </c>
      <c r="I1442" s="186">
        <v>10</v>
      </c>
      <c r="J1442" s="186" t="s">
        <v>33</v>
      </c>
      <c r="K1442" s="269">
        <v>5200000</v>
      </c>
      <c r="L1442" s="270">
        <v>1</v>
      </c>
      <c r="M1442" s="186" t="s">
        <v>2068</v>
      </c>
      <c r="N1442" s="229" t="s">
        <v>2163</v>
      </c>
      <c r="O1442" s="223" t="s">
        <v>35</v>
      </c>
      <c r="P1442" s="223" t="s">
        <v>35</v>
      </c>
      <c r="Q1442" s="186" t="s">
        <v>2002</v>
      </c>
    </row>
    <row r="1443" spans="1:17" ht="63.75" x14ac:dyDescent="0.2">
      <c r="A1443" s="266" t="s">
        <v>1990</v>
      </c>
      <c r="B1443" s="266" t="s">
        <v>1991</v>
      </c>
      <c r="C1443" s="266" t="s">
        <v>1992</v>
      </c>
      <c r="D1443" s="266" t="s">
        <v>1992</v>
      </c>
      <c r="E1443" s="186" t="s">
        <v>812</v>
      </c>
      <c r="F1443" s="209" t="s">
        <v>262</v>
      </c>
      <c r="G1443" s="186">
        <v>41115700</v>
      </c>
      <c r="H1443" s="209" t="s">
        <v>2182</v>
      </c>
      <c r="I1443" s="186">
        <v>10</v>
      </c>
      <c r="J1443" s="186" t="s">
        <v>33</v>
      </c>
      <c r="K1443" s="269">
        <v>932127</v>
      </c>
      <c r="L1443" s="270">
        <v>2</v>
      </c>
      <c r="M1443" s="186" t="s">
        <v>2068</v>
      </c>
      <c r="N1443" s="229" t="s">
        <v>2163</v>
      </c>
      <c r="O1443" s="274" t="s">
        <v>35</v>
      </c>
      <c r="P1443" s="223" t="s">
        <v>35</v>
      </c>
      <c r="Q1443" s="275" t="s">
        <v>2025</v>
      </c>
    </row>
    <row r="1444" spans="1:17" ht="63.75" x14ac:dyDescent="0.2">
      <c r="A1444" s="266" t="s">
        <v>1990</v>
      </c>
      <c r="B1444" s="266" t="s">
        <v>1991</v>
      </c>
      <c r="C1444" s="266" t="s">
        <v>1992</v>
      </c>
      <c r="D1444" s="266" t="s">
        <v>1992</v>
      </c>
      <c r="E1444" s="186" t="s">
        <v>812</v>
      </c>
      <c r="F1444" s="209" t="s">
        <v>262</v>
      </c>
      <c r="G1444" s="186">
        <v>41115700</v>
      </c>
      <c r="H1444" s="209" t="s">
        <v>2183</v>
      </c>
      <c r="I1444" s="186">
        <v>10</v>
      </c>
      <c r="J1444" s="186" t="s">
        <v>33</v>
      </c>
      <c r="K1444" s="269">
        <v>539784</v>
      </c>
      <c r="L1444" s="270">
        <v>4</v>
      </c>
      <c r="M1444" s="186" t="s">
        <v>2068</v>
      </c>
      <c r="N1444" s="229" t="s">
        <v>2163</v>
      </c>
      <c r="O1444" s="223" t="s">
        <v>35</v>
      </c>
      <c r="P1444" s="223" t="s">
        <v>35</v>
      </c>
      <c r="Q1444" s="186" t="s">
        <v>2002</v>
      </c>
    </row>
    <row r="1445" spans="1:17" ht="63.75" x14ac:dyDescent="0.2">
      <c r="A1445" s="266" t="s">
        <v>1990</v>
      </c>
      <c r="B1445" s="266" t="s">
        <v>1991</v>
      </c>
      <c r="C1445" s="266" t="s">
        <v>1992</v>
      </c>
      <c r="D1445" s="266" t="s">
        <v>1992</v>
      </c>
      <c r="E1445" s="186" t="s">
        <v>812</v>
      </c>
      <c r="F1445" s="209" t="s">
        <v>262</v>
      </c>
      <c r="G1445" s="186">
        <v>41115700</v>
      </c>
      <c r="H1445" s="209" t="s">
        <v>2184</v>
      </c>
      <c r="I1445" s="186">
        <v>10</v>
      </c>
      <c r="J1445" s="186" t="s">
        <v>33</v>
      </c>
      <c r="K1445" s="269">
        <v>21842510</v>
      </c>
      <c r="L1445" s="270">
        <v>3</v>
      </c>
      <c r="M1445" s="186" t="s">
        <v>2068</v>
      </c>
      <c r="N1445" s="229" t="s">
        <v>2163</v>
      </c>
      <c r="O1445" s="223" t="s">
        <v>35</v>
      </c>
      <c r="P1445" s="223" t="s">
        <v>35</v>
      </c>
      <c r="Q1445" s="186" t="s">
        <v>2002</v>
      </c>
    </row>
    <row r="1446" spans="1:17" ht="63.75" x14ac:dyDescent="0.2">
      <c r="A1446" s="266" t="s">
        <v>1990</v>
      </c>
      <c r="B1446" s="266" t="s">
        <v>1991</v>
      </c>
      <c r="C1446" s="266" t="s">
        <v>1992</v>
      </c>
      <c r="D1446" s="266" t="s">
        <v>1992</v>
      </c>
      <c r="E1446" s="186" t="s">
        <v>812</v>
      </c>
      <c r="F1446" s="209" t="s">
        <v>262</v>
      </c>
      <c r="G1446" s="186">
        <v>41115700</v>
      </c>
      <c r="H1446" s="209" t="s">
        <v>2185</v>
      </c>
      <c r="I1446" s="186">
        <v>10</v>
      </c>
      <c r="J1446" s="186" t="s">
        <v>33</v>
      </c>
      <c r="K1446" s="269">
        <v>3166233</v>
      </c>
      <c r="L1446" s="270">
        <v>2</v>
      </c>
      <c r="M1446" s="186" t="s">
        <v>2068</v>
      </c>
      <c r="N1446" s="229" t="s">
        <v>2163</v>
      </c>
      <c r="O1446" s="223" t="s">
        <v>35</v>
      </c>
      <c r="P1446" s="223" t="s">
        <v>35</v>
      </c>
      <c r="Q1446" s="186" t="s">
        <v>2002</v>
      </c>
    </row>
    <row r="1447" spans="1:17" ht="63.75" x14ac:dyDescent="0.2">
      <c r="A1447" s="266" t="s">
        <v>1990</v>
      </c>
      <c r="B1447" s="266" t="s">
        <v>1991</v>
      </c>
      <c r="C1447" s="266" t="s">
        <v>1992</v>
      </c>
      <c r="D1447" s="266" t="s">
        <v>1992</v>
      </c>
      <c r="E1447" s="186" t="s">
        <v>812</v>
      </c>
      <c r="F1447" s="209" t="s">
        <v>262</v>
      </c>
      <c r="G1447" s="186">
        <v>41115700</v>
      </c>
      <c r="H1447" s="209" t="s">
        <v>2186</v>
      </c>
      <c r="I1447" s="186">
        <v>10</v>
      </c>
      <c r="J1447" s="186" t="s">
        <v>33</v>
      </c>
      <c r="K1447" s="269">
        <v>8121750</v>
      </c>
      <c r="L1447" s="270">
        <v>2</v>
      </c>
      <c r="M1447" s="186" t="s">
        <v>2068</v>
      </c>
      <c r="N1447" s="229" t="s">
        <v>2163</v>
      </c>
      <c r="O1447" s="223" t="s">
        <v>35</v>
      </c>
      <c r="P1447" s="223" t="s">
        <v>35</v>
      </c>
      <c r="Q1447" s="186" t="s">
        <v>2002</v>
      </c>
    </row>
    <row r="1448" spans="1:17" ht="63.75" x14ac:dyDescent="0.2">
      <c r="A1448" s="266" t="s">
        <v>1990</v>
      </c>
      <c r="B1448" s="266" t="s">
        <v>1991</v>
      </c>
      <c r="C1448" s="266" t="s">
        <v>1992</v>
      </c>
      <c r="D1448" s="266" t="s">
        <v>1992</v>
      </c>
      <c r="E1448" s="186" t="s">
        <v>812</v>
      </c>
      <c r="F1448" s="209" t="s">
        <v>262</v>
      </c>
      <c r="G1448" s="186">
        <v>41115700</v>
      </c>
      <c r="H1448" s="209" t="s">
        <v>2187</v>
      </c>
      <c r="I1448" s="186">
        <v>10</v>
      </c>
      <c r="J1448" s="186" t="s">
        <v>33</v>
      </c>
      <c r="K1448" s="269">
        <v>7679427</v>
      </c>
      <c r="L1448" s="270">
        <v>2</v>
      </c>
      <c r="M1448" s="186" t="s">
        <v>2068</v>
      </c>
      <c r="N1448" s="229" t="s">
        <v>2163</v>
      </c>
      <c r="O1448" s="223" t="s">
        <v>35</v>
      </c>
      <c r="P1448" s="223" t="s">
        <v>35</v>
      </c>
      <c r="Q1448" s="186" t="s">
        <v>2002</v>
      </c>
    </row>
    <row r="1449" spans="1:17" ht="63.75" x14ac:dyDescent="0.2">
      <c r="A1449" s="266" t="s">
        <v>1990</v>
      </c>
      <c r="B1449" s="266" t="s">
        <v>1991</v>
      </c>
      <c r="C1449" s="266" t="s">
        <v>1992</v>
      </c>
      <c r="D1449" s="266" t="s">
        <v>1992</v>
      </c>
      <c r="E1449" s="186" t="s">
        <v>812</v>
      </c>
      <c r="F1449" s="209" t="s">
        <v>262</v>
      </c>
      <c r="G1449" s="186">
        <v>41115700</v>
      </c>
      <c r="H1449" s="209" t="s">
        <v>2188</v>
      </c>
      <c r="I1449" s="186">
        <v>10</v>
      </c>
      <c r="J1449" s="186" t="s">
        <v>33</v>
      </c>
      <c r="K1449" s="269">
        <v>874650</v>
      </c>
      <c r="L1449" s="270">
        <v>1</v>
      </c>
      <c r="M1449" s="186" t="s">
        <v>2068</v>
      </c>
      <c r="N1449" s="229" t="s">
        <v>2163</v>
      </c>
      <c r="O1449" s="223" t="s">
        <v>35</v>
      </c>
      <c r="P1449" s="223" t="s">
        <v>35</v>
      </c>
      <c r="Q1449" s="186" t="s">
        <v>2002</v>
      </c>
    </row>
    <row r="1450" spans="1:17" ht="63.75" x14ac:dyDescent="0.2">
      <c r="A1450" s="266" t="s">
        <v>1990</v>
      </c>
      <c r="B1450" s="266" t="s">
        <v>1991</v>
      </c>
      <c r="C1450" s="266" t="s">
        <v>1992</v>
      </c>
      <c r="D1450" s="266" t="s">
        <v>1992</v>
      </c>
      <c r="E1450" s="186" t="s">
        <v>812</v>
      </c>
      <c r="F1450" s="209" t="s">
        <v>262</v>
      </c>
      <c r="G1450" s="186">
        <v>41115700</v>
      </c>
      <c r="H1450" s="209" t="s">
        <v>2189</v>
      </c>
      <c r="I1450" s="186">
        <v>10</v>
      </c>
      <c r="J1450" s="186" t="s">
        <v>33</v>
      </c>
      <c r="K1450" s="269">
        <v>539784</v>
      </c>
      <c r="L1450" s="270">
        <v>4</v>
      </c>
      <c r="M1450" s="186" t="s">
        <v>2068</v>
      </c>
      <c r="N1450" s="229" t="s">
        <v>2163</v>
      </c>
      <c r="O1450" s="223" t="s">
        <v>35</v>
      </c>
      <c r="P1450" s="223" t="s">
        <v>35</v>
      </c>
      <c r="Q1450" s="186" t="s">
        <v>2002</v>
      </c>
    </row>
    <row r="1451" spans="1:17" ht="63.75" x14ac:dyDescent="0.2">
      <c r="A1451" s="266" t="s">
        <v>1990</v>
      </c>
      <c r="B1451" s="266" t="s">
        <v>1991</v>
      </c>
      <c r="C1451" s="266" t="s">
        <v>1992</v>
      </c>
      <c r="D1451" s="266" t="s">
        <v>1992</v>
      </c>
      <c r="E1451" s="186" t="s">
        <v>812</v>
      </c>
      <c r="F1451" s="209" t="s">
        <v>262</v>
      </c>
      <c r="G1451" s="186">
        <v>41115700</v>
      </c>
      <c r="H1451" s="209" t="s">
        <v>2190</v>
      </c>
      <c r="I1451" s="186">
        <v>10</v>
      </c>
      <c r="J1451" s="186" t="s">
        <v>33</v>
      </c>
      <c r="K1451" s="269">
        <v>1064574</v>
      </c>
      <c r="L1451" s="270">
        <v>4</v>
      </c>
      <c r="M1451" s="186" t="s">
        <v>2068</v>
      </c>
      <c r="N1451" s="229" t="s">
        <v>2163</v>
      </c>
      <c r="O1451" s="223" t="s">
        <v>35</v>
      </c>
      <c r="P1451" s="223" t="s">
        <v>35</v>
      </c>
      <c r="Q1451" s="186" t="s">
        <v>2002</v>
      </c>
    </row>
    <row r="1452" spans="1:17" ht="63.75" x14ac:dyDescent="0.2">
      <c r="A1452" s="266" t="s">
        <v>1990</v>
      </c>
      <c r="B1452" s="266" t="s">
        <v>1991</v>
      </c>
      <c r="C1452" s="266" t="s">
        <v>1992</v>
      </c>
      <c r="D1452" s="266" t="s">
        <v>1992</v>
      </c>
      <c r="E1452" s="186" t="s">
        <v>812</v>
      </c>
      <c r="F1452" s="209" t="s">
        <v>262</v>
      </c>
      <c r="G1452" s="186">
        <v>41115700</v>
      </c>
      <c r="H1452" s="209" t="s">
        <v>2191</v>
      </c>
      <c r="I1452" s="186">
        <v>10</v>
      </c>
      <c r="J1452" s="186" t="s">
        <v>33</v>
      </c>
      <c r="K1452" s="269">
        <v>1885495.5</v>
      </c>
      <c r="L1452" s="270">
        <v>1</v>
      </c>
      <c r="M1452" s="186" t="s">
        <v>2068</v>
      </c>
      <c r="N1452" s="229" t="s">
        <v>2163</v>
      </c>
      <c r="O1452" s="223" t="s">
        <v>35</v>
      </c>
      <c r="P1452" s="223" t="s">
        <v>35</v>
      </c>
      <c r="Q1452" s="186" t="s">
        <v>2002</v>
      </c>
    </row>
    <row r="1453" spans="1:17" ht="63.75" x14ac:dyDescent="0.2">
      <c r="A1453" s="266" t="s">
        <v>1990</v>
      </c>
      <c r="B1453" s="266" t="s">
        <v>1991</v>
      </c>
      <c r="C1453" s="266" t="s">
        <v>1992</v>
      </c>
      <c r="D1453" s="266" t="s">
        <v>1992</v>
      </c>
      <c r="E1453" s="186" t="s">
        <v>812</v>
      </c>
      <c r="F1453" s="209" t="s">
        <v>262</v>
      </c>
      <c r="G1453" s="186">
        <v>41115700</v>
      </c>
      <c r="H1453" s="209" t="s">
        <v>2192</v>
      </c>
      <c r="I1453" s="186">
        <v>10</v>
      </c>
      <c r="J1453" s="186" t="s">
        <v>33</v>
      </c>
      <c r="K1453" s="269">
        <v>251149.5</v>
      </c>
      <c r="L1453" s="270">
        <v>1</v>
      </c>
      <c r="M1453" s="186" t="s">
        <v>2068</v>
      </c>
      <c r="N1453" s="229" t="s">
        <v>2163</v>
      </c>
      <c r="O1453" s="223" t="s">
        <v>35</v>
      </c>
      <c r="P1453" s="223" t="s">
        <v>35</v>
      </c>
      <c r="Q1453" s="186" t="s">
        <v>2002</v>
      </c>
    </row>
    <row r="1454" spans="1:17" ht="63.75" x14ac:dyDescent="0.2">
      <c r="A1454" s="266" t="s">
        <v>1990</v>
      </c>
      <c r="B1454" s="266" t="s">
        <v>1991</v>
      </c>
      <c r="C1454" s="266" t="s">
        <v>1992</v>
      </c>
      <c r="D1454" s="266" t="s">
        <v>1992</v>
      </c>
      <c r="E1454" s="186" t="s">
        <v>812</v>
      </c>
      <c r="F1454" s="209" t="s">
        <v>262</v>
      </c>
      <c r="G1454" s="186">
        <v>41115700</v>
      </c>
      <c r="H1454" s="209" t="s">
        <v>2193</v>
      </c>
      <c r="I1454" s="186">
        <v>10</v>
      </c>
      <c r="J1454" s="186" t="s">
        <v>33</v>
      </c>
      <c r="K1454" s="269">
        <v>629748</v>
      </c>
      <c r="L1454" s="270">
        <v>1</v>
      </c>
      <c r="M1454" s="186" t="s">
        <v>2068</v>
      </c>
      <c r="N1454" s="229" t="s">
        <v>2163</v>
      </c>
      <c r="O1454" s="223" t="s">
        <v>35</v>
      </c>
      <c r="P1454" s="223" t="s">
        <v>35</v>
      </c>
      <c r="Q1454" s="186" t="s">
        <v>2002</v>
      </c>
    </row>
    <row r="1455" spans="1:17" ht="63.75" x14ac:dyDescent="0.2">
      <c r="A1455" s="266" t="s">
        <v>1990</v>
      </c>
      <c r="B1455" s="266" t="s">
        <v>1991</v>
      </c>
      <c r="C1455" s="266" t="s">
        <v>1992</v>
      </c>
      <c r="D1455" s="266" t="s">
        <v>1992</v>
      </c>
      <c r="E1455" s="186" t="s">
        <v>812</v>
      </c>
      <c r="F1455" s="209" t="s">
        <v>262</v>
      </c>
      <c r="G1455" s="186">
        <v>41115700</v>
      </c>
      <c r="H1455" s="209" t="s">
        <v>2194</v>
      </c>
      <c r="I1455" s="186">
        <v>10</v>
      </c>
      <c r="J1455" s="186" t="s">
        <v>33</v>
      </c>
      <c r="K1455" s="269">
        <v>489804</v>
      </c>
      <c r="L1455" s="270">
        <v>4</v>
      </c>
      <c r="M1455" s="186" t="s">
        <v>2068</v>
      </c>
      <c r="N1455" s="229" t="s">
        <v>2163</v>
      </c>
      <c r="O1455" s="223" t="s">
        <v>35</v>
      </c>
      <c r="P1455" s="223" t="s">
        <v>35</v>
      </c>
      <c r="Q1455" s="186" t="s">
        <v>2002</v>
      </c>
    </row>
    <row r="1456" spans="1:17" ht="63.75" x14ac:dyDescent="0.2">
      <c r="A1456" s="266" t="s">
        <v>1990</v>
      </c>
      <c r="B1456" s="266" t="s">
        <v>1991</v>
      </c>
      <c r="C1456" s="266" t="s">
        <v>1992</v>
      </c>
      <c r="D1456" s="266" t="s">
        <v>1992</v>
      </c>
      <c r="E1456" s="186" t="s">
        <v>812</v>
      </c>
      <c r="F1456" s="209" t="s">
        <v>262</v>
      </c>
      <c r="G1456" s="186">
        <v>41115700</v>
      </c>
      <c r="H1456" s="209" t="s">
        <v>2195</v>
      </c>
      <c r="I1456" s="186">
        <v>10</v>
      </c>
      <c r="J1456" s="186" t="s">
        <v>33</v>
      </c>
      <c r="K1456" s="269">
        <v>68301240</v>
      </c>
      <c r="L1456" s="270">
        <v>1</v>
      </c>
      <c r="M1456" s="186" t="s">
        <v>2068</v>
      </c>
      <c r="N1456" s="229" t="s">
        <v>2163</v>
      </c>
      <c r="O1456" s="223" t="s">
        <v>35</v>
      </c>
      <c r="P1456" s="223" t="s">
        <v>35</v>
      </c>
      <c r="Q1456" s="186" t="s">
        <v>2002</v>
      </c>
    </row>
    <row r="1457" spans="1:17" ht="63.75" x14ac:dyDescent="0.2">
      <c r="A1457" s="266" t="s">
        <v>1990</v>
      </c>
      <c r="B1457" s="266" t="s">
        <v>1991</v>
      </c>
      <c r="C1457" s="266" t="s">
        <v>1992</v>
      </c>
      <c r="D1457" s="266" t="s">
        <v>1992</v>
      </c>
      <c r="E1457" s="186" t="s">
        <v>812</v>
      </c>
      <c r="F1457" s="209" t="s">
        <v>262</v>
      </c>
      <c r="G1457" s="186">
        <v>41115700</v>
      </c>
      <c r="H1457" s="209" t="s">
        <v>2196</v>
      </c>
      <c r="I1457" s="186">
        <v>10</v>
      </c>
      <c r="J1457" s="186" t="s">
        <v>33</v>
      </c>
      <c r="K1457" s="269">
        <v>3891300</v>
      </c>
      <c r="L1457" s="270">
        <v>2</v>
      </c>
      <c r="M1457" s="186" t="s">
        <v>2068</v>
      </c>
      <c r="N1457" s="229" t="s">
        <v>2163</v>
      </c>
      <c r="O1457" s="223" t="s">
        <v>35</v>
      </c>
      <c r="P1457" s="223" t="s">
        <v>35</v>
      </c>
      <c r="Q1457" s="186" t="s">
        <v>2002</v>
      </c>
    </row>
    <row r="1458" spans="1:17" ht="63.75" x14ac:dyDescent="0.2">
      <c r="A1458" s="266" t="s">
        <v>1990</v>
      </c>
      <c r="B1458" s="266" t="s">
        <v>1991</v>
      </c>
      <c r="C1458" s="266" t="s">
        <v>1992</v>
      </c>
      <c r="D1458" s="266" t="s">
        <v>1992</v>
      </c>
      <c r="E1458" s="186" t="s">
        <v>812</v>
      </c>
      <c r="F1458" s="209" t="s">
        <v>262</v>
      </c>
      <c r="G1458" s="186">
        <v>41115408</v>
      </c>
      <c r="H1458" s="209" t="s">
        <v>2197</v>
      </c>
      <c r="I1458" s="186">
        <v>10</v>
      </c>
      <c r="J1458" s="186" t="s">
        <v>33</v>
      </c>
      <c r="K1458" s="269">
        <v>24282783</v>
      </c>
      <c r="L1458" s="270">
        <v>1</v>
      </c>
      <c r="M1458" s="186" t="s">
        <v>2068</v>
      </c>
      <c r="N1458" s="229" t="s">
        <v>2163</v>
      </c>
      <c r="O1458" s="223" t="s">
        <v>35</v>
      </c>
      <c r="P1458" s="223" t="s">
        <v>35</v>
      </c>
      <c r="Q1458" s="186" t="s">
        <v>2002</v>
      </c>
    </row>
    <row r="1459" spans="1:17" ht="63.75" x14ac:dyDescent="0.2">
      <c r="A1459" s="266" t="s">
        <v>1990</v>
      </c>
      <c r="B1459" s="266" t="s">
        <v>1991</v>
      </c>
      <c r="C1459" s="266" t="s">
        <v>1992</v>
      </c>
      <c r="D1459" s="266" t="s">
        <v>1992</v>
      </c>
      <c r="E1459" s="186" t="s">
        <v>812</v>
      </c>
      <c r="F1459" s="209" t="s">
        <v>262</v>
      </c>
      <c r="G1459" s="186">
        <v>41115700</v>
      </c>
      <c r="H1459" s="209" t="s">
        <v>2198</v>
      </c>
      <c r="I1459" s="186">
        <v>10</v>
      </c>
      <c r="J1459" s="186" t="s">
        <v>33</v>
      </c>
      <c r="K1459" s="269">
        <v>571200</v>
      </c>
      <c r="L1459" s="270">
        <v>2</v>
      </c>
      <c r="M1459" s="186" t="s">
        <v>2068</v>
      </c>
      <c r="N1459" s="229" t="s">
        <v>2163</v>
      </c>
      <c r="O1459" s="223" t="s">
        <v>35</v>
      </c>
      <c r="P1459" s="223" t="s">
        <v>35</v>
      </c>
      <c r="Q1459" s="186" t="s">
        <v>2002</v>
      </c>
    </row>
    <row r="1460" spans="1:17" ht="63.75" x14ac:dyDescent="0.2">
      <c r="A1460" s="266" t="s">
        <v>1990</v>
      </c>
      <c r="B1460" s="266" t="s">
        <v>1991</v>
      </c>
      <c r="C1460" s="266" t="s">
        <v>1992</v>
      </c>
      <c r="D1460" s="266" t="s">
        <v>1992</v>
      </c>
      <c r="E1460" s="186" t="s">
        <v>812</v>
      </c>
      <c r="F1460" s="209" t="s">
        <v>262</v>
      </c>
      <c r="G1460" s="186">
        <v>41115700</v>
      </c>
      <c r="H1460" s="209" t="s">
        <v>2199</v>
      </c>
      <c r="I1460" s="186">
        <v>10</v>
      </c>
      <c r="J1460" s="186" t="s">
        <v>33</v>
      </c>
      <c r="K1460" s="269">
        <v>1784286</v>
      </c>
      <c r="L1460" s="270">
        <v>2</v>
      </c>
      <c r="M1460" s="186" t="s">
        <v>2068</v>
      </c>
      <c r="N1460" s="229" t="s">
        <v>2163</v>
      </c>
      <c r="O1460" s="223" t="s">
        <v>35</v>
      </c>
      <c r="P1460" s="223" t="s">
        <v>35</v>
      </c>
      <c r="Q1460" s="186" t="s">
        <v>2002</v>
      </c>
    </row>
    <row r="1461" spans="1:17" ht="63.75" x14ac:dyDescent="0.2">
      <c r="A1461" s="266" t="s">
        <v>1990</v>
      </c>
      <c r="B1461" s="266" t="s">
        <v>1991</v>
      </c>
      <c r="C1461" s="266" t="s">
        <v>1992</v>
      </c>
      <c r="D1461" s="266" t="s">
        <v>1992</v>
      </c>
      <c r="E1461" s="186" t="s">
        <v>812</v>
      </c>
      <c r="F1461" s="209" t="s">
        <v>262</v>
      </c>
      <c r="G1461" s="186">
        <v>41115700</v>
      </c>
      <c r="H1461" s="209" t="s">
        <v>2200</v>
      </c>
      <c r="I1461" s="186">
        <v>10</v>
      </c>
      <c r="J1461" s="186" t="s">
        <v>33</v>
      </c>
      <c r="K1461" s="269">
        <v>476059.5</v>
      </c>
      <c r="L1461" s="270">
        <v>1</v>
      </c>
      <c r="M1461" s="186" t="s">
        <v>2068</v>
      </c>
      <c r="N1461" s="229" t="s">
        <v>2163</v>
      </c>
      <c r="O1461" s="274" t="s">
        <v>35</v>
      </c>
      <c r="P1461" s="223" t="s">
        <v>35</v>
      </c>
      <c r="Q1461" s="275" t="s">
        <v>2025</v>
      </c>
    </row>
    <row r="1462" spans="1:17" ht="63.75" x14ac:dyDescent="0.2">
      <c r="A1462" s="266" t="s">
        <v>1990</v>
      </c>
      <c r="B1462" s="266" t="s">
        <v>1991</v>
      </c>
      <c r="C1462" s="266" t="s">
        <v>1992</v>
      </c>
      <c r="D1462" s="266" t="s">
        <v>1992</v>
      </c>
      <c r="E1462" s="186" t="s">
        <v>812</v>
      </c>
      <c r="F1462" s="209" t="s">
        <v>262</v>
      </c>
      <c r="G1462" s="186">
        <v>41115700</v>
      </c>
      <c r="H1462" s="209" t="s">
        <v>2201</v>
      </c>
      <c r="I1462" s="186">
        <v>10</v>
      </c>
      <c r="J1462" s="186" t="s">
        <v>33</v>
      </c>
      <c r="K1462" s="269">
        <v>464814</v>
      </c>
      <c r="L1462" s="270">
        <v>1</v>
      </c>
      <c r="M1462" s="186" t="s">
        <v>2068</v>
      </c>
      <c r="N1462" s="229" t="s">
        <v>2163</v>
      </c>
      <c r="O1462" s="274" t="s">
        <v>35</v>
      </c>
      <c r="P1462" s="223" t="s">
        <v>35</v>
      </c>
      <c r="Q1462" s="275" t="s">
        <v>2025</v>
      </c>
    </row>
    <row r="1463" spans="1:17" ht="63.75" x14ac:dyDescent="0.2">
      <c r="A1463" s="266" t="s">
        <v>1990</v>
      </c>
      <c r="B1463" s="266" t="s">
        <v>1991</v>
      </c>
      <c r="C1463" s="266" t="s">
        <v>1992</v>
      </c>
      <c r="D1463" s="266" t="s">
        <v>1992</v>
      </c>
      <c r="E1463" s="186" t="s">
        <v>812</v>
      </c>
      <c r="F1463" s="209" t="s">
        <v>262</v>
      </c>
      <c r="G1463" s="186">
        <v>41115700</v>
      </c>
      <c r="H1463" s="209" t="s">
        <v>2202</v>
      </c>
      <c r="I1463" s="186">
        <v>10</v>
      </c>
      <c r="J1463" s="186" t="s">
        <v>33</v>
      </c>
      <c r="K1463" s="269">
        <v>4040883</v>
      </c>
      <c r="L1463" s="270">
        <v>2</v>
      </c>
      <c r="M1463" s="186" t="s">
        <v>2068</v>
      </c>
      <c r="N1463" s="229" t="s">
        <v>2163</v>
      </c>
      <c r="O1463" s="223" t="s">
        <v>35</v>
      </c>
      <c r="P1463" s="223" t="s">
        <v>35</v>
      </c>
      <c r="Q1463" s="186" t="s">
        <v>2002</v>
      </c>
    </row>
    <row r="1464" spans="1:17" ht="63.75" x14ac:dyDescent="0.2">
      <c r="A1464" s="266" t="s">
        <v>1990</v>
      </c>
      <c r="B1464" s="266" t="s">
        <v>1991</v>
      </c>
      <c r="C1464" s="266" t="s">
        <v>1992</v>
      </c>
      <c r="D1464" s="266" t="s">
        <v>1992</v>
      </c>
      <c r="E1464" s="186" t="s">
        <v>812</v>
      </c>
      <c r="F1464" s="209" t="s">
        <v>262</v>
      </c>
      <c r="G1464" s="186">
        <v>41115700</v>
      </c>
      <c r="H1464" s="209" t="s">
        <v>2203</v>
      </c>
      <c r="I1464" s="186">
        <v>10</v>
      </c>
      <c r="J1464" s="186" t="s">
        <v>33</v>
      </c>
      <c r="K1464" s="269">
        <v>5312874</v>
      </c>
      <c r="L1464" s="270">
        <v>2</v>
      </c>
      <c r="M1464" s="186" t="s">
        <v>2068</v>
      </c>
      <c r="N1464" s="229" t="s">
        <v>2163</v>
      </c>
      <c r="O1464" s="223" t="s">
        <v>35</v>
      </c>
      <c r="P1464" s="223" t="s">
        <v>35</v>
      </c>
      <c r="Q1464" s="186" t="s">
        <v>2002</v>
      </c>
    </row>
    <row r="1465" spans="1:17" ht="63.75" x14ac:dyDescent="0.2">
      <c r="A1465" s="266" t="s">
        <v>1990</v>
      </c>
      <c r="B1465" s="266" t="s">
        <v>1991</v>
      </c>
      <c r="C1465" s="266" t="s">
        <v>1992</v>
      </c>
      <c r="D1465" s="266" t="s">
        <v>1992</v>
      </c>
      <c r="E1465" s="186" t="s">
        <v>812</v>
      </c>
      <c r="F1465" s="209" t="s">
        <v>262</v>
      </c>
      <c r="G1465" s="186">
        <v>41115700</v>
      </c>
      <c r="H1465" s="209" t="s">
        <v>2204</v>
      </c>
      <c r="I1465" s="186">
        <v>10</v>
      </c>
      <c r="J1465" s="186" t="s">
        <v>33</v>
      </c>
      <c r="K1465" s="269">
        <v>4710000</v>
      </c>
      <c r="L1465" s="270">
        <v>2</v>
      </c>
      <c r="M1465" s="186" t="s">
        <v>2068</v>
      </c>
      <c r="N1465" s="229" t="s">
        <v>2163</v>
      </c>
      <c r="O1465" s="223" t="s">
        <v>35</v>
      </c>
      <c r="P1465" s="223" t="s">
        <v>35</v>
      </c>
      <c r="Q1465" s="186" t="s">
        <v>2002</v>
      </c>
    </row>
    <row r="1466" spans="1:17" ht="63.75" x14ac:dyDescent="0.2">
      <c r="A1466" s="266" t="s">
        <v>1990</v>
      </c>
      <c r="B1466" s="266" t="s">
        <v>1991</v>
      </c>
      <c r="C1466" s="266" t="s">
        <v>1992</v>
      </c>
      <c r="D1466" s="266" t="s">
        <v>1992</v>
      </c>
      <c r="E1466" s="186" t="s">
        <v>812</v>
      </c>
      <c r="F1466" s="209" t="s">
        <v>262</v>
      </c>
      <c r="G1466" s="186">
        <v>41115700</v>
      </c>
      <c r="H1466" s="209" t="s">
        <v>2205</v>
      </c>
      <c r="I1466" s="186">
        <v>10</v>
      </c>
      <c r="J1466" s="186" t="s">
        <v>33</v>
      </c>
      <c r="K1466" s="269">
        <v>940873.5</v>
      </c>
      <c r="L1466" s="270">
        <v>1</v>
      </c>
      <c r="M1466" s="186" t="s">
        <v>2068</v>
      </c>
      <c r="N1466" s="229" t="s">
        <v>2163</v>
      </c>
      <c r="O1466" s="223" t="s">
        <v>35</v>
      </c>
      <c r="P1466" s="223" t="s">
        <v>35</v>
      </c>
      <c r="Q1466" s="186" t="s">
        <v>2002</v>
      </c>
    </row>
    <row r="1467" spans="1:17" ht="63.75" x14ac:dyDescent="0.2">
      <c r="A1467" s="266" t="s">
        <v>1990</v>
      </c>
      <c r="B1467" s="266" t="s">
        <v>1991</v>
      </c>
      <c r="C1467" s="266" t="s">
        <v>1992</v>
      </c>
      <c r="D1467" s="266" t="s">
        <v>1992</v>
      </c>
      <c r="E1467" s="186" t="s">
        <v>812</v>
      </c>
      <c r="F1467" s="209" t="s">
        <v>262</v>
      </c>
      <c r="G1467" s="186">
        <v>41115700</v>
      </c>
      <c r="H1467" s="209" t="s">
        <v>2206</v>
      </c>
      <c r="I1467" s="186">
        <v>10</v>
      </c>
      <c r="J1467" s="186" t="s">
        <v>33</v>
      </c>
      <c r="K1467" s="269">
        <v>1312287</v>
      </c>
      <c r="L1467" s="270">
        <v>1</v>
      </c>
      <c r="M1467" s="186" t="s">
        <v>2068</v>
      </c>
      <c r="N1467" s="229" t="s">
        <v>2163</v>
      </c>
      <c r="O1467" s="223" t="s">
        <v>35</v>
      </c>
      <c r="P1467" s="223" t="s">
        <v>35</v>
      </c>
      <c r="Q1467" s="186" t="s">
        <v>2002</v>
      </c>
    </row>
    <row r="1468" spans="1:17" ht="63.75" x14ac:dyDescent="0.2">
      <c r="A1468" s="266" t="s">
        <v>1990</v>
      </c>
      <c r="B1468" s="266" t="s">
        <v>1991</v>
      </c>
      <c r="C1468" s="266" t="s">
        <v>1992</v>
      </c>
      <c r="D1468" s="266" t="s">
        <v>1992</v>
      </c>
      <c r="E1468" s="186" t="s">
        <v>812</v>
      </c>
      <c r="F1468" s="209" t="s">
        <v>262</v>
      </c>
      <c r="G1468" s="186">
        <v>41115700</v>
      </c>
      <c r="H1468" s="209" t="s">
        <v>2207</v>
      </c>
      <c r="I1468" s="186">
        <v>10</v>
      </c>
      <c r="J1468" s="186" t="s">
        <v>33</v>
      </c>
      <c r="K1468" s="269">
        <v>2768892</v>
      </c>
      <c r="L1468" s="270">
        <v>1</v>
      </c>
      <c r="M1468" s="186" t="s">
        <v>2068</v>
      </c>
      <c r="N1468" s="229" t="s">
        <v>2163</v>
      </c>
      <c r="O1468" s="274" t="s">
        <v>35</v>
      </c>
      <c r="P1468" s="223" t="s">
        <v>35</v>
      </c>
      <c r="Q1468" s="275" t="s">
        <v>2025</v>
      </c>
    </row>
    <row r="1469" spans="1:17" ht="63.75" x14ac:dyDescent="0.2">
      <c r="A1469" s="266" t="s">
        <v>1990</v>
      </c>
      <c r="B1469" s="266" t="s">
        <v>1991</v>
      </c>
      <c r="C1469" s="266" t="s">
        <v>1992</v>
      </c>
      <c r="D1469" s="266" t="s">
        <v>1992</v>
      </c>
      <c r="E1469" s="186" t="s">
        <v>812</v>
      </c>
      <c r="F1469" s="209" t="s">
        <v>262</v>
      </c>
      <c r="G1469" s="186">
        <v>41115700</v>
      </c>
      <c r="H1469" s="209" t="s">
        <v>2208</v>
      </c>
      <c r="I1469" s="186">
        <v>10</v>
      </c>
      <c r="J1469" s="186" t="s">
        <v>33</v>
      </c>
      <c r="K1469" s="269">
        <v>22684808</v>
      </c>
      <c r="L1469" s="270">
        <v>1</v>
      </c>
      <c r="M1469" s="186" t="s">
        <v>2068</v>
      </c>
      <c r="N1469" s="229" t="s">
        <v>2163</v>
      </c>
      <c r="O1469" s="223" t="s">
        <v>35</v>
      </c>
      <c r="P1469" s="223" t="s">
        <v>35</v>
      </c>
      <c r="Q1469" s="186" t="s">
        <v>2002</v>
      </c>
    </row>
    <row r="1470" spans="1:17" ht="63.75" x14ac:dyDescent="0.2">
      <c r="A1470" s="266" t="s">
        <v>1990</v>
      </c>
      <c r="B1470" s="266" t="s">
        <v>1991</v>
      </c>
      <c r="C1470" s="266" t="s">
        <v>1992</v>
      </c>
      <c r="D1470" s="266" t="s">
        <v>1992</v>
      </c>
      <c r="E1470" s="186" t="s">
        <v>812</v>
      </c>
      <c r="F1470" s="209" t="s">
        <v>262</v>
      </c>
      <c r="G1470" s="186">
        <v>41115700</v>
      </c>
      <c r="H1470" s="209" t="s">
        <v>2209</v>
      </c>
      <c r="I1470" s="186">
        <v>10</v>
      </c>
      <c r="J1470" s="186" t="s">
        <v>33</v>
      </c>
      <c r="K1470" s="269">
        <v>1709316</v>
      </c>
      <c r="L1470" s="270">
        <v>1</v>
      </c>
      <c r="M1470" s="186" t="s">
        <v>2068</v>
      </c>
      <c r="N1470" s="229" t="s">
        <v>2163</v>
      </c>
      <c r="O1470" s="223" t="s">
        <v>35</v>
      </c>
      <c r="P1470" s="223" t="s">
        <v>35</v>
      </c>
      <c r="Q1470" s="186" t="s">
        <v>2002</v>
      </c>
    </row>
    <row r="1471" spans="1:17" ht="63.75" x14ac:dyDescent="0.2">
      <c r="A1471" s="266" t="s">
        <v>1990</v>
      </c>
      <c r="B1471" s="266" t="s">
        <v>1991</v>
      </c>
      <c r="C1471" s="266" t="s">
        <v>1992</v>
      </c>
      <c r="D1471" s="266" t="s">
        <v>1992</v>
      </c>
      <c r="E1471" s="186" t="s">
        <v>812</v>
      </c>
      <c r="F1471" s="209" t="s">
        <v>262</v>
      </c>
      <c r="G1471" s="186">
        <v>41115700</v>
      </c>
      <c r="H1471" s="209" t="s">
        <v>2210</v>
      </c>
      <c r="I1471" s="186">
        <v>10</v>
      </c>
      <c r="J1471" s="186" t="s">
        <v>33</v>
      </c>
      <c r="K1471" s="269">
        <v>472311</v>
      </c>
      <c r="L1471" s="270">
        <v>1</v>
      </c>
      <c r="M1471" s="186" t="s">
        <v>2068</v>
      </c>
      <c r="N1471" s="229" t="s">
        <v>2163</v>
      </c>
      <c r="O1471" s="223" t="s">
        <v>35</v>
      </c>
      <c r="P1471" s="223" t="s">
        <v>35</v>
      </c>
      <c r="Q1471" s="186" t="s">
        <v>2002</v>
      </c>
    </row>
    <row r="1472" spans="1:17" ht="63.75" x14ac:dyDescent="0.2">
      <c r="A1472" s="266" t="s">
        <v>1990</v>
      </c>
      <c r="B1472" s="266" t="s">
        <v>1991</v>
      </c>
      <c r="C1472" s="266" t="s">
        <v>1992</v>
      </c>
      <c r="D1472" s="266" t="s">
        <v>1992</v>
      </c>
      <c r="E1472" s="186" t="s">
        <v>812</v>
      </c>
      <c r="F1472" s="209" t="s">
        <v>262</v>
      </c>
      <c r="G1472" s="186">
        <v>41115700</v>
      </c>
      <c r="H1472" s="209" t="s">
        <v>2211</v>
      </c>
      <c r="I1472" s="186">
        <v>10</v>
      </c>
      <c r="J1472" s="186" t="s">
        <v>33</v>
      </c>
      <c r="K1472" s="269">
        <v>1207017</v>
      </c>
      <c r="L1472" s="270">
        <v>1</v>
      </c>
      <c r="M1472" s="186" t="s">
        <v>2068</v>
      </c>
      <c r="N1472" s="229" t="s">
        <v>2163</v>
      </c>
      <c r="O1472" s="223" t="s">
        <v>35</v>
      </c>
      <c r="P1472" s="223" t="s">
        <v>35</v>
      </c>
      <c r="Q1472" s="186" t="s">
        <v>2002</v>
      </c>
    </row>
    <row r="1473" spans="1:17" ht="63.75" x14ac:dyDescent="0.2">
      <c r="A1473" s="266" t="s">
        <v>1990</v>
      </c>
      <c r="B1473" s="266" t="s">
        <v>1991</v>
      </c>
      <c r="C1473" s="266" t="s">
        <v>1992</v>
      </c>
      <c r="D1473" s="266" t="s">
        <v>1992</v>
      </c>
      <c r="E1473" s="186" t="s">
        <v>812</v>
      </c>
      <c r="F1473" s="209" t="s">
        <v>262</v>
      </c>
      <c r="G1473" s="186">
        <v>41115700</v>
      </c>
      <c r="H1473" s="209" t="s">
        <v>2212</v>
      </c>
      <c r="I1473" s="186">
        <v>10</v>
      </c>
      <c r="J1473" s="186" t="s">
        <v>33</v>
      </c>
      <c r="K1473" s="269">
        <v>3411135</v>
      </c>
      <c r="L1473" s="270">
        <v>1</v>
      </c>
      <c r="M1473" s="186" t="s">
        <v>2068</v>
      </c>
      <c r="N1473" s="229" t="s">
        <v>2163</v>
      </c>
      <c r="O1473" s="274" t="s">
        <v>35</v>
      </c>
      <c r="P1473" s="223" t="s">
        <v>35</v>
      </c>
      <c r="Q1473" s="275" t="s">
        <v>2025</v>
      </c>
    </row>
    <row r="1474" spans="1:17" ht="63.75" x14ac:dyDescent="0.2">
      <c r="A1474" s="266" t="s">
        <v>1990</v>
      </c>
      <c r="B1474" s="266" t="s">
        <v>1991</v>
      </c>
      <c r="C1474" s="266" t="s">
        <v>1992</v>
      </c>
      <c r="D1474" s="266" t="s">
        <v>1992</v>
      </c>
      <c r="E1474" s="186" t="s">
        <v>812</v>
      </c>
      <c r="F1474" s="209" t="s">
        <v>262</v>
      </c>
      <c r="G1474" s="186">
        <v>41115700</v>
      </c>
      <c r="H1474" s="209" t="s">
        <v>2213</v>
      </c>
      <c r="I1474" s="186">
        <v>10</v>
      </c>
      <c r="J1474" s="186" t="s">
        <v>33</v>
      </c>
      <c r="K1474" s="269">
        <v>6152538</v>
      </c>
      <c r="L1474" s="270">
        <v>1</v>
      </c>
      <c r="M1474" s="186" t="s">
        <v>2068</v>
      </c>
      <c r="N1474" s="229" t="s">
        <v>2163</v>
      </c>
      <c r="O1474" s="223" t="s">
        <v>35</v>
      </c>
      <c r="P1474" s="223" t="s">
        <v>35</v>
      </c>
      <c r="Q1474" s="186" t="s">
        <v>2002</v>
      </c>
    </row>
    <row r="1475" spans="1:17" ht="63.75" x14ac:dyDescent="0.2">
      <c r="A1475" s="266" t="s">
        <v>1990</v>
      </c>
      <c r="B1475" s="266" t="s">
        <v>1991</v>
      </c>
      <c r="C1475" s="266" t="s">
        <v>1992</v>
      </c>
      <c r="D1475" s="266" t="s">
        <v>1992</v>
      </c>
      <c r="E1475" s="186" t="s">
        <v>812</v>
      </c>
      <c r="F1475" s="209" t="s">
        <v>262</v>
      </c>
      <c r="G1475" s="186">
        <v>41115700</v>
      </c>
      <c r="H1475" s="209" t="s">
        <v>2214</v>
      </c>
      <c r="I1475" s="186">
        <v>10</v>
      </c>
      <c r="J1475" s="186" t="s">
        <v>33</v>
      </c>
      <c r="K1475" s="269">
        <v>11570370</v>
      </c>
      <c r="L1475" s="270">
        <v>1</v>
      </c>
      <c r="M1475" s="186" t="s">
        <v>2068</v>
      </c>
      <c r="N1475" s="229" t="s">
        <v>2163</v>
      </c>
      <c r="O1475" s="223" t="s">
        <v>35</v>
      </c>
      <c r="P1475" s="223" t="s">
        <v>35</v>
      </c>
      <c r="Q1475" s="186" t="s">
        <v>2002</v>
      </c>
    </row>
    <row r="1476" spans="1:17" ht="63.75" x14ac:dyDescent="0.2">
      <c r="A1476" s="266" t="s">
        <v>1990</v>
      </c>
      <c r="B1476" s="266" t="s">
        <v>1991</v>
      </c>
      <c r="C1476" s="266" t="s">
        <v>1992</v>
      </c>
      <c r="D1476" s="266" t="s">
        <v>1992</v>
      </c>
      <c r="E1476" s="186" t="s">
        <v>812</v>
      </c>
      <c r="F1476" s="209" t="s">
        <v>262</v>
      </c>
      <c r="G1476" s="186">
        <v>41115700</v>
      </c>
      <c r="H1476" s="209" t="s">
        <v>2215</v>
      </c>
      <c r="I1476" s="186">
        <v>10</v>
      </c>
      <c r="J1476" s="186" t="s">
        <v>33</v>
      </c>
      <c r="K1476" s="269">
        <v>4625649</v>
      </c>
      <c r="L1476" s="270">
        <v>1</v>
      </c>
      <c r="M1476" s="186" t="s">
        <v>2068</v>
      </c>
      <c r="N1476" s="229" t="s">
        <v>2163</v>
      </c>
      <c r="O1476" s="223" t="s">
        <v>35</v>
      </c>
      <c r="P1476" s="223" t="s">
        <v>35</v>
      </c>
      <c r="Q1476" s="186" t="s">
        <v>2002</v>
      </c>
    </row>
    <row r="1477" spans="1:17" ht="63.75" x14ac:dyDescent="0.2">
      <c r="A1477" s="266" t="s">
        <v>1990</v>
      </c>
      <c r="B1477" s="266" t="s">
        <v>1991</v>
      </c>
      <c r="C1477" s="266" t="s">
        <v>1992</v>
      </c>
      <c r="D1477" s="266" t="s">
        <v>1992</v>
      </c>
      <c r="E1477" s="186" t="s">
        <v>812</v>
      </c>
      <c r="F1477" s="209" t="s">
        <v>262</v>
      </c>
      <c r="G1477" s="186">
        <v>41115700</v>
      </c>
      <c r="H1477" s="209" t="s">
        <v>2216</v>
      </c>
      <c r="I1477" s="186">
        <v>10</v>
      </c>
      <c r="J1477" s="186" t="s">
        <v>33</v>
      </c>
      <c r="K1477" s="269">
        <v>2204118</v>
      </c>
      <c r="L1477" s="270">
        <v>2</v>
      </c>
      <c r="M1477" s="186" t="s">
        <v>2068</v>
      </c>
      <c r="N1477" s="229" t="s">
        <v>2163</v>
      </c>
      <c r="O1477" s="223" t="s">
        <v>35</v>
      </c>
      <c r="P1477" s="223" t="s">
        <v>35</v>
      </c>
      <c r="Q1477" s="186" t="s">
        <v>2002</v>
      </c>
    </row>
    <row r="1478" spans="1:17" ht="63.75" x14ac:dyDescent="0.2">
      <c r="A1478" s="266" t="s">
        <v>1990</v>
      </c>
      <c r="B1478" s="266" t="s">
        <v>1991</v>
      </c>
      <c r="C1478" s="266" t="s">
        <v>1992</v>
      </c>
      <c r="D1478" s="266" t="s">
        <v>1992</v>
      </c>
      <c r="E1478" s="186" t="s">
        <v>812</v>
      </c>
      <c r="F1478" s="209" t="s">
        <v>262</v>
      </c>
      <c r="G1478" s="186">
        <v>41104900</v>
      </c>
      <c r="H1478" s="209" t="s">
        <v>2217</v>
      </c>
      <c r="I1478" s="186">
        <v>10</v>
      </c>
      <c r="J1478" s="186" t="s">
        <v>33</v>
      </c>
      <c r="K1478" s="269">
        <v>535000</v>
      </c>
      <c r="L1478" s="270">
        <v>1</v>
      </c>
      <c r="M1478" s="186" t="s">
        <v>2068</v>
      </c>
      <c r="N1478" s="229" t="s">
        <v>2163</v>
      </c>
      <c r="O1478" s="223" t="s">
        <v>35</v>
      </c>
      <c r="P1478" s="223" t="s">
        <v>35</v>
      </c>
      <c r="Q1478" s="186" t="s">
        <v>2002</v>
      </c>
    </row>
    <row r="1479" spans="1:17" ht="63.75" x14ac:dyDescent="0.2">
      <c r="A1479" s="266" t="s">
        <v>1990</v>
      </c>
      <c r="B1479" s="266" t="s">
        <v>1991</v>
      </c>
      <c r="C1479" s="266" t="s">
        <v>1992</v>
      </c>
      <c r="D1479" s="266" t="s">
        <v>1992</v>
      </c>
      <c r="E1479" s="186" t="s">
        <v>812</v>
      </c>
      <c r="F1479" s="209" t="s">
        <v>262</v>
      </c>
      <c r="G1479" s="186">
        <v>41121602</v>
      </c>
      <c r="H1479" s="209" t="s">
        <v>2218</v>
      </c>
      <c r="I1479" s="186">
        <v>10</v>
      </c>
      <c r="J1479" s="186" t="s">
        <v>33</v>
      </c>
      <c r="K1479" s="269">
        <v>2000000</v>
      </c>
      <c r="L1479" s="270">
        <v>2</v>
      </c>
      <c r="M1479" s="186" t="s">
        <v>2068</v>
      </c>
      <c r="N1479" s="229" t="s">
        <v>2163</v>
      </c>
      <c r="O1479" s="223" t="s">
        <v>35</v>
      </c>
      <c r="P1479" s="223" t="s">
        <v>35</v>
      </c>
      <c r="Q1479" s="186" t="s">
        <v>2002</v>
      </c>
    </row>
    <row r="1480" spans="1:17" ht="63.75" x14ac:dyDescent="0.2">
      <c r="A1480" s="266" t="s">
        <v>1990</v>
      </c>
      <c r="B1480" s="266" t="s">
        <v>1991</v>
      </c>
      <c r="C1480" s="266" t="s">
        <v>1992</v>
      </c>
      <c r="D1480" s="266" t="s">
        <v>1992</v>
      </c>
      <c r="E1480" s="186" t="s">
        <v>812</v>
      </c>
      <c r="F1480" s="209" t="s">
        <v>262</v>
      </c>
      <c r="G1480" s="186">
        <v>41121602</v>
      </c>
      <c r="H1480" s="209" t="s">
        <v>2219</v>
      </c>
      <c r="I1480" s="186">
        <v>10</v>
      </c>
      <c r="J1480" s="186" t="s">
        <v>33</v>
      </c>
      <c r="K1480" s="269">
        <v>7000000</v>
      </c>
      <c r="L1480" s="270">
        <v>7</v>
      </c>
      <c r="M1480" s="186" t="s">
        <v>2068</v>
      </c>
      <c r="N1480" s="229" t="s">
        <v>2163</v>
      </c>
      <c r="O1480" s="223" t="s">
        <v>35</v>
      </c>
      <c r="P1480" s="223" t="s">
        <v>35</v>
      </c>
      <c r="Q1480" s="186" t="s">
        <v>2002</v>
      </c>
    </row>
    <row r="1481" spans="1:17" ht="63.75" x14ac:dyDescent="0.2">
      <c r="A1481" s="266" t="s">
        <v>1990</v>
      </c>
      <c r="B1481" s="266" t="s">
        <v>1991</v>
      </c>
      <c r="C1481" s="266" t="s">
        <v>1992</v>
      </c>
      <c r="D1481" s="266" t="s">
        <v>1992</v>
      </c>
      <c r="E1481" s="186" t="s">
        <v>812</v>
      </c>
      <c r="F1481" s="209" t="s">
        <v>262</v>
      </c>
      <c r="G1481" s="186">
        <v>41121602</v>
      </c>
      <c r="H1481" s="209" t="s">
        <v>2220</v>
      </c>
      <c r="I1481" s="186">
        <v>10</v>
      </c>
      <c r="J1481" s="186" t="s">
        <v>33</v>
      </c>
      <c r="K1481" s="269">
        <v>3000000</v>
      </c>
      <c r="L1481" s="270">
        <v>3</v>
      </c>
      <c r="M1481" s="186" t="s">
        <v>2068</v>
      </c>
      <c r="N1481" s="229" t="s">
        <v>2163</v>
      </c>
      <c r="O1481" s="223" t="s">
        <v>35</v>
      </c>
      <c r="P1481" s="223" t="s">
        <v>35</v>
      </c>
      <c r="Q1481" s="186" t="s">
        <v>2002</v>
      </c>
    </row>
    <row r="1482" spans="1:17" ht="63.75" x14ac:dyDescent="0.2">
      <c r="A1482" s="266" t="s">
        <v>1990</v>
      </c>
      <c r="B1482" s="266" t="s">
        <v>1991</v>
      </c>
      <c r="C1482" s="266" t="s">
        <v>1992</v>
      </c>
      <c r="D1482" s="266" t="s">
        <v>1992</v>
      </c>
      <c r="E1482" s="186" t="s">
        <v>812</v>
      </c>
      <c r="F1482" s="209" t="s">
        <v>262</v>
      </c>
      <c r="G1482" s="186">
        <v>41121602</v>
      </c>
      <c r="H1482" s="209" t="s">
        <v>2221</v>
      </c>
      <c r="I1482" s="186">
        <v>10</v>
      </c>
      <c r="J1482" s="186" t="s">
        <v>33</v>
      </c>
      <c r="K1482" s="269">
        <v>1120000</v>
      </c>
      <c r="L1482" s="270">
        <v>1</v>
      </c>
      <c r="M1482" s="186" t="s">
        <v>2068</v>
      </c>
      <c r="N1482" s="229" t="s">
        <v>2163</v>
      </c>
      <c r="O1482" s="223" t="s">
        <v>35</v>
      </c>
      <c r="P1482" s="223" t="s">
        <v>35</v>
      </c>
      <c r="Q1482" s="186" t="s">
        <v>2002</v>
      </c>
    </row>
    <row r="1483" spans="1:17" ht="63.75" x14ac:dyDescent="0.2">
      <c r="A1483" s="266" t="s">
        <v>1990</v>
      </c>
      <c r="B1483" s="266" t="s">
        <v>1991</v>
      </c>
      <c r="C1483" s="266" t="s">
        <v>1992</v>
      </c>
      <c r="D1483" s="266" t="s">
        <v>1992</v>
      </c>
      <c r="E1483" s="186" t="s">
        <v>812</v>
      </c>
      <c r="F1483" s="209" t="s">
        <v>262</v>
      </c>
      <c r="G1483" s="186">
        <v>41121700</v>
      </c>
      <c r="H1483" s="209" t="s">
        <v>2222</v>
      </c>
      <c r="I1483" s="186">
        <v>10</v>
      </c>
      <c r="J1483" s="186" t="s">
        <v>33</v>
      </c>
      <c r="K1483" s="269">
        <v>2469000</v>
      </c>
      <c r="L1483" s="270">
        <v>3</v>
      </c>
      <c r="M1483" s="186" t="s">
        <v>2068</v>
      </c>
      <c r="N1483" s="229" t="s">
        <v>2163</v>
      </c>
      <c r="O1483" s="223" t="s">
        <v>35</v>
      </c>
      <c r="P1483" s="223" t="s">
        <v>35</v>
      </c>
      <c r="Q1483" s="186" t="s">
        <v>2002</v>
      </c>
    </row>
    <row r="1484" spans="1:17" ht="63.75" x14ac:dyDescent="0.2">
      <c r="A1484" s="266" t="s">
        <v>1990</v>
      </c>
      <c r="B1484" s="266" t="s">
        <v>1991</v>
      </c>
      <c r="C1484" s="266" t="s">
        <v>1992</v>
      </c>
      <c r="D1484" s="266" t="s">
        <v>1992</v>
      </c>
      <c r="E1484" s="186" t="s">
        <v>812</v>
      </c>
      <c r="F1484" s="209" t="s">
        <v>262</v>
      </c>
      <c r="G1484" s="186">
        <v>41121700</v>
      </c>
      <c r="H1484" s="209" t="s">
        <v>2223</v>
      </c>
      <c r="I1484" s="186">
        <v>10</v>
      </c>
      <c r="J1484" s="186" t="s">
        <v>33</v>
      </c>
      <c r="K1484" s="269">
        <v>3315000</v>
      </c>
      <c r="L1484" s="270">
        <v>13</v>
      </c>
      <c r="M1484" s="186" t="s">
        <v>2068</v>
      </c>
      <c r="N1484" s="229" t="s">
        <v>2163</v>
      </c>
      <c r="O1484" s="223" t="s">
        <v>35</v>
      </c>
      <c r="P1484" s="223" t="s">
        <v>35</v>
      </c>
      <c r="Q1484" s="186" t="s">
        <v>2002</v>
      </c>
    </row>
    <row r="1485" spans="1:17" ht="63.75" x14ac:dyDescent="0.2">
      <c r="A1485" s="266" t="s">
        <v>1990</v>
      </c>
      <c r="B1485" s="266" t="s">
        <v>1991</v>
      </c>
      <c r="C1485" s="266" t="s">
        <v>1992</v>
      </c>
      <c r="D1485" s="266" t="s">
        <v>1992</v>
      </c>
      <c r="E1485" s="186" t="s">
        <v>812</v>
      </c>
      <c r="F1485" s="209" t="s">
        <v>262</v>
      </c>
      <c r="G1485" s="186">
        <v>41121700</v>
      </c>
      <c r="H1485" s="209" t="s">
        <v>2224</v>
      </c>
      <c r="I1485" s="186">
        <v>10</v>
      </c>
      <c r="J1485" s="186" t="s">
        <v>33</v>
      </c>
      <c r="K1485" s="269">
        <v>3315000</v>
      </c>
      <c r="L1485" s="270">
        <v>8</v>
      </c>
      <c r="M1485" s="186" t="s">
        <v>2068</v>
      </c>
      <c r="N1485" s="229" t="s">
        <v>2163</v>
      </c>
      <c r="O1485" s="223" t="s">
        <v>35</v>
      </c>
      <c r="P1485" s="223" t="s">
        <v>35</v>
      </c>
      <c r="Q1485" s="186" t="s">
        <v>2002</v>
      </c>
    </row>
    <row r="1486" spans="1:17" ht="63.75" x14ac:dyDescent="0.2">
      <c r="A1486" s="266" t="s">
        <v>1990</v>
      </c>
      <c r="B1486" s="266" t="s">
        <v>1991</v>
      </c>
      <c r="C1486" s="266" t="s">
        <v>1992</v>
      </c>
      <c r="D1486" s="266" t="s">
        <v>1992</v>
      </c>
      <c r="E1486" s="186" t="s">
        <v>812</v>
      </c>
      <c r="F1486" s="209" t="s">
        <v>262</v>
      </c>
      <c r="G1486" s="186">
        <v>46151702</v>
      </c>
      <c r="H1486" s="209" t="s">
        <v>2225</v>
      </c>
      <c r="I1486" s="186">
        <v>10</v>
      </c>
      <c r="J1486" s="186" t="s">
        <v>33</v>
      </c>
      <c r="K1486" s="269">
        <v>9520770</v>
      </c>
      <c r="L1486" s="270">
        <v>70</v>
      </c>
      <c r="M1486" s="186" t="s">
        <v>2068</v>
      </c>
      <c r="N1486" s="229" t="s">
        <v>2163</v>
      </c>
      <c r="O1486" s="223" t="s">
        <v>35</v>
      </c>
      <c r="P1486" s="223" t="s">
        <v>35</v>
      </c>
      <c r="Q1486" s="186" t="s">
        <v>2002</v>
      </c>
    </row>
    <row r="1487" spans="1:17" ht="63.75" x14ac:dyDescent="0.2">
      <c r="A1487" s="266" t="s">
        <v>1990</v>
      </c>
      <c r="B1487" s="266" t="s">
        <v>1991</v>
      </c>
      <c r="C1487" s="266" t="s">
        <v>1992</v>
      </c>
      <c r="D1487" s="266" t="s">
        <v>1992</v>
      </c>
      <c r="E1487" s="186" t="s">
        <v>812</v>
      </c>
      <c r="F1487" s="209" t="s">
        <v>262</v>
      </c>
      <c r="G1487" s="186">
        <v>46151702</v>
      </c>
      <c r="H1487" s="209" t="s">
        <v>2226</v>
      </c>
      <c r="I1487" s="186">
        <v>10</v>
      </c>
      <c r="J1487" s="186" t="s">
        <v>33</v>
      </c>
      <c r="K1487" s="269">
        <v>7116270</v>
      </c>
      <c r="L1487" s="270">
        <v>70</v>
      </c>
      <c r="M1487" s="186" t="s">
        <v>2068</v>
      </c>
      <c r="N1487" s="229" t="s">
        <v>2163</v>
      </c>
      <c r="O1487" s="223" t="s">
        <v>35</v>
      </c>
      <c r="P1487" s="223" t="s">
        <v>35</v>
      </c>
      <c r="Q1487" s="186" t="s">
        <v>2002</v>
      </c>
    </row>
    <row r="1488" spans="1:17" ht="63.75" x14ac:dyDescent="0.2">
      <c r="A1488" s="266" t="s">
        <v>1990</v>
      </c>
      <c r="B1488" s="266" t="s">
        <v>1991</v>
      </c>
      <c r="C1488" s="266" t="s">
        <v>1992</v>
      </c>
      <c r="D1488" s="266" t="s">
        <v>1992</v>
      </c>
      <c r="E1488" s="186" t="s">
        <v>812</v>
      </c>
      <c r="F1488" s="209" t="s">
        <v>262</v>
      </c>
      <c r="G1488" s="186">
        <v>46151705</v>
      </c>
      <c r="H1488" s="209" t="s">
        <v>2227</v>
      </c>
      <c r="I1488" s="186">
        <v>10</v>
      </c>
      <c r="J1488" s="186" t="s">
        <v>33</v>
      </c>
      <c r="K1488" s="269">
        <v>11510870</v>
      </c>
      <c r="L1488" s="270">
        <v>70</v>
      </c>
      <c r="M1488" s="186" t="s">
        <v>2068</v>
      </c>
      <c r="N1488" s="229" t="s">
        <v>2163</v>
      </c>
      <c r="O1488" s="223" t="s">
        <v>35</v>
      </c>
      <c r="P1488" s="223" t="s">
        <v>35</v>
      </c>
      <c r="Q1488" s="186" t="s">
        <v>2002</v>
      </c>
    </row>
    <row r="1489" spans="1:17" ht="63.75" x14ac:dyDescent="0.2">
      <c r="A1489" s="266" t="s">
        <v>1990</v>
      </c>
      <c r="B1489" s="266" t="s">
        <v>1991</v>
      </c>
      <c r="C1489" s="266" t="s">
        <v>1992</v>
      </c>
      <c r="D1489" s="266" t="s">
        <v>1992</v>
      </c>
      <c r="E1489" s="186" t="s">
        <v>812</v>
      </c>
      <c r="F1489" s="209" t="s">
        <v>262</v>
      </c>
      <c r="G1489" s="186">
        <v>46151702</v>
      </c>
      <c r="H1489" s="209" t="s">
        <v>2228</v>
      </c>
      <c r="I1489" s="186">
        <v>10</v>
      </c>
      <c r="J1489" s="186" t="s">
        <v>33</v>
      </c>
      <c r="K1489" s="269">
        <v>5037000</v>
      </c>
      <c r="L1489" s="270">
        <v>30</v>
      </c>
      <c r="M1489" s="186" t="s">
        <v>2068</v>
      </c>
      <c r="N1489" s="229" t="s">
        <v>2163</v>
      </c>
      <c r="O1489" s="223" t="s">
        <v>35</v>
      </c>
      <c r="P1489" s="223" t="s">
        <v>35</v>
      </c>
      <c r="Q1489" s="186" t="s">
        <v>2002</v>
      </c>
    </row>
    <row r="1490" spans="1:17" ht="63.75" x14ac:dyDescent="0.2">
      <c r="A1490" s="266" t="s">
        <v>1990</v>
      </c>
      <c r="B1490" s="266" t="s">
        <v>1991</v>
      </c>
      <c r="C1490" s="266" t="s">
        <v>1992</v>
      </c>
      <c r="D1490" s="266" t="s">
        <v>1992</v>
      </c>
      <c r="E1490" s="186" t="s">
        <v>812</v>
      </c>
      <c r="F1490" s="209" t="s">
        <v>262</v>
      </c>
      <c r="G1490" s="186">
        <v>41121600</v>
      </c>
      <c r="H1490" s="209" t="s">
        <v>2229</v>
      </c>
      <c r="I1490" s="186">
        <v>10</v>
      </c>
      <c r="J1490" s="186" t="s">
        <v>33</v>
      </c>
      <c r="K1490" s="269">
        <v>6081600</v>
      </c>
      <c r="L1490" s="270">
        <v>6</v>
      </c>
      <c r="M1490" s="186" t="s">
        <v>2068</v>
      </c>
      <c r="N1490" s="229" t="s">
        <v>2163</v>
      </c>
      <c r="O1490" s="223" t="s">
        <v>35</v>
      </c>
      <c r="P1490" s="223" t="s">
        <v>35</v>
      </c>
      <c r="Q1490" s="186" t="s">
        <v>2002</v>
      </c>
    </row>
    <row r="1491" spans="1:17" ht="63.75" x14ac:dyDescent="0.2">
      <c r="A1491" s="266" t="s">
        <v>1990</v>
      </c>
      <c r="B1491" s="266" t="s">
        <v>1991</v>
      </c>
      <c r="C1491" s="266" t="s">
        <v>1992</v>
      </c>
      <c r="D1491" s="266" t="s">
        <v>1992</v>
      </c>
      <c r="E1491" s="186" t="s">
        <v>812</v>
      </c>
      <c r="F1491" s="209" t="s">
        <v>262</v>
      </c>
      <c r="G1491" s="186">
        <v>41121700</v>
      </c>
      <c r="H1491" s="209" t="s">
        <v>2230</v>
      </c>
      <c r="I1491" s="186">
        <v>10</v>
      </c>
      <c r="J1491" s="186" t="s">
        <v>33</v>
      </c>
      <c r="K1491" s="269">
        <v>27489000</v>
      </c>
      <c r="L1491" s="270">
        <v>8</v>
      </c>
      <c r="M1491" s="186" t="s">
        <v>2068</v>
      </c>
      <c r="N1491" s="229" t="s">
        <v>2163</v>
      </c>
      <c r="O1491" s="223" t="s">
        <v>35</v>
      </c>
      <c r="P1491" s="223" t="s">
        <v>35</v>
      </c>
      <c r="Q1491" s="186" t="s">
        <v>2002</v>
      </c>
    </row>
    <row r="1492" spans="1:17" ht="63.75" x14ac:dyDescent="0.2">
      <c r="A1492" s="266" t="s">
        <v>1990</v>
      </c>
      <c r="B1492" s="266" t="s">
        <v>1991</v>
      </c>
      <c r="C1492" s="266" t="s">
        <v>1992</v>
      </c>
      <c r="D1492" s="266" t="s">
        <v>1992</v>
      </c>
      <c r="E1492" s="186" t="s">
        <v>812</v>
      </c>
      <c r="F1492" s="209" t="s">
        <v>262</v>
      </c>
      <c r="G1492" s="186">
        <v>46181504</v>
      </c>
      <c r="H1492" s="209" t="s">
        <v>2231</v>
      </c>
      <c r="I1492" s="275">
        <v>16</v>
      </c>
      <c r="J1492" s="186" t="s">
        <v>33</v>
      </c>
      <c r="K1492" s="269">
        <v>44000000</v>
      </c>
      <c r="L1492" s="270">
        <v>1000</v>
      </c>
      <c r="M1492" s="186" t="s">
        <v>2068</v>
      </c>
      <c r="N1492" s="229" t="s">
        <v>2232</v>
      </c>
      <c r="O1492" s="223" t="s">
        <v>35</v>
      </c>
      <c r="P1492" s="223" t="s">
        <v>35</v>
      </c>
      <c r="Q1492" s="186" t="s">
        <v>2002</v>
      </c>
    </row>
    <row r="1493" spans="1:17" ht="63.75" x14ac:dyDescent="0.2">
      <c r="A1493" s="266" t="s">
        <v>1990</v>
      </c>
      <c r="B1493" s="266" t="s">
        <v>1991</v>
      </c>
      <c r="C1493" s="266" t="s">
        <v>1992</v>
      </c>
      <c r="D1493" s="266" t="s">
        <v>1992</v>
      </c>
      <c r="E1493" s="186" t="s">
        <v>812</v>
      </c>
      <c r="F1493" s="209" t="s">
        <v>262</v>
      </c>
      <c r="G1493" s="186">
        <v>42171501</v>
      </c>
      <c r="H1493" s="209" t="s">
        <v>2233</v>
      </c>
      <c r="I1493" s="275">
        <v>16</v>
      </c>
      <c r="J1493" s="186" t="s">
        <v>33</v>
      </c>
      <c r="K1493" s="269">
        <v>120952000</v>
      </c>
      <c r="L1493" s="270">
        <v>8000</v>
      </c>
      <c r="M1493" s="186" t="s">
        <v>2068</v>
      </c>
      <c r="N1493" s="229" t="s">
        <v>2232</v>
      </c>
      <c r="O1493" s="223" t="s">
        <v>35</v>
      </c>
      <c r="P1493" s="223" t="s">
        <v>35</v>
      </c>
      <c r="Q1493" s="186" t="s">
        <v>2002</v>
      </c>
    </row>
    <row r="1494" spans="1:17" ht="63.75" x14ac:dyDescent="0.2">
      <c r="A1494" s="266" t="s">
        <v>1990</v>
      </c>
      <c r="B1494" s="266" t="s">
        <v>1991</v>
      </c>
      <c r="C1494" s="266" t="s">
        <v>1992</v>
      </c>
      <c r="D1494" s="266" t="s">
        <v>1992</v>
      </c>
      <c r="E1494" s="186" t="s">
        <v>812</v>
      </c>
      <c r="F1494" s="209" t="s">
        <v>262</v>
      </c>
      <c r="G1494" s="186">
        <v>46161507</v>
      </c>
      <c r="H1494" s="209" t="s">
        <v>2234</v>
      </c>
      <c r="I1494" s="275">
        <v>16</v>
      </c>
      <c r="J1494" s="186" t="s">
        <v>33</v>
      </c>
      <c r="K1494" s="269">
        <v>11215000</v>
      </c>
      <c r="L1494" s="270">
        <v>500</v>
      </c>
      <c r="M1494" s="186" t="s">
        <v>2068</v>
      </c>
      <c r="N1494" s="229" t="s">
        <v>2232</v>
      </c>
      <c r="O1494" s="223" t="s">
        <v>35</v>
      </c>
      <c r="P1494" s="223" t="s">
        <v>35</v>
      </c>
      <c r="Q1494" s="186" t="s">
        <v>2002</v>
      </c>
    </row>
    <row r="1495" spans="1:17" ht="63.75" x14ac:dyDescent="0.2">
      <c r="A1495" s="266" t="s">
        <v>1990</v>
      </c>
      <c r="B1495" s="266" t="s">
        <v>1991</v>
      </c>
      <c r="C1495" s="266" t="s">
        <v>1992</v>
      </c>
      <c r="D1495" s="266" t="s">
        <v>1992</v>
      </c>
      <c r="E1495" s="186" t="s">
        <v>812</v>
      </c>
      <c r="F1495" s="209" t="s">
        <v>262</v>
      </c>
      <c r="G1495" s="186">
        <v>31201512</v>
      </c>
      <c r="H1495" s="209" t="s">
        <v>2235</v>
      </c>
      <c r="I1495" s="275">
        <v>16</v>
      </c>
      <c r="J1495" s="186" t="s">
        <v>33</v>
      </c>
      <c r="K1495" s="269">
        <v>4111800</v>
      </c>
      <c r="L1495" s="270">
        <v>600</v>
      </c>
      <c r="M1495" s="186" t="s">
        <v>2068</v>
      </c>
      <c r="N1495" s="229" t="s">
        <v>2232</v>
      </c>
      <c r="O1495" s="223" t="s">
        <v>35</v>
      </c>
      <c r="P1495" s="223" t="s">
        <v>35</v>
      </c>
      <c r="Q1495" s="186" t="s">
        <v>2002</v>
      </c>
    </row>
    <row r="1496" spans="1:17" ht="63.75" x14ac:dyDescent="0.2">
      <c r="A1496" s="266" t="s">
        <v>1990</v>
      </c>
      <c r="B1496" s="266" t="s">
        <v>1991</v>
      </c>
      <c r="C1496" s="266" t="s">
        <v>1992</v>
      </c>
      <c r="D1496" s="266" t="s">
        <v>1992</v>
      </c>
      <c r="E1496" s="186" t="s">
        <v>812</v>
      </c>
      <c r="F1496" s="209" t="s">
        <v>262</v>
      </c>
      <c r="G1496" s="186">
        <v>24112504</v>
      </c>
      <c r="H1496" s="209" t="s">
        <v>2236</v>
      </c>
      <c r="I1496" s="275">
        <v>16</v>
      </c>
      <c r="J1496" s="186" t="s">
        <v>33</v>
      </c>
      <c r="K1496" s="269">
        <v>120000000</v>
      </c>
      <c r="L1496" s="270">
        <v>20000</v>
      </c>
      <c r="M1496" s="186" t="s">
        <v>2068</v>
      </c>
      <c r="N1496" s="229" t="s">
        <v>2237</v>
      </c>
      <c r="O1496" s="223" t="s">
        <v>35</v>
      </c>
      <c r="P1496" s="223" t="s">
        <v>35</v>
      </c>
      <c r="Q1496" s="186" t="s">
        <v>2002</v>
      </c>
    </row>
    <row r="1497" spans="1:17" ht="20.100000000000001" customHeight="1" x14ac:dyDescent="0.2">
      <c r="A1497" s="266" t="s">
        <v>1990</v>
      </c>
      <c r="B1497" s="266" t="s">
        <v>1991</v>
      </c>
      <c r="C1497" s="266" t="s">
        <v>2014</v>
      </c>
      <c r="D1497" s="266" t="s">
        <v>2014</v>
      </c>
      <c r="E1497" s="186" t="s">
        <v>812</v>
      </c>
      <c r="F1497" s="209" t="s">
        <v>262</v>
      </c>
      <c r="G1497" s="186">
        <v>44122101</v>
      </c>
      <c r="H1497" s="209" t="s">
        <v>2238</v>
      </c>
      <c r="I1497" s="275">
        <v>16</v>
      </c>
      <c r="J1497" s="186" t="s">
        <v>33</v>
      </c>
      <c r="K1497" s="269">
        <v>27696</v>
      </c>
      <c r="L1497" s="270">
        <v>1</v>
      </c>
      <c r="M1497" s="186" t="s">
        <v>2068</v>
      </c>
      <c r="N1497" s="229" t="s">
        <v>2069</v>
      </c>
      <c r="O1497" s="223" t="s">
        <v>127</v>
      </c>
      <c r="P1497" s="223" t="s">
        <v>127</v>
      </c>
      <c r="Q1497" s="186" t="s">
        <v>1997</v>
      </c>
    </row>
    <row r="1498" spans="1:17" ht="20.100000000000001" customHeight="1" x14ac:dyDescent="0.2">
      <c r="A1498" s="266" t="s">
        <v>1990</v>
      </c>
      <c r="B1498" s="266" t="s">
        <v>1991</v>
      </c>
      <c r="C1498" s="266" t="s">
        <v>2014</v>
      </c>
      <c r="D1498" s="266" t="s">
        <v>2014</v>
      </c>
      <c r="E1498" s="186" t="s">
        <v>812</v>
      </c>
      <c r="F1498" s="209" t="s">
        <v>262</v>
      </c>
      <c r="G1498" s="186">
        <v>14111800</v>
      </c>
      <c r="H1498" s="209" t="s">
        <v>2239</v>
      </c>
      <c r="I1498" s="275">
        <v>16</v>
      </c>
      <c r="J1498" s="186" t="s">
        <v>33</v>
      </c>
      <c r="K1498" s="269">
        <v>5072228</v>
      </c>
      <c r="L1498" s="270">
        <v>1</v>
      </c>
      <c r="M1498" s="186" t="s">
        <v>2068</v>
      </c>
      <c r="N1498" s="229" t="s">
        <v>2069</v>
      </c>
      <c r="O1498" s="223" t="s">
        <v>127</v>
      </c>
      <c r="P1498" s="223" t="s">
        <v>127</v>
      </c>
      <c r="Q1498" s="186" t="s">
        <v>1997</v>
      </c>
    </row>
    <row r="1499" spans="1:17" ht="20.100000000000001" customHeight="1" x14ac:dyDescent="0.2">
      <c r="A1499" s="266" t="s">
        <v>1990</v>
      </c>
      <c r="B1499" s="266" t="s">
        <v>1991</v>
      </c>
      <c r="C1499" s="266" t="s">
        <v>2014</v>
      </c>
      <c r="D1499" s="266" t="s">
        <v>2014</v>
      </c>
      <c r="E1499" s="186" t="s">
        <v>812</v>
      </c>
      <c r="F1499" s="209" t="s">
        <v>262</v>
      </c>
      <c r="G1499" s="186">
        <v>44121800</v>
      </c>
      <c r="H1499" s="209" t="s">
        <v>2240</v>
      </c>
      <c r="I1499" s="275">
        <v>16</v>
      </c>
      <c r="J1499" s="186" t="s">
        <v>33</v>
      </c>
      <c r="K1499" s="269">
        <v>780800</v>
      </c>
      <c r="L1499" s="270">
        <v>1</v>
      </c>
      <c r="M1499" s="186" t="s">
        <v>2068</v>
      </c>
      <c r="N1499" s="229" t="s">
        <v>2069</v>
      </c>
      <c r="O1499" s="223" t="s">
        <v>127</v>
      </c>
      <c r="P1499" s="223" t="s">
        <v>127</v>
      </c>
      <c r="Q1499" s="186" t="s">
        <v>1997</v>
      </c>
    </row>
    <row r="1500" spans="1:17" ht="20.100000000000001" customHeight="1" x14ac:dyDescent="0.2">
      <c r="A1500" s="266" t="s">
        <v>1990</v>
      </c>
      <c r="B1500" s="266" t="s">
        <v>1991</v>
      </c>
      <c r="C1500" s="266" t="s">
        <v>2014</v>
      </c>
      <c r="D1500" s="266" t="s">
        <v>2014</v>
      </c>
      <c r="E1500" s="186" t="s">
        <v>812</v>
      </c>
      <c r="F1500" s="209" t="s">
        <v>262</v>
      </c>
      <c r="G1500" s="186">
        <v>44121804</v>
      </c>
      <c r="H1500" s="209" t="s">
        <v>2241</v>
      </c>
      <c r="I1500" s="275">
        <v>16</v>
      </c>
      <c r="J1500" s="186" t="s">
        <v>33</v>
      </c>
      <c r="K1500" s="269">
        <v>573000</v>
      </c>
      <c r="L1500" s="270">
        <v>1</v>
      </c>
      <c r="M1500" s="186" t="s">
        <v>2068</v>
      </c>
      <c r="N1500" s="229" t="s">
        <v>2069</v>
      </c>
      <c r="O1500" s="223" t="s">
        <v>127</v>
      </c>
      <c r="P1500" s="223" t="s">
        <v>127</v>
      </c>
      <c r="Q1500" s="186" t="s">
        <v>1997</v>
      </c>
    </row>
    <row r="1501" spans="1:17" ht="20.100000000000001" customHeight="1" x14ac:dyDescent="0.2">
      <c r="A1501" s="266" t="s">
        <v>1990</v>
      </c>
      <c r="B1501" s="266" t="s">
        <v>1991</v>
      </c>
      <c r="C1501" s="266" t="s">
        <v>2014</v>
      </c>
      <c r="D1501" s="266" t="s">
        <v>2014</v>
      </c>
      <c r="E1501" s="186" t="s">
        <v>812</v>
      </c>
      <c r="F1501" s="209" t="s">
        <v>262</v>
      </c>
      <c r="G1501" s="186">
        <v>44122003</v>
      </c>
      <c r="H1501" s="209" t="s">
        <v>2242</v>
      </c>
      <c r="I1501" s="275">
        <v>16</v>
      </c>
      <c r="J1501" s="186" t="s">
        <v>33</v>
      </c>
      <c r="K1501" s="269">
        <v>1001440</v>
      </c>
      <c r="L1501" s="270">
        <v>1</v>
      </c>
      <c r="M1501" s="186" t="s">
        <v>2068</v>
      </c>
      <c r="N1501" s="229" t="s">
        <v>2069</v>
      </c>
      <c r="O1501" s="223" t="s">
        <v>127</v>
      </c>
      <c r="P1501" s="223" t="s">
        <v>127</v>
      </c>
      <c r="Q1501" s="186" t="s">
        <v>1997</v>
      </c>
    </row>
    <row r="1502" spans="1:17" ht="20.100000000000001" customHeight="1" x14ac:dyDescent="0.2">
      <c r="A1502" s="266" t="s">
        <v>1990</v>
      </c>
      <c r="B1502" s="266" t="s">
        <v>1991</v>
      </c>
      <c r="C1502" s="266" t="s">
        <v>2014</v>
      </c>
      <c r="D1502" s="266" t="s">
        <v>2014</v>
      </c>
      <c r="E1502" s="186" t="s">
        <v>812</v>
      </c>
      <c r="F1502" s="209" t="s">
        <v>262</v>
      </c>
      <c r="G1502" s="186">
        <v>31201512</v>
      </c>
      <c r="H1502" s="209" t="s">
        <v>2243</v>
      </c>
      <c r="I1502" s="275">
        <v>16</v>
      </c>
      <c r="J1502" s="186" t="s">
        <v>33</v>
      </c>
      <c r="K1502" s="269">
        <v>5103186</v>
      </c>
      <c r="L1502" s="270">
        <v>1</v>
      </c>
      <c r="M1502" s="186" t="s">
        <v>2068</v>
      </c>
      <c r="N1502" s="229" t="s">
        <v>2069</v>
      </c>
      <c r="O1502" s="223" t="s">
        <v>127</v>
      </c>
      <c r="P1502" s="223" t="s">
        <v>127</v>
      </c>
      <c r="Q1502" s="186" t="s">
        <v>1997</v>
      </c>
    </row>
    <row r="1503" spans="1:17" ht="20.100000000000001" customHeight="1" x14ac:dyDescent="0.2">
      <c r="A1503" s="266" t="s">
        <v>1990</v>
      </c>
      <c r="B1503" s="266" t="s">
        <v>1991</v>
      </c>
      <c r="C1503" s="266" t="s">
        <v>2014</v>
      </c>
      <c r="D1503" s="266" t="s">
        <v>2014</v>
      </c>
      <c r="E1503" s="186" t="s">
        <v>812</v>
      </c>
      <c r="F1503" s="209" t="s">
        <v>262</v>
      </c>
      <c r="G1503" s="186">
        <v>44122100</v>
      </c>
      <c r="H1503" s="209" t="s">
        <v>2244</v>
      </c>
      <c r="I1503" s="275">
        <v>16</v>
      </c>
      <c r="J1503" s="186" t="s">
        <v>33</v>
      </c>
      <c r="K1503" s="269">
        <v>392700</v>
      </c>
      <c r="L1503" s="270">
        <v>1</v>
      </c>
      <c r="M1503" s="186" t="s">
        <v>2068</v>
      </c>
      <c r="N1503" s="229" t="s">
        <v>2069</v>
      </c>
      <c r="O1503" s="223" t="s">
        <v>127</v>
      </c>
      <c r="P1503" s="223" t="s">
        <v>127</v>
      </c>
      <c r="Q1503" s="186" t="s">
        <v>1997</v>
      </c>
    </row>
    <row r="1504" spans="1:17" ht="20.100000000000001" customHeight="1" x14ac:dyDescent="0.2">
      <c r="A1504" s="266" t="s">
        <v>1990</v>
      </c>
      <c r="B1504" s="266" t="s">
        <v>1991</v>
      </c>
      <c r="C1504" s="266" t="s">
        <v>2014</v>
      </c>
      <c r="D1504" s="266" t="s">
        <v>2014</v>
      </c>
      <c r="E1504" s="186" t="s">
        <v>812</v>
      </c>
      <c r="F1504" s="209" t="s">
        <v>262</v>
      </c>
      <c r="G1504" s="186">
        <v>44122100</v>
      </c>
      <c r="H1504" s="209" t="s">
        <v>2245</v>
      </c>
      <c r="I1504" s="275">
        <v>16</v>
      </c>
      <c r="J1504" s="186" t="s">
        <v>33</v>
      </c>
      <c r="K1504" s="269">
        <v>2340150</v>
      </c>
      <c r="L1504" s="270">
        <v>1</v>
      </c>
      <c r="M1504" s="186" t="s">
        <v>2068</v>
      </c>
      <c r="N1504" s="229" t="s">
        <v>2069</v>
      </c>
      <c r="O1504" s="223" t="s">
        <v>127</v>
      </c>
      <c r="P1504" s="223" t="s">
        <v>127</v>
      </c>
      <c r="Q1504" s="186" t="s">
        <v>1997</v>
      </c>
    </row>
    <row r="1505" spans="1:17" ht="63.75" x14ac:dyDescent="0.2">
      <c r="A1505" s="266" t="s">
        <v>1990</v>
      </c>
      <c r="B1505" s="266" t="s">
        <v>1991</v>
      </c>
      <c r="C1505" s="266" t="s">
        <v>1992</v>
      </c>
      <c r="D1505" s="266" t="s">
        <v>1992</v>
      </c>
      <c r="E1505" s="186" t="s">
        <v>1163</v>
      </c>
      <c r="F1505" s="209" t="s">
        <v>1164</v>
      </c>
      <c r="G1505" s="186">
        <v>41115700</v>
      </c>
      <c r="H1505" s="209" t="s">
        <v>2246</v>
      </c>
      <c r="I1505" s="186">
        <v>10</v>
      </c>
      <c r="J1505" s="186" t="s">
        <v>33</v>
      </c>
      <c r="K1505" s="269">
        <v>5460000</v>
      </c>
      <c r="L1505" s="270">
        <v>7</v>
      </c>
      <c r="M1505" s="186" t="s">
        <v>2068</v>
      </c>
      <c r="N1505" s="229" t="s">
        <v>2163</v>
      </c>
      <c r="O1505" s="223" t="s">
        <v>35</v>
      </c>
      <c r="P1505" s="223" t="s">
        <v>35</v>
      </c>
      <c r="Q1505" s="186" t="s">
        <v>2002</v>
      </c>
    </row>
    <row r="1506" spans="1:17" ht="63.75" x14ac:dyDescent="0.2">
      <c r="A1506" s="266" t="s">
        <v>1990</v>
      </c>
      <c r="B1506" s="266" t="s">
        <v>1991</v>
      </c>
      <c r="C1506" s="266" t="s">
        <v>1992</v>
      </c>
      <c r="D1506" s="266" t="s">
        <v>1992</v>
      </c>
      <c r="E1506" s="186" t="s">
        <v>1163</v>
      </c>
      <c r="F1506" s="209" t="s">
        <v>1164</v>
      </c>
      <c r="G1506" s="186">
        <v>41115700</v>
      </c>
      <c r="H1506" s="209" t="s">
        <v>2247</v>
      </c>
      <c r="I1506" s="186">
        <v>10</v>
      </c>
      <c r="J1506" s="186" t="s">
        <v>33</v>
      </c>
      <c r="K1506" s="269">
        <v>5229680</v>
      </c>
      <c r="L1506" s="270">
        <v>1</v>
      </c>
      <c r="M1506" s="186" t="s">
        <v>2068</v>
      </c>
      <c r="N1506" s="229" t="s">
        <v>2163</v>
      </c>
      <c r="O1506" s="223" t="s">
        <v>35</v>
      </c>
      <c r="P1506" s="223" t="s">
        <v>35</v>
      </c>
      <c r="Q1506" s="186" t="s">
        <v>2002</v>
      </c>
    </row>
    <row r="1507" spans="1:17" ht="63.75" x14ac:dyDescent="0.2">
      <c r="A1507" s="266" t="s">
        <v>1990</v>
      </c>
      <c r="B1507" s="266" t="s">
        <v>1991</v>
      </c>
      <c r="C1507" s="266" t="s">
        <v>1992</v>
      </c>
      <c r="D1507" s="266" t="s">
        <v>1992</v>
      </c>
      <c r="E1507" s="186" t="s">
        <v>1163</v>
      </c>
      <c r="F1507" s="209" t="s">
        <v>1164</v>
      </c>
      <c r="G1507" s="186">
        <v>41115700</v>
      </c>
      <c r="H1507" s="209" t="s">
        <v>2248</v>
      </c>
      <c r="I1507" s="186">
        <v>10</v>
      </c>
      <c r="J1507" s="186" t="s">
        <v>33</v>
      </c>
      <c r="K1507" s="269">
        <v>5900000</v>
      </c>
      <c r="L1507" s="270">
        <v>1</v>
      </c>
      <c r="M1507" s="186" t="s">
        <v>2068</v>
      </c>
      <c r="N1507" s="229" t="s">
        <v>2163</v>
      </c>
      <c r="O1507" s="223" t="s">
        <v>35</v>
      </c>
      <c r="P1507" s="223" t="s">
        <v>35</v>
      </c>
      <c r="Q1507" s="186" t="s">
        <v>2002</v>
      </c>
    </row>
    <row r="1508" spans="1:17" ht="63.75" x14ac:dyDescent="0.2">
      <c r="A1508" s="266" t="s">
        <v>1990</v>
      </c>
      <c r="B1508" s="266" t="s">
        <v>1991</v>
      </c>
      <c r="C1508" s="266" t="s">
        <v>1992</v>
      </c>
      <c r="D1508" s="266" t="s">
        <v>1992</v>
      </c>
      <c r="E1508" s="186" t="s">
        <v>1163</v>
      </c>
      <c r="F1508" s="209" t="s">
        <v>1164</v>
      </c>
      <c r="G1508" s="186">
        <v>41115700</v>
      </c>
      <c r="H1508" s="209" t="s">
        <v>2249</v>
      </c>
      <c r="I1508" s="186">
        <v>10</v>
      </c>
      <c r="J1508" s="186" t="s">
        <v>33</v>
      </c>
      <c r="K1508" s="269">
        <v>22000000</v>
      </c>
      <c r="L1508" s="270">
        <v>2</v>
      </c>
      <c r="M1508" s="186" t="s">
        <v>2068</v>
      </c>
      <c r="N1508" s="229" t="s">
        <v>2163</v>
      </c>
      <c r="O1508" s="223" t="s">
        <v>35</v>
      </c>
      <c r="P1508" s="223" t="s">
        <v>35</v>
      </c>
      <c r="Q1508" s="186" t="s">
        <v>2002</v>
      </c>
    </row>
    <row r="1509" spans="1:17" ht="63.75" x14ac:dyDescent="0.2">
      <c r="A1509" s="266" t="s">
        <v>1990</v>
      </c>
      <c r="B1509" s="266" t="s">
        <v>1991</v>
      </c>
      <c r="C1509" s="266" t="s">
        <v>1992</v>
      </c>
      <c r="D1509" s="266" t="s">
        <v>1992</v>
      </c>
      <c r="E1509" s="186" t="s">
        <v>1163</v>
      </c>
      <c r="F1509" s="209" t="s">
        <v>1164</v>
      </c>
      <c r="G1509" s="186">
        <v>41115700</v>
      </c>
      <c r="H1509" s="209" t="s">
        <v>2250</v>
      </c>
      <c r="I1509" s="186">
        <v>10</v>
      </c>
      <c r="J1509" s="186" t="s">
        <v>33</v>
      </c>
      <c r="K1509" s="269">
        <v>10500000</v>
      </c>
      <c r="L1509" s="270">
        <v>10</v>
      </c>
      <c r="M1509" s="186" t="s">
        <v>2068</v>
      </c>
      <c r="N1509" s="229" t="s">
        <v>2163</v>
      </c>
      <c r="O1509" s="223" t="s">
        <v>35</v>
      </c>
      <c r="P1509" s="223" t="s">
        <v>35</v>
      </c>
      <c r="Q1509" s="186" t="s">
        <v>2002</v>
      </c>
    </row>
    <row r="1510" spans="1:17" ht="63.75" x14ac:dyDescent="0.2">
      <c r="A1510" s="266" t="s">
        <v>1990</v>
      </c>
      <c r="B1510" s="266" t="s">
        <v>1991</v>
      </c>
      <c r="C1510" s="266" t="s">
        <v>1992</v>
      </c>
      <c r="D1510" s="266" t="s">
        <v>1992</v>
      </c>
      <c r="E1510" s="186" t="s">
        <v>1163</v>
      </c>
      <c r="F1510" s="209" t="s">
        <v>1164</v>
      </c>
      <c r="G1510" s="186">
        <v>41115700</v>
      </c>
      <c r="H1510" s="209" t="s">
        <v>2251</v>
      </c>
      <c r="I1510" s="186">
        <v>10</v>
      </c>
      <c r="J1510" s="186" t="s">
        <v>33</v>
      </c>
      <c r="K1510" s="269">
        <v>7347770</v>
      </c>
      <c r="L1510" s="270">
        <v>2</v>
      </c>
      <c r="M1510" s="186" t="s">
        <v>2068</v>
      </c>
      <c r="N1510" s="229" t="s">
        <v>2163</v>
      </c>
      <c r="O1510" s="223" t="s">
        <v>35</v>
      </c>
      <c r="P1510" s="223" t="s">
        <v>35</v>
      </c>
      <c r="Q1510" s="186" t="s">
        <v>2002</v>
      </c>
    </row>
    <row r="1511" spans="1:17" ht="63.75" x14ac:dyDescent="0.2">
      <c r="A1511" s="266" t="s">
        <v>1990</v>
      </c>
      <c r="B1511" s="266" t="s">
        <v>1991</v>
      </c>
      <c r="C1511" s="266" t="s">
        <v>1992</v>
      </c>
      <c r="D1511" s="266" t="s">
        <v>1992</v>
      </c>
      <c r="E1511" s="186" t="s">
        <v>1163</v>
      </c>
      <c r="F1511" s="209" t="s">
        <v>1164</v>
      </c>
      <c r="G1511" s="186">
        <v>41115700</v>
      </c>
      <c r="H1511" s="209" t="s">
        <v>2252</v>
      </c>
      <c r="I1511" s="186">
        <v>10</v>
      </c>
      <c r="J1511" s="186" t="s">
        <v>33</v>
      </c>
      <c r="K1511" s="269">
        <v>5480230</v>
      </c>
      <c r="L1511" s="270">
        <v>1</v>
      </c>
      <c r="M1511" s="186" t="s">
        <v>2068</v>
      </c>
      <c r="N1511" s="229" t="s">
        <v>2163</v>
      </c>
      <c r="O1511" s="223" t="s">
        <v>35</v>
      </c>
      <c r="P1511" s="223" t="s">
        <v>35</v>
      </c>
      <c r="Q1511" s="186" t="s">
        <v>2002</v>
      </c>
    </row>
    <row r="1512" spans="1:17" ht="63.75" x14ac:dyDescent="0.2">
      <c r="A1512" s="266" t="s">
        <v>1990</v>
      </c>
      <c r="B1512" s="266" t="s">
        <v>1991</v>
      </c>
      <c r="C1512" s="266" t="s">
        <v>1992</v>
      </c>
      <c r="D1512" s="266" t="s">
        <v>1992</v>
      </c>
      <c r="E1512" s="186" t="s">
        <v>1163</v>
      </c>
      <c r="F1512" s="209" t="s">
        <v>1164</v>
      </c>
      <c r="G1512" s="186">
        <v>41115700</v>
      </c>
      <c r="H1512" s="209" t="s">
        <v>2253</v>
      </c>
      <c r="I1512" s="186">
        <v>10</v>
      </c>
      <c r="J1512" s="186" t="s">
        <v>33</v>
      </c>
      <c r="K1512" s="269">
        <v>11000000</v>
      </c>
      <c r="L1512" s="270">
        <v>53</v>
      </c>
      <c r="M1512" s="186" t="s">
        <v>2068</v>
      </c>
      <c r="N1512" s="229" t="s">
        <v>2163</v>
      </c>
      <c r="O1512" s="223" t="s">
        <v>35</v>
      </c>
      <c r="P1512" s="223" t="s">
        <v>35</v>
      </c>
      <c r="Q1512" s="186" t="s">
        <v>2002</v>
      </c>
    </row>
    <row r="1513" spans="1:17" ht="63.75" x14ac:dyDescent="0.2">
      <c r="A1513" s="266" t="s">
        <v>1990</v>
      </c>
      <c r="B1513" s="266" t="s">
        <v>1991</v>
      </c>
      <c r="C1513" s="266" t="s">
        <v>1992</v>
      </c>
      <c r="D1513" s="266" t="s">
        <v>1992</v>
      </c>
      <c r="E1513" s="186" t="s">
        <v>1163</v>
      </c>
      <c r="F1513" s="209" t="s">
        <v>1164</v>
      </c>
      <c r="G1513" s="186">
        <v>41115700</v>
      </c>
      <c r="H1513" s="209" t="s">
        <v>2254</v>
      </c>
      <c r="I1513" s="186">
        <v>10</v>
      </c>
      <c r="J1513" s="186" t="s">
        <v>33</v>
      </c>
      <c r="K1513" s="269">
        <v>1000000</v>
      </c>
      <c r="L1513" s="270">
        <v>2</v>
      </c>
      <c r="M1513" s="186" t="s">
        <v>2068</v>
      </c>
      <c r="N1513" s="229" t="s">
        <v>2163</v>
      </c>
      <c r="O1513" s="223" t="s">
        <v>35</v>
      </c>
      <c r="P1513" s="223" t="s">
        <v>35</v>
      </c>
      <c r="Q1513" s="186" t="s">
        <v>2002</v>
      </c>
    </row>
    <row r="1514" spans="1:17" ht="63.75" x14ac:dyDescent="0.2">
      <c r="A1514" s="266" t="s">
        <v>1990</v>
      </c>
      <c r="B1514" s="266" t="s">
        <v>1991</v>
      </c>
      <c r="C1514" s="266" t="s">
        <v>1992</v>
      </c>
      <c r="D1514" s="266" t="s">
        <v>1992</v>
      </c>
      <c r="E1514" s="186" t="s">
        <v>1163</v>
      </c>
      <c r="F1514" s="209" t="s">
        <v>1164</v>
      </c>
      <c r="G1514" s="186">
        <v>41115700</v>
      </c>
      <c r="H1514" s="209" t="s">
        <v>2255</v>
      </c>
      <c r="I1514" s="186">
        <v>10</v>
      </c>
      <c r="J1514" s="186" t="s">
        <v>33</v>
      </c>
      <c r="K1514" s="269">
        <v>4400000</v>
      </c>
      <c r="L1514" s="270">
        <v>2</v>
      </c>
      <c r="M1514" s="186" t="s">
        <v>2068</v>
      </c>
      <c r="N1514" s="229" t="s">
        <v>2163</v>
      </c>
      <c r="O1514" s="223" t="s">
        <v>35</v>
      </c>
      <c r="P1514" s="223" t="s">
        <v>35</v>
      </c>
      <c r="Q1514" s="186" t="s">
        <v>2002</v>
      </c>
    </row>
    <row r="1515" spans="1:17" ht="63.75" x14ac:dyDescent="0.2">
      <c r="A1515" s="266" t="s">
        <v>1990</v>
      </c>
      <c r="B1515" s="266" t="s">
        <v>1991</v>
      </c>
      <c r="C1515" s="266" t="s">
        <v>1992</v>
      </c>
      <c r="D1515" s="266" t="s">
        <v>1992</v>
      </c>
      <c r="E1515" s="186" t="s">
        <v>1163</v>
      </c>
      <c r="F1515" s="209" t="s">
        <v>1164</v>
      </c>
      <c r="G1515" s="186">
        <v>41115700</v>
      </c>
      <c r="H1515" s="209" t="s">
        <v>2256</v>
      </c>
      <c r="I1515" s="186">
        <v>10</v>
      </c>
      <c r="J1515" s="186" t="s">
        <v>33</v>
      </c>
      <c r="K1515" s="269">
        <v>7800000</v>
      </c>
      <c r="L1515" s="270">
        <v>1</v>
      </c>
      <c r="M1515" s="186" t="s">
        <v>2068</v>
      </c>
      <c r="N1515" s="229" t="s">
        <v>2163</v>
      </c>
      <c r="O1515" s="223" t="s">
        <v>35</v>
      </c>
      <c r="P1515" s="223" t="s">
        <v>35</v>
      </c>
      <c r="Q1515" s="186" t="s">
        <v>2002</v>
      </c>
    </row>
    <row r="1516" spans="1:17" ht="63.75" x14ac:dyDescent="0.2">
      <c r="A1516" s="266" t="s">
        <v>1990</v>
      </c>
      <c r="B1516" s="266" t="s">
        <v>1991</v>
      </c>
      <c r="C1516" s="266" t="s">
        <v>1992</v>
      </c>
      <c r="D1516" s="266" t="s">
        <v>1992</v>
      </c>
      <c r="E1516" s="186" t="s">
        <v>1163</v>
      </c>
      <c r="F1516" s="209" t="s">
        <v>1164</v>
      </c>
      <c r="G1516" s="186">
        <v>41115700</v>
      </c>
      <c r="H1516" s="209" t="s">
        <v>2257</v>
      </c>
      <c r="I1516" s="186">
        <v>10</v>
      </c>
      <c r="J1516" s="186" t="s">
        <v>33</v>
      </c>
      <c r="K1516" s="269">
        <v>4600000</v>
      </c>
      <c r="L1516" s="270">
        <v>2</v>
      </c>
      <c r="M1516" s="186" t="s">
        <v>2068</v>
      </c>
      <c r="N1516" s="229" t="s">
        <v>2163</v>
      </c>
      <c r="O1516" s="223" t="s">
        <v>35</v>
      </c>
      <c r="P1516" s="223" t="s">
        <v>35</v>
      </c>
      <c r="Q1516" s="186" t="s">
        <v>2002</v>
      </c>
    </row>
    <row r="1517" spans="1:17" ht="63.75" x14ac:dyDescent="0.2">
      <c r="A1517" s="266" t="s">
        <v>1990</v>
      </c>
      <c r="B1517" s="266" t="s">
        <v>1991</v>
      </c>
      <c r="C1517" s="266" t="s">
        <v>1992</v>
      </c>
      <c r="D1517" s="266" t="s">
        <v>1992</v>
      </c>
      <c r="E1517" s="186" t="s">
        <v>1163</v>
      </c>
      <c r="F1517" s="209" t="s">
        <v>1164</v>
      </c>
      <c r="G1517" s="186">
        <v>41115700</v>
      </c>
      <c r="H1517" s="209" t="s">
        <v>2258</v>
      </c>
      <c r="I1517" s="186">
        <v>10</v>
      </c>
      <c r="J1517" s="186" t="s">
        <v>33</v>
      </c>
      <c r="K1517" s="269">
        <v>4500000</v>
      </c>
      <c r="L1517" s="270">
        <v>2</v>
      </c>
      <c r="M1517" s="186" t="s">
        <v>2068</v>
      </c>
      <c r="N1517" s="229" t="s">
        <v>2163</v>
      </c>
      <c r="O1517" s="223" t="s">
        <v>35</v>
      </c>
      <c r="P1517" s="223" t="s">
        <v>35</v>
      </c>
      <c r="Q1517" s="186" t="s">
        <v>2002</v>
      </c>
    </row>
    <row r="1518" spans="1:17" ht="63.75" x14ac:dyDescent="0.2">
      <c r="A1518" s="266" t="s">
        <v>1990</v>
      </c>
      <c r="B1518" s="266" t="s">
        <v>1991</v>
      </c>
      <c r="C1518" s="266" t="s">
        <v>1992</v>
      </c>
      <c r="D1518" s="266" t="s">
        <v>1992</v>
      </c>
      <c r="E1518" s="186" t="s">
        <v>1163</v>
      </c>
      <c r="F1518" s="209" t="s">
        <v>1164</v>
      </c>
      <c r="G1518" s="186">
        <v>41115700</v>
      </c>
      <c r="H1518" s="209" t="s">
        <v>2259</v>
      </c>
      <c r="I1518" s="186">
        <v>10</v>
      </c>
      <c r="J1518" s="186" t="s">
        <v>33</v>
      </c>
      <c r="K1518" s="269">
        <v>670000</v>
      </c>
      <c r="L1518" s="270">
        <v>1</v>
      </c>
      <c r="M1518" s="186" t="s">
        <v>2068</v>
      </c>
      <c r="N1518" s="229" t="s">
        <v>2163</v>
      </c>
      <c r="O1518" s="223" t="s">
        <v>35</v>
      </c>
      <c r="P1518" s="223" t="s">
        <v>35</v>
      </c>
      <c r="Q1518" s="186" t="s">
        <v>2002</v>
      </c>
    </row>
    <row r="1519" spans="1:17" ht="63.75" x14ac:dyDescent="0.2">
      <c r="A1519" s="266" t="s">
        <v>1990</v>
      </c>
      <c r="B1519" s="266" t="s">
        <v>1991</v>
      </c>
      <c r="C1519" s="266" t="s">
        <v>1992</v>
      </c>
      <c r="D1519" s="266" t="s">
        <v>1992</v>
      </c>
      <c r="E1519" s="186" t="s">
        <v>1163</v>
      </c>
      <c r="F1519" s="209" t="s">
        <v>1164</v>
      </c>
      <c r="G1519" s="186">
        <v>41115700</v>
      </c>
      <c r="H1519" s="209" t="s">
        <v>2260</v>
      </c>
      <c r="I1519" s="186">
        <v>10</v>
      </c>
      <c r="J1519" s="186" t="s">
        <v>33</v>
      </c>
      <c r="K1519" s="269">
        <v>1020000</v>
      </c>
      <c r="L1519" s="270">
        <v>1</v>
      </c>
      <c r="M1519" s="186" t="s">
        <v>2068</v>
      </c>
      <c r="N1519" s="229" t="s">
        <v>2163</v>
      </c>
      <c r="O1519" s="223" t="s">
        <v>35</v>
      </c>
      <c r="P1519" s="223" t="s">
        <v>35</v>
      </c>
      <c r="Q1519" s="186" t="s">
        <v>2002</v>
      </c>
    </row>
    <row r="1520" spans="1:17" ht="63.75" x14ac:dyDescent="0.2">
      <c r="A1520" s="266" t="s">
        <v>1990</v>
      </c>
      <c r="B1520" s="266" t="s">
        <v>1991</v>
      </c>
      <c r="C1520" s="266" t="s">
        <v>1992</v>
      </c>
      <c r="D1520" s="266" t="s">
        <v>1992</v>
      </c>
      <c r="E1520" s="186" t="s">
        <v>1163</v>
      </c>
      <c r="F1520" s="209" t="s">
        <v>1164</v>
      </c>
      <c r="G1520" s="186">
        <v>41115700</v>
      </c>
      <c r="H1520" s="209" t="s">
        <v>2261</v>
      </c>
      <c r="I1520" s="186">
        <v>10</v>
      </c>
      <c r="J1520" s="186" t="s">
        <v>33</v>
      </c>
      <c r="K1520" s="269">
        <v>165000</v>
      </c>
      <c r="L1520" s="270">
        <v>1</v>
      </c>
      <c r="M1520" s="186" t="s">
        <v>2068</v>
      </c>
      <c r="N1520" s="229" t="s">
        <v>2163</v>
      </c>
      <c r="O1520" s="223" t="s">
        <v>35</v>
      </c>
      <c r="P1520" s="223" t="s">
        <v>35</v>
      </c>
      <c r="Q1520" s="186" t="s">
        <v>2002</v>
      </c>
    </row>
    <row r="1521" spans="1:17" ht="63.75" x14ac:dyDescent="0.2">
      <c r="A1521" s="266" t="s">
        <v>1990</v>
      </c>
      <c r="B1521" s="266" t="s">
        <v>1991</v>
      </c>
      <c r="C1521" s="266" t="s">
        <v>1992</v>
      </c>
      <c r="D1521" s="266" t="s">
        <v>1992</v>
      </c>
      <c r="E1521" s="186" t="s">
        <v>1163</v>
      </c>
      <c r="F1521" s="209" t="s">
        <v>1164</v>
      </c>
      <c r="G1521" s="186">
        <v>41115700</v>
      </c>
      <c r="H1521" s="209" t="s">
        <v>2262</v>
      </c>
      <c r="I1521" s="186">
        <v>10</v>
      </c>
      <c r="J1521" s="186" t="s">
        <v>33</v>
      </c>
      <c r="K1521" s="269">
        <v>385000</v>
      </c>
      <c r="L1521" s="270">
        <v>1</v>
      </c>
      <c r="M1521" s="186" t="s">
        <v>2068</v>
      </c>
      <c r="N1521" s="229" t="s">
        <v>2163</v>
      </c>
      <c r="O1521" s="223" t="s">
        <v>35</v>
      </c>
      <c r="P1521" s="223" t="s">
        <v>35</v>
      </c>
      <c r="Q1521" s="186" t="s">
        <v>2002</v>
      </c>
    </row>
    <row r="1522" spans="1:17" ht="63.75" x14ac:dyDescent="0.2">
      <c r="A1522" s="266" t="s">
        <v>1990</v>
      </c>
      <c r="B1522" s="266" t="s">
        <v>1991</v>
      </c>
      <c r="C1522" s="266" t="s">
        <v>1992</v>
      </c>
      <c r="D1522" s="266" t="s">
        <v>1992</v>
      </c>
      <c r="E1522" s="186" t="s">
        <v>1163</v>
      </c>
      <c r="F1522" s="209" t="s">
        <v>1164</v>
      </c>
      <c r="G1522" s="186">
        <v>41115700</v>
      </c>
      <c r="H1522" s="209" t="s">
        <v>2263</v>
      </c>
      <c r="I1522" s="186">
        <v>10</v>
      </c>
      <c r="J1522" s="186" t="s">
        <v>33</v>
      </c>
      <c r="K1522" s="269">
        <v>400000</v>
      </c>
      <c r="L1522" s="270">
        <v>2</v>
      </c>
      <c r="M1522" s="186" t="s">
        <v>2068</v>
      </c>
      <c r="N1522" s="229" t="s">
        <v>2163</v>
      </c>
      <c r="O1522" s="223" t="s">
        <v>35</v>
      </c>
      <c r="P1522" s="223" t="s">
        <v>35</v>
      </c>
      <c r="Q1522" s="186" t="s">
        <v>2002</v>
      </c>
    </row>
    <row r="1523" spans="1:17" ht="63.75" x14ac:dyDescent="0.2">
      <c r="A1523" s="266" t="s">
        <v>1990</v>
      </c>
      <c r="B1523" s="266" t="s">
        <v>1991</v>
      </c>
      <c r="C1523" s="266" t="s">
        <v>1992</v>
      </c>
      <c r="D1523" s="266" t="s">
        <v>1992</v>
      </c>
      <c r="E1523" s="186" t="s">
        <v>1163</v>
      </c>
      <c r="F1523" s="209" t="s">
        <v>1164</v>
      </c>
      <c r="G1523" s="186">
        <v>41115700</v>
      </c>
      <c r="H1523" s="209" t="s">
        <v>2264</v>
      </c>
      <c r="I1523" s="186">
        <v>10</v>
      </c>
      <c r="J1523" s="186" t="s">
        <v>33</v>
      </c>
      <c r="K1523" s="269">
        <v>1040000</v>
      </c>
      <c r="L1523" s="270">
        <v>2</v>
      </c>
      <c r="M1523" s="186" t="s">
        <v>2068</v>
      </c>
      <c r="N1523" s="229" t="s">
        <v>2163</v>
      </c>
      <c r="O1523" s="223" t="s">
        <v>35</v>
      </c>
      <c r="P1523" s="223" t="s">
        <v>35</v>
      </c>
      <c r="Q1523" s="186" t="s">
        <v>2002</v>
      </c>
    </row>
    <row r="1524" spans="1:17" ht="63.75" x14ac:dyDescent="0.2">
      <c r="A1524" s="266" t="s">
        <v>1990</v>
      </c>
      <c r="B1524" s="266" t="s">
        <v>1991</v>
      </c>
      <c r="C1524" s="266" t="s">
        <v>1992</v>
      </c>
      <c r="D1524" s="266" t="s">
        <v>1992</v>
      </c>
      <c r="E1524" s="186" t="s">
        <v>1163</v>
      </c>
      <c r="F1524" s="209" t="s">
        <v>1164</v>
      </c>
      <c r="G1524" s="186">
        <v>41115408</v>
      </c>
      <c r="H1524" s="209" t="s">
        <v>2265</v>
      </c>
      <c r="I1524" s="186">
        <v>10</v>
      </c>
      <c r="J1524" s="186" t="s">
        <v>33</v>
      </c>
      <c r="K1524" s="269">
        <v>33586560</v>
      </c>
      <c r="L1524" s="270">
        <v>1</v>
      </c>
      <c r="M1524" s="186" t="s">
        <v>2068</v>
      </c>
      <c r="N1524" s="229" t="s">
        <v>2163</v>
      </c>
      <c r="O1524" s="274" t="s">
        <v>35</v>
      </c>
      <c r="P1524" s="223" t="s">
        <v>35</v>
      </c>
      <c r="Q1524" s="275" t="s">
        <v>2025</v>
      </c>
    </row>
    <row r="1525" spans="1:17" ht="63.75" x14ac:dyDescent="0.2">
      <c r="A1525" s="266" t="s">
        <v>1990</v>
      </c>
      <c r="B1525" s="266" t="s">
        <v>1991</v>
      </c>
      <c r="C1525" s="266" t="s">
        <v>1992</v>
      </c>
      <c r="D1525" s="266" t="s">
        <v>1992</v>
      </c>
      <c r="E1525" s="186" t="s">
        <v>1163</v>
      </c>
      <c r="F1525" s="209" t="s">
        <v>1164</v>
      </c>
      <c r="G1525" s="186">
        <v>41115408</v>
      </c>
      <c r="H1525" s="209" t="s">
        <v>2266</v>
      </c>
      <c r="I1525" s="186">
        <v>10</v>
      </c>
      <c r="J1525" s="186" t="s">
        <v>33</v>
      </c>
      <c r="K1525" s="269">
        <v>326060</v>
      </c>
      <c r="L1525" s="270">
        <v>1</v>
      </c>
      <c r="M1525" s="186" t="s">
        <v>2068</v>
      </c>
      <c r="N1525" s="229" t="s">
        <v>2163</v>
      </c>
      <c r="O1525" s="274" t="s">
        <v>35</v>
      </c>
      <c r="P1525" s="223" t="s">
        <v>35</v>
      </c>
      <c r="Q1525" s="275" t="s">
        <v>2025</v>
      </c>
    </row>
    <row r="1526" spans="1:17" ht="63.75" x14ac:dyDescent="0.2">
      <c r="A1526" s="266" t="s">
        <v>1990</v>
      </c>
      <c r="B1526" s="266" t="s">
        <v>1991</v>
      </c>
      <c r="C1526" s="266" t="s">
        <v>1992</v>
      </c>
      <c r="D1526" s="266" t="s">
        <v>1992</v>
      </c>
      <c r="E1526" s="186" t="s">
        <v>1163</v>
      </c>
      <c r="F1526" s="209" t="s">
        <v>1164</v>
      </c>
      <c r="G1526" s="186">
        <v>41115408</v>
      </c>
      <c r="H1526" s="209" t="s">
        <v>2267</v>
      </c>
      <c r="I1526" s="186">
        <v>10</v>
      </c>
      <c r="J1526" s="186" t="s">
        <v>33</v>
      </c>
      <c r="K1526" s="269">
        <v>5402600</v>
      </c>
      <c r="L1526" s="270">
        <v>1</v>
      </c>
      <c r="M1526" s="186" t="s">
        <v>2068</v>
      </c>
      <c r="N1526" s="229" t="s">
        <v>2163</v>
      </c>
      <c r="O1526" s="274" t="s">
        <v>35</v>
      </c>
      <c r="P1526" s="223" t="s">
        <v>35</v>
      </c>
      <c r="Q1526" s="275" t="s">
        <v>2025</v>
      </c>
    </row>
    <row r="1527" spans="1:17" ht="63.75" x14ac:dyDescent="0.2">
      <c r="A1527" s="266" t="s">
        <v>1990</v>
      </c>
      <c r="B1527" s="266" t="s">
        <v>1991</v>
      </c>
      <c r="C1527" s="266" t="s">
        <v>1992</v>
      </c>
      <c r="D1527" s="266" t="s">
        <v>1992</v>
      </c>
      <c r="E1527" s="186" t="s">
        <v>1163</v>
      </c>
      <c r="F1527" s="209" t="s">
        <v>1164</v>
      </c>
      <c r="G1527" s="186">
        <v>41115700</v>
      </c>
      <c r="H1527" s="209" t="s">
        <v>2268</v>
      </c>
      <c r="I1527" s="186">
        <v>10</v>
      </c>
      <c r="J1527" s="186" t="s">
        <v>33</v>
      </c>
      <c r="K1527" s="269">
        <v>1320000</v>
      </c>
      <c r="L1527" s="270">
        <v>1</v>
      </c>
      <c r="M1527" s="186" t="s">
        <v>2068</v>
      </c>
      <c r="N1527" s="229" t="s">
        <v>2163</v>
      </c>
      <c r="O1527" s="223" t="s">
        <v>35</v>
      </c>
      <c r="P1527" s="223" t="s">
        <v>35</v>
      </c>
      <c r="Q1527" s="186" t="s">
        <v>2002</v>
      </c>
    </row>
    <row r="1528" spans="1:17" ht="63.75" x14ac:dyDescent="0.2">
      <c r="A1528" s="266" t="s">
        <v>1990</v>
      </c>
      <c r="B1528" s="266" t="s">
        <v>1991</v>
      </c>
      <c r="C1528" s="266" t="s">
        <v>1992</v>
      </c>
      <c r="D1528" s="266" t="s">
        <v>1992</v>
      </c>
      <c r="E1528" s="186" t="s">
        <v>1163</v>
      </c>
      <c r="F1528" s="209" t="s">
        <v>1164</v>
      </c>
      <c r="G1528" s="186">
        <v>41115700</v>
      </c>
      <c r="H1528" s="209" t="s">
        <v>2269</v>
      </c>
      <c r="I1528" s="186">
        <v>10</v>
      </c>
      <c r="J1528" s="186" t="s">
        <v>33</v>
      </c>
      <c r="K1528" s="269">
        <v>955570</v>
      </c>
      <c r="L1528" s="270">
        <v>1</v>
      </c>
      <c r="M1528" s="186" t="s">
        <v>2068</v>
      </c>
      <c r="N1528" s="229" t="s">
        <v>2163</v>
      </c>
      <c r="O1528" s="274" t="s">
        <v>35</v>
      </c>
      <c r="P1528" s="223" t="s">
        <v>35</v>
      </c>
      <c r="Q1528" s="186" t="s">
        <v>2025</v>
      </c>
    </row>
    <row r="1529" spans="1:17" ht="63.75" x14ac:dyDescent="0.2">
      <c r="A1529" s="266" t="s">
        <v>1990</v>
      </c>
      <c r="B1529" s="266" t="s">
        <v>1991</v>
      </c>
      <c r="C1529" s="266" t="s">
        <v>1992</v>
      </c>
      <c r="D1529" s="266" t="s">
        <v>1992</v>
      </c>
      <c r="E1529" s="186" t="s">
        <v>1163</v>
      </c>
      <c r="F1529" s="209" t="s">
        <v>1164</v>
      </c>
      <c r="G1529" s="186">
        <v>41115700</v>
      </c>
      <c r="H1529" s="209" t="s">
        <v>2270</v>
      </c>
      <c r="I1529" s="186">
        <v>10</v>
      </c>
      <c r="J1529" s="186" t="s">
        <v>33</v>
      </c>
      <c r="K1529" s="269">
        <v>2117010</v>
      </c>
      <c r="L1529" s="270">
        <v>1</v>
      </c>
      <c r="M1529" s="186" t="s">
        <v>2068</v>
      </c>
      <c r="N1529" s="229" t="s">
        <v>2163</v>
      </c>
      <c r="O1529" s="223" t="s">
        <v>35</v>
      </c>
      <c r="P1529" s="223" t="s">
        <v>35</v>
      </c>
      <c r="Q1529" s="186" t="s">
        <v>2002</v>
      </c>
    </row>
    <row r="1530" spans="1:17" ht="63.75" x14ac:dyDescent="0.2">
      <c r="A1530" s="266" t="s">
        <v>1990</v>
      </c>
      <c r="B1530" s="266" t="s">
        <v>1991</v>
      </c>
      <c r="C1530" s="266" t="s">
        <v>1992</v>
      </c>
      <c r="D1530" s="266" t="s">
        <v>1992</v>
      </c>
      <c r="E1530" s="186" t="s">
        <v>1163</v>
      </c>
      <c r="F1530" s="209" t="s">
        <v>1164</v>
      </c>
      <c r="G1530" s="186">
        <v>41115700</v>
      </c>
      <c r="H1530" s="209" t="s">
        <v>2271</v>
      </c>
      <c r="I1530" s="186">
        <v>10</v>
      </c>
      <c r="J1530" s="186" t="s">
        <v>33</v>
      </c>
      <c r="K1530" s="269">
        <v>937720</v>
      </c>
      <c r="L1530" s="270">
        <v>1</v>
      </c>
      <c r="M1530" s="186" t="s">
        <v>2068</v>
      </c>
      <c r="N1530" s="229" t="s">
        <v>2163</v>
      </c>
      <c r="O1530" s="274" t="s">
        <v>35</v>
      </c>
      <c r="P1530" s="223" t="s">
        <v>35</v>
      </c>
      <c r="Q1530" s="186" t="s">
        <v>2025</v>
      </c>
    </row>
    <row r="1531" spans="1:17" ht="63.75" x14ac:dyDescent="0.2">
      <c r="A1531" s="266" t="s">
        <v>1990</v>
      </c>
      <c r="B1531" s="266" t="s">
        <v>1991</v>
      </c>
      <c r="C1531" s="266" t="s">
        <v>1992</v>
      </c>
      <c r="D1531" s="266" t="s">
        <v>1992</v>
      </c>
      <c r="E1531" s="186" t="s">
        <v>1163</v>
      </c>
      <c r="F1531" s="209" t="s">
        <v>1164</v>
      </c>
      <c r="G1531" s="186">
        <v>41115700</v>
      </c>
      <c r="H1531" s="209" t="s">
        <v>2272</v>
      </c>
      <c r="I1531" s="186">
        <v>10</v>
      </c>
      <c r="J1531" s="186" t="s">
        <v>33</v>
      </c>
      <c r="K1531" s="269">
        <v>3802050</v>
      </c>
      <c r="L1531" s="270">
        <v>3</v>
      </c>
      <c r="M1531" s="186" t="s">
        <v>2068</v>
      </c>
      <c r="N1531" s="229" t="s">
        <v>2163</v>
      </c>
      <c r="O1531" s="274" t="s">
        <v>35</v>
      </c>
      <c r="P1531" s="223" t="s">
        <v>35</v>
      </c>
      <c r="Q1531" s="186" t="s">
        <v>2025</v>
      </c>
    </row>
    <row r="1532" spans="1:17" ht="63.75" x14ac:dyDescent="0.2">
      <c r="A1532" s="266" t="s">
        <v>1990</v>
      </c>
      <c r="B1532" s="266" t="s">
        <v>1991</v>
      </c>
      <c r="C1532" s="266" t="s">
        <v>1992</v>
      </c>
      <c r="D1532" s="266" t="s">
        <v>1992</v>
      </c>
      <c r="E1532" s="186" t="s">
        <v>1163</v>
      </c>
      <c r="F1532" s="209" t="s">
        <v>1164</v>
      </c>
      <c r="G1532" s="186">
        <v>41115700</v>
      </c>
      <c r="H1532" s="209" t="s">
        <v>2273</v>
      </c>
      <c r="I1532" s="186">
        <v>10</v>
      </c>
      <c r="J1532" s="186" t="s">
        <v>33</v>
      </c>
      <c r="K1532" s="269">
        <v>420070</v>
      </c>
      <c r="L1532" s="270">
        <v>1</v>
      </c>
      <c r="M1532" s="186" t="s">
        <v>2068</v>
      </c>
      <c r="N1532" s="229" t="s">
        <v>2163</v>
      </c>
      <c r="O1532" s="274" t="s">
        <v>35</v>
      </c>
      <c r="P1532" s="223" t="s">
        <v>35</v>
      </c>
      <c r="Q1532" s="186" t="s">
        <v>2025</v>
      </c>
    </row>
    <row r="1533" spans="1:17" ht="63.75" x14ac:dyDescent="0.2">
      <c r="A1533" s="266" t="s">
        <v>1990</v>
      </c>
      <c r="B1533" s="266" t="s">
        <v>1991</v>
      </c>
      <c r="C1533" s="266" t="s">
        <v>1992</v>
      </c>
      <c r="D1533" s="266" t="s">
        <v>1992</v>
      </c>
      <c r="E1533" s="186" t="s">
        <v>1163</v>
      </c>
      <c r="F1533" s="209" t="s">
        <v>1164</v>
      </c>
      <c r="G1533" s="186">
        <v>41115700</v>
      </c>
      <c r="H1533" s="209" t="s">
        <v>2274</v>
      </c>
      <c r="I1533" s="186">
        <v>10</v>
      </c>
      <c r="J1533" s="186" t="s">
        <v>33</v>
      </c>
      <c r="K1533" s="269">
        <v>2856000</v>
      </c>
      <c r="L1533" s="270">
        <v>2</v>
      </c>
      <c r="M1533" s="186" t="s">
        <v>2068</v>
      </c>
      <c r="N1533" s="229" t="s">
        <v>2163</v>
      </c>
      <c r="O1533" s="274" t="s">
        <v>35</v>
      </c>
      <c r="P1533" s="223" t="s">
        <v>35</v>
      </c>
      <c r="Q1533" s="186" t="s">
        <v>2025</v>
      </c>
    </row>
    <row r="1534" spans="1:17" ht="63.75" x14ac:dyDescent="0.2">
      <c r="A1534" s="266" t="s">
        <v>1990</v>
      </c>
      <c r="B1534" s="266" t="s">
        <v>1991</v>
      </c>
      <c r="C1534" s="266" t="s">
        <v>1992</v>
      </c>
      <c r="D1534" s="266" t="s">
        <v>1992</v>
      </c>
      <c r="E1534" s="186" t="s">
        <v>1163</v>
      </c>
      <c r="F1534" s="209" t="s">
        <v>1164</v>
      </c>
      <c r="G1534" s="186">
        <v>41115700</v>
      </c>
      <c r="H1534" s="209" t="s">
        <v>2275</v>
      </c>
      <c r="I1534" s="186">
        <v>10</v>
      </c>
      <c r="J1534" s="186" t="s">
        <v>33</v>
      </c>
      <c r="K1534" s="269">
        <v>437920</v>
      </c>
      <c r="L1534" s="270">
        <v>1</v>
      </c>
      <c r="M1534" s="186" t="s">
        <v>2068</v>
      </c>
      <c r="N1534" s="229" t="s">
        <v>2163</v>
      </c>
      <c r="O1534" s="274" t="s">
        <v>35</v>
      </c>
      <c r="P1534" s="223" t="s">
        <v>35</v>
      </c>
      <c r="Q1534" s="186" t="s">
        <v>2025</v>
      </c>
    </row>
    <row r="1535" spans="1:17" ht="63.75" x14ac:dyDescent="0.2">
      <c r="A1535" s="266" t="s">
        <v>1990</v>
      </c>
      <c r="B1535" s="266" t="s">
        <v>1991</v>
      </c>
      <c r="C1535" s="266" t="s">
        <v>1992</v>
      </c>
      <c r="D1535" s="266" t="s">
        <v>1992</v>
      </c>
      <c r="E1535" s="186" t="s">
        <v>1163</v>
      </c>
      <c r="F1535" s="209" t="s">
        <v>1164</v>
      </c>
      <c r="G1535" s="186">
        <v>41115700</v>
      </c>
      <c r="H1535" s="209" t="s">
        <v>2276</v>
      </c>
      <c r="I1535" s="186">
        <v>10</v>
      </c>
      <c r="J1535" s="186" t="s">
        <v>33</v>
      </c>
      <c r="K1535" s="269">
        <v>706860</v>
      </c>
      <c r="L1535" s="270">
        <v>1</v>
      </c>
      <c r="M1535" s="186" t="s">
        <v>2068</v>
      </c>
      <c r="N1535" s="229" t="s">
        <v>2163</v>
      </c>
      <c r="O1535" s="223" t="s">
        <v>35</v>
      </c>
      <c r="P1535" s="223" t="s">
        <v>35</v>
      </c>
      <c r="Q1535" s="186" t="s">
        <v>2002</v>
      </c>
    </row>
    <row r="1536" spans="1:17" ht="63.75" x14ac:dyDescent="0.2">
      <c r="A1536" s="266" t="s">
        <v>1990</v>
      </c>
      <c r="B1536" s="266" t="s">
        <v>1991</v>
      </c>
      <c r="C1536" s="266" t="s">
        <v>1992</v>
      </c>
      <c r="D1536" s="266" t="s">
        <v>1992</v>
      </c>
      <c r="E1536" s="186" t="s">
        <v>1163</v>
      </c>
      <c r="F1536" s="209" t="s">
        <v>1164</v>
      </c>
      <c r="G1536" s="186">
        <v>41115700</v>
      </c>
      <c r="H1536" s="209" t="s">
        <v>2277</v>
      </c>
      <c r="I1536" s="186">
        <v>10</v>
      </c>
      <c r="J1536" s="186" t="s">
        <v>33</v>
      </c>
      <c r="K1536" s="269">
        <v>963900</v>
      </c>
      <c r="L1536" s="270">
        <v>3</v>
      </c>
      <c r="M1536" s="186" t="s">
        <v>2068</v>
      </c>
      <c r="N1536" s="229" t="s">
        <v>2163</v>
      </c>
      <c r="O1536" s="223" t="s">
        <v>35</v>
      </c>
      <c r="P1536" s="223" t="s">
        <v>35</v>
      </c>
      <c r="Q1536" s="186" t="s">
        <v>2002</v>
      </c>
    </row>
    <row r="1537" spans="1:17" ht="63.75" x14ac:dyDescent="0.2">
      <c r="A1537" s="266" t="s">
        <v>1990</v>
      </c>
      <c r="B1537" s="266" t="s">
        <v>1991</v>
      </c>
      <c r="C1537" s="266" t="s">
        <v>1992</v>
      </c>
      <c r="D1537" s="266" t="s">
        <v>1992</v>
      </c>
      <c r="E1537" s="186" t="s">
        <v>829</v>
      </c>
      <c r="F1537" s="209" t="s">
        <v>312</v>
      </c>
      <c r="G1537" s="271">
        <v>44103103</v>
      </c>
      <c r="H1537" s="209" t="s">
        <v>2278</v>
      </c>
      <c r="I1537" s="275">
        <v>10</v>
      </c>
      <c r="J1537" s="186" t="s">
        <v>33</v>
      </c>
      <c r="K1537" s="269">
        <v>520000</v>
      </c>
      <c r="L1537" s="270">
        <v>2</v>
      </c>
      <c r="M1537" s="186" t="s">
        <v>2068</v>
      </c>
      <c r="N1537" s="229" t="s">
        <v>2163</v>
      </c>
      <c r="O1537" s="223" t="s">
        <v>35</v>
      </c>
      <c r="P1537" s="223" t="s">
        <v>35</v>
      </c>
      <c r="Q1537" s="186" t="s">
        <v>2002</v>
      </c>
    </row>
    <row r="1538" spans="1:17" ht="25.5" x14ac:dyDescent="0.2">
      <c r="A1538" s="266" t="s">
        <v>1990</v>
      </c>
      <c r="B1538" s="266" t="s">
        <v>1991</v>
      </c>
      <c r="C1538" s="266" t="s">
        <v>2014</v>
      </c>
      <c r="D1538" s="266" t="s">
        <v>2014</v>
      </c>
      <c r="E1538" s="186" t="s">
        <v>829</v>
      </c>
      <c r="F1538" s="209" t="s">
        <v>312</v>
      </c>
      <c r="G1538" s="271">
        <v>44121905</v>
      </c>
      <c r="H1538" s="209" t="s">
        <v>2279</v>
      </c>
      <c r="I1538" s="275">
        <v>16</v>
      </c>
      <c r="J1538" s="186" t="s">
        <v>33</v>
      </c>
      <c r="K1538" s="269">
        <v>333320</v>
      </c>
      <c r="L1538" s="270">
        <v>1</v>
      </c>
      <c r="M1538" s="186" t="s">
        <v>2068</v>
      </c>
      <c r="N1538" s="229" t="s">
        <v>2069</v>
      </c>
      <c r="O1538" s="223" t="s">
        <v>127</v>
      </c>
      <c r="P1538" s="223" t="s">
        <v>127</v>
      </c>
      <c r="Q1538" s="186" t="s">
        <v>1997</v>
      </c>
    </row>
    <row r="1539" spans="1:17" ht="25.5" x14ac:dyDescent="0.2">
      <c r="A1539" s="266" t="s">
        <v>1990</v>
      </c>
      <c r="B1539" s="266" t="s">
        <v>1991</v>
      </c>
      <c r="C1539" s="266" t="s">
        <v>2014</v>
      </c>
      <c r="D1539" s="266" t="s">
        <v>2014</v>
      </c>
      <c r="E1539" s="186" t="s">
        <v>829</v>
      </c>
      <c r="F1539" s="209" t="s">
        <v>312</v>
      </c>
      <c r="G1539" s="271">
        <v>44121600</v>
      </c>
      <c r="H1539" s="209" t="s">
        <v>2280</v>
      </c>
      <c r="I1539" s="275">
        <v>16</v>
      </c>
      <c r="J1539" s="186" t="s">
        <v>33</v>
      </c>
      <c r="K1539" s="269">
        <v>526000</v>
      </c>
      <c r="L1539" s="270">
        <v>1</v>
      </c>
      <c r="M1539" s="186" t="s">
        <v>2068</v>
      </c>
      <c r="N1539" s="229" t="s">
        <v>2069</v>
      </c>
      <c r="O1539" s="223" t="s">
        <v>127</v>
      </c>
      <c r="P1539" s="223" t="s">
        <v>127</v>
      </c>
      <c r="Q1539" s="186" t="s">
        <v>1997</v>
      </c>
    </row>
    <row r="1540" spans="1:17" ht="25.5" x14ac:dyDescent="0.2">
      <c r="A1540" s="266" t="s">
        <v>1990</v>
      </c>
      <c r="B1540" s="266" t="s">
        <v>1991</v>
      </c>
      <c r="C1540" s="266" t="s">
        <v>2014</v>
      </c>
      <c r="D1540" s="266" t="s">
        <v>2014</v>
      </c>
      <c r="E1540" s="186" t="s">
        <v>829</v>
      </c>
      <c r="F1540" s="209" t="s">
        <v>312</v>
      </c>
      <c r="G1540" s="271">
        <v>44121700</v>
      </c>
      <c r="H1540" s="209" t="s">
        <v>2281</v>
      </c>
      <c r="I1540" s="275">
        <v>16</v>
      </c>
      <c r="J1540" s="186" t="s">
        <v>33</v>
      </c>
      <c r="K1540" s="269">
        <v>490200</v>
      </c>
      <c r="L1540" s="270">
        <v>1</v>
      </c>
      <c r="M1540" s="186" t="s">
        <v>2068</v>
      </c>
      <c r="N1540" s="229" t="s">
        <v>2069</v>
      </c>
      <c r="O1540" s="223" t="s">
        <v>127</v>
      </c>
      <c r="P1540" s="223" t="s">
        <v>127</v>
      </c>
      <c r="Q1540" s="186" t="s">
        <v>1997</v>
      </c>
    </row>
    <row r="1541" spans="1:17" ht="25.5" x14ac:dyDescent="0.2">
      <c r="A1541" s="266" t="s">
        <v>1990</v>
      </c>
      <c r="B1541" s="266" t="s">
        <v>1991</v>
      </c>
      <c r="C1541" s="266" t="s">
        <v>2014</v>
      </c>
      <c r="D1541" s="266" t="s">
        <v>2014</v>
      </c>
      <c r="E1541" s="186" t="s">
        <v>829</v>
      </c>
      <c r="F1541" s="209" t="s">
        <v>312</v>
      </c>
      <c r="G1541" s="271">
        <v>44121700</v>
      </c>
      <c r="H1541" s="209" t="s">
        <v>2282</v>
      </c>
      <c r="I1541" s="275">
        <v>16</v>
      </c>
      <c r="J1541" s="186" t="s">
        <v>33</v>
      </c>
      <c r="K1541" s="269">
        <v>495000</v>
      </c>
      <c r="L1541" s="270">
        <v>1</v>
      </c>
      <c r="M1541" s="186" t="s">
        <v>2068</v>
      </c>
      <c r="N1541" s="229" t="s">
        <v>2069</v>
      </c>
      <c r="O1541" s="223" t="s">
        <v>127</v>
      </c>
      <c r="P1541" s="223" t="s">
        <v>127</v>
      </c>
      <c r="Q1541" s="186" t="s">
        <v>1997</v>
      </c>
    </row>
    <row r="1542" spans="1:17" ht="25.5" x14ac:dyDescent="0.2">
      <c r="A1542" s="266" t="s">
        <v>1990</v>
      </c>
      <c r="B1542" s="266" t="s">
        <v>1991</v>
      </c>
      <c r="C1542" s="266" t="s">
        <v>2014</v>
      </c>
      <c r="D1542" s="266" t="s">
        <v>2014</v>
      </c>
      <c r="E1542" s="186" t="s">
        <v>829</v>
      </c>
      <c r="F1542" s="209" t="s">
        <v>312</v>
      </c>
      <c r="G1542" s="271">
        <v>44121700</v>
      </c>
      <c r="H1542" s="209" t="s">
        <v>2283</v>
      </c>
      <c r="I1542" s="275">
        <v>16</v>
      </c>
      <c r="J1542" s="186" t="s">
        <v>33</v>
      </c>
      <c r="K1542" s="269">
        <v>490200</v>
      </c>
      <c r="L1542" s="270">
        <v>1</v>
      </c>
      <c r="M1542" s="186" t="s">
        <v>2068</v>
      </c>
      <c r="N1542" s="229" t="s">
        <v>2069</v>
      </c>
      <c r="O1542" s="223" t="s">
        <v>127</v>
      </c>
      <c r="P1542" s="223" t="s">
        <v>127</v>
      </c>
      <c r="Q1542" s="186" t="s">
        <v>1997</v>
      </c>
    </row>
    <row r="1543" spans="1:17" ht="25.5" x14ac:dyDescent="0.2">
      <c r="A1543" s="266" t="s">
        <v>1990</v>
      </c>
      <c r="B1543" s="266" t="s">
        <v>1991</v>
      </c>
      <c r="C1543" s="266" t="s">
        <v>2014</v>
      </c>
      <c r="D1543" s="266" t="s">
        <v>2014</v>
      </c>
      <c r="E1543" s="186" t="s">
        <v>829</v>
      </c>
      <c r="F1543" s="209" t="s">
        <v>312</v>
      </c>
      <c r="G1543" s="271">
        <v>44121700</v>
      </c>
      <c r="H1543" s="209" t="s">
        <v>2284</v>
      </c>
      <c r="I1543" s="275">
        <v>16</v>
      </c>
      <c r="J1543" s="186" t="s">
        <v>33</v>
      </c>
      <c r="K1543" s="269">
        <v>490200</v>
      </c>
      <c r="L1543" s="270">
        <v>1</v>
      </c>
      <c r="M1543" s="186" t="s">
        <v>2068</v>
      </c>
      <c r="N1543" s="229" t="s">
        <v>2069</v>
      </c>
      <c r="O1543" s="223" t="s">
        <v>127</v>
      </c>
      <c r="P1543" s="223" t="s">
        <v>127</v>
      </c>
      <c r="Q1543" s="186" t="s">
        <v>1997</v>
      </c>
    </row>
    <row r="1544" spans="1:17" ht="25.5" x14ac:dyDescent="0.2">
      <c r="A1544" s="266" t="s">
        <v>1990</v>
      </c>
      <c r="B1544" s="266" t="s">
        <v>1991</v>
      </c>
      <c r="C1544" s="266" t="s">
        <v>2014</v>
      </c>
      <c r="D1544" s="266" t="s">
        <v>2014</v>
      </c>
      <c r="E1544" s="186" t="s">
        <v>829</v>
      </c>
      <c r="F1544" s="209" t="s">
        <v>312</v>
      </c>
      <c r="G1544" s="271">
        <v>44121700</v>
      </c>
      <c r="H1544" s="209" t="s">
        <v>2285</v>
      </c>
      <c r="I1544" s="275">
        <v>16</v>
      </c>
      <c r="J1544" s="186" t="s">
        <v>33</v>
      </c>
      <c r="K1544" s="269">
        <v>257100</v>
      </c>
      <c r="L1544" s="270">
        <v>1</v>
      </c>
      <c r="M1544" s="186" t="s">
        <v>2068</v>
      </c>
      <c r="N1544" s="229" t="s">
        <v>2069</v>
      </c>
      <c r="O1544" s="223" t="s">
        <v>127</v>
      </c>
      <c r="P1544" s="223" t="s">
        <v>127</v>
      </c>
      <c r="Q1544" s="186" t="s">
        <v>1997</v>
      </c>
    </row>
    <row r="1545" spans="1:17" ht="25.5" x14ac:dyDescent="0.2">
      <c r="A1545" s="266" t="s">
        <v>1990</v>
      </c>
      <c r="B1545" s="266" t="s">
        <v>1991</v>
      </c>
      <c r="C1545" s="266" t="s">
        <v>2014</v>
      </c>
      <c r="D1545" s="266" t="s">
        <v>2014</v>
      </c>
      <c r="E1545" s="186" t="s">
        <v>829</v>
      </c>
      <c r="F1545" s="209" t="s">
        <v>312</v>
      </c>
      <c r="G1545" s="271">
        <v>44121700</v>
      </c>
      <c r="H1545" s="209" t="s">
        <v>2286</v>
      </c>
      <c r="I1545" s="275">
        <v>16</v>
      </c>
      <c r="J1545" s="186" t="s">
        <v>33</v>
      </c>
      <c r="K1545" s="269">
        <v>257100</v>
      </c>
      <c r="L1545" s="270">
        <v>1</v>
      </c>
      <c r="M1545" s="186" t="s">
        <v>2068</v>
      </c>
      <c r="N1545" s="229" t="s">
        <v>2069</v>
      </c>
      <c r="O1545" s="223" t="s">
        <v>127</v>
      </c>
      <c r="P1545" s="223" t="s">
        <v>127</v>
      </c>
      <c r="Q1545" s="186" t="s">
        <v>1997</v>
      </c>
    </row>
    <row r="1546" spans="1:17" ht="25.5" x14ac:dyDescent="0.2">
      <c r="A1546" s="266" t="s">
        <v>1990</v>
      </c>
      <c r="B1546" s="266" t="s">
        <v>1991</v>
      </c>
      <c r="C1546" s="266" t="s">
        <v>2014</v>
      </c>
      <c r="D1546" s="266" t="s">
        <v>2014</v>
      </c>
      <c r="E1546" s="186" t="s">
        <v>829</v>
      </c>
      <c r="F1546" s="209" t="s">
        <v>312</v>
      </c>
      <c r="G1546" s="271">
        <v>44121700</v>
      </c>
      <c r="H1546" s="209" t="s">
        <v>2287</v>
      </c>
      <c r="I1546" s="275">
        <v>16</v>
      </c>
      <c r="J1546" s="186" t="s">
        <v>33</v>
      </c>
      <c r="K1546" s="269">
        <v>257100</v>
      </c>
      <c r="L1546" s="270">
        <v>1</v>
      </c>
      <c r="M1546" s="186" t="s">
        <v>2068</v>
      </c>
      <c r="N1546" s="229" t="s">
        <v>2069</v>
      </c>
      <c r="O1546" s="223" t="s">
        <v>127</v>
      </c>
      <c r="P1546" s="223" t="s">
        <v>127</v>
      </c>
      <c r="Q1546" s="186" t="s">
        <v>1997</v>
      </c>
    </row>
    <row r="1547" spans="1:17" ht="25.5" x14ac:dyDescent="0.2">
      <c r="A1547" s="266" t="s">
        <v>1990</v>
      </c>
      <c r="B1547" s="266" t="s">
        <v>1991</v>
      </c>
      <c r="C1547" s="266" t="s">
        <v>2014</v>
      </c>
      <c r="D1547" s="266" t="s">
        <v>2014</v>
      </c>
      <c r="E1547" s="186" t="s">
        <v>829</v>
      </c>
      <c r="F1547" s="209" t="s">
        <v>312</v>
      </c>
      <c r="G1547" s="271">
        <v>44121700</v>
      </c>
      <c r="H1547" s="268" t="s">
        <v>2288</v>
      </c>
      <c r="I1547" s="275">
        <v>16</v>
      </c>
      <c r="J1547" s="186" t="s">
        <v>33</v>
      </c>
      <c r="K1547" s="269">
        <v>257100</v>
      </c>
      <c r="L1547" s="270">
        <v>1</v>
      </c>
      <c r="M1547" s="186" t="s">
        <v>2068</v>
      </c>
      <c r="N1547" s="229" t="s">
        <v>2069</v>
      </c>
      <c r="O1547" s="223" t="s">
        <v>127</v>
      </c>
      <c r="P1547" s="223" t="s">
        <v>127</v>
      </c>
      <c r="Q1547" s="186" t="s">
        <v>1997</v>
      </c>
    </row>
    <row r="1548" spans="1:17" ht="25.5" x14ac:dyDescent="0.2">
      <c r="A1548" s="266" t="s">
        <v>1990</v>
      </c>
      <c r="B1548" s="266" t="s">
        <v>1991</v>
      </c>
      <c r="C1548" s="266" t="s">
        <v>2014</v>
      </c>
      <c r="D1548" s="266" t="s">
        <v>2014</v>
      </c>
      <c r="E1548" s="186" t="s">
        <v>829</v>
      </c>
      <c r="F1548" s="209" t="s">
        <v>312</v>
      </c>
      <c r="G1548" s="271">
        <v>43211800</v>
      </c>
      <c r="H1548" s="268" t="s">
        <v>2289</v>
      </c>
      <c r="I1548" s="275">
        <v>16</v>
      </c>
      <c r="J1548" s="186" t="s">
        <v>33</v>
      </c>
      <c r="K1548" s="269">
        <v>3070200</v>
      </c>
      <c r="L1548" s="270">
        <v>1</v>
      </c>
      <c r="M1548" s="186" t="s">
        <v>2068</v>
      </c>
      <c r="N1548" s="229" t="s">
        <v>2069</v>
      </c>
      <c r="O1548" s="223" t="s">
        <v>127</v>
      </c>
      <c r="P1548" s="223" t="s">
        <v>127</v>
      </c>
      <c r="Q1548" s="186" t="s">
        <v>1997</v>
      </c>
    </row>
    <row r="1549" spans="1:17" ht="25.5" x14ac:dyDescent="0.2">
      <c r="A1549" s="266" t="s">
        <v>1990</v>
      </c>
      <c r="B1549" s="266" t="s">
        <v>1991</v>
      </c>
      <c r="C1549" s="266" t="s">
        <v>2014</v>
      </c>
      <c r="D1549" s="266" t="s">
        <v>2014</v>
      </c>
      <c r="E1549" s="186" t="s">
        <v>829</v>
      </c>
      <c r="F1549" s="209" t="s">
        <v>312</v>
      </c>
      <c r="G1549" s="271">
        <v>44121700</v>
      </c>
      <c r="H1549" s="268" t="s">
        <v>2290</v>
      </c>
      <c r="I1549" s="275">
        <v>16</v>
      </c>
      <c r="J1549" s="186" t="s">
        <v>33</v>
      </c>
      <c r="K1549" s="269">
        <v>390400</v>
      </c>
      <c r="L1549" s="270">
        <v>1</v>
      </c>
      <c r="M1549" s="186" t="s">
        <v>2068</v>
      </c>
      <c r="N1549" s="229" t="s">
        <v>2069</v>
      </c>
      <c r="O1549" s="223" t="s">
        <v>127</v>
      </c>
      <c r="P1549" s="223" t="s">
        <v>127</v>
      </c>
      <c r="Q1549" s="186" t="s">
        <v>1997</v>
      </c>
    </row>
    <row r="1550" spans="1:17" ht="25.5" x14ac:dyDescent="0.2">
      <c r="A1550" s="266" t="s">
        <v>1990</v>
      </c>
      <c r="B1550" s="266" t="s">
        <v>1991</v>
      </c>
      <c r="C1550" s="266" t="s">
        <v>2014</v>
      </c>
      <c r="D1550" s="266" t="s">
        <v>2014</v>
      </c>
      <c r="E1550" s="186" t="s">
        <v>829</v>
      </c>
      <c r="F1550" s="209" t="s">
        <v>312</v>
      </c>
      <c r="G1550" s="271">
        <v>44121700</v>
      </c>
      <c r="H1550" s="268" t="s">
        <v>2291</v>
      </c>
      <c r="I1550" s="275">
        <v>16</v>
      </c>
      <c r="J1550" s="186" t="s">
        <v>33</v>
      </c>
      <c r="K1550" s="269">
        <v>390400</v>
      </c>
      <c r="L1550" s="270">
        <v>1</v>
      </c>
      <c r="M1550" s="186" t="s">
        <v>2068</v>
      </c>
      <c r="N1550" s="229" t="s">
        <v>2069</v>
      </c>
      <c r="O1550" s="223" t="s">
        <v>127</v>
      </c>
      <c r="P1550" s="223" t="s">
        <v>127</v>
      </c>
      <c r="Q1550" s="186" t="s">
        <v>1997</v>
      </c>
    </row>
    <row r="1551" spans="1:17" ht="25.5" x14ac:dyDescent="0.2">
      <c r="A1551" s="266" t="s">
        <v>1990</v>
      </c>
      <c r="B1551" s="266" t="s">
        <v>1991</v>
      </c>
      <c r="C1551" s="266" t="s">
        <v>2014</v>
      </c>
      <c r="D1551" s="266" t="s">
        <v>2014</v>
      </c>
      <c r="E1551" s="186" t="s">
        <v>829</v>
      </c>
      <c r="F1551" s="209" t="s">
        <v>312</v>
      </c>
      <c r="G1551" s="271">
        <v>44121700</v>
      </c>
      <c r="H1551" s="268" t="s">
        <v>2292</v>
      </c>
      <c r="I1551" s="275">
        <v>16</v>
      </c>
      <c r="J1551" s="186" t="s">
        <v>33</v>
      </c>
      <c r="K1551" s="269">
        <v>390400</v>
      </c>
      <c r="L1551" s="270">
        <v>1</v>
      </c>
      <c r="M1551" s="186" t="s">
        <v>2068</v>
      </c>
      <c r="N1551" s="229" t="s">
        <v>2069</v>
      </c>
      <c r="O1551" s="223" t="s">
        <v>127</v>
      </c>
      <c r="P1551" s="223" t="s">
        <v>127</v>
      </c>
      <c r="Q1551" s="186" t="s">
        <v>1997</v>
      </c>
    </row>
    <row r="1552" spans="1:17" ht="25.5" x14ac:dyDescent="0.2">
      <c r="A1552" s="266" t="s">
        <v>1990</v>
      </c>
      <c r="B1552" s="266" t="s">
        <v>1991</v>
      </c>
      <c r="C1552" s="266" t="s">
        <v>2014</v>
      </c>
      <c r="D1552" s="266" t="s">
        <v>2014</v>
      </c>
      <c r="E1552" s="186" t="s">
        <v>829</v>
      </c>
      <c r="F1552" s="209" t="s">
        <v>312</v>
      </c>
      <c r="G1552" s="271">
        <v>44121700</v>
      </c>
      <c r="H1552" s="268" t="s">
        <v>2293</v>
      </c>
      <c r="I1552" s="275">
        <v>16</v>
      </c>
      <c r="J1552" s="186" t="s">
        <v>33</v>
      </c>
      <c r="K1552" s="269">
        <v>390400</v>
      </c>
      <c r="L1552" s="270">
        <v>1</v>
      </c>
      <c r="M1552" s="186" t="s">
        <v>2068</v>
      </c>
      <c r="N1552" s="229" t="s">
        <v>2069</v>
      </c>
      <c r="O1552" s="223" t="s">
        <v>127</v>
      </c>
      <c r="P1552" s="223" t="s">
        <v>127</v>
      </c>
      <c r="Q1552" s="186" t="s">
        <v>1997</v>
      </c>
    </row>
    <row r="1553" spans="1:17" ht="25.5" x14ac:dyDescent="0.2">
      <c r="A1553" s="266" t="s">
        <v>1990</v>
      </c>
      <c r="B1553" s="266" t="s">
        <v>1991</v>
      </c>
      <c r="C1553" s="266" t="s">
        <v>2014</v>
      </c>
      <c r="D1553" s="266" t="s">
        <v>2014</v>
      </c>
      <c r="E1553" s="186" t="s">
        <v>829</v>
      </c>
      <c r="F1553" s="209" t="s">
        <v>312</v>
      </c>
      <c r="G1553" s="271">
        <v>44121700</v>
      </c>
      <c r="H1553" s="209" t="s">
        <v>2294</v>
      </c>
      <c r="I1553" s="275">
        <v>16</v>
      </c>
      <c r="J1553" s="186" t="s">
        <v>33</v>
      </c>
      <c r="K1553" s="269">
        <v>1140000</v>
      </c>
      <c r="L1553" s="270">
        <v>1</v>
      </c>
      <c r="M1553" s="186" t="s">
        <v>2068</v>
      </c>
      <c r="N1553" s="229" t="s">
        <v>2069</v>
      </c>
      <c r="O1553" s="223" t="s">
        <v>127</v>
      </c>
      <c r="P1553" s="223" t="s">
        <v>127</v>
      </c>
      <c r="Q1553" s="186" t="s">
        <v>1997</v>
      </c>
    </row>
    <row r="1554" spans="1:17" ht="25.5" x14ac:dyDescent="0.2">
      <c r="A1554" s="266" t="s">
        <v>1990</v>
      </c>
      <c r="B1554" s="266" t="s">
        <v>1991</v>
      </c>
      <c r="C1554" s="266" t="s">
        <v>2014</v>
      </c>
      <c r="D1554" s="266" t="s">
        <v>2014</v>
      </c>
      <c r="E1554" s="186" t="s">
        <v>829</v>
      </c>
      <c r="F1554" s="209" t="s">
        <v>312</v>
      </c>
      <c r="G1554" s="271">
        <v>44121701</v>
      </c>
      <c r="H1554" s="209" t="s">
        <v>2295</v>
      </c>
      <c r="I1554" s="275">
        <v>16</v>
      </c>
      <c r="J1554" s="186" t="s">
        <v>33</v>
      </c>
      <c r="K1554" s="269">
        <v>4213600</v>
      </c>
      <c r="L1554" s="270">
        <v>1</v>
      </c>
      <c r="M1554" s="186" t="s">
        <v>2068</v>
      </c>
      <c r="N1554" s="229" t="s">
        <v>2069</v>
      </c>
      <c r="O1554" s="223" t="s">
        <v>127</v>
      </c>
      <c r="P1554" s="223" t="s">
        <v>127</v>
      </c>
      <c r="Q1554" s="186" t="s">
        <v>1997</v>
      </c>
    </row>
    <row r="1555" spans="1:17" ht="25.5" x14ac:dyDescent="0.2">
      <c r="A1555" s="266" t="s">
        <v>1990</v>
      </c>
      <c r="B1555" s="266" t="s">
        <v>1991</v>
      </c>
      <c r="C1555" s="266" t="s">
        <v>2014</v>
      </c>
      <c r="D1555" s="266" t="s">
        <v>2014</v>
      </c>
      <c r="E1555" s="186" t="s">
        <v>829</v>
      </c>
      <c r="F1555" s="209" t="s">
        <v>312</v>
      </c>
      <c r="G1555" s="271">
        <v>44121905</v>
      </c>
      <c r="H1555" s="209" t="s">
        <v>2296</v>
      </c>
      <c r="I1555" s="275">
        <v>16</v>
      </c>
      <c r="J1555" s="186" t="s">
        <v>33</v>
      </c>
      <c r="K1555" s="269">
        <v>471280</v>
      </c>
      <c r="L1555" s="270">
        <v>1</v>
      </c>
      <c r="M1555" s="186" t="s">
        <v>2068</v>
      </c>
      <c r="N1555" s="229" t="s">
        <v>2069</v>
      </c>
      <c r="O1555" s="223" t="s">
        <v>127</v>
      </c>
      <c r="P1555" s="223" t="s">
        <v>127</v>
      </c>
      <c r="Q1555" s="186" t="s">
        <v>1997</v>
      </c>
    </row>
    <row r="1556" spans="1:17" ht="63.75" x14ac:dyDescent="0.2">
      <c r="A1556" s="266" t="s">
        <v>1990</v>
      </c>
      <c r="B1556" s="266" t="s">
        <v>1991</v>
      </c>
      <c r="C1556" s="266" t="s">
        <v>1992</v>
      </c>
      <c r="D1556" s="266" t="s">
        <v>1992</v>
      </c>
      <c r="E1556" s="186" t="s">
        <v>834</v>
      </c>
      <c r="F1556" s="209" t="s">
        <v>316</v>
      </c>
      <c r="G1556" s="186">
        <v>41115700</v>
      </c>
      <c r="H1556" s="209" t="s">
        <v>2297</v>
      </c>
      <c r="I1556" s="186">
        <v>10</v>
      </c>
      <c r="J1556" s="186" t="s">
        <v>33</v>
      </c>
      <c r="K1556" s="269">
        <v>1870000</v>
      </c>
      <c r="L1556" s="270">
        <v>1</v>
      </c>
      <c r="M1556" s="186" t="s">
        <v>2068</v>
      </c>
      <c r="N1556" s="229" t="s">
        <v>2163</v>
      </c>
      <c r="O1556" s="223" t="s">
        <v>35</v>
      </c>
      <c r="P1556" s="223" t="s">
        <v>35</v>
      </c>
      <c r="Q1556" s="186" t="s">
        <v>2002</v>
      </c>
    </row>
    <row r="1557" spans="1:17" ht="63.75" x14ac:dyDescent="0.2">
      <c r="A1557" s="266" t="s">
        <v>1990</v>
      </c>
      <c r="B1557" s="266" t="s">
        <v>1991</v>
      </c>
      <c r="C1557" s="266" t="s">
        <v>1992</v>
      </c>
      <c r="D1557" s="266" t="s">
        <v>1992</v>
      </c>
      <c r="E1557" s="186" t="s">
        <v>834</v>
      </c>
      <c r="F1557" s="209" t="s">
        <v>316</v>
      </c>
      <c r="G1557" s="186">
        <v>41115700</v>
      </c>
      <c r="H1557" s="209" t="s">
        <v>2298</v>
      </c>
      <c r="I1557" s="186">
        <v>10</v>
      </c>
      <c r="J1557" s="186" t="s">
        <v>33</v>
      </c>
      <c r="K1557" s="269">
        <v>410000</v>
      </c>
      <c r="L1557" s="270">
        <v>1</v>
      </c>
      <c r="M1557" s="186" t="s">
        <v>2068</v>
      </c>
      <c r="N1557" s="229" t="s">
        <v>2163</v>
      </c>
      <c r="O1557" s="223" t="s">
        <v>35</v>
      </c>
      <c r="P1557" s="223" t="s">
        <v>35</v>
      </c>
      <c r="Q1557" s="186" t="s">
        <v>2002</v>
      </c>
    </row>
    <row r="1558" spans="1:17" ht="63.75" x14ac:dyDescent="0.2">
      <c r="A1558" s="266" t="s">
        <v>1990</v>
      </c>
      <c r="B1558" s="266" t="s">
        <v>1991</v>
      </c>
      <c r="C1558" s="266" t="s">
        <v>1992</v>
      </c>
      <c r="D1558" s="266" t="s">
        <v>1992</v>
      </c>
      <c r="E1558" s="186" t="s">
        <v>834</v>
      </c>
      <c r="F1558" s="209" t="s">
        <v>316</v>
      </c>
      <c r="G1558" s="186">
        <v>41115700</v>
      </c>
      <c r="H1558" s="209" t="s">
        <v>2299</v>
      </c>
      <c r="I1558" s="186">
        <v>10</v>
      </c>
      <c r="J1558" s="186" t="s">
        <v>33</v>
      </c>
      <c r="K1558" s="269">
        <v>580000</v>
      </c>
      <c r="L1558" s="270">
        <v>1</v>
      </c>
      <c r="M1558" s="186" t="s">
        <v>2068</v>
      </c>
      <c r="N1558" s="229" t="s">
        <v>2163</v>
      </c>
      <c r="O1558" s="223" t="s">
        <v>35</v>
      </c>
      <c r="P1558" s="223" t="s">
        <v>35</v>
      </c>
      <c r="Q1558" s="186" t="s">
        <v>2002</v>
      </c>
    </row>
    <row r="1559" spans="1:17" ht="63.75" x14ac:dyDescent="0.2">
      <c r="A1559" s="266" t="s">
        <v>1990</v>
      </c>
      <c r="B1559" s="266" t="s">
        <v>1991</v>
      </c>
      <c r="C1559" s="266" t="s">
        <v>1992</v>
      </c>
      <c r="D1559" s="266" t="s">
        <v>1992</v>
      </c>
      <c r="E1559" s="186" t="s">
        <v>834</v>
      </c>
      <c r="F1559" s="209" t="s">
        <v>316</v>
      </c>
      <c r="G1559" s="186">
        <v>41115700</v>
      </c>
      <c r="H1559" s="209" t="s">
        <v>2300</v>
      </c>
      <c r="I1559" s="186">
        <v>10</v>
      </c>
      <c r="J1559" s="186" t="s">
        <v>33</v>
      </c>
      <c r="K1559" s="269">
        <v>1660000</v>
      </c>
      <c r="L1559" s="270">
        <v>2</v>
      </c>
      <c r="M1559" s="186" t="s">
        <v>2068</v>
      </c>
      <c r="N1559" s="229" t="s">
        <v>2163</v>
      </c>
      <c r="O1559" s="223" t="s">
        <v>35</v>
      </c>
      <c r="P1559" s="223" t="s">
        <v>35</v>
      </c>
      <c r="Q1559" s="186" t="s">
        <v>2002</v>
      </c>
    </row>
    <row r="1560" spans="1:17" ht="63.75" x14ac:dyDescent="0.2">
      <c r="A1560" s="266" t="s">
        <v>1990</v>
      </c>
      <c r="B1560" s="266" t="s">
        <v>1991</v>
      </c>
      <c r="C1560" s="266" t="s">
        <v>1992</v>
      </c>
      <c r="D1560" s="266" t="s">
        <v>1992</v>
      </c>
      <c r="E1560" s="186" t="s">
        <v>834</v>
      </c>
      <c r="F1560" s="209" t="s">
        <v>316</v>
      </c>
      <c r="G1560" s="186">
        <v>41115700</v>
      </c>
      <c r="H1560" s="209" t="s">
        <v>2301</v>
      </c>
      <c r="I1560" s="186">
        <v>10</v>
      </c>
      <c r="J1560" s="186" t="s">
        <v>33</v>
      </c>
      <c r="K1560" s="269">
        <v>2200000</v>
      </c>
      <c r="L1560" s="270">
        <v>2</v>
      </c>
      <c r="M1560" s="186" t="s">
        <v>2068</v>
      </c>
      <c r="N1560" s="229" t="s">
        <v>2163</v>
      </c>
      <c r="O1560" s="223" t="s">
        <v>35</v>
      </c>
      <c r="P1560" s="223" t="s">
        <v>35</v>
      </c>
      <c r="Q1560" s="186" t="s">
        <v>2002</v>
      </c>
    </row>
    <row r="1561" spans="1:17" ht="63.75" x14ac:dyDescent="0.2">
      <c r="A1561" s="266" t="s">
        <v>1990</v>
      </c>
      <c r="B1561" s="266" t="s">
        <v>1991</v>
      </c>
      <c r="C1561" s="266" t="s">
        <v>1992</v>
      </c>
      <c r="D1561" s="266" t="s">
        <v>1992</v>
      </c>
      <c r="E1561" s="186" t="s">
        <v>834</v>
      </c>
      <c r="F1561" s="209" t="s">
        <v>316</v>
      </c>
      <c r="G1561" s="186">
        <v>41115700</v>
      </c>
      <c r="H1561" s="209" t="s">
        <v>2302</v>
      </c>
      <c r="I1561" s="186">
        <v>10</v>
      </c>
      <c r="J1561" s="186" t="s">
        <v>33</v>
      </c>
      <c r="K1561" s="269">
        <v>2660000</v>
      </c>
      <c r="L1561" s="270">
        <v>2</v>
      </c>
      <c r="M1561" s="186" t="s">
        <v>2068</v>
      </c>
      <c r="N1561" s="229" t="s">
        <v>2163</v>
      </c>
      <c r="O1561" s="223" t="s">
        <v>35</v>
      </c>
      <c r="P1561" s="223" t="s">
        <v>35</v>
      </c>
      <c r="Q1561" s="186" t="s">
        <v>2002</v>
      </c>
    </row>
    <row r="1562" spans="1:17" ht="63.75" x14ac:dyDescent="0.2">
      <c r="A1562" s="266" t="s">
        <v>1990</v>
      </c>
      <c r="B1562" s="266" t="s">
        <v>1991</v>
      </c>
      <c r="C1562" s="266" t="s">
        <v>1992</v>
      </c>
      <c r="D1562" s="266" t="s">
        <v>1992</v>
      </c>
      <c r="E1562" s="186" t="s">
        <v>834</v>
      </c>
      <c r="F1562" s="209" t="s">
        <v>316</v>
      </c>
      <c r="G1562" s="186">
        <v>41115700</v>
      </c>
      <c r="H1562" s="209" t="s">
        <v>2303</v>
      </c>
      <c r="I1562" s="186">
        <v>10</v>
      </c>
      <c r="J1562" s="186" t="s">
        <v>33</v>
      </c>
      <c r="K1562" s="269">
        <v>1800000</v>
      </c>
      <c r="L1562" s="270">
        <v>2</v>
      </c>
      <c r="M1562" s="186" t="s">
        <v>2068</v>
      </c>
      <c r="N1562" s="229" t="s">
        <v>2163</v>
      </c>
      <c r="O1562" s="223" t="s">
        <v>35</v>
      </c>
      <c r="P1562" s="223" t="s">
        <v>35</v>
      </c>
      <c r="Q1562" s="186" t="s">
        <v>2002</v>
      </c>
    </row>
    <row r="1563" spans="1:17" ht="63.75" x14ac:dyDescent="0.2">
      <c r="A1563" s="266" t="s">
        <v>1990</v>
      </c>
      <c r="B1563" s="266" t="s">
        <v>1991</v>
      </c>
      <c r="C1563" s="266" t="s">
        <v>1992</v>
      </c>
      <c r="D1563" s="266" t="s">
        <v>1992</v>
      </c>
      <c r="E1563" s="186" t="s">
        <v>834</v>
      </c>
      <c r="F1563" s="209" t="s">
        <v>316</v>
      </c>
      <c r="G1563" s="186">
        <v>41115700</v>
      </c>
      <c r="H1563" s="209" t="s">
        <v>2304</v>
      </c>
      <c r="I1563" s="186">
        <v>10</v>
      </c>
      <c r="J1563" s="186" t="s">
        <v>33</v>
      </c>
      <c r="K1563" s="269">
        <v>1340000</v>
      </c>
      <c r="L1563" s="270">
        <v>2</v>
      </c>
      <c r="M1563" s="186" t="s">
        <v>2068</v>
      </c>
      <c r="N1563" s="229" t="s">
        <v>2163</v>
      </c>
      <c r="O1563" s="223" t="s">
        <v>35</v>
      </c>
      <c r="P1563" s="223" t="s">
        <v>35</v>
      </c>
      <c r="Q1563" s="186" t="s">
        <v>2002</v>
      </c>
    </row>
    <row r="1564" spans="1:17" ht="25.5" x14ac:dyDescent="0.2">
      <c r="A1564" s="266" t="s">
        <v>1990</v>
      </c>
      <c r="B1564" s="266" t="s">
        <v>1991</v>
      </c>
      <c r="C1564" s="266" t="s">
        <v>2305</v>
      </c>
      <c r="D1564" s="266" t="s">
        <v>2305</v>
      </c>
      <c r="E1564" s="186" t="s">
        <v>834</v>
      </c>
      <c r="F1564" s="209" t="s">
        <v>316</v>
      </c>
      <c r="G1564" s="186">
        <v>49101700</v>
      </c>
      <c r="H1564" s="209" t="s">
        <v>2306</v>
      </c>
      <c r="I1564" s="275">
        <v>16</v>
      </c>
      <c r="J1564" s="186" t="s">
        <v>33</v>
      </c>
      <c r="K1564" s="269">
        <v>183000000</v>
      </c>
      <c r="L1564" s="270">
        <v>1</v>
      </c>
      <c r="M1564" s="186" t="s">
        <v>2068</v>
      </c>
      <c r="N1564" s="229" t="s">
        <v>2307</v>
      </c>
      <c r="O1564" s="274" t="s">
        <v>79</v>
      </c>
      <c r="P1564" s="274" t="s">
        <v>79</v>
      </c>
      <c r="Q1564" s="186" t="s">
        <v>2002</v>
      </c>
    </row>
    <row r="1565" spans="1:17" ht="25.5" x14ac:dyDescent="0.2">
      <c r="A1565" s="266" t="s">
        <v>1990</v>
      </c>
      <c r="B1565" s="266" t="s">
        <v>1991</v>
      </c>
      <c r="C1565" s="266" t="s">
        <v>2014</v>
      </c>
      <c r="D1565" s="266" t="s">
        <v>2014</v>
      </c>
      <c r="E1565" s="186" t="s">
        <v>834</v>
      </c>
      <c r="F1565" s="209" t="s">
        <v>316</v>
      </c>
      <c r="G1565" s="186">
        <v>31162800</v>
      </c>
      <c r="H1565" s="209" t="s">
        <v>2308</v>
      </c>
      <c r="I1565" s="275">
        <v>16</v>
      </c>
      <c r="J1565" s="186" t="s">
        <v>33</v>
      </c>
      <c r="K1565" s="269">
        <v>30000000</v>
      </c>
      <c r="L1565" s="270">
        <v>1</v>
      </c>
      <c r="M1565" s="186" t="s">
        <v>2068</v>
      </c>
      <c r="N1565" s="229" t="s">
        <v>2309</v>
      </c>
      <c r="O1565" s="223" t="s">
        <v>68</v>
      </c>
      <c r="P1565" s="274" t="s">
        <v>68</v>
      </c>
      <c r="Q1565" s="186" t="s">
        <v>1997</v>
      </c>
    </row>
    <row r="1566" spans="1:17" ht="25.5" x14ac:dyDescent="0.2">
      <c r="A1566" s="266" t="s">
        <v>1990</v>
      </c>
      <c r="B1566" s="266" t="s">
        <v>1991</v>
      </c>
      <c r="C1566" s="266" t="s">
        <v>2014</v>
      </c>
      <c r="D1566" s="266" t="s">
        <v>2014</v>
      </c>
      <c r="E1566" s="186" t="s">
        <v>834</v>
      </c>
      <c r="F1566" s="209" t="s">
        <v>316</v>
      </c>
      <c r="G1566" s="186">
        <v>44122100</v>
      </c>
      <c r="H1566" s="209" t="s">
        <v>2310</v>
      </c>
      <c r="I1566" s="275">
        <v>16</v>
      </c>
      <c r="J1566" s="186" t="s">
        <v>33</v>
      </c>
      <c r="K1566" s="269">
        <v>946720</v>
      </c>
      <c r="L1566" s="270">
        <v>1</v>
      </c>
      <c r="M1566" s="186" t="s">
        <v>2068</v>
      </c>
      <c r="N1566" s="229" t="s">
        <v>2069</v>
      </c>
      <c r="O1566" s="223" t="s">
        <v>127</v>
      </c>
      <c r="P1566" s="274" t="s">
        <v>127</v>
      </c>
      <c r="Q1566" s="186" t="s">
        <v>1997</v>
      </c>
    </row>
    <row r="1567" spans="1:17" ht="25.5" x14ac:dyDescent="0.2">
      <c r="A1567" s="266" t="s">
        <v>1990</v>
      </c>
      <c r="B1567" s="266" t="s">
        <v>1991</v>
      </c>
      <c r="C1567" s="266" t="s">
        <v>2014</v>
      </c>
      <c r="D1567" s="266" t="s">
        <v>2014</v>
      </c>
      <c r="E1567" s="186" t="s">
        <v>834</v>
      </c>
      <c r="F1567" s="209" t="s">
        <v>316</v>
      </c>
      <c r="G1567" s="186">
        <v>44122100</v>
      </c>
      <c r="H1567" s="209" t="s">
        <v>2311</v>
      </c>
      <c r="I1567" s="275">
        <v>16</v>
      </c>
      <c r="J1567" s="186" t="s">
        <v>33</v>
      </c>
      <c r="K1567" s="269">
        <v>484300</v>
      </c>
      <c r="L1567" s="270">
        <v>1</v>
      </c>
      <c r="M1567" s="186" t="s">
        <v>2068</v>
      </c>
      <c r="N1567" s="229" t="s">
        <v>2069</v>
      </c>
      <c r="O1567" s="223" t="s">
        <v>127</v>
      </c>
      <c r="P1567" s="274" t="s">
        <v>127</v>
      </c>
      <c r="Q1567" s="186" t="s">
        <v>1997</v>
      </c>
    </row>
    <row r="1568" spans="1:17" ht="25.5" x14ac:dyDescent="0.2">
      <c r="A1568" s="266" t="s">
        <v>1990</v>
      </c>
      <c r="B1568" s="266" t="s">
        <v>1991</v>
      </c>
      <c r="C1568" s="266" t="s">
        <v>2014</v>
      </c>
      <c r="D1568" s="266" t="s">
        <v>2014</v>
      </c>
      <c r="E1568" s="186" t="s">
        <v>834</v>
      </c>
      <c r="F1568" s="209" t="s">
        <v>316</v>
      </c>
      <c r="G1568" s="186">
        <v>44121600</v>
      </c>
      <c r="H1568" s="209" t="s">
        <v>2312</v>
      </c>
      <c r="I1568" s="275">
        <v>16</v>
      </c>
      <c r="J1568" s="186" t="s">
        <v>33</v>
      </c>
      <c r="K1568" s="269">
        <v>1895700</v>
      </c>
      <c r="L1568" s="270">
        <v>1</v>
      </c>
      <c r="M1568" s="186" t="s">
        <v>2068</v>
      </c>
      <c r="N1568" s="229" t="s">
        <v>2069</v>
      </c>
      <c r="O1568" s="223" t="s">
        <v>127</v>
      </c>
      <c r="P1568" s="274" t="s">
        <v>127</v>
      </c>
      <c r="Q1568" s="186" t="s">
        <v>1997</v>
      </c>
    </row>
    <row r="1569" spans="1:17" ht="25.5" x14ac:dyDescent="0.2">
      <c r="A1569" s="266" t="s">
        <v>1990</v>
      </c>
      <c r="B1569" s="266" t="s">
        <v>1991</v>
      </c>
      <c r="C1569" s="266" t="s">
        <v>2014</v>
      </c>
      <c r="D1569" s="266" t="s">
        <v>2014</v>
      </c>
      <c r="E1569" s="186" t="s">
        <v>834</v>
      </c>
      <c r="F1569" s="209" t="s">
        <v>316</v>
      </c>
      <c r="G1569" s="186">
        <v>44122100</v>
      </c>
      <c r="H1569" s="209" t="s">
        <v>2313</v>
      </c>
      <c r="I1569" s="275">
        <v>16</v>
      </c>
      <c r="J1569" s="186" t="s">
        <v>33</v>
      </c>
      <c r="K1569" s="269">
        <v>464100</v>
      </c>
      <c r="L1569" s="270">
        <v>1</v>
      </c>
      <c r="M1569" s="186" t="s">
        <v>2068</v>
      </c>
      <c r="N1569" s="229" t="s">
        <v>2069</v>
      </c>
      <c r="O1569" s="223" t="s">
        <v>127</v>
      </c>
      <c r="P1569" s="274" t="s">
        <v>127</v>
      </c>
      <c r="Q1569" s="186" t="s">
        <v>1997</v>
      </c>
    </row>
    <row r="1570" spans="1:17" ht="25.5" x14ac:dyDescent="0.2">
      <c r="A1570" s="266" t="s">
        <v>1990</v>
      </c>
      <c r="B1570" s="266" t="s">
        <v>1991</v>
      </c>
      <c r="C1570" s="266" t="s">
        <v>2014</v>
      </c>
      <c r="D1570" s="266" t="s">
        <v>2014</v>
      </c>
      <c r="E1570" s="186" t="s">
        <v>834</v>
      </c>
      <c r="F1570" s="209" t="s">
        <v>316</v>
      </c>
      <c r="G1570" s="186">
        <v>42291613</v>
      </c>
      <c r="H1570" s="209" t="s">
        <v>2314</v>
      </c>
      <c r="I1570" s="275">
        <v>16</v>
      </c>
      <c r="J1570" s="186" t="s">
        <v>33</v>
      </c>
      <c r="K1570" s="269">
        <v>556800</v>
      </c>
      <c r="L1570" s="270">
        <v>1</v>
      </c>
      <c r="M1570" s="186" t="s">
        <v>2068</v>
      </c>
      <c r="N1570" s="229" t="s">
        <v>2069</v>
      </c>
      <c r="O1570" s="223" t="s">
        <v>127</v>
      </c>
      <c r="P1570" s="274" t="s">
        <v>127</v>
      </c>
      <c r="Q1570" s="186" t="s">
        <v>1997</v>
      </c>
    </row>
    <row r="1571" spans="1:17" ht="25.5" x14ac:dyDescent="0.2">
      <c r="A1571" s="266" t="s">
        <v>1990</v>
      </c>
      <c r="B1571" s="266" t="s">
        <v>1991</v>
      </c>
      <c r="C1571" s="266" t="s">
        <v>2014</v>
      </c>
      <c r="D1571" s="266" t="s">
        <v>2014</v>
      </c>
      <c r="E1571" s="186" t="s">
        <v>834</v>
      </c>
      <c r="F1571" s="209" t="s">
        <v>316</v>
      </c>
      <c r="G1571" s="186">
        <v>44111800</v>
      </c>
      <c r="H1571" s="209" t="s">
        <v>2315</v>
      </c>
      <c r="I1571" s="275">
        <v>16</v>
      </c>
      <c r="J1571" s="186" t="s">
        <v>33</v>
      </c>
      <c r="K1571" s="269">
        <v>222380</v>
      </c>
      <c r="L1571" s="270">
        <v>1</v>
      </c>
      <c r="M1571" s="186" t="s">
        <v>2068</v>
      </c>
      <c r="N1571" s="229" t="s">
        <v>2069</v>
      </c>
      <c r="O1571" s="223" t="s">
        <v>127</v>
      </c>
      <c r="P1571" s="274" t="s">
        <v>127</v>
      </c>
      <c r="Q1571" s="186" t="s">
        <v>1997</v>
      </c>
    </row>
    <row r="1572" spans="1:17" ht="25.5" x14ac:dyDescent="0.2">
      <c r="A1572" s="266" t="s">
        <v>1990</v>
      </c>
      <c r="B1572" s="266" t="s">
        <v>1991</v>
      </c>
      <c r="C1572" s="266" t="s">
        <v>2014</v>
      </c>
      <c r="D1572" s="266" t="s">
        <v>2014</v>
      </c>
      <c r="E1572" s="186" t="s">
        <v>842</v>
      </c>
      <c r="F1572" s="209" t="s">
        <v>338</v>
      </c>
      <c r="G1572" s="271">
        <v>72102900</v>
      </c>
      <c r="H1572" s="268" t="s">
        <v>2316</v>
      </c>
      <c r="I1572" s="186">
        <v>10</v>
      </c>
      <c r="J1572" s="186" t="s">
        <v>33</v>
      </c>
      <c r="K1572" s="269">
        <v>700000000</v>
      </c>
      <c r="L1572" s="270">
        <v>1</v>
      </c>
      <c r="M1572" s="186" t="s">
        <v>2078</v>
      </c>
      <c r="N1572" s="229" t="s">
        <v>2317</v>
      </c>
      <c r="O1572" s="274" t="s">
        <v>79</v>
      </c>
      <c r="P1572" s="274" t="s">
        <v>79</v>
      </c>
      <c r="Q1572" s="275" t="s">
        <v>2002</v>
      </c>
    </row>
    <row r="1573" spans="1:17" ht="51" x14ac:dyDescent="0.2">
      <c r="A1573" s="266" t="s">
        <v>1990</v>
      </c>
      <c r="B1573" s="266" t="s">
        <v>1991</v>
      </c>
      <c r="C1573" s="266" t="s">
        <v>1992</v>
      </c>
      <c r="D1573" s="266" t="s">
        <v>1992</v>
      </c>
      <c r="E1573" s="186" t="s">
        <v>848</v>
      </c>
      <c r="F1573" s="209" t="s">
        <v>639</v>
      </c>
      <c r="G1573" s="271"/>
      <c r="H1573" s="268" t="s">
        <v>2318</v>
      </c>
      <c r="I1573" s="275">
        <v>16</v>
      </c>
      <c r="J1573" s="186" t="s">
        <v>33</v>
      </c>
      <c r="K1573" s="269">
        <v>10000000</v>
      </c>
      <c r="L1573" s="270">
        <v>2</v>
      </c>
      <c r="M1573" s="186" t="s">
        <v>2078</v>
      </c>
      <c r="N1573" s="229" t="s">
        <v>2319</v>
      </c>
      <c r="O1573" s="274" t="s">
        <v>127</v>
      </c>
      <c r="P1573" s="274" t="s">
        <v>127</v>
      </c>
      <c r="Q1573" s="275" t="s">
        <v>2320</v>
      </c>
    </row>
    <row r="1574" spans="1:17" ht="89.25" x14ac:dyDescent="0.2">
      <c r="A1574" s="266" t="s">
        <v>1990</v>
      </c>
      <c r="B1574" s="266" t="s">
        <v>1991</v>
      </c>
      <c r="C1574" s="266" t="s">
        <v>2321</v>
      </c>
      <c r="D1574" s="266" t="s">
        <v>2321</v>
      </c>
      <c r="E1574" s="186" t="s">
        <v>1620</v>
      </c>
      <c r="F1574" s="209" t="s">
        <v>1621</v>
      </c>
      <c r="G1574" s="271">
        <v>78111502</v>
      </c>
      <c r="H1574" s="268" t="s">
        <v>2322</v>
      </c>
      <c r="I1574" s="186">
        <v>10</v>
      </c>
      <c r="J1574" s="276" t="s">
        <v>230</v>
      </c>
      <c r="K1574" s="269">
        <v>150000000</v>
      </c>
      <c r="L1574" s="270">
        <v>6</v>
      </c>
      <c r="M1574" s="186" t="s">
        <v>2078</v>
      </c>
      <c r="N1574" s="229" t="s">
        <v>2323</v>
      </c>
      <c r="O1574" s="274" t="s">
        <v>127</v>
      </c>
      <c r="P1574" s="274" t="s">
        <v>127</v>
      </c>
      <c r="Q1574" s="275" t="s">
        <v>2002</v>
      </c>
    </row>
    <row r="1575" spans="1:17" ht="76.5" x14ac:dyDescent="0.2">
      <c r="A1575" s="266" t="s">
        <v>1990</v>
      </c>
      <c r="B1575" s="266" t="s">
        <v>1991</v>
      </c>
      <c r="C1575" s="266" t="s">
        <v>190</v>
      </c>
      <c r="D1575" s="266" t="s">
        <v>190</v>
      </c>
      <c r="E1575" s="186" t="s">
        <v>855</v>
      </c>
      <c r="F1575" s="209" t="s">
        <v>360</v>
      </c>
      <c r="G1575" s="271">
        <v>78102203</v>
      </c>
      <c r="H1575" s="268" t="s">
        <v>2324</v>
      </c>
      <c r="I1575" s="186">
        <v>10</v>
      </c>
      <c r="J1575" s="276" t="s">
        <v>230</v>
      </c>
      <c r="K1575" s="269">
        <v>30000000</v>
      </c>
      <c r="L1575" s="270">
        <v>1</v>
      </c>
      <c r="M1575" s="186" t="s">
        <v>2078</v>
      </c>
      <c r="N1575" s="229" t="s">
        <v>2325</v>
      </c>
      <c r="O1575" s="274" t="s">
        <v>127</v>
      </c>
      <c r="P1575" s="274" t="s">
        <v>127</v>
      </c>
      <c r="Q1575" s="275" t="s">
        <v>2025</v>
      </c>
    </row>
    <row r="1576" spans="1:17" ht="76.5" x14ac:dyDescent="0.2">
      <c r="A1576" s="266" t="s">
        <v>1990</v>
      </c>
      <c r="B1576" s="266" t="s">
        <v>1991</v>
      </c>
      <c r="C1576" s="266" t="s">
        <v>190</v>
      </c>
      <c r="D1576" s="266" t="s">
        <v>190</v>
      </c>
      <c r="E1576" s="186" t="s">
        <v>855</v>
      </c>
      <c r="F1576" s="209" t="s">
        <v>360</v>
      </c>
      <c r="G1576" s="271">
        <v>78102203</v>
      </c>
      <c r="H1576" s="268" t="s">
        <v>2324</v>
      </c>
      <c r="I1576" s="186">
        <v>10</v>
      </c>
      <c r="J1576" s="276" t="s">
        <v>33</v>
      </c>
      <c r="K1576" s="269">
        <v>15000000</v>
      </c>
      <c r="L1576" s="270">
        <v>1</v>
      </c>
      <c r="M1576" s="186" t="s">
        <v>2078</v>
      </c>
      <c r="N1576" s="229" t="s">
        <v>2325</v>
      </c>
      <c r="O1576" s="274" t="s">
        <v>79</v>
      </c>
      <c r="P1576" s="274" t="s">
        <v>79</v>
      </c>
      <c r="Q1576" s="275" t="s">
        <v>2025</v>
      </c>
    </row>
    <row r="1577" spans="1:17" ht="38.25" x14ac:dyDescent="0.2">
      <c r="A1577" s="266" t="s">
        <v>1990</v>
      </c>
      <c r="B1577" s="266" t="s">
        <v>1991</v>
      </c>
      <c r="C1577" s="266" t="s">
        <v>2014</v>
      </c>
      <c r="D1577" s="266" t="s">
        <v>2014</v>
      </c>
      <c r="E1577" s="186" t="s">
        <v>858</v>
      </c>
      <c r="F1577" s="209" t="s">
        <v>363</v>
      </c>
      <c r="G1577" s="271">
        <v>83101800</v>
      </c>
      <c r="H1577" s="268" t="s">
        <v>2326</v>
      </c>
      <c r="I1577" s="186">
        <v>10</v>
      </c>
      <c r="J1577" s="276" t="s">
        <v>33</v>
      </c>
      <c r="K1577" s="269">
        <v>1720000000</v>
      </c>
      <c r="L1577" s="270">
        <v>1</v>
      </c>
      <c r="M1577" s="186" t="s">
        <v>2078</v>
      </c>
      <c r="N1577" s="229" t="s">
        <v>2327</v>
      </c>
      <c r="O1577" s="274" t="s">
        <v>127</v>
      </c>
      <c r="P1577" s="274" t="s">
        <v>127</v>
      </c>
      <c r="Q1577" s="275" t="s">
        <v>2320</v>
      </c>
    </row>
    <row r="1578" spans="1:17" ht="38.25" x14ac:dyDescent="0.2">
      <c r="A1578" s="266" t="s">
        <v>1990</v>
      </c>
      <c r="B1578" s="266" t="s">
        <v>1991</v>
      </c>
      <c r="C1578" s="266" t="s">
        <v>2014</v>
      </c>
      <c r="D1578" s="266" t="s">
        <v>2014</v>
      </c>
      <c r="E1578" s="186" t="s">
        <v>858</v>
      </c>
      <c r="F1578" s="209" t="s">
        <v>363</v>
      </c>
      <c r="G1578" s="271">
        <v>83101500</v>
      </c>
      <c r="H1578" s="268" t="s">
        <v>2328</v>
      </c>
      <c r="I1578" s="186">
        <v>10</v>
      </c>
      <c r="J1578" s="276" t="s">
        <v>33</v>
      </c>
      <c r="K1578" s="269">
        <v>75000000</v>
      </c>
      <c r="L1578" s="270">
        <v>3</v>
      </c>
      <c r="M1578" s="186" t="s">
        <v>2078</v>
      </c>
      <c r="N1578" s="229" t="s">
        <v>2327</v>
      </c>
      <c r="O1578" s="274" t="s">
        <v>127</v>
      </c>
      <c r="P1578" s="274" t="s">
        <v>127</v>
      </c>
      <c r="Q1578" s="275" t="s">
        <v>2320</v>
      </c>
    </row>
    <row r="1579" spans="1:17" ht="51" x14ac:dyDescent="0.2">
      <c r="A1579" s="266" t="s">
        <v>1990</v>
      </c>
      <c r="B1579" s="266" t="s">
        <v>1991</v>
      </c>
      <c r="C1579" s="266" t="s">
        <v>1992</v>
      </c>
      <c r="D1579" s="266" t="s">
        <v>1992</v>
      </c>
      <c r="E1579" s="186" t="s">
        <v>862</v>
      </c>
      <c r="F1579" s="209" t="s">
        <v>368</v>
      </c>
      <c r="G1579" s="271">
        <v>86101600</v>
      </c>
      <c r="H1579" s="268" t="s">
        <v>2329</v>
      </c>
      <c r="I1579" s="186">
        <v>10</v>
      </c>
      <c r="J1579" s="276" t="s">
        <v>33</v>
      </c>
      <c r="K1579" s="269">
        <v>8100000</v>
      </c>
      <c r="L1579" s="270">
        <v>1</v>
      </c>
      <c r="M1579" s="186" t="s">
        <v>2078</v>
      </c>
      <c r="N1579" s="229" t="s">
        <v>2330</v>
      </c>
      <c r="O1579" s="274" t="s">
        <v>127</v>
      </c>
      <c r="P1579" s="274" t="s">
        <v>127</v>
      </c>
      <c r="Q1579" s="275" t="s">
        <v>2320</v>
      </c>
    </row>
    <row r="1580" spans="1:17" ht="38.25" x14ac:dyDescent="0.2">
      <c r="A1580" s="266" t="s">
        <v>1990</v>
      </c>
      <c r="B1580" s="266" t="s">
        <v>1991</v>
      </c>
      <c r="C1580" s="266" t="s">
        <v>2014</v>
      </c>
      <c r="D1580" s="266" t="s">
        <v>2014</v>
      </c>
      <c r="E1580" s="186" t="s">
        <v>862</v>
      </c>
      <c r="F1580" s="209" t="s">
        <v>368</v>
      </c>
      <c r="G1580" s="271">
        <v>84131600</v>
      </c>
      <c r="H1580" s="268" t="s">
        <v>2331</v>
      </c>
      <c r="I1580" s="186">
        <v>10</v>
      </c>
      <c r="J1580" s="276" t="s">
        <v>230</v>
      </c>
      <c r="K1580" s="269">
        <v>180000000</v>
      </c>
      <c r="L1580" s="270">
        <v>1</v>
      </c>
      <c r="M1580" s="186" t="s">
        <v>2068</v>
      </c>
      <c r="N1580" s="229" t="s">
        <v>2332</v>
      </c>
      <c r="O1580" s="274" t="s">
        <v>127</v>
      </c>
      <c r="P1580" s="274" t="s">
        <v>127</v>
      </c>
      <c r="Q1580" s="275" t="s">
        <v>2002</v>
      </c>
    </row>
    <row r="1581" spans="1:17" ht="38.25" x14ac:dyDescent="0.2">
      <c r="A1581" s="266" t="s">
        <v>1990</v>
      </c>
      <c r="B1581" s="266" t="s">
        <v>1991</v>
      </c>
      <c r="C1581" s="266" t="s">
        <v>2014</v>
      </c>
      <c r="D1581" s="266" t="s">
        <v>2014</v>
      </c>
      <c r="E1581" s="186" t="s">
        <v>862</v>
      </c>
      <c r="F1581" s="209" t="s">
        <v>368</v>
      </c>
      <c r="G1581" s="271">
        <v>84131600</v>
      </c>
      <c r="H1581" s="268" t="s">
        <v>2333</v>
      </c>
      <c r="I1581" s="186">
        <v>10</v>
      </c>
      <c r="J1581" s="276" t="s">
        <v>33</v>
      </c>
      <c r="K1581" s="269">
        <v>579000000</v>
      </c>
      <c r="L1581" s="270">
        <v>1</v>
      </c>
      <c r="M1581" s="186" t="s">
        <v>2078</v>
      </c>
      <c r="N1581" s="229" t="s">
        <v>2332</v>
      </c>
      <c r="O1581" s="274" t="s">
        <v>79</v>
      </c>
      <c r="P1581" s="274" t="s">
        <v>79</v>
      </c>
      <c r="Q1581" s="275" t="s">
        <v>2002</v>
      </c>
    </row>
    <row r="1582" spans="1:17" ht="63.75" x14ac:dyDescent="0.2">
      <c r="A1582" s="266" t="s">
        <v>1990</v>
      </c>
      <c r="B1582" s="266" t="s">
        <v>1991</v>
      </c>
      <c r="C1582" s="266" t="s">
        <v>1992</v>
      </c>
      <c r="D1582" s="266" t="s">
        <v>1992</v>
      </c>
      <c r="E1582" s="186" t="s">
        <v>865</v>
      </c>
      <c r="F1582" s="209" t="s">
        <v>866</v>
      </c>
      <c r="G1582" s="271">
        <v>80131500</v>
      </c>
      <c r="H1582" s="268" t="s">
        <v>2334</v>
      </c>
      <c r="I1582" s="186">
        <v>10</v>
      </c>
      <c r="J1582" s="276" t="s">
        <v>230</v>
      </c>
      <c r="K1582" s="269">
        <v>400000000</v>
      </c>
      <c r="L1582" s="270">
        <v>1</v>
      </c>
      <c r="M1582" s="186" t="s">
        <v>2078</v>
      </c>
      <c r="N1582" s="229" t="s">
        <v>2335</v>
      </c>
      <c r="O1582" s="274" t="s">
        <v>127</v>
      </c>
      <c r="P1582" s="274" t="s">
        <v>127</v>
      </c>
      <c r="Q1582" s="275" t="s">
        <v>2025</v>
      </c>
    </row>
    <row r="1583" spans="1:17" ht="25.5" x14ac:dyDescent="0.2">
      <c r="A1583" s="266" t="s">
        <v>1990</v>
      </c>
      <c r="B1583" s="266" t="s">
        <v>1991</v>
      </c>
      <c r="C1583" s="266" t="s">
        <v>2014</v>
      </c>
      <c r="D1583" s="266" t="s">
        <v>2014</v>
      </c>
      <c r="E1583" s="186" t="s">
        <v>865</v>
      </c>
      <c r="F1583" s="209" t="s">
        <v>866</v>
      </c>
      <c r="G1583" s="271">
        <v>80131500</v>
      </c>
      <c r="H1583" s="268" t="s">
        <v>2336</v>
      </c>
      <c r="I1583" s="186">
        <v>10</v>
      </c>
      <c r="J1583" s="276" t="s">
        <v>33</v>
      </c>
      <c r="K1583" s="269">
        <v>96000000</v>
      </c>
      <c r="L1583" s="270">
        <v>1</v>
      </c>
      <c r="M1583" s="186" t="s">
        <v>2078</v>
      </c>
      <c r="N1583" s="229" t="s">
        <v>2337</v>
      </c>
      <c r="O1583" s="274" t="s">
        <v>127</v>
      </c>
      <c r="P1583" s="274" t="s">
        <v>127</v>
      </c>
      <c r="Q1583" s="275" t="s">
        <v>2320</v>
      </c>
    </row>
    <row r="1584" spans="1:17" ht="63.75" x14ac:dyDescent="0.2">
      <c r="A1584" s="266" t="s">
        <v>1990</v>
      </c>
      <c r="B1584" s="266" t="s">
        <v>1991</v>
      </c>
      <c r="C1584" s="266" t="s">
        <v>1992</v>
      </c>
      <c r="D1584" s="266" t="s">
        <v>1992</v>
      </c>
      <c r="E1584" s="186" t="s">
        <v>865</v>
      </c>
      <c r="F1584" s="209" t="s">
        <v>866</v>
      </c>
      <c r="G1584" s="271">
        <v>80131800</v>
      </c>
      <c r="H1584" s="268" t="s">
        <v>2334</v>
      </c>
      <c r="I1584" s="275">
        <v>16</v>
      </c>
      <c r="J1584" s="276" t="s">
        <v>33</v>
      </c>
      <c r="K1584" s="269">
        <v>467840000</v>
      </c>
      <c r="L1584" s="270">
        <v>1</v>
      </c>
      <c r="M1584" s="186" t="s">
        <v>2078</v>
      </c>
      <c r="N1584" s="229" t="s">
        <v>2335</v>
      </c>
      <c r="O1584" s="274" t="s">
        <v>36</v>
      </c>
      <c r="P1584" s="274" t="s">
        <v>36</v>
      </c>
      <c r="Q1584" s="275" t="s">
        <v>2025</v>
      </c>
    </row>
    <row r="1585" spans="1:17" ht="51" x14ac:dyDescent="0.2">
      <c r="A1585" s="266" t="s">
        <v>1990</v>
      </c>
      <c r="B1585" s="266" t="s">
        <v>1991</v>
      </c>
      <c r="C1585" s="266" t="s">
        <v>1992</v>
      </c>
      <c r="D1585" s="266" t="s">
        <v>1992</v>
      </c>
      <c r="E1585" s="186" t="s">
        <v>1629</v>
      </c>
      <c r="F1585" s="209" t="s">
        <v>1630</v>
      </c>
      <c r="G1585" s="271">
        <v>86101600</v>
      </c>
      <c r="H1585" s="268" t="s">
        <v>2338</v>
      </c>
      <c r="I1585" s="186">
        <v>10</v>
      </c>
      <c r="J1585" s="276" t="s">
        <v>33</v>
      </c>
      <c r="K1585" s="269">
        <v>72117359</v>
      </c>
      <c r="L1585" s="270">
        <v>1</v>
      </c>
      <c r="M1585" s="186" t="s">
        <v>2078</v>
      </c>
      <c r="N1585" s="229" t="s">
        <v>2339</v>
      </c>
      <c r="O1585" s="274" t="s">
        <v>127</v>
      </c>
      <c r="P1585" s="274" t="s">
        <v>127</v>
      </c>
      <c r="Q1585" s="275" t="s">
        <v>2025</v>
      </c>
    </row>
    <row r="1586" spans="1:17" ht="38.25" x14ac:dyDescent="0.2">
      <c r="A1586" s="266" t="s">
        <v>1990</v>
      </c>
      <c r="B1586" s="266" t="s">
        <v>1991</v>
      </c>
      <c r="C1586" s="266" t="s">
        <v>1992</v>
      </c>
      <c r="D1586" s="266" t="s">
        <v>1992</v>
      </c>
      <c r="E1586" s="186" t="s">
        <v>1629</v>
      </c>
      <c r="F1586" s="209" t="s">
        <v>1630</v>
      </c>
      <c r="G1586" s="271">
        <v>86101600</v>
      </c>
      <c r="H1586" s="268" t="s">
        <v>2340</v>
      </c>
      <c r="I1586" s="186">
        <v>10</v>
      </c>
      <c r="J1586" s="276" t="s">
        <v>33</v>
      </c>
      <c r="K1586" s="269">
        <v>55781320.68</v>
      </c>
      <c r="L1586" s="270">
        <v>1</v>
      </c>
      <c r="M1586" s="186" t="s">
        <v>2078</v>
      </c>
      <c r="N1586" s="229" t="s">
        <v>2341</v>
      </c>
      <c r="O1586" s="274" t="s">
        <v>127</v>
      </c>
      <c r="P1586" s="274" t="s">
        <v>127</v>
      </c>
      <c r="Q1586" s="275" t="s">
        <v>2025</v>
      </c>
    </row>
    <row r="1587" spans="1:17" ht="51" x14ac:dyDescent="0.2">
      <c r="A1587" s="266" t="s">
        <v>1990</v>
      </c>
      <c r="B1587" s="266" t="s">
        <v>1991</v>
      </c>
      <c r="C1587" s="266" t="s">
        <v>1992</v>
      </c>
      <c r="D1587" s="266" t="s">
        <v>1992</v>
      </c>
      <c r="E1587" s="186" t="s">
        <v>1629</v>
      </c>
      <c r="F1587" s="209" t="s">
        <v>1630</v>
      </c>
      <c r="G1587" s="271">
        <v>86101600</v>
      </c>
      <c r="H1587" s="268" t="s">
        <v>2342</v>
      </c>
      <c r="I1587" s="186">
        <v>10</v>
      </c>
      <c r="J1587" s="276" t="s">
        <v>33</v>
      </c>
      <c r="K1587" s="269">
        <v>55781320.32</v>
      </c>
      <c r="L1587" s="270">
        <v>1</v>
      </c>
      <c r="M1587" s="186" t="s">
        <v>2078</v>
      </c>
      <c r="N1587" s="229" t="s">
        <v>2343</v>
      </c>
      <c r="O1587" s="274" t="s">
        <v>127</v>
      </c>
      <c r="P1587" s="274" t="s">
        <v>127</v>
      </c>
      <c r="Q1587" s="275" t="s">
        <v>2025</v>
      </c>
    </row>
    <row r="1588" spans="1:17" ht="76.5" x14ac:dyDescent="0.2">
      <c r="A1588" s="266" t="s">
        <v>1990</v>
      </c>
      <c r="B1588" s="266" t="s">
        <v>1991</v>
      </c>
      <c r="C1588" s="266" t="s">
        <v>2009</v>
      </c>
      <c r="D1588" s="266" t="s">
        <v>2009</v>
      </c>
      <c r="E1588" s="186" t="s">
        <v>1629</v>
      </c>
      <c r="F1588" s="209" t="s">
        <v>1630</v>
      </c>
      <c r="G1588" s="271">
        <v>80101510</v>
      </c>
      <c r="H1588" s="268" t="s">
        <v>2344</v>
      </c>
      <c r="I1588" s="186">
        <v>10</v>
      </c>
      <c r="J1588" s="276" t="s">
        <v>33</v>
      </c>
      <c r="K1588" s="269">
        <v>30000000</v>
      </c>
      <c r="L1588" s="270">
        <v>1</v>
      </c>
      <c r="M1588" s="186" t="s">
        <v>2078</v>
      </c>
      <c r="N1588" s="229" t="s">
        <v>2345</v>
      </c>
      <c r="O1588" s="274" t="s">
        <v>127</v>
      </c>
      <c r="P1588" s="274" t="s">
        <v>127</v>
      </c>
      <c r="Q1588" s="275" t="s">
        <v>2025</v>
      </c>
    </row>
    <row r="1589" spans="1:17" ht="51" customHeight="1" x14ac:dyDescent="0.2">
      <c r="A1589" s="266" t="s">
        <v>1990</v>
      </c>
      <c r="B1589" s="266" t="s">
        <v>1991</v>
      </c>
      <c r="C1589" s="266" t="s">
        <v>2014</v>
      </c>
      <c r="D1589" s="266" t="s">
        <v>2014</v>
      </c>
      <c r="E1589" s="186" t="s">
        <v>1629</v>
      </c>
      <c r="F1589" s="209" t="s">
        <v>1630</v>
      </c>
      <c r="G1589" s="271">
        <v>86101600</v>
      </c>
      <c r="H1589" s="268" t="s">
        <v>2346</v>
      </c>
      <c r="I1589" s="186">
        <v>10</v>
      </c>
      <c r="J1589" s="276" t="s">
        <v>33</v>
      </c>
      <c r="K1589" s="269">
        <v>63800000</v>
      </c>
      <c r="L1589" s="270">
        <v>1</v>
      </c>
      <c r="M1589" s="186" t="s">
        <v>2078</v>
      </c>
      <c r="N1589" s="229" t="s">
        <v>2347</v>
      </c>
      <c r="O1589" s="274" t="s">
        <v>127</v>
      </c>
      <c r="P1589" s="274" t="s">
        <v>127</v>
      </c>
      <c r="Q1589" s="275" t="s">
        <v>2025</v>
      </c>
    </row>
    <row r="1590" spans="1:17" ht="89.25" x14ac:dyDescent="0.2">
      <c r="A1590" s="266" t="s">
        <v>1990</v>
      </c>
      <c r="B1590" s="266" t="s">
        <v>1991</v>
      </c>
      <c r="C1590" s="266" t="s">
        <v>1992</v>
      </c>
      <c r="D1590" s="266" t="s">
        <v>1992</v>
      </c>
      <c r="E1590" s="186" t="s">
        <v>869</v>
      </c>
      <c r="F1590" s="209" t="s">
        <v>870</v>
      </c>
      <c r="G1590" s="186">
        <v>84111600</v>
      </c>
      <c r="H1590" s="209" t="s">
        <v>2348</v>
      </c>
      <c r="I1590" s="186">
        <v>10</v>
      </c>
      <c r="J1590" s="276" t="s">
        <v>33</v>
      </c>
      <c r="K1590" s="269">
        <v>61800000</v>
      </c>
      <c r="L1590" s="270">
        <v>1</v>
      </c>
      <c r="M1590" s="186" t="s">
        <v>2078</v>
      </c>
      <c r="N1590" s="229" t="s">
        <v>2349</v>
      </c>
      <c r="O1590" s="223" t="s">
        <v>35</v>
      </c>
      <c r="P1590" s="223" t="s">
        <v>35</v>
      </c>
      <c r="Q1590" s="186" t="s">
        <v>2350</v>
      </c>
    </row>
    <row r="1591" spans="1:17" ht="51" x14ac:dyDescent="0.2">
      <c r="A1591" s="266" t="s">
        <v>1990</v>
      </c>
      <c r="B1591" s="266" t="s">
        <v>1991</v>
      </c>
      <c r="C1591" s="266" t="s">
        <v>1992</v>
      </c>
      <c r="D1591" s="266" t="s">
        <v>1992</v>
      </c>
      <c r="E1591" s="186" t="s">
        <v>869</v>
      </c>
      <c r="F1591" s="209" t="s">
        <v>870</v>
      </c>
      <c r="G1591" s="186">
        <v>81112202</v>
      </c>
      <c r="H1591" s="209" t="s">
        <v>2351</v>
      </c>
      <c r="I1591" s="186">
        <v>10</v>
      </c>
      <c r="J1591" s="276" t="s">
        <v>33</v>
      </c>
      <c r="K1591" s="269">
        <v>3653706000</v>
      </c>
      <c r="L1591" s="270">
        <v>1</v>
      </c>
      <c r="M1591" s="186" t="s">
        <v>2078</v>
      </c>
      <c r="N1591" s="229" t="s">
        <v>2352</v>
      </c>
      <c r="O1591" s="274"/>
      <c r="P1591" s="274"/>
      <c r="Q1591" s="275"/>
    </row>
    <row r="1592" spans="1:17" ht="89.25" x14ac:dyDescent="0.2">
      <c r="A1592" s="266" t="s">
        <v>1990</v>
      </c>
      <c r="B1592" s="266" t="s">
        <v>1991</v>
      </c>
      <c r="C1592" s="266" t="s">
        <v>1992</v>
      </c>
      <c r="D1592" s="266" t="s">
        <v>1992</v>
      </c>
      <c r="E1592" s="186" t="s">
        <v>869</v>
      </c>
      <c r="F1592" s="209" t="s">
        <v>870</v>
      </c>
      <c r="G1592" s="186">
        <v>84111600</v>
      </c>
      <c r="H1592" s="209" t="s">
        <v>2353</v>
      </c>
      <c r="I1592" s="186">
        <v>10</v>
      </c>
      <c r="J1592" s="276" t="s">
        <v>33</v>
      </c>
      <c r="K1592" s="269">
        <v>12000000</v>
      </c>
      <c r="L1592" s="270">
        <v>1</v>
      </c>
      <c r="M1592" s="186" t="s">
        <v>2078</v>
      </c>
      <c r="N1592" s="229" t="s">
        <v>2354</v>
      </c>
      <c r="O1592" s="274" t="s">
        <v>35</v>
      </c>
      <c r="P1592" s="274" t="s">
        <v>35</v>
      </c>
      <c r="Q1592" s="275" t="s">
        <v>2025</v>
      </c>
    </row>
    <row r="1593" spans="1:17" ht="25.5" customHeight="1" x14ac:dyDescent="0.2">
      <c r="A1593" s="266" t="s">
        <v>1990</v>
      </c>
      <c r="B1593" s="266" t="s">
        <v>1991</v>
      </c>
      <c r="C1593" s="277" t="s">
        <v>2009</v>
      </c>
      <c r="D1593" s="277" t="s">
        <v>2009</v>
      </c>
      <c r="E1593" s="186" t="s">
        <v>869</v>
      </c>
      <c r="F1593" s="278" t="s">
        <v>870</v>
      </c>
      <c r="G1593" s="186">
        <v>81112000</v>
      </c>
      <c r="H1593" s="279" t="s">
        <v>2355</v>
      </c>
      <c r="I1593" s="280">
        <v>10</v>
      </c>
      <c r="J1593" s="281" t="s">
        <v>33</v>
      </c>
      <c r="K1593" s="282">
        <v>300000000</v>
      </c>
      <c r="L1593" s="283">
        <v>1</v>
      </c>
      <c r="M1593" s="284" t="s">
        <v>2078</v>
      </c>
      <c r="N1593" s="285" t="s">
        <v>2356</v>
      </c>
      <c r="O1593" s="286" t="s">
        <v>36</v>
      </c>
      <c r="P1593" s="286" t="s">
        <v>36</v>
      </c>
      <c r="Q1593" s="287" t="s">
        <v>2002</v>
      </c>
    </row>
    <row r="1594" spans="1:17" ht="25.5" customHeight="1" x14ac:dyDescent="0.2">
      <c r="A1594" s="266" t="s">
        <v>1990</v>
      </c>
      <c r="B1594" s="266" t="s">
        <v>1991</v>
      </c>
      <c r="C1594" s="288"/>
      <c r="D1594" s="288"/>
      <c r="E1594" s="186" t="s">
        <v>869</v>
      </c>
      <c r="F1594" s="278"/>
      <c r="G1594" s="186">
        <v>82111800</v>
      </c>
      <c r="H1594" s="279"/>
      <c r="I1594" s="280"/>
      <c r="J1594" s="281"/>
      <c r="K1594" s="289"/>
      <c r="L1594" s="290"/>
      <c r="M1594" s="291"/>
      <c r="N1594" s="292"/>
      <c r="O1594" s="293"/>
      <c r="P1594" s="293"/>
      <c r="Q1594" s="294"/>
    </row>
    <row r="1595" spans="1:17" ht="25.5" customHeight="1" x14ac:dyDescent="0.2">
      <c r="A1595" s="266" t="s">
        <v>1990</v>
      </c>
      <c r="B1595" s="266" t="s">
        <v>1991</v>
      </c>
      <c r="C1595" s="295"/>
      <c r="D1595" s="295"/>
      <c r="E1595" s="186" t="s">
        <v>869</v>
      </c>
      <c r="F1595" s="278"/>
      <c r="G1595" s="186">
        <v>82121800</v>
      </c>
      <c r="H1595" s="279"/>
      <c r="I1595" s="280"/>
      <c r="J1595" s="281"/>
      <c r="K1595" s="296"/>
      <c r="L1595" s="297"/>
      <c r="M1595" s="298"/>
      <c r="N1595" s="299"/>
      <c r="O1595" s="300"/>
      <c r="P1595" s="300"/>
      <c r="Q1595" s="301"/>
    </row>
    <row r="1596" spans="1:17" ht="89.25" x14ac:dyDescent="0.2">
      <c r="A1596" s="266" t="s">
        <v>1990</v>
      </c>
      <c r="B1596" s="266" t="s">
        <v>1991</v>
      </c>
      <c r="C1596" s="266" t="s">
        <v>1992</v>
      </c>
      <c r="D1596" s="266" t="s">
        <v>1992</v>
      </c>
      <c r="E1596" s="186" t="s">
        <v>869</v>
      </c>
      <c r="F1596" s="209" t="s">
        <v>870</v>
      </c>
      <c r="G1596" s="186">
        <v>80141706</v>
      </c>
      <c r="H1596" s="209" t="s">
        <v>2357</v>
      </c>
      <c r="I1596" s="275">
        <v>16</v>
      </c>
      <c r="J1596" s="276" t="s">
        <v>33</v>
      </c>
      <c r="K1596" s="269">
        <v>45000000</v>
      </c>
      <c r="L1596" s="270">
        <v>1</v>
      </c>
      <c r="M1596" s="186" t="s">
        <v>2078</v>
      </c>
      <c r="N1596" s="229" t="s">
        <v>2358</v>
      </c>
      <c r="O1596" s="223" t="s">
        <v>67</v>
      </c>
      <c r="P1596" s="223" t="s">
        <v>67</v>
      </c>
      <c r="Q1596" s="186" t="s">
        <v>1997</v>
      </c>
    </row>
    <row r="1597" spans="1:17" ht="36" customHeight="1" x14ac:dyDescent="0.2">
      <c r="A1597" s="266" t="s">
        <v>1990</v>
      </c>
      <c r="B1597" s="266" t="s">
        <v>1991</v>
      </c>
      <c r="C1597" s="266" t="s">
        <v>2009</v>
      </c>
      <c r="D1597" s="266" t="s">
        <v>2009</v>
      </c>
      <c r="E1597" s="186" t="s">
        <v>869</v>
      </c>
      <c r="F1597" s="209" t="s">
        <v>870</v>
      </c>
      <c r="G1597" s="186">
        <v>81112204</v>
      </c>
      <c r="H1597" s="209" t="s">
        <v>2359</v>
      </c>
      <c r="I1597" s="275">
        <v>16</v>
      </c>
      <c r="J1597" s="276" t="s">
        <v>33</v>
      </c>
      <c r="K1597" s="269">
        <v>500000000</v>
      </c>
      <c r="L1597" s="270">
        <v>1</v>
      </c>
      <c r="M1597" s="186" t="s">
        <v>2078</v>
      </c>
      <c r="N1597" s="229" t="s">
        <v>2360</v>
      </c>
      <c r="O1597" s="274" t="s">
        <v>36</v>
      </c>
      <c r="P1597" s="274" t="s">
        <v>36</v>
      </c>
      <c r="Q1597" s="275" t="s">
        <v>2002</v>
      </c>
    </row>
    <row r="1598" spans="1:17" ht="63.75" x14ac:dyDescent="0.2">
      <c r="A1598" s="266" t="s">
        <v>1990</v>
      </c>
      <c r="B1598" s="266" t="s">
        <v>1991</v>
      </c>
      <c r="C1598" s="266" t="s">
        <v>2305</v>
      </c>
      <c r="D1598" s="266" t="s">
        <v>2305</v>
      </c>
      <c r="E1598" s="186" t="s">
        <v>869</v>
      </c>
      <c r="F1598" s="209" t="s">
        <v>870</v>
      </c>
      <c r="G1598" s="186">
        <v>77101501</v>
      </c>
      <c r="H1598" s="209" t="s">
        <v>2361</v>
      </c>
      <c r="I1598" s="275">
        <v>16</v>
      </c>
      <c r="J1598" s="276" t="s">
        <v>33</v>
      </c>
      <c r="K1598" s="269">
        <v>7000000</v>
      </c>
      <c r="L1598" s="270">
        <v>1</v>
      </c>
      <c r="M1598" s="186" t="s">
        <v>2078</v>
      </c>
      <c r="N1598" s="229" t="s">
        <v>2362</v>
      </c>
      <c r="O1598" s="274" t="s">
        <v>68</v>
      </c>
      <c r="P1598" s="274" t="s">
        <v>68</v>
      </c>
      <c r="Q1598" s="275" t="s">
        <v>1997</v>
      </c>
    </row>
    <row r="1599" spans="1:17" ht="178.5" x14ac:dyDescent="0.2">
      <c r="A1599" s="266" t="s">
        <v>1990</v>
      </c>
      <c r="B1599" s="266" t="s">
        <v>1991</v>
      </c>
      <c r="C1599" s="266" t="s">
        <v>2363</v>
      </c>
      <c r="D1599" s="266" t="s">
        <v>2363</v>
      </c>
      <c r="E1599" s="186" t="s">
        <v>1309</v>
      </c>
      <c r="F1599" s="209" t="s">
        <v>1310</v>
      </c>
      <c r="G1599" s="186">
        <v>83111600</v>
      </c>
      <c r="H1599" s="268" t="s">
        <v>2364</v>
      </c>
      <c r="I1599" s="186">
        <v>10</v>
      </c>
      <c r="J1599" s="276" t="s">
        <v>33</v>
      </c>
      <c r="K1599" s="269">
        <v>742000000</v>
      </c>
      <c r="L1599" s="270">
        <v>1</v>
      </c>
      <c r="M1599" s="186" t="s">
        <v>2078</v>
      </c>
      <c r="N1599" s="229" t="s">
        <v>2365</v>
      </c>
      <c r="O1599" s="274" t="s">
        <v>35</v>
      </c>
      <c r="P1599" s="274" t="s">
        <v>35</v>
      </c>
      <c r="Q1599" s="275" t="s">
        <v>2002</v>
      </c>
    </row>
    <row r="1600" spans="1:17" ht="178.5" x14ac:dyDescent="0.2">
      <c r="A1600" s="266" t="s">
        <v>1990</v>
      </c>
      <c r="B1600" s="266" t="s">
        <v>1991</v>
      </c>
      <c r="C1600" s="266" t="s">
        <v>2363</v>
      </c>
      <c r="D1600" s="266" t="s">
        <v>2363</v>
      </c>
      <c r="E1600" s="186" t="s">
        <v>1309</v>
      </c>
      <c r="F1600" s="209" t="s">
        <v>1310</v>
      </c>
      <c r="G1600" s="186">
        <v>83111600</v>
      </c>
      <c r="H1600" s="268" t="s">
        <v>2366</v>
      </c>
      <c r="I1600" s="186">
        <v>10</v>
      </c>
      <c r="J1600" s="276" t="s">
        <v>33</v>
      </c>
      <c r="K1600" s="269">
        <v>150000000</v>
      </c>
      <c r="L1600" s="270">
        <v>1</v>
      </c>
      <c r="M1600" s="186" t="s">
        <v>2078</v>
      </c>
      <c r="N1600" s="218" t="s">
        <v>2365</v>
      </c>
      <c r="O1600" s="274" t="s">
        <v>35</v>
      </c>
      <c r="P1600" s="274" t="s">
        <v>35</v>
      </c>
      <c r="Q1600" s="275" t="s">
        <v>2002</v>
      </c>
    </row>
    <row r="1601" spans="1:17" ht="178.5" x14ac:dyDescent="0.2">
      <c r="A1601" s="266" t="s">
        <v>1990</v>
      </c>
      <c r="B1601" s="266" t="s">
        <v>1991</v>
      </c>
      <c r="C1601" s="266" t="s">
        <v>2363</v>
      </c>
      <c r="D1601" s="266" t="s">
        <v>2363</v>
      </c>
      <c r="E1601" s="186" t="s">
        <v>1309</v>
      </c>
      <c r="F1601" s="209" t="s">
        <v>1310</v>
      </c>
      <c r="G1601" s="186">
        <v>83111600</v>
      </c>
      <c r="H1601" s="268" t="s">
        <v>2367</v>
      </c>
      <c r="I1601" s="186">
        <v>10</v>
      </c>
      <c r="J1601" s="276" t="s">
        <v>33</v>
      </c>
      <c r="K1601" s="269">
        <v>114000000</v>
      </c>
      <c r="L1601" s="270">
        <v>1</v>
      </c>
      <c r="M1601" s="186" t="s">
        <v>2078</v>
      </c>
      <c r="N1601" s="218" t="s">
        <v>2365</v>
      </c>
      <c r="O1601" s="274" t="s">
        <v>35</v>
      </c>
      <c r="P1601" s="274" t="s">
        <v>35</v>
      </c>
      <c r="Q1601" s="275" t="s">
        <v>2002</v>
      </c>
    </row>
    <row r="1602" spans="1:17" ht="178.5" x14ac:dyDescent="0.2">
      <c r="A1602" s="266" t="s">
        <v>1990</v>
      </c>
      <c r="B1602" s="266" t="s">
        <v>1991</v>
      </c>
      <c r="C1602" s="266" t="s">
        <v>2363</v>
      </c>
      <c r="D1602" s="266" t="s">
        <v>2363</v>
      </c>
      <c r="E1602" s="186" t="s">
        <v>1309</v>
      </c>
      <c r="F1602" s="209" t="s">
        <v>1310</v>
      </c>
      <c r="G1602" s="186">
        <v>83111600</v>
      </c>
      <c r="H1602" s="268" t="s">
        <v>2368</v>
      </c>
      <c r="I1602" s="186">
        <v>10</v>
      </c>
      <c r="J1602" s="276" t="s">
        <v>33</v>
      </c>
      <c r="K1602" s="269">
        <v>59000000</v>
      </c>
      <c r="L1602" s="270">
        <v>1</v>
      </c>
      <c r="M1602" s="186" t="s">
        <v>2078</v>
      </c>
      <c r="N1602" s="218" t="s">
        <v>2365</v>
      </c>
      <c r="O1602" s="274" t="s">
        <v>35</v>
      </c>
      <c r="P1602" s="274" t="s">
        <v>35</v>
      </c>
      <c r="Q1602" s="275" t="s">
        <v>2002</v>
      </c>
    </row>
    <row r="1603" spans="1:17" ht="133.5" customHeight="1" x14ac:dyDescent="0.2">
      <c r="A1603" s="266" t="s">
        <v>1990</v>
      </c>
      <c r="B1603" s="266" t="s">
        <v>1991</v>
      </c>
      <c r="C1603" s="266" t="s">
        <v>2363</v>
      </c>
      <c r="D1603" s="266" t="s">
        <v>2363</v>
      </c>
      <c r="E1603" s="186" t="s">
        <v>1309</v>
      </c>
      <c r="F1603" s="209" t="s">
        <v>1310</v>
      </c>
      <c r="G1603" s="186">
        <v>83111600</v>
      </c>
      <c r="H1603" s="268" t="s">
        <v>2369</v>
      </c>
      <c r="I1603" s="186">
        <v>10</v>
      </c>
      <c r="J1603" s="276" t="s">
        <v>230</v>
      </c>
      <c r="K1603" s="269">
        <v>2005000000</v>
      </c>
      <c r="L1603" s="270">
        <v>1</v>
      </c>
      <c r="M1603" s="186" t="s">
        <v>2078</v>
      </c>
      <c r="N1603" s="218" t="s">
        <v>2365</v>
      </c>
      <c r="O1603" s="274" t="s">
        <v>35</v>
      </c>
      <c r="P1603" s="274" t="s">
        <v>35</v>
      </c>
      <c r="Q1603" s="275" t="s">
        <v>2002</v>
      </c>
    </row>
    <row r="1604" spans="1:17" ht="178.5" x14ac:dyDescent="0.2">
      <c r="A1604" s="266" t="s">
        <v>1990</v>
      </c>
      <c r="B1604" s="266" t="s">
        <v>1991</v>
      </c>
      <c r="C1604" s="266" t="s">
        <v>2363</v>
      </c>
      <c r="D1604" s="266" t="s">
        <v>2363</v>
      </c>
      <c r="E1604" s="186" t="s">
        <v>1309</v>
      </c>
      <c r="F1604" s="209" t="s">
        <v>1310</v>
      </c>
      <c r="G1604" s="186">
        <v>83111600</v>
      </c>
      <c r="H1604" s="268" t="s">
        <v>2370</v>
      </c>
      <c r="I1604" s="186">
        <v>10</v>
      </c>
      <c r="J1604" s="276" t="s">
        <v>230</v>
      </c>
      <c r="K1604" s="269">
        <v>405000000</v>
      </c>
      <c r="L1604" s="270">
        <v>1</v>
      </c>
      <c r="M1604" s="186" t="s">
        <v>2078</v>
      </c>
      <c r="N1604" s="218" t="s">
        <v>2365</v>
      </c>
      <c r="O1604" s="274" t="s">
        <v>35</v>
      </c>
      <c r="P1604" s="274" t="s">
        <v>35</v>
      </c>
      <c r="Q1604" s="275" t="s">
        <v>2002</v>
      </c>
    </row>
    <row r="1605" spans="1:17" ht="178.5" x14ac:dyDescent="0.2">
      <c r="A1605" s="266" t="s">
        <v>1990</v>
      </c>
      <c r="B1605" s="266" t="s">
        <v>1991</v>
      </c>
      <c r="C1605" s="266" t="s">
        <v>2363</v>
      </c>
      <c r="D1605" s="266" t="s">
        <v>2363</v>
      </c>
      <c r="E1605" s="186" t="s">
        <v>1309</v>
      </c>
      <c r="F1605" s="209" t="s">
        <v>1310</v>
      </c>
      <c r="G1605" s="186">
        <v>83111600</v>
      </c>
      <c r="H1605" s="268" t="s">
        <v>2371</v>
      </c>
      <c r="I1605" s="186">
        <v>10</v>
      </c>
      <c r="J1605" s="276" t="s">
        <v>230</v>
      </c>
      <c r="K1605" s="269">
        <v>305000000</v>
      </c>
      <c r="L1605" s="270">
        <v>1</v>
      </c>
      <c r="M1605" s="186" t="s">
        <v>2078</v>
      </c>
      <c r="N1605" s="218" t="s">
        <v>2365</v>
      </c>
      <c r="O1605" s="274" t="s">
        <v>35</v>
      </c>
      <c r="P1605" s="274" t="s">
        <v>35</v>
      </c>
      <c r="Q1605" s="275" t="s">
        <v>2002</v>
      </c>
    </row>
    <row r="1606" spans="1:17" ht="178.5" x14ac:dyDescent="0.2">
      <c r="A1606" s="266" t="s">
        <v>1990</v>
      </c>
      <c r="B1606" s="266" t="s">
        <v>1991</v>
      </c>
      <c r="C1606" s="266" t="s">
        <v>2363</v>
      </c>
      <c r="D1606" s="266" t="s">
        <v>2363</v>
      </c>
      <c r="E1606" s="186" t="s">
        <v>1309</v>
      </c>
      <c r="F1606" s="209" t="s">
        <v>1310</v>
      </c>
      <c r="G1606" s="186">
        <v>83111600</v>
      </c>
      <c r="H1606" s="268" t="s">
        <v>2372</v>
      </c>
      <c r="I1606" s="186">
        <v>10</v>
      </c>
      <c r="J1606" s="276" t="s">
        <v>230</v>
      </c>
      <c r="K1606" s="269">
        <v>83000000</v>
      </c>
      <c r="L1606" s="270">
        <v>1</v>
      </c>
      <c r="M1606" s="186" t="s">
        <v>2078</v>
      </c>
      <c r="N1606" s="218" t="s">
        <v>2365</v>
      </c>
      <c r="O1606" s="274" t="s">
        <v>35</v>
      </c>
      <c r="P1606" s="274" t="s">
        <v>35</v>
      </c>
      <c r="Q1606" s="275" t="s">
        <v>2002</v>
      </c>
    </row>
    <row r="1607" spans="1:17" ht="76.5" x14ac:dyDescent="0.2">
      <c r="A1607" s="266" t="s">
        <v>1990</v>
      </c>
      <c r="B1607" s="266" t="s">
        <v>1991</v>
      </c>
      <c r="C1607" s="266" t="s">
        <v>2012</v>
      </c>
      <c r="D1607" s="266" t="s">
        <v>2012</v>
      </c>
      <c r="E1607" s="186" t="s">
        <v>1309</v>
      </c>
      <c r="F1607" s="209" t="s">
        <v>1310</v>
      </c>
      <c r="G1607" s="186">
        <v>83111801</v>
      </c>
      <c r="H1607" s="268" t="s">
        <v>2373</v>
      </c>
      <c r="I1607" s="186">
        <v>10</v>
      </c>
      <c r="J1607" s="276" t="s">
        <v>33</v>
      </c>
      <c r="K1607" s="269">
        <v>6000000</v>
      </c>
      <c r="L1607" s="270">
        <v>1</v>
      </c>
      <c r="M1607" s="186" t="s">
        <v>2078</v>
      </c>
      <c r="N1607" s="218" t="s">
        <v>2374</v>
      </c>
      <c r="O1607" s="274"/>
      <c r="P1607" s="274"/>
      <c r="Q1607" s="275"/>
    </row>
    <row r="1608" spans="1:17" x14ac:dyDescent="0.2">
      <c r="A1608" s="266" t="s">
        <v>1990</v>
      </c>
      <c r="B1608" s="266" t="s">
        <v>1991</v>
      </c>
      <c r="C1608" s="266" t="s">
        <v>2014</v>
      </c>
      <c r="D1608" s="266" t="s">
        <v>2014</v>
      </c>
      <c r="E1608" s="186" t="s">
        <v>874</v>
      </c>
      <c r="F1608" s="209" t="s">
        <v>371</v>
      </c>
      <c r="G1608" s="186">
        <v>76111500</v>
      </c>
      <c r="H1608" s="268" t="s">
        <v>2375</v>
      </c>
      <c r="I1608" s="186">
        <v>10</v>
      </c>
      <c r="J1608" s="276" t="s">
        <v>230</v>
      </c>
      <c r="K1608" s="269">
        <v>690000000</v>
      </c>
      <c r="L1608" s="270">
        <v>1</v>
      </c>
      <c r="M1608" s="186" t="s">
        <v>2078</v>
      </c>
      <c r="N1608" s="218" t="s">
        <v>2376</v>
      </c>
      <c r="O1608" s="274" t="s">
        <v>35</v>
      </c>
      <c r="P1608" s="274" t="s">
        <v>35</v>
      </c>
      <c r="Q1608" s="275" t="s">
        <v>2002</v>
      </c>
    </row>
    <row r="1609" spans="1:17" x14ac:dyDescent="0.2">
      <c r="A1609" s="266" t="s">
        <v>1990</v>
      </c>
      <c r="B1609" s="266" t="s">
        <v>1991</v>
      </c>
      <c r="C1609" s="266" t="s">
        <v>2014</v>
      </c>
      <c r="D1609" s="266" t="s">
        <v>2014</v>
      </c>
      <c r="E1609" s="186" t="s">
        <v>874</v>
      </c>
      <c r="F1609" s="209" t="s">
        <v>371</v>
      </c>
      <c r="G1609" s="186">
        <v>76111500</v>
      </c>
      <c r="H1609" s="268" t="s">
        <v>2377</v>
      </c>
      <c r="I1609" s="186">
        <v>10</v>
      </c>
      <c r="J1609" s="276" t="s">
        <v>33</v>
      </c>
      <c r="K1609" s="269">
        <v>1019310000</v>
      </c>
      <c r="L1609" s="270">
        <v>1</v>
      </c>
      <c r="M1609" s="186" t="s">
        <v>2078</v>
      </c>
      <c r="N1609" s="218" t="s">
        <v>2376</v>
      </c>
      <c r="O1609" s="274" t="s">
        <v>35</v>
      </c>
      <c r="P1609" s="274" t="s">
        <v>35</v>
      </c>
      <c r="Q1609" s="275" t="s">
        <v>2002</v>
      </c>
    </row>
    <row r="1610" spans="1:17" ht="25.5" x14ac:dyDescent="0.2">
      <c r="A1610" s="266" t="s">
        <v>1990</v>
      </c>
      <c r="B1610" s="266" t="s">
        <v>1991</v>
      </c>
      <c r="C1610" s="266" t="s">
        <v>2014</v>
      </c>
      <c r="D1610" s="266" t="s">
        <v>2014</v>
      </c>
      <c r="E1610" s="186" t="s">
        <v>874</v>
      </c>
      <c r="F1610" s="209" t="s">
        <v>371</v>
      </c>
      <c r="G1610" s="186">
        <v>72102103</v>
      </c>
      <c r="H1610" s="268" t="s">
        <v>2378</v>
      </c>
      <c r="I1610" s="186">
        <v>10</v>
      </c>
      <c r="J1610" s="276" t="s">
        <v>33</v>
      </c>
      <c r="K1610" s="269">
        <v>15000000</v>
      </c>
      <c r="L1610" s="270">
        <v>1</v>
      </c>
      <c r="M1610" s="186" t="s">
        <v>2078</v>
      </c>
      <c r="N1610" s="218" t="s">
        <v>2378</v>
      </c>
      <c r="O1610" s="274" t="s">
        <v>35</v>
      </c>
      <c r="P1610" s="274" t="s">
        <v>35</v>
      </c>
      <c r="Q1610" s="275" t="s">
        <v>1997</v>
      </c>
    </row>
    <row r="1611" spans="1:17" ht="51" x14ac:dyDescent="0.2">
      <c r="A1611" s="266" t="s">
        <v>1990</v>
      </c>
      <c r="B1611" s="266" t="s">
        <v>1991</v>
      </c>
      <c r="C1611" s="266" t="s">
        <v>1992</v>
      </c>
      <c r="D1611" s="266" t="s">
        <v>1992</v>
      </c>
      <c r="E1611" s="186" t="s">
        <v>880</v>
      </c>
      <c r="F1611" s="209" t="s">
        <v>374</v>
      </c>
      <c r="G1611" s="186">
        <v>81101706</v>
      </c>
      <c r="H1611" s="302" t="s">
        <v>2379</v>
      </c>
      <c r="I1611" s="186">
        <v>10</v>
      </c>
      <c r="J1611" s="276" t="s">
        <v>33</v>
      </c>
      <c r="K1611" s="269">
        <v>19500000</v>
      </c>
      <c r="L1611" s="270">
        <v>1</v>
      </c>
      <c r="M1611" s="186" t="s">
        <v>2078</v>
      </c>
      <c r="N1611" s="218" t="s">
        <v>2380</v>
      </c>
      <c r="O1611" s="274" t="s">
        <v>35</v>
      </c>
      <c r="P1611" s="274" t="s">
        <v>35</v>
      </c>
      <c r="Q1611" s="275" t="s">
        <v>1997</v>
      </c>
    </row>
    <row r="1612" spans="1:17" ht="51" x14ac:dyDescent="0.2">
      <c r="A1612" s="266" t="s">
        <v>1990</v>
      </c>
      <c r="B1612" s="266" t="s">
        <v>1991</v>
      </c>
      <c r="C1612" s="266" t="s">
        <v>1992</v>
      </c>
      <c r="D1612" s="266" t="s">
        <v>1992</v>
      </c>
      <c r="E1612" s="186" t="s">
        <v>880</v>
      </c>
      <c r="F1612" s="209" t="s">
        <v>374</v>
      </c>
      <c r="G1612" s="186">
        <v>81101706</v>
      </c>
      <c r="H1612" s="302" t="s">
        <v>2381</v>
      </c>
      <c r="I1612" s="186">
        <v>10</v>
      </c>
      <c r="J1612" s="276" t="s">
        <v>33</v>
      </c>
      <c r="K1612" s="269">
        <v>11300000</v>
      </c>
      <c r="L1612" s="270">
        <v>1</v>
      </c>
      <c r="M1612" s="186" t="s">
        <v>2078</v>
      </c>
      <c r="N1612" s="218" t="s">
        <v>2380</v>
      </c>
      <c r="O1612" s="274" t="s">
        <v>35</v>
      </c>
      <c r="P1612" s="274" t="s">
        <v>35</v>
      </c>
      <c r="Q1612" s="275" t="s">
        <v>1997</v>
      </c>
    </row>
    <row r="1613" spans="1:17" ht="51" x14ac:dyDescent="0.2">
      <c r="A1613" s="266" t="s">
        <v>1990</v>
      </c>
      <c r="B1613" s="266" t="s">
        <v>1991</v>
      </c>
      <c r="C1613" s="266" t="s">
        <v>1992</v>
      </c>
      <c r="D1613" s="266" t="s">
        <v>1992</v>
      </c>
      <c r="E1613" s="186" t="s">
        <v>880</v>
      </c>
      <c r="F1613" s="209" t="s">
        <v>374</v>
      </c>
      <c r="G1613" s="186">
        <v>81101706</v>
      </c>
      <c r="H1613" s="302" t="s">
        <v>2382</v>
      </c>
      <c r="I1613" s="186">
        <v>10</v>
      </c>
      <c r="J1613" s="276" t="s">
        <v>33</v>
      </c>
      <c r="K1613" s="269">
        <v>14600000</v>
      </c>
      <c r="L1613" s="270">
        <v>1</v>
      </c>
      <c r="M1613" s="186" t="s">
        <v>2078</v>
      </c>
      <c r="N1613" s="218" t="s">
        <v>2380</v>
      </c>
      <c r="O1613" s="274" t="s">
        <v>35</v>
      </c>
      <c r="P1613" s="274" t="s">
        <v>35</v>
      </c>
      <c r="Q1613" s="275" t="s">
        <v>1997</v>
      </c>
    </row>
    <row r="1614" spans="1:17" ht="51" x14ac:dyDescent="0.2">
      <c r="A1614" s="266" t="s">
        <v>1990</v>
      </c>
      <c r="B1614" s="266" t="s">
        <v>1991</v>
      </c>
      <c r="C1614" s="266" t="s">
        <v>1992</v>
      </c>
      <c r="D1614" s="266" t="s">
        <v>1992</v>
      </c>
      <c r="E1614" s="186" t="s">
        <v>880</v>
      </c>
      <c r="F1614" s="209" t="s">
        <v>374</v>
      </c>
      <c r="G1614" s="186">
        <v>78181901</v>
      </c>
      <c r="H1614" s="268" t="s">
        <v>2383</v>
      </c>
      <c r="I1614" s="186">
        <v>10</v>
      </c>
      <c r="J1614" s="276" t="s">
        <v>33</v>
      </c>
      <c r="K1614" s="269">
        <v>3120000</v>
      </c>
      <c r="L1614" s="270">
        <v>6</v>
      </c>
      <c r="M1614" s="186" t="s">
        <v>2078</v>
      </c>
      <c r="N1614" s="218" t="s">
        <v>2384</v>
      </c>
      <c r="O1614" s="274" t="s">
        <v>35</v>
      </c>
      <c r="P1614" s="274" t="s">
        <v>35</v>
      </c>
      <c r="Q1614" s="275" t="s">
        <v>1997</v>
      </c>
    </row>
    <row r="1615" spans="1:17" ht="51" x14ac:dyDescent="0.2">
      <c r="A1615" s="266" t="s">
        <v>1990</v>
      </c>
      <c r="B1615" s="266" t="s">
        <v>1991</v>
      </c>
      <c r="C1615" s="266" t="s">
        <v>1992</v>
      </c>
      <c r="D1615" s="266" t="s">
        <v>1992</v>
      </c>
      <c r="E1615" s="186" t="s">
        <v>880</v>
      </c>
      <c r="F1615" s="209" t="s">
        <v>374</v>
      </c>
      <c r="G1615" s="186">
        <v>81101706</v>
      </c>
      <c r="H1615" s="268" t="s">
        <v>2385</v>
      </c>
      <c r="I1615" s="186">
        <v>10</v>
      </c>
      <c r="J1615" s="276" t="s">
        <v>33</v>
      </c>
      <c r="K1615" s="269">
        <v>1800020</v>
      </c>
      <c r="L1615" s="270">
        <v>1</v>
      </c>
      <c r="M1615" s="186" t="s">
        <v>2078</v>
      </c>
      <c r="N1615" s="218" t="s">
        <v>2386</v>
      </c>
      <c r="O1615" s="274" t="s">
        <v>36</v>
      </c>
      <c r="P1615" s="274" t="s">
        <v>36</v>
      </c>
      <c r="Q1615" s="275" t="s">
        <v>2002</v>
      </c>
    </row>
    <row r="1616" spans="1:17" ht="51" x14ac:dyDescent="0.2">
      <c r="A1616" s="266" t="s">
        <v>1990</v>
      </c>
      <c r="B1616" s="266" t="s">
        <v>1991</v>
      </c>
      <c r="C1616" s="266" t="s">
        <v>1992</v>
      </c>
      <c r="D1616" s="266" t="s">
        <v>1992</v>
      </c>
      <c r="E1616" s="186" t="s">
        <v>880</v>
      </c>
      <c r="F1616" s="209" t="s">
        <v>374</v>
      </c>
      <c r="G1616" s="186">
        <v>81101706</v>
      </c>
      <c r="H1616" s="268" t="s">
        <v>2387</v>
      </c>
      <c r="I1616" s="186">
        <v>10</v>
      </c>
      <c r="J1616" s="276" t="s">
        <v>33</v>
      </c>
      <c r="K1616" s="269">
        <v>2000000</v>
      </c>
      <c r="L1616" s="270">
        <v>1</v>
      </c>
      <c r="M1616" s="186" t="s">
        <v>2078</v>
      </c>
      <c r="N1616" s="218" t="s">
        <v>2388</v>
      </c>
      <c r="O1616" s="274" t="s">
        <v>36</v>
      </c>
      <c r="P1616" s="274" t="s">
        <v>36</v>
      </c>
      <c r="Q1616" s="275" t="s">
        <v>2002</v>
      </c>
    </row>
    <row r="1617" spans="1:17" ht="63.75" x14ac:dyDescent="0.2">
      <c r="A1617" s="266" t="s">
        <v>1990</v>
      </c>
      <c r="B1617" s="266" t="s">
        <v>1991</v>
      </c>
      <c r="C1617" s="266" t="s">
        <v>1992</v>
      </c>
      <c r="D1617" s="266" t="s">
        <v>1992</v>
      </c>
      <c r="E1617" s="186" t="s">
        <v>880</v>
      </c>
      <c r="F1617" s="209" t="s">
        <v>374</v>
      </c>
      <c r="G1617" s="186">
        <v>81101706</v>
      </c>
      <c r="H1617" s="268" t="s">
        <v>2389</v>
      </c>
      <c r="I1617" s="186">
        <v>10</v>
      </c>
      <c r="J1617" s="276" t="s">
        <v>33</v>
      </c>
      <c r="K1617" s="269">
        <v>4200000</v>
      </c>
      <c r="L1617" s="270">
        <v>1</v>
      </c>
      <c r="M1617" s="186" t="s">
        <v>2078</v>
      </c>
      <c r="N1617" s="218" t="s">
        <v>2390</v>
      </c>
      <c r="O1617" s="274" t="s">
        <v>36</v>
      </c>
      <c r="P1617" s="274" t="s">
        <v>36</v>
      </c>
      <c r="Q1617" s="275" t="s">
        <v>2002</v>
      </c>
    </row>
    <row r="1618" spans="1:17" ht="51" x14ac:dyDescent="0.2">
      <c r="A1618" s="266" t="s">
        <v>1990</v>
      </c>
      <c r="B1618" s="266" t="s">
        <v>1991</v>
      </c>
      <c r="C1618" s="266" t="s">
        <v>1992</v>
      </c>
      <c r="D1618" s="266" t="s">
        <v>1992</v>
      </c>
      <c r="E1618" s="186" t="s">
        <v>880</v>
      </c>
      <c r="F1618" s="209" t="s">
        <v>374</v>
      </c>
      <c r="G1618" s="186">
        <v>81101706</v>
      </c>
      <c r="H1618" s="268" t="s">
        <v>2391</v>
      </c>
      <c r="I1618" s="186">
        <v>10</v>
      </c>
      <c r="J1618" s="276" t="s">
        <v>33</v>
      </c>
      <c r="K1618" s="269">
        <v>1700000</v>
      </c>
      <c r="L1618" s="270">
        <v>1</v>
      </c>
      <c r="M1618" s="186" t="s">
        <v>2078</v>
      </c>
      <c r="N1618" s="218" t="s">
        <v>2392</v>
      </c>
      <c r="O1618" s="274" t="s">
        <v>36</v>
      </c>
      <c r="P1618" s="274" t="s">
        <v>36</v>
      </c>
      <c r="Q1618" s="275" t="s">
        <v>2002</v>
      </c>
    </row>
    <row r="1619" spans="1:17" ht="51" x14ac:dyDescent="0.2">
      <c r="A1619" s="266" t="s">
        <v>1990</v>
      </c>
      <c r="B1619" s="266" t="s">
        <v>1991</v>
      </c>
      <c r="C1619" s="266" t="s">
        <v>1992</v>
      </c>
      <c r="D1619" s="266" t="s">
        <v>1992</v>
      </c>
      <c r="E1619" s="186" t="s">
        <v>880</v>
      </c>
      <c r="F1619" s="209" t="s">
        <v>374</v>
      </c>
      <c r="G1619" s="186">
        <v>81101706</v>
      </c>
      <c r="H1619" s="268" t="s">
        <v>2393</v>
      </c>
      <c r="I1619" s="186">
        <v>10</v>
      </c>
      <c r="J1619" s="276" t="s">
        <v>33</v>
      </c>
      <c r="K1619" s="269">
        <v>1650000</v>
      </c>
      <c r="L1619" s="270">
        <v>1</v>
      </c>
      <c r="M1619" s="186" t="s">
        <v>2078</v>
      </c>
      <c r="N1619" s="218" t="s">
        <v>2394</v>
      </c>
      <c r="O1619" s="274" t="s">
        <v>36</v>
      </c>
      <c r="P1619" s="274" t="s">
        <v>36</v>
      </c>
      <c r="Q1619" s="275" t="s">
        <v>2002</v>
      </c>
    </row>
    <row r="1620" spans="1:17" ht="63.75" x14ac:dyDescent="0.2">
      <c r="A1620" s="266" t="s">
        <v>1990</v>
      </c>
      <c r="B1620" s="266" t="s">
        <v>1991</v>
      </c>
      <c r="C1620" s="266" t="s">
        <v>1992</v>
      </c>
      <c r="D1620" s="266" t="s">
        <v>1992</v>
      </c>
      <c r="E1620" s="186" t="s">
        <v>880</v>
      </c>
      <c r="F1620" s="209" t="s">
        <v>374</v>
      </c>
      <c r="G1620" s="186">
        <v>81101706</v>
      </c>
      <c r="H1620" s="268" t="s">
        <v>2395</v>
      </c>
      <c r="I1620" s="186">
        <v>10</v>
      </c>
      <c r="J1620" s="276" t="s">
        <v>33</v>
      </c>
      <c r="K1620" s="269">
        <v>5520000</v>
      </c>
      <c r="L1620" s="270">
        <v>1</v>
      </c>
      <c r="M1620" s="186" t="s">
        <v>2078</v>
      </c>
      <c r="N1620" s="218" t="s">
        <v>2396</v>
      </c>
      <c r="O1620" s="274" t="s">
        <v>36</v>
      </c>
      <c r="P1620" s="274" t="s">
        <v>36</v>
      </c>
      <c r="Q1620" s="275" t="s">
        <v>2002</v>
      </c>
    </row>
    <row r="1621" spans="1:17" ht="51" customHeight="1" x14ac:dyDescent="0.2">
      <c r="A1621" s="266" t="s">
        <v>1990</v>
      </c>
      <c r="B1621" s="266" t="s">
        <v>1991</v>
      </c>
      <c r="C1621" s="266" t="s">
        <v>1992</v>
      </c>
      <c r="D1621" s="266" t="s">
        <v>1992</v>
      </c>
      <c r="E1621" s="186" t="s">
        <v>880</v>
      </c>
      <c r="F1621" s="209" t="s">
        <v>374</v>
      </c>
      <c r="G1621" s="186">
        <v>81101706</v>
      </c>
      <c r="H1621" s="268" t="s">
        <v>2397</v>
      </c>
      <c r="I1621" s="186">
        <v>10</v>
      </c>
      <c r="J1621" s="276" t="s">
        <v>33</v>
      </c>
      <c r="K1621" s="269">
        <v>580500</v>
      </c>
      <c r="L1621" s="270">
        <v>1</v>
      </c>
      <c r="M1621" s="186" t="s">
        <v>2078</v>
      </c>
      <c r="N1621" s="218" t="s">
        <v>2398</v>
      </c>
      <c r="O1621" s="274" t="s">
        <v>36</v>
      </c>
      <c r="P1621" s="274" t="s">
        <v>36</v>
      </c>
      <c r="Q1621" s="275" t="s">
        <v>2002</v>
      </c>
    </row>
    <row r="1622" spans="1:17" ht="38.25" x14ac:dyDescent="0.2">
      <c r="A1622" s="266" t="s">
        <v>1990</v>
      </c>
      <c r="B1622" s="266" t="s">
        <v>1991</v>
      </c>
      <c r="C1622" s="266" t="s">
        <v>1992</v>
      </c>
      <c r="D1622" s="266" t="s">
        <v>1992</v>
      </c>
      <c r="E1622" s="186" t="s">
        <v>880</v>
      </c>
      <c r="F1622" s="209" t="s">
        <v>374</v>
      </c>
      <c r="G1622" s="186">
        <v>81101706</v>
      </c>
      <c r="H1622" s="268" t="s">
        <v>2399</v>
      </c>
      <c r="I1622" s="186">
        <v>10</v>
      </c>
      <c r="J1622" s="276" t="s">
        <v>33</v>
      </c>
      <c r="K1622" s="269">
        <v>840000</v>
      </c>
      <c r="L1622" s="270">
        <v>4</v>
      </c>
      <c r="M1622" s="186" t="s">
        <v>2078</v>
      </c>
      <c r="N1622" s="218" t="s">
        <v>2400</v>
      </c>
      <c r="O1622" s="274" t="s">
        <v>36</v>
      </c>
      <c r="P1622" s="274" t="s">
        <v>36</v>
      </c>
      <c r="Q1622" s="275" t="s">
        <v>2002</v>
      </c>
    </row>
    <row r="1623" spans="1:17" ht="38.25" x14ac:dyDescent="0.2">
      <c r="A1623" s="266" t="s">
        <v>1990</v>
      </c>
      <c r="B1623" s="266" t="s">
        <v>1991</v>
      </c>
      <c r="C1623" s="266" t="s">
        <v>1992</v>
      </c>
      <c r="D1623" s="266" t="s">
        <v>1992</v>
      </c>
      <c r="E1623" s="186" t="s">
        <v>880</v>
      </c>
      <c r="F1623" s="209" t="s">
        <v>374</v>
      </c>
      <c r="G1623" s="186">
        <v>81101706</v>
      </c>
      <c r="H1623" s="268" t="s">
        <v>2401</v>
      </c>
      <c r="I1623" s="186">
        <v>10</v>
      </c>
      <c r="J1623" s="276" t="s">
        <v>33</v>
      </c>
      <c r="K1623" s="269">
        <v>450000</v>
      </c>
      <c r="L1623" s="270">
        <v>1</v>
      </c>
      <c r="M1623" s="186" t="s">
        <v>2078</v>
      </c>
      <c r="N1623" s="218" t="s">
        <v>2400</v>
      </c>
      <c r="O1623" s="274" t="s">
        <v>36</v>
      </c>
      <c r="P1623" s="274" t="s">
        <v>36</v>
      </c>
      <c r="Q1623" s="275" t="s">
        <v>2002</v>
      </c>
    </row>
    <row r="1624" spans="1:17" ht="38.25" x14ac:dyDescent="0.2">
      <c r="A1624" s="266" t="s">
        <v>1990</v>
      </c>
      <c r="B1624" s="266" t="s">
        <v>1991</v>
      </c>
      <c r="C1624" s="266" t="s">
        <v>1992</v>
      </c>
      <c r="D1624" s="266" t="s">
        <v>1992</v>
      </c>
      <c r="E1624" s="186" t="s">
        <v>880</v>
      </c>
      <c r="F1624" s="209" t="s">
        <v>374</v>
      </c>
      <c r="G1624" s="186">
        <v>81101706</v>
      </c>
      <c r="H1624" s="268" t="s">
        <v>2402</v>
      </c>
      <c r="I1624" s="186">
        <v>10</v>
      </c>
      <c r="J1624" s="276" t="s">
        <v>33</v>
      </c>
      <c r="K1624" s="269">
        <v>300000</v>
      </c>
      <c r="L1624" s="270">
        <v>1</v>
      </c>
      <c r="M1624" s="186" t="s">
        <v>2078</v>
      </c>
      <c r="N1624" s="218" t="s">
        <v>2400</v>
      </c>
      <c r="O1624" s="274" t="s">
        <v>36</v>
      </c>
      <c r="P1624" s="274" t="s">
        <v>36</v>
      </c>
      <c r="Q1624" s="275" t="s">
        <v>2002</v>
      </c>
    </row>
    <row r="1625" spans="1:17" ht="38.25" x14ac:dyDescent="0.2">
      <c r="A1625" s="266" t="s">
        <v>1990</v>
      </c>
      <c r="B1625" s="266" t="s">
        <v>1991</v>
      </c>
      <c r="C1625" s="266" t="s">
        <v>1992</v>
      </c>
      <c r="D1625" s="266" t="s">
        <v>1992</v>
      </c>
      <c r="E1625" s="186" t="s">
        <v>880</v>
      </c>
      <c r="F1625" s="209" t="s">
        <v>374</v>
      </c>
      <c r="G1625" s="186">
        <v>81101706</v>
      </c>
      <c r="H1625" s="268" t="s">
        <v>2403</v>
      </c>
      <c r="I1625" s="186">
        <v>10</v>
      </c>
      <c r="J1625" s="276" t="s">
        <v>33</v>
      </c>
      <c r="K1625" s="269">
        <v>250000</v>
      </c>
      <c r="L1625" s="270">
        <v>1</v>
      </c>
      <c r="M1625" s="186" t="s">
        <v>2078</v>
      </c>
      <c r="N1625" s="218" t="s">
        <v>2400</v>
      </c>
      <c r="O1625" s="274" t="s">
        <v>36</v>
      </c>
      <c r="P1625" s="274" t="s">
        <v>36</v>
      </c>
      <c r="Q1625" s="275" t="s">
        <v>2002</v>
      </c>
    </row>
    <row r="1626" spans="1:17" ht="38.25" x14ac:dyDescent="0.2">
      <c r="A1626" s="266" t="s">
        <v>1990</v>
      </c>
      <c r="B1626" s="266" t="s">
        <v>1991</v>
      </c>
      <c r="C1626" s="266" t="s">
        <v>1992</v>
      </c>
      <c r="D1626" s="266" t="s">
        <v>1992</v>
      </c>
      <c r="E1626" s="186" t="s">
        <v>880</v>
      </c>
      <c r="F1626" s="209" t="s">
        <v>374</v>
      </c>
      <c r="G1626" s="186">
        <v>81101706</v>
      </c>
      <c r="H1626" s="268" t="s">
        <v>2404</v>
      </c>
      <c r="I1626" s="186">
        <v>10</v>
      </c>
      <c r="J1626" s="276" t="s">
        <v>33</v>
      </c>
      <c r="K1626" s="269">
        <v>520000</v>
      </c>
      <c r="L1626" s="270">
        <v>1</v>
      </c>
      <c r="M1626" s="186" t="s">
        <v>2078</v>
      </c>
      <c r="N1626" s="218" t="s">
        <v>2400</v>
      </c>
      <c r="O1626" s="274" t="s">
        <v>36</v>
      </c>
      <c r="P1626" s="274" t="s">
        <v>36</v>
      </c>
      <c r="Q1626" s="275" t="s">
        <v>2002</v>
      </c>
    </row>
    <row r="1627" spans="1:17" ht="38.25" x14ac:dyDescent="0.2">
      <c r="A1627" s="266" t="s">
        <v>1990</v>
      </c>
      <c r="B1627" s="266" t="s">
        <v>1991</v>
      </c>
      <c r="C1627" s="266" t="s">
        <v>1992</v>
      </c>
      <c r="D1627" s="266" t="s">
        <v>1992</v>
      </c>
      <c r="E1627" s="186" t="s">
        <v>880</v>
      </c>
      <c r="F1627" s="209" t="s">
        <v>374</v>
      </c>
      <c r="G1627" s="186">
        <v>81101706</v>
      </c>
      <c r="H1627" s="268" t="s">
        <v>2405</v>
      </c>
      <c r="I1627" s="186">
        <v>10</v>
      </c>
      <c r="J1627" s="276" t="s">
        <v>33</v>
      </c>
      <c r="K1627" s="269">
        <v>390000</v>
      </c>
      <c r="L1627" s="270">
        <v>1</v>
      </c>
      <c r="M1627" s="186" t="s">
        <v>2078</v>
      </c>
      <c r="N1627" s="218" t="s">
        <v>2400</v>
      </c>
      <c r="O1627" s="274" t="s">
        <v>36</v>
      </c>
      <c r="P1627" s="274" t="s">
        <v>36</v>
      </c>
      <c r="Q1627" s="275" t="s">
        <v>2002</v>
      </c>
    </row>
    <row r="1628" spans="1:17" ht="38.25" x14ac:dyDescent="0.2">
      <c r="A1628" s="266" t="s">
        <v>1990</v>
      </c>
      <c r="B1628" s="266" t="s">
        <v>1991</v>
      </c>
      <c r="C1628" s="266" t="s">
        <v>1992</v>
      </c>
      <c r="D1628" s="266" t="s">
        <v>1992</v>
      </c>
      <c r="E1628" s="186" t="s">
        <v>880</v>
      </c>
      <c r="F1628" s="209" t="s">
        <v>374</v>
      </c>
      <c r="G1628" s="186">
        <v>81101706</v>
      </c>
      <c r="H1628" s="268" t="s">
        <v>2406</v>
      </c>
      <c r="I1628" s="186">
        <v>10</v>
      </c>
      <c r="J1628" s="276" t="s">
        <v>33</v>
      </c>
      <c r="K1628" s="269">
        <v>650000</v>
      </c>
      <c r="L1628" s="270">
        <v>1</v>
      </c>
      <c r="M1628" s="186" t="s">
        <v>2078</v>
      </c>
      <c r="N1628" s="218" t="s">
        <v>2400</v>
      </c>
      <c r="O1628" s="274" t="s">
        <v>36</v>
      </c>
      <c r="P1628" s="274" t="s">
        <v>36</v>
      </c>
      <c r="Q1628" s="275" t="s">
        <v>2002</v>
      </c>
    </row>
    <row r="1629" spans="1:17" ht="38.25" x14ac:dyDescent="0.2">
      <c r="A1629" s="266" t="s">
        <v>1990</v>
      </c>
      <c r="B1629" s="266" t="s">
        <v>1991</v>
      </c>
      <c r="C1629" s="266" t="s">
        <v>1992</v>
      </c>
      <c r="D1629" s="266" t="s">
        <v>1992</v>
      </c>
      <c r="E1629" s="186" t="s">
        <v>880</v>
      </c>
      <c r="F1629" s="209" t="s">
        <v>374</v>
      </c>
      <c r="G1629" s="186">
        <v>81101706</v>
      </c>
      <c r="H1629" s="268" t="s">
        <v>2407</v>
      </c>
      <c r="I1629" s="186">
        <v>10</v>
      </c>
      <c r="J1629" s="276" t="s">
        <v>33</v>
      </c>
      <c r="K1629" s="269">
        <v>650000</v>
      </c>
      <c r="L1629" s="270">
        <v>1</v>
      </c>
      <c r="M1629" s="186" t="s">
        <v>2078</v>
      </c>
      <c r="N1629" s="218" t="s">
        <v>2400</v>
      </c>
      <c r="O1629" s="274" t="s">
        <v>36</v>
      </c>
      <c r="P1629" s="274" t="s">
        <v>36</v>
      </c>
      <c r="Q1629" s="275" t="s">
        <v>2002</v>
      </c>
    </row>
    <row r="1630" spans="1:17" ht="38.25" x14ac:dyDescent="0.2">
      <c r="A1630" s="266" t="s">
        <v>1990</v>
      </c>
      <c r="B1630" s="266" t="s">
        <v>1991</v>
      </c>
      <c r="C1630" s="266" t="s">
        <v>1992</v>
      </c>
      <c r="D1630" s="266" t="s">
        <v>1992</v>
      </c>
      <c r="E1630" s="186" t="s">
        <v>880</v>
      </c>
      <c r="F1630" s="209" t="s">
        <v>374</v>
      </c>
      <c r="G1630" s="186">
        <v>81101706</v>
      </c>
      <c r="H1630" s="268" t="s">
        <v>2408</v>
      </c>
      <c r="I1630" s="186">
        <v>10</v>
      </c>
      <c r="J1630" s="276" t="s">
        <v>33</v>
      </c>
      <c r="K1630" s="269">
        <v>910000</v>
      </c>
      <c r="L1630" s="270">
        <v>1</v>
      </c>
      <c r="M1630" s="186" t="s">
        <v>2078</v>
      </c>
      <c r="N1630" s="218" t="s">
        <v>2400</v>
      </c>
      <c r="O1630" s="274" t="s">
        <v>36</v>
      </c>
      <c r="P1630" s="274" t="s">
        <v>36</v>
      </c>
      <c r="Q1630" s="275" t="s">
        <v>2002</v>
      </c>
    </row>
    <row r="1631" spans="1:17" ht="38.25" x14ac:dyDescent="0.2">
      <c r="A1631" s="266" t="s">
        <v>1990</v>
      </c>
      <c r="B1631" s="266" t="s">
        <v>1991</v>
      </c>
      <c r="C1631" s="266" t="s">
        <v>1992</v>
      </c>
      <c r="D1631" s="266" t="s">
        <v>1992</v>
      </c>
      <c r="E1631" s="186" t="s">
        <v>880</v>
      </c>
      <c r="F1631" s="209" t="s">
        <v>374</v>
      </c>
      <c r="G1631" s="186">
        <v>81101706</v>
      </c>
      <c r="H1631" s="268" t="s">
        <v>2409</v>
      </c>
      <c r="I1631" s="186">
        <v>10</v>
      </c>
      <c r="J1631" s="276" t="s">
        <v>33</v>
      </c>
      <c r="K1631" s="269">
        <v>260000</v>
      </c>
      <c r="L1631" s="270">
        <v>1</v>
      </c>
      <c r="M1631" s="186" t="s">
        <v>2078</v>
      </c>
      <c r="N1631" s="218" t="s">
        <v>2400</v>
      </c>
      <c r="O1631" s="274" t="s">
        <v>36</v>
      </c>
      <c r="P1631" s="274" t="s">
        <v>36</v>
      </c>
      <c r="Q1631" s="275" t="s">
        <v>2002</v>
      </c>
    </row>
    <row r="1632" spans="1:17" ht="38.25" x14ac:dyDescent="0.2">
      <c r="A1632" s="266" t="s">
        <v>1990</v>
      </c>
      <c r="B1632" s="266" t="s">
        <v>1991</v>
      </c>
      <c r="C1632" s="266" t="s">
        <v>1992</v>
      </c>
      <c r="D1632" s="266" t="s">
        <v>1992</v>
      </c>
      <c r="E1632" s="186" t="s">
        <v>880</v>
      </c>
      <c r="F1632" s="209" t="s">
        <v>374</v>
      </c>
      <c r="G1632" s="186">
        <v>81101706</v>
      </c>
      <c r="H1632" s="268" t="s">
        <v>2410</v>
      </c>
      <c r="I1632" s="186">
        <v>10</v>
      </c>
      <c r="J1632" s="276" t="s">
        <v>33</v>
      </c>
      <c r="K1632" s="269">
        <v>210000</v>
      </c>
      <c r="L1632" s="270">
        <v>1</v>
      </c>
      <c r="M1632" s="186" t="s">
        <v>2078</v>
      </c>
      <c r="N1632" s="218" t="s">
        <v>2400</v>
      </c>
      <c r="O1632" s="274" t="s">
        <v>36</v>
      </c>
      <c r="P1632" s="274" t="s">
        <v>36</v>
      </c>
      <c r="Q1632" s="275" t="s">
        <v>2002</v>
      </c>
    </row>
    <row r="1633" spans="1:17" ht="38.25" x14ac:dyDescent="0.2">
      <c r="A1633" s="266" t="s">
        <v>1990</v>
      </c>
      <c r="B1633" s="266" t="s">
        <v>1991</v>
      </c>
      <c r="C1633" s="266" t="s">
        <v>1992</v>
      </c>
      <c r="D1633" s="266" t="s">
        <v>1992</v>
      </c>
      <c r="E1633" s="186" t="s">
        <v>880</v>
      </c>
      <c r="F1633" s="209" t="s">
        <v>374</v>
      </c>
      <c r="G1633" s="186">
        <v>81101706</v>
      </c>
      <c r="H1633" s="268" t="s">
        <v>2411</v>
      </c>
      <c r="I1633" s="186">
        <v>10</v>
      </c>
      <c r="J1633" s="276" t="s">
        <v>33</v>
      </c>
      <c r="K1633" s="269">
        <v>390000</v>
      </c>
      <c r="L1633" s="270">
        <v>1</v>
      </c>
      <c r="M1633" s="186" t="s">
        <v>2078</v>
      </c>
      <c r="N1633" s="218" t="s">
        <v>2400</v>
      </c>
      <c r="O1633" s="274" t="s">
        <v>36</v>
      </c>
      <c r="P1633" s="274" t="s">
        <v>36</v>
      </c>
      <c r="Q1633" s="275" t="s">
        <v>2002</v>
      </c>
    </row>
    <row r="1634" spans="1:17" ht="38.25" x14ac:dyDescent="0.2">
      <c r="A1634" s="266" t="s">
        <v>1990</v>
      </c>
      <c r="B1634" s="266" t="s">
        <v>1991</v>
      </c>
      <c r="C1634" s="266" t="s">
        <v>1992</v>
      </c>
      <c r="D1634" s="266" t="s">
        <v>1992</v>
      </c>
      <c r="E1634" s="186" t="s">
        <v>880</v>
      </c>
      <c r="F1634" s="209" t="s">
        <v>374</v>
      </c>
      <c r="G1634" s="186">
        <v>81101706</v>
      </c>
      <c r="H1634" s="268" t="s">
        <v>2412</v>
      </c>
      <c r="I1634" s="186">
        <v>10</v>
      </c>
      <c r="J1634" s="276" t="s">
        <v>33</v>
      </c>
      <c r="K1634" s="269">
        <v>650000</v>
      </c>
      <c r="L1634" s="270">
        <v>1</v>
      </c>
      <c r="M1634" s="186" t="s">
        <v>2078</v>
      </c>
      <c r="N1634" s="218" t="s">
        <v>2400</v>
      </c>
      <c r="O1634" s="274" t="s">
        <v>36</v>
      </c>
      <c r="P1634" s="274" t="s">
        <v>36</v>
      </c>
      <c r="Q1634" s="275" t="s">
        <v>2002</v>
      </c>
    </row>
    <row r="1635" spans="1:17" ht="38.25" x14ac:dyDescent="0.2">
      <c r="A1635" s="266" t="s">
        <v>1990</v>
      </c>
      <c r="B1635" s="266" t="s">
        <v>1991</v>
      </c>
      <c r="C1635" s="266" t="s">
        <v>1992</v>
      </c>
      <c r="D1635" s="266" t="s">
        <v>1992</v>
      </c>
      <c r="E1635" s="186" t="s">
        <v>880</v>
      </c>
      <c r="F1635" s="209" t="s">
        <v>374</v>
      </c>
      <c r="G1635" s="186">
        <v>81101706</v>
      </c>
      <c r="H1635" s="268" t="s">
        <v>2413</v>
      </c>
      <c r="I1635" s="186">
        <v>10</v>
      </c>
      <c r="J1635" s="276" t="s">
        <v>33</v>
      </c>
      <c r="K1635" s="269">
        <v>34007624.450000003</v>
      </c>
      <c r="L1635" s="270">
        <v>1</v>
      </c>
      <c r="M1635" s="186" t="s">
        <v>2078</v>
      </c>
      <c r="N1635" s="218" t="s">
        <v>2414</v>
      </c>
      <c r="O1635" s="274" t="s">
        <v>35</v>
      </c>
      <c r="P1635" s="274" t="s">
        <v>35</v>
      </c>
      <c r="Q1635" s="275" t="s">
        <v>1997</v>
      </c>
    </row>
    <row r="1636" spans="1:17" ht="51" customHeight="1" x14ac:dyDescent="0.2">
      <c r="A1636" s="266" t="s">
        <v>1990</v>
      </c>
      <c r="B1636" s="266" t="s">
        <v>1991</v>
      </c>
      <c r="C1636" s="266" t="s">
        <v>1992</v>
      </c>
      <c r="D1636" s="266" t="s">
        <v>1992</v>
      </c>
      <c r="E1636" s="186" t="s">
        <v>880</v>
      </c>
      <c r="F1636" s="209" t="s">
        <v>374</v>
      </c>
      <c r="G1636" s="186">
        <v>81101706</v>
      </c>
      <c r="H1636" s="268" t="s">
        <v>2415</v>
      </c>
      <c r="I1636" s="186">
        <v>10</v>
      </c>
      <c r="J1636" s="276" t="s">
        <v>33</v>
      </c>
      <c r="K1636" s="269">
        <v>6300000</v>
      </c>
      <c r="L1636" s="270">
        <v>1</v>
      </c>
      <c r="M1636" s="186" t="s">
        <v>2078</v>
      </c>
      <c r="N1636" s="218" t="s">
        <v>2414</v>
      </c>
      <c r="O1636" s="274" t="s">
        <v>35</v>
      </c>
      <c r="P1636" s="274" t="s">
        <v>35</v>
      </c>
      <c r="Q1636" s="275" t="s">
        <v>1997</v>
      </c>
    </row>
    <row r="1637" spans="1:17" ht="38.25" x14ac:dyDescent="0.2">
      <c r="A1637" s="266" t="s">
        <v>1990</v>
      </c>
      <c r="B1637" s="266" t="s">
        <v>1991</v>
      </c>
      <c r="C1637" s="266" t="s">
        <v>1992</v>
      </c>
      <c r="D1637" s="266" t="s">
        <v>1992</v>
      </c>
      <c r="E1637" s="186" t="s">
        <v>880</v>
      </c>
      <c r="F1637" s="209" t="s">
        <v>374</v>
      </c>
      <c r="G1637" s="186">
        <v>81101706</v>
      </c>
      <c r="H1637" s="268" t="s">
        <v>2416</v>
      </c>
      <c r="I1637" s="186">
        <v>10</v>
      </c>
      <c r="J1637" s="276" t="s">
        <v>33</v>
      </c>
      <c r="K1637" s="269">
        <v>1928800.74</v>
      </c>
      <c r="L1637" s="270">
        <v>1</v>
      </c>
      <c r="M1637" s="186" t="s">
        <v>2078</v>
      </c>
      <c r="N1637" s="218" t="s">
        <v>2417</v>
      </c>
      <c r="O1637" s="274" t="s">
        <v>36</v>
      </c>
      <c r="P1637" s="274" t="s">
        <v>36</v>
      </c>
      <c r="Q1637" s="275" t="s">
        <v>2002</v>
      </c>
    </row>
    <row r="1638" spans="1:17" ht="38.25" x14ac:dyDescent="0.2">
      <c r="A1638" s="266" t="s">
        <v>1990</v>
      </c>
      <c r="B1638" s="266" t="s">
        <v>1991</v>
      </c>
      <c r="C1638" s="266" t="s">
        <v>1992</v>
      </c>
      <c r="D1638" s="266" t="s">
        <v>1992</v>
      </c>
      <c r="E1638" s="186" t="s">
        <v>880</v>
      </c>
      <c r="F1638" s="209" t="s">
        <v>374</v>
      </c>
      <c r="G1638" s="186">
        <v>81101706</v>
      </c>
      <c r="H1638" s="268" t="s">
        <v>2418</v>
      </c>
      <c r="I1638" s="186">
        <v>10</v>
      </c>
      <c r="J1638" s="276" t="s">
        <v>33</v>
      </c>
      <c r="K1638" s="269">
        <v>790272.53</v>
      </c>
      <c r="L1638" s="270">
        <v>1</v>
      </c>
      <c r="M1638" s="186" t="s">
        <v>2078</v>
      </c>
      <c r="N1638" s="218" t="s">
        <v>2417</v>
      </c>
      <c r="O1638" s="274" t="s">
        <v>36</v>
      </c>
      <c r="P1638" s="274" t="s">
        <v>36</v>
      </c>
      <c r="Q1638" s="275" t="s">
        <v>2002</v>
      </c>
    </row>
    <row r="1639" spans="1:17" ht="38.25" x14ac:dyDescent="0.2">
      <c r="A1639" s="266" t="s">
        <v>1990</v>
      </c>
      <c r="B1639" s="266" t="s">
        <v>1991</v>
      </c>
      <c r="C1639" s="266" t="s">
        <v>1992</v>
      </c>
      <c r="D1639" s="266" t="s">
        <v>1992</v>
      </c>
      <c r="E1639" s="186" t="s">
        <v>880</v>
      </c>
      <c r="F1639" s="209" t="s">
        <v>374</v>
      </c>
      <c r="G1639" s="186">
        <v>81101706</v>
      </c>
      <c r="H1639" s="268" t="s">
        <v>2419</v>
      </c>
      <c r="I1639" s="186">
        <v>10</v>
      </c>
      <c r="J1639" s="276" t="s">
        <v>33</v>
      </c>
      <c r="K1639" s="269">
        <v>790272.53</v>
      </c>
      <c r="L1639" s="270">
        <v>1</v>
      </c>
      <c r="M1639" s="186" t="s">
        <v>2078</v>
      </c>
      <c r="N1639" s="218" t="s">
        <v>2417</v>
      </c>
      <c r="O1639" s="274" t="s">
        <v>36</v>
      </c>
      <c r="P1639" s="274" t="s">
        <v>36</v>
      </c>
      <c r="Q1639" s="275" t="s">
        <v>2002</v>
      </c>
    </row>
    <row r="1640" spans="1:17" ht="38.25" x14ac:dyDescent="0.2">
      <c r="A1640" s="266" t="s">
        <v>1990</v>
      </c>
      <c r="B1640" s="266" t="s">
        <v>1991</v>
      </c>
      <c r="C1640" s="266" t="s">
        <v>1992</v>
      </c>
      <c r="D1640" s="266" t="s">
        <v>1992</v>
      </c>
      <c r="E1640" s="186" t="s">
        <v>880</v>
      </c>
      <c r="F1640" s="209" t="s">
        <v>374</v>
      </c>
      <c r="G1640" s="186">
        <v>81101706</v>
      </c>
      <c r="H1640" s="268" t="s">
        <v>2420</v>
      </c>
      <c r="I1640" s="186">
        <v>10</v>
      </c>
      <c r="J1640" s="276" t="s">
        <v>33</v>
      </c>
      <c r="K1640" s="269">
        <v>1045470.92</v>
      </c>
      <c r="L1640" s="270">
        <v>1</v>
      </c>
      <c r="M1640" s="186" t="s">
        <v>2078</v>
      </c>
      <c r="N1640" s="218" t="s">
        <v>2417</v>
      </c>
      <c r="O1640" s="274" t="s">
        <v>36</v>
      </c>
      <c r="P1640" s="274" t="s">
        <v>36</v>
      </c>
      <c r="Q1640" s="275" t="s">
        <v>2002</v>
      </c>
    </row>
    <row r="1641" spans="1:17" ht="38.25" x14ac:dyDescent="0.2">
      <c r="A1641" s="266" t="s">
        <v>1990</v>
      </c>
      <c r="B1641" s="266" t="s">
        <v>1991</v>
      </c>
      <c r="C1641" s="266" t="s">
        <v>1992</v>
      </c>
      <c r="D1641" s="266" t="s">
        <v>1992</v>
      </c>
      <c r="E1641" s="186" t="s">
        <v>880</v>
      </c>
      <c r="F1641" s="209" t="s">
        <v>374</v>
      </c>
      <c r="G1641" s="186">
        <v>81101706</v>
      </c>
      <c r="H1641" s="268" t="s">
        <v>2421</v>
      </c>
      <c r="I1641" s="186">
        <v>10</v>
      </c>
      <c r="J1641" s="276" t="s">
        <v>33</v>
      </c>
      <c r="K1641" s="269">
        <v>1045470.92</v>
      </c>
      <c r="L1641" s="270">
        <v>1</v>
      </c>
      <c r="M1641" s="186" t="s">
        <v>2078</v>
      </c>
      <c r="N1641" s="218" t="s">
        <v>2417</v>
      </c>
      <c r="O1641" s="274" t="s">
        <v>36</v>
      </c>
      <c r="P1641" s="274" t="s">
        <v>36</v>
      </c>
      <c r="Q1641" s="275" t="s">
        <v>2002</v>
      </c>
    </row>
    <row r="1642" spans="1:17" ht="38.25" x14ac:dyDescent="0.2">
      <c r="A1642" s="266" t="s">
        <v>1990</v>
      </c>
      <c r="B1642" s="266" t="s">
        <v>1991</v>
      </c>
      <c r="C1642" s="266" t="s">
        <v>1992</v>
      </c>
      <c r="D1642" s="266" t="s">
        <v>1992</v>
      </c>
      <c r="E1642" s="186" t="s">
        <v>880</v>
      </c>
      <c r="F1642" s="209" t="s">
        <v>374</v>
      </c>
      <c r="G1642" s="186">
        <v>81101700</v>
      </c>
      <c r="H1642" s="268" t="s">
        <v>2422</v>
      </c>
      <c r="I1642" s="186">
        <v>10</v>
      </c>
      <c r="J1642" s="276" t="s">
        <v>33</v>
      </c>
      <c r="K1642" s="269">
        <v>15450000</v>
      </c>
      <c r="L1642" s="270">
        <v>2</v>
      </c>
      <c r="M1642" s="186" t="s">
        <v>2078</v>
      </c>
      <c r="N1642" s="218" t="s">
        <v>2417</v>
      </c>
      <c r="O1642" s="274" t="s">
        <v>36</v>
      </c>
      <c r="P1642" s="274" t="s">
        <v>36</v>
      </c>
      <c r="Q1642" s="275" t="s">
        <v>2002</v>
      </c>
    </row>
    <row r="1643" spans="1:17" ht="38.25" x14ac:dyDescent="0.2">
      <c r="A1643" s="266" t="s">
        <v>1990</v>
      </c>
      <c r="B1643" s="266" t="s">
        <v>1991</v>
      </c>
      <c r="C1643" s="266" t="s">
        <v>1992</v>
      </c>
      <c r="D1643" s="266" t="s">
        <v>1992</v>
      </c>
      <c r="E1643" s="186" t="s">
        <v>880</v>
      </c>
      <c r="F1643" s="209" t="s">
        <v>374</v>
      </c>
      <c r="G1643" s="186">
        <v>81101706</v>
      </c>
      <c r="H1643" s="268" t="s">
        <v>2423</v>
      </c>
      <c r="I1643" s="186">
        <v>10</v>
      </c>
      <c r="J1643" s="276" t="s">
        <v>33</v>
      </c>
      <c r="K1643" s="269">
        <v>5931450</v>
      </c>
      <c r="L1643" s="270">
        <v>1</v>
      </c>
      <c r="M1643" s="186" t="s">
        <v>2078</v>
      </c>
      <c r="N1643" s="218" t="s">
        <v>2417</v>
      </c>
      <c r="O1643" s="274" t="s">
        <v>36</v>
      </c>
      <c r="P1643" s="274" t="s">
        <v>36</v>
      </c>
      <c r="Q1643" s="275" t="s">
        <v>2002</v>
      </c>
    </row>
    <row r="1644" spans="1:17" ht="38.25" x14ac:dyDescent="0.2">
      <c r="A1644" s="266" t="s">
        <v>1990</v>
      </c>
      <c r="B1644" s="266" t="s">
        <v>1991</v>
      </c>
      <c r="C1644" s="266" t="s">
        <v>1992</v>
      </c>
      <c r="D1644" s="266" t="s">
        <v>1992</v>
      </c>
      <c r="E1644" s="186" t="s">
        <v>880</v>
      </c>
      <c r="F1644" s="209" t="s">
        <v>374</v>
      </c>
      <c r="G1644" s="186">
        <v>81101706</v>
      </c>
      <c r="H1644" s="268" t="s">
        <v>2424</v>
      </c>
      <c r="I1644" s="186">
        <v>10</v>
      </c>
      <c r="J1644" s="276" t="s">
        <v>33</v>
      </c>
      <c r="K1644" s="269">
        <v>319000</v>
      </c>
      <c r="L1644" s="270">
        <v>1</v>
      </c>
      <c r="M1644" s="186" t="s">
        <v>2078</v>
      </c>
      <c r="N1644" s="218" t="s">
        <v>2417</v>
      </c>
      <c r="O1644" s="274" t="s">
        <v>36</v>
      </c>
      <c r="P1644" s="274" t="s">
        <v>36</v>
      </c>
      <c r="Q1644" s="275" t="s">
        <v>2002</v>
      </c>
    </row>
    <row r="1645" spans="1:17" ht="38.25" x14ac:dyDescent="0.2">
      <c r="A1645" s="266" t="s">
        <v>1990</v>
      </c>
      <c r="B1645" s="266" t="s">
        <v>1991</v>
      </c>
      <c r="C1645" s="266" t="s">
        <v>1992</v>
      </c>
      <c r="D1645" s="266" t="s">
        <v>1992</v>
      </c>
      <c r="E1645" s="186" t="s">
        <v>880</v>
      </c>
      <c r="F1645" s="209" t="s">
        <v>374</v>
      </c>
      <c r="G1645" s="186">
        <v>81101706</v>
      </c>
      <c r="H1645" s="268" t="s">
        <v>2425</v>
      </c>
      <c r="I1645" s="186">
        <v>10</v>
      </c>
      <c r="J1645" s="276" t="s">
        <v>33</v>
      </c>
      <c r="K1645" s="269">
        <v>803000</v>
      </c>
      <c r="L1645" s="270">
        <v>1</v>
      </c>
      <c r="M1645" s="186" t="s">
        <v>2078</v>
      </c>
      <c r="N1645" s="218" t="s">
        <v>2417</v>
      </c>
      <c r="O1645" s="274" t="s">
        <v>36</v>
      </c>
      <c r="P1645" s="274" t="s">
        <v>36</v>
      </c>
      <c r="Q1645" s="275" t="s">
        <v>2002</v>
      </c>
    </row>
    <row r="1646" spans="1:17" ht="38.25" x14ac:dyDescent="0.2">
      <c r="A1646" s="266" t="s">
        <v>1990</v>
      </c>
      <c r="B1646" s="266" t="s">
        <v>1991</v>
      </c>
      <c r="C1646" s="266" t="s">
        <v>1992</v>
      </c>
      <c r="D1646" s="266" t="s">
        <v>1992</v>
      </c>
      <c r="E1646" s="186" t="s">
        <v>880</v>
      </c>
      <c r="F1646" s="209" t="s">
        <v>374</v>
      </c>
      <c r="G1646" s="186">
        <v>81101706</v>
      </c>
      <c r="H1646" s="268" t="s">
        <v>2426</v>
      </c>
      <c r="I1646" s="186">
        <v>10</v>
      </c>
      <c r="J1646" s="276" t="s">
        <v>33</v>
      </c>
      <c r="K1646" s="269">
        <v>390000</v>
      </c>
      <c r="L1646" s="270">
        <v>1</v>
      </c>
      <c r="M1646" s="186" t="s">
        <v>2078</v>
      </c>
      <c r="N1646" s="218" t="s">
        <v>2417</v>
      </c>
      <c r="O1646" s="274" t="s">
        <v>36</v>
      </c>
      <c r="P1646" s="274" t="s">
        <v>36</v>
      </c>
      <c r="Q1646" s="275" t="s">
        <v>2002</v>
      </c>
    </row>
    <row r="1647" spans="1:17" ht="63.75" x14ac:dyDescent="0.2">
      <c r="A1647" s="266" t="s">
        <v>1990</v>
      </c>
      <c r="B1647" s="266" t="s">
        <v>1991</v>
      </c>
      <c r="C1647" s="266" t="s">
        <v>1992</v>
      </c>
      <c r="D1647" s="266" t="s">
        <v>1992</v>
      </c>
      <c r="E1647" s="186" t="s">
        <v>880</v>
      </c>
      <c r="F1647" s="209" t="s">
        <v>374</v>
      </c>
      <c r="G1647" s="186">
        <v>81101706</v>
      </c>
      <c r="H1647" s="268" t="s">
        <v>2427</v>
      </c>
      <c r="I1647" s="186">
        <v>10</v>
      </c>
      <c r="J1647" s="276" t="s">
        <v>33</v>
      </c>
      <c r="K1647" s="269">
        <v>390000</v>
      </c>
      <c r="L1647" s="270">
        <v>1</v>
      </c>
      <c r="M1647" s="186" t="s">
        <v>2078</v>
      </c>
      <c r="N1647" s="218" t="s">
        <v>2428</v>
      </c>
      <c r="O1647" s="274" t="s">
        <v>35</v>
      </c>
      <c r="P1647" s="274" t="s">
        <v>35</v>
      </c>
      <c r="Q1647" s="275" t="s">
        <v>1997</v>
      </c>
    </row>
    <row r="1648" spans="1:17" ht="63.75" x14ac:dyDescent="0.2">
      <c r="A1648" s="266" t="s">
        <v>1990</v>
      </c>
      <c r="B1648" s="266" t="s">
        <v>1991</v>
      </c>
      <c r="C1648" s="266" t="s">
        <v>1992</v>
      </c>
      <c r="D1648" s="266" t="s">
        <v>1992</v>
      </c>
      <c r="E1648" s="186" t="s">
        <v>880</v>
      </c>
      <c r="F1648" s="209" t="s">
        <v>374</v>
      </c>
      <c r="G1648" s="186">
        <v>81101706</v>
      </c>
      <c r="H1648" s="268" t="s">
        <v>2429</v>
      </c>
      <c r="I1648" s="186">
        <v>10</v>
      </c>
      <c r="J1648" s="276" t="s">
        <v>33</v>
      </c>
      <c r="K1648" s="269">
        <v>390000</v>
      </c>
      <c r="L1648" s="270">
        <v>1</v>
      </c>
      <c r="M1648" s="186" t="s">
        <v>2078</v>
      </c>
      <c r="N1648" s="218" t="s">
        <v>2428</v>
      </c>
      <c r="O1648" s="274" t="s">
        <v>35</v>
      </c>
      <c r="P1648" s="274" t="s">
        <v>35</v>
      </c>
      <c r="Q1648" s="275" t="s">
        <v>1997</v>
      </c>
    </row>
    <row r="1649" spans="1:17" ht="63.75" x14ac:dyDescent="0.2">
      <c r="A1649" s="266" t="s">
        <v>1990</v>
      </c>
      <c r="B1649" s="266" t="s">
        <v>1991</v>
      </c>
      <c r="C1649" s="266" t="s">
        <v>1992</v>
      </c>
      <c r="D1649" s="266" t="s">
        <v>1992</v>
      </c>
      <c r="E1649" s="186" t="s">
        <v>880</v>
      </c>
      <c r="F1649" s="209" t="s">
        <v>374</v>
      </c>
      <c r="G1649" s="186">
        <v>81101706</v>
      </c>
      <c r="H1649" s="268" t="s">
        <v>2430</v>
      </c>
      <c r="I1649" s="186">
        <v>10</v>
      </c>
      <c r="J1649" s="276" t="s">
        <v>33</v>
      </c>
      <c r="K1649" s="269">
        <v>803000</v>
      </c>
      <c r="L1649" s="270">
        <v>1</v>
      </c>
      <c r="M1649" s="186" t="s">
        <v>2078</v>
      </c>
      <c r="N1649" s="218" t="s">
        <v>2428</v>
      </c>
      <c r="O1649" s="274" t="s">
        <v>35</v>
      </c>
      <c r="P1649" s="274" t="s">
        <v>35</v>
      </c>
      <c r="Q1649" s="275" t="s">
        <v>1997</v>
      </c>
    </row>
    <row r="1650" spans="1:17" ht="63.75" x14ac:dyDescent="0.2">
      <c r="A1650" s="266" t="s">
        <v>1990</v>
      </c>
      <c r="B1650" s="266" t="s">
        <v>1991</v>
      </c>
      <c r="C1650" s="266" t="s">
        <v>1992</v>
      </c>
      <c r="D1650" s="266" t="s">
        <v>1992</v>
      </c>
      <c r="E1650" s="186" t="s">
        <v>880</v>
      </c>
      <c r="F1650" s="209" t="s">
        <v>374</v>
      </c>
      <c r="G1650" s="186">
        <v>81101706</v>
      </c>
      <c r="H1650" s="268" t="s">
        <v>2431</v>
      </c>
      <c r="I1650" s="186">
        <v>10</v>
      </c>
      <c r="J1650" s="276" t="s">
        <v>33</v>
      </c>
      <c r="K1650" s="269">
        <v>974000</v>
      </c>
      <c r="L1650" s="270">
        <v>1</v>
      </c>
      <c r="M1650" s="186" t="s">
        <v>2078</v>
      </c>
      <c r="N1650" s="218" t="s">
        <v>2428</v>
      </c>
      <c r="O1650" s="274" t="s">
        <v>35</v>
      </c>
      <c r="P1650" s="274" t="s">
        <v>35</v>
      </c>
      <c r="Q1650" s="275" t="s">
        <v>1997</v>
      </c>
    </row>
    <row r="1651" spans="1:17" ht="63.75" x14ac:dyDescent="0.2">
      <c r="A1651" s="266" t="s">
        <v>1990</v>
      </c>
      <c r="B1651" s="266" t="s">
        <v>1991</v>
      </c>
      <c r="C1651" s="266" t="s">
        <v>1992</v>
      </c>
      <c r="D1651" s="266" t="s">
        <v>1992</v>
      </c>
      <c r="E1651" s="186" t="s">
        <v>880</v>
      </c>
      <c r="F1651" s="209" t="s">
        <v>374</v>
      </c>
      <c r="G1651" s="186">
        <v>81101706</v>
      </c>
      <c r="H1651" s="268" t="s">
        <v>2432</v>
      </c>
      <c r="I1651" s="186">
        <v>10</v>
      </c>
      <c r="J1651" s="276" t="s">
        <v>33</v>
      </c>
      <c r="K1651" s="269">
        <v>2260000</v>
      </c>
      <c r="L1651" s="270">
        <v>1</v>
      </c>
      <c r="M1651" s="186" t="s">
        <v>2078</v>
      </c>
      <c r="N1651" s="218" t="s">
        <v>2428</v>
      </c>
      <c r="O1651" s="274" t="s">
        <v>35</v>
      </c>
      <c r="P1651" s="274" t="s">
        <v>35</v>
      </c>
      <c r="Q1651" s="275" t="s">
        <v>1997</v>
      </c>
    </row>
    <row r="1652" spans="1:17" ht="51" x14ac:dyDescent="0.2">
      <c r="A1652" s="266" t="s">
        <v>1990</v>
      </c>
      <c r="B1652" s="266" t="s">
        <v>1991</v>
      </c>
      <c r="C1652" s="266" t="s">
        <v>1992</v>
      </c>
      <c r="D1652" s="266" t="s">
        <v>1992</v>
      </c>
      <c r="E1652" s="186" t="s">
        <v>880</v>
      </c>
      <c r="F1652" s="209" t="s">
        <v>374</v>
      </c>
      <c r="G1652" s="186">
        <v>81101706</v>
      </c>
      <c r="H1652" s="268" t="s">
        <v>2433</v>
      </c>
      <c r="I1652" s="186">
        <v>10</v>
      </c>
      <c r="J1652" s="276" t="s">
        <v>33</v>
      </c>
      <c r="K1652" s="269">
        <v>1180000</v>
      </c>
      <c r="L1652" s="270">
        <v>1</v>
      </c>
      <c r="M1652" s="186" t="s">
        <v>2078</v>
      </c>
      <c r="N1652" s="218" t="s">
        <v>2434</v>
      </c>
      <c r="O1652" s="274" t="s">
        <v>36</v>
      </c>
      <c r="P1652" s="274" t="s">
        <v>36</v>
      </c>
      <c r="Q1652" s="275" t="s">
        <v>2002</v>
      </c>
    </row>
    <row r="1653" spans="1:17" ht="38.25" x14ac:dyDescent="0.2">
      <c r="A1653" s="266" t="s">
        <v>1990</v>
      </c>
      <c r="B1653" s="266" t="s">
        <v>1991</v>
      </c>
      <c r="C1653" s="266" t="s">
        <v>1992</v>
      </c>
      <c r="D1653" s="266" t="s">
        <v>1992</v>
      </c>
      <c r="E1653" s="186" t="s">
        <v>880</v>
      </c>
      <c r="F1653" s="209" t="s">
        <v>374</v>
      </c>
      <c r="G1653" s="186">
        <v>81101706</v>
      </c>
      <c r="H1653" s="268" t="s">
        <v>2435</v>
      </c>
      <c r="I1653" s="186">
        <v>10</v>
      </c>
      <c r="J1653" s="276" t="s">
        <v>33</v>
      </c>
      <c r="K1653" s="269">
        <v>256000</v>
      </c>
      <c r="L1653" s="270">
        <v>1</v>
      </c>
      <c r="M1653" s="186" t="s">
        <v>2078</v>
      </c>
      <c r="N1653" s="218" t="s">
        <v>2436</v>
      </c>
      <c r="O1653" s="274" t="s">
        <v>36</v>
      </c>
      <c r="P1653" s="274" t="s">
        <v>36</v>
      </c>
      <c r="Q1653" s="275" t="s">
        <v>2002</v>
      </c>
    </row>
    <row r="1654" spans="1:17" ht="89.25" x14ac:dyDescent="0.2">
      <c r="A1654" s="266" t="s">
        <v>1990</v>
      </c>
      <c r="B1654" s="266" t="s">
        <v>1991</v>
      </c>
      <c r="C1654" s="266" t="s">
        <v>1992</v>
      </c>
      <c r="D1654" s="266" t="s">
        <v>1992</v>
      </c>
      <c r="E1654" s="186" t="s">
        <v>880</v>
      </c>
      <c r="F1654" s="209" t="s">
        <v>374</v>
      </c>
      <c r="G1654" s="186">
        <v>81101706</v>
      </c>
      <c r="H1654" s="268" t="s">
        <v>2437</v>
      </c>
      <c r="I1654" s="186">
        <v>10</v>
      </c>
      <c r="J1654" s="276" t="s">
        <v>33</v>
      </c>
      <c r="K1654" s="269">
        <v>256000</v>
      </c>
      <c r="L1654" s="270">
        <v>1</v>
      </c>
      <c r="M1654" s="186" t="s">
        <v>2078</v>
      </c>
      <c r="N1654" s="218" t="s">
        <v>2438</v>
      </c>
      <c r="O1654" s="274" t="s">
        <v>35</v>
      </c>
      <c r="P1654" s="274" t="s">
        <v>35</v>
      </c>
      <c r="Q1654" s="275" t="s">
        <v>1997</v>
      </c>
    </row>
    <row r="1655" spans="1:17" ht="89.25" x14ac:dyDescent="0.2">
      <c r="A1655" s="266" t="s">
        <v>1990</v>
      </c>
      <c r="B1655" s="266" t="s">
        <v>1991</v>
      </c>
      <c r="C1655" s="266" t="s">
        <v>1992</v>
      </c>
      <c r="D1655" s="266" t="s">
        <v>1992</v>
      </c>
      <c r="E1655" s="186" t="s">
        <v>880</v>
      </c>
      <c r="F1655" s="209" t="s">
        <v>374</v>
      </c>
      <c r="G1655" s="186">
        <v>81101706</v>
      </c>
      <c r="H1655" s="268" t="s">
        <v>2439</v>
      </c>
      <c r="I1655" s="186">
        <v>10</v>
      </c>
      <c r="J1655" s="276" t="s">
        <v>33</v>
      </c>
      <c r="K1655" s="269">
        <v>256000</v>
      </c>
      <c r="L1655" s="270">
        <v>1</v>
      </c>
      <c r="M1655" s="186" t="s">
        <v>2078</v>
      </c>
      <c r="N1655" s="218" t="s">
        <v>2438</v>
      </c>
      <c r="O1655" s="274" t="s">
        <v>35</v>
      </c>
      <c r="P1655" s="274" t="s">
        <v>35</v>
      </c>
      <c r="Q1655" s="275" t="s">
        <v>1997</v>
      </c>
    </row>
    <row r="1656" spans="1:17" ht="89.25" x14ac:dyDescent="0.2">
      <c r="A1656" s="266" t="s">
        <v>1990</v>
      </c>
      <c r="B1656" s="266" t="s">
        <v>1991</v>
      </c>
      <c r="C1656" s="266" t="s">
        <v>1992</v>
      </c>
      <c r="D1656" s="266" t="s">
        <v>1992</v>
      </c>
      <c r="E1656" s="186" t="s">
        <v>880</v>
      </c>
      <c r="F1656" s="209" t="s">
        <v>374</v>
      </c>
      <c r="G1656" s="186">
        <v>81101700</v>
      </c>
      <c r="H1656" s="268" t="s">
        <v>2440</v>
      </c>
      <c r="I1656" s="186">
        <v>10</v>
      </c>
      <c r="J1656" s="276" t="s">
        <v>33</v>
      </c>
      <c r="K1656" s="269">
        <v>5866960</v>
      </c>
      <c r="L1656" s="270">
        <v>1</v>
      </c>
      <c r="M1656" s="186" t="s">
        <v>2078</v>
      </c>
      <c r="N1656" s="218" t="s">
        <v>2438</v>
      </c>
      <c r="O1656" s="274" t="s">
        <v>35</v>
      </c>
      <c r="P1656" s="274" t="s">
        <v>35</v>
      </c>
      <c r="Q1656" s="275" t="s">
        <v>1997</v>
      </c>
    </row>
    <row r="1657" spans="1:17" ht="89.25" x14ac:dyDescent="0.2">
      <c r="A1657" s="266" t="s">
        <v>1990</v>
      </c>
      <c r="B1657" s="266" t="s">
        <v>1991</v>
      </c>
      <c r="C1657" s="266" t="s">
        <v>1992</v>
      </c>
      <c r="D1657" s="266" t="s">
        <v>1992</v>
      </c>
      <c r="E1657" s="186" t="s">
        <v>880</v>
      </c>
      <c r="F1657" s="209" t="s">
        <v>374</v>
      </c>
      <c r="G1657" s="186">
        <v>81101700</v>
      </c>
      <c r="H1657" s="268" t="s">
        <v>2441</v>
      </c>
      <c r="I1657" s="186">
        <v>10</v>
      </c>
      <c r="J1657" s="276" t="s">
        <v>33</v>
      </c>
      <c r="K1657" s="269">
        <v>1895575</v>
      </c>
      <c r="L1657" s="270">
        <v>1</v>
      </c>
      <c r="M1657" s="186" t="s">
        <v>2078</v>
      </c>
      <c r="N1657" s="218" t="s">
        <v>2438</v>
      </c>
      <c r="O1657" s="274" t="s">
        <v>35</v>
      </c>
      <c r="P1657" s="274" t="s">
        <v>35</v>
      </c>
      <c r="Q1657" s="275" t="s">
        <v>1997</v>
      </c>
    </row>
    <row r="1658" spans="1:17" ht="89.25" x14ac:dyDescent="0.2">
      <c r="A1658" s="266" t="s">
        <v>1990</v>
      </c>
      <c r="B1658" s="266" t="s">
        <v>1991</v>
      </c>
      <c r="C1658" s="266" t="s">
        <v>1992</v>
      </c>
      <c r="D1658" s="266" t="s">
        <v>1992</v>
      </c>
      <c r="E1658" s="186" t="s">
        <v>880</v>
      </c>
      <c r="F1658" s="209" t="s">
        <v>374</v>
      </c>
      <c r="G1658" s="186">
        <v>81101700</v>
      </c>
      <c r="H1658" s="268" t="s">
        <v>2442</v>
      </c>
      <c r="I1658" s="186">
        <v>10</v>
      </c>
      <c r="J1658" s="276" t="s">
        <v>33</v>
      </c>
      <c r="K1658" s="269">
        <v>455390</v>
      </c>
      <c r="L1658" s="270">
        <v>1</v>
      </c>
      <c r="M1658" s="186" t="s">
        <v>2078</v>
      </c>
      <c r="N1658" s="218" t="s">
        <v>2438</v>
      </c>
      <c r="O1658" s="274" t="s">
        <v>35</v>
      </c>
      <c r="P1658" s="274" t="s">
        <v>35</v>
      </c>
      <c r="Q1658" s="275" t="s">
        <v>1997</v>
      </c>
    </row>
    <row r="1659" spans="1:17" ht="89.25" x14ac:dyDescent="0.2">
      <c r="A1659" s="266" t="s">
        <v>1990</v>
      </c>
      <c r="B1659" s="266" t="s">
        <v>1991</v>
      </c>
      <c r="C1659" s="266" t="s">
        <v>1992</v>
      </c>
      <c r="D1659" s="266" t="s">
        <v>1992</v>
      </c>
      <c r="E1659" s="186" t="s">
        <v>880</v>
      </c>
      <c r="F1659" s="209" t="s">
        <v>374</v>
      </c>
      <c r="G1659" s="186">
        <v>81101700</v>
      </c>
      <c r="H1659" s="268" t="s">
        <v>2443</v>
      </c>
      <c r="I1659" s="186">
        <v>10</v>
      </c>
      <c r="J1659" s="276" t="s">
        <v>33</v>
      </c>
      <c r="K1659" s="269">
        <v>1808000</v>
      </c>
      <c r="L1659" s="270">
        <v>1</v>
      </c>
      <c r="M1659" s="186" t="s">
        <v>2078</v>
      </c>
      <c r="N1659" s="218" t="s">
        <v>2438</v>
      </c>
      <c r="O1659" s="274" t="s">
        <v>35</v>
      </c>
      <c r="P1659" s="274" t="s">
        <v>35</v>
      </c>
      <c r="Q1659" s="275" t="s">
        <v>1997</v>
      </c>
    </row>
    <row r="1660" spans="1:17" ht="89.25" x14ac:dyDescent="0.2">
      <c r="A1660" s="266" t="s">
        <v>1990</v>
      </c>
      <c r="B1660" s="266" t="s">
        <v>1991</v>
      </c>
      <c r="C1660" s="266" t="s">
        <v>1992</v>
      </c>
      <c r="D1660" s="266" t="s">
        <v>1992</v>
      </c>
      <c r="E1660" s="186" t="s">
        <v>880</v>
      </c>
      <c r="F1660" s="209" t="s">
        <v>374</v>
      </c>
      <c r="G1660" s="186">
        <v>81101700</v>
      </c>
      <c r="H1660" s="268" t="s">
        <v>2444</v>
      </c>
      <c r="I1660" s="186">
        <v>10</v>
      </c>
      <c r="J1660" s="276" t="s">
        <v>33</v>
      </c>
      <c r="K1660" s="269">
        <v>14718250</v>
      </c>
      <c r="L1660" s="270">
        <v>1</v>
      </c>
      <c r="M1660" s="186" t="s">
        <v>2078</v>
      </c>
      <c r="N1660" s="218" t="s">
        <v>2438</v>
      </c>
      <c r="O1660" s="274" t="s">
        <v>35</v>
      </c>
      <c r="P1660" s="274" t="s">
        <v>35</v>
      </c>
      <c r="Q1660" s="275" t="s">
        <v>1997</v>
      </c>
    </row>
    <row r="1661" spans="1:17" ht="89.25" x14ac:dyDescent="0.2">
      <c r="A1661" s="266" t="s">
        <v>1990</v>
      </c>
      <c r="B1661" s="266" t="s">
        <v>1991</v>
      </c>
      <c r="C1661" s="266" t="s">
        <v>1992</v>
      </c>
      <c r="D1661" s="266" t="s">
        <v>1992</v>
      </c>
      <c r="E1661" s="186" t="s">
        <v>880</v>
      </c>
      <c r="F1661" s="209" t="s">
        <v>374</v>
      </c>
      <c r="G1661" s="186">
        <v>81101700</v>
      </c>
      <c r="H1661" s="268" t="s">
        <v>2445</v>
      </c>
      <c r="I1661" s="186">
        <v>10</v>
      </c>
      <c r="J1661" s="276" t="s">
        <v>33</v>
      </c>
      <c r="K1661" s="269">
        <v>4768600</v>
      </c>
      <c r="L1661" s="270">
        <v>1</v>
      </c>
      <c r="M1661" s="186" t="s">
        <v>2078</v>
      </c>
      <c r="N1661" s="303" t="s">
        <v>2438</v>
      </c>
      <c r="O1661" s="274" t="s">
        <v>35</v>
      </c>
      <c r="P1661" s="274" t="s">
        <v>35</v>
      </c>
      <c r="Q1661" s="275" t="s">
        <v>1997</v>
      </c>
    </row>
    <row r="1662" spans="1:17" ht="89.25" x14ac:dyDescent="0.2">
      <c r="A1662" s="266" t="s">
        <v>1990</v>
      </c>
      <c r="B1662" s="266" t="s">
        <v>1991</v>
      </c>
      <c r="C1662" s="266" t="s">
        <v>1992</v>
      </c>
      <c r="D1662" s="266" t="s">
        <v>1992</v>
      </c>
      <c r="E1662" s="186" t="s">
        <v>880</v>
      </c>
      <c r="F1662" s="209" t="s">
        <v>374</v>
      </c>
      <c r="G1662" s="186">
        <v>81101700</v>
      </c>
      <c r="H1662" s="268" t="s">
        <v>2446</v>
      </c>
      <c r="I1662" s="186">
        <v>10</v>
      </c>
      <c r="J1662" s="276" t="s">
        <v>33</v>
      </c>
      <c r="K1662" s="269">
        <v>4054440</v>
      </c>
      <c r="L1662" s="270">
        <v>1</v>
      </c>
      <c r="M1662" s="186" t="s">
        <v>2078</v>
      </c>
      <c r="N1662" s="218" t="s">
        <v>2438</v>
      </c>
      <c r="O1662" s="274" t="s">
        <v>35</v>
      </c>
      <c r="P1662" s="274" t="s">
        <v>35</v>
      </c>
      <c r="Q1662" s="275" t="s">
        <v>1997</v>
      </c>
    </row>
    <row r="1663" spans="1:17" ht="89.25" x14ac:dyDescent="0.2">
      <c r="A1663" s="266" t="s">
        <v>1990</v>
      </c>
      <c r="B1663" s="266" t="s">
        <v>1991</v>
      </c>
      <c r="C1663" s="266" t="s">
        <v>1992</v>
      </c>
      <c r="D1663" s="266" t="s">
        <v>1992</v>
      </c>
      <c r="E1663" s="186" t="s">
        <v>880</v>
      </c>
      <c r="F1663" s="209" t="s">
        <v>374</v>
      </c>
      <c r="G1663" s="186">
        <v>81101700</v>
      </c>
      <c r="H1663" s="268" t="s">
        <v>2447</v>
      </c>
      <c r="I1663" s="186">
        <v>10</v>
      </c>
      <c r="J1663" s="276" t="s">
        <v>33</v>
      </c>
      <c r="K1663" s="269">
        <v>126393750</v>
      </c>
      <c r="L1663" s="270">
        <v>1</v>
      </c>
      <c r="M1663" s="186" t="s">
        <v>2078</v>
      </c>
      <c r="N1663" s="218" t="s">
        <v>2438</v>
      </c>
      <c r="O1663" s="274" t="s">
        <v>35</v>
      </c>
      <c r="P1663" s="274" t="s">
        <v>35</v>
      </c>
      <c r="Q1663" s="275" t="s">
        <v>1997</v>
      </c>
    </row>
    <row r="1664" spans="1:17" ht="89.25" x14ac:dyDescent="0.2">
      <c r="A1664" s="266" t="s">
        <v>1990</v>
      </c>
      <c r="B1664" s="266" t="s">
        <v>1991</v>
      </c>
      <c r="C1664" s="266" t="s">
        <v>1992</v>
      </c>
      <c r="D1664" s="266" t="s">
        <v>1992</v>
      </c>
      <c r="E1664" s="186" t="s">
        <v>880</v>
      </c>
      <c r="F1664" s="209" t="s">
        <v>374</v>
      </c>
      <c r="G1664" s="186">
        <v>81101700</v>
      </c>
      <c r="H1664" s="268" t="s">
        <v>2448</v>
      </c>
      <c r="I1664" s="186">
        <v>10</v>
      </c>
      <c r="J1664" s="276" t="s">
        <v>33</v>
      </c>
      <c r="K1664" s="269">
        <v>949200</v>
      </c>
      <c r="L1664" s="270">
        <v>1</v>
      </c>
      <c r="M1664" s="186" t="s">
        <v>2078</v>
      </c>
      <c r="N1664" s="218" t="s">
        <v>2438</v>
      </c>
      <c r="O1664" s="274" t="s">
        <v>35</v>
      </c>
      <c r="P1664" s="274" t="s">
        <v>35</v>
      </c>
      <c r="Q1664" s="275" t="s">
        <v>1997</v>
      </c>
    </row>
    <row r="1665" spans="1:17" ht="89.25" x14ac:dyDescent="0.2">
      <c r="A1665" s="266" t="s">
        <v>1990</v>
      </c>
      <c r="B1665" s="266" t="s">
        <v>1991</v>
      </c>
      <c r="C1665" s="266" t="s">
        <v>1992</v>
      </c>
      <c r="D1665" s="266" t="s">
        <v>1992</v>
      </c>
      <c r="E1665" s="186" t="s">
        <v>880</v>
      </c>
      <c r="F1665" s="209" t="s">
        <v>374</v>
      </c>
      <c r="G1665" s="186">
        <v>81101700</v>
      </c>
      <c r="H1665" s="268" t="s">
        <v>2449</v>
      </c>
      <c r="I1665" s="186">
        <v>10</v>
      </c>
      <c r="J1665" s="276" t="s">
        <v>33</v>
      </c>
      <c r="K1665" s="269">
        <v>28476000</v>
      </c>
      <c r="L1665" s="270">
        <v>1</v>
      </c>
      <c r="M1665" s="186" t="s">
        <v>2078</v>
      </c>
      <c r="N1665" s="218" t="s">
        <v>2438</v>
      </c>
      <c r="O1665" s="274" t="s">
        <v>35</v>
      </c>
      <c r="P1665" s="274" t="s">
        <v>35</v>
      </c>
      <c r="Q1665" s="275" t="s">
        <v>1997</v>
      </c>
    </row>
    <row r="1666" spans="1:17" ht="89.25" x14ac:dyDescent="0.2">
      <c r="A1666" s="266" t="s">
        <v>1990</v>
      </c>
      <c r="B1666" s="266" t="s">
        <v>1991</v>
      </c>
      <c r="C1666" s="266" t="s">
        <v>1992</v>
      </c>
      <c r="D1666" s="266" t="s">
        <v>1992</v>
      </c>
      <c r="E1666" s="186" t="s">
        <v>880</v>
      </c>
      <c r="F1666" s="209" t="s">
        <v>374</v>
      </c>
      <c r="G1666" s="186">
        <v>81101700</v>
      </c>
      <c r="H1666" s="268" t="s">
        <v>2450</v>
      </c>
      <c r="I1666" s="186">
        <v>10</v>
      </c>
      <c r="J1666" s="276" t="s">
        <v>33</v>
      </c>
      <c r="K1666" s="269">
        <v>4407000</v>
      </c>
      <c r="L1666" s="270">
        <v>1</v>
      </c>
      <c r="M1666" s="186" t="s">
        <v>2078</v>
      </c>
      <c r="N1666" s="218" t="s">
        <v>2438</v>
      </c>
      <c r="O1666" s="274" t="s">
        <v>35</v>
      </c>
      <c r="P1666" s="274" t="s">
        <v>35</v>
      </c>
      <c r="Q1666" s="275" t="s">
        <v>1997</v>
      </c>
    </row>
    <row r="1667" spans="1:17" ht="38.25" x14ac:dyDescent="0.2">
      <c r="A1667" s="266" t="s">
        <v>1990</v>
      </c>
      <c r="B1667" s="266" t="s">
        <v>1991</v>
      </c>
      <c r="C1667" s="266" t="s">
        <v>1992</v>
      </c>
      <c r="D1667" s="266" t="s">
        <v>1992</v>
      </c>
      <c r="E1667" s="186" t="s">
        <v>880</v>
      </c>
      <c r="F1667" s="209" t="s">
        <v>374</v>
      </c>
      <c r="G1667" s="186">
        <v>81101700</v>
      </c>
      <c r="H1667" s="268" t="s">
        <v>2451</v>
      </c>
      <c r="I1667" s="186">
        <v>10</v>
      </c>
      <c r="J1667" s="276" t="s">
        <v>33</v>
      </c>
      <c r="K1667" s="269">
        <v>14525020</v>
      </c>
      <c r="L1667" s="270">
        <v>1</v>
      </c>
      <c r="M1667" s="186" t="s">
        <v>2078</v>
      </c>
      <c r="N1667" s="218" t="s">
        <v>2452</v>
      </c>
      <c r="O1667" s="274" t="s">
        <v>35</v>
      </c>
      <c r="P1667" s="274" t="s">
        <v>35</v>
      </c>
      <c r="Q1667" s="275" t="s">
        <v>1997</v>
      </c>
    </row>
    <row r="1668" spans="1:17" ht="38.25" x14ac:dyDescent="0.2">
      <c r="A1668" s="266" t="s">
        <v>1990</v>
      </c>
      <c r="B1668" s="266" t="s">
        <v>1991</v>
      </c>
      <c r="C1668" s="266" t="s">
        <v>1992</v>
      </c>
      <c r="D1668" s="266" t="s">
        <v>1992</v>
      </c>
      <c r="E1668" s="186" t="s">
        <v>880</v>
      </c>
      <c r="F1668" s="209" t="s">
        <v>374</v>
      </c>
      <c r="G1668" s="186">
        <v>81101700</v>
      </c>
      <c r="H1668" s="268" t="s">
        <v>2453</v>
      </c>
      <c r="I1668" s="186">
        <v>10</v>
      </c>
      <c r="J1668" s="276" t="s">
        <v>33</v>
      </c>
      <c r="K1668" s="269">
        <v>474600</v>
      </c>
      <c r="L1668" s="270">
        <v>1</v>
      </c>
      <c r="M1668" s="186" t="s">
        <v>2078</v>
      </c>
      <c r="N1668" s="218" t="s">
        <v>2452</v>
      </c>
      <c r="O1668" s="274" t="s">
        <v>35</v>
      </c>
      <c r="P1668" s="274" t="s">
        <v>35</v>
      </c>
      <c r="Q1668" s="275" t="s">
        <v>1997</v>
      </c>
    </row>
    <row r="1669" spans="1:17" ht="38.25" x14ac:dyDescent="0.2">
      <c r="A1669" s="266" t="s">
        <v>1990</v>
      </c>
      <c r="B1669" s="266" t="s">
        <v>1991</v>
      </c>
      <c r="C1669" s="266" t="s">
        <v>2009</v>
      </c>
      <c r="D1669" s="266" t="s">
        <v>2009</v>
      </c>
      <c r="E1669" s="186" t="s">
        <v>880</v>
      </c>
      <c r="F1669" s="209" t="s">
        <v>374</v>
      </c>
      <c r="G1669" s="186">
        <v>81112200</v>
      </c>
      <c r="H1669" s="268" t="s">
        <v>2454</v>
      </c>
      <c r="I1669" s="186">
        <v>10</v>
      </c>
      <c r="J1669" s="276" t="s">
        <v>33</v>
      </c>
      <c r="K1669" s="269">
        <v>750000000</v>
      </c>
      <c r="L1669" s="270">
        <v>1</v>
      </c>
      <c r="M1669" s="186" t="s">
        <v>2078</v>
      </c>
      <c r="N1669" s="218" t="s">
        <v>2452</v>
      </c>
      <c r="O1669" s="274" t="s">
        <v>35</v>
      </c>
      <c r="P1669" s="274" t="s">
        <v>35</v>
      </c>
      <c r="Q1669" s="275" t="s">
        <v>1997</v>
      </c>
    </row>
    <row r="1670" spans="1:17" ht="38.25" x14ac:dyDescent="0.2">
      <c r="A1670" s="266" t="s">
        <v>1990</v>
      </c>
      <c r="B1670" s="266" t="s">
        <v>1991</v>
      </c>
      <c r="C1670" s="266" t="s">
        <v>2363</v>
      </c>
      <c r="D1670" s="266" t="s">
        <v>2363</v>
      </c>
      <c r="E1670" s="186" t="s">
        <v>880</v>
      </c>
      <c r="F1670" s="209" t="s">
        <v>374</v>
      </c>
      <c r="G1670" s="186">
        <v>81110000</v>
      </c>
      <c r="H1670" s="268" t="s">
        <v>2455</v>
      </c>
      <c r="I1670" s="186">
        <v>10</v>
      </c>
      <c r="J1670" s="276" t="s">
        <v>33</v>
      </c>
      <c r="K1670" s="269">
        <v>10000000000</v>
      </c>
      <c r="L1670" s="270">
        <v>1</v>
      </c>
      <c r="M1670" s="186" t="s">
        <v>2078</v>
      </c>
      <c r="N1670" s="304" t="s">
        <v>2455</v>
      </c>
      <c r="O1670" s="274" t="s">
        <v>68</v>
      </c>
      <c r="P1670" s="274" t="s">
        <v>68</v>
      </c>
      <c r="Q1670" s="275" t="s">
        <v>2025</v>
      </c>
    </row>
    <row r="1671" spans="1:17" ht="38.25" x14ac:dyDescent="0.2">
      <c r="A1671" s="266" t="s">
        <v>1990</v>
      </c>
      <c r="B1671" s="266" t="s">
        <v>1991</v>
      </c>
      <c r="C1671" s="266" t="s">
        <v>2014</v>
      </c>
      <c r="D1671" s="266" t="s">
        <v>2014</v>
      </c>
      <c r="E1671" s="186" t="s">
        <v>880</v>
      </c>
      <c r="F1671" s="209" t="s">
        <v>374</v>
      </c>
      <c r="G1671" s="186">
        <v>78181500</v>
      </c>
      <c r="H1671" s="268" t="s">
        <v>2456</v>
      </c>
      <c r="I1671" s="186">
        <v>10</v>
      </c>
      <c r="J1671" s="276" t="s">
        <v>33</v>
      </c>
      <c r="K1671" s="269">
        <v>1540000000</v>
      </c>
      <c r="L1671" s="270">
        <v>1</v>
      </c>
      <c r="M1671" s="186" t="s">
        <v>2078</v>
      </c>
      <c r="N1671" s="218" t="s">
        <v>2452</v>
      </c>
      <c r="O1671" s="274" t="s">
        <v>35</v>
      </c>
      <c r="P1671" s="274" t="s">
        <v>35</v>
      </c>
      <c r="Q1671" s="275" t="s">
        <v>1997</v>
      </c>
    </row>
    <row r="1672" spans="1:17" ht="38.25" x14ac:dyDescent="0.2">
      <c r="A1672" s="266" t="s">
        <v>1990</v>
      </c>
      <c r="B1672" s="266" t="s">
        <v>1991</v>
      </c>
      <c r="C1672" s="266" t="s">
        <v>2014</v>
      </c>
      <c r="D1672" s="266" t="s">
        <v>2014</v>
      </c>
      <c r="E1672" s="186" t="s">
        <v>880</v>
      </c>
      <c r="F1672" s="209" t="s">
        <v>374</v>
      </c>
      <c r="G1672" s="186">
        <v>78181500</v>
      </c>
      <c r="H1672" s="268" t="s">
        <v>2456</v>
      </c>
      <c r="I1672" s="186">
        <v>10</v>
      </c>
      <c r="J1672" s="276" t="s">
        <v>230</v>
      </c>
      <c r="K1672" s="269">
        <v>700000000</v>
      </c>
      <c r="L1672" s="270">
        <v>1</v>
      </c>
      <c r="M1672" s="186" t="s">
        <v>2078</v>
      </c>
      <c r="N1672" s="218" t="s">
        <v>2452</v>
      </c>
      <c r="O1672" s="274" t="s">
        <v>35</v>
      </c>
      <c r="P1672" s="274" t="s">
        <v>35</v>
      </c>
      <c r="Q1672" s="275" t="s">
        <v>1997</v>
      </c>
    </row>
    <row r="1673" spans="1:17" ht="38.25" x14ac:dyDescent="0.2">
      <c r="A1673" s="266" t="s">
        <v>1990</v>
      </c>
      <c r="B1673" s="266" t="s">
        <v>1991</v>
      </c>
      <c r="C1673" s="266" t="s">
        <v>1992</v>
      </c>
      <c r="D1673" s="266" t="s">
        <v>1992</v>
      </c>
      <c r="E1673" s="186" t="s">
        <v>880</v>
      </c>
      <c r="F1673" s="209" t="s">
        <v>374</v>
      </c>
      <c r="G1673" s="186">
        <v>72154109</v>
      </c>
      <c r="H1673" s="268" t="s">
        <v>2457</v>
      </c>
      <c r="I1673" s="186">
        <v>10</v>
      </c>
      <c r="J1673" s="276" t="s">
        <v>33</v>
      </c>
      <c r="K1673" s="269">
        <v>1005004333.5700001</v>
      </c>
      <c r="L1673" s="270">
        <v>1</v>
      </c>
      <c r="M1673" s="186" t="s">
        <v>2078</v>
      </c>
      <c r="N1673" s="218" t="s">
        <v>2452</v>
      </c>
      <c r="O1673" s="274" t="s">
        <v>35</v>
      </c>
      <c r="P1673" s="274" t="s">
        <v>35</v>
      </c>
      <c r="Q1673" s="275" t="s">
        <v>1997</v>
      </c>
    </row>
    <row r="1674" spans="1:17" ht="38.25" x14ac:dyDescent="0.2">
      <c r="A1674" s="266" t="s">
        <v>1990</v>
      </c>
      <c r="B1674" s="266" t="s">
        <v>1991</v>
      </c>
      <c r="C1674" s="266" t="s">
        <v>2014</v>
      </c>
      <c r="D1674" s="266" t="s">
        <v>2014</v>
      </c>
      <c r="E1674" s="186" t="s">
        <v>880</v>
      </c>
      <c r="F1674" s="209" t="s">
        <v>374</v>
      </c>
      <c r="G1674" s="186">
        <v>72154010</v>
      </c>
      <c r="H1674" s="268" t="s">
        <v>2458</v>
      </c>
      <c r="I1674" s="186">
        <v>10</v>
      </c>
      <c r="J1674" s="276" t="s">
        <v>33</v>
      </c>
      <c r="K1674" s="269">
        <v>30000000</v>
      </c>
      <c r="L1674" s="270">
        <v>1</v>
      </c>
      <c r="M1674" s="186" t="s">
        <v>2078</v>
      </c>
      <c r="N1674" s="218" t="s">
        <v>2452</v>
      </c>
      <c r="O1674" s="274" t="s">
        <v>35</v>
      </c>
      <c r="P1674" s="274" t="s">
        <v>35</v>
      </c>
      <c r="Q1674" s="275" t="s">
        <v>1997</v>
      </c>
    </row>
    <row r="1675" spans="1:17" ht="38.25" x14ac:dyDescent="0.2">
      <c r="A1675" s="266" t="s">
        <v>1990</v>
      </c>
      <c r="B1675" s="266" t="s">
        <v>1991</v>
      </c>
      <c r="C1675" s="266" t="s">
        <v>1281</v>
      </c>
      <c r="D1675" s="266" t="s">
        <v>1281</v>
      </c>
      <c r="E1675" s="186" t="s">
        <v>880</v>
      </c>
      <c r="F1675" s="209" t="s">
        <v>374</v>
      </c>
      <c r="G1675" s="186">
        <v>81111800</v>
      </c>
      <c r="H1675" s="268" t="s">
        <v>2459</v>
      </c>
      <c r="I1675" s="186">
        <v>10</v>
      </c>
      <c r="J1675" s="276" t="s">
        <v>33</v>
      </c>
      <c r="K1675" s="269">
        <v>30000000</v>
      </c>
      <c r="L1675" s="270">
        <v>1</v>
      </c>
      <c r="M1675" s="186" t="s">
        <v>2078</v>
      </c>
      <c r="N1675" s="218" t="s">
        <v>2452</v>
      </c>
      <c r="O1675" s="274" t="s">
        <v>35</v>
      </c>
      <c r="P1675" s="274" t="s">
        <v>35</v>
      </c>
      <c r="Q1675" s="275" t="s">
        <v>1997</v>
      </c>
    </row>
    <row r="1676" spans="1:17" ht="38.25" x14ac:dyDescent="0.2">
      <c r="A1676" s="266" t="s">
        <v>1990</v>
      </c>
      <c r="B1676" s="266" t="s">
        <v>1991</v>
      </c>
      <c r="C1676" s="266" t="s">
        <v>1281</v>
      </c>
      <c r="D1676" s="266" t="s">
        <v>1281</v>
      </c>
      <c r="E1676" s="186" t="s">
        <v>880</v>
      </c>
      <c r="F1676" s="209" t="s">
        <v>374</v>
      </c>
      <c r="G1676" s="186">
        <v>8111800</v>
      </c>
      <c r="H1676" s="268" t="s">
        <v>2460</v>
      </c>
      <c r="I1676" s="186">
        <v>10</v>
      </c>
      <c r="J1676" s="276" t="s">
        <v>33</v>
      </c>
      <c r="K1676" s="269">
        <v>500000000</v>
      </c>
      <c r="L1676" s="270">
        <v>1</v>
      </c>
      <c r="M1676" s="186" t="s">
        <v>2078</v>
      </c>
      <c r="N1676" s="218" t="s">
        <v>2452</v>
      </c>
      <c r="O1676" s="274" t="s">
        <v>35</v>
      </c>
      <c r="P1676" s="274" t="s">
        <v>35</v>
      </c>
      <c r="Q1676" s="275" t="s">
        <v>2025</v>
      </c>
    </row>
    <row r="1677" spans="1:17" ht="38.25" x14ac:dyDescent="0.2">
      <c r="A1677" s="266" t="s">
        <v>1990</v>
      </c>
      <c r="B1677" s="266" t="s">
        <v>1991</v>
      </c>
      <c r="C1677" s="266" t="s">
        <v>1992</v>
      </c>
      <c r="D1677" s="266" t="s">
        <v>1992</v>
      </c>
      <c r="E1677" s="186" t="s">
        <v>880</v>
      </c>
      <c r="F1677" s="209" t="s">
        <v>374</v>
      </c>
      <c r="G1677" s="186">
        <v>81101700</v>
      </c>
      <c r="H1677" s="268" t="s">
        <v>2461</v>
      </c>
      <c r="I1677" s="186">
        <v>10</v>
      </c>
      <c r="J1677" s="276" t="s">
        <v>33</v>
      </c>
      <c r="K1677" s="269">
        <v>1200000000</v>
      </c>
      <c r="L1677" s="270">
        <v>1</v>
      </c>
      <c r="M1677" s="186" t="s">
        <v>2078</v>
      </c>
      <c r="N1677" s="218" t="s">
        <v>2452</v>
      </c>
      <c r="O1677" s="274" t="s">
        <v>35</v>
      </c>
      <c r="P1677" s="274" t="s">
        <v>35</v>
      </c>
      <c r="Q1677" s="275" t="s">
        <v>1997</v>
      </c>
    </row>
    <row r="1678" spans="1:17" ht="38.25" x14ac:dyDescent="0.2">
      <c r="A1678" s="266" t="s">
        <v>1990</v>
      </c>
      <c r="B1678" s="266" t="s">
        <v>1991</v>
      </c>
      <c r="C1678" s="266" t="s">
        <v>1992</v>
      </c>
      <c r="D1678" s="266" t="s">
        <v>1992</v>
      </c>
      <c r="E1678" s="186" t="s">
        <v>880</v>
      </c>
      <c r="F1678" s="209" t="s">
        <v>374</v>
      </c>
      <c r="G1678" s="186"/>
      <c r="H1678" s="268" t="s">
        <v>2462</v>
      </c>
      <c r="I1678" s="275">
        <v>16</v>
      </c>
      <c r="J1678" s="276" t="s">
        <v>33</v>
      </c>
      <c r="K1678" s="269">
        <v>18853410.52</v>
      </c>
      <c r="L1678" s="270">
        <v>1</v>
      </c>
      <c r="M1678" s="186" t="s">
        <v>2078</v>
      </c>
      <c r="N1678" s="218" t="s">
        <v>2452</v>
      </c>
      <c r="O1678" s="274" t="s">
        <v>35</v>
      </c>
      <c r="P1678" s="274" t="s">
        <v>35</v>
      </c>
      <c r="Q1678" s="275" t="s">
        <v>1997</v>
      </c>
    </row>
    <row r="1679" spans="1:17" ht="38.25" x14ac:dyDescent="0.2">
      <c r="A1679" s="266" t="s">
        <v>1990</v>
      </c>
      <c r="B1679" s="266" t="s">
        <v>1991</v>
      </c>
      <c r="C1679" s="266" t="s">
        <v>1992</v>
      </c>
      <c r="D1679" s="266" t="s">
        <v>1992</v>
      </c>
      <c r="E1679" s="186" t="s">
        <v>880</v>
      </c>
      <c r="F1679" s="209" t="s">
        <v>374</v>
      </c>
      <c r="G1679" s="186">
        <v>81101700</v>
      </c>
      <c r="H1679" s="268" t="s">
        <v>2463</v>
      </c>
      <c r="I1679" s="275">
        <v>16</v>
      </c>
      <c r="J1679" s="276" t="s">
        <v>33</v>
      </c>
      <c r="K1679" s="269">
        <v>5490666</v>
      </c>
      <c r="L1679" s="270">
        <v>1</v>
      </c>
      <c r="M1679" s="186" t="s">
        <v>2078</v>
      </c>
      <c r="N1679" s="218" t="s">
        <v>2452</v>
      </c>
      <c r="O1679" s="274" t="s">
        <v>35</v>
      </c>
      <c r="P1679" s="274" t="s">
        <v>35</v>
      </c>
      <c r="Q1679" s="275" t="s">
        <v>1997</v>
      </c>
    </row>
    <row r="1680" spans="1:17" ht="51" customHeight="1" x14ac:dyDescent="0.2">
      <c r="A1680" s="266" t="s">
        <v>1990</v>
      </c>
      <c r="B1680" s="266" t="s">
        <v>1991</v>
      </c>
      <c r="C1680" s="266" t="s">
        <v>1992</v>
      </c>
      <c r="D1680" s="266" t="s">
        <v>1992</v>
      </c>
      <c r="E1680" s="186" t="s">
        <v>880</v>
      </c>
      <c r="F1680" s="209" t="s">
        <v>374</v>
      </c>
      <c r="G1680" s="186">
        <v>81101706</v>
      </c>
      <c r="H1680" s="268" t="s">
        <v>2464</v>
      </c>
      <c r="I1680" s="275">
        <v>16</v>
      </c>
      <c r="J1680" s="276" t="s">
        <v>33</v>
      </c>
      <c r="K1680" s="269">
        <v>8810213</v>
      </c>
      <c r="L1680" s="270">
        <v>1</v>
      </c>
      <c r="M1680" s="186" t="s">
        <v>2078</v>
      </c>
      <c r="N1680" s="218" t="s">
        <v>2465</v>
      </c>
      <c r="O1680" s="274" t="s">
        <v>36</v>
      </c>
      <c r="P1680" s="274" t="s">
        <v>36</v>
      </c>
      <c r="Q1680" s="275" t="s">
        <v>2002</v>
      </c>
    </row>
    <row r="1681" spans="1:17" ht="38.25" x14ac:dyDescent="0.2">
      <c r="A1681" s="266" t="s">
        <v>1990</v>
      </c>
      <c r="B1681" s="266" t="s">
        <v>1991</v>
      </c>
      <c r="C1681" s="266" t="s">
        <v>1992</v>
      </c>
      <c r="D1681" s="266" t="s">
        <v>1992</v>
      </c>
      <c r="E1681" s="186" t="s">
        <v>880</v>
      </c>
      <c r="F1681" s="209" t="s">
        <v>374</v>
      </c>
      <c r="G1681" s="186">
        <v>81101706</v>
      </c>
      <c r="H1681" s="268" t="s">
        <v>2466</v>
      </c>
      <c r="I1681" s="275">
        <v>16</v>
      </c>
      <c r="J1681" s="276" t="s">
        <v>33</v>
      </c>
      <c r="K1681" s="269">
        <v>7949721.5999999996</v>
      </c>
      <c r="L1681" s="270">
        <v>1</v>
      </c>
      <c r="M1681" s="186" t="s">
        <v>2078</v>
      </c>
      <c r="N1681" s="218" t="s">
        <v>2467</v>
      </c>
      <c r="O1681" s="274" t="s">
        <v>36</v>
      </c>
      <c r="P1681" s="274" t="s">
        <v>36</v>
      </c>
      <c r="Q1681" s="275" t="s">
        <v>2002</v>
      </c>
    </row>
    <row r="1682" spans="1:17" ht="38.25" x14ac:dyDescent="0.2">
      <c r="A1682" s="266" t="s">
        <v>1990</v>
      </c>
      <c r="B1682" s="266" t="s">
        <v>1991</v>
      </c>
      <c r="C1682" s="266" t="s">
        <v>1992</v>
      </c>
      <c r="D1682" s="266" t="s">
        <v>1992</v>
      </c>
      <c r="E1682" s="186" t="s">
        <v>880</v>
      </c>
      <c r="F1682" s="209" t="s">
        <v>374</v>
      </c>
      <c r="G1682" s="186">
        <v>81101706</v>
      </c>
      <c r="H1682" s="268" t="s">
        <v>2468</v>
      </c>
      <c r="I1682" s="275">
        <v>16</v>
      </c>
      <c r="J1682" s="276" t="s">
        <v>33</v>
      </c>
      <c r="K1682" s="269">
        <v>2434056.35</v>
      </c>
      <c r="L1682" s="270">
        <v>1</v>
      </c>
      <c r="M1682" s="186" t="s">
        <v>2078</v>
      </c>
      <c r="N1682" s="218" t="s">
        <v>2452</v>
      </c>
      <c r="O1682" s="274" t="s">
        <v>35</v>
      </c>
      <c r="P1682" s="274" t="s">
        <v>35</v>
      </c>
      <c r="Q1682" s="275" t="s">
        <v>1997</v>
      </c>
    </row>
    <row r="1683" spans="1:17" ht="38.25" x14ac:dyDescent="0.2">
      <c r="A1683" s="266" t="s">
        <v>1990</v>
      </c>
      <c r="B1683" s="266" t="s">
        <v>1991</v>
      </c>
      <c r="C1683" s="266" t="s">
        <v>1992</v>
      </c>
      <c r="D1683" s="266" t="s">
        <v>1992</v>
      </c>
      <c r="E1683" s="186" t="s">
        <v>880</v>
      </c>
      <c r="F1683" s="209" t="s">
        <v>374</v>
      </c>
      <c r="G1683" s="186">
        <v>81101706</v>
      </c>
      <c r="H1683" s="268" t="s">
        <v>2469</v>
      </c>
      <c r="I1683" s="275">
        <v>16</v>
      </c>
      <c r="J1683" s="276" t="s">
        <v>33</v>
      </c>
      <c r="K1683" s="269">
        <v>10069377.789999999</v>
      </c>
      <c r="L1683" s="270">
        <v>1</v>
      </c>
      <c r="M1683" s="186" t="s">
        <v>2078</v>
      </c>
      <c r="N1683" s="218" t="s">
        <v>2452</v>
      </c>
      <c r="O1683" s="274" t="s">
        <v>35</v>
      </c>
      <c r="P1683" s="274" t="s">
        <v>35</v>
      </c>
      <c r="Q1683" s="275" t="s">
        <v>1997</v>
      </c>
    </row>
    <row r="1684" spans="1:17" ht="38.25" x14ac:dyDescent="0.2">
      <c r="A1684" s="266" t="s">
        <v>1990</v>
      </c>
      <c r="B1684" s="266" t="s">
        <v>1991</v>
      </c>
      <c r="C1684" s="266" t="s">
        <v>1992</v>
      </c>
      <c r="D1684" s="266" t="s">
        <v>1992</v>
      </c>
      <c r="E1684" s="186" t="s">
        <v>880</v>
      </c>
      <c r="F1684" s="209" t="s">
        <v>374</v>
      </c>
      <c r="G1684" s="186">
        <v>81101706</v>
      </c>
      <c r="H1684" s="268" t="s">
        <v>2470</v>
      </c>
      <c r="I1684" s="275">
        <v>16</v>
      </c>
      <c r="J1684" s="276" t="s">
        <v>33</v>
      </c>
      <c r="K1684" s="269">
        <v>6388201.1799999997</v>
      </c>
      <c r="L1684" s="270">
        <v>1</v>
      </c>
      <c r="M1684" s="186" t="s">
        <v>2078</v>
      </c>
      <c r="N1684" s="218" t="s">
        <v>2452</v>
      </c>
      <c r="O1684" s="274" t="s">
        <v>35</v>
      </c>
      <c r="P1684" s="274" t="s">
        <v>35</v>
      </c>
      <c r="Q1684" s="275" t="s">
        <v>1997</v>
      </c>
    </row>
    <row r="1685" spans="1:17" ht="38.25" x14ac:dyDescent="0.2">
      <c r="A1685" s="266" t="s">
        <v>1990</v>
      </c>
      <c r="B1685" s="266" t="s">
        <v>1991</v>
      </c>
      <c r="C1685" s="266" t="s">
        <v>1992</v>
      </c>
      <c r="D1685" s="266" t="s">
        <v>1992</v>
      </c>
      <c r="E1685" s="186" t="s">
        <v>880</v>
      </c>
      <c r="F1685" s="209" t="s">
        <v>374</v>
      </c>
      <c r="G1685" s="186">
        <v>81101706</v>
      </c>
      <c r="H1685" s="268" t="s">
        <v>2471</v>
      </c>
      <c r="I1685" s="275">
        <v>16</v>
      </c>
      <c r="J1685" s="276" t="s">
        <v>33</v>
      </c>
      <c r="K1685" s="269">
        <v>36493107.399999999</v>
      </c>
      <c r="L1685" s="270">
        <v>1</v>
      </c>
      <c r="M1685" s="186" t="s">
        <v>2078</v>
      </c>
      <c r="N1685" s="218" t="s">
        <v>2452</v>
      </c>
      <c r="O1685" s="274" t="s">
        <v>35</v>
      </c>
      <c r="P1685" s="274" t="s">
        <v>35</v>
      </c>
      <c r="Q1685" s="275" t="s">
        <v>1997</v>
      </c>
    </row>
    <row r="1686" spans="1:17" ht="38.25" x14ac:dyDescent="0.2">
      <c r="A1686" s="266" t="s">
        <v>1990</v>
      </c>
      <c r="B1686" s="266" t="s">
        <v>1991</v>
      </c>
      <c r="C1686" s="266" t="s">
        <v>1992</v>
      </c>
      <c r="D1686" s="266" t="s">
        <v>1992</v>
      </c>
      <c r="E1686" s="186" t="s">
        <v>880</v>
      </c>
      <c r="F1686" s="209" t="s">
        <v>374</v>
      </c>
      <c r="G1686" s="186">
        <v>81101706</v>
      </c>
      <c r="H1686" s="268" t="s">
        <v>2472</v>
      </c>
      <c r="I1686" s="275">
        <v>16</v>
      </c>
      <c r="J1686" s="276" t="s">
        <v>33</v>
      </c>
      <c r="K1686" s="269">
        <v>13248542.039999999</v>
      </c>
      <c r="L1686" s="270">
        <v>1</v>
      </c>
      <c r="M1686" s="186" t="s">
        <v>2078</v>
      </c>
      <c r="N1686" s="218" t="s">
        <v>2452</v>
      </c>
      <c r="O1686" s="274" t="s">
        <v>35</v>
      </c>
      <c r="P1686" s="274" t="s">
        <v>35</v>
      </c>
      <c r="Q1686" s="275" t="s">
        <v>1997</v>
      </c>
    </row>
    <row r="1687" spans="1:17" ht="38.25" x14ac:dyDescent="0.2">
      <c r="A1687" s="266" t="s">
        <v>1990</v>
      </c>
      <c r="B1687" s="266" t="s">
        <v>1991</v>
      </c>
      <c r="C1687" s="266" t="s">
        <v>1992</v>
      </c>
      <c r="D1687" s="266" t="s">
        <v>1992</v>
      </c>
      <c r="E1687" s="186" t="s">
        <v>880</v>
      </c>
      <c r="F1687" s="209" t="s">
        <v>374</v>
      </c>
      <c r="G1687" s="186">
        <v>81101706</v>
      </c>
      <c r="H1687" s="268" t="s">
        <v>2473</v>
      </c>
      <c r="I1687" s="275">
        <v>16</v>
      </c>
      <c r="J1687" s="276" t="s">
        <v>33</v>
      </c>
      <c r="K1687" s="269">
        <v>150292703.47</v>
      </c>
      <c r="L1687" s="270">
        <v>1</v>
      </c>
      <c r="M1687" s="186" t="s">
        <v>2078</v>
      </c>
      <c r="N1687" s="218" t="s">
        <v>2452</v>
      </c>
      <c r="O1687" s="274" t="s">
        <v>35</v>
      </c>
      <c r="P1687" s="274" t="s">
        <v>35</v>
      </c>
      <c r="Q1687" s="275" t="s">
        <v>1997</v>
      </c>
    </row>
    <row r="1688" spans="1:17" ht="114.75" customHeight="1" x14ac:dyDescent="0.2">
      <c r="A1688" s="266" t="s">
        <v>1990</v>
      </c>
      <c r="B1688" s="266" t="s">
        <v>1991</v>
      </c>
      <c r="C1688" s="266" t="s">
        <v>1992</v>
      </c>
      <c r="D1688" s="266" t="s">
        <v>1992</v>
      </c>
      <c r="E1688" s="186" t="s">
        <v>880</v>
      </c>
      <c r="F1688" s="209" t="s">
        <v>374</v>
      </c>
      <c r="G1688" s="186">
        <v>81101706</v>
      </c>
      <c r="H1688" s="268" t="s">
        <v>2474</v>
      </c>
      <c r="I1688" s="275">
        <v>16</v>
      </c>
      <c r="J1688" s="276" t="s">
        <v>33</v>
      </c>
      <c r="K1688" s="269">
        <v>318000000</v>
      </c>
      <c r="L1688" s="270">
        <v>1</v>
      </c>
      <c r="M1688" s="186" t="s">
        <v>2078</v>
      </c>
      <c r="N1688" s="218" t="s">
        <v>2452</v>
      </c>
      <c r="O1688" s="274" t="s">
        <v>68</v>
      </c>
      <c r="P1688" s="274" t="s">
        <v>68</v>
      </c>
      <c r="Q1688" s="275" t="s">
        <v>2025</v>
      </c>
    </row>
    <row r="1689" spans="1:17" ht="38.25" x14ac:dyDescent="0.2">
      <c r="A1689" s="266" t="s">
        <v>1990</v>
      </c>
      <c r="B1689" s="266" t="s">
        <v>1991</v>
      </c>
      <c r="C1689" s="266" t="s">
        <v>1281</v>
      </c>
      <c r="D1689" s="266" t="s">
        <v>1281</v>
      </c>
      <c r="E1689" s="186" t="s">
        <v>880</v>
      </c>
      <c r="F1689" s="209" t="s">
        <v>374</v>
      </c>
      <c r="G1689" s="186">
        <v>81111800</v>
      </c>
      <c r="H1689" s="268" t="s">
        <v>2475</v>
      </c>
      <c r="I1689" s="275">
        <v>16</v>
      </c>
      <c r="J1689" s="276" t="s">
        <v>33</v>
      </c>
      <c r="K1689" s="269">
        <v>40000000</v>
      </c>
      <c r="L1689" s="270">
        <v>1</v>
      </c>
      <c r="M1689" s="186" t="s">
        <v>2078</v>
      </c>
      <c r="N1689" s="304" t="s">
        <v>2475</v>
      </c>
      <c r="O1689" s="223" t="s">
        <v>35</v>
      </c>
      <c r="P1689" s="223" t="s">
        <v>35</v>
      </c>
      <c r="Q1689" s="186" t="s">
        <v>1997</v>
      </c>
    </row>
    <row r="1690" spans="1:17" ht="38.25" x14ac:dyDescent="0.2">
      <c r="A1690" s="266" t="s">
        <v>1990</v>
      </c>
      <c r="B1690" s="266" t="s">
        <v>1991</v>
      </c>
      <c r="C1690" s="266" t="s">
        <v>1281</v>
      </c>
      <c r="D1690" s="266" t="s">
        <v>1281</v>
      </c>
      <c r="E1690" s="186" t="s">
        <v>880</v>
      </c>
      <c r="F1690" s="209" t="s">
        <v>374</v>
      </c>
      <c r="G1690" s="186">
        <v>72151200</v>
      </c>
      <c r="H1690" s="268" t="s">
        <v>466</v>
      </c>
      <c r="I1690" s="275">
        <v>16</v>
      </c>
      <c r="J1690" s="276" t="s">
        <v>33</v>
      </c>
      <c r="K1690" s="269">
        <v>60000000</v>
      </c>
      <c r="L1690" s="270">
        <v>1</v>
      </c>
      <c r="M1690" s="186" t="s">
        <v>2078</v>
      </c>
      <c r="N1690" s="304" t="s">
        <v>2476</v>
      </c>
      <c r="O1690" s="274" t="s">
        <v>68</v>
      </c>
      <c r="P1690" s="274" t="s">
        <v>68</v>
      </c>
      <c r="Q1690" s="275" t="s">
        <v>1997</v>
      </c>
    </row>
    <row r="1691" spans="1:17" ht="38.25" x14ac:dyDescent="0.2">
      <c r="A1691" s="266" t="s">
        <v>1990</v>
      </c>
      <c r="B1691" s="266" t="s">
        <v>1991</v>
      </c>
      <c r="C1691" s="266" t="s">
        <v>1281</v>
      </c>
      <c r="D1691" s="266" t="s">
        <v>1281</v>
      </c>
      <c r="E1691" s="186" t="s">
        <v>880</v>
      </c>
      <c r="F1691" s="209" t="s">
        <v>374</v>
      </c>
      <c r="G1691" s="186">
        <v>81112300</v>
      </c>
      <c r="H1691" s="268" t="s">
        <v>2477</v>
      </c>
      <c r="I1691" s="275">
        <v>16</v>
      </c>
      <c r="J1691" s="276" t="s">
        <v>33</v>
      </c>
      <c r="K1691" s="269">
        <v>50000000</v>
      </c>
      <c r="L1691" s="270">
        <v>1</v>
      </c>
      <c r="M1691" s="186" t="s">
        <v>2078</v>
      </c>
      <c r="N1691" s="304" t="s">
        <v>2478</v>
      </c>
      <c r="O1691" s="223" t="s">
        <v>35</v>
      </c>
      <c r="P1691" s="223" t="s">
        <v>35</v>
      </c>
      <c r="Q1691" s="186" t="s">
        <v>1997</v>
      </c>
    </row>
    <row r="1692" spans="1:17" ht="38.25" x14ac:dyDescent="0.2">
      <c r="A1692" s="266" t="s">
        <v>1990</v>
      </c>
      <c r="B1692" s="266" t="s">
        <v>1991</v>
      </c>
      <c r="C1692" s="266" t="s">
        <v>1281</v>
      </c>
      <c r="D1692" s="266" t="s">
        <v>1281</v>
      </c>
      <c r="E1692" s="186" t="s">
        <v>880</v>
      </c>
      <c r="F1692" s="209" t="s">
        <v>374</v>
      </c>
      <c r="G1692" s="186">
        <v>73152108</v>
      </c>
      <c r="H1692" s="268" t="s">
        <v>2479</v>
      </c>
      <c r="I1692" s="275">
        <v>16</v>
      </c>
      <c r="J1692" s="276" t="s">
        <v>33</v>
      </c>
      <c r="K1692" s="269">
        <v>100000000</v>
      </c>
      <c r="L1692" s="270">
        <v>1</v>
      </c>
      <c r="M1692" s="186" t="s">
        <v>2078</v>
      </c>
      <c r="N1692" s="304" t="s">
        <v>2480</v>
      </c>
      <c r="O1692" s="274"/>
      <c r="P1692" s="274"/>
      <c r="Q1692" s="275"/>
    </row>
    <row r="1693" spans="1:17" ht="38.25" x14ac:dyDescent="0.2">
      <c r="A1693" s="266" t="s">
        <v>1990</v>
      </c>
      <c r="B1693" s="266" t="s">
        <v>1991</v>
      </c>
      <c r="C1693" s="266" t="s">
        <v>443</v>
      </c>
      <c r="D1693" s="266" t="s">
        <v>443</v>
      </c>
      <c r="E1693" s="186" t="s">
        <v>880</v>
      </c>
      <c r="F1693" s="209" t="s">
        <v>374</v>
      </c>
      <c r="G1693" s="186">
        <v>72101509</v>
      </c>
      <c r="H1693" s="268" t="s">
        <v>2481</v>
      </c>
      <c r="I1693" s="275">
        <v>16</v>
      </c>
      <c r="J1693" s="276" t="s">
        <v>33</v>
      </c>
      <c r="K1693" s="269">
        <v>100000000</v>
      </c>
      <c r="L1693" s="270">
        <v>1</v>
      </c>
      <c r="M1693" s="186" t="s">
        <v>2078</v>
      </c>
      <c r="N1693" s="304" t="s">
        <v>2482</v>
      </c>
      <c r="O1693" s="223" t="s">
        <v>35</v>
      </c>
      <c r="P1693" s="223" t="s">
        <v>35</v>
      </c>
      <c r="Q1693" s="186" t="s">
        <v>1997</v>
      </c>
    </row>
    <row r="1694" spans="1:17" ht="51" x14ac:dyDescent="0.2">
      <c r="A1694" s="266" t="s">
        <v>1990</v>
      </c>
      <c r="B1694" s="266" t="s">
        <v>1991</v>
      </c>
      <c r="C1694" s="266" t="s">
        <v>1281</v>
      </c>
      <c r="D1694" s="266" t="s">
        <v>1281</v>
      </c>
      <c r="E1694" s="186" t="s">
        <v>932</v>
      </c>
      <c r="F1694" s="209" t="s">
        <v>933</v>
      </c>
      <c r="G1694" s="186">
        <v>82121500</v>
      </c>
      <c r="H1694" s="209" t="s">
        <v>2483</v>
      </c>
      <c r="I1694" s="275">
        <v>10</v>
      </c>
      <c r="J1694" s="276" t="s">
        <v>230</v>
      </c>
      <c r="K1694" s="269">
        <v>1920000000</v>
      </c>
      <c r="L1694" s="270">
        <v>1</v>
      </c>
      <c r="M1694" s="186" t="s">
        <v>2078</v>
      </c>
      <c r="N1694" s="304" t="s">
        <v>2483</v>
      </c>
      <c r="O1694" s="274" t="s">
        <v>127</v>
      </c>
      <c r="P1694" s="274" t="s">
        <v>127</v>
      </c>
      <c r="Q1694" s="275" t="s">
        <v>2002</v>
      </c>
    </row>
    <row r="1695" spans="1:17" ht="51" x14ac:dyDescent="0.2">
      <c r="A1695" s="266" t="s">
        <v>1990</v>
      </c>
      <c r="B1695" s="266" t="s">
        <v>1991</v>
      </c>
      <c r="C1695" s="266" t="s">
        <v>1281</v>
      </c>
      <c r="D1695" s="266" t="s">
        <v>1281</v>
      </c>
      <c r="E1695" s="186" t="s">
        <v>932</v>
      </c>
      <c r="F1695" s="209" t="s">
        <v>933</v>
      </c>
      <c r="G1695" s="186">
        <v>82121500</v>
      </c>
      <c r="H1695" s="209" t="s">
        <v>2484</v>
      </c>
      <c r="I1695" s="275">
        <v>10</v>
      </c>
      <c r="J1695" s="276" t="s">
        <v>33</v>
      </c>
      <c r="K1695" s="269">
        <v>180000000</v>
      </c>
      <c r="L1695" s="270">
        <v>1</v>
      </c>
      <c r="M1695" s="186" t="s">
        <v>2078</v>
      </c>
      <c r="N1695" s="304" t="s">
        <v>2483</v>
      </c>
      <c r="O1695" s="274" t="s">
        <v>699</v>
      </c>
      <c r="P1695" s="274" t="s">
        <v>699</v>
      </c>
      <c r="Q1695" s="275" t="s">
        <v>2002</v>
      </c>
    </row>
    <row r="1696" spans="1:17" ht="89.25" x14ac:dyDescent="0.2">
      <c r="A1696" s="266" t="s">
        <v>1990</v>
      </c>
      <c r="B1696" s="266" t="s">
        <v>1991</v>
      </c>
      <c r="C1696" s="266" t="s">
        <v>1992</v>
      </c>
      <c r="D1696" s="266" t="s">
        <v>1992</v>
      </c>
      <c r="E1696" s="186" t="s">
        <v>936</v>
      </c>
      <c r="F1696" s="209" t="s">
        <v>397</v>
      </c>
      <c r="G1696" s="271">
        <v>76121500</v>
      </c>
      <c r="H1696" s="268" t="s">
        <v>2485</v>
      </c>
      <c r="I1696" s="275">
        <v>10</v>
      </c>
      <c r="J1696" s="276" t="s">
        <v>33</v>
      </c>
      <c r="K1696" s="269">
        <v>18000000</v>
      </c>
      <c r="L1696" s="270">
        <v>1</v>
      </c>
      <c r="M1696" s="186" t="s">
        <v>2078</v>
      </c>
      <c r="N1696" s="304" t="s">
        <v>2486</v>
      </c>
      <c r="O1696" s="274" t="s">
        <v>127</v>
      </c>
      <c r="P1696" s="274" t="s">
        <v>127</v>
      </c>
      <c r="Q1696" s="186" t="s">
        <v>1997</v>
      </c>
    </row>
    <row r="1697" spans="1:21" ht="89.25" x14ac:dyDescent="0.2">
      <c r="A1697" s="266" t="s">
        <v>1990</v>
      </c>
      <c r="B1697" s="266" t="s">
        <v>1991</v>
      </c>
      <c r="C1697" s="266" t="s">
        <v>1992</v>
      </c>
      <c r="D1697" s="266" t="s">
        <v>1992</v>
      </c>
      <c r="E1697" s="186" t="s">
        <v>936</v>
      </c>
      <c r="F1697" s="209" t="s">
        <v>397</v>
      </c>
      <c r="G1697" s="271">
        <v>76121500</v>
      </c>
      <c r="H1697" s="268" t="s">
        <v>2485</v>
      </c>
      <c r="I1697" s="275">
        <v>10</v>
      </c>
      <c r="J1697" s="276" t="s">
        <v>230</v>
      </c>
      <c r="K1697" s="269">
        <v>20000000</v>
      </c>
      <c r="L1697" s="270">
        <v>1</v>
      </c>
      <c r="M1697" s="186" t="s">
        <v>2078</v>
      </c>
      <c r="N1697" s="304" t="s">
        <v>2486</v>
      </c>
      <c r="O1697" s="274" t="s">
        <v>36</v>
      </c>
      <c r="P1697" s="274" t="s">
        <v>36</v>
      </c>
      <c r="Q1697" s="186" t="s">
        <v>1997</v>
      </c>
    </row>
    <row r="1698" spans="1:21" ht="51" x14ac:dyDescent="0.2">
      <c r="A1698" s="266" t="s">
        <v>1990</v>
      </c>
      <c r="B1698" s="266" t="s">
        <v>1991</v>
      </c>
      <c r="C1698" s="266" t="s">
        <v>2014</v>
      </c>
      <c r="D1698" s="266" t="s">
        <v>2014</v>
      </c>
      <c r="E1698" s="186" t="s">
        <v>936</v>
      </c>
      <c r="F1698" s="209" t="s">
        <v>397</v>
      </c>
      <c r="G1698" s="271">
        <v>83101500</v>
      </c>
      <c r="H1698" s="268" t="s">
        <v>2487</v>
      </c>
      <c r="I1698" s="275">
        <v>10</v>
      </c>
      <c r="J1698" s="276" t="s">
        <v>33</v>
      </c>
      <c r="K1698" s="269">
        <v>180000000</v>
      </c>
      <c r="L1698" s="270">
        <v>1</v>
      </c>
      <c r="M1698" s="186" t="s">
        <v>2078</v>
      </c>
      <c r="N1698" s="304" t="s">
        <v>2488</v>
      </c>
      <c r="O1698" s="274" t="s">
        <v>127</v>
      </c>
      <c r="P1698" s="274" t="s">
        <v>127</v>
      </c>
      <c r="Q1698" s="275" t="s">
        <v>2320</v>
      </c>
    </row>
    <row r="1699" spans="1:21" ht="51" x14ac:dyDescent="0.2">
      <c r="A1699" s="266" t="s">
        <v>1990</v>
      </c>
      <c r="B1699" s="266" t="s">
        <v>1991</v>
      </c>
      <c r="C1699" s="266" t="s">
        <v>2305</v>
      </c>
      <c r="D1699" s="266" t="s">
        <v>2305</v>
      </c>
      <c r="E1699" s="186" t="s">
        <v>942</v>
      </c>
      <c r="F1699" s="209" t="s">
        <v>400</v>
      </c>
      <c r="G1699" s="271">
        <v>90101600</v>
      </c>
      <c r="H1699" s="268" t="s">
        <v>2489</v>
      </c>
      <c r="I1699" s="275">
        <v>16</v>
      </c>
      <c r="J1699" s="276" t="s">
        <v>33</v>
      </c>
      <c r="K1699" s="269">
        <v>200000000</v>
      </c>
      <c r="L1699" s="270">
        <v>1</v>
      </c>
      <c r="M1699" s="186" t="s">
        <v>2078</v>
      </c>
      <c r="N1699" s="304" t="s">
        <v>2490</v>
      </c>
      <c r="O1699" s="274" t="s">
        <v>35</v>
      </c>
      <c r="P1699" s="274" t="s">
        <v>35</v>
      </c>
      <c r="Q1699" s="275" t="s">
        <v>2002</v>
      </c>
    </row>
    <row r="1700" spans="1:21" ht="38.25" x14ac:dyDescent="0.2">
      <c r="A1700" s="266" t="s">
        <v>1990</v>
      </c>
      <c r="B1700" s="266" t="s">
        <v>1991</v>
      </c>
      <c r="C1700" s="266" t="s">
        <v>2491</v>
      </c>
      <c r="D1700" s="266" t="s">
        <v>2491</v>
      </c>
      <c r="E1700" s="186" t="s">
        <v>1371</v>
      </c>
      <c r="F1700" s="209" t="s">
        <v>1372</v>
      </c>
      <c r="G1700" s="186">
        <v>80141902</v>
      </c>
      <c r="H1700" s="209" t="s">
        <v>2492</v>
      </c>
      <c r="I1700" s="275">
        <v>10</v>
      </c>
      <c r="J1700" s="276" t="s">
        <v>33</v>
      </c>
      <c r="K1700" s="269">
        <v>300000000</v>
      </c>
      <c r="L1700" s="270">
        <v>1</v>
      </c>
      <c r="M1700" s="186" t="s">
        <v>2078</v>
      </c>
      <c r="N1700" s="304" t="s">
        <v>2493</v>
      </c>
      <c r="O1700" s="274" t="s">
        <v>68</v>
      </c>
      <c r="P1700" s="274" t="s">
        <v>68</v>
      </c>
      <c r="Q1700" s="275" t="s">
        <v>2025</v>
      </c>
    </row>
    <row r="1701" spans="1:21" ht="25.5" x14ac:dyDescent="0.2">
      <c r="A1701" s="266" t="s">
        <v>1990</v>
      </c>
      <c r="B1701" s="266" t="s">
        <v>1991</v>
      </c>
      <c r="C1701" s="266" t="s">
        <v>2014</v>
      </c>
      <c r="D1701" s="266" t="s">
        <v>2014</v>
      </c>
      <c r="E1701" s="186" t="s">
        <v>1371</v>
      </c>
      <c r="F1701" s="209" t="s">
        <v>1372</v>
      </c>
      <c r="G1701" s="186">
        <v>91111500</v>
      </c>
      <c r="H1701" s="209" t="s">
        <v>2494</v>
      </c>
      <c r="I1701" s="275">
        <v>10</v>
      </c>
      <c r="J1701" s="276" t="s">
        <v>33</v>
      </c>
      <c r="K1701" s="269">
        <v>22000000</v>
      </c>
      <c r="L1701" s="270">
        <v>1</v>
      </c>
      <c r="M1701" s="186" t="s">
        <v>2078</v>
      </c>
      <c r="N1701" s="304" t="s">
        <v>2495</v>
      </c>
      <c r="O1701" s="223" t="s">
        <v>67</v>
      </c>
      <c r="P1701" s="223" t="s">
        <v>67</v>
      </c>
      <c r="Q1701" s="186" t="s">
        <v>1997</v>
      </c>
    </row>
    <row r="1702" spans="1:21" ht="38.25" x14ac:dyDescent="0.2">
      <c r="A1702" s="266" t="s">
        <v>1990</v>
      </c>
      <c r="B1702" s="266" t="s">
        <v>1991</v>
      </c>
      <c r="C1702" s="266" t="s">
        <v>2305</v>
      </c>
      <c r="D1702" s="266" t="s">
        <v>2305</v>
      </c>
      <c r="E1702" s="186" t="s">
        <v>947</v>
      </c>
      <c r="F1702" s="209" t="s">
        <v>406</v>
      </c>
      <c r="G1702" s="186">
        <v>80111500</v>
      </c>
      <c r="H1702" s="209" t="s">
        <v>2496</v>
      </c>
      <c r="I1702" s="275">
        <v>10</v>
      </c>
      <c r="J1702" s="276" t="s">
        <v>33</v>
      </c>
      <c r="K1702" s="269">
        <v>200000000</v>
      </c>
      <c r="L1702" s="270">
        <v>1</v>
      </c>
      <c r="M1702" s="186" t="s">
        <v>2078</v>
      </c>
      <c r="N1702" s="304" t="s">
        <v>2497</v>
      </c>
      <c r="O1702" s="274" t="s">
        <v>127</v>
      </c>
      <c r="P1702" s="274" t="s">
        <v>127</v>
      </c>
      <c r="Q1702" s="275" t="s">
        <v>2320</v>
      </c>
    </row>
    <row r="1703" spans="1:21" ht="25.5" x14ac:dyDescent="0.2">
      <c r="A1703" s="266" t="s">
        <v>1990</v>
      </c>
      <c r="B1703" s="266" t="s">
        <v>1991</v>
      </c>
      <c r="C1703" s="266" t="s">
        <v>2014</v>
      </c>
      <c r="D1703" s="266" t="s">
        <v>2014</v>
      </c>
      <c r="E1703" s="186" t="s">
        <v>952</v>
      </c>
      <c r="F1703" s="209" t="s">
        <v>480</v>
      </c>
      <c r="G1703" s="271">
        <v>93161600</v>
      </c>
      <c r="H1703" s="268" t="s">
        <v>2498</v>
      </c>
      <c r="I1703" s="275">
        <v>10</v>
      </c>
      <c r="J1703" s="276" t="s">
        <v>33</v>
      </c>
      <c r="K1703" s="269">
        <v>28000000</v>
      </c>
      <c r="L1703" s="270">
        <v>1</v>
      </c>
      <c r="M1703" s="186" t="s">
        <v>2078</v>
      </c>
      <c r="N1703" s="304" t="s">
        <v>2499</v>
      </c>
      <c r="O1703" s="274" t="s">
        <v>127</v>
      </c>
      <c r="P1703" s="274" t="s">
        <v>127</v>
      </c>
      <c r="Q1703" s="275" t="s">
        <v>2320</v>
      </c>
    </row>
    <row r="1704" spans="1:21" x14ac:dyDescent="0.2">
      <c r="A1704" s="266" t="s">
        <v>1990</v>
      </c>
      <c r="B1704" s="266" t="s">
        <v>1991</v>
      </c>
      <c r="C1704" s="266" t="s">
        <v>2014</v>
      </c>
      <c r="D1704" s="266" t="s">
        <v>2014</v>
      </c>
      <c r="E1704" s="186" t="s">
        <v>1376</v>
      </c>
      <c r="F1704" s="209" t="s">
        <v>2500</v>
      </c>
      <c r="G1704" s="186">
        <v>93161610</v>
      </c>
      <c r="H1704" s="209" t="s">
        <v>1377</v>
      </c>
      <c r="I1704" s="275">
        <v>10</v>
      </c>
      <c r="J1704" s="276" t="s">
        <v>33</v>
      </c>
      <c r="K1704" s="269">
        <v>8000000</v>
      </c>
      <c r="L1704" s="270">
        <v>1</v>
      </c>
      <c r="M1704" s="186" t="s">
        <v>2078</v>
      </c>
      <c r="N1704" s="304" t="s">
        <v>2501</v>
      </c>
      <c r="O1704" s="274" t="s">
        <v>127</v>
      </c>
      <c r="P1704" s="274" t="s">
        <v>127</v>
      </c>
      <c r="Q1704" s="275" t="s">
        <v>2320</v>
      </c>
    </row>
    <row r="1705" spans="1:21" x14ac:dyDescent="0.2">
      <c r="A1705" s="266" t="s">
        <v>1990</v>
      </c>
      <c r="B1705" s="266" t="s">
        <v>1991</v>
      </c>
      <c r="C1705" s="266" t="s">
        <v>41</v>
      </c>
      <c r="D1705" s="266" t="s">
        <v>41</v>
      </c>
      <c r="E1705" s="186" t="s">
        <v>1379</v>
      </c>
      <c r="F1705" s="209" t="s">
        <v>962</v>
      </c>
      <c r="G1705" s="271">
        <v>70151904</v>
      </c>
      <c r="H1705" s="209" t="s">
        <v>2502</v>
      </c>
      <c r="I1705" s="275">
        <v>10</v>
      </c>
      <c r="J1705" s="276" t="s">
        <v>33</v>
      </c>
      <c r="K1705" s="269">
        <v>1000000</v>
      </c>
      <c r="L1705" s="270">
        <v>1</v>
      </c>
      <c r="M1705" s="186" t="s">
        <v>2078</v>
      </c>
      <c r="N1705" s="304" t="s">
        <v>2503</v>
      </c>
      <c r="O1705" s="274" t="s">
        <v>127</v>
      </c>
      <c r="P1705" s="274" t="s">
        <v>127</v>
      </c>
      <c r="Q1705" s="275" t="s">
        <v>2320</v>
      </c>
    </row>
    <row r="1706" spans="1:21" ht="21.75" customHeight="1" x14ac:dyDescent="0.2">
      <c r="A1706" s="305" t="s">
        <v>2504</v>
      </c>
      <c r="B1706" s="306" t="s">
        <v>2505</v>
      </c>
      <c r="C1706" s="307" t="s">
        <v>2506</v>
      </c>
      <c r="D1706" s="308" t="s">
        <v>2507</v>
      </c>
      <c r="E1706" s="308" t="s">
        <v>1024</v>
      </c>
      <c r="F1706" s="309" t="s">
        <v>87</v>
      </c>
      <c r="G1706" s="186">
        <v>39121022</v>
      </c>
      <c r="H1706" s="309" t="s">
        <v>2508</v>
      </c>
      <c r="I1706" s="310">
        <v>10</v>
      </c>
      <c r="J1706" s="311" t="s">
        <v>33</v>
      </c>
      <c r="K1706" s="312">
        <v>235000000</v>
      </c>
      <c r="L1706" s="313">
        <v>1</v>
      </c>
      <c r="M1706" s="308" t="s">
        <v>805</v>
      </c>
      <c r="N1706" s="314" t="s">
        <v>2509</v>
      </c>
      <c r="O1706" s="315" t="s">
        <v>68</v>
      </c>
      <c r="P1706" s="186" t="s">
        <v>2510</v>
      </c>
      <c r="Q1706" s="186" t="s">
        <v>683</v>
      </c>
      <c r="U1706" s="58"/>
    </row>
    <row r="1707" spans="1:21" ht="20.100000000000001" customHeight="1" x14ac:dyDescent="0.2">
      <c r="A1707" s="316" t="s">
        <v>2504</v>
      </c>
      <c r="B1707" s="137" t="s">
        <v>2505</v>
      </c>
      <c r="C1707" s="154" t="s">
        <v>2506</v>
      </c>
      <c r="D1707" s="308" t="s">
        <v>2507</v>
      </c>
      <c r="E1707" s="308" t="s">
        <v>1024</v>
      </c>
      <c r="F1707" s="309" t="s">
        <v>87</v>
      </c>
      <c r="G1707" s="186">
        <v>39121022</v>
      </c>
      <c r="H1707" s="309" t="s">
        <v>2511</v>
      </c>
      <c r="I1707" s="136">
        <v>10</v>
      </c>
      <c r="J1707" s="141" t="s">
        <v>33</v>
      </c>
      <c r="K1707" s="175">
        <v>165000000</v>
      </c>
      <c r="L1707" s="176">
        <v>1</v>
      </c>
      <c r="M1707" s="308" t="s">
        <v>805</v>
      </c>
      <c r="N1707" s="139" t="s">
        <v>2509</v>
      </c>
      <c r="O1707" s="177" t="s">
        <v>67</v>
      </c>
      <c r="P1707" s="186" t="s">
        <v>2510</v>
      </c>
      <c r="Q1707" s="186" t="s">
        <v>683</v>
      </c>
    </row>
    <row r="1708" spans="1:21" ht="20.100000000000001" customHeight="1" x14ac:dyDescent="0.2">
      <c r="A1708" s="316" t="s">
        <v>2504</v>
      </c>
      <c r="B1708" s="137" t="s">
        <v>2505</v>
      </c>
      <c r="C1708" s="154" t="s">
        <v>2506</v>
      </c>
      <c r="D1708" s="308" t="s">
        <v>1281</v>
      </c>
      <c r="E1708" s="308" t="s">
        <v>760</v>
      </c>
      <c r="F1708" s="317" t="s">
        <v>89</v>
      </c>
      <c r="G1708" s="265" t="s">
        <v>2512</v>
      </c>
      <c r="H1708" s="317" t="s">
        <v>2513</v>
      </c>
      <c r="I1708" s="136">
        <v>10</v>
      </c>
      <c r="J1708" s="141" t="s">
        <v>33</v>
      </c>
      <c r="K1708" s="175">
        <v>103880000</v>
      </c>
      <c r="L1708" s="176">
        <v>70</v>
      </c>
      <c r="M1708" s="308" t="s">
        <v>805</v>
      </c>
      <c r="N1708" s="139" t="s">
        <v>2509</v>
      </c>
      <c r="O1708" s="177" t="s">
        <v>68</v>
      </c>
      <c r="P1708" s="186" t="s">
        <v>2514</v>
      </c>
      <c r="Q1708" s="186" t="s">
        <v>497</v>
      </c>
    </row>
    <row r="1709" spans="1:21" ht="20.100000000000001" customHeight="1" x14ac:dyDescent="0.2">
      <c r="A1709" s="316" t="s">
        <v>2504</v>
      </c>
      <c r="B1709" s="137" t="s">
        <v>2505</v>
      </c>
      <c r="C1709" s="154" t="s">
        <v>2506</v>
      </c>
      <c r="D1709" s="308" t="s">
        <v>2515</v>
      </c>
      <c r="E1709" s="308" t="s">
        <v>1082</v>
      </c>
      <c r="F1709" s="224" t="s">
        <v>93</v>
      </c>
      <c r="G1709" s="186" t="s">
        <v>2516</v>
      </c>
      <c r="H1709" s="224" t="s">
        <v>2517</v>
      </c>
      <c r="I1709" s="136">
        <v>10</v>
      </c>
      <c r="J1709" s="141" t="s">
        <v>33</v>
      </c>
      <c r="K1709" s="175">
        <v>200000000</v>
      </c>
      <c r="L1709" s="176">
        <v>1</v>
      </c>
      <c r="M1709" s="308" t="s">
        <v>805</v>
      </c>
      <c r="N1709" s="139" t="s">
        <v>2509</v>
      </c>
      <c r="O1709" s="177" t="s">
        <v>68</v>
      </c>
      <c r="P1709" s="186" t="s">
        <v>2518</v>
      </c>
      <c r="Q1709" s="186" t="s">
        <v>2519</v>
      </c>
    </row>
    <row r="1710" spans="1:21" ht="20.100000000000001" customHeight="1" x14ac:dyDescent="0.2">
      <c r="A1710" s="316" t="s">
        <v>2504</v>
      </c>
      <c r="B1710" s="137" t="s">
        <v>2505</v>
      </c>
      <c r="C1710" s="154" t="s">
        <v>2506</v>
      </c>
      <c r="D1710" s="308" t="s">
        <v>2515</v>
      </c>
      <c r="E1710" s="308" t="s">
        <v>1082</v>
      </c>
      <c r="F1710" s="224" t="s">
        <v>93</v>
      </c>
      <c r="G1710" s="186" t="s">
        <v>2516</v>
      </c>
      <c r="H1710" s="224" t="s">
        <v>2520</v>
      </c>
      <c r="I1710" s="136">
        <v>10</v>
      </c>
      <c r="J1710" s="141" t="s">
        <v>33</v>
      </c>
      <c r="K1710" s="175">
        <v>92500000</v>
      </c>
      <c r="L1710" s="176">
        <v>3</v>
      </c>
      <c r="M1710" s="308" t="s">
        <v>805</v>
      </c>
      <c r="N1710" s="139" t="s">
        <v>2509</v>
      </c>
      <c r="O1710" s="177" t="s">
        <v>67</v>
      </c>
      <c r="P1710" s="186" t="s">
        <v>2521</v>
      </c>
      <c r="Q1710" s="186" t="s">
        <v>1086</v>
      </c>
    </row>
    <row r="1711" spans="1:21" ht="20.100000000000001" customHeight="1" x14ac:dyDescent="0.2">
      <c r="A1711" s="316" t="s">
        <v>2504</v>
      </c>
      <c r="B1711" s="137" t="s">
        <v>2505</v>
      </c>
      <c r="C1711" s="154" t="s">
        <v>2506</v>
      </c>
      <c r="D1711" s="308" t="s">
        <v>443</v>
      </c>
      <c r="E1711" s="308" t="s">
        <v>1082</v>
      </c>
      <c r="F1711" s="224" t="s">
        <v>93</v>
      </c>
      <c r="G1711" s="265" t="s">
        <v>2522</v>
      </c>
      <c r="H1711" s="317" t="s">
        <v>2523</v>
      </c>
      <c r="I1711" s="136">
        <v>10</v>
      </c>
      <c r="J1711" s="141" t="s">
        <v>33</v>
      </c>
      <c r="K1711" s="175">
        <v>57120000</v>
      </c>
      <c r="L1711" s="176">
        <v>2</v>
      </c>
      <c r="M1711" s="308" t="s">
        <v>1995</v>
      </c>
      <c r="N1711" s="139" t="s">
        <v>2509</v>
      </c>
      <c r="O1711" s="177" t="s">
        <v>35</v>
      </c>
      <c r="P1711" s="186" t="s">
        <v>2524</v>
      </c>
      <c r="Q1711" s="186" t="s">
        <v>1086</v>
      </c>
    </row>
    <row r="1712" spans="1:21" ht="20.100000000000001" customHeight="1" x14ac:dyDescent="0.2">
      <c r="A1712" s="316" t="s">
        <v>2504</v>
      </c>
      <c r="B1712" s="137" t="s">
        <v>2505</v>
      </c>
      <c r="C1712" s="154" t="s">
        <v>2506</v>
      </c>
      <c r="D1712" s="308" t="s">
        <v>443</v>
      </c>
      <c r="E1712" s="308" t="s">
        <v>763</v>
      </c>
      <c r="F1712" s="317" t="s">
        <v>107</v>
      </c>
      <c r="G1712" s="265" t="s">
        <v>2525</v>
      </c>
      <c r="H1712" s="317" t="s">
        <v>2526</v>
      </c>
      <c r="I1712" s="136">
        <v>10</v>
      </c>
      <c r="J1712" s="141" t="s">
        <v>33</v>
      </c>
      <c r="K1712" s="175">
        <v>11540000</v>
      </c>
      <c r="L1712" s="176">
        <v>1</v>
      </c>
      <c r="M1712" s="308" t="s">
        <v>1995</v>
      </c>
      <c r="N1712" s="139" t="s">
        <v>2509</v>
      </c>
      <c r="O1712" s="177" t="s">
        <v>35</v>
      </c>
      <c r="P1712" s="186" t="s">
        <v>2527</v>
      </c>
      <c r="Q1712" s="186" t="s">
        <v>683</v>
      </c>
    </row>
    <row r="1713" spans="1:17" ht="20.100000000000001" customHeight="1" x14ac:dyDescent="0.2">
      <c r="A1713" s="316" t="s">
        <v>2504</v>
      </c>
      <c r="B1713" s="137" t="s">
        <v>2505</v>
      </c>
      <c r="C1713" s="154" t="s">
        <v>2506</v>
      </c>
      <c r="D1713" s="308" t="s">
        <v>2515</v>
      </c>
      <c r="E1713" s="308" t="s">
        <v>763</v>
      </c>
      <c r="F1713" s="224" t="s">
        <v>107</v>
      </c>
      <c r="G1713" s="265" t="s">
        <v>1288</v>
      </c>
      <c r="H1713" s="224" t="s">
        <v>2528</v>
      </c>
      <c r="I1713" s="136">
        <v>10</v>
      </c>
      <c r="J1713" s="141" t="s">
        <v>33</v>
      </c>
      <c r="K1713" s="175">
        <v>100000000</v>
      </c>
      <c r="L1713" s="176">
        <v>1</v>
      </c>
      <c r="M1713" s="308" t="s">
        <v>1995</v>
      </c>
      <c r="N1713" s="139" t="s">
        <v>2509</v>
      </c>
      <c r="O1713" s="177" t="s">
        <v>68</v>
      </c>
      <c r="P1713" s="186" t="s">
        <v>2529</v>
      </c>
      <c r="Q1713" s="186" t="s">
        <v>2530</v>
      </c>
    </row>
    <row r="1714" spans="1:17" ht="20.100000000000001" customHeight="1" x14ac:dyDescent="0.2">
      <c r="A1714" s="316" t="s">
        <v>2504</v>
      </c>
      <c r="B1714" s="137" t="s">
        <v>2505</v>
      </c>
      <c r="C1714" s="154" t="s">
        <v>2506</v>
      </c>
      <c r="D1714" s="308" t="s">
        <v>2531</v>
      </c>
      <c r="E1714" s="308" t="s">
        <v>763</v>
      </c>
      <c r="F1714" s="224" t="s">
        <v>107</v>
      </c>
      <c r="G1714" s="265">
        <v>43233200</v>
      </c>
      <c r="H1714" s="224" t="s">
        <v>2532</v>
      </c>
      <c r="I1714" s="136">
        <v>10</v>
      </c>
      <c r="J1714" s="141" t="s">
        <v>33</v>
      </c>
      <c r="K1714" s="175">
        <v>750000000</v>
      </c>
      <c r="L1714" s="176">
        <v>1</v>
      </c>
      <c r="M1714" s="186" t="s">
        <v>1995</v>
      </c>
      <c r="N1714" s="139" t="s">
        <v>2509</v>
      </c>
      <c r="O1714" s="177" t="s">
        <v>127</v>
      </c>
      <c r="P1714" s="186" t="s">
        <v>2510</v>
      </c>
      <c r="Q1714" s="186" t="s">
        <v>683</v>
      </c>
    </row>
    <row r="1715" spans="1:17" ht="20.100000000000001" customHeight="1" x14ac:dyDescent="0.2">
      <c r="A1715" s="316" t="s">
        <v>2504</v>
      </c>
      <c r="B1715" s="137" t="s">
        <v>2505</v>
      </c>
      <c r="C1715" s="154" t="s">
        <v>2506</v>
      </c>
      <c r="D1715" s="308" t="s">
        <v>2507</v>
      </c>
      <c r="E1715" s="308" t="s">
        <v>769</v>
      </c>
      <c r="F1715" s="224" t="s">
        <v>110</v>
      </c>
      <c r="G1715" s="186">
        <v>50161500</v>
      </c>
      <c r="H1715" s="309" t="s">
        <v>2533</v>
      </c>
      <c r="I1715" s="136">
        <v>10</v>
      </c>
      <c r="J1715" s="141" t="s">
        <v>33</v>
      </c>
      <c r="K1715" s="175">
        <v>1300000</v>
      </c>
      <c r="L1715" s="176">
        <v>150</v>
      </c>
      <c r="M1715" s="186" t="s">
        <v>1995</v>
      </c>
      <c r="N1715" s="139" t="s">
        <v>2509</v>
      </c>
      <c r="O1715" s="177" t="s">
        <v>68</v>
      </c>
      <c r="P1715" s="186" t="s">
        <v>2514</v>
      </c>
      <c r="Q1715" s="186" t="s">
        <v>2534</v>
      </c>
    </row>
    <row r="1716" spans="1:17" ht="20.100000000000001" customHeight="1" x14ac:dyDescent="0.2">
      <c r="A1716" s="316" t="s">
        <v>2504</v>
      </c>
      <c r="B1716" s="137" t="s">
        <v>2505</v>
      </c>
      <c r="C1716" s="154" t="s">
        <v>2506</v>
      </c>
      <c r="D1716" s="308" t="s">
        <v>2507</v>
      </c>
      <c r="E1716" s="308" t="s">
        <v>769</v>
      </c>
      <c r="F1716" s="224" t="s">
        <v>110</v>
      </c>
      <c r="G1716" s="186">
        <v>50201700</v>
      </c>
      <c r="H1716" s="309" t="s">
        <v>2535</v>
      </c>
      <c r="I1716" s="136">
        <v>10</v>
      </c>
      <c r="J1716" s="141" t="s">
        <v>33</v>
      </c>
      <c r="K1716" s="175">
        <v>9600000</v>
      </c>
      <c r="L1716" s="176">
        <v>530</v>
      </c>
      <c r="M1716" s="186" t="s">
        <v>1995</v>
      </c>
      <c r="N1716" s="139" t="s">
        <v>2509</v>
      </c>
      <c r="O1716" s="177" t="s">
        <v>68</v>
      </c>
      <c r="P1716" s="186" t="s">
        <v>2514</v>
      </c>
      <c r="Q1716" s="186" t="s">
        <v>2534</v>
      </c>
    </row>
    <row r="1717" spans="1:17" ht="20.100000000000001" customHeight="1" x14ac:dyDescent="0.2">
      <c r="A1717" s="316" t="s">
        <v>2504</v>
      </c>
      <c r="B1717" s="137" t="s">
        <v>2505</v>
      </c>
      <c r="C1717" s="154" t="s">
        <v>2506</v>
      </c>
      <c r="D1717" s="308" t="s">
        <v>2507</v>
      </c>
      <c r="E1717" s="308" t="s">
        <v>769</v>
      </c>
      <c r="F1717" s="224" t="s">
        <v>110</v>
      </c>
      <c r="G1717" s="186">
        <v>50201700</v>
      </c>
      <c r="H1717" s="309" t="s">
        <v>2536</v>
      </c>
      <c r="I1717" s="136">
        <v>10</v>
      </c>
      <c r="J1717" s="141" t="s">
        <v>33</v>
      </c>
      <c r="K1717" s="175">
        <v>1922000</v>
      </c>
      <c r="L1717" s="176">
        <v>530</v>
      </c>
      <c r="M1717" s="186" t="s">
        <v>1995</v>
      </c>
      <c r="N1717" s="139" t="s">
        <v>2509</v>
      </c>
      <c r="O1717" s="177" t="s">
        <v>68</v>
      </c>
      <c r="P1717" s="186" t="s">
        <v>2514</v>
      </c>
      <c r="Q1717" s="308" t="s">
        <v>2534</v>
      </c>
    </row>
    <row r="1718" spans="1:17" ht="20.100000000000001" customHeight="1" x14ac:dyDescent="0.2">
      <c r="A1718" s="316" t="s">
        <v>2504</v>
      </c>
      <c r="B1718" s="137" t="s">
        <v>2505</v>
      </c>
      <c r="C1718" s="154" t="s">
        <v>2506</v>
      </c>
      <c r="D1718" s="308" t="s">
        <v>2507</v>
      </c>
      <c r="E1718" s="308" t="s">
        <v>769</v>
      </c>
      <c r="F1718" s="224" t="s">
        <v>110</v>
      </c>
      <c r="G1718" s="186">
        <v>50201700</v>
      </c>
      <c r="H1718" s="309" t="s">
        <v>2537</v>
      </c>
      <c r="I1718" s="136">
        <v>10</v>
      </c>
      <c r="J1718" s="141" t="s">
        <v>33</v>
      </c>
      <c r="K1718" s="175">
        <v>648000</v>
      </c>
      <c r="L1718" s="176">
        <v>40</v>
      </c>
      <c r="M1718" s="186" t="s">
        <v>1995</v>
      </c>
      <c r="N1718" s="139" t="s">
        <v>2509</v>
      </c>
      <c r="O1718" s="177" t="s">
        <v>68</v>
      </c>
      <c r="P1718" s="186" t="s">
        <v>2514</v>
      </c>
      <c r="Q1718" s="186" t="s">
        <v>2534</v>
      </c>
    </row>
    <row r="1719" spans="1:17" ht="20.100000000000001" customHeight="1" x14ac:dyDescent="0.2">
      <c r="A1719" s="316" t="s">
        <v>2504</v>
      </c>
      <c r="B1719" s="137" t="s">
        <v>2505</v>
      </c>
      <c r="C1719" s="154" t="s">
        <v>2506</v>
      </c>
      <c r="D1719" s="308" t="s">
        <v>2507</v>
      </c>
      <c r="E1719" s="308" t="s">
        <v>1101</v>
      </c>
      <c r="F1719" s="309" t="s">
        <v>189</v>
      </c>
      <c r="G1719" s="186">
        <v>55121700</v>
      </c>
      <c r="H1719" s="309" t="s">
        <v>2538</v>
      </c>
      <c r="I1719" s="136">
        <v>10</v>
      </c>
      <c r="J1719" s="141" t="s">
        <v>33</v>
      </c>
      <c r="K1719" s="175">
        <v>15000000</v>
      </c>
      <c r="L1719" s="176">
        <v>18</v>
      </c>
      <c r="M1719" s="186" t="s">
        <v>805</v>
      </c>
      <c r="N1719" s="139" t="s">
        <v>2509</v>
      </c>
      <c r="O1719" s="177" t="s">
        <v>67</v>
      </c>
      <c r="P1719" s="186" t="s">
        <v>2527</v>
      </c>
      <c r="Q1719" s="186" t="s">
        <v>2534</v>
      </c>
    </row>
    <row r="1720" spans="1:17" ht="20.100000000000001" customHeight="1" x14ac:dyDescent="0.2">
      <c r="A1720" s="316" t="s">
        <v>2504</v>
      </c>
      <c r="B1720" s="137" t="s">
        <v>2505</v>
      </c>
      <c r="C1720" s="154" t="s">
        <v>2506</v>
      </c>
      <c r="D1720" s="308" t="s">
        <v>2507</v>
      </c>
      <c r="E1720" s="308" t="s">
        <v>1101</v>
      </c>
      <c r="F1720" s="309" t="s">
        <v>189</v>
      </c>
      <c r="G1720" s="186">
        <v>53102100</v>
      </c>
      <c r="H1720" s="209" t="s">
        <v>2539</v>
      </c>
      <c r="I1720" s="136">
        <v>10</v>
      </c>
      <c r="J1720" s="141" t="s">
        <v>33</v>
      </c>
      <c r="K1720" s="175">
        <v>1560000</v>
      </c>
      <c r="L1720" s="176">
        <v>12</v>
      </c>
      <c r="M1720" s="308" t="s">
        <v>1995</v>
      </c>
      <c r="N1720" s="139" t="s">
        <v>2509</v>
      </c>
      <c r="O1720" s="177" t="s">
        <v>35</v>
      </c>
      <c r="P1720" s="186" t="s">
        <v>2527</v>
      </c>
      <c r="Q1720" s="186" t="s">
        <v>497</v>
      </c>
    </row>
    <row r="1721" spans="1:17" ht="20.100000000000001" customHeight="1" x14ac:dyDescent="0.2">
      <c r="A1721" s="316" t="s">
        <v>2504</v>
      </c>
      <c r="B1721" s="137" t="s">
        <v>2505</v>
      </c>
      <c r="C1721" s="154" t="s">
        <v>2506</v>
      </c>
      <c r="D1721" s="308" t="s">
        <v>2515</v>
      </c>
      <c r="E1721" s="308" t="s">
        <v>776</v>
      </c>
      <c r="F1721" s="309" t="s">
        <v>2540</v>
      </c>
      <c r="G1721" s="186" t="s">
        <v>2541</v>
      </c>
      <c r="H1721" s="209" t="s">
        <v>2542</v>
      </c>
      <c r="I1721" s="136">
        <v>10</v>
      </c>
      <c r="J1721" s="141" t="s">
        <v>33</v>
      </c>
      <c r="K1721" s="175">
        <v>600000</v>
      </c>
      <c r="L1721" s="176">
        <v>10</v>
      </c>
      <c r="M1721" s="186" t="s">
        <v>805</v>
      </c>
      <c r="N1721" s="139" t="s">
        <v>2509</v>
      </c>
      <c r="O1721" s="177" t="s">
        <v>68</v>
      </c>
      <c r="P1721" s="186" t="s">
        <v>2521</v>
      </c>
      <c r="Q1721" s="186" t="s">
        <v>464</v>
      </c>
    </row>
    <row r="1722" spans="1:17" ht="20.100000000000001" customHeight="1" x14ac:dyDescent="0.2">
      <c r="A1722" s="316" t="s">
        <v>2504</v>
      </c>
      <c r="B1722" s="137" t="s">
        <v>2505</v>
      </c>
      <c r="C1722" s="154" t="s">
        <v>2506</v>
      </c>
      <c r="D1722" s="308" t="s">
        <v>2507</v>
      </c>
      <c r="E1722" s="308" t="s">
        <v>776</v>
      </c>
      <c r="F1722" s="309" t="s">
        <v>2540</v>
      </c>
      <c r="G1722" s="186" t="s">
        <v>2543</v>
      </c>
      <c r="H1722" s="209" t="s">
        <v>2544</v>
      </c>
      <c r="I1722" s="136">
        <v>10</v>
      </c>
      <c r="J1722" s="141" t="s">
        <v>33</v>
      </c>
      <c r="K1722" s="175">
        <v>6590000</v>
      </c>
      <c r="L1722" s="176">
        <v>540</v>
      </c>
      <c r="M1722" s="186" t="s">
        <v>1995</v>
      </c>
      <c r="N1722" s="139" t="s">
        <v>2509</v>
      </c>
      <c r="O1722" s="177" t="s">
        <v>68</v>
      </c>
      <c r="P1722" s="186" t="s">
        <v>2529</v>
      </c>
      <c r="Q1722" s="186" t="s">
        <v>2534</v>
      </c>
    </row>
    <row r="1723" spans="1:17" ht="20.100000000000001" customHeight="1" x14ac:dyDescent="0.2">
      <c r="A1723" s="316" t="s">
        <v>2504</v>
      </c>
      <c r="B1723" s="137" t="s">
        <v>2505</v>
      </c>
      <c r="C1723" s="154" t="s">
        <v>2506</v>
      </c>
      <c r="D1723" s="308" t="s">
        <v>2507</v>
      </c>
      <c r="E1723" s="308" t="s">
        <v>776</v>
      </c>
      <c r="F1723" s="309" t="s">
        <v>2540</v>
      </c>
      <c r="G1723" s="186">
        <v>52151500</v>
      </c>
      <c r="H1723" s="209" t="s">
        <v>2545</v>
      </c>
      <c r="I1723" s="136">
        <v>10</v>
      </c>
      <c r="J1723" s="141" t="s">
        <v>33</v>
      </c>
      <c r="K1723" s="175">
        <v>784000</v>
      </c>
      <c r="L1723" s="176">
        <v>80</v>
      </c>
      <c r="M1723" s="186" t="s">
        <v>1995</v>
      </c>
      <c r="N1723" s="139" t="s">
        <v>2509</v>
      </c>
      <c r="O1723" s="177" t="s">
        <v>68</v>
      </c>
      <c r="P1723" s="186" t="s">
        <v>2529</v>
      </c>
      <c r="Q1723" s="186" t="s">
        <v>2534</v>
      </c>
    </row>
    <row r="1724" spans="1:17" ht="20.100000000000001" customHeight="1" x14ac:dyDescent="0.2">
      <c r="A1724" s="316" t="s">
        <v>2504</v>
      </c>
      <c r="B1724" s="137" t="s">
        <v>2505</v>
      </c>
      <c r="C1724" s="154" t="s">
        <v>2506</v>
      </c>
      <c r="D1724" s="308" t="s">
        <v>2507</v>
      </c>
      <c r="E1724" s="308" t="s">
        <v>776</v>
      </c>
      <c r="F1724" s="309" t="s">
        <v>2540</v>
      </c>
      <c r="G1724" s="186">
        <v>44122000</v>
      </c>
      <c r="H1724" s="209" t="s">
        <v>2546</v>
      </c>
      <c r="I1724" s="136">
        <v>10</v>
      </c>
      <c r="J1724" s="141" t="s">
        <v>33</v>
      </c>
      <c r="K1724" s="175">
        <v>8500000</v>
      </c>
      <c r="L1724" s="176">
        <v>1700</v>
      </c>
      <c r="M1724" s="186" t="s">
        <v>2547</v>
      </c>
      <c r="N1724" s="139" t="s">
        <v>2509</v>
      </c>
      <c r="O1724" s="177" t="s">
        <v>68</v>
      </c>
      <c r="P1724" s="186" t="s">
        <v>2529</v>
      </c>
      <c r="Q1724" s="186" t="s">
        <v>2534</v>
      </c>
    </row>
    <row r="1725" spans="1:17" ht="20.100000000000001" customHeight="1" x14ac:dyDescent="0.2">
      <c r="A1725" s="316" t="s">
        <v>2504</v>
      </c>
      <c r="B1725" s="137" t="s">
        <v>2505</v>
      </c>
      <c r="C1725" s="154" t="s">
        <v>2506</v>
      </c>
      <c r="D1725" s="308" t="s">
        <v>2507</v>
      </c>
      <c r="E1725" s="308" t="s">
        <v>776</v>
      </c>
      <c r="F1725" s="309" t="s">
        <v>2540</v>
      </c>
      <c r="G1725" s="186">
        <v>44122000</v>
      </c>
      <c r="H1725" s="209" t="s">
        <v>2548</v>
      </c>
      <c r="I1725" s="136">
        <v>10</v>
      </c>
      <c r="J1725" s="141" t="s">
        <v>33</v>
      </c>
      <c r="K1725" s="175">
        <v>12150000</v>
      </c>
      <c r="L1725" s="176">
        <v>2700</v>
      </c>
      <c r="M1725" s="186" t="s">
        <v>805</v>
      </c>
      <c r="N1725" s="139" t="s">
        <v>2509</v>
      </c>
      <c r="O1725" s="177" t="s">
        <v>68</v>
      </c>
      <c r="P1725" s="186" t="s">
        <v>2529</v>
      </c>
      <c r="Q1725" s="186" t="s">
        <v>2534</v>
      </c>
    </row>
    <row r="1726" spans="1:17" ht="20.100000000000001" customHeight="1" x14ac:dyDescent="0.2">
      <c r="A1726" s="316" t="s">
        <v>2504</v>
      </c>
      <c r="B1726" s="137" t="s">
        <v>2505</v>
      </c>
      <c r="C1726" s="154" t="s">
        <v>2506</v>
      </c>
      <c r="D1726" s="308" t="s">
        <v>2507</v>
      </c>
      <c r="E1726" s="308" t="s">
        <v>776</v>
      </c>
      <c r="F1726" s="309" t="s">
        <v>2540</v>
      </c>
      <c r="G1726" s="186">
        <v>44122000</v>
      </c>
      <c r="H1726" s="209" t="s">
        <v>2549</v>
      </c>
      <c r="I1726" s="136">
        <v>10</v>
      </c>
      <c r="J1726" s="141" t="s">
        <v>33</v>
      </c>
      <c r="K1726" s="175">
        <v>4000000</v>
      </c>
      <c r="L1726" s="176">
        <v>1000</v>
      </c>
      <c r="M1726" s="186" t="s">
        <v>805</v>
      </c>
      <c r="N1726" s="139" t="s">
        <v>2509</v>
      </c>
      <c r="O1726" s="177" t="s">
        <v>68</v>
      </c>
      <c r="P1726" s="186" t="s">
        <v>2529</v>
      </c>
      <c r="Q1726" s="186" t="s">
        <v>2534</v>
      </c>
    </row>
    <row r="1727" spans="1:17" ht="20.100000000000001" customHeight="1" x14ac:dyDescent="0.2">
      <c r="A1727" s="316" t="s">
        <v>2504</v>
      </c>
      <c r="B1727" s="137" t="s">
        <v>2505</v>
      </c>
      <c r="C1727" s="154" t="s">
        <v>2506</v>
      </c>
      <c r="D1727" s="308" t="s">
        <v>2507</v>
      </c>
      <c r="E1727" s="308" t="s">
        <v>776</v>
      </c>
      <c r="F1727" s="309" t="s">
        <v>2540</v>
      </c>
      <c r="G1727" s="186">
        <v>14111500</v>
      </c>
      <c r="H1727" s="209" t="s">
        <v>2550</v>
      </c>
      <c r="I1727" s="136">
        <v>10</v>
      </c>
      <c r="J1727" s="141" t="s">
        <v>33</v>
      </c>
      <c r="K1727" s="175">
        <v>20000000</v>
      </c>
      <c r="L1727" s="176">
        <v>1200</v>
      </c>
      <c r="M1727" s="186" t="s">
        <v>805</v>
      </c>
      <c r="N1727" s="139" t="s">
        <v>2509</v>
      </c>
      <c r="O1727" s="177" t="s">
        <v>68</v>
      </c>
      <c r="P1727" s="186" t="s">
        <v>2529</v>
      </c>
      <c r="Q1727" s="186" t="s">
        <v>2534</v>
      </c>
    </row>
    <row r="1728" spans="1:17" ht="20.100000000000001" customHeight="1" x14ac:dyDescent="0.2">
      <c r="A1728" s="316" t="s">
        <v>2504</v>
      </c>
      <c r="B1728" s="137" t="s">
        <v>2505</v>
      </c>
      <c r="C1728" s="154" t="s">
        <v>2506</v>
      </c>
      <c r="D1728" s="308" t="s">
        <v>2507</v>
      </c>
      <c r="E1728" s="308" t="s">
        <v>776</v>
      </c>
      <c r="F1728" s="309" t="s">
        <v>2540</v>
      </c>
      <c r="G1728" s="186">
        <v>14111500</v>
      </c>
      <c r="H1728" s="209" t="s">
        <v>2551</v>
      </c>
      <c r="I1728" s="136">
        <v>10</v>
      </c>
      <c r="J1728" s="141" t="s">
        <v>33</v>
      </c>
      <c r="K1728" s="175">
        <v>1900000</v>
      </c>
      <c r="L1728" s="176">
        <v>50</v>
      </c>
      <c r="M1728" s="186" t="s">
        <v>805</v>
      </c>
      <c r="N1728" s="139" t="s">
        <v>2509</v>
      </c>
      <c r="O1728" s="177" t="s">
        <v>68</v>
      </c>
      <c r="P1728" s="186" t="s">
        <v>2529</v>
      </c>
      <c r="Q1728" s="186" t="s">
        <v>2534</v>
      </c>
    </row>
    <row r="1729" spans="1:17" ht="20.100000000000001" customHeight="1" x14ac:dyDescent="0.2">
      <c r="A1729" s="316" t="s">
        <v>2504</v>
      </c>
      <c r="B1729" s="137" t="s">
        <v>2505</v>
      </c>
      <c r="C1729" s="154" t="s">
        <v>2506</v>
      </c>
      <c r="D1729" s="308" t="s">
        <v>2507</v>
      </c>
      <c r="E1729" s="308" t="s">
        <v>776</v>
      </c>
      <c r="F1729" s="309" t="s">
        <v>2540</v>
      </c>
      <c r="G1729" s="186">
        <v>55101500</v>
      </c>
      <c r="H1729" s="209" t="s">
        <v>2552</v>
      </c>
      <c r="I1729" s="136">
        <v>10</v>
      </c>
      <c r="J1729" s="141" t="s">
        <v>33</v>
      </c>
      <c r="K1729" s="175">
        <v>2400000</v>
      </c>
      <c r="L1729" s="176">
        <v>80</v>
      </c>
      <c r="M1729" s="186" t="s">
        <v>805</v>
      </c>
      <c r="N1729" s="139" t="s">
        <v>2509</v>
      </c>
      <c r="O1729" s="177" t="s">
        <v>68</v>
      </c>
      <c r="P1729" s="186" t="s">
        <v>2529</v>
      </c>
      <c r="Q1729" s="186" t="s">
        <v>2534</v>
      </c>
    </row>
    <row r="1730" spans="1:17" ht="20.100000000000001" customHeight="1" x14ac:dyDescent="0.2">
      <c r="A1730" s="316" t="s">
        <v>2504</v>
      </c>
      <c r="B1730" s="137" t="s">
        <v>2505</v>
      </c>
      <c r="C1730" s="154" t="s">
        <v>2506</v>
      </c>
      <c r="D1730" s="308" t="s">
        <v>2507</v>
      </c>
      <c r="E1730" s="308" t="s">
        <v>776</v>
      </c>
      <c r="F1730" s="309" t="s">
        <v>2540</v>
      </c>
      <c r="G1730" s="186">
        <v>14111500</v>
      </c>
      <c r="H1730" s="309" t="s">
        <v>2553</v>
      </c>
      <c r="I1730" s="136">
        <v>10</v>
      </c>
      <c r="J1730" s="141" t="s">
        <v>33</v>
      </c>
      <c r="K1730" s="175">
        <v>660000</v>
      </c>
      <c r="L1730" s="176">
        <v>300</v>
      </c>
      <c r="M1730" s="186" t="s">
        <v>805</v>
      </c>
      <c r="N1730" s="139" t="s">
        <v>2509</v>
      </c>
      <c r="O1730" s="177" t="s">
        <v>68</v>
      </c>
      <c r="P1730" s="186" t="s">
        <v>2529</v>
      </c>
      <c r="Q1730" s="186" t="s">
        <v>2534</v>
      </c>
    </row>
    <row r="1731" spans="1:17" ht="20.100000000000001" customHeight="1" x14ac:dyDescent="0.2">
      <c r="A1731" s="316" t="s">
        <v>2504</v>
      </c>
      <c r="B1731" s="137" t="s">
        <v>2505</v>
      </c>
      <c r="C1731" s="154" t="s">
        <v>2506</v>
      </c>
      <c r="D1731" s="308" t="s">
        <v>2507</v>
      </c>
      <c r="E1731" s="308" t="s">
        <v>776</v>
      </c>
      <c r="F1731" s="309" t="s">
        <v>2540</v>
      </c>
      <c r="G1731" s="318" t="s">
        <v>2554</v>
      </c>
      <c r="H1731" s="309" t="s">
        <v>2555</v>
      </c>
      <c r="I1731" s="136">
        <v>10</v>
      </c>
      <c r="J1731" s="141" t="s">
        <v>33</v>
      </c>
      <c r="K1731" s="175">
        <v>70000</v>
      </c>
      <c r="L1731" s="176">
        <v>5</v>
      </c>
      <c r="M1731" s="186" t="s">
        <v>2068</v>
      </c>
      <c r="N1731" s="139" t="s">
        <v>2509</v>
      </c>
      <c r="O1731" s="177" t="s">
        <v>68</v>
      </c>
      <c r="P1731" s="186" t="s">
        <v>2529</v>
      </c>
      <c r="Q1731" s="186" t="s">
        <v>2534</v>
      </c>
    </row>
    <row r="1732" spans="1:17" ht="20.100000000000001" customHeight="1" x14ac:dyDescent="0.2">
      <c r="A1732" s="316" t="s">
        <v>2504</v>
      </c>
      <c r="B1732" s="137" t="s">
        <v>2505</v>
      </c>
      <c r="C1732" s="154" t="s">
        <v>2506</v>
      </c>
      <c r="D1732" s="308" t="s">
        <v>2507</v>
      </c>
      <c r="E1732" s="308" t="s">
        <v>776</v>
      </c>
      <c r="F1732" s="309" t="s">
        <v>2540</v>
      </c>
      <c r="G1732" s="318" t="s">
        <v>2554</v>
      </c>
      <c r="H1732" s="309" t="s">
        <v>2556</v>
      </c>
      <c r="I1732" s="136">
        <v>10</v>
      </c>
      <c r="J1732" s="141" t="s">
        <v>33</v>
      </c>
      <c r="K1732" s="175">
        <v>96000</v>
      </c>
      <c r="L1732" s="176">
        <v>5</v>
      </c>
      <c r="M1732" s="186" t="s">
        <v>2068</v>
      </c>
      <c r="N1732" s="139" t="s">
        <v>2509</v>
      </c>
      <c r="O1732" s="177" t="s">
        <v>68</v>
      </c>
      <c r="P1732" s="186" t="s">
        <v>2529</v>
      </c>
      <c r="Q1732" s="186" t="s">
        <v>2534</v>
      </c>
    </row>
    <row r="1733" spans="1:17" ht="20.100000000000001" customHeight="1" x14ac:dyDescent="0.2">
      <c r="A1733" s="316" t="s">
        <v>2504</v>
      </c>
      <c r="B1733" s="137" t="s">
        <v>2505</v>
      </c>
      <c r="C1733" s="154" t="s">
        <v>2506</v>
      </c>
      <c r="D1733" s="308" t="s">
        <v>2507</v>
      </c>
      <c r="E1733" s="308" t="s">
        <v>776</v>
      </c>
      <c r="F1733" s="309" t="s">
        <v>2540</v>
      </c>
      <c r="G1733" s="186">
        <v>55121600</v>
      </c>
      <c r="H1733" s="309" t="s">
        <v>2557</v>
      </c>
      <c r="I1733" s="136">
        <v>10</v>
      </c>
      <c r="J1733" s="141" t="s">
        <v>33</v>
      </c>
      <c r="K1733" s="175">
        <v>690000</v>
      </c>
      <c r="L1733" s="176">
        <v>300</v>
      </c>
      <c r="M1733" s="186" t="s">
        <v>805</v>
      </c>
      <c r="N1733" s="139" t="s">
        <v>2509</v>
      </c>
      <c r="O1733" s="177" t="s">
        <v>68</v>
      </c>
      <c r="P1733" s="186" t="s">
        <v>2529</v>
      </c>
      <c r="Q1733" s="186" t="s">
        <v>2534</v>
      </c>
    </row>
    <row r="1734" spans="1:17" ht="20.100000000000001" customHeight="1" x14ac:dyDescent="0.2">
      <c r="A1734" s="316" t="s">
        <v>2504</v>
      </c>
      <c r="B1734" s="137" t="s">
        <v>2505</v>
      </c>
      <c r="C1734" s="154" t="s">
        <v>2506</v>
      </c>
      <c r="D1734" s="308" t="s">
        <v>2531</v>
      </c>
      <c r="E1734" s="308" t="s">
        <v>776</v>
      </c>
      <c r="F1734" s="309" t="s">
        <v>2540</v>
      </c>
      <c r="G1734" s="186">
        <v>44121509</v>
      </c>
      <c r="H1734" s="224" t="s">
        <v>2558</v>
      </c>
      <c r="I1734" s="136">
        <v>10</v>
      </c>
      <c r="J1734" s="141" t="s">
        <v>33</v>
      </c>
      <c r="K1734" s="175">
        <v>15000000</v>
      </c>
      <c r="L1734" s="176">
        <v>937</v>
      </c>
      <c r="M1734" s="186" t="s">
        <v>1995</v>
      </c>
      <c r="N1734" s="139" t="s">
        <v>2509</v>
      </c>
      <c r="O1734" s="177" t="s">
        <v>35</v>
      </c>
      <c r="P1734" s="186" t="s">
        <v>2527</v>
      </c>
      <c r="Q1734" s="186" t="s">
        <v>2534</v>
      </c>
    </row>
    <row r="1735" spans="1:17" ht="20.100000000000001" customHeight="1" x14ac:dyDescent="0.2">
      <c r="A1735" s="316" t="s">
        <v>2504</v>
      </c>
      <c r="B1735" s="137" t="s">
        <v>2505</v>
      </c>
      <c r="C1735" s="154" t="s">
        <v>2506</v>
      </c>
      <c r="D1735" s="308" t="s">
        <v>2531</v>
      </c>
      <c r="E1735" s="308" t="s">
        <v>776</v>
      </c>
      <c r="F1735" s="309" t="s">
        <v>2540</v>
      </c>
      <c r="G1735" s="186">
        <v>44121509</v>
      </c>
      <c r="H1735" s="224" t="s">
        <v>2559</v>
      </c>
      <c r="I1735" s="136">
        <v>10</v>
      </c>
      <c r="J1735" s="141" t="s">
        <v>33</v>
      </c>
      <c r="K1735" s="175">
        <v>12000000</v>
      </c>
      <c r="L1735" s="176">
        <v>1000</v>
      </c>
      <c r="M1735" s="186" t="s">
        <v>1995</v>
      </c>
      <c r="N1735" s="139" t="s">
        <v>2509</v>
      </c>
      <c r="O1735" s="177" t="s">
        <v>35</v>
      </c>
      <c r="P1735" s="186" t="s">
        <v>2527</v>
      </c>
      <c r="Q1735" s="186" t="s">
        <v>2534</v>
      </c>
    </row>
    <row r="1736" spans="1:17" ht="20.100000000000001" customHeight="1" x14ac:dyDescent="0.2">
      <c r="A1736" s="316" t="s">
        <v>2504</v>
      </c>
      <c r="B1736" s="137" t="s">
        <v>2505</v>
      </c>
      <c r="C1736" s="154" t="s">
        <v>2506</v>
      </c>
      <c r="D1736" s="308" t="s">
        <v>2507</v>
      </c>
      <c r="E1736" s="308" t="s">
        <v>781</v>
      </c>
      <c r="F1736" s="224" t="s">
        <v>2560</v>
      </c>
      <c r="G1736" s="186">
        <v>84121800</v>
      </c>
      <c r="H1736" s="224" t="s">
        <v>2561</v>
      </c>
      <c r="I1736" s="136">
        <v>10</v>
      </c>
      <c r="J1736" s="141" t="s">
        <v>230</v>
      </c>
      <c r="K1736" s="175">
        <v>1312000000</v>
      </c>
      <c r="L1736" s="176">
        <v>1</v>
      </c>
      <c r="M1736" s="186" t="s">
        <v>805</v>
      </c>
      <c r="N1736" s="139" t="s">
        <v>2509</v>
      </c>
      <c r="O1736" s="177" t="s">
        <v>127</v>
      </c>
      <c r="P1736" s="186" t="s">
        <v>2529</v>
      </c>
      <c r="Q1736" s="186" t="s">
        <v>995</v>
      </c>
    </row>
    <row r="1737" spans="1:17" s="111" customFormat="1" ht="20.100000000000001" customHeight="1" x14ac:dyDescent="0.2">
      <c r="A1737" s="316" t="s">
        <v>2504</v>
      </c>
      <c r="B1737" s="137" t="s">
        <v>2505</v>
      </c>
      <c r="C1737" s="154" t="s">
        <v>2506</v>
      </c>
      <c r="D1737" s="308" t="s">
        <v>2507</v>
      </c>
      <c r="E1737" s="308" t="s">
        <v>781</v>
      </c>
      <c r="F1737" s="224" t="s">
        <v>2560</v>
      </c>
      <c r="G1737" s="186">
        <v>84121800</v>
      </c>
      <c r="H1737" s="224" t="s">
        <v>2562</v>
      </c>
      <c r="I1737" s="136">
        <v>10</v>
      </c>
      <c r="J1737" s="147" t="s">
        <v>230</v>
      </c>
      <c r="K1737" s="175">
        <v>380000000</v>
      </c>
      <c r="L1737" s="176">
        <v>1</v>
      </c>
      <c r="M1737" s="186" t="s">
        <v>1995</v>
      </c>
      <c r="N1737" s="139" t="s">
        <v>2509</v>
      </c>
      <c r="O1737" s="177" t="s">
        <v>127</v>
      </c>
      <c r="P1737" s="186" t="s">
        <v>2563</v>
      </c>
      <c r="Q1737" s="186" t="s">
        <v>995</v>
      </c>
    </row>
    <row r="1738" spans="1:17" ht="20.100000000000001" customHeight="1" x14ac:dyDescent="0.2">
      <c r="A1738" s="316" t="s">
        <v>2504</v>
      </c>
      <c r="B1738" s="137" t="s">
        <v>2505</v>
      </c>
      <c r="C1738" s="154" t="s">
        <v>2506</v>
      </c>
      <c r="D1738" s="308" t="s">
        <v>2507</v>
      </c>
      <c r="E1738" s="308" t="s">
        <v>803</v>
      </c>
      <c r="F1738" s="309" t="s">
        <v>240</v>
      </c>
      <c r="G1738" s="186">
        <v>60105704</v>
      </c>
      <c r="H1738" s="309" t="s">
        <v>2564</v>
      </c>
      <c r="I1738" s="136">
        <v>10</v>
      </c>
      <c r="J1738" s="141" t="s">
        <v>33</v>
      </c>
      <c r="K1738" s="175">
        <v>350000</v>
      </c>
      <c r="L1738" s="176">
        <v>100</v>
      </c>
      <c r="M1738" s="186" t="s">
        <v>805</v>
      </c>
      <c r="N1738" s="139" t="s">
        <v>2509</v>
      </c>
      <c r="O1738" s="177" t="s">
        <v>127</v>
      </c>
      <c r="P1738" s="186" t="s">
        <v>2529</v>
      </c>
      <c r="Q1738" s="186" t="s">
        <v>2534</v>
      </c>
    </row>
    <row r="1739" spans="1:17" ht="20.100000000000001" customHeight="1" x14ac:dyDescent="0.2">
      <c r="A1739" s="316" t="s">
        <v>2504</v>
      </c>
      <c r="B1739" s="137" t="s">
        <v>2505</v>
      </c>
      <c r="C1739" s="154" t="s">
        <v>2506</v>
      </c>
      <c r="D1739" s="308" t="s">
        <v>2515</v>
      </c>
      <c r="E1739" s="186" t="s">
        <v>812</v>
      </c>
      <c r="F1739" s="224" t="s">
        <v>262</v>
      </c>
      <c r="G1739" s="186" t="s">
        <v>2565</v>
      </c>
      <c r="H1739" s="224" t="s">
        <v>2566</v>
      </c>
      <c r="I1739" s="136">
        <v>10</v>
      </c>
      <c r="J1739" s="141" t="s">
        <v>33</v>
      </c>
      <c r="K1739" s="175">
        <v>350000</v>
      </c>
      <c r="L1739" s="176">
        <v>10</v>
      </c>
      <c r="M1739" s="308" t="s">
        <v>805</v>
      </c>
      <c r="N1739" s="139" t="s">
        <v>2509</v>
      </c>
      <c r="O1739" s="177" t="s">
        <v>68</v>
      </c>
      <c r="P1739" s="186" t="s">
        <v>2521</v>
      </c>
      <c r="Q1739" s="186" t="s">
        <v>464</v>
      </c>
    </row>
    <row r="1740" spans="1:17" ht="20.100000000000001" customHeight="1" x14ac:dyDescent="0.2">
      <c r="A1740" s="316" t="s">
        <v>2504</v>
      </c>
      <c r="B1740" s="137" t="s">
        <v>2505</v>
      </c>
      <c r="C1740" s="154" t="s">
        <v>2506</v>
      </c>
      <c r="D1740" s="308" t="s">
        <v>2515</v>
      </c>
      <c r="E1740" s="186" t="s">
        <v>812</v>
      </c>
      <c r="F1740" s="224" t="s">
        <v>262</v>
      </c>
      <c r="G1740" s="308">
        <v>31201500</v>
      </c>
      <c r="H1740" s="224" t="s">
        <v>2567</v>
      </c>
      <c r="I1740" s="136">
        <v>10</v>
      </c>
      <c r="J1740" s="141" t="s">
        <v>33</v>
      </c>
      <c r="K1740" s="175">
        <v>500000</v>
      </c>
      <c r="L1740" s="176">
        <v>10</v>
      </c>
      <c r="M1740" s="308" t="s">
        <v>805</v>
      </c>
      <c r="N1740" s="139" t="s">
        <v>2509</v>
      </c>
      <c r="O1740" s="177" t="s">
        <v>68</v>
      </c>
      <c r="P1740" s="186" t="s">
        <v>2521</v>
      </c>
      <c r="Q1740" s="186" t="s">
        <v>464</v>
      </c>
    </row>
    <row r="1741" spans="1:17" ht="20.100000000000001" customHeight="1" x14ac:dyDescent="0.2">
      <c r="A1741" s="316" t="s">
        <v>2504</v>
      </c>
      <c r="B1741" s="137" t="s">
        <v>2505</v>
      </c>
      <c r="C1741" s="154" t="s">
        <v>2506</v>
      </c>
      <c r="D1741" s="308" t="s">
        <v>2507</v>
      </c>
      <c r="E1741" s="308" t="s">
        <v>812</v>
      </c>
      <c r="F1741" s="309" t="s">
        <v>262</v>
      </c>
      <c r="G1741" s="186">
        <v>60105705</v>
      </c>
      <c r="H1741" s="309" t="s">
        <v>2568</v>
      </c>
      <c r="I1741" s="136">
        <v>10</v>
      </c>
      <c r="J1741" s="141" t="s">
        <v>33</v>
      </c>
      <c r="K1741" s="175">
        <v>200000</v>
      </c>
      <c r="L1741" s="176">
        <v>50</v>
      </c>
      <c r="M1741" s="186" t="s">
        <v>805</v>
      </c>
      <c r="N1741" s="139" t="s">
        <v>2509</v>
      </c>
      <c r="O1741" s="177" t="s">
        <v>127</v>
      </c>
      <c r="P1741" s="186" t="s">
        <v>2529</v>
      </c>
      <c r="Q1741" s="186" t="s">
        <v>2534</v>
      </c>
    </row>
    <row r="1742" spans="1:17" ht="20.100000000000001" customHeight="1" x14ac:dyDescent="0.2">
      <c r="A1742" s="316" t="s">
        <v>2504</v>
      </c>
      <c r="B1742" s="137" t="s">
        <v>2505</v>
      </c>
      <c r="C1742" s="154" t="s">
        <v>2506</v>
      </c>
      <c r="D1742" s="308" t="s">
        <v>2515</v>
      </c>
      <c r="E1742" s="308" t="s">
        <v>829</v>
      </c>
      <c r="F1742" s="224" t="s">
        <v>2569</v>
      </c>
      <c r="G1742" s="308">
        <v>46181500</v>
      </c>
      <c r="H1742" s="224" t="s">
        <v>2570</v>
      </c>
      <c r="I1742" s="136">
        <v>10</v>
      </c>
      <c r="J1742" s="141" t="s">
        <v>33</v>
      </c>
      <c r="K1742" s="175">
        <v>114000</v>
      </c>
      <c r="L1742" s="176">
        <v>19</v>
      </c>
      <c r="M1742" s="308" t="s">
        <v>805</v>
      </c>
      <c r="N1742" s="139" t="s">
        <v>2509</v>
      </c>
      <c r="O1742" s="177" t="s">
        <v>68</v>
      </c>
      <c r="P1742" s="186" t="s">
        <v>2521</v>
      </c>
      <c r="Q1742" s="186" t="s">
        <v>464</v>
      </c>
    </row>
    <row r="1743" spans="1:17" ht="20.100000000000001" customHeight="1" x14ac:dyDescent="0.2">
      <c r="A1743" s="316" t="s">
        <v>2504</v>
      </c>
      <c r="B1743" s="137" t="s">
        <v>2505</v>
      </c>
      <c r="C1743" s="154" t="s">
        <v>2506</v>
      </c>
      <c r="D1743" s="308" t="s">
        <v>2507</v>
      </c>
      <c r="E1743" s="308" t="s">
        <v>829</v>
      </c>
      <c r="F1743" s="224" t="s">
        <v>2569</v>
      </c>
      <c r="G1743" s="186">
        <v>44121700</v>
      </c>
      <c r="H1743" s="309" t="s">
        <v>2571</v>
      </c>
      <c r="I1743" s="136">
        <v>10</v>
      </c>
      <c r="J1743" s="141" t="s">
        <v>33</v>
      </c>
      <c r="K1743" s="175">
        <v>988790</v>
      </c>
      <c r="L1743" s="176">
        <v>1500</v>
      </c>
      <c r="M1743" s="186" t="s">
        <v>805</v>
      </c>
      <c r="N1743" s="139" t="s">
        <v>2509</v>
      </c>
      <c r="O1743" s="177" t="s">
        <v>68</v>
      </c>
      <c r="P1743" s="186" t="s">
        <v>2529</v>
      </c>
      <c r="Q1743" s="186" t="s">
        <v>2534</v>
      </c>
    </row>
    <row r="1744" spans="1:17" ht="20.100000000000001" customHeight="1" x14ac:dyDescent="0.2">
      <c r="A1744" s="316" t="s">
        <v>2504</v>
      </c>
      <c r="B1744" s="137" t="s">
        <v>2505</v>
      </c>
      <c r="C1744" s="154" t="s">
        <v>2506</v>
      </c>
      <c r="D1744" s="308" t="s">
        <v>2507</v>
      </c>
      <c r="E1744" s="308" t="s">
        <v>829</v>
      </c>
      <c r="F1744" s="224" t="s">
        <v>2569</v>
      </c>
      <c r="G1744" s="186">
        <v>44121700</v>
      </c>
      <c r="H1744" s="309" t="s">
        <v>2572</v>
      </c>
      <c r="I1744" s="136">
        <v>10</v>
      </c>
      <c r="J1744" s="141" t="s">
        <v>33</v>
      </c>
      <c r="K1744" s="175">
        <v>130000</v>
      </c>
      <c r="L1744" s="176">
        <v>300</v>
      </c>
      <c r="M1744" s="186" t="s">
        <v>805</v>
      </c>
      <c r="N1744" s="139" t="s">
        <v>2509</v>
      </c>
      <c r="O1744" s="177" t="s">
        <v>68</v>
      </c>
      <c r="P1744" s="186" t="s">
        <v>2529</v>
      </c>
      <c r="Q1744" s="186" t="s">
        <v>2534</v>
      </c>
    </row>
    <row r="1745" spans="1:17" ht="20.100000000000001" customHeight="1" x14ac:dyDescent="0.2">
      <c r="A1745" s="316" t="s">
        <v>2504</v>
      </c>
      <c r="B1745" s="137" t="s">
        <v>2505</v>
      </c>
      <c r="C1745" s="154" t="s">
        <v>2506</v>
      </c>
      <c r="D1745" s="308" t="s">
        <v>2507</v>
      </c>
      <c r="E1745" s="308" t="s">
        <v>829</v>
      </c>
      <c r="F1745" s="224" t="s">
        <v>2569</v>
      </c>
      <c r="G1745" s="186">
        <v>44121716</v>
      </c>
      <c r="H1745" s="309" t="s">
        <v>2573</v>
      </c>
      <c r="I1745" s="136">
        <v>10</v>
      </c>
      <c r="J1745" s="141" t="s">
        <v>33</v>
      </c>
      <c r="K1745" s="175">
        <v>340000</v>
      </c>
      <c r="L1745" s="176">
        <v>20</v>
      </c>
      <c r="M1745" s="186" t="s">
        <v>2547</v>
      </c>
      <c r="N1745" s="139" t="s">
        <v>2509</v>
      </c>
      <c r="O1745" s="177" t="s">
        <v>68</v>
      </c>
      <c r="P1745" s="186" t="s">
        <v>2529</v>
      </c>
      <c r="Q1745" s="186" t="s">
        <v>2534</v>
      </c>
    </row>
    <row r="1746" spans="1:17" ht="20.100000000000001" customHeight="1" x14ac:dyDescent="0.2">
      <c r="A1746" s="316" t="s">
        <v>2504</v>
      </c>
      <c r="B1746" s="137" t="s">
        <v>2505</v>
      </c>
      <c r="C1746" s="154" t="s">
        <v>2506</v>
      </c>
      <c r="D1746" s="308" t="s">
        <v>2507</v>
      </c>
      <c r="E1746" s="308" t="s">
        <v>829</v>
      </c>
      <c r="F1746" s="224" t="s">
        <v>2569</v>
      </c>
      <c r="G1746" s="308">
        <v>46181500</v>
      </c>
      <c r="H1746" s="309" t="s">
        <v>2574</v>
      </c>
      <c r="I1746" s="136">
        <v>10</v>
      </c>
      <c r="J1746" s="141" t="s">
        <v>33</v>
      </c>
      <c r="K1746" s="175">
        <v>112000</v>
      </c>
      <c r="L1746" s="176">
        <v>8</v>
      </c>
      <c r="M1746" s="308" t="s">
        <v>1995</v>
      </c>
      <c r="N1746" s="139" t="s">
        <v>2509</v>
      </c>
      <c r="O1746" s="177" t="s">
        <v>67</v>
      </c>
      <c r="P1746" s="186" t="s">
        <v>2527</v>
      </c>
      <c r="Q1746" s="186" t="s">
        <v>497</v>
      </c>
    </row>
    <row r="1747" spans="1:17" ht="20.100000000000001" customHeight="1" x14ac:dyDescent="0.2">
      <c r="A1747" s="316" t="s">
        <v>2504</v>
      </c>
      <c r="B1747" s="137" t="s">
        <v>2505</v>
      </c>
      <c r="C1747" s="154" t="s">
        <v>2506</v>
      </c>
      <c r="D1747" s="308" t="s">
        <v>2507</v>
      </c>
      <c r="E1747" s="308" t="s">
        <v>829</v>
      </c>
      <c r="F1747" s="224" t="s">
        <v>2569</v>
      </c>
      <c r="G1747" s="308">
        <v>47130000</v>
      </c>
      <c r="H1747" s="309" t="s">
        <v>2575</v>
      </c>
      <c r="I1747" s="136">
        <v>10</v>
      </c>
      <c r="J1747" s="141" t="s">
        <v>33</v>
      </c>
      <c r="K1747" s="175">
        <v>856800</v>
      </c>
      <c r="L1747" s="176">
        <v>6</v>
      </c>
      <c r="M1747" s="308" t="s">
        <v>1995</v>
      </c>
      <c r="N1747" s="139" t="s">
        <v>2509</v>
      </c>
      <c r="O1747" s="177" t="s">
        <v>67</v>
      </c>
      <c r="P1747" s="186" t="s">
        <v>2527</v>
      </c>
      <c r="Q1747" s="186" t="s">
        <v>497</v>
      </c>
    </row>
    <row r="1748" spans="1:17" ht="20.100000000000001" customHeight="1" x14ac:dyDescent="0.2">
      <c r="A1748" s="316" t="s">
        <v>2504</v>
      </c>
      <c r="B1748" s="137" t="s">
        <v>2505</v>
      </c>
      <c r="C1748" s="154" t="s">
        <v>2506</v>
      </c>
      <c r="D1748" s="308" t="s">
        <v>2507</v>
      </c>
      <c r="E1748" s="308" t="s">
        <v>829</v>
      </c>
      <c r="F1748" s="224" t="s">
        <v>2569</v>
      </c>
      <c r="G1748" s="308">
        <v>12191500</v>
      </c>
      <c r="H1748" s="309" t="s">
        <v>2576</v>
      </c>
      <c r="I1748" s="136">
        <v>10</v>
      </c>
      <c r="J1748" s="141" t="s">
        <v>33</v>
      </c>
      <c r="K1748" s="175">
        <v>5391890</v>
      </c>
      <c r="L1748" s="176">
        <v>23</v>
      </c>
      <c r="M1748" s="308" t="s">
        <v>1995</v>
      </c>
      <c r="N1748" s="139" t="s">
        <v>2509</v>
      </c>
      <c r="O1748" s="177" t="s">
        <v>67</v>
      </c>
      <c r="P1748" s="186" t="s">
        <v>2527</v>
      </c>
      <c r="Q1748" s="186" t="s">
        <v>497</v>
      </c>
    </row>
    <row r="1749" spans="1:17" ht="20.100000000000001" customHeight="1" x14ac:dyDescent="0.2">
      <c r="A1749" s="316" t="s">
        <v>2504</v>
      </c>
      <c r="B1749" s="137" t="s">
        <v>2505</v>
      </c>
      <c r="C1749" s="154" t="s">
        <v>2506</v>
      </c>
      <c r="D1749" s="308" t="s">
        <v>2507</v>
      </c>
      <c r="E1749" s="308" t="s">
        <v>829</v>
      </c>
      <c r="F1749" s="224" t="s">
        <v>2569</v>
      </c>
      <c r="G1749" s="308">
        <v>46181500</v>
      </c>
      <c r="H1749" s="309" t="s">
        <v>2577</v>
      </c>
      <c r="I1749" s="136">
        <v>10</v>
      </c>
      <c r="J1749" s="141" t="s">
        <v>33</v>
      </c>
      <c r="K1749" s="175">
        <v>65300</v>
      </c>
      <c r="L1749" s="176">
        <v>1</v>
      </c>
      <c r="M1749" s="308" t="s">
        <v>1995</v>
      </c>
      <c r="N1749" s="139" t="s">
        <v>2509</v>
      </c>
      <c r="O1749" s="177" t="s">
        <v>67</v>
      </c>
      <c r="P1749" s="186" t="s">
        <v>2527</v>
      </c>
      <c r="Q1749" s="186" t="s">
        <v>497</v>
      </c>
    </row>
    <row r="1750" spans="1:17" ht="20.100000000000001" customHeight="1" x14ac:dyDescent="0.2">
      <c r="A1750" s="316" t="s">
        <v>2504</v>
      </c>
      <c r="B1750" s="137" t="s">
        <v>2505</v>
      </c>
      <c r="C1750" s="154" t="s">
        <v>2506</v>
      </c>
      <c r="D1750" s="308" t="s">
        <v>2507</v>
      </c>
      <c r="E1750" s="308" t="s">
        <v>829</v>
      </c>
      <c r="F1750" s="224" t="s">
        <v>2569</v>
      </c>
      <c r="G1750" s="308">
        <v>47132100</v>
      </c>
      <c r="H1750" s="309" t="s">
        <v>2578</v>
      </c>
      <c r="I1750" s="136">
        <v>10</v>
      </c>
      <c r="J1750" s="141" t="s">
        <v>33</v>
      </c>
      <c r="K1750" s="175">
        <v>2249880</v>
      </c>
      <c r="L1750" s="176">
        <v>12</v>
      </c>
      <c r="M1750" s="308" t="s">
        <v>1995</v>
      </c>
      <c r="N1750" s="139" t="s">
        <v>2509</v>
      </c>
      <c r="O1750" s="177" t="s">
        <v>67</v>
      </c>
      <c r="P1750" s="186" t="s">
        <v>2527</v>
      </c>
      <c r="Q1750" s="186" t="s">
        <v>497</v>
      </c>
    </row>
    <row r="1751" spans="1:17" ht="20.100000000000001" customHeight="1" x14ac:dyDescent="0.2">
      <c r="A1751" s="316" t="s">
        <v>2504</v>
      </c>
      <c r="B1751" s="137" t="s">
        <v>2505</v>
      </c>
      <c r="C1751" s="154" t="s">
        <v>2506</v>
      </c>
      <c r="D1751" s="308" t="s">
        <v>2507</v>
      </c>
      <c r="E1751" s="308" t="s">
        <v>829</v>
      </c>
      <c r="F1751" s="224" t="s">
        <v>2569</v>
      </c>
      <c r="G1751" s="308">
        <v>47132100</v>
      </c>
      <c r="H1751" s="309" t="s">
        <v>2579</v>
      </c>
      <c r="I1751" s="136">
        <v>10</v>
      </c>
      <c r="J1751" s="141" t="s">
        <v>33</v>
      </c>
      <c r="K1751" s="175">
        <v>5362940</v>
      </c>
      <c r="L1751" s="176">
        <v>37</v>
      </c>
      <c r="M1751" s="308" t="s">
        <v>1995</v>
      </c>
      <c r="N1751" s="139" t="s">
        <v>2509</v>
      </c>
      <c r="O1751" s="177" t="s">
        <v>67</v>
      </c>
      <c r="P1751" s="186" t="s">
        <v>2527</v>
      </c>
      <c r="Q1751" s="186" t="s">
        <v>497</v>
      </c>
    </row>
    <row r="1752" spans="1:17" ht="20.100000000000001" customHeight="1" x14ac:dyDescent="0.2">
      <c r="A1752" s="316" t="s">
        <v>2504</v>
      </c>
      <c r="B1752" s="137" t="s">
        <v>2505</v>
      </c>
      <c r="C1752" s="154" t="s">
        <v>2506</v>
      </c>
      <c r="D1752" s="308" t="s">
        <v>2507</v>
      </c>
      <c r="E1752" s="308" t="s">
        <v>829</v>
      </c>
      <c r="F1752" s="224" t="s">
        <v>2569</v>
      </c>
      <c r="G1752" s="308">
        <v>47132100</v>
      </c>
      <c r="H1752" s="309" t="s">
        <v>2580</v>
      </c>
      <c r="I1752" s="136">
        <v>10</v>
      </c>
      <c r="J1752" s="141" t="s">
        <v>33</v>
      </c>
      <c r="K1752" s="175">
        <v>428400</v>
      </c>
      <c r="L1752" s="176">
        <v>3</v>
      </c>
      <c r="M1752" s="308" t="s">
        <v>1995</v>
      </c>
      <c r="N1752" s="139" t="s">
        <v>2509</v>
      </c>
      <c r="O1752" s="177" t="s">
        <v>67</v>
      </c>
      <c r="P1752" s="186" t="s">
        <v>2527</v>
      </c>
      <c r="Q1752" s="186" t="s">
        <v>497</v>
      </c>
    </row>
    <row r="1753" spans="1:17" ht="20.100000000000001" customHeight="1" x14ac:dyDescent="0.2">
      <c r="A1753" s="316" t="s">
        <v>2504</v>
      </c>
      <c r="B1753" s="137" t="s">
        <v>2505</v>
      </c>
      <c r="C1753" s="154" t="s">
        <v>2506</v>
      </c>
      <c r="D1753" s="308" t="s">
        <v>2507</v>
      </c>
      <c r="E1753" s="308" t="s">
        <v>829</v>
      </c>
      <c r="F1753" s="224" t="s">
        <v>2569</v>
      </c>
      <c r="G1753" s="308">
        <v>47132100</v>
      </c>
      <c r="H1753" s="309" t="s">
        <v>2581</v>
      </c>
      <c r="I1753" s="136">
        <v>10</v>
      </c>
      <c r="J1753" s="141" t="s">
        <v>33</v>
      </c>
      <c r="K1753" s="175">
        <v>900000</v>
      </c>
      <c r="L1753" s="176">
        <v>1</v>
      </c>
      <c r="M1753" s="308" t="s">
        <v>1995</v>
      </c>
      <c r="N1753" s="139" t="s">
        <v>2509</v>
      </c>
      <c r="O1753" s="177" t="s">
        <v>67</v>
      </c>
      <c r="P1753" s="186" t="s">
        <v>2527</v>
      </c>
      <c r="Q1753" s="186" t="s">
        <v>497</v>
      </c>
    </row>
    <row r="1754" spans="1:17" ht="20.100000000000001" customHeight="1" x14ac:dyDescent="0.2">
      <c r="A1754" s="316" t="s">
        <v>2504</v>
      </c>
      <c r="B1754" s="137" t="s">
        <v>2505</v>
      </c>
      <c r="C1754" s="154" t="s">
        <v>2506</v>
      </c>
      <c r="D1754" s="308" t="s">
        <v>2507</v>
      </c>
      <c r="E1754" s="308" t="s">
        <v>834</v>
      </c>
      <c r="F1754" s="309" t="s">
        <v>316</v>
      </c>
      <c r="G1754" s="186">
        <v>44122104</v>
      </c>
      <c r="H1754" s="309" t="s">
        <v>2582</v>
      </c>
      <c r="I1754" s="136">
        <v>10</v>
      </c>
      <c r="J1754" s="141" t="s">
        <v>33</v>
      </c>
      <c r="K1754" s="175">
        <v>2000000</v>
      </c>
      <c r="L1754" s="176">
        <v>500</v>
      </c>
      <c r="M1754" s="186" t="s">
        <v>2547</v>
      </c>
      <c r="N1754" s="139" t="s">
        <v>2509</v>
      </c>
      <c r="O1754" s="177" t="s">
        <v>68</v>
      </c>
      <c r="P1754" s="186" t="s">
        <v>2529</v>
      </c>
      <c r="Q1754" s="186" t="s">
        <v>2534</v>
      </c>
    </row>
    <row r="1755" spans="1:17" ht="20.100000000000001" customHeight="1" x14ac:dyDescent="0.2">
      <c r="A1755" s="316" t="s">
        <v>2504</v>
      </c>
      <c r="B1755" s="137" t="s">
        <v>2505</v>
      </c>
      <c r="C1755" s="154" t="s">
        <v>2506</v>
      </c>
      <c r="D1755" s="308" t="s">
        <v>2507</v>
      </c>
      <c r="E1755" s="308" t="s">
        <v>834</v>
      </c>
      <c r="F1755" s="309" t="s">
        <v>316</v>
      </c>
      <c r="G1755" s="186" t="s">
        <v>1716</v>
      </c>
      <c r="H1755" s="309" t="s">
        <v>2583</v>
      </c>
      <c r="I1755" s="136">
        <v>10</v>
      </c>
      <c r="J1755" s="141" t="s">
        <v>33</v>
      </c>
      <c r="K1755" s="175">
        <v>300000</v>
      </c>
      <c r="L1755" s="176">
        <v>50</v>
      </c>
      <c r="M1755" s="186" t="s">
        <v>805</v>
      </c>
      <c r="N1755" s="139" t="s">
        <v>2509</v>
      </c>
      <c r="O1755" s="177" t="s">
        <v>68</v>
      </c>
      <c r="P1755" s="186" t="s">
        <v>2529</v>
      </c>
      <c r="Q1755" s="186" t="s">
        <v>2534</v>
      </c>
    </row>
    <row r="1756" spans="1:17" ht="20.100000000000001" customHeight="1" x14ac:dyDescent="0.2">
      <c r="A1756" s="316" t="s">
        <v>2504</v>
      </c>
      <c r="B1756" s="137" t="s">
        <v>2505</v>
      </c>
      <c r="C1756" s="154" t="s">
        <v>2506</v>
      </c>
      <c r="D1756" s="308" t="s">
        <v>2507</v>
      </c>
      <c r="E1756" s="308" t="s">
        <v>834</v>
      </c>
      <c r="F1756" s="309" t="s">
        <v>316</v>
      </c>
      <c r="G1756" s="186">
        <v>46181902</v>
      </c>
      <c r="H1756" s="309" t="s">
        <v>2584</v>
      </c>
      <c r="I1756" s="136">
        <v>10</v>
      </c>
      <c r="J1756" s="141" t="s">
        <v>33</v>
      </c>
      <c r="K1756" s="175">
        <v>110000</v>
      </c>
      <c r="L1756" s="176">
        <v>1</v>
      </c>
      <c r="M1756" s="308" t="s">
        <v>1995</v>
      </c>
      <c r="N1756" s="139" t="s">
        <v>2509</v>
      </c>
      <c r="O1756" s="177" t="s">
        <v>67</v>
      </c>
      <c r="P1756" s="186" t="s">
        <v>2527</v>
      </c>
      <c r="Q1756" s="186" t="s">
        <v>497</v>
      </c>
    </row>
    <row r="1757" spans="1:17" ht="20.100000000000001" customHeight="1" x14ac:dyDescent="0.2">
      <c r="A1757" s="316" t="s">
        <v>2504</v>
      </c>
      <c r="B1757" s="137" t="s">
        <v>2505</v>
      </c>
      <c r="C1757" s="154" t="s">
        <v>2506</v>
      </c>
      <c r="D1757" s="308" t="s">
        <v>2507</v>
      </c>
      <c r="E1757" s="308" t="s">
        <v>834</v>
      </c>
      <c r="F1757" s="309" t="s">
        <v>316</v>
      </c>
      <c r="G1757" s="186">
        <v>47132100</v>
      </c>
      <c r="H1757" s="309" t="s">
        <v>2585</v>
      </c>
      <c r="I1757" s="136">
        <v>10</v>
      </c>
      <c r="J1757" s="141" t="s">
        <v>33</v>
      </c>
      <c r="K1757" s="175">
        <v>200000</v>
      </c>
      <c r="L1757" s="176">
        <v>1</v>
      </c>
      <c r="M1757" s="308" t="s">
        <v>805</v>
      </c>
      <c r="N1757" s="139" t="s">
        <v>2509</v>
      </c>
      <c r="O1757" s="177" t="s">
        <v>67</v>
      </c>
      <c r="P1757" s="186" t="s">
        <v>2527</v>
      </c>
      <c r="Q1757" s="186" t="s">
        <v>497</v>
      </c>
    </row>
    <row r="1758" spans="1:17" ht="20.100000000000001" customHeight="1" x14ac:dyDescent="0.2">
      <c r="A1758" s="316" t="s">
        <v>2504</v>
      </c>
      <c r="B1758" s="137" t="s">
        <v>2505</v>
      </c>
      <c r="C1758" s="154" t="s">
        <v>2506</v>
      </c>
      <c r="D1758" s="308" t="s">
        <v>2507</v>
      </c>
      <c r="E1758" s="308" t="s">
        <v>834</v>
      </c>
      <c r="F1758" s="309" t="s">
        <v>316</v>
      </c>
      <c r="G1758" s="186">
        <v>46181604</v>
      </c>
      <c r="H1758" s="309" t="s">
        <v>2586</v>
      </c>
      <c r="I1758" s="136">
        <v>10</v>
      </c>
      <c r="J1758" s="141" t="s">
        <v>33</v>
      </c>
      <c r="K1758" s="175">
        <v>250000</v>
      </c>
      <c r="L1758" s="176">
        <v>3</v>
      </c>
      <c r="M1758" s="308" t="s">
        <v>1995</v>
      </c>
      <c r="N1758" s="139" t="s">
        <v>2509</v>
      </c>
      <c r="O1758" s="177" t="s">
        <v>67</v>
      </c>
      <c r="P1758" s="186" t="s">
        <v>2527</v>
      </c>
      <c r="Q1758" s="186" t="s">
        <v>497</v>
      </c>
    </row>
    <row r="1759" spans="1:17" ht="20.100000000000001" customHeight="1" x14ac:dyDescent="0.2">
      <c r="A1759" s="316" t="s">
        <v>2504</v>
      </c>
      <c r="B1759" s="137" t="s">
        <v>2505</v>
      </c>
      <c r="C1759" s="154" t="s">
        <v>2506</v>
      </c>
      <c r="D1759" s="308" t="s">
        <v>2507</v>
      </c>
      <c r="E1759" s="308" t="s">
        <v>834</v>
      </c>
      <c r="F1759" s="309" t="s">
        <v>316</v>
      </c>
      <c r="G1759" s="186">
        <v>46181804</v>
      </c>
      <c r="H1759" s="309" t="s">
        <v>2587</v>
      </c>
      <c r="I1759" s="136">
        <v>10</v>
      </c>
      <c r="J1759" s="141" t="s">
        <v>33</v>
      </c>
      <c r="K1759" s="175">
        <v>250000</v>
      </c>
      <c r="L1759" s="176">
        <v>3</v>
      </c>
      <c r="M1759" s="308" t="s">
        <v>1995</v>
      </c>
      <c r="N1759" s="139" t="s">
        <v>2509</v>
      </c>
      <c r="O1759" s="177" t="s">
        <v>67</v>
      </c>
      <c r="P1759" s="186" t="s">
        <v>2527</v>
      </c>
      <c r="Q1759" s="186" t="s">
        <v>497</v>
      </c>
    </row>
    <row r="1760" spans="1:17" ht="20.100000000000001" customHeight="1" x14ac:dyDescent="0.2">
      <c r="A1760" s="316" t="s">
        <v>2504</v>
      </c>
      <c r="B1760" s="137" t="s">
        <v>2505</v>
      </c>
      <c r="C1760" s="154" t="s">
        <v>2506</v>
      </c>
      <c r="D1760" s="308" t="s">
        <v>2507</v>
      </c>
      <c r="E1760" s="308" t="s">
        <v>834</v>
      </c>
      <c r="F1760" s="309" t="s">
        <v>316</v>
      </c>
      <c r="G1760" s="186">
        <v>47132100</v>
      </c>
      <c r="H1760" s="309" t="s">
        <v>2588</v>
      </c>
      <c r="I1760" s="136">
        <v>10</v>
      </c>
      <c r="J1760" s="141" t="s">
        <v>33</v>
      </c>
      <c r="K1760" s="175">
        <v>150000</v>
      </c>
      <c r="L1760" s="176">
        <v>1</v>
      </c>
      <c r="M1760" s="308" t="s">
        <v>1995</v>
      </c>
      <c r="N1760" s="139" t="s">
        <v>2509</v>
      </c>
      <c r="O1760" s="177" t="s">
        <v>67</v>
      </c>
      <c r="P1760" s="186" t="s">
        <v>2527</v>
      </c>
      <c r="Q1760" s="186" t="s">
        <v>497</v>
      </c>
    </row>
    <row r="1761" spans="1:17" ht="20.100000000000001" customHeight="1" x14ac:dyDescent="0.2">
      <c r="A1761" s="316" t="s">
        <v>2504</v>
      </c>
      <c r="B1761" s="137" t="s">
        <v>2505</v>
      </c>
      <c r="C1761" s="154" t="s">
        <v>2506</v>
      </c>
      <c r="D1761" s="308" t="s">
        <v>2507</v>
      </c>
      <c r="E1761" s="308" t="s">
        <v>834</v>
      </c>
      <c r="F1761" s="309" t="s">
        <v>316</v>
      </c>
      <c r="G1761" s="186">
        <v>47132100</v>
      </c>
      <c r="H1761" s="309" t="s">
        <v>2589</v>
      </c>
      <c r="I1761" s="136">
        <v>10</v>
      </c>
      <c r="J1761" s="141" t="s">
        <v>33</v>
      </c>
      <c r="K1761" s="175">
        <v>3200000</v>
      </c>
      <c r="L1761" s="176">
        <v>1</v>
      </c>
      <c r="M1761" s="308" t="s">
        <v>1995</v>
      </c>
      <c r="N1761" s="139" t="s">
        <v>2509</v>
      </c>
      <c r="O1761" s="177" t="s">
        <v>67</v>
      </c>
      <c r="P1761" s="186" t="s">
        <v>2527</v>
      </c>
      <c r="Q1761" s="186" t="s">
        <v>497</v>
      </c>
    </row>
    <row r="1762" spans="1:17" ht="20.100000000000001" customHeight="1" x14ac:dyDescent="0.2">
      <c r="A1762" s="316" t="s">
        <v>2504</v>
      </c>
      <c r="B1762" s="137" t="s">
        <v>2505</v>
      </c>
      <c r="C1762" s="154" t="s">
        <v>2506</v>
      </c>
      <c r="D1762" s="308" t="s">
        <v>2507</v>
      </c>
      <c r="E1762" s="308" t="s">
        <v>834</v>
      </c>
      <c r="F1762" s="309" t="s">
        <v>316</v>
      </c>
      <c r="G1762" s="186">
        <v>47130000</v>
      </c>
      <c r="H1762" s="309" t="s">
        <v>2590</v>
      </c>
      <c r="I1762" s="136">
        <v>10</v>
      </c>
      <c r="J1762" s="141" t="s">
        <v>33</v>
      </c>
      <c r="K1762" s="175">
        <v>140000</v>
      </c>
      <c r="L1762" s="176">
        <v>1</v>
      </c>
      <c r="M1762" s="308" t="s">
        <v>1995</v>
      </c>
      <c r="N1762" s="139" t="s">
        <v>2509</v>
      </c>
      <c r="O1762" s="177" t="s">
        <v>67</v>
      </c>
      <c r="P1762" s="186" t="s">
        <v>2527</v>
      </c>
      <c r="Q1762" s="186" t="s">
        <v>497</v>
      </c>
    </row>
    <row r="1763" spans="1:17" ht="20.100000000000001" customHeight="1" x14ac:dyDescent="0.2">
      <c r="A1763" s="316" t="s">
        <v>2504</v>
      </c>
      <c r="B1763" s="137" t="s">
        <v>2505</v>
      </c>
      <c r="C1763" s="154" t="s">
        <v>2506</v>
      </c>
      <c r="D1763" s="308" t="s">
        <v>2507</v>
      </c>
      <c r="E1763" s="308" t="s">
        <v>834</v>
      </c>
      <c r="F1763" s="309" t="s">
        <v>316</v>
      </c>
      <c r="G1763" s="186">
        <v>47130000</v>
      </c>
      <c r="H1763" s="309" t="s">
        <v>2591</v>
      </c>
      <c r="I1763" s="136">
        <v>10</v>
      </c>
      <c r="J1763" s="141" t="s">
        <v>33</v>
      </c>
      <c r="K1763" s="175">
        <v>4000000</v>
      </c>
      <c r="L1763" s="176">
        <v>1</v>
      </c>
      <c r="M1763" s="308" t="s">
        <v>1995</v>
      </c>
      <c r="N1763" s="139" t="s">
        <v>2509</v>
      </c>
      <c r="O1763" s="177" t="s">
        <v>67</v>
      </c>
      <c r="P1763" s="186" t="s">
        <v>2527</v>
      </c>
      <c r="Q1763" s="186" t="s">
        <v>497</v>
      </c>
    </row>
    <row r="1764" spans="1:17" ht="20.100000000000001" customHeight="1" x14ac:dyDescent="0.2">
      <c r="A1764" s="316" t="s">
        <v>2504</v>
      </c>
      <c r="B1764" s="137" t="s">
        <v>2505</v>
      </c>
      <c r="C1764" s="154" t="s">
        <v>2506</v>
      </c>
      <c r="D1764" s="308" t="s">
        <v>2515</v>
      </c>
      <c r="E1764" s="308" t="s">
        <v>1199</v>
      </c>
      <c r="F1764" s="224" t="s">
        <v>87</v>
      </c>
      <c r="G1764" s="308">
        <v>39121400</v>
      </c>
      <c r="H1764" s="224" t="s">
        <v>2592</v>
      </c>
      <c r="I1764" s="136">
        <v>10</v>
      </c>
      <c r="J1764" s="141" t="s">
        <v>33</v>
      </c>
      <c r="K1764" s="175">
        <v>38500000</v>
      </c>
      <c r="L1764" s="176">
        <v>1100</v>
      </c>
      <c r="M1764" s="308" t="s">
        <v>805</v>
      </c>
      <c r="N1764" s="139" t="s">
        <v>2509</v>
      </c>
      <c r="O1764" s="177" t="s">
        <v>67</v>
      </c>
      <c r="P1764" s="186" t="s">
        <v>2521</v>
      </c>
      <c r="Q1764" s="186" t="s">
        <v>464</v>
      </c>
    </row>
    <row r="1765" spans="1:17" ht="20.100000000000001" customHeight="1" x14ac:dyDescent="0.2">
      <c r="A1765" s="316" t="s">
        <v>2504</v>
      </c>
      <c r="B1765" s="137" t="s">
        <v>2505</v>
      </c>
      <c r="C1765" s="154" t="s">
        <v>2506</v>
      </c>
      <c r="D1765" s="308" t="s">
        <v>2515</v>
      </c>
      <c r="E1765" s="308" t="s">
        <v>1199</v>
      </c>
      <c r="F1765" s="224" t="s">
        <v>87</v>
      </c>
      <c r="G1765" s="308">
        <v>43201400</v>
      </c>
      <c r="H1765" s="224" t="s">
        <v>2593</v>
      </c>
      <c r="I1765" s="136">
        <v>10</v>
      </c>
      <c r="J1765" s="141" t="s">
        <v>33</v>
      </c>
      <c r="K1765" s="175">
        <v>14000000</v>
      </c>
      <c r="L1765" s="176">
        <v>5</v>
      </c>
      <c r="M1765" s="308" t="s">
        <v>805</v>
      </c>
      <c r="N1765" s="139" t="s">
        <v>2509</v>
      </c>
      <c r="O1765" s="177" t="s">
        <v>68</v>
      </c>
      <c r="P1765" s="186" t="s">
        <v>2521</v>
      </c>
      <c r="Q1765" s="186" t="s">
        <v>464</v>
      </c>
    </row>
    <row r="1766" spans="1:17" ht="20.100000000000001" customHeight="1" x14ac:dyDescent="0.2">
      <c r="A1766" s="316" t="s">
        <v>2504</v>
      </c>
      <c r="B1766" s="137" t="s">
        <v>2505</v>
      </c>
      <c r="C1766" s="154" t="s">
        <v>2506</v>
      </c>
      <c r="D1766" s="308" t="s">
        <v>2515</v>
      </c>
      <c r="E1766" s="308" t="s">
        <v>1199</v>
      </c>
      <c r="F1766" s="224" t="s">
        <v>87</v>
      </c>
      <c r="G1766" s="308">
        <v>43201400</v>
      </c>
      <c r="H1766" s="224" t="s">
        <v>2594</v>
      </c>
      <c r="I1766" s="136">
        <v>10</v>
      </c>
      <c r="J1766" s="141" t="s">
        <v>33</v>
      </c>
      <c r="K1766" s="175">
        <v>3500000</v>
      </c>
      <c r="L1766" s="176">
        <v>5</v>
      </c>
      <c r="M1766" s="308" t="s">
        <v>805</v>
      </c>
      <c r="N1766" s="139" t="s">
        <v>2509</v>
      </c>
      <c r="O1766" s="177" t="s">
        <v>68</v>
      </c>
      <c r="P1766" s="186" t="s">
        <v>2521</v>
      </c>
      <c r="Q1766" s="186" t="s">
        <v>464</v>
      </c>
    </row>
    <row r="1767" spans="1:17" ht="20.100000000000001" customHeight="1" x14ac:dyDescent="0.2">
      <c r="A1767" s="316" t="s">
        <v>2504</v>
      </c>
      <c r="B1767" s="137" t="s">
        <v>2505</v>
      </c>
      <c r="C1767" s="154" t="s">
        <v>2506</v>
      </c>
      <c r="D1767" s="308" t="s">
        <v>2515</v>
      </c>
      <c r="E1767" s="308" t="s">
        <v>1199</v>
      </c>
      <c r="F1767" s="224" t="s">
        <v>87</v>
      </c>
      <c r="G1767" s="308">
        <v>43201400</v>
      </c>
      <c r="H1767" s="224" t="s">
        <v>2595</v>
      </c>
      <c r="I1767" s="136">
        <v>10</v>
      </c>
      <c r="J1767" s="141" t="s">
        <v>33</v>
      </c>
      <c r="K1767" s="175">
        <v>6000000</v>
      </c>
      <c r="L1767" s="176">
        <v>5</v>
      </c>
      <c r="M1767" s="308" t="s">
        <v>805</v>
      </c>
      <c r="N1767" s="139" t="s">
        <v>2509</v>
      </c>
      <c r="O1767" s="177" t="s">
        <v>68</v>
      </c>
      <c r="P1767" s="186" t="s">
        <v>2521</v>
      </c>
      <c r="Q1767" s="186" t="s">
        <v>464</v>
      </c>
    </row>
    <row r="1768" spans="1:17" ht="20.100000000000001" customHeight="1" x14ac:dyDescent="0.2">
      <c r="A1768" s="316" t="s">
        <v>2504</v>
      </c>
      <c r="B1768" s="137" t="s">
        <v>2505</v>
      </c>
      <c r="C1768" s="154" t="s">
        <v>2506</v>
      </c>
      <c r="D1768" s="308" t="s">
        <v>2515</v>
      </c>
      <c r="E1768" s="308" t="s">
        <v>1199</v>
      </c>
      <c r="F1768" s="224" t="s">
        <v>87</v>
      </c>
      <c r="G1768" s="308">
        <v>43201400</v>
      </c>
      <c r="H1768" s="224" t="s">
        <v>2596</v>
      </c>
      <c r="I1768" s="136">
        <v>10</v>
      </c>
      <c r="J1768" s="141" t="s">
        <v>33</v>
      </c>
      <c r="K1768" s="175">
        <v>2000000</v>
      </c>
      <c r="L1768" s="176">
        <v>5</v>
      </c>
      <c r="M1768" s="308" t="s">
        <v>805</v>
      </c>
      <c r="N1768" s="139" t="s">
        <v>2509</v>
      </c>
      <c r="O1768" s="177" t="s">
        <v>68</v>
      </c>
      <c r="P1768" s="186" t="s">
        <v>2521</v>
      </c>
      <c r="Q1768" s="186" t="s">
        <v>464</v>
      </c>
    </row>
    <row r="1769" spans="1:17" ht="20.100000000000001" customHeight="1" x14ac:dyDescent="0.2">
      <c r="A1769" s="316" t="s">
        <v>2504</v>
      </c>
      <c r="B1769" s="137" t="s">
        <v>2505</v>
      </c>
      <c r="C1769" s="154" t="s">
        <v>2506</v>
      </c>
      <c r="D1769" s="308" t="s">
        <v>2515</v>
      </c>
      <c r="E1769" s="308" t="s">
        <v>1199</v>
      </c>
      <c r="F1769" s="224" t="s">
        <v>87</v>
      </c>
      <c r="G1769" s="308">
        <v>43201400</v>
      </c>
      <c r="H1769" s="224" t="s">
        <v>2597</v>
      </c>
      <c r="I1769" s="136">
        <v>10</v>
      </c>
      <c r="J1769" s="141" t="s">
        <v>33</v>
      </c>
      <c r="K1769" s="175">
        <v>15000000</v>
      </c>
      <c r="L1769" s="176">
        <v>6</v>
      </c>
      <c r="M1769" s="308" t="s">
        <v>805</v>
      </c>
      <c r="N1769" s="139" t="s">
        <v>2509</v>
      </c>
      <c r="O1769" s="177" t="s">
        <v>68</v>
      </c>
      <c r="P1769" s="186" t="s">
        <v>2521</v>
      </c>
      <c r="Q1769" s="186" t="s">
        <v>464</v>
      </c>
    </row>
    <row r="1770" spans="1:17" ht="20.100000000000001" customHeight="1" x14ac:dyDescent="0.2">
      <c r="A1770" s="316" t="s">
        <v>2504</v>
      </c>
      <c r="B1770" s="137" t="s">
        <v>2505</v>
      </c>
      <c r="C1770" s="154" t="s">
        <v>2506</v>
      </c>
      <c r="D1770" s="308" t="s">
        <v>2515</v>
      </c>
      <c r="E1770" s="308" t="s">
        <v>1199</v>
      </c>
      <c r="F1770" s="224" t="s">
        <v>87</v>
      </c>
      <c r="G1770" s="308">
        <v>43201400</v>
      </c>
      <c r="H1770" s="224" t="s">
        <v>2598</v>
      </c>
      <c r="I1770" s="136">
        <v>10</v>
      </c>
      <c r="J1770" s="141" t="s">
        <v>33</v>
      </c>
      <c r="K1770" s="175">
        <v>5000000</v>
      </c>
      <c r="L1770" s="176">
        <v>2</v>
      </c>
      <c r="M1770" s="308" t="s">
        <v>805</v>
      </c>
      <c r="N1770" s="139" t="s">
        <v>2509</v>
      </c>
      <c r="O1770" s="177" t="s">
        <v>68</v>
      </c>
      <c r="P1770" s="186" t="s">
        <v>2521</v>
      </c>
      <c r="Q1770" s="186" t="s">
        <v>464</v>
      </c>
    </row>
    <row r="1771" spans="1:17" ht="20.100000000000001" customHeight="1" x14ac:dyDescent="0.2">
      <c r="A1771" s="316" t="s">
        <v>2504</v>
      </c>
      <c r="B1771" s="137" t="s">
        <v>2505</v>
      </c>
      <c r="C1771" s="154" t="s">
        <v>2506</v>
      </c>
      <c r="D1771" s="308" t="s">
        <v>2515</v>
      </c>
      <c r="E1771" s="308" t="s">
        <v>1199</v>
      </c>
      <c r="F1771" s="224" t="s">
        <v>87</v>
      </c>
      <c r="G1771" s="308">
        <v>43201400</v>
      </c>
      <c r="H1771" s="224" t="s">
        <v>2599</v>
      </c>
      <c r="I1771" s="136">
        <v>10</v>
      </c>
      <c r="J1771" s="141" t="s">
        <v>33</v>
      </c>
      <c r="K1771" s="175">
        <v>7500000</v>
      </c>
      <c r="L1771" s="176">
        <v>3</v>
      </c>
      <c r="M1771" s="308" t="s">
        <v>805</v>
      </c>
      <c r="N1771" s="139" t="s">
        <v>2509</v>
      </c>
      <c r="O1771" s="177" t="s">
        <v>68</v>
      </c>
      <c r="P1771" s="186" t="s">
        <v>2521</v>
      </c>
      <c r="Q1771" s="186" t="s">
        <v>464</v>
      </c>
    </row>
    <row r="1772" spans="1:17" ht="20.100000000000001" customHeight="1" x14ac:dyDescent="0.2">
      <c r="A1772" s="316" t="s">
        <v>2504</v>
      </c>
      <c r="B1772" s="137" t="s">
        <v>2505</v>
      </c>
      <c r="C1772" s="154" t="s">
        <v>2506</v>
      </c>
      <c r="D1772" s="308" t="s">
        <v>2515</v>
      </c>
      <c r="E1772" s="308" t="s">
        <v>1199</v>
      </c>
      <c r="F1772" s="224" t="s">
        <v>87</v>
      </c>
      <c r="G1772" s="308">
        <v>43201400</v>
      </c>
      <c r="H1772" s="224" t="s">
        <v>2600</v>
      </c>
      <c r="I1772" s="136">
        <v>10</v>
      </c>
      <c r="J1772" s="141" t="s">
        <v>33</v>
      </c>
      <c r="K1772" s="175">
        <v>7500000</v>
      </c>
      <c r="L1772" s="176">
        <v>3</v>
      </c>
      <c r="M1772" s="308" t="s">
        <v>805</v>
      </c>
      <c r="N1772" s="139" t="s">
        <v>2509</v>
      </c>
      <c r="O1772" s="177" t="s">
        <v>68</v>
      </c>
      <c r="P1772" s="186" t="s">
        <v>2521</v>
      </c>
      <c r="Q1772" s="186" t="s">
        <v>464</v>
      </c>
    </row>
    <row r="1773" spans="1:17" ht="20.100000000000001" customHeight="1" x14ac:dyDescent="0.2">
      <c r="A1773" s="316" t="s">
        <v>2504</v>
      </c>
      <c r="B1773" s="137" t="s">
        <v>2505</v>
      </c>
      <c r="C1773" s="154" t="s">
        <v>2506</v>
      </c>
      <c r="D1773" s="308" t="s">
        <v>2515</v>
      </c>
      <c r="E1773" s="308" t="s">
        <v>1199</v>
      </c>
      <c r="F1773" s="224" t="s">
        <v>87</v>
      </c>
      <c r="G1773" s="308">
        <v>43201400</v>
      </c>
      <c r="H1773" s="224" t="s">
        <v>2601</v>
      </c>
      <c r="I1773" s="136">
        <v>10</v>
      </c>
      <c r="J1773" s="141" t="s">
        <v>33</v>
      </c>
      <c r="K1773" s="175">
        <v>5000000</v>
      </c>
      <c r="L1773" s="176">
        <v>2</v>
      </c>
      <c r="M1773" s="308" t="s">
        <v>805</v>
      </c>
      <c r="N1773" s="139" t="s">
        <v>2509</v>
      </c>
      <c r="O1773" s="177" t="s">
        <v>68</v>
      </c>
      <c r="P1773" s="186" t="s">
        <v>2521</v>
      </c>
      <c r="Q1773" s="186" t="s">
        <v>464</v>
      </c>
    </row>
    <row r="1774" spans="1:17" ht="20.100000000000001" customHeight="1" x14ac:dyDescent="0.2">
      <c r="A1774" s="316" t="s">
        <v>2504</v>
      </c>
      <c r="B1774" s="137" t="s">
        <v>2505</v>
      </c>
      <c r="C1774" s="154" t="s">
        <v>2506</v>
      </c>
      <c r="D1774" s="308" t="s">
        <v>2515</v>
      </c>
      <c r="E1774" s="308" t="s">
        <v>1199</v>
      </c>
      <c r="F1774" s="224" t="s">
        <v>87</v>
      </c>
      <c r="G1774" s="308">
        <v>39122200</v>
      </c>
      <c r="H1774" s="224" t="s">
        <v>2602</v>
      </c>
      <c r="I1774" s="136">
        <v>10</v>
      </c>
      <c r="J1774" s="141" t="s">
        <v>33</v>
      </c>
      <c r="K1774" s="175">
        <v>268000</v>
      </c>
      <c r="L1774" s="176">
        <v>6</v>
      </c>
      <c r="M1774" s="308" t="s">
        <v>805</v>
      </c>
      <c r="N1774" s="139" t="s">
        <v>2509</v>
      </c>
      <c r="O1774" s="177" t="s">
        <v>68</v>
      </c>
      <c r="P1774" s="186" t="s">
        <v>2521</v>
      </c>
      <c r="Q1774" s="186" t="s">
        <v>464</v>
      </c>
    </row>
    <row r="1775" spans="1:17" ht="20.100000000000001" customHeight="1" x14ac:dyDescent="0.2">
      <c r="A1775" s="316" t="s">
        <v>2504</v>
      </c>
      <c r="B1775" s="137" t="s">
        <v>2505</v>
      </c>
      <c r="C1775" s="154" t="s">
        <v>2506</v>
      </c>
      <c r="D1775" s="308" t="s">
        <v>2515</v>
      </c>
      <c r="E1775" s="308" t="s">
        <v>1199</v>
      </c>
      <c r="F1775" s="224" t="s">
        <v>87</v>
      </c>
      <c r="G1775" s="308">
        <v>39121000</v>
      </c>
      <c r="H1775" s="224" t="s">
        <v>2603</v>
      </c>
      <c r="I1775" s="136">
        <v>10</v>
      </c>
      <c r="J1775" s="141" t="s">
        <v>33</v>
      </c>
      <c r="K1775" s="175">
        <v>3000000</v>
      </c>
      <c r="L1775" s="176">
        <v>2</v>
      </c>
      <c r="M1775" s="308" t="s">
        <v>805</v>
      </c>
      <c r="N1775" s="139" t="s">
        <v>2509</v>
      </c>
      <c r="O1775" s="177" t="s">
        <v>68</v>
      </c>
      <c r="P1775" s="186" t="s">
        <v>2521</v>
      </c>
      <c r="Q1775" s="186" t="s">
        <v>464</v>
      </c>
    </row>
    <row r="1776" spans="1:17" ht="20.100000000000001" customHeight="1" x14ac:dyDescent="0.2">
      <c r="A1776" s="316" t="s">
        <v>2504</v>
      </c>
      <c r="B1776" s="137" t="s">
        <v>2505</v>
      </c>
      <c r="C1776" s="154" t="s">
        <v>2506</v>
      </c>
      <c r="D1776" s="308" t="s">
        <v>2515</v>
      </c>
      <c r="E1776" s="308" t="s">
        <v>1199</v>
      </c>
      <c r="F1776" s="224" t="s">
        <v>87</v>
      </c>
      <c r="G1776" s="308">
        <v>39121500</v>
      </c>
      <c r="H1776" s="224" t="s">
        <v>2604</v>
      </c>
      <c r="I1776" s="136">
        <v>10</v>
      </c>
      <c r="J1776" s="141" t="s">
        <v>33</v>
      </c>
      <c r="K1776" s="175">
        <v>7200000</v>
      </c>
      <c r="L1776" s="176">
        <v>6</v>
      </c>
      <c r="M1776" s="308" t="s">
        <v>805</v>
      </c>
      <c r="N1776" s="139" t="s">
        <v>2509</v>
      </c>
      <c r="O1776" s="177" t="s">
        <v>68</v>
      </c>
      <c r="P1776" s="186" t="s">
        <v>2521</v>
      </c>
      <c r="Q1776" s="186" t="s">
        <v>464</v>
      </c>
    </row>
    <row r="1777" spans="1:17" ht="20.100000000000001" customHeight="1" x14ac:dyDescent="0.2">
      <c r="A1777" s="316" t="s">
        <v>2504</v>
      </c>
      <c r="B1777" s="137" t="s">
        <v>2505</v>
      </c>
      <c r="C1777" s="154" t="s">
        <v>2506</v>
      </c>
      <c r="D1777" s="308" t="s">
        <v>2515</v>
      </c>
      <c r="E1777" s="308" t="s">
        <v>1199</v>
      </c>
      <c r="F1777" s="224" t="s">
        <v>87</v>
      </c>
      <c r="G1777" s="308">
        <v>39121400</v>
      </c>
      <c r="H1777" s="224" t="s">
        <v>2605</v>
      </c>
      <c r="I1777" s="136">
        <v>10</v>
      </c>
      <c r="J1777" s="141" t="s">
        <v>33</v>
      </c>
      <c r="K1777" s="175">
        <v>651000</v>
      </c>
      <c r="L1777" s="176">
        <v>465</v>
      </c>
      <c r="M1777" s="308" t="s">
        <v>805</v>
      </c>
      <c r="N1777" s="139" t="s">
        <v>2509</v>
      </c>
      <c r="O1777" s="177" t="s">
        <v>68</v>
      </c>
      <c r="P1777" s="186" t="s">
        <v>2521</v>
      </c>
      <c r="Q1777" s="186" t="s">
        <v>464</v>
      </c>
    </row>
    <row r="1778" spans="1:17" ht="20.100000000000001" customHeight="1" x14ac:dyDescent="0.2">
      <c r="A1778" s="316" t="s">
        <v>2504</v>
      </c>
      <c r="B1778" s="137" t="s">
        <v>2505</v>
      </c>
      <c r="C1778" s="154" t="s">
        <v>2506</v>
      </c>
      <c r="D1778" s="308" t="s">
        <v>2515</v>
      </c>
      <c r="E1778" s="308" t="s">
        <v>1199</v>
      </c>
      <c r="F1778" s="224" t="s">
        <v>87</v>
      </c>
      <c r="G1778" s="308">
        <v>26121600</v>
      </c>
      <c r="H1778" s="224" t="s">
        <v>2606</v>
      </c>
      <c r="I1778" s="136">
        <v>10</v>
      </c>
      <c r="J1778" s="141" t="s">
        <v>33</v>
      </c>
      <c r="K1778" s="175">
        <v>601000</v>
      </c>
      <c r="L1778" s="176">
        <v>1</v>
      </c>
      <c r="M1778" s="308" t="s">
        <v>805</v>
      </c>
      <c r="N1778" s="139" t="s">
        <v>2509</v>
      </c>
      <c r="O1778" s="177" t="s">
        <v>68</v>
      </c>
      <c r="P1778" s="186" t="s">
        <v>2521</v>
      </c>
      <c r="Q1778" s="186" t="s">
        <v>464</v>
      </c>
    </row>
    <row r="1779" spans="1:17" ht="20.100000000000001" customHeight="1" x14ac:dyDescent="0.2">
      <c r="A1779" s="316" t="s">
        <v>2504</v>
      </c>
      <c r="B1779" s="137" t="s">
        <v>2505</v>
      </c>
      <c r="C1779" s="154" t="s">
        <v>2506</v>
      </c>
      <c r="D1779" s="308" t="s">
        <v>2515</v>
      </c>
      <c r="E1779" s="308" t="s">
        <v>1199</v>
      </c>
      <c r="F1779" s="224" t="s">
        <v>87</v>
      </c>
      <c r="G1779" s="308">
        <v>26111700</v>
      </c>
      <c r="H1779" s="224" t="s">
        <v>2607</v>
      </c>
      <c r="I1779" s="136">
        <v>10</v>
      </c>
      <c r="J1779" s="141" t="s">
        <v>33</v>
      </c>
      <c r="K1779" s="175">
        <v>320000</v>
      </c>
      <c r="L1779" s="176">
        <v>20</v>
      </c>
      <c r="M1779" s="308" t="s">
        <v>805</v>
      </c>
      <c r="N1779" s="139" t="s">
        <v>2509</v>
      </c>
      <c r="O1779" s="177" t="s">
        <v>68</v>
      </c>
      <c r="P1779" s="186" t="s">
        <v>2521</v>
      </c>
      <c r="Q1779" s="186" t="s">
        <v>464</v>
      </c>
    </row>
    <row r="1780" spans="1:17" ht="20.100000000000001" customHeight="1" x14ac:dyDescent="0.2">
      <c r="A1780" s="316" t="s">
        <v>2504</v>
      </c>
      <c r="B1780" s="137" t="s">
        <v>2505</v>
      </c>
      <c r="C1780" s="154" t="s">
        <v>2506</v>
      </c>
      <c r="D1780" s="308" t="s">
        <v>2515</v>
      </c>
      <c r="E1780" s="308" t="s">
        <v>1199</v>
      </c>
      <c r="F1780" s="224" t="s">
        <v>87</v>
      </c>
      <c r="G1780" s="308">
        <v>45111800</v>
      </c>
      <c r="H1780" s="224" t="s">
        <v>2608</v>
      </c>
      <c r="I1780" s="136">
        <v>10</v>
      </c>
      <c r="J1780" s="141" t="s">
        <v>33</v>
      </c>
      <c r="K1780" s="175">
        <v>300000</v>
      </c>
      <c r="L1780" s="176">
        <v>5</v>
      </c>
      <c r="M1780" s="308" t="s">
        <v>805</v>
      </c>
      <c r="N1780" s="139" t="s">
        <v>2509</v>
      </c>
      <c r="O1780" s="177" t="s">
        <v>68</v>
      </c>
      <c r="P1780" s="186" t="s">
        <v>2521</v>
      </c>
      <c r="Q1780" s="186" t="s">
        <v>464</v>
      </c>
    </row>
    <row r="1781" spans="1:17" ht="20.100000000000001" customHeight="1" x14ac:dyDescent="0.2">
      <c r="A1781" s="316" t="s">
        <v>2504</v>
      </c>
      <c r="B1781" s="137" t="s">
        <v>2505</v>
      </c>
      <c r="C1781" s="154" t="s">
        <v>2506</v>
      </c>
      <c r="D1781" s="308" t="s">
        <v>2515</v>
      </c>
      <c r="E1781" s="308" t="s">
        <v>1199</v>
      </c>
      <c r="F1781" s="224" t="s">
        <v>87</v>
      </c>
      <c r="G1781" s="308">
        <v>52161522</v>
      </c>
      <c r="H1781" s="224" t="s">
        <v>2609</v>
      </c>
      <c r="I1781" s="136">
        <v>10</v>
      </c>
      <c r="J1781" s="141" t="s">
        <v>33</v>
      </c>
      <c r="K1781" s="175">
        <v>2100000</v>
      </c>
      <c r="L1781" s="176">
        <v>7</v>
      </c>
      <c r="M1781" s="308" t="s">
        <v>805</v>
      </c>
      <c r="N1781" s="139" t="s">
        <v>2509</v>
      </c>
      <c r="O1781" s="177" t="s">
        <v>68</v>
      </c>
      <c r="P1781" s="186" t="s">
        <v>2521</v>
      </c>
      <c r="Q1781" s="186" t="s">
        <v>464</v>
      </c>
    </row>
    <row r="1782" spans="1:17" ht="20.100000000000001" customHeight="1" x14ac:dyDescent="0.2">
      <c r="A1782" s="316" t="s">
        <v>2504</v>
      </c>
      <c r="B1782" s="137" t="s">
        <v>2505</v>
      </c>
      <c r="C1782" s="154" t="s">
        <v>2506</v>
      </c>
      <c r="D1782" s="112" t="s">
        <v>2515</v>
      </c>
      <c r="E1782" s="112" t="s">
        <v>1206</v>
      </c>
      <c r="F1782" s="224" t="s">
        <v>89</v>
      </c>
      <c r="G1782" s="186">
        <v>52161514</v>
      </c>
      <c r="H1782" s="224" t="s">
        <v>2610</v>
      </c>
      <c r="I1782" s="136">
        <v>10</v>
      </c>
      <c r="J1782" s="141" t="s">
        <v>33</v>
      </c>
      <c r="K1782" s="175">
        <v>160000000</v>
      </c>
      <c r="L1782" s="176">
        <v>80</v>
      </c>
      <c r="M1782" s="112"/>
      <c r="N1782" s="139" t="s">
        <v>2509</v>
      </c>
      <c r="O1782" s="177" t="s">
        <v>68</v>
      </c>
      <c r="P1782" s="112" t="s">
        <v>2510</v>
      </c>
      <c r="Q1782" s="186" t="s">
        <v>2530</v>
      </c>
    </row>
    <row r="1783" spans="1:17" ht="20.100000000000001" customHeight="1" x14ac:dyDescent="0.2">
      <c r="A1783" s="316" t="s">
        <v>2504</v>
      </c>
      <c r="B1783" s="137" t="s">
        <v>2505</v>
      </c>
      <c r="C1783" s="154" t="s">
        <v>2506</v>
      </c>
      <c r="D1783" s="308" t="s">
        <v>2507</v>
      </c>
      <c r="E1783" s="308" t="s">
        <v>842</v>
      </c>
      <c r="F1783" s="309" t="s">
        <v>338</v>
      </c>
      <c r="G1783" s="186">
        <v>72101500</v>
      </c>
      <c r="H1783" s="309" t="s">
        <v>2611</v>
      </c>
      <c r="I1783" s="136">
        <v>10</v>
      </c>
      <c r="J1783" s="141" t="s">
        <v>33</v>
      </c>
      <c r="K1783" s="175">
        <v>1200000000</v>
      </c>
      <c r="L1783" s="176">
        <v>1</v>
      </c>
      <c r="M1783" s="308" t="s">
        <v>1995</v>
      </c>
      <c r="N1783" s="139" t="s">
        <v>2509</v>
      </c>
      <c r="O1783" s="177" t="s">
        <v>67</v>
      </c>
      <c r="P1783" s="186" t="s">
        <v>2524</v>
      </c>
      <c r="Q1783" s="186" t="s">
        <v>2612</v>
      </c>
    </row>
    <row r="1784" spans="1:17" ht="20.100000000000001" customHeight="1" x14ac:dyDescent="0.2">
      <c r="A1784" s="316" t="s">
        <v>2504</v>
      </c>
      <c r="B1784" s="137" t="s">
        <v>2505</v>
      </c>
      <c r="C1784" s="154" t="s">
        <v>2506</v>
      </c>
      <c r="D1784" s="308" t="s">
        <v>2507</v>
      </c>
      <c r="E1784" s="308" t="s">
        <v>862</v>
      </c>
      <c r="F1784" s="309" t="s">
        <v>368</v>
      </c>
      <c r="G1784" s="186">
        <v>84131600</v>
      </c>
      <c r="H1784" s="309" t="s">
        <v>2613</v>
      </c>
      <c r="I1784" s="136">
        <v>10</v>
      </c>
      <c r="J1784" s="141" t="s">
        <v>33</v>
      </c>
      <c r="K1784" s="175">
        <v>430000000</v>
      </c>
      <c r="L1784" s="176">
        <v>1</v>
      </c>
      <c r="M1784" s="186" t="s">
        <v>805</v>
      </c>
      <c r="N1784" s="139" t="s">
        <v>2509</v>
      </c>
      <c r="O1784" s="177" t="s">
        <v>68</v>
      </c>
      <c r="P1784" s="186" t="s">
        <v>2514</v>
      </c>
      <c r="Q1784" s="186" t="s">
        <v>1406</v>
      </c>
    </row>
    <row r="1785" spans="1:17" ht="20.100000000000001" customHeight="1" x14ac:dyDescent="0.2">
      <c r="A1785" s="316" t="s">
        <v>2504</v>
      </c>
      <c r="B1785" s="137" t="s">
        <v>2505</v>
      </c>
      <c r="C1785" s="154" t="s">
        <v>2506</v>
      </c>
      <c r="D1785" s="308" t="s">
        <v>2515</v>
      </c>
      <c r="E1785" s="308" t="s">
        <v>862</v>
      </c>
      <c r="F1785" s="224" t="s">
        <v>368</v>
      </c>
      <c r="G1785" s="308">
        <v>84131512</v>
      </c>
      <c r="H1785" s="224" t="s">
        <v>2614</v>
      </c>
      <c r="I1785" s="136">
        <v>10</v>
      </c>
      <c r="J1785" s="141" t="s">
        <v>33</v>
      </c>
      <c r="K1785" s="175">
        <v>194000000</v>
      </c>
      <c r="L1785" s="176">
        <v>2</v>
      </c>
      <c r="M1785" s="308" t="s">
        <v>805</v>
      </c>
      <c r="N1785" s="139" t="s">
        <v>2509</v>
      </c>
      <c r="O1785" s="177" t="s">
        <v>67</v>
      </c>
      <c r="P1785" s="186" t="s">
        <v>2527</v>
      </c>
      <c r="Q1785" s="186" t="s">
        <v>683</v>
      </c>
    </row>
    <row r="1786" spans="1:17" ht="20.100000000000001" customHeight="1" x14ac:dyDescent="0.2">
      <c r="A1786" s="316" t="s">
        <v>2504</v>
      </c>
      <c r="B1786" s="137" t="s">
        <v>2505</v>
      </c>
      <c r="C1786" s="154" t="s">
        <v>2506</v>
      </c>
      <c r="D1786" s="308" t="s">
        <v>2615</v>
      </c>
      <c r="E1786" s="308" t="s">
        <v>869</v>
      </c>
      <c r="F1786" s="224" t="s">
        <v>2616</v>
      </c>
      <c r="G1786" s="186" t="s">
        <v>2617</v>
      </c>
      <c r="H1786" s="224" t="s">
        <v>2618</v>
      </c>
      <c r="I1786" s="136">
        <v>10</v>
      </c>
      <c r="J1786" s="141" t="s">
        <v>33</v>
      </c>
      <c r="K1786" s="175">
        <v>100000000</v>
      </c>
      <c r="L1786" s="176">
        <v>1</v>
      </c>
      <c r="M1786" s="186" t="s">
        <v>2078</v>
      </c>
      <c r="N1786" s="139" t="s">
        <v>2509</v>
      </c>
      <c r="O1786" s="177" t="s">
        <v>127</v>
      </c>
      <c r="P1786" s="186" t="s">
        <v>2619</v>
      </c>
      <c r="Q1786" s="186" t="s">
        <v>2620</v>
      </c>
    </row>
    <row r="1787" spans="1:17" ht="20.100000000000001" customHeight="1" x14ac:dyDescent="0.2">
      <c r="A1787" s="316" t="s">
        <v>2504</v>
      </c>
      <c r="B1787" s="137" t="s">
        <v>2505</v>
      </c>
      <c r="C1787" s="154" t="s">
        <v>2506</v>
      </c>
      <c r="D1787" s="308" t="s">
        <v>2615</v>
      </c>
      <c r="E1787" s="308" t="s">
        <v>869</v>
      </c>
      <c r="F1787" s="224" t="s">
        <v>2616</v>
      </c>
      <c r="G1787" s="186" t="s">
        <v>2617</v>
      </c>
      <c r="H1787" s="224" t="s">
        <v>2621</v>
      </c>
      <c r="I1787" s="136">
        <v>10</v>
      </c>
      <c r="J1787" s="141" t="s">
        <v>33</v>
      </c>
      <c r="K1787" s="175">
        <v>100000000</v>
      </c>
      <c r="L1787" s="176">
        <v>1</v>
      </c>
      <c r="M1787" s="186" t="s">
        <v>2078</v>
      </c>
      <c r="N1787" s="139" t="s">
        <v>2509</v>
      </c>
      <c r="O1787" s="177" t="s">
        <v>127</v>
      </c>
      <c r="P1787" s="186" t="s">
        <v>2619</v>
      </c>
      <c r="Q1787" s="186" t="s">
        <v>2620</v>
      </c>
    </row>
    <row r="1788" spans="1:17" ht="20.100000000000001" customHeight="1" x14ac:dyDescent="0.2">
      <c r="A1788" s="316" t="s">
        <v>2504</v>
      </c>
      <c r="B1788" s="137" t="s">
        <v>2505</v>
      </c>
      <c r="C1788" s="154" t="s">
        <v>2506</v>
      </c>
      <c r="D1788" s="308" t="s">
        <v>2622</v>
      </c>
      <c r="E1788" s="308" t="s">
        <v>1309</v>
      </c>
      <c r="F1788" s="317" t="s">
        <v>1310</v>
      </c>
      <c r="G1788" s="265">
        <v>83111600</v>
      </c>
      <c r="H1788" s="317" t="s">
        <v>2623</v>
      </c>
      <c r="I1788" s="136">
        <v>10</v>
      </c>
      <c r="J1788" s="141" t="s">
        <v>33</v>
      </c>
      <c r="K1788" s="175">
        <v>18000000</v>
      </c>
      <c r="L1788" s="176">
        <v>1</v>
      </c>
      <c r="M1788" s="308" t="s">
        <v>2078</v>
      </c>
      <c r="N1788" s="139" t="s">
        <v>2509</v>
      </c>
      <c r="O1788" s="177" t="s">
        <v>127</v>
      </c>
      <c r="P1788" s="319" t="s">
        <v>2624</v>
      </c>
      <c r="Q1788" s="186" t="s">
        <v>2625</v>
      </c>
    </row>
    <row r="1789" spans="1:17" ht="20.100000000000001" customHeight="1" x14ac:dyDescent="0.2">
      <c r="A1789" s="316" t="s">
        <v>2504</v>
      </c>
      <c r="B1789" s="137" t="s">
        <v>2505</v>
      </c>
      <c r="C1789" s="154" t="s">
        <v>2506</v>
      </c>
      <c r="D1789" s="308" t="s">
        <v>2626</v>
      </c>
      <c r="E1789" s="308" t="s">
        <v>1309</v>
      </c>
      <c r="F1789" s="317" t="s">
        <v>1310</v>
      </c>
      <c r="G1789" s="308">
        <v>83100000</v>
      </c>
      <c r="H1789" s="317" t="s">
        <v>2627</v>
      </c>
      <c r="I1789" s="136">
        <v>10</v>
      </c>
      <c r="J1789" s="141" t="s">
        <v>33</v>
      </c>
      <c r="K1789" s="175">
        <v>94000000</v>
      </c>
      <c r="L1789" s="176">
        <v>1</v>
      </c>
      <c r="M1789" s="308" t="s">
        <v>765</v>
      </c>
      <c r="N1789" s="139" t="s">
        <v>2509</v>
      </c>
      <c r="O1789" s="177" t="s">
        <v>68</v>
      </c>
      <c r="P1789" s="308" t="s">
        <v>2529</v>
      </c>
      <c r="Q1789" s="186" t="s">
        <v>2628</v>
      </c>
    </row>
    <row r="1790" spans="1:17" ht="20.100000000000001" customHeight="1" x14ac:dyDescent="0.2">
      <c r="A1790" s="316" t="s">
        <v>2504</v>
      </c>
      <c r="B1790" s="137" t="s">
        <v>2505</v>
      </c>
      <c r="C1790" s="154" t="s">
        <v>2506</v>
      </c>
      <c r="D1790" s="308" t="s">
        <v>2629</v>
      </c>
      <c r="E1790" s="308" t="s">
        <v>1309</v>
      </c>
      <c r="F1790" s="317" t="s">
        <v>1310</v>
      </c>
      <c r="G1790" s="308">
        <v>83111803</v>
      </c>
      <c r="H1790" s="224" t="s">
        <v>2630</v>
      </c>
      <c r="I1790" s="136">
        <v>10</v>
      </c>
      <c r="J1790" s="141" t="s">
        <v>33</v>
      </c>
      <c r="K1790" s="175">
        <v>11000000</v>
      </c>
      <c r="L1790" s="176">
        <v>1</v>
      </c>
      <c r="M1790" s="308" t="s">
        <v>2078</v>
      </c>
      <c r="N1790" s="139" t="s">
        <v>2509</v>
      </c>
      <c r="O1790" s="177" t="s">
        <v>127</v>
      </c>
      <c r="P1790" s="308" t="s">
        <v>2631</v>
      </c>
      <c r="Q1790" s="186" t="s">
        <v>683</v>
      </c>
    </row>
    <row r="1791" spans="1:17" ht="20.100000000000001" customHeight="1" x14ac:dyDescent="0.2">
      <c r="A1791" s="316" t="s">
        <v>2504</v>
      </c>
      <c r="B1791" s="137" t="s">
        <v>2505</v>
      </c>
      <c r="C1791" s="154" t="s">
        <v>2506</v>
      </c>
      <c r="D1791" s="308" t="s">
        <v>2507</v>
      </c>
      <c r="E1791" s="308" t="s">
        <v>874</v>
      </c>
      <c r="F1791" s="309" t="s">
        <v>371</v>
      </c>
      <c r="G1791" s="186">
        <v>76111500</v>
      </c>
      <c r="H1791" s="309" t="s">
        <v>2632</v>
      </c>
      <c r="I1791" s="136">
        <v>10</v>
      </c>
      <c r="J1791" s="147" t="s">
        <v>230</v>
      </c>
      <c r="K1791" s="175">
        <v>336554394.26999998</v>
      </c>
      <c r="L1791" s="176">
        <v>1</v>
      </c>
      <c r="M1791" s="186" t="s">
        <v>2078</v>
      </c>
      <c r="N1791" s="139" t="s">
        <v>2509</v>
      </c>
      <c r="O1791" s="177" t="s">
        <v>79</v>
      </c>
      <c r="P1791" s="186" t="s">
        <v>2633</v>
      </c>
      <c r="Q1791" s="308" t="s">
        <v>1068</v>
      </c>
    </row>
    <row r="1792" spans="1:17" ht="20.100000000000001" customHeight="1" x14ac:dyDescent="0.2">
      <c r="A1792" s="316" t="s">
        <v>2504</v>
      </c>
      <c r="B1792" s="137" t="s">
        <v>2505</v>
      </c>
      <c r="C1792" s="154" t="s">
        <v>2506</v>
      </c>
      <c r="D1792" s="308" t="s">
        <v>2507</v>
      </c>
      <c r="E1792" s="308" t="s">
        <v>874</v>
      </c>
      <c r="F1792" s="309" t="s">
        <v>371</v>
      </c>
      <c r="G1792" s="186">
        <v>76111500</v>
      </c>
      <c r="H1792" s="309" t="s">
        <v>2634</v>
      </c>
      <c r="I1792" s="136">
        <v>10</v>
      </c>
      <c r="J1792" s="147" t="s">
        <v>230</v>
      </c>
      <c r="K1792" s="175">
        <v>423445605.73000002</v>
      </c>
      <c r="L1792" s="176">
        <v>1</v>
      </c>
      <c r="M1792" s="186" t="s">
        <v>2078</v>
      </c>
      <c r="N1792" s="139" t="s">
        <v>2509</v>
      </c>
      <c r="O1792" s="177" t="s">
        <v>127</v>
      </c>
      <c r="P1792" s="186" t="s">
        <v>2635</v>
      </c>
      <c r="Q1792" s="308" t="s">
        <v>1068</v>
      </c>
    </row>
    <row r="1793" spans="1:17" ht="20.100000000000001" customHeight="1" x14ac:dyDescent="0.2">
      <c r="A1793" s="316" t="s">
        <v>2504</v>
      </c>
      <c r="B1793" s="137" t="s">
        <v>2505</v>
      </c>
      <c r="C1793" s="154" t="s">
        <v>2506</v>
      </c>
      <c r="D1793" s="308" t="s">
        <v>2507</v>
      </c>
      <c r="E1793" s="308" t="s">
        <v>874</v>
      </c>
      <c r="F1793" s="309" t="s">
        <v>371</v>
      </c>
      <c r="G1793" s="186">
        <v>70111700</v>
      </c>
      <c r="H1793" s="309" t="s">
        <v>2636</v>
      </c>
      <c r="I1793" s="136">
        <v>10</v>
      </c>
      <c r="J1793" s="141" t="s">
        <v>33</v>
      </c>
      <c r="K1793" s="175">
        <v>25000000</v>
      </c>
      <c r="L1793" s="176">
        <v>1</v>
      </c>
      <c r="M1793" s="186" t="s">
        <v>2078</v>
      </c>
      <c r="N1793" s="139" t="s">
        <v>2509</v>
      </c>
      <c r="O1793" s="177" t="s">
        <v>79</v>
      </c>
      <c r="P1793" s="186" t="s">
        <v>2633</v>
      </c>
      <c r="Q1793" s="186" t="s">
        <v>1068</v>
      </c>
    </row>
    <row r="1794" spans="1:17" ht="20.100000000000001" customHeight="1" x14ac:dyDescent="0.2">
      <c r="A1794" s="316" t="s">
        <v>2504</v>
      </c>
      <c r="B1794" s="137" t="s">
        <v>2505</v>
      </c>
      <c r="C1794" s="154" t="s">
        <v>2506</v>
      </c>
      <c r="D1794" s="308" t="s">
        <v>2637</v>
      </c>
      <c r="E1794" s="308" t="s">
        <v>874</v>
      </c>
      <c r="F1794" s="309" t="s">
        <v>371</v>
      </c>
      <c r="G1794" s="186">
        <v>70151500</v>
      </c>
      <c r="H1794" s="309" t="s">
        <v>2638</v>
      </c>
      <c r="I1794" s="136">
        <v>10</v>
      </c>
      <c r="J1794" s="141" t="s">
        <v>33</v>
      </c>
      <c r="K1794" s="175">
        <v>60000000</v>
      </c>
      <c r="L1794" s="176">
        <v>1</v>
      </c>
      <c r="M1794" s="186" t="s">
        <v>2078</v>
      </c>
      <c r="N1794" s="139" t="s">
        <v>2509</v>
      </c>
      <c r="O1794" s="177" t="s">
        <v>127</v>
      </c>
      <c r="P1794" s="186" t="s">
        <v>2529</v>
      </c>
      <c r="Q1794" s="186" t="s">
        <v>2534</v>
      </c>
    </row>
    <row r="1795" spans="1:17" ht="20.100000000000001" customHeight="1" x14ac:dyDescent="0.2">
      <c r="A1795" s="316" t="s">
        <v>2504</v>
      </c>
      <c r="B1795" s="137" t="s">
        <v>2505</v>
      </c>
      <c r="C1795" s="154" t="s">
        <v>2506</v>
      </c>
      <c r="D1795" s="308" t="s">
        <v>2515</v>
      </c>
      <c r="E1795" s="308" t="s">
        <v>880</v>
      </c>
      <c r="F1795" s="224" t="s">
        <v>374</v>
      </c>
      <c r="G1795" s="308">
        <v>72103302</v>
      </c>
      <c r="H1795" s="224" t="s">
        <v>2639</v>
      </c>
      <c r="I1795" s="136">
        <v>10</v>
      </c>
      <c r="J1795" s="141" t="s">
        <v>33</v>
      </c>
      <c r="K1795" s="175">
        <v>450000000</v>
      </c>
      <c r="L1795" s="176">
        <v>1</v>
      </c>
      <c r="M1795" s="308" t="s">
        <v>805</v>
      </c>
      <c r="N1795" s="139" t="s">
        <v>2509</v>
      </c>
      <c r="O1795" s="177" t="s">
        <v>127</v>
      </c>
      <c r="P1795" s="308" t="s">
        <v>2619</v>
      </c>
      <c r="Q1795" s="186" t="s">
        <v>2640</v>
      </c>
    </row>
    <row r="1796" spans="1:17" ht="20.100000000000001" customHeight="1" x14ac:dyDescent="0.2">
      <c r="A1796" s="316" t="s">
        <v>2504</v>
      </c>
      <c r="B1796" s="137" t="s">
        <v>2505</v>
      </c>
      <c r="C1796" s="154" t="s">
        <v>2506</v>
      </c>
      <c r="D1796" s="308" t="s">
        <v>2622</v>
      </c>
      <c r="E1796" s="308" t="s">
        <v>880</v>
      </c>
      <c r="F1796" s="224" t="s">
        <v>374</v>
      </c>
      <c r="G1796" s="308" t="s">
        <v>2617</v>
      </c>
      <c r="H1796" s="224" t="s">
        <v>2641</v>
      </c>
      <c r="I1796" s="136">
        <v>10</v>
      </c>
      <c r="J1796" s="141" t="s">
        <v>33</v>
      </c>
      <c r="K1796" s="175">
        <v>157845170</v>
      </c>
      <c r="L1796" s="176">
        <v>1</v>
      </c>
      <c r="M1796" s="308" t="s">
        <v>2078</v>
      </c>
      <c r="N1796" s="139" t="s">
        <v>2509</v>
      </c>
      <c r="O1796" s="177" t="s">
        <v>68</v>
      </c>
      <c r="P1796" s="308" t="s">
        <v>2510</v>
      </c>
      <c r="Q1796" s="186" t="s">
        <v>2642</v>
      </c>
    </row>
    <row r="1797" spans="1:17" ht="20.100000000000001" customHeight="1" x14ac:dyDescent="0.2">
      <c r="A1797" s="316" t="s">
        <v>2504</v>
      </c>
      <c r="B1797" s="137" t="s">
        <v>2505</v>
      </c>
      <c r="C1797" s="154" t="s">
        <v>2506</v>
      </c>
      <c r="D1797" s="308" t="s">
        <v>2622</v>
      </c>
      <c r="E1797" s="308" t="s">
        <v>880</v>
      </c>
      <c r="F1797" s="224" t="s">
        <v>374</v>
      </c>
      <c r="G1797" s="308" t="s">
        <v>2617</v>
      </c>
      <c r="H1797" s="224" t="s">
        <v>2643</v>
      </c>
      <c r="I1797" s="136">
        <v>10</v>
      </c>
      <c r="J1797" s="141" t="s">
        <v>33</v>
      </c>
      <c r="K1797" s="175">
        <v>34085170</v>
      </c>
      <c r="L1797" s="176">
        <v>1</v>
      </c>
      <c r="M1797" s="308" t="s">
        <v>2078</v>
      </c>
      <c r="N1797" s="139" t="s">
        <v>2509</v>
      </c>
      <c r="O1797" s="177" t="s">
        <v>68</v>
      </c>
      <c r="P1797" s="308" t="s">
        <v>2514</v>
      </c>
      <c r="Q1797" s="186" t="s">
        <v>2642</v>
      </c>
    </row>
    <row r="1798" spans="1:17" ht="20.100000000000001" customHeight="1" x14ac:dyDescent="0.2">
      <c r="A1798" s="316" t="s">
        <v>2504</v>
      </c>
      <c r="B1798" s="137" t="s">
        <v>2505</v>
      </c>
      <c r="C1798" s="154" t="s">
        <v>2506</v>
      </c>
      <c r="D1798" s="308" t="s">
        <v>2622</v>
      </c>
      <c r="E1798" s="308" t="s">
        <v>880</v>
      </c>
      <c r="F1798" s="224" t="s">
        <v>374</v>
      </c>
      <c r="G1798" s="308" t="s">
        <v>2617</v>
      </c>
      <c r="H1798" s="224" t="s">
        <v>2644</v>
      </c>
      <c r="I1798" s="136">
        <v>10</v>
      </c>
      <c r="J1798" s="141" t="s">
        <v>33</v>
      </c>
      <c r="K1798" s="175">
        <v>142350000</v>
      </c>
      <c r="L1798" s="176">
        <v>1</v>
      </c>
      <c r="M1798" s="308" t="s">
        <v>2078</v>
      </c>
      <c r="N1798" s="139" t="s">
        <v>2509</v>
      </c>
      <c r="O1798" s="177" t="s">
        <v>68</v>
      </c>
      <c r="P1798" s="308" t="s">
        <v>2514</v>
      </c>
      <c r="Q1798" s="186" t="s">
        <v>1086</v>
      </c>
    </row>
    <row r="1799" spans="1:17" ht="20.100000000000001" customHeight="1" x14ac:dyDescent="0.2">
      <c r="A1799" s="316" t="s">
        <v>2504</v>
      </c>
      <c r="B1799" s="137" t="s">
        <v>2505</v>
      </c>
      <c r="C1799" s="154" t="s">
        <v>2506</v>
      </c>
      <c r="D1799" s="308" t="s">
        <v>2622</v>
      </c>
      <c r="E1799" s="308" t="s">
        <v>880</v>
      </c>
      <c r="F1799" s="224" t="s">
        <v>374</v>
      </c>
      <c r="G1799" s="308" t="s">
        <v>2617</v>
      </c>
      <c r="H1799" s="224" t="s">
        <v>2645</v>
      </c>
      <c r="I1799" s="136">
        <v>10</v>
      </c>
      <c r="J1799" s="141" t="s">
        <v>33</v>
      </c>
      <c r="K1799" s="175">
        <v>310090200</v>
      </c>
      <c r="L1799" s="176">
        <v>4</v>
      </c>
      <c r="M1799" s="308" t="s">
        <v>2078</v>
      </c>
      <c r="N1799" s="139" t="s">
        <v>2509</v>
      </c>
      <c r="O1799" s="177" t="s">
        <v>68</v>
      </c>
      <c r="P1799" s="308" t="s">
        <v>2529</v>
      </c>
      <c r="Q1799" s="186" t="s">
        <v>2642</v>
      </c>
    </row>
    <row r="1800" spans="1:17" ht="20.100000000000001" customHeight="1" x14ac:dyDescent="0.2">
      <c r="A1800" s="316" t="s">
        <v>2504</v>
      </c>
      <c r="B1800" s="137" t="s">
        <v>2505</v>
      </c>
      <c r="C1800" s="154" t="s">
        <v>2506</v>
      </c>
      <c r="D1800" s="308" t="s">
        <v>2646</v>
      </c>
      <c r="E1800" s="308" t="s">
        <v>880</v>
      </c>
      <c r="F1800" s="224" t="s">
        <v>374</v>
      </c>
      <c r="G1800" s="308" t="s">
        <v>2647</v>
      </c>
      <c r="H1800" s="224" t="s">
        <v>2648</v>
      </c>
      <c r="I1800" s="136">
        <v>10</v>
      </c>
      <c r="J1800" s="141" t="s">
        <v>33</v>
      </c>
      <c r="K1800" s="175">
        <v>480000000</v>
      </c>
      <c r="L1800" s="176">
        <v>1</v>
      </c>
      <c r="M1800" s="308" t="s">
        <v>2078</v>
      </c>
      <c r="N1800" s="139" t="s">
        <v>2509</v>
      </c>
      <c r="O1800" s="177" t="s">
        <v>68</v>
      </c>
      <c r="P1800" s="308" t="s">
        <v>2529</v>
      </c>
      <c r="Q1800" s="186" t="s">
        <v>2649</v>
      </c>
    </row>
    <row r="1801" spans="1:17" ht="20.100000000000001" customHeight="1" x14ac:dyDescent="0.2">
      <c r="A1801" s="316" t="s">
        <v>2504</v>
      </c>
      <c r="B1801" s="137" t="s">
        <v>2505</v>
      </c>
      <c r="C1801" s="154" t="s">
        <v>2506</v>
      </c>
      <c r="D1801" s="308" t="s">
        <v>2507</v>
      </c>
      <c r="E1801" s="308" t="s">
        <v>880</v>
      </c>
      <c r="F1801" s="224" t="s">
        <v>374</v>
      </c>
      <c r="G1801" s="308">
        <v>72101500</v>
      </c>
      <c r="H1801" s="224" t="s">
        <v>2650</v>
      </c>
      <c r="I1801" s="136">
        <v>10</v>
      </c>
      <c r="J1801" s="141" t="s">
        <v>33</v>
      </c>
      <c r="K1801" s="175">
        <v>250000000</v>
      </c>
      <c r="L1801" s="176">
        <v>1</v>
      </c>
      <c r="M1801" s="308" t="s">
        <v>805</v>
      </c>
      <c r="N1801" s="139" t="s">
        <v>2509</v>
      </c>
      <c r="O1801" s="177" t="s">
        <v>35</v>
      </c>
      <c r="P1801" s="186" t="s">
        <v>2651</v>
      </c>
      <c r="Q1801" s="186" t="s">
        <v>2612</v>
      </c>
    </row>
    <row r="1802" spans="1:17" ht="20.100000000000001" customHeight="1" x14ac:dyDescent="0.2">
      <c r="A1802" s="316" t="s">
        <v>2504</v>
      </c>
      <c r="B1802" s="137" t="s">
        <v>2505</v>
      </c>
      <c r="C1802" s="154" t="s">
        <v>2506</v>
      </c>
      <c r="D1802" s="308" t="s">
        <v>2507</v>
      </c>
      <c r="E1802" s="308" t="s">
        <v>880</v>
      </c>
      <c r="F1802" s="224" t="s">
        <v>374</v>
      </c>
      <c r="G1802" s="308" t="s">
        <v>2652</v>
      </c>
      <c r="H1802" s="224" t="s">
        <v>2653</v>
      </c>
      <c r="I1802" s="136">
        <v>10</v>
      </c>
      <c r="J1802" s="141" t="s">
        <v>33</v>
      </c>
      <c r="K1802" s="175">
        <v>40000000</v>
      </c>
      <c r="L1802" s="176">
        <v>1</v>
      </c>
      <c r="M1802" s="308" t="s">
        <v>805</v>
      </c>
      <c r="N1802" s="139" t="s">
        <v>2509</v>
      </c>
      <c r="O1802" s="177" t="s">
        <v>68</v>
      </c>
      <c r="P1802" s="308" t="s">
        <v>2529</v>
      </c>
      <c r="Q1802" s="186" t="s">
        <v>497</v>
      </c>
    </row>
    <row r="1803" spans="1:17" ht="20.100000000000001" customHeight="1" x14ac:dyDescent="0.2">
      <c r="A1803" s="316" t="s">
        <v>2504</v>
      </c>
      <c r="B1803" s="137" t="s">
        <v>2505</v>
      </c>
      <c r="C1803" s="154" t="s">
        <v>2506</v>
      </c>
      <c r="D1803" s="308" t="s">
        <v>2507</v>
      </c>
      <c r="E1803" s="308" t="s">
        <v>880</v>
      </c>
      <c r="F1803" s="224" t="s">
        <v>374</v>
      </c>
      <c r="G1803" s="308">
        <v>78181500</v>
      </c>
      <c r="H1803" s="224" t="s">
        <v>2654</v>
      </c>
      <c r="I1803" s="136">
        <v>10</v>
      </c>
      <c r="J1803" s="147" t="s">
        <v>230</v>
      </c>
      <c r="K1803" s="175">
        <v>1506917160</v>
      </c>
      <c r="L1803" s="176">
        <v>1</v>
      </c>
      <c r="M1803" s="308" t="s">
        <v>2078</v>
      </c>
      <c r="N1803" s="139" t="s">
        <v>2509</v>
      </c>
      <c r="O1803" s="177" t="s">
        <v>79</v>
      </c>
      <c r="P1803" s="308" t="s">
        <v>2633</v>
      </c>
      <c r="Q1803" s="186" t="s">
        <v>419</v>
      </c>
    </row>
    <row r="1804" spans="1:17" ht="20.100000000000001" customHeight="1" x14ac:dyDescent="0.2">
      <c r="A1804" s="316" t="s">
        <v>2504</v>
      </c>
      <c r="B1804" s="137" t="s">
        <v>2505</v>
      </c>
      <c r="C1804" s="154" t="s">
        <v>2506</v>
      </c>
      <c r="D1804" s="308" t="s">
        <v>2507</v>
      </c>
      <c r="E1804" s="308" t="s">
        <v>880</v>
      </c>
      <c r="F1804" s="224" t="s">
        <v>374</v>
      </c>
      <c r="G1804" s="308">
        <v>78181500</v>
      </c>
      <c r="H1804" s="224" t="s">
        <v>2654</v>
      </c>
      <c r="I1804" s="136">
        <v>10</v>
      </c>
      <c r="J1804" s="147" t="s">
        <v>230</v>
      </c>
      <c r="K1804" s="175">
        <v>800000000</v>
      </c>
      <c r="L1804" s="176">
        <v>1</v>
      </c>
      <c r="M1804" s="308" t="s">
        <v>2078</v>
      </c>
      <c r="N1804" s="139" t="s">
        <v>2509</v>
      </c>
      <c r="O1804" s="177" t="s">
        <v>127</v>
      </c>
      <c r="P1804" s="308" t="s">
        <v>2635</v>
      </c>
      <c r="Q1804" s="186" t="s">
        <v>419</v>
      </c>
    </row>
    <row r="1805" spans="1:17" ht="20.100000000000001" customHeight="1" x14ac:dyDescent="0.2">
      <c r="A1805" s="316" t="s">
        <v>2504</v>
      </c>
      <c r="B1805" s="137" t="s">
        <v>2505</v>
      </c>
      <c r="C1805" s="154" t="s">
        <v>2506</v>
      </c>
      <c r="D1805" s="308" t="s">
        <v>2507</v>
      </c>
      <c r="E1805" s="308" t="s">
        <v>880</v>
      </c>
      <c r="F1805" s="224" t="s">
        <v>374</v>
      </c>
      <c r="G1805" s="308">
        <v>78181500</v>
      </c>
      <c r="H1805" s="224" t="s">
        <v>2655</v>
      </c>
      <c r="I1805" s="136">
        <v>10</v>
      </c>
      <c r="J1805" s="141" t="s">
        <v>33</v>
      </c>
      <c r="K1805" s="175">
        <v>414912500</v>
      </c>
      <c r="L1805" s="176">
        <v>1</v>
      </c>
      <c r="M1805" s="308" t="s">
        <v>2078</v>
      </c>
      <c r="N1805" s="139" t="s">
        <v>2509</v>
      </c>
      <c r="O1805" s="177" t="s">
        <v>68</v>
      </c>
      <c r="P1805" s="308" t="s">
        <v>2510</v>
      </c>
      <c r="Q1805" s="186" t="s">
        <v>419</v>
      </c>
    </row>
    <row r="1806" spans="1:17" ht="20.100000000000001" customHeight="1" x14ac:dyDescent="0.2">
      <c r="A1806" s="316" t="s">
        <v>2504</v>
      </c>
      <c r="B1806" s="137" t="s">
        <v>2505</v>
      </c>
      <c r="C1806" s="154" t="s">
        <v>2506</v>
      </c>
      <c r="D1806" s="308" t="s">
        <v>2507</v>
      </c>
      <c r="E1806" s="308" t="s">
        <v>880</v>
      </c>
      <c r="F1806" s="224" t="s">
        <v>374</v>
      </c>
      <c r="G1806" s="308">
        <v>72101509</v>
      </c>
      <c r="H1806" s="224" t="s">
        <v>2656</v>
      </c>
      <c r="I1806" s="136">
        <v>10</v>
      </c>
      <c r="J1806" s="141" t="s">
        <v>33</v>
      </c>
      <c r="K1806" s="175">
        <v>2600000</v>
      </c>
      <c r="L1806" s="176">
        <v>1</v>
      </c>
      <c r="M1806" s="308" t="s">
        <v>805</v>
      </c>
      <c r="N1806" s="139" t="s">
        <v>2509</v>
      </c>
      <c r="O1806" s="177" t="s">
        <v>80</v>
      </c>
      <c r="P1806" s="186" t="s">
        <v>2657</v>
      </c>
      <c r="Q1806" s="186" t="s">
        <v>464</v>
      </c>
    </row>
    <row r="1807" spans="1:17" ht="20.100000000000001" customHeight="1" x14ac:dyDescent="0.2">
      <c r="A1807" s="316" t="s">
        <v>2504</v>
      </c>
      <c r="B1807" s="137" t="s">
        <v>2505</v>
      </c>
      <c r="C1807" s="154" t="s">
        <v>2506</v>
      </c>
      <c r="D1807" s="308" t="s">
        <v>2507</v>
      </c>
      <c r="E1807" s="308" t="s">
        <v>880</v>
      </c>
      <c r="F1807" s="224" t="s">
        <v>374</v>
      </c>
      <c r="G1807" s="308">
        <v>52101500</v>
      </c>
      <c r="H1807" s="224" t="s">
        <v>2658</v>
      </c>
      <c r="I1807" s="136">
        <v>10</v>
      </c>
      <c r="J1807" s="141" t="s">
        <v>33</v>
      </c>
      <c r="K1807" s="175">
        <v>8000000</v>
      </c>
      <c r="L1807" s="176">
        <v>1</v>
      </c>
      <c r="M1807" s="308" t="s">
        <v>2078</v>
      </c>
      <c r="N1807" s="139" t="s">
        <v>2509</v>
      </c>
      <c r="O1807" s="177" t="s">
        <v>68</v>
      </c>
      <c r="P1807" s="308" t="s">
        <v>2521</v>
      </c>
      <c r="Q1807" s="186" t="s">
        <v>2534</v>
      </c>
    </row>
    <row r="1808" spans="1:17" ht="20.100000000000001" customHeight="1" x14ac:dyDescent="0.2">
      <c r="A1808" s="316" t="s">
        <v>2504</v>
      </c>
      <c r="B1808" s="137" t="s">
        <v>2505</v>
      </c>
      <c r="C1808" s="154" t="s">
        <v>2506</v>
      </c>
      <c r="D1808" s="308" t="s">
        <v>2507</v>
      </c>
      <c r="E1808" s="308" t="s">
        <v>880</v>
      </c>
      <c r="F1808" s="224" t="s">
        <v>374</v>
      </c>
      <c r="G1808" s="308" t="s">
        <v>2659</v>
      </c>
      <c r="H1808" s="224" t="s">
        <v>2660</v>
      </c>
      <c r="I1808" s="136">
        <v>10</v>
      </c>
      <c r="J1808" s="141" t="s">
        <v>33</v>
      </c>
      <c r="K1808" s="175">
        <v>15000000</v>
      </c>
      <c r="L1808" s="176">
        <v>1</v>
      </c>
      <c r="M1808" s="308" t="s">
        <v>2078</v>
      </c>
      <c r="N1808" s="139" t="s">
        <v>2509</v>
      </c>
      <c r="O1808" s="177" t="s">
        <v>68</v>
      </c>
      <c r="P1808" s="308" t="s">
        <v>2529</v>
      </c>
      <c r="Q1808" s="186" t="s">
        <v>2534</v>
      </c>
    </row>
    <row r="1809" spans="1:17" ht="20.100000000000001" customHeight="1" x14ac:dyDescent="0.2">
      <c r="A1809" s="316" t="s">
        <v>2504</v>
      </c>
      <c r="B1809" s="137" t="s">
        <v>2505</v>
      </c>
      <c r="C1809" s="154" t="s">
        <v>2506</v>
      </c>
      <c r="D1809" s="308" t="s">
        <v>2507</v>
      </c>
      <c r="E1809" s="308" t="s">
        <v>880</v>
      </c>
      <c r="F1809" s="224" t="s">
        <v>374</v>
      </c>
      <c r="G1809" s="308">
        <v>70171700</v>
      </c>
      <c r="H1809" s="224" t="s">
        <v>2661</v>
      </c>
      <c r="I1809" s="136">
        <v>10</v>
      </c>
      <c r="J1809" s="141" t="s">
        <v>33</v>
      </c>
      <c r="K1809" s="175">
        <v>33000000</v>
      </c>
      <c r="L1809" s="176">
        <v>1</v>
      </c>
      <c r="M1809" s="308" t="s">
        <v>2078</v>
      </c>
      <c r="N1809" s="139" t="s">
        <v>2509</v>
      </c>
      <c r="O1809" s="177" t="s">
        <v>68</v>
      </c>
      <c r="P1809" s="308" t="s">
        <v>2529</v>
      </c>
      <c r="Q1809" s="186" t="s">
        <v>2534</v>
      </c>
    </row>
    <row r="1810" spans="1:17" ht="20.100000000000001" customHeight="1" x14ac:dyDescent="0.2">
      <c r="A1810" s="316" t="s">
        <v>2504</v>
      </c>
      <c r="B1810" s="137" t="s">
        <v>2505</v>
      </c>
      <c r="C1810" s="154" t="s">
        <v>2506</v>
      </c>
      <c r="D1810" s="308" t="s">
        <v>2507</v>
      </c>
      <c r="E1810" s="308" t="s">
        <v>880</v>
      </c>
      <c r="F1810" s="224" t="s">
        <v>374</v>
      </c>
      <c r="G1810" s="308" t="s">
        <v>2662</v>
      </c>
      <c r="H1810" s="224" t="s">
        <v>2663</v>
      </c>
      <c r="I1810" s="136">
        <v>10</v>
      </c>
      <c r="J1810" s="141" t="s">
        <v>33</v>
      </c>
      <c r="K1810" s="175">
        <v>35000000</v>
      </c>
      <c r="L1810" s="176">
        <v>1</v>
      </c>
      <c r="M1810" s="308" t="s">
        <v>2078</v>
      </c>
      <c r="N1810" s="139" t="s">
        <v>2509</v>
      </c>
      <c r="O1810" s="177" t="s">
        <v>67</v>
      </c>
      <c r="P1810" s="308" t="s">
        <v>2521</v>
      </c>
      <c r="Q1810" s="186" t="s">
        <v>2534</v>
      </c>
    </row>
    <row r="1811" spans="1:17" ht="20.100000000000001" customHeight="1" x14ac:dyDescent="0.2">
      <c r="A1811" s="316" t="s">
        <v>2504</v>
      </c>
      <c r="B1811" s="137" t="s">
        <v>2505</v>
      </c>
      <c r="C1811" s="154" t="s">
        <v>2506</v>
      </c>
      <c r="D1811" s="308" t="s">
        <v>2507</v>
      </c>
      <c r="E1811" s="308" t="s">
        <v>880</v>
      </c>
      <c r="F1811" s="224" t="s">
        <v>374</v>
      </c>
      <c r="G1811" s="308" t="s">
        <v>2664</v>
      </c>
      <c r="H1811" s="224" t="s">
        <v>2665</v>
      </c>
      <c r="I1811" s="136">
        <v>10</v>
      </c>
      <c r="J1811" s="141" t="s">
        <v>33</v>
      </c>
      <c r="K1811" s="175">
        <v>25000000</v>
      </c>
      <c r="L1811" s="176">
        <v>1</v>
      </c>
      <c r="M1811" s="308" t="s">
        <v>2078</v>
      </c>
      <c r="N1811" s="139" t="s">
        <v>2509</v>
      </c>
      <c r="O1811" s="177" t="s">
        <v>68</v>
      </c>
      <c r="P1811" s="308" t="s">
        <v>2529</v>
      </c>
      <c r="Q1811" s="186" t="s">
        <v>2534</v>
      </c>
    </row>
    <row r="1812" spans="1:17" ht="20.100000000000001" customHeight="1" x14ac:dyDescent="0.2">
      <c r="A1812" s="316" t="s">
        <v>2504</v>
      </c>
      <c r="B1812" s="137" t="s">
        <v>2505</v>
      </c>
      <c r="C1812" s="154" t="s">
        <v>2506</v>
      </c>
      <c r="D1812" s="308" t="s">
        <v>2531</v>
      </c>
      <c r="E1812" s="308" t="s">
        <v>880</v>
      </c>
      <c r="F1812" s="224" t="s">
        <v>374</v>
      </c>
      <c r="G1812" s="308">
        <v>81112200</v>
      </c>
      <c r="H1812" s="224" t="s">
        <v>2666</v>
      </c>
      <c r="I1812" s="136">
        <v>10</v>
      </c>
      <c r="J1812" s="141" t="s">
        <v>33</v>
      </c>
      <c r="K1812" s="175">
        <v>150000000</v>
      </c>
      <c r="L1812" s="176">
        <v>1</v>
      </c>
      <c r="M1812" s="308" t="s">
        <v>2078</v>
      </c>
      <c r="N1812" s="139" t="s">
        <v>2509</v>
      </c>
      <c r="O1812" s="177" t="s">
        <v>68</v>
      </c>
      <c r="P1812" s="308" t="s">
        <v>2529</v>
      </c>
      <c r="Q1812" s="186" t="s">
        <v>683</v>
      </c>
    </row>
    <row r="1813" spans="1:17" ht="20.100000000000001" customHeight="1" x14ac:dyDescent="0.2">
      <c r="A1813" s="316" t="s">
        <v>2504</v>
      </c>
      <c r="B1813" s="137" t="s">
        <v>2505</v>
      </c>
      <c r="C1813" s="154" t="s">
        <v>2506</v>
      </c>
      <c r="D1813" s="308" t="s">
        <v>2531</v>
      </c>
      <c r="E1813" s="308" t="s">
        <v>880</v>
      </c>
      <c r="F1813" s="224" t="s">
        <v>374</v>
      </c>
      <c r="G1813" s="308">
        <v>81112200</v>
      </c>
      <c r="H1813" s="224" t="s">
        <v>2667</v>
      </c>
      <c r="I1813" s="136">
        <v>10</v>
      </c>
      <c r="J1813" s="141" t="s">
        <v>33</v>
      </c>
      <c r="K1813" s="175">
        <v>160000000</v>
      </c>
      <c r="L1813" s="176">
        <v>1</v>
      </c>
      <c r="M1813" s="308" t="s">
        <v>765</v>
      </c>
      <c r="N1813" s="139" t="s">
        <v>2509</v>
      </c>
      <c r="O1813" s="177" t="s">
        <v>68</v>
      </c>
      <c r="P1813" s="308" t="s">
        <v>2514</v>
      </c>
      <c r="Q1813" s="186" t="s">
        <v>683</v>
      </c>
    </row>
    <row r="1814" spans="1:17" ht="20.100000000000001" customHeight="1" x14ac:dyDescent="0.2">
      <c r="A1814" s="316" t="s">
        <v>2504</v>
      </c>
      <c r="B1814" s="137" t="s">
        <v>2505</v>
      </c>
      <c r="C1814" s="154" t="s">
        <v>2506</v>
      </c>
      <c r="D1814" s="308" t="s">
        <v>2531</v>
      </c>
      <c r="E1814" s="308" t="s">
        <v>880</v>
      </c>
      <c r="F1814" s="224" t="s">
        <v>374</v>
      </c>
      <c r="G1814" s="308">
        <v>81112200</v>
      </c>
      <c r="H1814" s="224" t="s">
        <v>2668</v>
      </c>
      <c r="I1814" s="136">
        <v>10</v>
      </c>
      <c r="J1814" s="141" t="s">
        <v>33</v>
      </c>
      <c r="K1814" s="175">
        <v>260000000</v>
      </c>
      <c r="L1814" s="176">
        <v>1</v>
      </c>
      <c r="M1814" s="308" t="s">
        <v>765</v>
      </c>
      <c r="N1814" s="139" t="s">
        <v>2509</v>
      </c>
      <c r="O1814" s="177" t="s">
        <v>35</v>
      </c>
      <c r="P1814" s="308" t="s">
        <v>2524</v>
      </c>
      <c r="Q1814" s="186" t="s">
        <v>683</v>
      </c>
    </row>
    <row r="1815" spans="1:17" ht="20.100000000000001" customHeight="1" x14ac:dyDescent="0.2">
      <c r="A1815" s="316" t="s">
        <v>2504</v>
      </c>
      <c r="B1815" s="137" t="s">
        <v>2505</v>
      </c>
      <c r="C1815" s="154" t="s">
        <v>2506</v>
      </c>
      <c r="D1815" s="308" t="s">
        <v>2531</v>
      </c>
      <c r="E1815" s="308" t="s">
        <v>880</v>
      </c>
      <c r="F1815" s="224" t="s">
        <v>374</v>
      </c>
      <c r="G1815" s="186" t="s">
        <v>2669</v>
      </c>
      <c r="H1815" s="224" t="s">
        <v>2670</v>
      </c>
      <c r="I1815" s="136">
        <v>10</v>
      </c>
      <c r="J1815" s="141" t="s">
        <v>33</v>
      </c>
      <c r="K1815" s="175">
        <v>150000000</v>
      </c>
      <c r="L1815" s="176">
        <v>1</v>
      </c>
      <c r="M1815" s="308" t="s">
        <v>765</v>
      </c>
      <c r="N1815" s="139" t="s">
        <v>2509</v>
      </c>
      <c r="O1815" s="177" t="s">
        <v>68</v>
      </c>
      <c r="P1815" s="308" t="s">
        <v>2514</v>
      </c>
      <c r="Q1815" s="186" t="s">
        <v>683</v>
      </c>
    </row>
    <row r="1816" spans="1:17" ht="20.100000000000001" customHeight="1" x14ac:dyDescent="0.2">
      <c r="A1816" s="316" t="s">
        <v>2504</v>
      </c>
      <c r="B1816" s="137" t="s">
        <v>2505</v>
      </c>
      <c r="C1816" s="154" t="s">
        <v>2506</v>
      </c>
      <c r="D1816" s="308" t="s">
        <v>2531</v>
      </c>
      <c r="E1816" s="308" t="s">
        <v>880</v>
      </c>
      <c r="F1816" s="224" t="s">
        <v>374</v>
      </c>
      <c r="G1816" s="308" t="s">
        <v>2671</v>
      </c>
      <c r="H1816" s="224" t="s">
        <v>2672</v>
      </c>
      <c r="I1816" s="136">
        <v>10</v>
      </c>
      <c r="J1816" s="141" t="s">
        <v>33</v>
      </c>
      <c r="K1816" s="175">
        <v>270000000</v>
      </c>
      <c r="L1816" s="176">
        <v>1</v>
      </c>
      <c r="M1816" s="308" t="s">
        <v>765</v>
      </c>
      <c r="N1816" s="139" t="s">
        <v>2509</v>
      </c>
      <c r="O1816" s="177" t="s">
        <v>35</v>
      </c>
      <c r="P1816" s="308" t="s">
        <v>2524</v>
      </c>
      <c r="Q1816" s="186" t="s">
        <v>683</v>
      </c>
    </row>
    <row r="1817" spans="1:17" ht="20.100000000000001" customHeight="1" x14ac:dyDescent="0.2">
      <c r="A1817" s="316" t="s">
        <v>2504</v>
      </c>
      <c r="B1817" s="137" t="s">
        <v>2505</v>
      </c>
      <c r="C1817" s="154" t="s">
        <v>2506</v>
      </c>
      <c r="D1817" s="308" t="s">
        <v>2615</v>
      </c>
      <c r="E1817" s="308" t="s">
        <v>880</v>
      </c>
      <c r="F1817" s="224" t="s">
        <v>374</v>
      </c>
      <c r="G1817" s="308">
        <v>81112200</v>
      </c>
      <c r="H1817" s="224" t="s">
        <v>2673</v>
      </c>
      <c r="I1817" s="136">
        <v>10</v>
      </c>
      <c r="J1817" s="141" t="s">
        <v>33</v>
      </c>
      <c r="K1817" s="175">
        <v>40000000</v>
      </c>
      <c r="L1817" s="176">
        <v>1</v>
      </c>
      <c r="M1817" s="308" t="s">
        <v>2078</v>
      </c>
      <c r="N1817" s="139" t="s">
        <v>2509</v>
      </c>
      <c r="O1817" s="177" t="s">
        <v>35</v>
      </c>
      <c r="P1817" s="308" t="s">
        <v>2510</v>
      </c>
      <c r="Q1817" s="186" t="s">
        <v>1086</v>
      </c>
    </row>
    <row r="1818" spans="1:17" ht="20.100000000000001" customHeight="1" x14ac:dyDescent="0.2">
      <c r="A1818" s="316" t="s">
        <v>2504</v>
      </c>
      <c r="B1818" s="137" t="s">
        <v>2505</v>
      </c>
      <c r="C1818" s="154" t="s">
        <v>2506</v>
      </c>
      <c r="D1818" s="308" t="s">
        <v>2615</v>
      </c>
      <c r="E1818" s="308" t="s">
        <v>880</v>
      </c>
      <c r="F1818" s="224" t="s">
        <v>374</v>
      </c>
      <c r="G1818" s="308" t="s">
        <v>2674</v>
      </c>
      <c r="H1818" s="224" t="s">
        <v>2675</v>
      </c>
      <c r="I1818" s="136">
        <v>10</v>
      </c>
      <c r="J1818" s="141" t="s">
        <v>33</v>
      </c>
      <c r="K1818" s="175">
        <v>315000000</v>
      </c>
      <c r="L1818" s="176">
        <v>1</v>
      </c>
      <c r="M1818" s="308" t="s">
        <v>2078</v>
      </c>
      <c r="N1818" s="139" t="s">
        <v>2509</v>
      </c>
      <c r="O1818" s="177" t="s">
        <v>68</v>
      </c>
      <c r="P1818" s="308" t="s">
        <v>2510</v>
      </c>
      <c r="Q1818" s="186" t="s">
        <v>683</v>
      </c>
    </row>
    <row r="1819" spans="1:17" ht="20.100000000000001" customHeight="1" x14ac:dyDescent="0.2">
      <c r="A1819" s="316" t="s">
        <v>2504</v>
      </c>
      <c r="B1819" s="137" t="s">
        <v>2505</v>
      </c>
      <c r="C1819" s="154" t="s">
        <v>2506</v>
      </c>
      <c r="D1819" s="308" t="s">
        <v>1281</v>
      </c>
      <c r="E1819" s="308" t="s">
        <v>880</v>
      </c>
      <c r="F1819" s="224" t="s">
        <v>374</v>
      </c>
      <c r="G1819" s="308" t="s">
        <v>2676</v>
      </c>
      <c r="H1819" s="224" t="s">
        <v>2677</v>
      </c>
      <c r="I1819" s="136">
        <v>10</v>
      </c>
      <c r="J1819" s="141" t="s">
        <v>33</v>
      </c>
      <c r="K1819" s="175">
        <v>50000000</v>
      </c>
      <c r="L1819" s="176">
        <v>1</v>
      </c>
      <c r="M1819" s="308" t="s">
        <v>2078</v>
      </c>
      <c r="N1819" s="139" t="s">
        <v>2509</v>
      </c>
      <c r="O1819" s="177" t="s">
        <v>68</v>
      </c>
      <c r="P1819" s="308" t="s">
        <v>2514</v>
      </c>
      <c r="Q1819" s="186" t="s">
        <v>683</v>
      </c>
    </row>
    <row r="1820" spans="1:17" ht="20.100000000000001" customHeight="1" x14ac:dyDescent="0.2">
      <c r="A1820" s="316" t="s">
        <v>2504</v>
      </c>
      <c r="B1820" s="137" t="s">
        <v>2505</v>
      </c>
      <c r="C1820" s="154" t="s">
        <v>2506</v>
      </c>
      <c r="D1820" s="308" t="s">
        <v>1281</v>
      </c>
      <c r="E1820" s="308" t="s">
        <v>880</v>
      </c>
      <c r="F1820" s="224" t="s">
        <v>374</v>
      </c>
      <c r="G1820" s="308" t="s">
        <v>2678</v>
      </c>
      <c r="H1820" s="224" t="s">
        <v>2679</v>
      </c>
      <c r="I1820" s="136">
        <v>10</v>
      </c>
      <c r="J1820" s="141" t="s">
        <v>33</v>
      </c>
      <c r="K1820" s="175">
        <v>250000000</v>
      </c>
      <c r="L1820" s="176">
        <v>1</v>
      </c>
      <c r="M1820" s="308" t="s">
        <v>2078</v>
      </c>
      <c r="N1820" s="139" t="s">
        <v>2509</v>
      </c>
      <c r="O1820" s="177" t="s">
        <v>67</v>
      </c>
      <c r="P1820" s="308" t="s">
        <v>2521</v>
      </c>
      <c r="Q1820" s="186" t="s">
        <v>683</v>
      </c>
    </row>
    <row r="1821" spans="1:17" ht="20.100000000000001" customHeight="1" x14ac:dyDescent="0.2">
      <c r="A1821" s="316" t="s">
        <v>2504</v>
      </c>
      <c r="B1821" s="137" t="s">
        <v>2505</v>
      </c>
      <c r="C1821" s="154" t="s">
        <v>2506</v>
      </c>
      <c r="D1821" s="308" t="s">
        <v>1281</v>
      </c>
      <c r="E1821" s="308" t="s">
        <v>880</v>
      </c>
      <c r="F1821" s="224" t="s">
        <v>374</v>
      </c>
      <c r="G1821" s="186" t="s">
        <v>2680</v>
      </c>
      <c r="H1821" s="224" t="s">
        <v>2681</v>
      </c>
      <c r="I1821" s="136">
        <v>10</v>
      </c>
      <c r="J1821" s="141" t="s">
        <v>33</v>
      </c>
      <c r="K1821" s="175">
        <v>850000000</v>
      </c>
      <c r="L1821" s="176">
        <v>1</v>
      </c>
      <c r="M1821" s="308" t="s">
        <v>2078</v>
      </c>
      <c r="N1821" s="139" t="s">
        <v>2509</v>
      </c>
      <c r="O1821" s="177" t="s">
        <v>68</v>
      </c>
      <c r="P1821" s="308" t="s">
        <v>2514</v>
      </c>
      <c r="Q1821" s="186" t="s">
        <v>683</v>
      </c>
    </row>
    <row r="1822" spans="1:17" ht="20.100000000000001" customHeight="1" x14ac:dyDescent="0.2">
      <c r="A1822" s="316" t="s">
        <v>2504</v>
      </c>
      <c r="B1822" s="137" t="s">
        <v>2505</v>
      </c>
      <c r="C1822" s="154" t="s">
        <v>2506</v>
      </c>
      <c r="D1822" s="308" t="s">
        <v>1281</v>
      </c>
      <c r="E1822" s="308" t="s">
        <v>880</v>
      </c>
      <c r="F1822" s="224" t="s">
        <v>374</v>
      </c>
      <c r="G1822" s="308">
        <v>81161600</v>
      </c>
      <c r="H1822" s="224" t="s">
        <v>2682</v>
      </c>
      <c r="I1822" s="136">
        <v>10</v>
      </c>
      <c r="J1822" s="141" t="s">
        <v>33</v>
      </c>
      <c r="K1822" s="175">
        <v>50000000</v>
      </c>
      <c r="L1822" s="176">
        <v>1</v>
      </c>
      <c r="M1822" s="308" t="s">
        <v>2078</v>
      </c>
      <c r="N1822" s="139" t="s">
        <v>2509</v>
      </c>
      <c r="O1822" s="177" t="s">
        <v>67</v>
      </c>
      <c r="P1822" s="308" t="s">
        <v>2510</v>
      </c>
      <c r="Q1822" s="186" t="s">
        <v>683</v>
      </c>
    </row>
    <row r="1823" spans="1:17" ht="20.100000000000001" customHeight="1" x14ac:dyDescent="0.2">
      <c r="A1823" s="316" t="s">
        <v>2504</v>
      </c>
      <c r="B1823" s="137" t="s">
        <v>2505</v>
      </c>
      <c r="C1823" s="154" t="s">
        <v>2506</v>
      </c>
      <c r="D1823" s="308" t="s">
        <v>1281</v>
      </c>
      <c r="E1823" s="308" t="s">
        <v>880</v>
      </c>
      <c r="F1823" s="224" t="s">
        <v>374</v>
      </c>
      <c r="G1823" s="308" t="s">
        <v>2683</v>
      </c>
      <c r="H1823" s="224" t="s">
        <v>2684</v>
      </c>
      <c r="I1823" s="136">
        <v>10</v>
      </c>
      <c r="J1823" s="141" t="s">
        <v>33</v>
      </c>
      <c r="K1823" s="175">
        <v>200000000</v>
      </c>
      <c r="L1823" s="176">
        <v>1</v>
      </c>
      <c r="M1823" s="308" t="s">
        <v>2078</v>
      </c>
      <c r="N1823" s="139" t="s">
        <v>2509</v>
      </c>
      <c r="O1823" s="177" t="s">
        <v>68</v>
      </c>
      <c r="P1823" s="308" t="s">
        <v>2510</v>
      </c>
      <c r="Q1823" s="186" t="s">
        <v>683</v>
      </c>
    </row>
    <row r="1824" spans="1:17" ht="20.100000000000001" customHeight="1" x14ac:dyDescent="0.2">
      <c r="A1824" s="316" t="s">
        <v>2504</v>
      </c>
      <c r="B1824" s="137" t="s">
        <v>2505</v>
      </c>
      <c r="C1824" s="154" t="s">
        <v>2506</v>
      </c>
      <c r="D1824" s="308" t="s">
        <v>1281</v>
      </c>
      <c r="E1824" s="308" t="s">
        <v>880</v>
      </c>
      <c r="F1824" s="224" t="s">
        <v>374</v>
      </c>
      <c r="G1824" s="308">
        <v>92121700</v>
      </c>
      <c r="H1824" s="224" t="s">
        <v>2685</v>
      </c>
      <c r="I1824" s="136">
        <v>10</v>
      </c>
      <c r="J1824" s="141" t="s">
        <v>33</v>
      </c>
      <c r="K1824" s="175">
        <v>35000000</v>
      </c>
      <c r="L1824" s="176">
        <v>1</v>
      </c>
      <c r="M1824" s="308" t="s">
        <v>2078</v>
      </c>
      <c r="N1824" s="139" t="s">
        <v>2509</v>
      </c>
      <c r="O1824" s="177" t="s">
        <v>67</v>
      </c>
      <c r="P1824" s="308" t="s">
        <v>2510</v>
      </c>
      <c r="Q1824" s="186" t="s">
        <v>683</v>
      </c>
    </row>
    <row r="1825" spans="1:21" ht="20.100000000000001" customHeight="1" x14ac:dyDescent="0.2">
      <c r="A1825" s="316" t="s">
        <v>2504</v>
      </c>
      <c r="B1825" s="137" t="s">
        <v>2505</v>
      </c>
      <c r="C1825" s="154" t="s">
        <v>2506</v>
      </c>
      <c r="D1825" s="308" t="s">
        <v>1281</v>
      </c>
      <c r="E1825" s="308" t="s">
        <v>880</v>
      </c>
      <c r="F1825" s="224" t="s">
        <v>374</v>
      </c>
      <c r="G1825" s="308" t="s">
        <v>2686</v>
      </c>
      <c r="H1825" s="224" t="s">
        <v>2687</v>
      </c>
      <c r="I1825" s="136">
        <v>10</v>
      </c>
      <c r="J1825" s="141" t="s">
        <v>33</v>
      </c>
      <c r="K1825" s="175">
        <v>180000000</v>
      </c>
      <c r="L1825" s="176">
        <v>1</v>
      </c>
      <c r="M1825" s="308" t="s">
        <v>2078</v>
      </c>
      <c r="N1825" s="139" t="s">
        <v>2509</v>
      </c>
      <c r="O1825" s="177" t="s">
        <v>68</v>
      </c>
      <c r="P1825" s="308" t="s">
        <v>2510</v>
      </c>
      <c r="Q1825" s="186" t="s">
        <v>683</v>
      </c>
    </row>
    <row r="1826" spans="1:21" ht="20.100000000000001" customHeight="1" x14ac:dyDescent="0.2">
      <c r="A1826" s="316" t="s">
        <v>2504</v>
      </c>
      <c r="B1826" s="137" t="s">
        <v>2505</v>
      </c>
      <c r="C1826" s="154" t="s">
        <v>2506</v>
      </c>
      <c r="D1826" s="308" t="s">
        <v>1281</v>
      </c>
      <c r="E1826" s="308" t="s">
        <v>880</v>
      </c>
      <c r="F1826" s="224" t="s">
        <v>374</v>
      </c>
      <c r="G1826" s="308" t="s">
        <v>2686</v>
      </c>
      <c r="H1826" s="224" t="s">
        <v>2688</v>
      </c>
      <c r="I1826" s="136">
        <v>10</v>
      </c>
      <c r="J1826" s="141" t="s">
        <v>33</v>
      </c>
      <c r="K1826" s="175">
        <v>250000000</v>
      </c>
      <c r="L1826" s="176">
        <v>1</v>
      </c>
      <c r="M1826" s="308" t="s">
        <v>2078</v>
      </c>
      <c r="N1826" s="139" t="s">
        <v>2509</v>
      </c>
      <c r="O1826" s="177" t="s">
        <v>68</v>
      </c>
      <c r="P1826" s="308" t="s">
        <v>2510</v>
      </c>
      <c r="Q1826" s="186" t="s">
        <v>683</v>
      </c>
    </row>
    <row r="1827" spans="1:21" ht="20.100000000000001" customHeight="1" x14ac:dyDescent="0.2">
      <c r="A1827" s="316" t="s">
        <v>2504</v>
      </c>
      <c r="B1827" s="137" t="s">
        <v>2505</v>
      </c>
      <c r="C1827" s="154" t="s">
        <v>2506</v>
      </c>
      <c r="D1827" s="308" t="s">
        <v>2689</v>
      </c>
      <c r="E1827" s="308" t="s">
        <v>880</v>
      </c>
      <c r="F1827" s="224" t="s">
        <v>374</v>
      </c>
      <c r="G1827" s="308" t="s">
        <v>2686</v>
      </c>
      <c r="H1827" s="224" t="s">
        <v>2690</v>
      </c>
      <c r="I1827" s="136">
        <v>10</v>
      </c>
      <c r="J1827" s="141" t="s">
        <v>33</v>
      </c>
      <c r="K1827" s="175">
        <v>120839800</v>
      </c>
      <c r="L1827" s="176">
        <v>1</v>
      </c>
      <c r="M1827" s="308" t="s">
        <v>2078</v>
      </c>
      <c r="N1827" s="139" t="s">
        <v>2509</v>
      </c>
      <c r="O1827" s="177" t="s">
        <v>68</v>
      </c>
      <c r="P1827" s="308" t="s">
        <v>2510</v>
      </c>
      <c r="Q1827" s="186" t="s">
        <v>683</v>
      </c>
    </row>
    <row r="1828" spans="1:21" ht="20.100000000000001" customHeight="1" x14ac:dyDescent="0.2">
      <c r="A1828" s="316" t="s">
        <v>2504</v>
      </c>
      <c r="B1828" s="137" t="s">
        <v>2505</v>
      </c>
      <c r="C1828" s="154" t="s">
        <v>2506</v>
      </c>
      <c r="D1828" s="308" t="s">
        <v>2507</v>
      </c>
      <c r="E1828" s="308" t="s">
        <v>936</v>
      </c>
      <c r="F1828" s="309" t="s">
        <v>2691</v>
      </c>
      <c r="G1828" s="186" t="s">
        <v>2692</v>
      </c>
      <c r="H1828" s="309" t="s">
        <v>2693</v>
      </c>
      <c r="I1828" s="136">
        <v>10</v>
      </c>
      <c r="J1828" s="141" t="s">
        <v>33</v>
      </c>
      <c r="K1828" s="175">
        <v>10000000</v>
      </c>
      <c r="L1828" s="176">
        <v>1</v>
      </c>
      <c r="M1828" s="186" t="s">
        <v>2078</v>
      </c>
      <c r="N1828" s="139" t="s">
        <v>2509</v>
      </c>
      <c r="O1828" s="177" t="s">
        <v>68</v>
      </c>
      <c r="P1828" s="308" t="s">
        <v>2510</v>
      </c>
      <c r="Q1828" s="308" t="s">
        <v>2534</v>
      </c>
    </row>
    <row r="1829" spans="1:21" ht="20.100000000000001" customHeight="1" x14ac:dyDescent="0.2">
      <c r="A1829" s="316" t="s">
        <v>2504</v>
      </c>
      <c r="B1829" s="137" t="s">
        <v>2505</v>
      </c>
      <c r="C1829" s="154" t="s">
        <v>2506</v>
      </c>
      <c r="D1829" s="320" t="s">
        <v>356</v>
      </c>
      <c r="E1829" s="320" t="s">
        <v>942</v>
      </c>
      <c r="F1829" s="224" t="s">
        <v>2694</v>
      </c>
      <c r="G1829" s="321">
        <v>93141500</v>
      </c>
      <c r="H1829" s="224" t="s">
        <v>2695</v>
      </c>
      <c r="I1829" s="174">
        <v>16</v>
      </c>
      <c r="J1829" s="141" t="s">
        <v>33</v>
      </c>
      <c r="K1829" s="175">
        <v>160000000</v>
      </c>
      <c r="L1829" s="176">
        <v>1</v>
      </c>
      <c r="M1829" s="186" t="s">
        <v>2078</v>
      </c>
      <c r="N1829" s="139" t="s">
        <v>2509</v>
      </c>
      <c r="O1829" s="177" t="s">
        <v>35</v>
      </c>
      <c r="P1829" s="320" t="s">
        <v>2527</v>
      </c>
      <c r="Q1829" s="186" t="s">
        <v>683</v>
      </c>
    </row>
    <row r="1830" spans="1:21" ht="20.100000000000001" customHeight="1" x14ac:dyDescent="0.2">
      <c r="A1830" s="316" t="s">
        <v>2504</v>
      </c>
      <c r="B1830" s="137" t="s">
        <v>2505</v>
      </c>
      <c r="C1830" s="154" t="s">
        <v>2506</v>
      </c>
      <c r="D1830" s="308" t="s">
        <v>2305</v>
      </c>
      <c r="E1830" s="308" t="s">
        <v>947</v>
      </c>
      <c r="F1830" s="224" t="s">
        <v>406</v>
      </c>
      <c r="G1830" s="186">
        <v>90111500</v>
      </c>
      <c r="H1830" s="224" t="s">
        <v>2696</v>
      </c>
      <c r="I1830" s="136">
        <v>10</v>
      </c>
      <c r="J1830" s="141" t="s">
        <v>33</v>
      </c>
      <c r="K1830" s="175">
        <v>400000000</v>
      </c>
      <c r="L1830" s="176">
        <v>1</v>
      </c>
      <c r="M1830" s="186" t="s">
        <v>1995</v>
      </c>
      <c r="N1830" s="139" t="s">
        <v>2509</v>
      </c>
      <c r="O1830" s="177" t="s">
        <v>127</v>
      </c>
      <c r="P1830" s="308" t="s">
        <v>2631</v>
      </c>
      <c r="Q1830" s="308" t="s">
        <v>2697</v>
      </c>
    </row>
    <row r="1831" spans="1:21" ht="20.100000000000001" customHeight="1" x14ac:dyDescent="0.2">
      <c r="A1831" s="322" t="s">
        <v>2504</v>
      </c>
      <c r="B1831" s="323" t="s">
        <v>2505</v>
      </c>
      <c r="C1831" s="324" t="s">
        <v>2506</v>
      </c>
      <c r="D1831" s="308" t="s">
        <v>2507</v>
      </c>
      <c r="E1831" s="308" t="s">
        <v>952</v>
      </c>
      <c r="F1831" s="309" t="s">
        <v>2698</v>
      </c>
      <c r="G1831" s="186">
        <v>96161500</v>
      </c>
      <c r="H1831" s="309" t="s">
        <v>2699</v>
      </c>
      <c r="I1831" s="325">
        <v>10</v>
      </c>
      <c r="J1831" s="326"/>
      <c r="K1831" s="327">
        <v>500000</v>
      </c>
      <c r="L1831" s="328">
        <v>1</v>
      </c>
      <c r="M1831" s="308" t="s">
        <v>2078</v>
      </c>
      <c r="N1831" s="329" t="s">
        <v>2509</v>
      </c>
      <c r="O1831" s="330" t="s">
        <v>127</v>
      </c>
      <c r="P1831" s="186" t="s">
        <v>2700</v>
      </c>
      <c r="Q1831" s="186" t="s">
        <v>2697</v>
      </c>
    </row>
    <row r="1832" spans="1:21" s="52" customFormat="1" ht="103.5" customHeight="1" x14ac:dyDescent="0.2">
      <c r="A1832" s="331" t="s">
        <v>2701</v>
      </c>
      <c r="B1832" s="160" t="s">
        <v>2702</v>
      </c>
      <c r="C1832" s="186" t="s">
        <v>2703</v>
      </c>
      <c r="D1832" s="186" t="s">
        <v>2704</v>
      </c>
      <c r="E1832" s="208" t="s">
        <v>754</v>
      </c>
      <c r="F1832" s="180" t="s">
        <v>83</v>
      </c>
      <c r="G1832" s="332" t="s">
        <v>2705</v>
      </c>
      <c r="H1832" s="332" t="s">
        <v>2706</v>
      </c>
      <c r="I1832" s="152">
        <v>10</v>
      </c>
      <c r="J1832" s="160" t="s">
        <v>33</v>
      </c>
      <c r="K1832" s="114">
        <v>5000000000</v>
      </c>
      <c r="L1832" s="333"/>
      <c r="M1832" s="153"/>
      <c r="N1832" s="334" t="s">
        <v>2707</v>
      </c>
      <c r="O1832" s="158" t="s">
        <v>67</v>
      </c>
      <c r="P1832" s="158" t="s">
        <v>36</v>
      </c>
      <c r="Q1832" s="158" t="s">
        <v>2708</v>
      </c>
      <c r="U1832" s="113"/>
    </row>
    <row r="1833" spans="1:21" s="52" customFormat="1" x14ac:dyDescent="0.2">
      <c r="A1833" s="331" t="s">
        <v>2701</v>
      </c>
      <c r="B1833" s="160" t="s">
        <v>2702</v>
      </c>
      <c r="C1833" s="186" t="s">
        <v>2014</v>
      </c>
      <c r="D1833" s="186" t="s">
        <v>2709</v>
      </c>
      <c r="E1833" s="208" t="s">
        <v>1559</v>
      </c>
      <c r="F1833" s="180" t="s">
        <v>1560</v>
      </c>
      <c r="G1833" s="332" t="s">
        <v>2710</v>
      </c>
      <c r="H1833" s="332" t="s">
        <v>2711</v>
      </c>
      <c r="I1833" s="152">
        <v>10</v>
      </c>
      <c r="J1833" s="160" t="s">
        <v>33</v>
      </c>
      <c r="K1833" s="114">
        <v>120000000</v>
      </c>
      <c r="L1833" s="335"/>
      <c r="M1833" s="169"/>
      <c r="N1833" s="334" t="s">
        <v>2712</v>
      </c>
      <c r="O1833" s="166" t="s">
        <v>68</v>
      </c>
      <c r="P1833" s="166" t="s">
        <v>67</v>
      </c>
      <c r="Q1833" s="166" t="s">
        <v>2713</v>
      </c>
    </row>
    <row r="1834" spans="1:21" s="52" customFormat="1" ht="60.75" customHeight="1" x14ac:dyDescent="0.2">
      <c r="A1834" s="331" t="s">
        <v>2701</v>
      </c>
      <c r="B1834" s="160" t="s">
        <v>2702</v>
      </c>
      <c r="C1834" s="186" t="s">
        <v>2014</v>
      </c>
      <c r="D1834" s="186" t="s">
        <v>2709</v>
      </c>
      <c r="E1834" s="208" t="s">
        <v>769</v>
      </c>
      <c r="F1834" s="180" t="s">
        <v>110</v>
      </c>
      <c r="G1834" s="336" t="s">
        <v>2714</v>
      </c>
      <c r="H1834" s="337" t="s">
        <v>2715</v>
      </c>
      <c r="I1834" s="152">
        <v>10</v>
      </c>
      <c r="J1834" s="160" t="s">
        <v>33</v>
      </c>
      <c r="K1834" s="116">
        <v>130000000</v>
      </c>
      <c r="L1834" s="338"/>
      <c r="M1834" s="169"/>
      <c r="N1834" s="334" t="s">
        <v>2716</v>
      </c>
      <c r="O1834" s="166" t="s">
        <v>68</v>
      </c>
      <c r="P1834" s="166" t="s">
        <v>67</v>
      </c>
      <c r="Q1834" s="166" t="s">
        <v>2713</v>
      </c>
    </row>
    <row r="1835" spans="1:21" s="52" customFormat="1" ht="63.75" x14ac:dyDescent="0.2">
      <c r="A1835" s="331" t="s">
        <v>2701</v>
      </c>
      <c r="B1835" s="160" t="s">
        <v>2702</v>
      </c>
      <c r="C1835" s="186" t="s">
        <v>190</v>
      </c>
      <c r="D1835" s="186" t="s">
        <v>2717</v>
      </c>
      <c r="E1835" s="208" t="s">
        <v>776</v>
      </c>
      <c r="F1835" s="180" t="s">
        <v>229</v>
      </c>
      <c r="G1835" s="336" t="s">
        <v>2718</v>
      </c>
      <c r="H1835" s="336" t="s">
        <v>2719</v>
      </c>
      <c r="I1835" s="152">
        <v>10</v>
      </c>
      <c r="J1835" s="160" t="s">
        <v>33</v>
      </c>
      <c r="K1835" s="114">
        <v>68150000</v>
      </c>
      <c r="L1835" s="339"/>
      <c r="M1835" s="169"/>
      <c r="N1835" s="334" t="s">
        <v>2720</v>
      </c>
      <c r="O1835" s="166" t="s">
        <v>68</v>
      </c>
      <c r="P1835" s="166" t="s">
        <v>67</v>
      </c>
      <c r="Q1835" s="166" t="s">
        <v>2713</v>
      </c>
    </row>
    <row r="1836" spans="1:21" s="52" customFormat="1" ht="38.25" x14ac:dyDescent="0.2">
      <c r="A1836" s="331" t="s">
        <v>2701</v>
      </c>
      <c r="B1836" s="160" t="s">
        <v>2702</v>
      </c>
      <c r="C1836" s="186" t="s">
        <v>2014</v>
      </c>
      <c r="D1836" s="186" t="s">
        <v>2709</v>
      </c>
      <c r="E1836" s="208" t="s">
        <v>776</v>
      </c>
      <c r="F1836" s="340" t="s">
        <v>229</v>
      </c>
      <c r="G1836" s="336" t="s">
        <v>2721</v>
      </c>
      <c r="H1836" s="336" t="s">
        <v>2722</v>
      </c>
      <c r="I1836" s="152">
        <v>10</v>
      </c>
      <c r="J1836" s="160" t="s">
        <v>33</v>
      </c>
      <c r="K1836" s="114">
        <v>120000000</v>
      </c>
      <c r="L1836" s="339"/>
      <c r="M1836" s="169"/>
      <c r="N1836" s="334" t="s">
        <v>2723</v>
      </c>
      <c r="O1836" s="166" t="s">
        <v>67</v>
      </c>
      <c r="P1836" s="166" t="s">
        <v>35</v>
      </c>
      <c r="Q1836" s="166" t="s">
        <v>2713</v>
      </c>
    </row>
    <row r="1837" spans="1:21" s="52" customFormat="1" ht="78.75" customHeight="1" x14ac:dyDescent="0.2">
      <c r="A1837" s="331" t="s">
        <v>2701</v>
      </c>
      <c r="B1837" s="160" t="s">
        <v>2702</v>
      </c>
      <c r="C1837" s="186" t="s">
        <v>2703</v>
      </c>
      <c r="D1837" s="186" t="s">
        <v>2724</v>
      </c>
      <c r="E1837" s="208" t="s">
        <v>781</v>
      </c>
      <c r="F1837" s="340" t="s">
        <v>233</v>
      </c>
      <c r="G1837" s="336">
        <v>15101504</v>
      </c>
      <c r="H1837" s="336" t="s">
        <v>2725</v>
      </c>
      <c r="I1837" s="152">
        <v>10</v>
      </c>
      <c r="J1837" s="160" t="s">
        <v>33</v>
      </c>
      <c r="K1837" s="114">
        <v>36448749999.959999</v>
      </c>
      <c r="L1837" s="339"/>
      <c r="M1837" s="169"/>
      <c r="N1837" s="334" t="s">
        <v>2726</v>
      </c>
      <c r="O1837" s="166" t="s">
        <v>68</v>
      </c>
      <c r="P1837" s="166" t="s">
        <v>35</v>
      </c>
      <c r="Q1837" s="166" t="s">
        <v>2727</v>
      </c>
    </row>
    <row r="1838" spans="1:21" s="52" customFormat="1" ht="38.25" x14ac:dyDescent="0.2">
      <c r="A1838" s="331" t="s">
        <v>2701</v>
      </c>
      <c r="B1838" s="160" t="s">
        <v>2702</v>
      </c>
      <c r="C1838" s="186" t="s">
        <v>2014</v>
      </c>
      <c r="D1838" s="186" t="s">
        <v>2728</v>
      </c>
      <c r="E1838" s="208" t="s">
        <v>781</v>
      </c>
      <c r="F1838" s="340" t="s">
        <v>233</v>
      </c>
      <c r="G1838" s="336" t="s">
        <v>2729</v>
      </c>
      <c r="H1838" s="336" t="s">
        <v>2730</v>
      </c>
      <c r="I1838" s="152">
        <v>10</v>
      </c>
      <c r="J1838" s="160" t="s">
        <v>33</v>
      </c>
      <c r="K1838" s="114">
        <v>3801250000</v>
      </c>
      <c r="L1838" s="339"/>
      <c r="M1838" s="169"/>
      <c r="N1838" s="334" t="s">
        <v>2731</v>
      </c>
      <c r="O1838" s="166" t="s">
        <v>68</v>
      </c>
      <c r="P1838" s="166" t="s">
        <v>35</v>
      </c>
      <c r="Q1838" s="166" t="s">
        <v>2727</v>
      </c>
    </row>
    <row r="1839" spans="1:21" s="52" customFormat="1" ht="38.25" x14ac:dyDescent="0.2">
      <c r="A1839" s="331" t="s">
        <v>2701</v>
      </c>
      <c r="B1839" s="160" t="s">
        <v>2702</v>
      </c>
      <c r="C1839" s="186" t="s">
        <v>2014</v>
      </c>
      <c r="D1839" s="186" t="s">
        <v>2728</v>
      </c>
      <c r="E1839" s="208" t="s">
        <v>781</v>
      </c>
      <c r="F1839" s="340" t="s">
        <v>233</v>
      </c>
      <c r="G1839" s="336" t="s">
        <v>2732</v>
      </c>
      <c r="H1839" s="336" t="s">
        <v>2733</v>
      </c>
      <c r="I1839" s="152">
        <v>10</v>
      </c>
      <c r="J1839" s="160" t="s">
        <v>33</v>
      </c>
      <c r="K1839" s="114">
        <v>100000000</v>
      </c>
      <c r="L1839" s="339"/>
      <c r="M1839" s="169"/>
      <c r="N1839" s="334" t="s">
        <v>2734</v>
      </c>
      <c r="O1839" s="166" t="s">
        <v>67</v>
      </c>
      <c r="P1839" s="166" t="s">
        <v>35</v>
      </c>
      <c r="Q1839" s="166" t="s">
        <v>2713</v>
      </c>
    </row>
    <row r="1840" spans="1:21" s="52" customFormat="1" ht="51" x14ac:dyDescent="0.2">
      <c r="A1840" s="331" t="s">
        <v>2701</v>
      </c>
      <c r="B1840" s="160" t="s">
        <v>2702</v>
      </c>
      <c r="C1840" s="186" t="s">
        <v>2735</v>
      </c>
      <c r="D1840" s="186" t="s">
        <v>2736</v>
      </c>
      <c r="E1840" s="208" t="s">
        <v>781</v>
      </c>
      <c r="F1840" s="340" t="s">
        <v>233</v>
      </c>
      <c r="G1840" s="336" t="s">
        <v>2729</v>
      </c>
      <c r="H1840" s="336" t="s">
        <v>2737</v>
      </c>
      <c r="I1840" s="152">
        <v>10</v>
      </c>
      <c r="J1840" s="160" t="s">
        <v>33</v>
      </c>
      <c r="K1840" s="114">
        <v>2500000</v>
      </c>
      <c r="L1840" s="339"/>
      <c r="M1840" s="169"/>
      <c r="N1840" s="334"/>
      <c r="O1840" s="166" t="s">
        <v>67</v>
      </c>
      <c r="P1840" s="166" t="s">
        <v>36</v>
      </c>
      <c r="Q1840" s="166" t="s">
        <v>2727</v>
      </c>
    </row>
    <row r="1841" spans="1:17" s="52" customFormat="1" ht="38.25" x14ac:dyDescent="0.2">
      <c r="A1841" s="331" t="s">
        <v>2701</v>
      </c>
      <c r="B1841" s="160" t="s">
        <v>2702</v>
      </c>
      <c r="C1841" s="186" t="s">
        <v>2738</v>
      </c>
      <c r="D1841" s="186" t="s">
        <v>2739</v>
      </c>
      <c r="E1841" s="208" t="s">
        <v>789</v>
      </c>
      <c r="F1841" s="180" t="s">
        <v>531</v>
      </c>
      <c r="G1841" s="336" t="s">
        <v>2740</v>
      </c>
      <c r="H1841" s="336" t="s">
        <v>2741</v>
      </c>
      <c r="I1841" s="152">
        <v>10</v>
      </c>
      <c r="J1841" s="160" t="s">
        <v>33</v>
      </c>
      <c r="K1841" s="114">
        <v>40000000</v>
      </c>
      <c r="L1841" s="339"/>
      <c r="M1841" s="169"/>
      <c r="N1841" s="334" t="s">
        <v>2742</v>
      </c>
      <c r="O1841" s="166" t="s">
        <v>36</v>
      </c>
      <c r="P1841" s="166" t="s">
        <v>79</v>
      </c>
      <c r="Q1841" s="166" t="s">
        <v>2713</v>
      </c>
    </row>
    <row r="1842" spans="1:17" s="52" customFormat="1" ht="38.25" x14ac:dyDescent="0.2">
      <c r="A1842" s="331" t="s">
        <v>2701</v>
      </c>
      <c r="B1842" s="160" t="s">
        <v>2702</v>
      </c>
      <c r="C1842" s="186" t="s">
        <v>2703</v>
      </c>
      <c r="D1842" s="186" t="s">
        <v>2743</v>
      </c>
      <c r="E1842" s="208" t="s">
        <v>803</v>
      </c>
      <c r="F1842" s="340" t="s">
        <v>240</v>
      </c>
      <c r="G1842" s="336">
        <v>46191500</v>
      </c>
      <c r="H1842" s="336" t="s">
        <v>2744</v>
      </c>
      <c r="I1842" s="152">
        <v>10</v>
      </c>
      <c r="J1842" s="160" t="s">
        <v>33</v>
      </c>
      <c r="K1842" s="115">
        <v>15000000</v>
      </c>
      <c r="L1842" s="333"/>
      <c r="M1842" s="169"/>
      <c r="N1842" s="334" t="s">
        <v>2745</v>
      </c>
      <c r="O1842" s="166" t="s">
        <v>68</v>
      </c>
      <c r="P1842" s="166" t="s">
        <v>35</v>
      </c>
      <c r="Q1842" s="166" t="s">
        <v>2713</v>
      </c>
    </row>
    <row r="1843" spans="1:17" s="52" customFormat="1" ht="63.75" x14ac:dyDescent="0.2">
      <c r="A1843" s="331" t="s">
        <v>2701</v>
      </c>
      <c r="B1843" s="160" t="s">
        <v>2702</v>
      </c>
      <c r="C1843" s="186" t="s">
        <v>2746</v>
      </c>
      <c r="D1843" s="186" t="s">
        <v>2747</v>
      </c>
      <c r="E1843" s="208" t="s">
        <v>803</v>
      </c>
      <c r="F1843" s="340" t="s">
        <v>240</v>
      </c>
      <c r="G1843" s="336">
        <v>73101701</v>
      </c>
      <c r="H1843" s="336" t="s">
        <v>2748</v>
      </c>
      <c r="I1843" s="152">
        <v>10</v>
      </c>
      <c r="J1843" s="160" t="s">
        <v>33</v>
      </c>
      <c r="K1843" s="114">
        <v>565000000</v>
      </c>
      <c r="L1843" s="335"/>
      <c r="M1843" s="169"/>
      <c r="N1843" s="334" t="s">
        <v>2749</v>
      </c>
      <c r="O1843" s="166" t="s">
        <v>36</v>
      </c>
      <c r="P1843" s="166" t="s">
        <v>79</v>
      </c>
      <c r="Q1843" s="166" t="s">
        <v>2750</v>
      </c>
    </row>
    <row r="1844" spans="1:17" s="52" customFormat="1" ht="51" x14ac:dyDescent="0.2">
      <c r="A1844" s="331" t="s">
        <v>2701</v>
      </c>
      <c r="B1844" s="160" t="s">
        <v>2702</v>
      </c>
      <c r="C1844" s="186" t="s">
        <v>2703</v>
      </c>
      <c r="D1844" s="186" t="s">
        <v>2751</v>
      </c>
      <c r="E1844" s="208" t="s">
        <v>862</v>
      </c>
      <c r="F1844" s="340" t="s">
        <v>368</v>
      </c>
      <c r="G1844" s="336">
        <v>84131500</v>
      </c>
      <c r="H1844" s="336" t="s">
        <v>2752</v>
      </c>
      <c r="I1844" s="152">
        <v>10</v>
      </c>
      <c r="J1844" s="160" t="s">
        <v>33</v>
      </c>
      <c r="K1844" s="114">
        <v>2400000000</v>
      </c>
      <c r="L1844" s="335"/>
      <c r="M1844" s="169"/>
      <c r="N1844" s="334" t="s">
        <v>2753</v>
      </c>
      <c r="O1844" s="166" t="s">
        <v>1239</v>
      </c>
      <c r="P1844" s="166" t="s">
        <v>699</v>
      </c>
      <c r="Q1844" s="166" t="s">
        <v>2708</v>
      </c>
    </row>
    <row r="1845" spans="1:17" s="52" customFormat="1" ht="63.75" x14ac:dyDescent="0.2">
      <c r="A1845" s="331" t="s">
        <v>2701</v>
      </c>
      <c r="B1845" s="160" t="s">
        <v>2702</v>
      </c>
      <c r="C1845" s="186" t="s">
        <v>2703</v>
      </c>
      <c r="D1845" s="186" t="s">
        <v>2754</v>
      </c>
      <c r="E1845" s="208" t="s">
        <v>1101</v>
      </c>
      <c r="F1845" s="340" t="s">
        <v>189</v>
      </c>
      <c r="G1845" s="336">
        <v>24141500</v>
      </c>
      <c r="H1845" s="336" t="s">
        <v>2755</v>
      </c>
      <c r="I1845" s="152">
        <v>10</v>
      </c>
      <c r="J1845" s="160" t="s">
        <v>33</v>
      </c>
      <c r="K1845" s="114">
        <v>300000000</v>
      </c>
      <c r="L1845" s="335"/>
      <c r="M1845" s="169"/>
      <c r="N1845" s="334" t="s">
        <v>2756</v>
      </c>
      <c r="O1845" s="166" t="s">
        <v>67</v>
      </c>
      <c r="P1845" s="166" t="s">
        <v>36</v>
      </c>
      <c r="Q1845" s="166" t="s">
        <v>2750</v>
      </c>
    </row>
    <row r="1846" spans="1:17" s="52" customFormat="1" ht="51" x14ac:dyDescent="0.2">
      <c r="A1846" s="331" t="s">
        <v>2701</v>
      </c>
      <c r="B1846" s="160" t="s">
        <v>2702</v>
      </c>
      <c r="C1846" s="186" t="s">
        <v>2703</v>
      </c>
      <c r="D1846" s="186" t="s">
        <v>2757</v>
      </c>
      <c r="E1846" s="208" t="s">
        <v>862</v>
      </c>
      <c r="F1846" s="340" t="s">
        <v>368</v>
      </c>
      <c r="G1846" s="336" t="s">
        <v>2758</v>
      </c>
      <c r="H1846" s="336" t="s">
        <v>2759</v>
      </c>
      <c r="I1846" s="152">
        <v>10</v>
      </c>
      <c r="J1846" s="160" t="s">
        <v>33</v>
      </c>
      <c r="K1846" s="114">
        <v>38000000</v>
      </c>
      <c r="L1846" s="335"/>
      <c r="M1846" s="169"/>
      <c r="N1846" s="334" t="s">
        <v>2760</v>
      </c>
      <c r="O1846" s="166" t="s">
        <v>1239</v>
      </c>
      <c r="P1846" s="166" t="s">
        <v>2761</v>
      </c>
      <c r="Q1846" s="166" t="s">
        <v>2762</v>
      </c>
    </row>
    <row r="1847" spans="1:17" s="52" customFormat="1" ht="104.25" customHeight="1" x14ac:dyDescent="0.2">
      <c r="A1847" s="331" t="s">
        <v>2701</v>
      </c>
      <c r="B1847" s="160" t="s">
        <v>2702</v>
      </c>
      <c r="C1847" s="186" t="s">
        <v>2703</v>
      </c>
      <c r="D1847" s="186" t="s">
        <v>2763</v>
      </c>
      <c r="E1847" s="208" t="s">
        <v>862</v>
      </c>
      <c r="F1847" s="340" t="s">
        <v>368</v>
      </c>
      <c r="G1847" s="336" t="s">
        <v>2764</v>
      </c>
      <c r="H1847" s="336" t="s">
        <v>2765</v>
      </c>
      <c r="I1847" s="152">
        <v>10</v>
      </c>
      <c r="J1847" s="160" t="s">
        <v>33</v>
      </c>
      <c r="K1847" s="114">
        <v>170000000</v>
      </c>
      <c r="L1847" s="335"/>
      <c r="M1847" s="169"/>
      <c r="N1847" s="334" t="s">
        <v>2766</v>
      </c>
      <c r="O1847" s="166" t="s">
        <v>36</v>
      </c>
      <c r="P1847" s="166" t="s">
        <v>79</v>
      </c>
      <c r="Q1847" s="166" t="s">
        <v>2767</v>
      </c>
    </row>
    <row r="1848" spans="1:17" s="52" customFormat="1" ht="51" x14ac:dyDescent="0.2">
      <c r="A1848" s="331" t="s">
        <v>2701</v>
      </c>
      <c r="B1848" s="160" t="s">
        <v>2702</v>
      </c>
      <c r="C1848" s="186" t="s">
        <v>2703</v>
      </c>
      <c r="D1848" s="186" t="s">
        <v>2768</v>
      </c>
      <c r="E1848" s="208" t="s">
        <v>862</v>
      </c>
      <c r="F1848" s="340" t="s">
        <v>368</v>
      </c>
      <c r="G1848" s="336" t="s">
        <v>2769</v>
      </c>
      <c r="H1848" s="336" t="s">
        <v>2770</v>
      </c>
      <c r="I1848" s="152">
        <v>10</v>
      </c>
      <c r="J1848" s="160" t="s">
        <v>33</v>
      </c>
      <c r="K1848" s="114">
        <v>1500000000</v>
      </c>
      <c r="L1848" s="335"/>
      <c r="M1848" s="169"/>
      <c r="N1848" s="334" t="s">
        <v>2771</v>
      </c>
      <c r="O1848" s="166" t="s">
        <v>35</v>
      </c>
      <c r="P1848" s="166" t="s">
        <v>901</v>
      </c>
      <c r="Q1848" s="166" t="s">
        <v>2772</v>
      </c>
    </row>
    <row r="1849" spans="1:17" s="52" customFormat="1" ht="66" customHeight="1" x14ac:dyDescent="0.2">
      <c r="A1849" s="331" t="s">
        <v>2701</v>
      </c>
      <c r="B1849" s="160" t="s">
        <v>2702</v>
      </c>
      <c r="C1849" s="186" t="s">
        <v>2703</v>
      </c>
      <c r="D1849" s="186" t="s">
        <v>2773</v>
      </c>
      <c r="E1849" s="208" t="s">
        <v>862</v>
      </c>
      <c r="F1849" s="340" t="s">
        <v>368</v>
      </c>
      <c r="G1849" s="336">
        <v>84131503</v>
      </c>
      <c r="H1849" s="336" t="s">
        <v>2774</v>
      </c>
      <c r="I1849" s="152">
        <v>10</v>
      </c>
      <c r="J1849" s="160" t="s">
        <v>33</v>
      </c>
      <c r="K1849" s="114">
        <v>800000000</v>
      </c>
      <c r="L1849" s="335"/>
      <c r="M1849" s="169"/>
      <c r="N1849" s="334" t="s">
        <v>2775</v>
      </c>
      <c r="O1849" s="166" t="s">
        <v>35</v>
      </c>
      <c r="P1849" s="166" t="s">
        <v>79</v>
      </c>
      <c r="Q1849" s="166" t="s">
        <v>2750</v>
      </c>
    </row>
    <row r="1850" spans="1:17" s="52" customFormat="1" ht="76.5" customHeight="1" x14ac:dyDescent="0.2">
      <c r="A1850" s="331" t="s">
        <v>2701</v>
      </c>
      <c r="B1850" s="160" t="s">
        <v>2702</v>
      </c>
      <c r="C1850" s="186" t="s">
        <v>2776</v>
      </c>
      <c r="D1850" s="186" t="s">
        <v>2777</v>
      </c>
      <c r="E1850" s="208" t="s">
        <v>865</v>
      </c>
      <c r="F1850" s="341" t="s">
        <v>866</v>
      </c>
      <c r="G1850" s="342">
        <v>80131500</v>
      </c>
      <c r="H1850" s="342" t="s">
        <v>2778</v>
      </c>
      <c r="I1850" s="152">
        <v>10</v>
      </c>
      <c r="J1850" s="160" t="s">
        <v>33</v>
      </c>
      <c r="K1850" s="116">
        <v>139819857.59999999</v>
      </c>
      <c r="L1850" s="335"/>
      <c r="M1850" s="169"/>
      <c r="N1850" s="334" t="s">
        <v>2779</v>
      </c>
      <c r="O1850" s="166" t="s">
        <v>901</v>
      </c>
      <c r="P1850" s="166" t="s">
        <v>1239</v>
      </c>
      <c r="Q1850" s="166" t="s">
        <v>2767</v>
      </c>
    </row>
    <row r="1851" spans="1:17" s="52" customFormat="1" ht="51" x14ac:dyDescent="0.2">
      <c r="A1851" s="331" t="s">
        <v>2701</v>
      </c>
      <c r="B1851" s="160" t="s">
        <v>2702</v>
      </c>
      <c r="C1851" s="186" t="s">
        <v>2014</v>
      </c>
      <c r="D1851" s="186" t="s">
        <v>2780</v>
      </c>
      <c r="E1851" s="208" t="s">
        <v>865</v>
      </c>
      <c r="F1851" s="341" t="s">
        <v>866</v>
      </c>
      <c r="G1851" s="336">
        <v>80131500</v>
      </c>
      <c r="H1851" s="336" t="s">
        <v>2781</v>
      </c>
      <c r="I1851" s="152">
        <v>10</v>
      </c>
      <c r="J1851" s="160" t="s">
        <v>33</v>
      </c>
      <c r="K1851" s="114">
        <v>12000000</v>
      </c>
      <c r="L1851" s="335"/>
      <c r="M1851" s="169"/>
      <c r="N1851" s="334" t="s">
        <v>2779</v>
      </c>
      <c r="O1851" s="166" t="s">
        <v>67</v>
      </c>
      <c r="P1851" s="166" t="s">
        <v>35</v>
      </c>
      <c r="Q1851" s="166" t="s">
        <v>2767</v>
      </c>
    </row>
    <row r="1852" spans="1:17" s="52" customFormat="1" ht="76.5" x14ac:dyDescent="0.2">
      <c r="A1852" s="331" t="s">
        <v>2701</v>
      </c>
      <c r="B1852" s="160" t="s">
        <v>2702</v>
      </c>
      <c r="C1852" s="186" t="s">
        <v>2014</v>
      </c>
      <c r="D1852" s="186" t="s">
        <v>2780</v>
      </c>
      <c r="E1852" s="208" t="s">
        <v>1309</v>
      </c>
      <c r="F1852" s="340" t="s">
        <v>1310</v>
      </c>
      <c r="G1852" s="343">
        <v>72151600</v>
      </c>
      <c r="H1852" s="343" t="s">
        <v>2782</v>
      </c>
      <c r="I1852" s="152">
        <v>10</v>
      </c>
      <c r="J1852" s="160" t="s">
        <v>33</v>
      </c>
      <c r="K1852" s="115">
        <v>120000000</v>
      </c>
      <c r="L1852" s="335"/>
      <c r="M1852" s="169"/>
      <c r="N1852" s="334" t="s">
        <v>2783</v>
      </c>
      <c r="O1852" s="166" t="s">
        <v>68</v>
      </c>
      <c r="P1852" s="166" t="s">
        <v>68</v>
      </c>
      <c r="Q1852" s="166" t="s">
        <v>2784</v>
      </c>
    </row>
    <row r="1853" spans="1:17" s="52" customFormat="1" ht="76.5" x14ac:dyDescent="0.2">
      <c r="A1853" s="331" t="s">
        <v>2701</v>
      </c>
      <c r="B1853" s="160" t="s">
        <v>2702</v>
      </c>
      <c r="C1853" s="186" t="s">
        <v>50</v>
      </c>
      <c r="D1853" s="186" t="s">
        <v>2785</v>
      </c>
      <c r="E1853" s="208" t="s">
        <v>1309</v>
      </c>
      <c r="F1853" s="340" t="s">
        <v>1310</v>
      </c>
      <c r="G1853" s="336">
        <v>72151600</v>
      </c>
      <c r="H1853" s="336" t="s">
        <v>2786</v>
      </c>
      <c r="I1853" s="152">
        <v>10</v>
      </c>
      <c r="J1853" s="160" t="s">
        <v>33</v>
      </c>
      <c r="K1853" s="114">
        <v>200000000</v>
      </c>
      <c r="L1853" s="335"/>
      <c r="M1853" s="169"/>
      <c r="N1853" s="334" t="s">
        <v>2783</v>
      </c>
      <c r="O1853" s="166" t="s">
        <v>67</v>
      </c>
      <c r="P1853" s="166" t="s">
        <v>36</v>
      </c>
      <c r="Q1853" s="166" t="s">
        <v>2750</v>
      </c>
    </row>
    <row r="1854" spans="1:17" s="52" customFormat="1" ht="38.25" x14ac:dyDescent="0.2">
      <c r="A1854" s="331" t="s">
        <v>2701</v>
      </c>
      <c r="B1854" s="160" t="s">
        <v>2702</v>
      </c>
      <c r="C1854" s="186" t="s">
        <v>2014</v>
      </c>
      <c r="D1854" s="186" t="s">
        <v>2709</v>
      </c>
      <c r="E1854" s="208" t="s">
        <v>874</v>
      </c>
      <c r="F1854" s="340" t="s">
        <v>371</v>
      </c>
      <c r="G1854" s="336" t="s">
        <v>2787</v>
      </c>
      <c r="H1854" s="336" t="s">
        <v>2788</v>
      </c>
      <c r="I1854" s="152">
        <v>10</v>
      </c>
      <c r="J1854" s="160" t="s">
        <v>33</v>
      </c>
      <c r="K1854" s="114">
        <v>1062740000</v>
      </c>
      <c r="L1854" s="335"/>
      <c r="M1854" s="169"/>
      <c r="N1854" s="334" t="s">
        <v>2789</v>
      </c>
      <c r="O1854" s="166" t="s">
        <v>67</v>
      </c>
      <c r="P1854" s="166" t="s">
        <v>35</v>
      </c>
      <c r="Q1854" s="166" t="s">
        <v>2727</v>
      </c>
    </row>
    <row r="1855" spans="1:17" s="52" customFormat="1" ht="51" x14ac:dyDescent="0.2">
      <c r="A1855" s="331" t="s">
        <v>2701</v>
      </c>
      <c r="B1855" s="160" t="s">
        <v>2702</v>
      </c>
      <c r="C1855" s="186" t="s">
        <v>2014</v>
      </c>
      <c r="D1855" s="186" t="s">
        <v>2709</v>
      </c>
      <c r="E1855" s="208" t="s">
        <v>874</v>
      </c>
      <c r="F1855" s="340" t="s">
        <v>371</v>
      </c>
      <c r="G1855" s="336" t="s">
        <v>2790</v>
      </c>
      <c r="H1855" s="336" t="s">
        <v>2791</v>
      </c>
      <c r="I1855" s="152">
        <v>10</v>
      </c>
      <c r="J1855" s="160" t="s">
        <v>33</v>
      </c>
      <c r="K1855" s="114">
        <v>110000000</v>
      </c>
      <c r="L1855" s="335"/>
      <c r="M1855" s="169"/>
      <c r="N1855" s="334" t="s">
        <v>2792</v>
      </c>
      <c r="O1855" s="166" t="s">
        <v>68</v>
      </c>
      <c r="P1855" s="166" t="s">
        <v>68</v>
      </c>
      <c r="Q1855" s="166" t="s">
        <v>2713</v>
      </c>
    </row>
    <row r="1856" spans="1:17" s="52" customFormat="1" ht="89.25" x14ac:dyDescent="0.2">
      <c r="A1856" s="331" t="s">
        <v>2701</v>
      </c>
      <c r="B1856" s="160" t="s">
        <v>2702</v>
      </c>
      <c r="C1856" s="186" t="s">
        <v>2793</v>
      </c>
      <c r="D1856" s="186" t="s">
        <v>2780</v>
      </c>
      <c r="E1856" s="208" t="s">
        <v>880</v>
      </c>
      <c r="F1856" s="340" t="s">
        <v>374</v>
      </c>
      <c r="G1856" s="336" t="s">
        <v>2794</v>
      </c>
      <c r="H1856" s="336" t="s">
        <v>2795</v>
      </c>
      <c r="I1856" s="152">
        <v>10</v>
      </c>
      <c r="J1856" s="160" t="s">
        <v>33</v>
      </c>
      <c r="K1856" s="114">
        <v>700000000</v>
      </c>
      <c r="L1856" s="335"/>
      <c r="M1856" s="169"/>
      <c r="N1856" s="334" t="s">
        <v>2796</v>
      </c>
      <c r="O1856" s="166" t="s">
        <v>68</v>
      </c>
      <c r="P1856" s="166" t="s">
        <v>35</v>
      </c>
      <c r="Q1856" s="166" t="s">
        <v>2750</v>
      </c>
    </row>
    <row r="1857" spans="1:17" s="52" customFormat="1" ht="89.25" x14ac:dyDescent="0.2">
      <c r="A1857" s="331" t="s">
        <v>2701</v>
      </c>
      <c r="B1857" s="160" t="s">
        <v>2702</v>
      </c>
      <c r="C1857" s="186" t="s">
        <v>2014</v>
      </c>
      <c r="D1857" s="186" t="s">
        <v>2797</v>
      </c>
      <c r="E1857" s="208" t="s">
        <v>880</v>
      </c>
      <c r="F1857" s="340" t="s">
        <v>374</v>
      </c>
      <c r="G1857" s="336" t="s">
        <v>2798</v>
      </c>
      <c r="H1857" s="336" t="s">
        <v>2799</v>
      </c>
      <c r="I1857" s="152">
        <v>10</v>
      </c>
      <c r="J1857" s="160" t="s">
        <v>33</v>
      </c>
      <c r="K1857" s="114">
        <v>880000000</v>
      </c>
      <c r="L1857" s="335"/>
      <c r="M1857" s="169"/>
      <c r="N1857" s="334" t="s">
        <v>2800</v>
      </c>
      <c r="O1857" s="166" t="s">
        <v>67</v>
      </c>
      <c r="P1857" s="166" t="s">
        <v>79</v>
      </c>
      <c r="Q1857" s="166" t="s">
        <v>2750</v>
      </c>
    </row>
    <row r="1858" spans="1:17" s="52" customFormat="1" ht="100.5" customHeight="1" x14ac:dyDescent="0.2">
      <c r="A1858" s="331" t="s">
        <v>2701</v>
      </c>
      <c r="B1858" s="160" t="s">
        <v>2702</v>
      </c>
      <c r="C1858" s="186" t="s">
        <v>2014</v>
      </c>
      <c r="D1858" s="186" t="s">
        <v>2801</v>
      </c>
      <c r="E1858" s="208" t="s">
        <v>880</v>
      </c>
      <c r="F1858" s="340" t="s">
        <v>374</v>
      </c>
      <c r="G1858" s="336">
        <v>72101506</v>
      </c>
      <c r="H1858" s="336" t="s">
        <v>2802</v>
      </c>
      <c r="I1858" s="152">
        <v>10</v>
      </c>
      <c r="J1858" s="160" t="s">
        <v>33</v>
      </c>
      <c r="K1858" s="114">
        <v>40000000</v>
      </c>
      <c r="L1858" s="335"/>
      <c r="M1858" s="169"/>
      <c r="N1858" s="334" t="s">
        <v>2803</v>
      </c>
      <c r="O1858" s="166" t="s">
        <v>68</v>
      </c>
      <c r="P1858" s="166" t="s">
        <v>67</v>
      </c>
      <c r="Q1858" s="166" t="s">
        <v>2713</v>
      </c>
    </row>
    <row r="1859" spans="1:17" s="52" customFormat="1" ht="38.25" x14ac:dyDescent="0.2">
      <c r="A1859" s="331" t="s">
        <v>2701</v>
      </c>
      <c r="B1859" s="160" t="s">
        <v>2702</v>
      </c>
      <c r="C1859" s="186" t="s">
        <v>2014</v>
      </c>
      <c r="D1859" s="186" t="s">
        <v>2728</v>
      </c>
      <c r="E1859" s="208" t="s">
        <v>880</v>
      </c>
      <c r="F1859" s="340" t="s">
        <v>374</v>
      </c>
      <c r="G1859" s="336">
        <v>78181500</v>
      </c>
      <c r="H1859" s="336" t="s">
        <v>2804</v>
      </c>
      <c r="I1859" s="152">
        <v>10</v>
      </c>
      <c r="J1859" s="160" t="s">
        <v>33</v>
      </c>
      <c r="K1859" s="114">
        <v>6000000000</v>
      </c>
      <c r="L1859" s="335"/>
      <c r="M1859" s="169"/>
      <c r="N1859" s="334" t="s">
        <v>2805</v>
      </c>
      <c r="O1859" s="166" t="s">
        <v>68</v>
      </c>
      <c r="P1859" s="166" t="s">
        <v>79</v>
      </c>
      <c r="Q1859" s="166" t="s">
        <v>2750</v>
      </c>
    </row>
    <row r="1860" spans="1:17" s="52" customFormat="1" ht="38.25" x14ac:dyDescent="0.2">
      <c r="A1860" s="331" t="s">
        <v>2701</v>
      </c>
      <c r="B1860" s="160" t="s">
        <v>2702</v>
      </c>
      <c r="C1860" s="186" t="s">
        <v>2776</v>
      </c>
      <c r="D1860" s="186" t="s">
        <v>2806</v>
      </c>
      <c r="E1860" s="208" t="s">
        <v>880</v>
      </c>
      <c r="F1860" s="340" t="s">
        <v>374</v>
      </c>
      <c r="G1860" s="336" t="s">
        <v>2807</v>
      </c>
      <c r="H1860" s="336" t="s">
        <v>2808</v>
      </c>
      <c r="I1860" s="152">
        <v>10</v>
      </c>
      <c r="J1860" s="160" t="s">
        <v>33</v>
      </c>
      <c r="K1860" s="114">
        <v>300000000</v>
      </c>
      <c r="L1860" s="335"/>
      <c r="M1860" s="169"/>
      <c r="N1860" s="334" t="s">
        <v>2809</v>
      </c>
      <c r="O1860" s="166" t="s">
        <v>67</v>
      </c>
      <c r="P1860" s="166" t="s">
        <v>35</v>
      </c>
      <c r="Q1860" s="166" t="s">
        <v>2767</v>
      </c>
    </row>
    <row r="1861" spans="1:17" s="52" customFormat="1" ht="78" customHeight="1" x14ac:dyDescent="0.2">
      <c r="A1861" s="331" t="s">
        <v>2701</v>
      </c>
      <c r="B1861" s="160" t="s">
        <v>2702</v>
      </c>
      <c r="C1861" s="186" t="s">
        <v>2703</v>
      </c>
      <c r="D1861" s="186" t="s">
        <v>2810</v>
      </c>
      <c r="E1861" s="208" t="s">
        <v>880</v>
      </c>
      <c r="F1861" s="340" t="s">
        <v>374</v>
      </c>
      <c r="G1861" s="336">
        <v>73152109</v>
      </c>
      <c r="H1861" s="336" t="s">
        <v>2811</v>
      </c>
      <c r="I1861" s="152">
        <v>10</v>
      </c>
      <c r="J1861" s="160" t="s">
        <v>33</v>
      </c>
      <c r="K1861" s="114">
        <v>20000000</v>
      </c>
      <c r="L1861" s="335"/>
      <c r="M1861" s="169"/>
      <c r="N1861" s="334" t="s">
        <v>2812</v>
      </c>
      <c r="O1861" s="166" t="s">
        <v>67</v>
      </c>
      <c r="P1861" s="166" t="s">
        <v>79</v>
      </c>
      <c r="Q1861" s="166" t="s">
        <v>2813</v>
      </c>
    </row>
    <row r="1862" spans="1:17" s="52" customFormat="1" ht="102.75" customHeight="1" x14ac:dyDescent="0.2">
      <c r="A1862" s="331" t="s">
        <v>2701</v>
      </c>
      <c r="B1862" s="160" t="s">
        <v>2702</v>
      </c>
      <c r="C1862" s="186" t="s">
        <v>2703</v>
      </c>
      <c r="D1862" s="186" t="s">
        <v>2814</v>
      </c>
      <c r="E1862" s="208" t="s">
        <v>880</v>
      </c>
      <c r="F1862" s="340" t="s">
        <v>374</v>
      </c>
      <c r="G1862" s="336" t="s">
        <v>2815</v>
      </c>
      <c r="H1862" s="336" t="s">
        <v>2816</v>
      </c>
      <c r="I1862" s="152">
        <v>10</v>
      </c>
      <c r="J1862" s="160" t="s">
        <v>33</v>
      </c>
      <c r="K1862" s="114">
        <v>7853071560</v>
      </c>
      <c r="L1862" s="335"/>
      <c r="M1862" s="169"/>
      <c r="N1862" s="334" t="s">
        <v>2817</v>
      </c>
      <c r="O1862" s="166" t="s">
        <v>36</v>
      </c>
      <c r="P1862" s="166" t="s">
        <v>80</v>
      </c>
      <c r="Q1862" s="166" t="s">
        <v>2767</v>
      </c>
    </row>
    <row r="1863" spans="1:17" s="52" customFormat="1" ht="89.25" x14ac:dyDescent="0.2">
      <c r="A1863" s="331" t="s">
        <v>2701</v>
      </c>
      <c r="B1863" s="160" t="s">
        <v>2702</v>
      </c>
      <c r="C1863" s="186" t="s">
        <v>2703</v>
      </c>
      <c r="D1863" s="186" t="s">
        <v>2818</v>
      </c>
      <c r="E1863" s="208" t="s">
        <v>880</v>
      </c>
      <c r="F1863" s="340" t="s">
        <v>374</v>
      </c>
      <c r="G1863" s="336" t="s">
        <v>2819</v>
      </c>
      <c r="H1863" s="336" t="s">
        <v>2820</v>
      </c>
      <c r="I1863" s="152">
        <v>10</v>
      </c>
      <c r="J1863" s="160" t="s">
        <v>33</v>
      </c>
      <c r="K1863" s="114">
        <v>2500000000</v>
      </c>
      <c r="L1863" s="335"/>
      <c r="M1863" s="169"/>
      <c r="N1863" s="334" t="s">
        <v>2821</v>
      </c>
      <c r="O1863" s="166" t="s">
        <v>68</v>
      </c>
      <c r="P1863" s="166" t="s">
        <v>36</v>
      </c>
      <c r="Q1863" s="166" t="s">
        <v>2750</v>
      </c>
    </row>
    <row r="1864" spans="1:17" s="52" customFormat="1" ht="91.5" customHeight="1" x14ac:dyDescent="0.2">
      <c r="A1864" s="331" t="s">
        <v>2701</v>
      </c>
      <c r="B1864" s="160" t="s">
        <v>2702</v>
      </c>
      <c r="C1864" s="186" t="s">
        <v>2703</v>
      </c>
      <c r="D1864" s="186" t="s">
        <v>2822</v>
      </c>
      <c r="E1864" s="208" t="s">
        <v>880</v>
      </c>
      <c r="F1864" s="340" t="s">
        <v>374</v>
      </c>
      <c r="G1864" s="344" t="s">
        <v>2823</v>
      </c>
      <c r="H1864" s="336" t="s">
        <v>2824</v>
      </c>
      <c r="I1864" s="152">
        <v>10</v>
      </c>
      <c r="J1864" s="160" t="s">
        <v>33</v>
      </c>
      <c r="K1864" s="114">
        <v>400000000</v>
      </c>
      <c r="L1864" s="335"/>
      <c r="M1864" s="169"/>
      <c r="N1864" s="334" t="s">
        <v>2825</v>
      </c>
      <c r="O1864" s="166" t="s">
        <v>80</v>
      </c>
      <c r="P1864" s="166" t="s">
        <v>699</v>
      </c>
      <c r="Q1864" s="166" t="s">
        <v>2750</v>
      </c>
    </row>
    <row r="1865" spans="1:17" s="52" customFormat="1" ht="89.25" x14ac:dyDescent="0.2">
      <c r="A1865" s="331" t="s">
        <v>2701</v>
      </c>
      <c r="B1865" s="160" t="s">
        <v>2702</v>
      </c>
      <c r="C1865" s="186" t="s">
        <v>2703</v>
      </c>
      <c r="D1865" s="186" t="s">
        <v>2822</v>
      </c>
      <c r="E1865" s="208" t="s">
        <v>880</v>
      </c>
      <c r="F1865" s="340" t="s">
        <v>374</v>
      </c>
      <c r="G1865" s="344">
        <v>72103300</v>
      </c>
      <c r="H1865" s="336" t="s">
        <v>2826</v>
      </c>
      <c r="I1865" s="152">
        <v>10</v>
      </c>
      <c r="J1865" s="160" t="s">
        <v>33</v>
      </c>
      <c r="K1865" s="114">
        <v>380000000</v>
      </c>
      <c r="L1865" s="335"/>
      <c r="M1865" s="169"/>
      <c r="N1865" s="334" t="s">
        <v>2827</v>
      </c>
      <c r="O1865" s="166" t="s">
        <v>68</v>
      </c>
      <c r="P1865" s="166" t="s">
        <v>35</v>
      </c>
      <c r="Q1865" s="166" t="s">
        <v>2750</v>
      </c>
    </row>
    <row r="1866" spans="1:17" s="52" customFormat="1" ht="89.25" x14ac:dyDescent="0.2">
      <c r="A1866" s="331" t="s">
        <v>2701</v>
      </c>
      <c r="B1866" s="160" t="s">
        <v>2702</v>
      </c>
      <c r="C1866" s="186" t="s">
        <v>2703</v>
      </c>
      <c r="D1866" s="186" t="s">
        <v>2822</v>
      </c>
      <c r="E1866" s="208" t="s">
        <v>880</v>
      </c>
      <c r="F1866" s="340" t="s">
        <v>374</v>
      </c>
      <c r="G1866" s="336" t="s">
        <v>2828</v>
      </c>
      <c r="H1866" s="336" t="s">
        <v>2829</v>
      </c>
      <c r="I1866" s="152">
        <v>10</v>
      </c>
      <c r="J1866" s="160" t="s">
        <v>33</v>
      </c>
      <c r="K1866" s="114">
        <v>150000000</v>
      </c>
      <c r="L1866" s="335"/>
      <c r="M1866" s="169"/>
      <c r="N1866" s="334" t="s">
        <v>2827</v>
      </c>
      <c r="O1866" s="166" t="s">
        <v>35</v>
      </c>
      <c r="P1866" s="166" t="s">
        <v>36</v>
      </c>
      <c r="Q1866" s="166" t="s">
        <v>2813</v>
      </c>
    </row>
    <row r="1867" spans="1:17" s="52" customFormat="1" ht="38.25" x14ac:dyDescent="0.2">
      <c r="A1867" s="331" t="s">
        <v>2701</v>
      </c>
      <c r="B1867" s="160" t="s">
        <v>2702</v>
      </c>
      <c r="C1867" s="186" t="s">
        <v>2703</v>
      </c>
      <c r="D1867" s="186" t="s">
        <v>2810</v>
      </c>
      <c r="E1867" s="208" t="s">
        <v>880</v>
      </c>
      <c r="F1867" s="340" t="s">
        <v>374</v>
      </c>
      <c r="G1867" s="344">
        <v>81141504</v>
      </c>
      <c r="H1867" s="336" t="s">
        <v>2830</v>
      </c>
      <c r="I1867" s="152">
        <v>10</v>
      </c>
      <c r="J1867" s="160" t="s">
        <v>33</v>
      </c>
      <c r="K1867" s="114">
        <v>200000000</v>
      </c>
      <c r="L1867" s="335"/>
      <c r="M1867" s="169"/>
      <c r="N1867" s="334" t="s">
        <v>2831</v>
      </c>
      <c r="O1867" s="166" t="s">
        <v>67</v>
      </c>
      <c r="P1867" s="166" t="s">
        <v>79</v>
      </c>
      <c r="Q1867" s="166" t="s">
        <v>2813</v>
      </c>
    </row>
    <row r="1868" spans="1:17" s="52" customFormat="1" ht="38.25" x14ac:dyDescent="0.2">
      <c r="A1868" s="331" t="s">
        <v>2701</v>
      </c>
      <c r="B1868" s="160" t="s">
        <v>2702</v>
      </c>
      <c r="C1868" s="186" t="s">
        <v>2738</v>
      </c>
      <c r="D1868" s="186" t="s">
        <v>2832</v>
      </c>
      <c r="E1868" s="208" t="s">
        <v>880</v>
      </c>
      <c r="F1868" s="340" t="s">
        <v>374</v>
      </c>
      <c r="G1868" s="344">
        <v>81101706</v>
      </c>
      <c r="H1868" s="336" t="s">
        <v>2833</v>
      </c>
      <c r="I1868" s="152">
        <v>10</v>
      </c>
      <c r="J1868" s="160" t="s">
        <v>33</v>
      </c>
      <c r="K1868" s="114">
        <v>500000000</v>
      </c>
      <c r="L1868" s="335"/>
      <c r="M1868" s="169"/>
      <c r="N1868" s="334" t="s">
        <v>2833</v>
      </c>
      <c r="O1868" s="166" t="s">
        <v>79</v>
      </c>
      <c r="P1868" s="166" t="s">
        <v>79</v>
      </c>
      <c r="Q1868" s="166" t="s">
        <v>2834</v>
      </c>
    </row>
    <row r="1869" spans="1:17" s="52" customFormat="1" ht="38.25" x14ac:dyDescent="0.2">
      <c r="A1869" s="331" t="s">
        <v>2701</v>
      </c>
      <c r="B1869" s="160" t="s">
        <v>2702</v>
      </c>
      <c r="C1869" s="186" t="s">
        <v>190</v>
      </c>
      <c r="D1869" s="186" t="s">
        <v>2835</v>
      </c>
      <c r="E1869" s="208" t="s">
        <v>880</v>
      </c>
      <c r="F1869" s="340" t="s">
        <v>374</v>
      </c>
      <c r="G1869" s="344">
        <v>81141504</v>
      </c>
      <c r="H1869" s="336" t="s">
        <v>2836</v>
      </c>
      <c r="I1869" s="152">
        <v>10</v>
      </c>
      <c r="J1869" s="160" t="s">
        <v>33</v>
      </c>
      <c r="K1869" s="114">
        <v>1800000</v>
      </c>
      <c r="L1869" s="335"/>
      <c r="M1869" s="169"/>
      <c r="N1869" s="334" t="s">
        <v>2837</v>
      </c>
      <c r="O1869" s="166" t="s">
        <v>35</v>
      </c>
      <c r="P1869" s="166" t="s">
        <v>79</v>
      </c>
      <c r="Q1869" s="166" t="s">
        <v>2713</v>
      </c>
    </row>
    <row r="1870" spans="1:17" s="52" customFormat="1" ht="38.25" x14ac:dyDescent="0.2">
      <c r="A1870" s="331" t="s">
        <v>2701</v>
      </c>
      <c r="B1870" s="160" t="s">
        <v>2702</v>
      </c>
      <c r="C1870" s="186" t="s">
        <v>190</v>
      </c>
      <c r="D1870" s="186" t="s">
        <v>2835</v>
      </c>
      <c r="E1870" s="208" t="s">
        <v>880</v>
      </c>
      <c r="F1870" s="340" t="s">
        <v>374</v>
      </c>
      <c r="G1870" s="344">
        <v>81141504</v>
      </c>
      <c r="H1870" s="336" t="s">
        <v>2838</v>
      </c>
      <c r="I1870" s="152">
        <v>10</v>
      </c>
      <c r="J1870" s="160" t="s">
        <v>33</v>
      </c>
      <c r="K1870" s="114">
        <v>600000</v>
      </c>
      <c r="L1870" s="335"/>
      <c r="M1870" s="169"/>
      <c r="N1870" s="334" t="s">
        <v>2837</v>
      </c>
      <c r="O1870" s="166" t="s">
        <v>35</v>
      </c>
      <c r="P1870" s="166" t="s">
        <v>79</v>
      </c>
      <c r="Q1870" s="166" t="s">
        <v>2713</v>
      </c>
    </row>
    <row r="1871" spans="1:17" s="52" customFormat="1" ht="51" x14ac:dyDescent="0.2">
      <c r="A1871" s="331" t="s">
        <v>2701</v>
      </c>
      <c r="B1871" s="160" t="s">
        <v>2702</v>
      </c>
      <c r="C1871" s="186" t="s">
        <v>443</v>
      </c>
      <c r="D1871" s="186" t="s">
        <v>2839</v>
      </c>
      <c r="E1871" s="208" t="s">
        <v>880</v>
      </c>
      <c r="F1871" s="340" t="s">
        <v>374</v>
      </c>
      <c r="G1871" s="336" t="s">
        <v>2840</v>
      </c>
      <c r="H1871" s="336" t="s">
        <v>2841</v>
      </c>
      <c r="I1871" s="152">
        <v>10</v>
      </c>
      <c r="J1871" s="160" t="s">
        <v>33</v>
      </c>
      <c r="K1871" s="114">
        <v>150000000</v>
      </c>
      <c r="L1871" s="335"/>
      <c r="M1871" s="169"/>
      <c r="N1871" s="334" t="s">
        <v>2842</v>
      </c>
      <c r="O1871" s="166" t="s">
        <v>35</v>
      </c>
      <c r="P1871" s="166" t="s">
        <v>79</v>
      </c>
      <c r="Q1871" s="166" t="s">
        <v>2750</v>
      </c>
    </row>
    <row r="1872" spans="1:17" s="52" customFormat="1" ht="97.5" customHeight="1" x14ac:dyDescent="0.2">
      <c r="A1872" s="331" t="s">
        <v>2701</v>
      </c>
      <c r="B1872" s="160" t="s">
        <v>2702</v>
      </c>
      <c r="C1872" s="186" t="s">
        <v>50</v>
      </c>
      <c r="D1872" s="186" t="s">
        <v>2785</v>
      </c>
      <c r="E1872" s="208" t="s">
        <v>880</v>
      </c>
      <c r="F1872" s="340" t="s">
        <v>374</v>
      </c>
      <c r="G1872" s="344">
        <v>81141504</v>
      </c>
      <c r="H1872" s="336" t="s">
        <v>2843</v>
      </c>
      <c r="I1872" s="152">
        <v>10</v>
      </c>
      <c r="J1872" s="160" t="s">
        <v>33</v>
      </c>
      <c r="K1872" s="114">
        <v>40000000</v>
      </c>
      <c r="L1872" s="335"/>
      <c r="M1872" s="169"/>
      <c r="N1872" s="334" t="s">
        <v>2844</v>
      </c>
      <c r="O1872" s="166" t="s">
        <v>36</v>
      </c>
      <c r="P1872" s="166" t="s">
        <v>79</v>
      </c>
      <c r="Q1872" s="166" t="s">
        <v>2713</v>
      </c>
    </row>
    <row r="1873" spans="1:17" s="52" customFormat="1" ht="38.25" x14ac:dyDescent="0.2">
      <c r="A1873" s="331" t="s">
        <v>2701</v>
      </c>
      <c r="B1873" s="160" t="s">
        <v>2702</v>
      </c>
      <c r="C1873" s="186" t="s">
        <v>2845</v>
      </c>
      <c r="D1873" s="186" t="s">
        <v>2846</v>
      </c>
      <c r="E1873" s="208" t="s">
        <v>880</v>
      </c>
      <c r="F1873" s="340" t="s">
        <v>374</v>
      </c>
      <c r="G1873" s="345">
        <v>20102305</v>
      </c>
      <c r="H1873" s="336" t="s">
        <v>2847</v>
      </c>
      <c r="I1873" s="152">
        <v>10</v>
      </c>
      <c r="J1873" s="160" t="s">
        <v>33</v>
      </c>
      <c r="K1873" s="114">
        <v>50000000</v>
      </c>
      <c r="L1873" s="335"/>
      <c r="M1873" s="169"/>
      <c r="N1873" s="334" t="s">
        <v>2848</v>
      </c>
      <c r="O1873" s="166" t="s">
        <v>35</v>
      </c>
      <c r="P1873" s="166" t="s">
        <v>79</v>
      </c>
      <c r="Q1873" s="166" t="s">
        <v>2713</v>
      </c>
    </row>
    <row r="1874" spans="1:17" s="52" customFormat="1" ht="51" x14ac:dyDescent="0.2">
      <c r="A1874" s="331" t="s">
        <v>2701</v>
      </c>
      <c r="B1874" s="160" t="s">
        <v>2702</v>
      </c>
      <c r="C1874" s="186" t="s">
        <v>2776</v>
      </c>
      <c r="D1874" s="186" t="s">
        <v>2849</v>
      </c>
      <c r="E1874" s="208" t="s">
        <v>932</v>
      </c>
      <c r="F1874" s="341" t="s">
        <v>933</v>
      </c>
      <c r="G1874" s="344">
        <v>82121506</v>
      </c>
      <c r="H1874" s="336" t="s">
        <v>2850</v>
      </c>
      <c r="I1874" s="152">
        <v>10</v>
      </c>
      <c r="J1874" s="160" t="s">
        <v>33</v>
      </c>
      <c r="K1874" s="114">
        <v>40000000</v>
      </c>
      <c r="L1874" s="335"/>
      <c r="M1874" s="169"/>
      <c r="N1874" s="334" t="s">
        <v>2851</v>
      </c>
      <c r="O1874" s="166" t="s">
        <v>35</v>
      </c>
      <c r="P1874" s="166" t="s">
        <v>36</v>
      </c>
      <c r="Q1874" s="166" t="s">
        <v>2767</v>
      </c>
    </row>
    <row r="1875" spans="1:17" s="52" customFormat="1" ht="51" x14ac:dyDescent="0.2">
      <c r="A1875" s="331" t="s">
        <v>2701</v>
      </c>
      <c r="B1875" s="160" t="s">
        <v>2702</v>
      </c>
      <c r="C1875" s="186" t="s">
        <v>2776</v>
      </c>
      <c r="D1875" s="186" t="s">
        <v>2849</v>
      </c>
      <c r="E1875" s="208" t="s">
        <v>932</v>
      </c>
      <c r="F1875" s="341" t="s">
        <v>933</v>
      </c>
      <c r="G1875" s="344">
        <v>82121507</v>
      </c>
      <c r="H1875" s="336" t="s">
        <v>2852</v>
      </c>
      <c r="I1875" s="152">
        <v>10</v>
      </c>
      <c r="J1875" s="160" t="s">
        <v>33</v>
      </c>
      <c r="K1875" s="114">
        <v>125100000</v>
      </c>
      <c r="L1875" s="335"/>
      <c r="M1875" s="169"/>
      <c r="N1875" s="334" t="s">
        <v>2851</v>
      </c>
      <c r="O1875" s="166" t="s">
        <v>35</v>
      </c>
      <c r="P1875" s="166" t="s">
        <v>36</v>
      </c>
      <c r="Q1875" s="166" t="s">
        <v>2767</v>
      </c>
    </row>
    <row r="1876" spans="1:17" s="52" customFormat="1" ht="25.5" x14ac:dyDescent="0.2">
      <c r="A1876" s="331" t="s">
        <v>2701</v>
      </c>
      <c r="B1876" s="160" t="s">
        <v>2702</v>
      </c>
      <c r="C1876" s="186" t="s">
        <v>2014</v>
      </c>
      <c r="D1876" s="186" t="s">
        <v>2780</v>
      </c>
      <c r="E1876" s="208" t="s">
        <v>952</v>
      </c>
      <c r="F1876" s="346" t="s">
        <v>409</v>
      </c>
      <c r="G1876" s="344">
        <v>93161601</v>
      </c>
      <c r="H1876" s="336" t="s">
        <v>480</v>
      </c>
      <c r="I1876" s="152">
        <v>10</v>
      </c>
      <c r="J1876" s="160" t="s">
        <v>33</v>
      </c>
      <c r="K1876" s="114">
        <v>1016540000</v>
      </c>
      <c r="L1876" s="335"/>
      <c r="M1876" s="169"/>
      <c r="N1876" s="334" t="s">
        <v>2853</v>
      </c>
      <c r="O1876" s="166" t="s">
        <v>68</v>
      </c>
      <c r="P1876" s="166" t="s">
        <v>35</v>
      </c>
      <c r="Q1876" s="166" t="s">
        <v>2784</v>
      </c>
    </row>
    <row r="1877" spans="1:17" s="52" customFormat="1" ht="38.25" x14ac:dyDescent="0.2">
      <c r="A1877" s="331" t="s">
        <v>2701</v>
      </c>
      <c r="B1877" s="160" t="s">
        <v>2702</v>
      </c>
      <c r="C1877" s="186" t="s">
        <v>2014</v>
      </c>
      <c r="D1877" s="186" t="s">
        <v>2780</v>
      </c>
      <c r="E1877" s="208" t="s">
        <v>858</v>
      </c>
      <c r="F1877" s="346" t="s">
        <v>363</v>
      </c>
      <c r="G1877" s="336" t="s">
        <v>2854</v>
      </c>
      <c r="H1877" s="336" t="s">
        <v>2855</v>
      </c>
      <c r="I1877" s="152">
        <v>10</v>
      </c>
      <c r="J1877" s="160" t="s">
        <v>33</v>
      </c>
      <c r="K1877" s="114">
        <v>6471900000</v>
      </c>
      <c r="L1877" s="335"/>
      <c r="M1877" s="169"/>
      <c r="N1877" s="334" t="s">
        <v>2856</v>
      </c>
      <c r="O1877" s="166" t="s">
        <v>127</v>
      </c>
      <c r="P1877" s="166" t="s">
        <v>127</v>
      </c>
      <c r="Q1877" s="166" t="s">
        <v>2784</v>
      </c>
    </row>
    <row r="1878" spans="1:17" s="52" customFormat="1" ht="84" customHeight="1" x14ac:dyDescent="0.2">
      <c r="A1878" s="331" t="s">
        <v>2701</v>
      </c>
      <c r="B1878" s="160" t="s">
        <v>2702</v>
      </c>
      <c r="C1878" s="186" t="s">
        <v>356</v>
      </c>
      <c r="D1878" s="186" t="s">
        <v>2857</v>
      </c>
      <c r="E1878" s="208" t="s">
        <v>862</v>
      </c>
      <c r="F1878" s="340" t="s">
        <v>368</v>
      </c>
      <c r="G1878" s="345">
        <v>80101706</v>
      </c>
      <c r="H1878" s="336" t="s">
        <v>2858</v>
      </c>
      <c r="I1878" s="152">
        <v>10</v>
      </c>
      <c r="J1878" s="160" t="s">
        <v>33</v>
      </c>
      <c r="K1878" s="114">
        <v>40000000</v>
      </c>
      <c r="L1878" s="347"/>
      <c r="M1878" s="348"/>
      <c r="N1878" s="334" t="s">
        <v>2859</v>
      </c>
      <c r="O1878" s="349" t="s">
        <v>127</v>
      </c>
      <c r="P1878" s="166" t="s">
        <v>127</v>
      </c>
      <c r="Q1878" s="349" t="s">
        <v>2784</v>
      </c>
    </row>
    <row r="1879" spans="1:17" s="52" customFormat="1" ht="102" x14ac:dyDescent="0.2">
      <c r="A1879" s="331" t="s">
        <v>2701</v>
      </c>
      <c r="B1879" s="160" t="s">
        <v>2702</v>
      </c>
      <c r="C1879" s="186" t="s">
        <v>2746</v>
      </c>
      <c r="D1879" s="186" t="s">
        <v>2860</v>
      </c>
      <c r="E1879" s="208" t="s">
        <v>848</v>
      </c>
      <c r="F1879" s="346" t="s">
        <v>639</v>
      </c>
      <c r="G1879" s="342" t="s">
        <v>2861</v>
      </c>
      <c r="H1879" s="342" t="s">
        <v>2862</v>
      </c>
      <c r="I1879" s="152">
        <v>10</v>
      </c>
      <c r="J1879" s="160" t="s">
        <v>33</v>
      </c>
      <c r="K1879" s="114">
        <v>2699998440</v>
      </c>
      <c r="L1879" s="350"/>
      <c r="M1879" s="351"/>
      <c r="N1879" s="334" t="s">
        <v>2863</v>
      </c>
      <c r="O1879" s="352" t="s">
        <v>35</v>
      </c>
      <c r="P1879" s="166" t="s">
        <v>80</v>
      </c>
      <c r="Q1879" s="353" t="s">
        <v>2708</v>
      </c>
    </row>
    <row r="1880" spans="1:17" s="52" customFormat="1" ht="30" customHeight="1" x14ac:dyDescent="0.2">
      <c r="A1880" s="331" t="s">
        <v>2701</v>
      </c>
      <c r="B1880" s="160" t="s">
        <v>2702</v>
      </c>
      <c r="C1880" s="186" t="s">
        <v>356</v>
      </c>
      <c r="D1880" s="186" t="s">
        <v>2864</v>
      </c>
      <c r="E1880" s="208" t="s">
        <v>942</v>
      </c>
      <c r="F1880" s="346" t="s">
        <v>400</v>
      </c>
      <c r="G1880" s="344">
        <v>90101600</v>
      </c>
      <c r="H1880" s="336" t="s">
        <v>2865</v>
      </c>
      <c r="I1880" s="152">
        <v>16</v>
      </c>
      <c r="J1880" s="160" t="s">
        <v>33</v>
      </c>
      <c r="K1880" s="114">
        <v>400000000</v>
      </c>
      <c r="L1880" s="350"/>
      <c r="M1880" s="351"/>
      <c r="N1880" s="334" t="s">
        <v>2866</v>
      </c>
      <c r="O1880" s="352" t="s">
        <v>67</v>
      </c>
      <c r="P1880" s="166" t="s">
        <v>36</v>
      </c>
      <c r="Q1880" s="353" t="s">
        <v>2750</v>
      </c>
    </row>
    <row r="1881" spans="1:17" s="52" customFormat="1" ht="76.5" x14ac:dyDescent="0.2">
      <c r="A1881" s="331" t="s">
        <v>2701</v>
      </c>
      <c r="B1881" s="160" t="s">
        <v>2702</v>
      </c>
      <c r="C1881" s="186" t="s">
        <v>2014</v>
      </c>
      <c r="D1881" s="186" t="s">
        <v>2867</v>
      </c>
      <c r="E1881" s="208" t="s">
        <v>869</v>
      </c>
      <c r="F1881" s="346" t="s">
        <v>870</v>
      </c>
      <c r="G1881" s="344">
        <v>80101706</v>
      </c>
      <c r="H1881" s="229" t="s">
        <v>2868</v>
      </c>
      <c r="I1881" s="152">
        <v>10</v>
      </c>
      <c r="J1881" s="160" t="s">
        <v>33</v>
      </c>
      <c r="K1881" s="114">
        <v>60852000</v>
      </c>
      <c r="L1881" s="350"/>
      <c r="M1881" s="351"/>
      <c r="N1881" s="334" t="s">
        <v>2869</v>
      </c>
      <c r="O1881" s="352" t="s">
        <v>127</v>
      </c>
      <c r="P1881" s="166" t="s">
        <v>68</v>
      </c>
      <c r="Q1881" s="352" t="s">
        <v>2767</v>
      </c>
    </row>
    <row r="1882" spans="1:17" s="52" customFormat="1" ht="76.5" x14ac:dyDescent="0.2">
      <c r="A1882" s="331" t="s">
        <v>2701</v>
      </c>
      <c r="B1882" s="160" t="s">
        <v>2702</v>
      </c>
      <c r="C1882" s="186" t="s">
        <v>2014</v>
      </c>
      <c r="D1882" s="186" t="s">
        <v>2867</v>
      </c>
      <c r="E1882" s="208" t="s">
        <v>869</v>
      </c>
      <c r="F1882" s="346" t="s">
        <v>870</v>
      </c>
      <c r="G1882" s="344">
        <v>80101706</v>
      </c>
      <c r="H1882" s="354" t="s">
        <v>2870</v>
      </c>
      <c r="I1882" s="152">
        <v>10</v>
      </c>
      <c r="J1882" s="160" t="s">
        <v>33</v>
      </c>
      <c r="K1882" s="114">
        <v>60852000</v>
      </c>
      <c r="L1882" s="350"/>
      <c r="M1882" s="351"/>
      <c r="N1882" s="334" t="s">
        <v>2871</v>
      </c>
      <c r="O1882" s="352" t="s">
        <v>127</v>
      </c>
      <c r="P1882" s="166" t="s">
        <v>68</v>
      </c>
      <c r="Q1882" s="352" t="s">
        <v>2767</v>
      </c>
    </row>
    <row r="1883" spans="1:17" s="52" customFormat="1" ht="90" thickBot="1" x14ac:dyDescent="0.25">
      <c r="A1883" s="331" t="s">
        <v>2701</v>
      </c>
      <c r="B1883" s="160" t="s">
        <v>2702</v>
      </c>
      <c r="C1883" s="186" t="s">
        <v>2872</v>
      </c>
      <c r="D1883" s="186" t="s">
        <v>2873</v>
      </c>
      <c r="E1883" s="208" t="s">
        <v>869</v>
      </c>
      <c r="F1883" s="346" t="s">
        <v>870</v>
      </c>
      <c r="G1883" s="344">
        <v>80101706</v>
      </c>
      <c r="H1883" s="354" t="s">
        <v>2874</v>
      </c>
      <c r="I1883" s="152">
        <v>10</v>
      </c>
      <c r="J1883" s="160" t="s">
        <v>33</v>
      </c>
      <c r="K1883" s="114">
        <v>71500000</v>
      </c>
      <c r="L1883" s="350"/>
      <c r="M1883" s="355"/>
      <c r="N1883" s="334" t="s">
        <v>2875</v>
      </c>
      <c r="O1883" s="352" t="s">
        <v>127</v>
      </c>
      <c r="P1883" s="166" t="s">
        <v>68</v>
      </c>
      <c r="Q1883" s="352" t="s">
        <v>2767</v>
      </c>
    </row>
    <row r="1884" spans="1:17" s="52" customFormat="1" ht="102" x14ac:dyDescent="0.2">
      <c r="A1884" s="331" t="s">
        <v>2701</v>
      </c>
      <c r="B1884" s="160" t="s">
        <v>2702</v>
      </c>
      <c r="C1884" s="186" t="s">
        <v>2014</v>
      </c>
      <c r="D1884" s="186" t="s">
        <v>2867</v>
      </c>
      <c r="E1884" s="208" t="s">
        <v>869</v>
      </c>
      <c r="F1884" s="346" t="s">
        <v>870</v>
      </c>
      <c r="G1884" s="344">
        <v>80101706</v>
      </c>
      <c r="H1884" s="354" t="s">
        <v>2876</v>
      </c>
      <c r="I1884" s="152">
        <v>10</v>
      </c>
      <c r="J1884" s="160" t="s">
        <v>33</v>
      </c>
      <c r="K1884" s="114">
        <v>44000000</v>
      </c>
      <c r="L1884" s="335"/>
      <c r="M1884" s="169"/>
      <c r="N1884" s="334" t="s">
        <v>2877</v>
      </c>
      <c r="O1884" s="352" t="s">
        <v>127</v>
      </c>
      <c r="P1884" s="166" t="s">
        <v>68</v>
      </c>
      <c r="Q1884" s="352" t="s">
        <v>2767</v>
      </c>
    </row>
    <row r="1885" spans="1:17" s="52" customFormat="1" ht="102" x14ac:dyDescent="0.2">
      <c r="A1885" s="331" t="s">
        <v>2701</v>
      </c>
      <c r="B1885" s="160" t="s">
        <v>2702</v>
      </c>
      <c r="C1885" s="186" t="s">
        <v>2014</v>
      </c>
      <c r="D1885" s="186" t="s">
        <v>2867</v>
      </c>
      <c r="E1885" s="208" t="s">
        <v>869</v>
      </c>
      <c r="F1885" s="346" t="s">
        <v>870</v>
      </c>
      <c r="G1885" s="344">
        <v>80101706</v>
      </c>
      <c r="H1885" s="354" t="s">
        <v>2876</v>
      </c>
      <c r="I1885" s="152">
        <v>10</v>
      </c>
      <c r="J1885" s="160" t="s">
        <v>33</v>
      </c>
      <c r="K1885" s="114">
        <v>44000000</v>
      </c>
      <c r="L1885" s="335"/>
      <c r="M1885" s="169"/>
      <c r="N1885" s="334" t="s">
        <v>2878</v>
      </c>
      <c r="O1885" s="352" t="s">
        <v>127</v>
      </c>
      <c r="P1885" s="166" t="s">
        <v>68</v>
      </c>
      <c r="Q1885" s="352" t="s">
        <v>2767</v>
      </c>
    </row>
    <row r="1886" spans="1:17" s="52" customFormat="1" ht="76.5" x14ac:dyDescent="0.2">
      <c r="A1886" s="331" t="s">
        <v>2701</v>
      </c>
      <c r="B1886" s="160" t="s">
        <v>2702</v>
      </c>
      <c r="C1886" s="186" t="s">
        <v>2872</v>
      </c>
      <c r="D1886" s="186" t="s">
        <v>2873</v>
      </c>
      <c r="E1886" s="208" t="s">
        <v>869</v>
      </c>
      <c r="F1886" s="346" t="s">
        <v>870</v>
      </c>
      <c r="G1886" s="344">
        <v>80101706</v>
      </c>
      <c r="H1886" s="354" t="s">
        <v>2879</v>
      </c>
      <c r="I1886" s="152">
        <v>10</v>
      </c>
      <c r="J1886" s="160" t="s">
        <v>33</v>
      </c>
      <c r="K1886" s="114">
        <v>71500000</v>
      </c>
      <c r="L1886" s="335"/>
      <c r="M1886" s="169"/>
      <c r="N1886" s="334" t="s">
        <v>2880</v>
      </c>
      <c r="O1886" s="352" t="s">
        <v>127</v>
      </c>
      <c r="P1886" s="166" t="s">
        <v>68</v>
      </c>
      <c r="Q1886" s="352" t="s">
        <v>2767</v>
      </c>
    </row>
    <row r="1887" spans="1:17" s="52" customFormat="1" ht="89.25" x14ac:dyDescent="0.2">
      <c r="A1887" s="331" t="s">
        <v>2701</v>
      </c>
      <c r="B1887" s="160" t="s">
        <v>2702</v>
      </c>
      <c r="C1887" s="186" t="s">
        <v>41</v>
      </c>
      <c r="D1887" s="186" t="s">
        <v>2881</v>
      </c>
      <c r="E1887" s="208" t="s">
        <v>869</v>
      </c>
      <c r="F1887" s="346" t="s">
        <v>870</v>
      </c>
      <c r="G1887" s="344">
        <v>80101706</v>
      </c>
      <c r="H1887" s="229" t="s">
        <v>2882</v>
      </c>
      <c r="I1887" s="152">
        <v>10</v>
      </c>
      <c r="J1887" s="160" t="s">
        <v>33</v>
      </c>
      <c r="K1887" s="114">
        <v>82500000</v>
      </c>
      <c r="L1887" s="347"/>
      <c r="M1887" s="348"/>
      <c r="N1887" s="334" t="s">
        <v>2883</v>
      </c>
      <c r="O1887" s="352" t="s">
        <v>127</v>
      </c>
      <c r="P1887" s="166" t="s">
        <v>68</v>
      </c>
      <c r="Q1887" s="352" t="s">
        <v>2767</v>
      </c>
    </row>
    <row r="1888" spans="1:17" s="52" customFormat="1" ht="127.5" x14ac:dyDescent="0.2">
      <c r="A1888" s="331" t="s">
        <v>2701</v>
      </c>
      <c r="B1888" s="160" t="s">
        <v>2702</v>
      </c>
      <c r="C1888" s="186" t="s">
        <v>2776</v>
      </c>
      <c r="D1888" s="186" t="s">
        <v>2884</v>
      </c>
      <c r="E1888" s="208" t="s">
        <v>869</v>
      </c>
      <c r="F1888" s="346" t="s">
        <v>870</v>
      </c>
      <c r="G1888" s="344">
        <v>80101706</v>
      </c>
      <c r="H1888" s="229" t="s">
        <v>2885</v>
      </c>
      <c r="I1888" s="152">
        <v>10</v>
      </c>
      <c r="J1888" s="160" t="s">
        <v>33</v>
      </c>
      <c r="K1888" s="114">
        <v>82500000</v>
      </c>
      <c r="L1888" s="350"/>
      <c r="M1888" s="351"/>
      <c r="N1888" s="334" t="s">
        <v>2886</v>
      </c>
      <c r="O1888" s="352" t="s">
        <v>127</v>
      </c>
      <c r="P1888" s="166" t="s">
        <v>68</v>
      </c>
      <c r="Q1888" s="352" t="s">
        <v>2767</v>
      </c>
    </row>
    <row r="1889" spans="1:17" s="52" customFormat="1" ht="140.25" x14ac:dyDescent="0.2">
      <c r="A1889" s="331" t="s">
        <v>2701</v>
      </c>
      <c r="B1889" s="160" t="s">
        <v>2702</v>
      </c>
      <c r="C1889" s="186" t="s">
        <v>2738</v>
      </c>
      <c r="D1889" s="186" t="s">
        <v>2887</v>
      </c>
      <c r="E1889" s="208" t="s">
        <v>869</v>
      </c>
      <c r="F1889" s="346" t="s">
        <v>870</v>
      </c>
      <c r="G1889" s="344">
        <v>80101706</v>
      </c>
      <c r="H1889" s="354" t="s">
        <v>2888</v>
      </c>
      <c r="I1889" s="152">
        <v>10</v>
      </c>
      <c r="J1889" s="160" t="s">
        <v>33</v>
      </c>
      <c r="K1889" s="114">
        <v>60852000</v>
      </c>
      <c r="L1889" s="350"/>
      <c r="M1889" s="351"/>
      <c r="N1889" s="334" t="s">
        <v>2889</v>
      </c>
      <c r="O1889" s="352" t="s">
        <v>127</v>
      </c>
      <c r="P1889" s="166" t="s">
        <v>68</v>
      </c>
      <c r="Q1889" s="352" t="s">
        <v>2767</v>
      </c>
    </row>
    <row r="1890" spans="1:17" s="52" customFormat="1" ht="140.25" x14ac:dyDescent="0.2">
      <c r="A1890" s="331" t="s">
        <v>2701</v>
      </c>
      <c r="B1890" s="160" t="s">
        <v>2702</v>
      </c>
      <c r="C1890" s="186" t="s">
        <v>2738</v>
      </c>
      <c r="D1890" s="186" t="s">
        <v>2890</v>
      </c>
      <c r="E1890" s="208" t="s">
        <v>869</v>
      </c>
      <c r="F1890" s="346" t="s">
        <v>870</v>
      </c>
      <c r="G1890" s="344">
        <v>80101706</v>
      </c>
      <c r="H1890" s="354" t="s">
        <v>2891</v>
      </c>
      <c r="I1890" s="152">
        <v>10</v>
      </c>
      <c r="J1890" s="160" t="s">
        <v>33</v>
      </c>
      <c r="K1890" s="114">
        <v>60852000</v>
      </c>
      <c r="L1890" s="350"/>
      <c r="M1890" s="351"/>
      <c r="N1890" s="334" t="s">
        <v>2892</v>
      </c>
      <c r="O1890" s="352" t="s">
        <v>127</v>
      </c>
      <c r="P1890" s="166" t="s">
        <v>68</v>
      </c>
      <c r="Q1890" s="352" t="s">
        <v>2767</v>
      </c>
    </row>
    <row r="1891" spans="1:17" s="52" customFormat="1" ht="127.5" x14ac:dyDescent="0.2">
      <c r="A1891" s="331" t="s">
        <v>2701</v>
      </c>
      <c r="B1891" s="160" t="s">
        <v>2702</v>
      </c>
      <c r="C1891" s="186" t="s">
        <v>2738</v>
      </c>
      <c r="D1891" s="186" t="s">
        <v>2890</v>
      </c>
      <c r="E1891" s="208" t="s">
        <v>869</v>
      </c>
      <c r="F1891" s="346" t="s">
        <v>870</v>
      </c>
      <c r="G1891" s="344">
        <v>80101706</v>
      </c>
      <c r="H1891" s="354" t="s">
        <v>2893</v>
      </c>
      <c r="I1891" s="152">
        <v>10</v>
      </c>
      <c r="J1891" s="160" t="s">
        <v>33</v>
      </c>
      <c r="K1891" s="114">
        <v>60852000</v>
      </c>
      <c r="L1891" s="350"/>
      <c r="M1891" s="351"/>
      <c r="N1891" s="334" t="s">
        <v>2894</v>
      </c>
      <c r="O1891" s="352" t="s">
        <v>127</v>
      </c>
      <c r="P1891" s="166" t="s">
        <v>68</v>
      </c>
      <c r="Q1891" s="352" t="s">
        <v>2767</v>
      </c>
    </row>
    <row r="1892" spans="1:17" s="52" customFormat="1" ht="153" x14ac:dyDescent="0.2">
      <c r="A1892" s="331" t="s">
        <v>2701</v>
      </c>
      <c r="B1892" s="160" t="s">
        <v>2702</v>
      </c>
      <c r="C1892" s="186" t="s">
        <v>2738</v>
      </c>
      <c r="D1892" s="186" t="s">
        <v>2890</v>
      </c>
      <c r="E1892" s="208" t="s">
        <v>869</v>
      </c>
      <c r="F1892" s="346" t="s">
        <v>870</v>
      </c>
      <c r="G1892" s="344">
        <v>80101706</v>
      </c>
      <c r="H1892" s="354" t="s">
        <v>2895</v>
      </c>
      <c r="I1892" s="152">
        <v>10</v>
      </c>
      <c r="J1892" s="160" t="s">
        <v>33</v>
      </c>
      <c r="K1892" s="114">
        <v>99000000</v>
      </c>
      <c r="L1892" s="350"/>
      <c r="M1892" s="351"/>
      <c r="N1892" s="334" t="s">
        <v>2896</v>
      </c>
      <c r="O1892" s="352" t="s">
        <v>127</v>
      </c>
      <c r="P1892" s="166" t="s">
        <v>68</v>
      </c>
      <c r="Q1892" s="352" t="s">
        <v>2767</v>
      </c>
    </row>
    <row r="1893" spans="1:17" s="52" customFormat="1" ht="153" x14ac:dyDescent="0.2">
      <c r="A1893" s="331" t="s">
        <v>2701</v>
      </c>
      <c r="B1893" s="160" t="s">
        <v>2702</v>
      </c>
      <c r="C1893" s="186" t="s">
        <v>2738</v>
      </c>
      <c r="D1893" s="186" t="s">
        <v>2887</v>
      </c>
      <c r="E1893" s="208" t="s">
        <v>869</v>
      </c>
      <c r="F1893" s="346" t="s">
        <v>870</v>
      </c>
      <c r="G1893" s="344">
        <v>80101706</v>
      </c>
      <c r="H1893" s="354" t="s">
        <v>2897</v>
      </c>
      <c r="I1893" s="152">
        <v>10</v>
      </c>
      <c r="J1893" s="160" t="s">
        <v>33</v>
      </c>
      <c r="K1893" s="114">
        <v>82500000</v>
      </c>
      <c r="L1893" s="350"/>
      <c r="M1893" s="351"/>
      <c r="N1893" s="334" t="s">
        <v>2898</v>
      </c>
      <c r="O1893" s="352" t="s">
        <v>127</v>
      </c>
      <c r="P1893" s="166" t="s">
        <v>68</v>
      </c>
      <c r="Q1893" s="352" t="s">
        <v>2767</v>
      </c>
    </row>
    <row r="1894" spans="1:17" s="52" customFormat="1" ht="114.75" x14ac:dyDescent="0.2">
      <c r="A1894" s="331" t="s">
        <v>2701</v>
      </c>
      <c r="B1894" s="160" t="s">
        <v>2702</v>
      </c>
      <c r="C1894" s="186" t="s">
        <v>2014</v>
      </c>
      <c r="D1894" s="186" t="s">
        <v>2867</v>
      </c>
      <c r="E1894" s="208" t="s">
        <v>869</v>
      </c>
      <c r="F1894" s="346" t="s">
        <v>870</v>
      </c>
      <c r="G1894" s="344">
        <v>80101706</v>
      </c>
      <c r="H1894" s="354" t="s">
        <v>2899</v>
      </c>
      <c r="I1894" s="152">
        <v>10</v>
      </c>
      <c r="J1894" s="160" t="s">
        <v>33</v>
      </c>
      <c r="K1894" s="114">
        <v>60852000</v>
      </c>
      <c r="L1894" s="350"/>
      <c r="M1894" s="351"/>
      <c r="N1894" s="334" t="s">
        <v>2900</v>
      </c>
      <c r="O1894" s="352" t="s">
        <v>127</v>
      </c>
      <c r="P1894" s="166" t="s">
        <v>68</v>
      </c>
      <c r="Q1894" s="352" t="s">
        <v>2767</v>
      </c>
    </row>
    <row r="1895" spans="1:17" s="52" customFormat="1" ht="63.75" x14ac:dyDescent="0.2">
      <c r="A1895" s="331" t="s">
        <v>2701</v>
      </c>
      <c r="B1895" s="160" t="s">
        <v>2702</v>
      </c>
      <c r="C1895" s="186" t="s">
        <v>2014</v>
      </c>
      <c r="D1895" s="186" t="s">
        <v>2867</v>
      </c>
      <c r="E1895" s="208" t="s">
        <v>869</v>
      </c>
      <c r="F1895" s="346" t="s">
        <v>870</v>
      </c>
      <c r="G1895" s="344">
        <v>80101706</v>
      </c>
      <c r="H1895" s="354" t="s">
        <v>2901</v>
      </c>
      <c r="I1895" s="152">
        <v>10</v>
      </c>
      <c r="J1895" s="160" t="s">
        <v>33</v>
      </c>
      <c r="K1895" s="114">
        <v>60852000</v>
      </c>
      <c r="L1895" s="350"/>
      <c r="M1895" s="351"/>
      <c r="N1895" s="334" t="s">
        <v>2902</v>
      </c>
      <c r="O1895" s="352" t="s">
        <v>127</v>
      </c>
      <c r="P1895" s="166" t="s">
        <v>68</v>
      </c>
      <c r="Q1895" s="352" t="s">
        <v>2767</v>
      </c>
    </row>
    <row r="1896" spans="1:17" s="52" customFormat="1" ht="102" x14ac:dyDescent="0.2">
      <c r="A1896" s="331" t="s">
        <v>2701</v>
      </c>
      <c r="B1896" s="160" t="s">
        <v>2702</v>
      </c>
      <c r="C1896" s="186" t="s">
        <v>2703</v>
      </c>
      <c r="D1896" s="186" t="s">
        <v>2903</v>
      </c>
      <c r="E1896" s="208" t="s">
        <v>869</v>
      </c>
      <c r="F1896" s="346" t="s">
        <v>870</v>
      </c>
      <c r="G1896" s="344">
        <v>80101706</v>
      </c>
      <c r="H1896" s="229" t="s">
        <v>2904</v>
      </c>
      <c r="I1896" s="152">
        <v>10</v>
      </c>
      <c r="J1896" s="160" t="s">
        <v>33</v>
      </c>
      <c r="K1896" s="114">
        <v>96250000</v>
      </c>
      <c r="L1896" s="350"/>
      <c r="M1896" s="351"/>
      <c r="N1896" s="334" t="s">
        <v>2905</v>
      </c>
      <c r="O1896" s="352" t="s">
        <v>127</v>
      </c>
      <c r="P1896" s="166" t="s">
        <v>68</v>
      </c>
      <c r="Q1896" s="352" t="s">
        <v>2767</v>
      </c>
    </row>
    <row r="1897" spans="1:17" s="52" customFormat="1" ht="89.25" x14ac:dyDescent="0.2">
      <c r="A1897" s="331" t="s">
        <v>2701</v>
      </c>
      <c r="B1897" s="160" t="s">
        <v>2702</v>
      </c>
      <c r="C1897" s="186" t="s">
        <v>2014</v>
      </c>
      <c r="D1897" s="186" t="s">
        <v>2867</v>
      </c>
      <c r="E1897" s="208" t="s">
        <v>869</v>
      </c>
      <c r="F1897" s="346" t="s">
        <v>870</v>
      </c>
      <c r="G1897" s="344">
        <v>80101706</v>
      </c>
      <c r="H1897" s="354" t="s">
        <v>2906</v>
      </c>
      <c r="I1897" s="152">
        <v>10</v>
      </c>
      <c r="J1897" s="160" t="s">
        <v>33</v>
      </c>
      <c r="K1897" s="114">
        <v>33176000</v>
      </c>
      <c r="L1897" s="350"/>
      <c r="M1897" s="351"/>
      <c r="N1897" s="334" t="s">
        <v>2907</v>
      </c>
      <c r="O1897" s="352" t="s">
        <v>127</v>
      </c>
      <c r="P1897" s="166" t="s">
        <v>68</v>
      </c>
      <c r="Q1897" s="352" t="s">
        <v>2767</v>
      </c>
    </row>
    <row r="1898" spans="1:17" s="52" customFormat="1" ht="140.25" x14ac:dyDescent="0.2">
      <c r="A1898" s="331" t="s">
        <v>2701</v>
      </c>
      <c r="B1898" s="160" t="s">
        <v>2702</v>
      </c>
      <c r="C1898" s="186" t="s">
        <v>2738</v>
      </c>
      <c r="D1898" s="186" t="s">
        <v>2908</v>
      </c>
      <c r="E1898" s="208" t="s">
        <v>869</v>
      </c>
      <c r="F1898" s="346" t="s">
        <v>870</v>
      </c>
      <c r="G1898" s="344">
        <v>80101706</v>
      </c>
      <c r="H1898" s="354" t="s">
        <v>2909</v>
      </c>
      <c r="I1898" s="152">
        <v>10</v>
      </c>
      <c r="J1898" s="160" t="s">
        <v>33</v>
      </c>
      <c r="K1898" s="114">
        <v>71500000</v>
      </c>
      <c r="L1898" s="350"/>
      <c r="M1898" s="351"/>
      <c r="N1898" s="334" t="s">
        <v>2910</v>
      </c>
      <c r="O1898" s="352" t="s">
        <v>127</v>
      </c>
      <c r="P1898" s="166" t="s">
        <v>68</v>
      </c>
      <c r="Q1898" s="352" t="s">
        <v>2767</v>
      </c>
    </row>
    <row r="1899" spans="1:17" s="52" customFormat="1" ht="76.5" x14ac:dyDescent="0.2">
      <c r="A1899" s="331" t="s">
        <v>2701</v>
      </c>
      <c r="B1899" s="160" t="s">
        <v>2702</v>
      </c>
      <c r="C1899" s="186" t="s">
        <v>41</v>
      </c>
      <c r="D1899" s="186" t="s">
        <v>2881</v>
      </c>
      <c r="E1899" s="208" t="s">
        <v>869</v>
      </c>
      <c r="F1899" s="346" t="s">
        <v>870</v>
      </c>
      <c r="G1899" s="344">
        <v>80101706</v>
      </c>
      <c r="H1899" s="356" t="s">
        <v>2911</v>
      </c>
      <c r="I1899" s="152">
        <v>10</v>
      </c>
      <c r="J1899" s="160" t="s">
        <v>33</v>
      </c>
      <c r="K1899" s="114">
        <v>71500000</v>
      </c>
      <c r="L1899" s="350"/>
      <c r="M1899" s="351"/>
      <c r="N1899" s="334" t="s">
        <v>2912</v>
      </c>
      <c r="O1899" s="352" t="s">
        <v>127</v>
      </c>
      <c r="P1899" s="166" t="s">
        <v>68</v>
      </c>
      <c r="Q1899" s="352" t="s">
        <v>2767</v>
      </c>
    </row>
    <row r="1900" spans="1:17" s="52" customFormat="1" ht="63.75" x14ac:dyDescent="0.2">
      <c r="A1900" s="331" t="s">
        <v>2701</v>
      </c>
      <c r="B1900" s="160" t="s">
        <v>2702</v>
      </c>
      <c r="C1900" s="186" t="s">
        <v>2746</v>
      </c>
      <c r="D1900" s="186" t="s">
        <v>2913</v>
      </c>
      <c r="E1900" s="208" t="s">
        <v>869</v>
      </c>
      <c r="F1900" s="346" t="s">
        <v>870</v>
      </c>
      <c r="G1900" s="344">
        <v>80101706</v>
      </c>
      <c r="H1900" s="356" t="s">
        <v>2914</v>
      </c>
      <c r="I1900" s="152">
        <v>10</v>
      </c>
      <c r="J1900" s="160" t="s">
        <v>33</v>
      </c>
      <c r="K1900" s="114">
        <v>11500000</v>
      </c>
      <c r="L1900" s="350"/>
      <c r="M1900" s="351"/>
      <c r="N1900" s="334" t="s">
        <v>2915</v>
      </c>
      <c r="O1900" s="352" t="s">
        <v>127</v>
      </c>
      <c r="P1900" s="166" t="s">
        <v>68</v>
      </c>
      <c r="Q1900" s="352" t="s">
        <v>2767</v>
      </c>
    </row>
    <row r="1901" spans="1:17" s="52" customFormat="1" ht="114.75" x14ac:dyDescent="0.2">
      <c r="A1901" s="331" t="s">
        <v>2701</v>
      </c>
      <c r="B1901" s="357" t="s">
        <v>2702</v>
      </c>
      <c r="C1901" s="358" t="s">
        <v>2703</v>
      </c>
      <c r="D1901" s="358" t="s">
        <v>2916</v>
      </c>
      <c r="E1901" s="208" t="s">
        <v>869</v>
      </c>
      <c r="F1901" s="346" t="s">
        <v>870</v>
      </c>
      <c r="G1901" s="344">
        <v>80101706</v>
      </c>
      <c r="H1901" s="229" t="s">
        <v>2917</v>
      </c>
      <c r="I1901" s="152">
        <v>10</v>
      </c>
      <c r="J1901" s="160" t="s">
        <v>33</v>
      </c>
      <c r="K1901" s="114">
        <v>65000000</v>
      </c>
      <c r="L1901" s="350"/>
      <c r="M1901" s="351"/>
      <c r="N1901" s="334" t="s">
        <v>2905</v>
      </c>
      <c r="O1901" s="352" t="s">
        <v>127</v>
      </c>
      <c r="P1901" s="166" t="s">
        <v>68</v>
      </c>
      <c r="Q1901" s="352" t="s">
        <v>2767</v>
      </c>
    </row>
    <row r="1902" spans="1:17" s="52" customFormat="1" ht="102" x14ac:dyDescent="0.2">
      <c r="A1902" s="359" t="s">
        <v>2701</v>
      </c>
      <c r="B1902" s="208" t="s">
        <v>2702</v>
      </c>
      <c r="C1902" s="186" t="s">
        <v>2703</v>
      </c>
      <c r="D1902" s="186" t="s">
        <v>2916</v>
      </c>
      <c r="E1902" s="208" t="s">
        <v>869</v>
      </c>
      <c r="F1902" s="346" t="s">
        <v>870</v>
      </c>
      <c r="G1902" s="344">
        <v>80101706</v>
      </c>
      <c r="H1902" s="354" t="s">
        <v>2918</v>
      </c>
      <c r="I1902" s="152">
        <v>10</v>
      </c>
      <c r="J1902" s="160" t="s">
        <v>33</v>
      </c>
      <c r="K1902" s="114">
        <v>35000000</v>
      </c>
      <c r="L1902" s="350"/>
      <c r="M1902" s="351"/>
      <c r="N1902" s="334" t="s">
        <v>2919</v>
      </c>
      <c r="O1902" s="352" t="s">
        <v>35</v>
      </c>
      <c r="P1902" s="166" t="s">
        <v>36</v>
      </c>
      <c r="Q1902" s="352" t="s">
        <v>2767</v>
      </c>
    </row>
    <row r="1903" spans="1:17" s="52" customFormat="1" ht="102" x14ac:dyDescent="0.2">
      <c r="A1903" s="359" t="s">
        <v>2701</v>
      </c>
      <c r="B1903" s="208" t="s">
        <v>2702</v>
      </c>
      <c r="C1903" s="186" t="s">
        <v>2703</v>
      </c>
      <c r="D1903" s="186" t="s">
        <v>2916</v>
      </c>
      <c r="E1903" s="208" t="s">
        <v>869</v>
      </c>
      <c r="F1903" s="346" t="s">
        <v>870</v>
      </c>
      <c r="G1903" s="344">
        <v>80101706</v>
      </c>
      <c r="H1903" s="354" t="s">
        <v>2920</v>
      </c>
      <c r="I1903" s="152">
        <v>10</v>
      </c>
      <c r="J1903" s="160" t="s">
        <v>33</v>
      </c>
      <c r="K1903" s="114">
        <v>35000000</v>
      </c>
      <c r="L1903" s="350"/>
      <c r="M1903" s="351"/>
      <c r="N1903" s="334" t="s">
        <v>2905</v>
      </c>
      <c r="O1903" s="352" t="s">
        <v>35</v>
      </c>
      <c r="P1903" s="166" t="s">
        <v>36</v>
      </c>
      <c r="Q1903" s="352" t="s">
        <v>2767</v>
      </c>
    </row>
    <row r="1904" spans="1:17" s="52" customFormat="1" ht="89.25" x14ac:dyDescent="0.2">
      <c r="A1904" s="359" t="s">
        <v>2921</v>
      </c>
      <c r="B1904" s="208" t="s">
        <v>2702</v>
      </c>
      <c r="C1904" s="186" t="s">
        <v>41</v>
      </c>
      <c r="D1904" s="186" t="s">
        <v>2881</v>
      </c>
      <c r="E1904" s="208" t="s">
        <v>869</v>
      </c>
      <c r="F1904" s="346" t="s">
        <v>870</v>
      </c>
      <c r="G1904" s="344">
        <v>80101706</v>
      </c>
      <c r="H1904" s="354" t="s">
        <v>12850</v>
      </c>
      <c r="I1904" s="152">
        <v>10</v>
      </c>
      <c r="J1904" s="160" t="s">
        <v>33</v>
      </c>
      <c r="K1904" s="116">
        <v>75000000</v>
      </c>
      <c r="L1904" s="350"/>
      <c r="M1904" s="351"/>
      <c r="N1904" s="334" t="s">
        <v>2922</v>
      </c>
      <c r="O1904" s="352" t="s">
        <v>127</v>
      </c>
      <c r="P1904" s="166" t="s">
        <v>68</v>
      </c>
      <c r="Q1904" s="352" t="s">
        <v>2767</v>
      </c>
    </row>
    <row r="1905" spans="1:21" s="52" customFormat="1" ht="38.25" x14ac:dyDescent="0.2">
      <c r="A1905" s="359" t="s">
        <v>2923</v>
      </c>
      <c r="B1905" s="208" t="s">
        <v>2702</v>
      </c>
      <c r="C1905" s="186" t="s">
        <v>356</v>
      </c>
      <c r="D1905" s="186" t="s">
        <v>2924</v>
      </c>
      <c r="E1905" s="208" t="s">
        <v>1309</v>
      </c>
      <c r="F1905" s="346" t="s">
        <v>870</v>
      </c>
      <c r="G1905" s="344">
        <v>80101706</v>
      </c>
      <c r="H1905" s="354" t="s">
        <v>2925</v>
      </c>
      <c r="I1905" s="152">
        <v>10</v>
      </c>
      <c r="J1905" s="160" t="s">
        <v>33</v>
      </c>
      <c r="K1905" s="116">
        <v>37610000</v>
      </c>
      <c r="L1905" s="350"/>
      <c r="M1905" s="351"/>
      <c r="N1905" s="334" t="s">
        <v>2926</v>
      </c>
      <c r="O1905" s="352" t="s">
        <v>35</v>
      </c>
      <c r="P1905" s="166" t="s">
        <v>36</v>
      </c>
      <c r="Q1905" s="352" t="s">
        <v>2767</v>
      </c>
    </row>
    <row r="1906" spans="1:21" s="52" customFormat="1" ht="63.75" x14ac:dyDescent="0.2">
      <c r="A1906" s="360" t="s">
        <v>2701</v>
      </c>
      <c r="B1906" s="208" t="s">
        <v>2702</v>
      </c>
      <c r="C1906" s="186" t="s">
        <v>2703</v>
      </c>
      <c r="D1906" s="186" t="s">
        <v>2724</v>
      </c>
      <c r="E1906" s="208" t="s">
        <v>781</v>
      </c>
      <c r="F1906" s="340" t="s">
        <v>233</v>
      </c>
      <c r="G1906" s="336">
        <v>15101504</v>
      </c>
      <c r="H1906" s="336" t="s">
        <v>2725</v>
      </c>
      <c r="I1906" s="361">
        <v>10</v>
      </c>
      <c r="J1906" s="362" t="s">
        <v>230</v>
      </c>
      <c r="K1906" s="116">
        <v>8000000000.04</v>
      </c>
      <c r="L1906" s="350"/>
      <c r="M1906" s="351"/>
      <c r="N1906" s="334" t="s">
        <v>2726</v>
      </c>
      <c r="O1906" s="166" t="s">
        <v>127</v>
      </c>
      <c r="P1906" s="166" t="s">
        <v>127</v>
      </c>
      <c r="Q1906" s="166" t="s">
        <v>2727</v>
      </c>
    </row>
    <row r="1907" spans="1:21" s="52" customFormat="1" ht="38.25" x14ac:dyDescent="0.2">
      <c r="A1907" s="360" t="s">
        <v>2701</v>
      </c>
      <c r="B1907" s="160" t="s">
        <v>2702</v>
      </c>
      <c r="C1907" s="186" t="s">
        <v>2014</v>
      </c>
      <c r="D1907" s="186" t="s">
        <v>2728</v>
      </c>
      <c r="E1907" s="208" t="s">
        <v>781</v>
      </c>
      <c r="F1907" s="340" t="s">
        <v>233</v>
      </c>
      <c r="G1907" s="336" t="s">
        <v>2729</v>
      </c>
      <c r="H1907" s="336" t="s">
        <v>2730</v>
      </c>
      <c r="I1907" s="361">
        <v>10</v>
      </c>
      <c r="J1907" s="362" t="s">
        <v>230</v>
      </c>
      <c r="K1907" s="116">
        <v>1750000000</v>
      </c>
      <c r="L1907" s="350"/>
      <c r="M1907" s="351"/>
      <c r="N1907" s="334" t="s">
        <v>2731</v>
      </c>
      <c r="O1907" s="166" t="s">
        <v>127</v>
      </c>
      <c r="P1907" s="166" t="s">
        <v>127</v>
      </c>
      <c r="Q1907" s="166" t="s">
        <v>2727</v>
      </c>
    </row>
    <row r="1908" spans="1:21" s="52" customFormat="1" ht="76.5" x14ac:dyDescent="0.2">
      <c r="A1908" s="360" t="s">
        <v>2701</v>
      </c>
      <c r="B1908" s="208" t="s">
        <v>2702</v>
      </c>
      <c r="C1908" s="358" t="s">
        <v>2014</v>
      </c>
      <c r="D1908" s="186" t="s">
        <v>2728</v>
      </c>
      <c r="E1908" s="208" t="s">
        <v>812</v>
      </c>
      <c r="F1908" s="340" t="s">
        <v>262</v>
      </c>
      <c r="G1908" s="336" t="s">
        <v>2927</v>
      </c>
      <c r="H1908" s="336" t="s">
        <v>2928</v>
      </c>
      <c r="I1908" s="361">
        <v>10</v>
      </c>
      <c r="J1908" s="362" t="s">
        <v>230</v>
      </c>
      <c r="K1908" s="116">
        <v>375000000</v>
      </c>
      <c r="L1908" s="350"/>
      <c r="M1908" s="351"/>
      <c r="N1908" s="334" t="s">
        <v>2929</v>
      </c>
      <c r="O1908" s="166" t="s">
        <v>127</v>
      </c>
      <c r="P1908" s="166" t="s">
        <v>127</v>
      </c>
      <c r="Q1908" s="353" t="s">
        <v>2713</v>
      </c>
    </row>
    <row r="1909" spans="1:21" s="52" customFormat="1" ht="63.75" x14ac:dyDescent="0.2">
      <c r="A1909" s="360" t="s">
        <v>2921</v>
      </c>
      <c r="B1909" s="208" t="s">
        <v>2702</v>
      </c>
      <c r="C1909" s="358" t="s">
        <v>2014</v>
      </c>
      <c r="D1909" s="186" t="s">
        <v>2930</v>
      </c>
      <c r="E1909" s="208" t="s">
        <v>842</v>
      </c>
      <c r="F1909" s="340" t="s">
        <v>338</v>
      </c>
      <c r="G1909" s="336" t="s">
        <v>2931</v>
      </c>
      <c r="H1909" s="336" t="s">
        <v>2932</v>
      </c>
      <c r="I1909" s="361">
        <v>10</v>
      </c>
      <c r="J1909" s="362" t="s">
        <v>230</v>
      </c>
      <c r="K1909" s="116">
        <v>1400000000</v>
      </c>
      <c r="L1909" s="350"/>
      <c r="M1909" s="351"/>
      <c r="N1909" s="334" t="s">
        <v>2933</v>
      </c>
      <c r="O1909" s="166" t="s">
        <v>127</v>
      </c>
      <c r="P1909" s="166" t="s">
        <v>127</v>
      </c>
      <c r="Q1909" s="353" t="s">
        <v>2934</v>
      </c>
    </row>
    <row r="1910" spans="1:21" s="52" customFormat="1" ht="38.25" x14ac:dyDescent="0.2">
      <c r="A1910" s="360" t="s">
        <v>2701</v>
      </c>
      <c r="B1910" s="208" t="s">
        <v>2702</v>
      </c>
      <c r="C1910" s="358" t="s">
        <v>2746</v>
      </c>
      <c r="D1910" s="358" t="s">
        <v>2935</v>
      </c>
      <c r="E1910" s="208" t="s">
        <v>848</v>
      </c>
      <c r="F1910" s="340" t="s">
        <v>639</v>
      </c>
      <c r="G1910" s="336" t="s">
        <v>2936</v>
      </c>
      <c r="H1910" s="336" t="s">
        <v>2937</v>
      </c>
      <c r="I1910" s="361">
        <v>10</v>
      </c>
      <c r="J1910" s="362" t="s">
        <v>230</v>
      </c>
      <c r="K1910" s="116">
        <v>11666271560</v>
      </c>
      <c r="L1910" s="350"/>
      <c r="M1910" s="351"/>
      <c r="N1910" s="334" t="s">
        <v>2863</v>
      </c>
      <c r="O1910" s="166" t="s">
        <v>127</v>
      </c>
      <c r="P1910" s="166" t="s">
        <v>127</v>
      </c>
      <c r="Q1910" s="353" t="s">
        <v>2708</v>
      </c>
    </row>
    <row r="1911" spans="1:21" s="52" customFormat="1" ht="38.25" x14ac:dyDescent="0.2">
      <c r="A1911" s="360" t="s">
        <v>2701</v>
      </c>
      <c r="B1911" s="208" t="s">
        <v>2702</v>
      </c>
      <c r="C1911" s="358" t="s">
        <v>2746</v>
      </c>
      <c r="D1911" s="358" t="s">
        <v>2935</v>
      </c>
      <c r="E1911" s="208" t="s">
        <v>848</v>
      </c>
      <c r="F1911" s="340" t="s">
        <v>639</v>
      </c>
      <c r="G1911" s="336" t="s">
        <v>2938</v>
      </c>
      <c r="H1911" s="336" t="s">
        <v>2939</v>
      </c>
      <c r="I1911" s="361">
        <v>10</v>
      </c>
      <c r="J1911" s="362" t="s">
        <v>230</v>
      </c>
      <c r="K1911" s="116">
        <v>800000000</v>
      </c>
      <c r="L1911" s="350"/>
      <c r="M1911" s="351"/>
      <c r="N1911" s="334" t="s">
        <v>2863</v>
      </c>
      <c r="O1911" s="166" t="s">
        <v>127</v>
      </c>
      <c r="P1911" s="166" t="s">
        <v>127</v>
      </c>
      <c r="Q1911" s="353" t="s">
        <v>2940</v>
      </c>
    </row>
    <row r="1912" spans="1:21" s="52" customFormat="1" ht="38.25" x14ac:dyDescent="0.2">
      <c r="A1912" s="360" t="s">
        <v>2701</v>
      </c>
      <c r="B1912" s="208" t="s">
        <v>2702</v>
      </c>
      <c r="C1912" s="358" t="s">
        <v>2746</v>
      </c>
      <c r="D1912" s="358" t="s">
        <v>2935</v>
      </c>
      <c r="E1912" s="208" t="s">
        <v>1620</v>
      </c>
      <c r="F1912" s="340" t="s">
        <v>1621</v>
      </c>
      <c r="G1912" s="336">
        <v>20102301</v>
      </c>
      <c r="H1912" s="336" t="s">
        <v>1621</v>
      </c>
      <c r="I1912" s="361">
        <v>10</v>
      </c>
      <c r="J1912" s="362" t="s">
        <v>230</v>
      </c>
      <c r="K1912" s="116">
        <v>320000000</v>
      </c>
      <c r="L1912" s="350"/>
      <c r="M1912" s="351"/>
      <c r="N1912" s="334" t="s">
        <v>2863</v>
      </c>
      <c r="O1912" s="166" t="s">
        <v>127</v>
      </c>
      <c r="P1912" s="166" t="s">
        <v>127</v>
      </c>
      <c r="Q1912" s="353" t="s">
        <v>2940</v>
      </c>
    </row>
    <row r="1913" spans="1:21" s="52" customFormat="1" ht="51" x14ac:dyDescent="0.2">
      <c r="A1913" s="360" t="s">
        <v>2701</v>
      </c>
      <c r="B1913" s="208" t="s">
        <v>2702</v>
      </c>
      <c r="C1913" s="358" t="s">
        <v>2014</v>
      </c>
      <c r="D1913" s="186" t="s">
        <v>2728</v>
      </c>
      <c r="E1913" s="208" t="s">
        <v>862</v>
      </c>
      <c r="F1913" s="340" t="s">
        <v>368</v>
      </c>
      <c r="G1913" s="336">
        <v>84131503</v>
      </c>
      <c r="H1913" s="363" t="s">
        <v>2774</v>
      </c>
      <c r="I1913" s="361">
        <v>10</v>
      </c>
      <c r="J1913" s="362" t="s">
        <v>230</v>
      </c>
      <c r="K1913" s="116">
        <v>300000000</v>
      </c>
      <c r="L1913" s="350"/>
      <c r="M1913" s="351"/>
      <c r="N1913" s="334" t="s">
        <v>2775</v>
      </c>
      <c r="O1913" s="166" t="s">
        <v>127</v>
      </c>
      <c r="P1913" s="166" t="s">
        <v>127</v>
      </c>
      <c r="Q1913" s="166" t="s">
        <v>2750</v>
      </c>
    </row>
    <row r="1914" spans="1:21" s="52" customFormat="1" ht="51" x14ac:dyDescent="0.2">
      <c r="A1914" s="360" t="s">
        <v>2701</v>
      </c>
      <c r="B1914" s="208" t="s">
        <v>2702</v>
      </c>
      <c r="C1914" s="358" t="s">
        <v>2776</v>
      </c>
      <c r="D1914" s="186" t="s">
        <v>2777</v>
      </c>
      <c r="E1914" s="208" t="s">
        <v>865</v>
      </c>
      <c r="F1914" s="340" t="s">
        <v>866</v>
      </c>
      <c r="G1914" s="342">
        <v>80131500</v>
      </c>
      <c r="H1914" s="336" t="s">
        <v>2778</v>
      </c>
      <c r="I1914" s="361">
        <v>10</v>
      </c>
      <c r="J1914" s="362" t="s">
        <v>230</v>
      </c>
      <c r="K1914" s="116">
        <v>209580142.40000001</v>
      </c>
      <c r="L1914" s="350"/>
      <c r="M1914" s="351"/>
      <c r="N1914" s="334" t="s">
        <v>2775</v>
      </c>
      <c r="O1914" s="166" t="s">
        <v>127</v>
      </c>
      <c r="P1914" s="166" t="s">
        <v>127</v>
      </c>
      <c r="Q1914" s="352" t="s">
        <v>2767</v>
      </c>
    </row>
    <row r="1915" spans="1:21" s="52" customFormat="1" ht="38.25" x14ac:dyDescent="0.2">
      <c r="A1915" s="360" t="s">
        <v>2701</v>
      </c>
      <c r="B1915" s="208" t="s">
        <v>2702</v>
      </c>
      <c r="C1915" s="358" t="s">
        <v>2014</v>
      </c>
      <c r="D1915" s="186" t="s">
        <v>2780</v>
      </c>
      <c r="E1915" s="208" t="s">
        <v>874</v>
      </c>
      <c r="F1915" s="340" t="s">
        <v>371</v>
      </c>
      <c r="G1915" s="336" t="s">
        <v>2787</v>
      </c>
      <c r="H1915" s="336" t="s">
        <v>2788</v>
      </c>
      <c r="I1915" s="361">
        <v>10</v>
      </c>
      <c r="J1915" s="362" t="s">
        <v>230</v>
      </c>
      <c r="K1915" s="116">
        <v>370000000</v>
      </c>
      <c r="L1915" s="350"/>
      <c r="M1915" s="351"/>
      <c r="N1915" s="334" t="s">
        <v>2789</v>
      </c>
      <c r="O1915" s="166" t="s">
        <v>127</v>
      </c>
      <c r="P1915" s="166" t="s">
        <v>127</v>
      </c>
      <c r="Q1915" s="166" t="s">
        <v>2750</v>
      </c>
    </row>
    <row r="1916" spans="1:21" s="52" customFormat="1" ht="38.25" x14ac:dyDescent="0.2">
      <c r="A1916" s="360" t="s">
        <v>2701</v>
      </c>
      <c r="B1916" s="208" t="s">
        <v>2702</v>
      </c>
      <c r="C1916" s="358" t="s">
        <v>2014</v>
      </c>
      <c r="D1916" s="186" t="s">
        <v>2728</v>
      </c>
      <c r="E1916" s="208" t="s">
        <v>880</v>
      </c>
      <c r="F1916" s="340" t="s">
        <v>374</v>
      </c>
      <c r="G1916" s="336">
        <v>78181500</v>
      </c>
      <c r="H1916" s="336" t="s">
        <v>2941</v>
      </c>
      <c r="I1916" s="361">
        <v>10</v>
      </c>
      <c r="J1916" s="362" t="s">
        <v>230</v>
      </c>
      <c r="K1916" s="116">
        <v>1000000000</v>
      </c>
      <c r="L1916" s="350"/>
      <c r="M1916" s="351"/>
      <c r="N1916" s="334" t="s">
        <v>2805</v>
      </c>
      <c r="O1916" s="166" t="s">
        <v>127</v>
      </c>
      <c r="P1916" s="166" t="s">
        <v>127</v>
      </c>
      <c r="Q1916" s="353" t="s">
        <v>2750</v>
      </c>
    </row>
    <row r="1917" spans="1:21" s="52" customFormat="1" ht="76.5" x14ac:dyDescent="0.2">
      <c r="A1917" s="360" t="s">
        <v>2701</v>
      </c>
      <c r="B1917" s="364" t="s">
        <v>2702</v>
      </c>
      <c r="C1917" s="358" t="s">
        <v>2703</v>
      </c>
      <c r="D1917" s="358" t="s">
        <v>2814</v>
      </c>
      <c r="E1917" s="364" t="s">
        <v>2942</v>
      </c>
      <c r="F1917" s="365" t="s">
        <v>374</v>
      </c>
      <c r="G1917" s="342" t="s">
        <v>2943</v>
      </c>
      <c r="H1917" s="342" t="s">
        <v>2816</v>
      </c>
      <c r="I1917" s="361">
        <v>10</v>
      </c>
      <c r="J1917" s="362" t="s">
        <v>230</v>
      </c>
      <c r="K1917" s="116">
        <v>5233728440</v>
      </c>
      <c r="L1917" s="350"/>
      <c r="M1917" s="351"/>
      <c r="N1917" s="366" t="s">
        <v>2817</v>
      </c>
      <c r="O1917" s="166" t="s">
        <v>127</v>
      </c>
      <c r="P1917" s="166" t="s">
        <v>127</v>
      </c>
      <c r="Q1917" s="352" t="s">
        <v>2767</v>
      </c>
    </row>
    <row r="1918" spans="1:21" ht="38.25" x14ac:dyDescent="0.2">
      <c r="A1918" s="152" t="s">
        <v>2921</v>
      </c>
      <c r="B1918" s="153" t="s">
        <v>2944</v>
      </c>
      <c r="C1918" s="138" t="s">
        <v>2012</v>
      </c>
      <c r="D1918" s="137" t="s">
        <v>2945</v>
      </c>
      <c r="E1918" s="139" t="s">
        <v>2946</v>
      </c>
      <c r="F1918" s="138" t="s">
        <v>2947</v>
      </c>
      <c r="G1918" s="138">
        <v>45121504</v>
      </c>
      <c r="H1918" s="367" t="s">
        <v>2948</v>
      </c>
      <c r="I1918" s="136">
        <v>10</v>
      </c>
      <c r="J1918" s="141" t="s">
        <v>33</v>
      </c>
      <c r="K1918" s="368">
        <v>9000000</v>
      </c>
      <c r="L1918" s="172">
        <v>2</v>
      </c>
      <c r="M1918" s="137" t="s">
        <v>34</v>
      </c>
      <c r="N1918" s="369"/>
      <c r="O1918" s="138" t="s">
        <v>79</v>
      </c>
      <c r="P1918" s="138" t="s">
        <v>80</v>
      </c>
      <c r="Q1918" s="138" t="s">
        <v>2949</v>
      </c>
      <c r="U1918" s="58"/>
    </row>
    <row r="1919" spans="1:21" ht="63.75" x14ac:dyDescent="0.2">
      <c r="A1919" s="331" t="s">
        <v>2921</v>
      </c>
      <c r="B1919" s="169" t="s">
        <v>2944</v>
      </c>
      <c r="C1919" s="138" t="s">
        <v>2012</v>
      </c>
      <c r="D1919" s="144" t="s">
        <v>2945</v>
      </c>
      <c r="E1919" s="145" t="s">
        <v>2950</v>
      </c>
      <c r="F1919" s="146" t="s">
        <v>2951</v>
      </c>
      <c r="G1919" s="146">
        <v>45121602</v>
      </c>
      <c r="H1919" s="370" t="s">
        <v>2952</v>
      </c>
      <c r="I1919" s="136">
        <v>10</v>
      </c>
      <c r="J1919" s="141" t="s">
        <v>33</v>
      </c>
      <c r="K1919" s="371">
        <v>250000</v>
      </c>
      <c r="L1919" s="176">
        <v>1</v>
      </c>
      <c r="M1919" s="144" t="s">
        <v>34</v>
      </c>
      <c r="N1919" s="372"/>
      <c r="O1919" s="146" t="s">
        <v>79</v>
      </c>
      <c r="P1919" s="146" t="s">
        <v>80</v>
      </c>
      <c r="Q1919" s="146" t="s">
        <v>2949</v>
      </c>
    </row>
    <row r="1920" spans="1:21" ht="63.75" x14ac:dyDescent="0.2">
      <c r="A1920" s="331" t="s">
        <v>2921</v>
      </c>
      <c r="B1920" s="169" t="s">
        <v>2944</v>
      </c>
      <c r="C1920" s="146" t="s">
        <v>50</v>
      </c>
      <c r="D1920" s="144" t="s">
        <v>2953</v>
      </c>
      <c r="E1920" s="145" t="s">
        <v>2950</v>
      </c>
      <c r="F1920" s="146" t="s">
        <v>2951</v>
      </c>
      <c r="G1920" s="146">
        <v>52161500</v>
      </c>
      <c r="H1920" s="370" t="s">
        <v>2954</v>
      </c>
      <c r="I1920" s="136">
        <v>10</v>
      </c>
      <c r="J1920" s="141" t="s">
        <v>33</v>
      </c>
      <c r="K1920" s="371">
        <v>170000000</v>
      </c>
      <c r="L1920" s="176">
        <v>1</v>
      </c>
      <c r="M1920" s="144" t="s">
        <v>34</v>
      </c>
      <c r="N1920" s="372"/>
      <c r="O1920" s="146" t="s">
        <v>67</v>
      </c>
      <c r="P1920" s="146" t="s">
        <v>36</v>
      </c>
      <c r="Q1920" s="146" t="s">
        <v>2955</v>
      </c>
      <c r="R1920" s="117"/>
    </row>
    <row r="1921" spans="1:17" ht="38.25" x14ac:dyDescent="0.2">
      <c r="A1921" s="331" t="s">
        <v>2921</v>
      </c>
      <c r="B1921" s="169" t="s">
        <v>2944</v>
      </c>
      <c r="C1921" s="146" t="s">
        <v>2014</v>
      </c>
      <c r="D1921" s="144" t="s">
        <v>2956</v>
      </c>
      <c r="E1921" s="145" t="s">
        <v>2957</v>
      </c>
      <c r="F1921" s="146" t="s">
        <v>2958</v>
      </c>
      <c r="G1921" s="146" t="s">
        <v>2959</v>
      </c>
      <c r="H1921" s="370" t="s">
        <v>2960</v>
      </c>
      <c r="I1921" s="136">
        <v>10</v>
      </c>
      <c r="J1921" s="141" t="s">
        <v>33</v>
      </c>
      <c r="K1921" s="371">
        <v>60000000</v>
      </c>
      <c r="L1921" s="176">
        <v>1</v>
      </c>
      <c r="M1921" s="144" t="s">
        <v>34</v>
      </c>
      <c r="N1921" s="372"/>
      <c r="O1921" s="146" t="s">
        <v>68</v>
      </c>
      <c r="P1921" s="146" t="s">
        <v>67</v>
      </c>
      <c r="Q1921" s="146" t="s">
        <v>2961</v>
      </c>
    </row>
    <row r="1922" spans="1:17" ht="25.5" x14ac:dyDescent="0.2">
      <c r="A1922" s="331" t="s">
        <v>2921</v>
      </c>
      <c r="B1922" s="169" t="s">
        <v>2944</v>
      </c>
      <c r="C1922" s="146" t="s">
        <v>2014</v>
      </c>
      <c r="D1922" s="144" t="s">
        <v>2962</v>
      </c>
      <c r="E1922" s="145" t="s">
        <v>2963</v>
      </c>
      <c r="F1922" s="146" t="s">
        <v>2964</v>
      </c>
      <c r="G1922" s="146">
        <v>15101506</v>
      </c>
      <c r="H1922" s="370" t="s">
        <v>2965</v>
      </c>
      <c r="I1922" s="136">
        <v>10</v>
      </c>
      <c r="J1922" s="141" t="s">
        <v>230</v>
      </c>
      <c r="K1922" s="371">
        <v>270000000</v>
      </c>
      <c r="L1922" s="176">
        <v>1</v>
      </c>
      <c r="M1922" s="144" t="s">
        <v>34</v>
      </c>
      <c r="N1922" s="372"/>
      <c r="O1922" s="146" t="s">
        <v>127</v>
      </c>
      <c r="P1922" s="146" t="s">
        <v>127</v>
      </c>
      <c r="Q1922" s="146" t="s">
        <v>2966</v>
      </c>
    </row>
    <row r="1923" spans="1:17" ht="25.5" x14ac:dyDescent="0.2">
      <c r="A1923" s="331" t="s">
        <v>2921</v>
      </c>
      <c r="B1923" s="169" t="s">
        <v>2944</v>
      </c>
      <c r="C1923" s="146" t="s">
        <v>2014</v>
      </c>
      <c r="D1923" s="144" t="s">
        <v>2962</v>
      </c>
      <c r="E1923" s="145" t="s">
        <v>2963</v>
      </c>
      <c r="F1923" s="146" t="s">
        <v>2964</v>
      </c>
      <c r="G1923" s="146">
        <v>15101506</v>
      </c>
      <c r="H1923" s="370" t="s">
        <v>2967</v>
      </c>
      <c r="I1923" s="136">
        <v>10</v>
      </c>
      <c r="J1923" s="141" t="s">
        <v>33</v>
      </c>
      <c r="K1923" s="371">
        <v>915000000</v>
      </c>
      <c r="L1923" s="176">
        <v>1</v>
      </c>
      <c r="M1923" s="144" t="s">
        <v>34</v>
      </c>
      <c r="N1923" s="372"/>
      <c r="O1923" s="146" t="s">
        <v>67</v>
      </c>
      <c r="P1923" s="146" t="s">
        <v>67</v>
      </c>
      <c r="Q1923" s="146" t="s">
        <v>2966</v>
      </c>
    </row>
    <row r="1924" spans="1:17" ht="25.5" x14ac:dyDescent="0.2">
      <c r="A1924" s="331" t="s">
        <v>2921</v>
      </c>
      <c r="B1924" s="169" t="s">
        <v>2944</v>
      </c>
      <c r="C1924" s="146" t="s">
        <v>190</v>
      </c>
      <c r="D1924" s="144" t="s">
        <v>854</v>
      </c>
      <c r="E1924" s="145" t="s">
        <v>2968</v>
      </c>
      <c r="F1924" s="146" t="s">
        <v>2969</v>
      </c>
      <c r="G1924" s="146">
        <v>46181504</v>
      </c>
      <c r="H1924" s="370" t="s">
        <v>2970</v>
      </c>
      <c r="I1924" s="136">
        <v>10</v>
      </c>
      <c r="J1924" s="141" t="s">
        <v>33</v>
      </c>
      <c r="K1924" s="371">
        <v>1950000</v>
      </c>
      <c r="L1924" s="176">
        <v>1</v>
      </c>
      <c r="M1924" s="144" t="s">
        <v>34</v>
      </c>
      <c r="N1924" s="372"/>
      <c r="O1924" s="146" t="s">
        <v>68</v>
      </c>
      <c r="P1924" s="146" t="s">
        <v>67</v>
      </c>
      <c r="Q1924" s="146" t="s">
        <v>2949</v>
      </c>
    </row>
    <row r="1925" spans="1:17" ht="38.25" x14ac:dyDescent="0.2">
      <c r="A1925" s="331" t="s">
        <v>2921</v>
      </c>
      <c r="B1925" s="169" t="s">
        <v>2944</v>
      </c>
      <c r="C1925" s="146" t="s">
        <v>2971</v>
      </c>
      <c r="D1925" s="144" t="s">
        <v>2972</v>
      </c>
      <c r="E1925" s="145" t="s">
        <v>2973</v>
      </c>
      <c r="F1925" s="146" t="s">
        <v>2974</v>
      </c>
      <c r="G1925" s="146">
        <v>56121902</v>
      </c>
      <c r="H1925" s="370" t="s">
        <v>2975</v>
      </c>
      <c r="I1925" s="136">
        <v>10</v>
      </c>
      <c r="J1925" s="141" t="s">
        <v>33</v>
      </c>
      <c r="K1925" s="371">
        <v>17500000</v>
      </c>
      <c r="L1925" s="176">
        <v>1</v>
      </c>
      <c r="M1925" s="144" t="s">
        <v>34</v>
      </c>
      <c r="N1925" s="372"/>
      <c r="O1925" s="146" t="s">
        <v>79</v>
      </c>
      <c r="P1925" s="146" t="s">
        <v>901</v>
      </c>
      <c r="Q1925" s="146" t="s">
        <v>2949</v>
      </c>
    </row>
    <row r="1926" spans="1:17" ht="38.25" x14ac:dyDescent="0.2">
      <c r="A1926" s="331" t="s">
        <v>2921</v>
      </c>
      <c r="B1926" s="169" t="s">
        <v>2944</v>
      </c>
      <c r="C1926" s="146" t="s">
        <v>2971</v>
      </c>
      <c r="D1926" s="144" t="s">
        <v>2972</v>
      </c>
      <c r="E1926" s="145" t="s">
        <v>2973</v>
      </c>
      <c r="F1926" s="146" t="s">
        <v>2974</v>
      </c>
      <c r="G1926" s="146">
        <v>95131700</v>
      </c>
      <c r="H1926" s="370" t="s">
        <v>2976</v>
      </c>
      <c r="I1926" s="136">
        <v>10</v>
      </c>
      <c r="J1926" s="141" t="s">
        <v>33</v>
      </c>
      <c r="K1926" s="371">
        <v>1200000</v>
      </c>
      <c r="L1926" s="176">
        <v>1</v>
      </c>
      <c r="M1926" s="144" t="s">
        <v>34</v>
      </c>
      <c r="N1926" s="372"/>
      <c r="O1926" s="146" t="s">
        <v>79</v>
      </c>
      <c r="P1926" s="146" t="s">
        <v>901</v>
      </c>
      <c r="Q1926" s="146" t="s">
        <v>2949</v>
      </c>
    </row>
    <row r="1927" spans="1:17" ht="63.75" x14ac:dyDescent="0.2">
      <c r="A1927" s="331" t="s">
        <v>2921</v>
      </c>
      <c r="B1927" s="169" t="s">
        <v>2944</v>
      </c>
      <c r="C1927" s="146" t="s">
        <v>2014</v>
      </c>
      <c r="D1927" s="144" t="s">
        <v>2956</v>
      </c>
      <c r="E1927" s="145" t="s">
        <v>834</v>
      </c>
      <c r="F1927" s="146" t="s">
        <v>316</v>
      </c>
      <c r="G1927" s="146" t="s">
        <v>2977</v>
      </c>
      <c r="H1927" s="370" t="s">
        <v>2978</v>
      </c>
      <c r="I1927" s="136">
        <v>10</v>
      </c>
      <c r="J1927" s="141" t="s">
        <v>33</v>
      </c>
      <c r="K1927" s="371">
        <v>130000000</v>
      </c>
      <c r="L1927" s="176">
        <v>1</v>
      </c>
      <c r="M1927" s="144" t="s">
        <v>34</v>
      </c>
      <c r="N1927" s="372"/>
      <c r="O1927" s="146" t="s">
        <v>67</v>
      </c>
      <c r="P1927" s="146" t="s">
        <v>35</v>
      </c>
      <c r="Q1927" s="146" t="s">
        <v>2961</v>
      </c>
    </row>
    <row r="1928" spans="1:17" ht="25.5" x14ac:dyDescent="0.2">
      <c r="A1928" s="331" t="s">
        <v>2921</v>
      </c>
      <c r="B1928" s="169" t="s">
        <v>2944</v>
      </c>
      <c r="C1928" s="146" t="s">
        <v>356</v>
      </c>
      <c r="D1928" s="144" t="s">
        <v>989</v>
      </c>
      <c r="E1928" s="145" t="s">
        <v>834</v>
      </c>
      <c r="F1928" s="146" t="s">
        <v>316</v>
      </c>
      <c r="G1928" s="146">
        <v>49101701</v>
      </c>
      <c r="H1928" s="370" t="s">
        <v>2979</v>
      </c>
      <c r="I1928" s="136">
        <v>10</v>
      </c>
      <c r="J1928" s="141" t="s">
        <v>33</v>
      </c>
      <c r="K1928" s="371">
        <v>40000000</v>
      </c>
      <c r="L1928" s="176">
        <v>1</v>
      </c>
      <c r="M1928" s="144" t="s">
        <v>34</v>
      </c>
      <c r="N1928" s="372"/>
      <c r="O1928" s="146" t="s">
        <v>68</v>
      </c>
      <c r="P1928" s="146" t="s">
        <v>35</v>
      </c>
      <c r="Q1928" s="146" t="s">
        <v>2961</v>
      </c>
    </row>
    <row r="1929" spans="1:17" ht="25.5" x14ac:dyDescent="0.2">
      <c r="A1929" s="331" t="s">
        <v>2921</v>
      </c>
      <c r="B1929" s="169" t="s">
        <v>2944</v>
      </c>
      <c r="C1929" s="146" t="s">
        <v>2014</v>
      </c>
      <c r="D1929" s="144" t="s">
        <v>2956</v>
      </c>
      <c r="E1929" s="145" t="s">
        <v>2980</v>
      </c>
      <c r="F1929" s="146" t="s">
        <v>2981</v>
      </c>
      <c r="G1929" s="146">
        <v>90101800</v>
      </c>
      <c r="H1929" s="370" t="s">
        <v>2982</v>
      </c>
      <c r="I1929" s="136">
        <v>10</v>
      </c>
      <c r="J1929" s="141" t="s">
        <v>33</v>
      </c>
      <c r="K1929" s="371">
        <v>130000000</v>
      </c>
      <c r="L1929" s="176">
        <v>1</v>
      </c>
      <c r="M1929" s="144" t="s">
        <v>268</v>
      </c>
      <c r="N1929" s="372"/>
      <c r="O1929" s="146" t="s">
        <v>127</v>
      </c>
      <c r="P1929" s="146" t="s">
        <v>68</v>
      </c>
      <c r="Q1929" s="146" t="s">
        <v>2961</v>
      </c>
    </row>
    <row r="1930" spans="1:17" ht="38.25" x14ac:dyDescent="0.2">
      <c r="A1930" s="331" t="s">
        <v>2921</v>
      </c>
      <c r="B1930" s="169" t="s">
        <v>2944</v>
      </c>
      <c r="C1930" s="146" t="s">
        <v>2014</v>
      </c>
      <c r="D1930" s="144" t="s">
        <v>2956</v>
      </c>
      <c r="E1930" s="145" t="s">
        <v>2983</v>
      </c>
      <c r="F1930" s="146" t="s">
        <v>2984</v>
      </c>
      <c r="G1930" s="146">
        <v>83101800</v>
      </c>
      <c r="H1930" s="370" t="s">
        <v>2985</v>
      </c>
      <c r="I1930" s="136">
        <v>10</v>
      </c>
      <c r="J1930" s="141" t="s">
        <v>33</v>
      </c>
      <c r="K1930" s="371">
        <v>130000000</v>
      </c>
      <c r="L1930" s="176">
        <v>1</v>
      </c>
      <c r="M1930" s="144" t="s">
        <v>268</v>
      </c>
      <c r="N1930" s="372"/>
      <c r="O1930" s="146" t="s">
        <v>127</v>
      </c>
      <c r="P1930" s="146" t="s">
        <v>366</v>
      </c>
      <c r="Q1930" s="146" t="s">
        <v>2986</v>
      </c>
    </row>
    <row r="1931" spans="1:17" ht="38.25" x14ac:dyDescent="0.2">
      <c r="A1931" s="331" t="s">
        <v>2921</v>
      </c>
      <c r="B1931" s="169" t="s">
        <v>2944</v>
      </c>
      <c r="C1931" s="146" t="s">
        <v>2014</v>
      </c>
      <c r="D1931" s="144" t="s">
        <v>2956</v>
      </c>
      <c r="E1931" s="145" t="s">
        <v>2983</v>
      </c>
      <c r="F1931" s="146" t="s">
        <v>2984</v>
      </c>
      <c r="G1931" s="146">
        <v>83101500</v>
      </c>
      <c r="H1931" s="370" t="s">
        <v>2987</v>
      </c>
      <c r="I1931" s="136">
        <v>10</v>
      </c>
      <c r="J1931" s="141" t="s">
        <v>33</v>
      </c>
      <c r="K1931" s="371">
        <v>20000000</v>
      </c>
      <c r="L1931" s="176">
        <v>1</v>
      </c>
      <c r="M1931" s="144" t="s">
        <v>268</v>
      </c>
      <c r="N1931" s="372"/>
      <c r="O1931" s="146" t="s">
        <v>127</v>
      </c>
      <c r="P1931" s="146" t="s">
        <v>366</v>
      </c>
      <c r="Q1931" s="146" t="s">
        <v>2986</v>
      </c>
    </row>
    <row r="1932" spans="1:17" ht="25.5" x14ac:dyDescent="0.2">
      <c r="A1932" s="331" t="s">
        <v>2921</v>
      </c>
      <c r="B1932" s="169" t="s">
        <v>2944</v>
      </c>
      <c r="C1932" s="146" t="s">
        <v>2014</v>
      </c>
      <c r="D1932" s="144" t="s">
        <v>2962</v>
      </c>
      <c r="E1932" s="145" t="s">
        <v>2988</v>
      </c>
      <c r="F1932" s="146" t="s">
        <v>2989</v>
      </c>
      <c r="G1932" s="146">
        <v>84131603</v>
      </c>
      <c r="H1932" s="370" t="s">
        <v>2990</v>
      </c>
      <c r="I1932" s="136">
        <v>10</v>
      </c>
      <c r="J1932" s="141" t="s">
        <v>33</v>
      </c>
      <c r="K1932" s="371">
        <v>80061800</v>
      </c>
      <c r="L1932" s="176">
        <v>1</v>
      </c>
      <c r="M1932" s="144" t="s">
        <v>268</v>
      </c>
      <c r="N1932" s="372"/>
      <c r="O1932" s="146" t="s">
        <v>68</v>
      </c>
      <c r="P1932" s="146" t="s">
        <v>67</v>
      </c>
      <c r="Q1932" s="146" t="s">
        <v>2961</v>
      </c>
    </row>
    <row r="1933" spans="1:17" ht="25.5" x14ac:dyDescent="0.2">
      <c r="A1933" s="331" t="s">
        <v>2921</v>
      </c>
      <c r="B1933" s="169" t="s">
        <v>2944</v>
      </c>
      <c r="C1933" s="146" t="s">
        <v>2014</v>
      </c>
      <c r="D1933" s="144" t="s">
        <v>2962</v>
      </c>
      <c r="E1933" s="145" t="s">
        <v>2988</v>
      </c>
      <c r="F1933" s="146" t="s">
        <v>2989</v>
      </c>
      <c r="G1933" s="146">
        <v>84131603</v>
      </c>
      <c r="H1933" s="370" t="s">
        <v>2991</v>
      </c>
      <c r="I1933" s="136">
        <v>10</v>
      </c>
      <c r="J1933" s="141" t="s">
        <v>230</v>
      </c>
      <c r="K1933" s="371">
        <v>25938200</v>
      </c>
      <c r="L1933" s="176">
        <v>1</v>
      </c>
      <c r="M1933" s="144" t="s">
        <v>268</v>
      </c>
      <c r="N1933" s="372"/>
      <c r="O1933" s="146" t="s">
        <v>127</v>
      </c>
      <c r="P1933" s="146" t="s">
        <v>127</v>
      </c>
      <c r="Q1933" s="146" t="s">
        <v>2961</v>
      </c>
    </row>
    <row r="1934" spans="1:17" ht="51" x14ac:dyDescent="0.2">
      <c r="A1934" s="331" t="s">
        <v>2921</v>
      </c>
      <c r="B1934" s="169" t="s">
        <v>2944</v>
      </c>
      <c r="C1934" s="146" t="s">
        <v>41</v>
      </c>
      <c r="D1934" s="144" t="s">
        <v>2992</v>
      </c>
      <c r="E1934" s="145" t="s">
        <v>2993</v>
      </c>
      <c r="F1934" s="146" t="s">
        <v>2994</v>
      </c>
      <c r="G1934" s="146">
        <v>80131502</v>
      </c>
      <c r="H1934" s="370" t="s">
        <v>2995</v>
      </c>
      <c r="I1934" s="136">
        <v>10</v>
      </c>
      <c r="J1934" s="141" t="s">
        <v>33</v>
      </c>
      <c r="K1934" s="371">
        <v>2405586030</v>
      </c>
      <c r="L1934" s="176">
        <v>1</v>
      </c>
      <c r="M1934" s="144" t="s">
        <v>268</v>
      </c>
      <c r="N1934" s="372"/>
      <c r="O1934" s="146" t="s">
        <v>68</v>
      </c>
      <c r="P1934" s="146" t="s">
        <v>67</v>
      </c>
      <c r="Q1934" s="146" t="s">
        <v>2996</v>
      </c>
    </row>
    <row r="1935" spans="1:17" ht="51" x14ac:dyDescent="0.2">
      <c r="A1935" s="331" t="s">
        <v>2921</v>
      </c>
      <c r="B1935" s="169" t="s">
        <v>2944</v>
      </c>
      <c r="C1935" s="146" t="s">
        <v>41</v>
      </c>
      <c r="D1935" s="144" t="s">
        <v>2992</v>
      </c>
      <c r="E1935" s="145" t="s">
        <v>2993</v>
      </c>
      <c r="F1935" s="146" t="s">
        <v>2994</v>
      </c>
      <c r="G1935" s="146">
        <v>80131502</v>
      </c>
      <c r="H1935" s="370" t="s">
        <v>2997</v>
      </c>
      <c r="I1935" s="136">
        <v>10</v>
      </c>
      <c r="J1935" s="141" t="s">
        <v>230</v>
      </c>
      <c r="K1935" s="371">
        <v>716573970</v>
      </c>
      <c r="L1935" s="176">
        <v>1</v>
      </c>
      <c r="M1935" s="144" t="s">
        <v>268</v>
      </c>
      <c r="N1935" s="372"/>
      <c r="O1935" s="146" t="s">
        <v>127</v>
      </c>
      <c r="P1935" s="146" t="s">
        <v>127</v>
      </c>
      <c r="Q1935" s="146" t="s">
        <v>2996</v>
      </c>
    </row>
    <row r="1936" spans="1:17" ht="51" x14ac:dyDescent="0.2">
      <c r="A1936" s="331" t="s">
        <v>2921</v>
      </c>
      <c r="B1936" s="169" t="s">
        <v>2944</v>
      </c>
      <c r="C1936" s="146" t="s">
        <v>2014</v>
      </c>
      <c r="D1936" s="144" t="s">
        <v>2956</v>
      </c>
      <c r="E1936" s="145" t="s">
        <v>2993</v>
      </c>
      <c r="F1936" s="146" t="s">
        <v>2994</v>
      </c>
      <c r="G1936" s="146">
        <v>80131502</v>
      </c>
      <c r="H1936" s="370" t="s">
        <v>2998</v>
      </c>
      <c r="I1936" s="136">
        <v>10</v>
      </c>
      <c r="J1936" s="141" t="s">
        <v>33</v>
      </c>
      <c r="K1936" s="371">
        <v>349648000</v>
      </c>
      <c r="L1936" s="176">
        <v>1</v>
      </c>
      <c r="M1936" s="144" t="s">
        <v>268</v>
      </c>
      <c r="N1936" s="372"/>
      <c r="O1936" s="146" t="s">
        <v>127</v>
      </c>
      <c r="P1936" s="146" t="s">
        <v>68</v>
      </c>
      <c r="Q1936" s="146" t="s">
        <v>2996</v>
      </c>
    </row>
    <row r="1937" spans="1:18" ht="51" x14ac:dyDescent="0.2">
      <c r="A1937" s="331" t="s">
        <v>2921</v>
      </c>
      <c r="B1937" s="169" t="s">
        <v>2944</v>
      </c>
      <c r="C1937" s="146" t="s">
        <v>2014</v>
      </c>
      <c r="D1937" s="144" t="s">
        <v>2956</v>
      </c>
      <c r="E1937" s="145" t="s">
        <v>2993</v>
      </c>
      <c r="F1937" s="146" t="s">
        <v>2994</v>
      </c>
      <c r="G1937" s="146">
        <v>80131502</v>
      </c>
      <c r="H1937" s="370" t="s">
        <v>2999</v>
      </c>
      <c r="I1937" s="136">
        <v>10</v>
      </c>
      <c r="J1937" s="141" t="s">
        <v>230</v>
      </c>
      <c r="K1937" s="371">
        <v>98352000</v>
      </c>
      <c r="L1937" s="176">
        <v>1</v>
      </c>
      <c r="M1937" s="144" t="s">
        <v>268</v>
      </c>
      <c r="N1937" s="372"/>
      <c r="O1937" s="146" t="s">
        <v>127</v>
      </c>
      <c r="P1937" s="146" t="s">
        <v>127</v>
      </c>
      <c r="Q1937" s="146" t="s">
        <v>2996</v>
      </c>
    </row>
    <row r="1938" spans="1:18" ht="25.5" x14ac:dyDescent="0.2">
      <c r="A1938" s="331" t="s">
        <v>2921</v>
      </c>
      <c r="B1938" s="169" t="s">
        <v>2944</v>
      </c>
      <c r="C1938" s="146" t="s">
        <v>356</v>
      </c>
      <c r="D1938" s="144" t="s">
        <v>989</v>
      </c>
      <c r="E1938" s="145" t="s">
        <v>3000</v>
      </c>
      <c r="F1938" s="146" t="s">
        <v>3001</v>
      </c>
      <c r="G1938" s="146">
        <v>80111500</v>
      </c>
      <c r="H1938" s="370" t="s">
        <v>3002</v>
      </c>
      <c r="I1938" s="136">
        <v>10</v>
      </c>
      <c r="J1938" s="141" t="s">
        <v>33</v>
      </c>
      <c r="K1938" s="371">
        <v>34009000</v>
      </c>
      <c r="L1938" s="176">
        <v>1</v>
      </c>
      <c r="M1938" s="144" t="s">
        <v>268</v>
      </c>
      <c r="N1938" s="372"/>
      <c r="O1938" s="146" t="s">
        <v>127</v>
      </c>
      <c r="P1938" s="146" t="s">
        <v>68</v>
      </c>
      <c r="Q1938" s="146" t="s">
        <v>2996</v>
      </c>
    </row>
    <row r="1939" spans="1:18" ht="25.5" x14ac:dyDescent="0.2">
      <c r="A1939" s="331" t="s">
        <v>2921</v>
      </c>
      <c r="B1939" s="169" t="s">
        <v>2944</v>
      </c>
      <c r="C1939" s="146" t="s">
        <v>356</v>
      </c>
      <c r="D1939" s="144" t="s">
        <v>989</v>
      </c>
      <c r="E1939" s="145" t="s">
        <v>3000</v>
      </c>
      <c r="F1939" s="146" t="s">
        <v>3001</v>
      </c>
      <c r="G1939" s="146">
        <v>84131605</v>
      </c>
      <c r="H1939" s="370" t="s">
        <v>3003</v>
      </c>
      <c r="I1939" s="136">
        <v>10</v>
      </c>
      <c r="J1939" s="141" t="s">
        <v>33</v>
      </c>
      <c r="K1939" s="371">
        <v>991000</v>
      </c>
      <c r="L1939" s="176">
        <v>1</v>
      </c>
      <c r="M1939" s="144" t="s">
        <v>268</v>
      </c>
      <c r="N1939" s="372"/>
      <c r="O1939" s="146" t="s">
        <v>68</v>
      </c>
      <c r="P1939" s="146" t="s">
        <v>366</v>
      </c>
      <c r="Q1939" s="146" t="s">
        <v>2986</v>
      </c>
    </row>
    <row r="1940" spans="1:18" ht="25.5" x14ac:dyDescent="0.2">
      <c r="A1940" s="331" t="s">
        <v>2921</v>
      </c>
      <c r="B1940" s="169" t="s">
        <v>2944</v>
      </c>
      <c r="C1940" s="146" t="s">
        <v>50</v>
      </c>
      <c r="D1940" s="144" t="s">
        <v>2953</v>
      </c>
      <c r="E1940" s="145" t="s">
        <v>3004</v>
      </c>
      <c r="F1940" s="146" t="s">
        <v>3005</v>
      </c>
      <c r="G1940" s="146">
        <v>83112300</v>
      </c>
      <c r="H1940" s="370" t="s">
        <v>3006</v>
      </c>
      <c r="I1940" s="136">
        <v>10</v>
      </c>
      <c r="J1940" s="141" t="s">
        <v>33</v>
      </c>
      <c r="K1940" s="371">
        <v>15000000</v>
      </c>
      <c r="L1940" s="176">
        <v>1</v>
      </c>
      <c r="M1940" s="144" t="s">
        <v>268</v>
      </c>
      <c r="N1940" s="372"/>
      <c r="O1940" s="146" t="s">
        <v>127</v>
      </c>
      <c r="P1940" s="146" t="s">
        <v>366</v>
      </c>
      <c r="Q1940" s="146" t="s">
        <v>2986</v>
      </c>
      <c r="R1940" s="117"/>
    </row>
    <row r="1941" spans="1:18" ht="38.25" x14ac:dyDescent="0.2">
      <c r="A1941" s="331" t="s">
        <v>2921</v>
      </c>
      <c r="B1941" s="169" t="s">
        <v>2944</v>
      </c>
      <c r="C1941" s="146" t="s">
        <v>2014</v>
      </c>
      <c r="D1941" s="144" t="s">
        <v>2956</v>
      </c>
      <c r="E1941" s="145" t="s">
        <v>3007</v>
      </c>
      <c r="F1941" s="146" t="s">
        <v>3008</v>
      </c>
      <c r="G1941" s="146" t="s">
        <v>3009</v>
      </c>
      <c r="H1941" s="370" t="s">
        <v>3010</v>
      </c>
      <c r="I1941" s="136">
        <v>10</v>
      </c>
      <c r="J1941" s="141" t="s">
        <v>230</v>
      </c>
      <c r="K1941" s="371">
        <v>241284266.81999999</v>
      </c>
      <c r="L1941" s="176">
        <v>1</v>
      </c>
      <c r="M1941" s="144" t="s">
        <v>268</v>
      </c>
      <c r="N1941" s="372"/>
      <c r="O1941" s="146" t="s">
        <v>127</v>
      </c>
      <c r="P1941" s="146" t="s">
        <v>127</v>
      </c>
      <c r="Q1941" s="146" t="s">
        <v>2966</v>
      </c>
    </row>
    <row r="1942" spans="1:18" ht="38.25" x14ac:dyDescent="0.2">
      <c r="A1942" s="331" t="s">
        <v>2921</v>
      </c>
      <c r="B1942" s="169" t="s">
        <v>2944</v>
      </c>
      <c r="C1942" s="146" t="s">
        <v>2014</v>
      </c>
      <c r="D1942" s="144" t="s">
        <v>2956</v>
      </c>
      <c r="E1942" s="145" t="s">
        <v>3007</v>
      </c>
      <c r="F1942" s="146" t="s">
        <v>3008</v>
      </c>
      <c r="G1942" s="146" t="s">
        <v>3009</v>
      </c>
      <c r="H1942" s="370" t="s">
        <v>3011</v>
      </c>
      <c r="I1942" s="136">
        <v>10</v>
      </c>
      <c r="J1942" s="141" t="s">
        <v>33</v>
      </c>
      <c r="K1942" s="371">
        <v>333715733.18000001</v>
      </c>
      <c r="L1942" s="176">
        <v>1</v>
      </c>
      <c r="M1942" s="144" t="s">
        <v>268</v>
      </c>
      <c r="N1942" s="372"/>
      <c r="O1942" s="146" t="s">
        <v>67</v>
      </c>
      <c r="P1942" s="146" t="s">
        <v>35</v>
      </c>
      <c r="Q1942" s="146" t="s">
        <v>2966</v>
      </c>
    </row>
    <row r="1943" spans="1:18" ht="51" x14ac:dyDescent="0.2">
      <c r="A1943" s="331" t="s">
        <v>2921</v>
      </c>
      <c r="B1943" s="169" t="s">
        <v>2944</v>
      </c>
      <c r="C1943" s="146" t="s">
        <v>2626</v>
      </c>
      <c r="D1943" s="144" t="s">
        <v>3012</v>
      </c>
      <c r="E1943" s="145" t="s">
        <v>3013</v>
      </c>
      <c r="F1943" s="146" t="s">
        <v>3014</v>
      </c>
      <c r="G1943" s="146">
        <v>93121700</v>
      </c>
      <c r="H1943" s="370" t="s">
        <v>3015</v>
      </c>
      <c r="I1943" s="136">
        <v>10</v>
      </c>
      <c r="J1943" s="141" t="s">
        <v>33</v>
      </c>
      <c r="K1943" s="371">
        <v>400000000</v>
      </c>
      <c r="L1943" s="176">
        <v>1</v>
      </c>
      <c r="M1943" s="144" t="s">
        <v>268</v>
      </c>
      <c r="N1943" s="372"/>
      <c r="O1943" s="146" t="s">
        <v>67</v>
      </c>
      <c r="P1943" s="146" t="s">
        <v>36</v>
      </c>
      <c r="Q1943" s="146" t="s">
        <v>2955</v>
      </c>
    </row>
    <row r="1944" spans="1:18" ht="25.5" x14ac:dyDescent="0.2">
      <c r="A1944" s="331" t="s">
        <v>2921</v>
      </c>
      <c r="B1944" s="169" t="s">
        <v>2944</v>
      </c>
      <c r="C1944" s="146" t="s">
        <v>2014</v>
      </c>
      <c r="D1944" s="144" t="s">
        <v>2962</v>
      </c>
      <c r="E1944" s="145" t="s">
        <v>3016</v>
      </c>
      <c r="F1944" s="146" t="s">
        <v>1603</v>
      </c>
      <c r="G1944" s="146">
        <v>78181500</v>
      </c>
      <c r="H1944" s="370" t="s">
        <v>3017</v>
      </c>
      <c r="I1944" s="136">
        <v>10</v>
      </c>
      <c r="J1944" s="141" t="s">
        <v>230</v>
      </c>
      <c r="K1944" s="371">
        <v>64900000</v>
      </c>
      <c r="L1944" s="176">
        <v>1</v>
      </c>
      <c r="M1944" s="144" t="s">
        <v>268</v>
      </c>
      <c r="N1944" s="372"/>
      <c r="O1944" s="146" t="s">
        <v>127</v>
      </c>
      <c r="P1944" s="146" t="s">
        <v>127</v>
      </c>
      <c r="Q1944" s="146" t="s">
        <v>2966</v>
      </c>
    </row>
    <row r="1945" spans="1:18" ht="25.5" x14ac:dyDescent="0.2">
      <c r="A1945" s="331" t="s">
        <v>2921</v>
      </c>
      <c r="B1945" s="169" t="s">
        <v>2944</v>
      </c>
      <c r="C1945" s="146" t="s">
        <v>2014</v>
      </c>
      <c r="D1945" s="144" t="s">
        <v>2962</v>
      </c>
      <c r="E1945" s="145" t="s">
        <v>3016</v>
      </c>
      <c r="F1945" s="146" t="s">
        <v>1603</v>
      </c>
      <c r="G1945" s="146">
        <v>78181500</v>
      </c>
      <c r="H1945" s="370" t="s">
        <v>3018</v>
      </c>
      <c r="I1945" s="136">
        <v>10</v>
      </c>
      <c r="J1945" s="141" t="s">
        <v>230</v>
      </c>
      <c r="K1945" s="371">
        <v>58000000</v>
      </c>
      <c r="L1945" s="176">
        <v>1</v>
      </c>
      <c r="M1945" s="144" t="s">
        <v>268</v>
      </c>
      <c r="N1945" s="372"/>
      <c r="O1945" s="146" t="s">
        <v>127</v>
      </c>
      <c r="P1945" s="146" t="s">
        <v>127</v>
      </c>
      <c r="Q1945" s="146" t="s">
        <v>2966</v>
      </c>
    </row>
    <row r="1946" spans="1:18" ht="25.5" x14ac:dyDescent="0.2">
      <c r="A1946" s="331" t="s">
        <v>2921</v>
      </c>
      <c r="B1946" s="169" t="s">
        <v>2944</v>
      </c>
      <c r="C1946" s="146" t="s">
        <v>2014</v>
      </c>
      <c r="D1946" s="144" t="s">
        <v>2962</v>
      </c>
      <c r="E1946" s="145" t="s">
        <v>3016</v>
      </c>
      <c r="F1946" s="146" t="s">
        <v>1603</v>
      </c>
      <c r="G1946" s="146">
        <v>78181500</v>
      </c>
      <c r="H1946" s="370" t="s">
        <v>3019</v>
      </c>
      <c r="I1946" s="136">
        <v>10</v>
      </c>
      <c r="J1946" s="141" t="s">
        <v>230</v>
      </c>
      <c r="K1946" s="371">
        <v>62000000</v>
      </c>
      <c r="L1946" s="176">
        <v>1</v>
      </c>
      <c r="M1946" s="144" t="s">
        <v>268</v>
      </c>
      <c r="N1946" s="372"/>
      <c r="O1946" s="146" t="s">
        <v>127</v>
      </c>
      <c r="P1946" s="146" t="s">
        <v>127</v>
      </c>
      <c r="Q1946" s="146" t="s">
        <v>2966</v>
      </c>
    </row>
    <row r="1947" spans="1:18" ht="25.5" x14ac:dyDescent="0.2">
      <c r="A1947" s="331" t="s">
        <v>2921</v>
      </c>
      <c r="B1947" s="169" t="s">
        <v>2944</v>
      </c>
      <c r="C1947" s="146" t="s">
        <v>2014</v>
      </c>
      <c r="D1947" s="144" t="s">
        <v>2962</v>
      </c>
      <c r="E1947" s="145" t="s">
        <v>3016</v>
      </c>
      <c r="F1947" s="146" t="s">
        <v>1603</v>
      </c>
      <c r="G1947" s="146">
        <v>78181500</v>
      </c>
      <c r="H1947" s="370" t="s">
        <v>3020</v>
      </c>
      <c r="I1947" s="136">
        <v>10</v>
      </c>
      <c r="J1947" s="141" t="s">
        <v>230</v>
      </c>
      <c r="K1947" s="371">
        <v>23000000</v>
      </c>
      <c r="L1947" s="176">
        <v>1</v>
      </c>
      <c r="M1947" s="144" t="s">
        <v>268</v>
      </c>
      <c r="N1947" s="372"/>
      <c r="O1947" s="146" t="s">
        <v>127</v>
      </c>
      <c r="P1947" s="146" t="s">
        <v>127</v>
      </c>
      <c r="Q1947" s="146" t="s">
        <v>2966</v>
      </c>
    </row>
    <row r="1948" spans="1:18" ht="25.5" x14ac:dyDescent="0.2">
      <c r="A1948" s="331" t="s">
        <v>2921</v>
      </c>
      <c r="B1948" s="169" t="s">
        <v>2944</v>
      </c>
      <c r="C1948" s="146" t="s">
        <v>2014</v>
      </c>
      <c r="D1948" s="144" t="s">
        <v>2962</v>
      </c>
      <c r="E1948" s="145" t="s">
        <v>3016</v>
      </c>
      <c r="F1948" s="146" t="s">
        <v>1603</v>
      </c>
      <c r="G1948" s="146">
        <v>78181500</v>
      </c>
      <c r="H1948" s="370" t="s">
        <v>3021</v>
      </c>
      <c r="I1948" s="136">
        <v>10</v>
      </c>
      <c r="J1948" s="141" t="s">
        <v>230</v>
      </c>
      <c r="K1948" s="371">
        <v>40000000</v>
      </c>
      <c r="L1948" s="176">
        <v>1</v>
      </c>
      <c r="M1948" s="144" t="s">
        <v>268</v>
      </c>
      <c r="N1948" s="372"/>
      <c r="O1948" s="146" t="s">
        <v>127</v>
      </c>
      <c r="P1948" s="146" t="s">
        <v>127</v>
      </c>
      <c r="Q1948" s="146" t="s">
        <v>2966</v>
      </c>
    </row>
    <row r="1949" spans="1:18" ht="25.5" x14ac:dyDescent="0.2">
      <c r="A1949" s="331" t="s">
        <v>2921</v>
      </c>
      <c r="B1949" s="169" t="s">
        <v>2944</v>
      </c>
      <c r="C1949" s="146" t="s">
        <v>2014</v>
      </c>
      <c r="D1949" s="144" t="s">
        <v>2962</v>
      </c>
      <c r="E1949" s="145" t="s">
        <v>3016</v>
      </c>
      <c r="F1949" s="146" t="s">
        <v>1603</v>
      </c>
      <c r="G1949" s="146">
        <v>78181500</v>
      </c>
      <c r="H1949" s="370" t="s">
        <v>3022</v>
      </c>
      <c r="I1949" s="136">
        <v>10</v>
      </c>
      <c r="J1949" s="141" t="s">
        <v>230</v>
      </c>
      <c r="K1949" s="371">
        <v>5000000</v>
      </c>
      <c r="L1949" s="176">
        <v>1</v>
      </c>
      <c r="M1949" s="144" t="s">
        <v>268</v>
      </c>
      <c r="N1949" s="372"/>
      <c r="O1949" s="146" t="s">
        <v>127</v>
      </c>
      <c r="P1949" s="146" t="s">
        <v>127</v>
      </c>
      <c r="Q1949" s="146" t="s">
        <v>2966</v>
      </c>
    </row>
    <row r="1950" spans="1:18" ht="25.5" x14ac:dyDescent="0.2">
      <c r="A1950" s="331" t="s">
        <v>2921</v>
      </c>
      <c r="B1950" s="169" t="s">
        <v>2944</v>
      </c>
      <c r="C1950" s="146" t="s">
        <v>2014</v>
      </c>
      <c r="D1950" s="144" t="s">
        <v>2962</v>
      </c>
      <c r="E1950" s="145" t="s">
        <v>3016</v>
      </c>
      <c r="F1950" s="146" t="s">
        <v>1603</v>
      </c>
      <c r="G1950" s="146">
        <v>78181500</v>
      </c>
      <c r="H1950" s="370" t="s">
        <v>3023</v>
      </c>
      <c r="I1950" s="136">
        <v>10</v>
      </c>
      <c r="J1950" s="141" t="s">
        <v>230</v>
      </c>
      <c r="K1950" s="371">
        <v>10000000</v>
      </c>
      <c r="L1950" s="176">
        <v>1</v>
      </c>
      <c r="M1950" s="144" t="s">
        <v>268</v>
      </c>
      <c r="N1950" s="372"/>
      <c r="O1950" s="146" t="s">
        <v>127</v>
      </c>
      <c r="P1950" s="146" t="s">
        <v>127</v>
      </c>
      <c r="Q1950" s="146" t="s">
        <v>2966</v>
      </c>
    </row>
    <row r="1951" spans="1:18" ht="25.5" x14ac:dyDescent="0.2">
      <c r="A1951" s="331" t="s">
        <v>2921</v>
      </c>
      <c r="B1951" s="169" t="s">
        <v>2944</v>
      </c>
      <c r="C1951" s="146" t="s">
        <v>2014</v>
      </c>
      <c r="D1951" s="144" t="s">
        <v>2962</v>
      </c>
      <c r="E1951" s="145" t="s">
        <v>3016</v>
      </c>
      <c r="F1951" s="146" t="s">
        <v>1603</v>
      </c>
      <c r="G1951" s="146">
        <v>78181500</v>
      </c>
      <c r="H1951" s="370" t="s">
        <v>3024</v>
      </c>
      <c r="I1951" s="136">
        <v>10</v>
      </c>
      <c r="J1951" s="141" t="s">
        <v>230</v>
      </c>
      <c r="K1951" s="371">
        <v>55000000</v>
      </c>
      <c r="L1951" s="176">
        <v>1</v>
      </c>
      <c r="M1951" s="144" t="s">
        <v>268</v>
      </c>
      <c r="N1951" s="372"/>
      <c r="O1951" s="146" t="s">
        <v>127</v>
      </c>
      <c r="P1951" s="146" t="s">
        <v>127</v>
      </c>
      <c r="Q1951" s="146" t="s">
        <v>2966</v>
      </c>
    </row>
    <row r="1952" spans="1:18" ht="25.5" x14ac:dyDescent="0.2">
      <c r="A1952" s="331" t="s">
        <v>2921</v>
      </c>
      <c r="B1952" s="169" t="s">
        <v>2944</v>
      </c>
      <c r="C1952" s="146" t="s">
        <v>2014</v>
      </c>
      <c r="D1952" s="144" t="s">
        <v>2962</v>
      </c>
      <c r="E1952" s="145" t="s">
        <v>3016</v>
      </c>
      <c r="F1952" s="146" t="s">
        <v>1603</v>
      </c>
      <c r="G1952" s="146">
        <v>78181500</v>
      </c>
      <c r="H1952" s="370" t="s">
        <v>3025</v>
      </c>
      <c r="I1952" s="136">
        <v>10</v>
      </c>
      <c r="J1952" s="141" t="s">
        <v>230</v>
      </c>
      <c r="K1952" s="371">
        <v>36000000</v>
      </c>
      <c r="L1952" s="176">
        <v>1</v>
      </c>
      <c r="M1952" s="144" t="s">
        <v>268</v>
      </c>
      <c r="N1952" s="372"/>
      <c r="O1952" s="146" t="s">
        <v>127</v>
      </c>
      <c r="P1952" s="146" t="s">
        <v>127</v>
      </c>
      <c r="Q1952" s="146" t="s">
        <v>2966</v>
      </c>
    </row>
    <row r="1953" spans="1:18" ht="25.5" x14ac:dyDescent="0.2">
      <c r="A1953" s="331" t="s">
        <v>2921</v>
      </c>
      <c r="B1953" s="169" t="s">
        <v>2944</v>
      </c>
      <c r="C1953" s="146" t="s">
        <v>2014</v>
      </c>
      <c r="D1953" s="144" t="s">
        <v>2962</v>
      </c>
      <c r="E1953" s="145" t="s">
        <v>3016</v>
      </c>
      <c r="F1953" s="146" t="s">
        <v>1603</v>
      </c>
      <c r="G1953" s="146">
        <v>78181500</v>
      </c>
      <c r="H1953" s="370" t="s">
        <v>3026</v>
      </c>
      <c r="I1953" s="136">
        <v>10</v>
      </c>
      <c r="J1953" s="141" t="s">
        <v>230</v>
      </c>
      <c r="K1953" s="373">
        <v>19000000</v>
      </c>
      <c r="L1953" s="374">
        <v>1</v>
      </c>
      <c r="M1953" s="375" t="s">
        <v>268</v>
      </c>
      <c r="N1953" s="376"/>
      <c r="O1953" s="206" t="s">
        <v>127</v>
      </c>
      <c r="P1953" s="206" t="s">
        <v>127</v>
      </c>
      <c r="Q1953" s="146" t="s">
        <v>2966</v>
      </c>
    </row>
    <row r="1954" spans="1:18" ht="25.5" x14ac:dyDescent="0.2">
      <c r="A1954" s="331" t="s">
        <v>2921</v>
      </c>
      <c r="B1954" s="169" t="s">
        <v>2944</v>
      </c>
      <c r="C1954" s="146" t="s">
        <v>2014</v>
      </c>
      <c r="D1954" s="144" t="s">
        <v>2962</v>
      </c>
      <c r="E1954" s="145" t="s">
        <v>3016</v>
      </c>
      <c r="F1954" s="377" t="s">
        <v>1603</v>
      </c>
      <c r="G1954" s="146">
        <v>78181500</v>
      </c>
      <c r="H1954" s="378" t="s">
        <v>3027</v>
      </c>
      <c r="I1954" s="136">
        <v>10</v>
      </c>
      <c r="J1954" s="141" t="s">
        <v>230</v>
      </c>
      <c r="K1954" s="373">
        <v>36600000</v>
      </c>
      <c r="L1954" s="374">
        <v>1</v>
      </c>
      <c r="M1954" s="375" t="s">
        <v>268</v>
      </c>
      <c r="N1954" s="376"/>
      <c r="O1954" s="206" t="s">
        <v>127</v>
      </c>
      <c r="P1954" s="206" t="s">
        <v>127</v>
      </c>
      <c r="Q1954" s="146" t="s">
        <v>2966</v>
      </c>
    </row>
    <row r="1955" spans="1:18" ht="25.5" x14ac:dyDescent="0.2">
      <c r="A1955" s="331" t="s">
        <v>2921</v>
      </c>
      <c r="B1955" s="169" t="s">
        <v>2944</v>
      </c>
      <c r="C1955" s="146" t="s">
        <v>2014</v>
      </c>
      <c r="D1955" s="144" t="s">
        <v>2962</v>
      </c>
      <c r="E1955" s="145" t="s">
        <v>3016</v>
      </c>
      <c r="F1955" s="377" t="s">
        <v>1603</v>
      </c>
      <c r="G1955" s="146">
        <v>78181500</v>
      </c>
      <c r="H1955" s="379" t="s">
        <v>3028</v>
      </c>
      <c r="I1955" s="136">
        <v>10</v>
      </c>
      <c r="J1955" s="141" t="s">
        <v>33</v>
      </c>
      <c r="K1955" s="373">
        <v>376500000</v>
      </c>
      <c r="L1955" s="374">
        <v>1</v>
      </c>
      <c r="M1955" s="375" t="s">
        <v>268</v>
      </c>
      <c r="N1955" s="376"/>
      <c r="O1955" s="206" t="s">
        <v>36</v>
      </c>
      <c r="P1955" s="206" t="s">
        <v>79</v>
      </c>
      <c r="Q1955" s="146" t="s">
        <v>2966</v>
      </c>
    </row>
    <row r="1956" spans="1:18" ht="38.25" x14ac:dyDescent="0.2">
      <c r="A1956" s="331" t="s">
        <v>2921</v>
      </c>
      <c r="B1956" s="169" t="s">
        <v>2944</v>
      </c>
      <c r="C1956" s="146" t="s">
        <v>3029</v>
      </c>
      <c r="D1956" s="144" t="s">
        <v>3030</v>
      </c>
      <c r="E1956" s="145" t="s">
        <v>3031</v>
      </c>
      <c r="F1956" s="377" t="s">
        <v>3032</v>
      </c>
      <c r="G1956" s="380">
        <v>72101516</v>
      </c>
      <c r="H1956" s="379" t="s">
        <v>3033</v>
      </c>
      <c r="I1956" s="136">
        <v>10</v>
      </c>
      <c r="J1956" s="141" t="s">
        <v>33</v>
      </c>
      <c r="K1956" s="373">
        <v>3000000</v>
      </c>
      <c r="L1956" s="374">
        <v>1</v>
      </c>
      <c r="M1956" s="375" t="s">
        <v>268</v>
      </c>
      <c r="N1956" s="376"/>
      <c r="O1956" s="206" t="s">
        <v>80</v>
      </c>
      <c r="P1956" s="206" t="s">
        <v>901</v>
      </c>
      <c r="Q1956" s="146" t="s">
        <v>2961</v>
      </c>
    </row>
    <row r="1957" spans="1:18" ht="38.25" x14ac:dyDescent="0.2">
      <c r="A1957" s="331" t="s">
        <v>2921</v>
      </c>
      <c r="B1957" s="169" t="s">
        <v>2944</v>
      </c>
      <c r="C1957" s="146" t="s">
        <v>2014</v>
      </c>
      <c r="D1957" s="144" t="s">
        <v>2956</v>
      </c>
      <c r="E1957" s="145" t="s">
        <v>3031</v>
      </c>
      <c r="F1957" s="377" t="s">
        <v>3032</v>
      </c>
      <c r="G1957" s="380">
        <v>72101506</v>
      </c>
      <c r="H1957" s="379" t="s">
        <v>3034</v>
      </c>
      <c r="I1957" s="136">
        <v>10</v>
      </c>
      <c r="J1957" s="141" t="s">
        <v>33</v>
      </c>
      <c r="K1957" s="373">
        <v>27000000</v>
      </c>
      <c r="L1957" s="374">
        <v>1</v>
      </c>
      <c r="M1957" s="375" t="s">
        <v>268</v>
      </c>
      <c r="N1957" s="376"/>
      <c r="O1957" s="206" t="s">
        <v>68</v>
      </c>
      <c r="P1957" s="206" t="s">
        <v>67</v>
      </c>
      <c r="Q1957" s="146" t="s">
        <v>2961</v>
      </c>
    </row>
    <row r="1958" spans="1:18" ht="38.25" x14ac:dyDescent="0.2">
      <c r="A1958" s="331" t="s">
        <v>2921</v>
      </c>
      <c r="B1958" s="169" t="s">
        <v>2944</v>
      </c>
      <c r="C1958" s="146" t="s">
        <v>1039</v>
      </c>
      <c r="D1958" s="144" t="s">
        <v>854</v>
      </c>
      <c r="E1958" s="145" t="s">
        <v>3031</v>
      </c>
      <c r="F1958" s="377" t="s">
        <v>3032</v>
      </c>
      <c r="G1958" s="380">
        <v>81141504</v>
      </c>
      <c r="H1958" s="379" t="s">
        <v>3035</v>
      </c>
      <c r="I1958" s="136">
        <v>10</v>
      </c>
      <c r="J1958" s="141" t="s">
        <v>33</v>
      </c>
      <c r="K1958" s="373">
        <v>2000000</v>
      </c>
      <c r="L1958" s="374">
        <v>2</v>
      </c>
      <c r="M1958" s="375" t="s">
        <v>268</v>
      </c>
      <c r="N1958" s="376"/>
      <c r="O1958" s="206" t="s">
        <v>36</v>
      </c>
      <c r="P1958" s="206" t="s">
        <v>79</v>
      </c>
      <c r="Q1958" s="146" t="s">
        <v>2966</v>
      </c>
    </row>
    <row r="1959" spans="1:18" ht="38.25" x14ac:dyDescent="0.2">
      <c r="A1959" s="331" t="s">
        <v>2921</v>
      </c>
      <c r="B1959" s="169" t="s">
        <v>2944</v>
      </c>
      <c r="C1959" s="146" t="s">
        <v>1039</v>
      </c>
      <c r="D1959" s="144" t="s">
        <v>854</v>
      </c>
      <c r="E1959" s="145" t="s">
        <v>3031</v>
      </c>
      <c r="F1959" s="377" t="s">
        <v>3032</v>
      </c>
      <c r="G1959" s="380">
        <v>81141504</v>
      </c>
      <c r="H1959" s="379" t="s">
        <v>3036</v>
      </c>
      <c r="I1959" s="136">
        <v>10</v>
      </c>
      <c r="J1959" s="141" t="s">
        <v>33</v>
      </c>
      <c r="K1959" s="373">
        <v>1000000</v>
      </c>
      <c r="L1959" s="374">
        <v>1</v>
      </c>
      <c r="M1959" s="375" t="s">
        <v>268</v>
      </c>
      <c r="N1959" s="376"/>
      <c r="O1959" s="206" t="s">
        <v>36</v>
      </c>
      <c r="P1959" s="206" t="s">
        <v>79</v>
      </c>
      <c r="Q1959" s="146" t="s">
        <v>2966</v>
      </c>
    </row>
    <row r="1960" spans="1:18" ht="38.25" x14ac:dyDescent="0.2">
      <c r="A1960" s="331" t="s">
        <v>2921</v>
      </c>
      <c r="B1960" s="169" t="s">
        <v>2944</v>
      </c>
      <c r="C1960" s="146" t="s">
        <v>1007</v>
      </c>
      <c r="D1960" s="144" t="s">
        <v>2945</v>
      </c>
      <c r="E1960" s="145" t="s">
        <v>3031</v>
      </c>
      <c r="F1960" s="377" t="s">
        <v>3032</v>
      </c>
      <c r="G1960" s="380">
        <v>43232103</v>
      </c>
      <c r="H1960" s="379" t="s">
        <v>3037</v>
      </c>
      <c r="I1960" s="136">
        <v>10</v>
      </c>
      <c r="J1960" s="141" t="s">
        <v>33</v>
      </c>
      <c r="K1960" s="373">
        <v>19000000</v>
      </c>
      <c r="L1960" s="374">
        <v>1</v>
      </c>
      <c r="M1960" s="375" t="s">
        <v>268</v>
      </c>
      <c r="N1960" s="376"/>
      <c r="O1960" s="206" t="s">
        <v>67</v>
      </c>
      <c r="P1960" s="206" t="s">
        <v>35</v>
      </c>
      <c r="Q1960" s="146" t="s">
        <v>2949</v>
      </c>
    </row>
    <row r="1961" spans="1:18" ht="38.25" x14ac:dyDescent="0.2">
      <c r="A1961" s="331" t="s">
        <v>2921</v>
      </c>
      <c r="B1961" s="169" t="s">
        <v>2944</v>
      </c>
      <c r="C1961" s="146" t="s">
        <v>42</v>
      </c>
      <c r="D1961" s="144" t="s">
        <v>3038</v>
      </c>
      <c r="E1961" s="145" t="s">
        <v>3031</v>
      </c>
      <c r="F1961" s="377" t="s">
        <v>3032</v>
      </c>
      <c r="G1961" s="380">
        <v>43232103</v>
      </c>
      <c r="H1961" s="379" t="s">
        <v>3039</v>
      </c>
      <c r="I1961" s="136">
        <v>10</v>
      </c>
      <c r="J1961" s="141" t="s">
        <v>33</v>
      </c>
      <c r="K1961" s="373">
        <v>6000000</v>
      </c>
      <c r="L1961" s="374">
        <v>2</v>
      </c>
      <c r="M1961" s="375" t="s">
        <v>268</v>
      </c>
      <c r="N1961" s="376"/>
      <c r="O1961" s="206" t="s">
        <v>127</v>
      </c>
      <c r="P1961" s="206" t="s">
        <v>68</v>
      </c>
      <c r="Q1961" s="146" t="s">
        <v>2949</v>
      </c>
    </row>
    <row r="1962" spans="1:18" ht="38.25" x14ac:dyDescent="0.2">
      <c r="A1962" s="331" t="s">
        <v>2921</v>
      </c>
      <c r="B1962" s="169" t="s">
        <v>2944</v>
      </c>
      <c r="C1962" s="146" t="s">
        <v>3040</v>
      </c>
      <c r="D1962" s="144" t="s">
        <v>3041</v>
      </c>
      <c r="E1962" s="145" t="s">
        <v>3031</v>
      </c>
      <c r="F1962" s="377" t="s">
        <v>3032</v>
      </c>
      <c r="G1962" s="380">
        <v>81112200</v>
      </c>
      <c r="H1962" s="379" t="s">
        <v>3042</v>
      </c>
      <c r="I1962" s="136">
        <v>10</v>
      </c>
      <c r="J1962" s="141" t="s">
        <v>33</v>
      </c>
      <c r="K1962" s="373">
        <v>100000000</v>
      </c>
      <c r="L1962" s="374">
        <v>2</v>
      </c>
      <c r="M1962" s="375" t="s">
        <v>268</v>
      </c>
      <c r="N1962" s="376"/>
      <c r="O1962" s="206" t="s">
        <v>901</v>
      </c>
      <c r="P1962" s="206" t="s">
        <v>1239</v>
      </c>
      <c r="Q1962" s="146" t="s">
        <v>2996</v>
      </c>
    </row>
    <row r="1963" spans="1:18" ht="38.25" x14ac:dyDescent="0.2">
      <c r="A1963" s="331" t="s">
        <v>2921</v>
      </c>
      <c r="B1963" s="169" t="s">
        <v>2944</v>
      </c>
      <c r="C1963" s="146" t="s">
        <v>3040</v>
      </c>
      <c r="D1963" s="144" t="s">
        <v>3041</v>
      </c>
      <c r="E1963" s="145" t="s">
        <v>3031</v>
      </c>
      <c r="F1963" s="377" t="s">
        <v>3032</v>
      </c>
      <c r="G1963" s="380">
        <v>81112200</v>
      </c>
      <c r="H1963" s="379" t="s">
        <v>3043</v>
      </c>
      <c r="I1963" s="136">
        <v>10</v>
      </c>
      <c r="J1963" s="141" t="s">
        <v>33</v>
      </c>
      <c r="K1963" s="373">
        <v>50000000</v>
      </c>
      <c r="L1963" s="374">
        <v>1</v>
      </c>
      <c r="M1963" s="375" t="s">
        <v>268</v>
      </c>
      <c r="N1963" s="376"/>
      <c r="O1963" s="206" t="s">
        <v>68</v>
      </c>
      <c r="P1963" s="206" t="s">
        <v>67</v>
      </c>
      <c r="Q1963" s="146" t="s">
        <v>2996</v>
      </c>
    </row>
    <row r="1964" spans="1:18" ht="38.25" x14ac:dyDescent="0.2">
      <c r="A1964" s="331" t="s">
        <v>2921</v>
      </c>
      <c r="B1964" s="169" t="s">
        <v>2944</v>
      </c>
      <c r="C1964" s="146" t="s">
        <v>3040</v>
      </c>
      <c r="D1964" s="144" t="s">
        <v>3041</v>
      </c>
      <c r="E1964" s="145" t="s">
        <v>3031</v>
      </c>
      <c r="F1964" s="377" t="s">
        <v>3032</v>
      </c>
      <c r="G1964" s="380">
        <v>81112200</v>
      </c>
      <c r="H1964" s="379" t="s">
        <v>3044</v>
      </c>
      <c r="I1964" s="136">
        <v>10</v>
      </c>
      <c r="J1964" s="141" t="s">
        <v>33</v>
      </c>
      <c r="K1964" s="373">
        <v>132000000</v>
      </c>
      <c r="L1964" s="374">
        <v>2</v>
      </c>
      <c r="M1964" s="375" t="s">
        <v>268</v>
      </c>
      <c r="N1964" s="376"/>
      <c r="O1964" s="206" t="s">
        <v>1239</v>
      </c>
      <c r="P1964" s="206" t="s">
        <v>699</v>
      </c>
      <c r="Q1964" s="146" t="s">
        <v>2961</v>
      </c>
    </row>
    <row r="1965" spans="1:18" ht="25.5" x14ac:dyDescent="0.2">
      <c r="A1965" s="331" t="s">
        <v>2921</v>
      </c>
      <c r="B1965" s="169" t="s">
        <v>2944</v>
      </c>
      <c r="C1965" s="146" t="s">
        <v>2014</v>
      </c>
      <c r="D1965" s="144" t="s">
        <v>2956</v>
      </c>
      <c r="E1965" s="145" t="s">
        <v>3045</v>
      </c>
      <c r="F1965" s="377" t="s">
        <v>3046</v>
      </c>
      <c r="G1965" s="380">
        <v>72154100</v>
      </c>
      <c r="H1965" s="379" t="s">
        <v>3047</v>
      </c>
      <c r="I1965" s="136">
        <v>10</v>
      </c>
      <c r="J1965" s="141" t="s">
        <v>33</v>
      </c>
      <c r="K1965" s="373">
        <v>48000000</v>
      </c>
      <c r="L1965" s="374">
        <v>1</v>
      </c>
      <c r="M1965" s="375" t="s">
        <v>268</v>
      </c>
      <c r="N1965" s="376"/>
      <c r="O1965" s="206" t="s">
        <v>67</v>
      </c>
      <c r="P1965" s="206" t="s">
        <v>35</v>
      </c>
      <c r="Q1965" s="146" t="s">
        <v>2961</v>
      </c>
    </row>
    <row r="1966" spans="1:18" ht="25.5" x14ac:dyDescent="0.2">
      <c r="A1966" s="331" t="s">
        <v>2921</v>
      </c>
      <c r="B1966" s="169" t="s">
        <v>2944</v>
      </c>
      <c r="C1966" s="146" t="s">
        <v>2014</v>
      </c>
      <c r="D1966" s="144" t="s">
        <v>2956</v>
      </c>
      <c r="E1966" s="145" t="s">
        <v>3045</v>
      </c>
      <c r="F1966" s="377" t="s">
        <v>3046</v>
      </c>
      <c r="G1966" s="380">
        <v>72154032</v>
      </c>
      <c r="H1966" s="379" t="s">
        <v>3048</v>
      </c>
      <c r="I1966" s="136">
        <v>10</v>
      </c>
      <c r="J1966" s="141" t="s">
        <v>33</v>
      </c>
      <c r="K1966" s="373">
        <v>21000000</v>
      </c>
      <c r="L1966" s="374">
        <v>1</v>
      </c>
      <c r="M1966" s="375" t="s">
        <v>268</v>
      </c>
      <c r="N1966" s="376"/>
      <c r="O1966" s="206" t="s">
        <v>79</v>
      </c>
      <c r="P1966" s="206" t="s">
        <v>80</v>
      </c>
      <c r="Q1966" s="146" t="s">
        <v>2961</v>
      </c>
      <c r="R1966" s="37"/>
    </row>
    <row r="1967" spans="1:18" ht="38.25" x14ac:dyDescent="0.2">
      <c r="A1967" s="331" t="s">
        <v>2921</v>
      </c>
      <c r="B1967" s="169" t="s">
        <v>2944</v>
      </c>
      <c r="C1967" s="146" t="s">
        <v>50</v>
      </c>
      <c r="D1967" s="144" t="s">
        <v>2953</v>
      </c>
      <c r="E1967" s="145" t="s">
        <v>3049</v>
      </c>
      <c r="F1967" s="377" t="s">
        <v>3050</v>
      </c>
      <c r="G1967" s="380" t="s">
        <v>3051</v>
      </c>
      <c r="H1967" s="379" t="s">
        <v>3052</v>
      </c>
      <c r="I1967" s="136">
        <v>10</v>
      </c>
      <c r="J1967" s="141" t="s">
        <v>33</v>
      </c>
      <c r="K1967" s="373">
        <v>83000000</v>
      </c>
      <c r="L1967" s="374">
        <v>1</v>
      </c>
      <c r="M1967" s="375" t="s">
        <v>268</v>
      </c>
      <c r="N1967" s="376"/>
      <c r="O1967" s="206" t="s">
        <v>67</v>
      </c>
      <c r="P1967" s="206" t="s">
        <v>36</v>
      </c>
      <c r="Q1967" s="146" t="s">
        <v>2961</v>
      </c>
    </row>
    <row r="1968" spans="1:18" ht="40.5" customHeight="1" x14ac:dyDescent="0.2">
      <c r="A1968" s="331" t="s">
        <v>2921</v>
      </c>
      <c r="B1968" s="169" t="s">
        <v>2944</v>
      </c>
      <c r="C1968" s="146" t="s">
        <v>50</v>
      </c>
      <c r="D1968" s="144" t="s">
        <v>2953</v>
      </c>
      <c r="E1968" s="145" t="s">
        <v>3049</v>
      </c>
      <c r="F1968" s="377" t="s">
        <v>3050</v>
      </c>
      <c r="G1968" s="380" t="s">
        <v>3051</v>
      </c>
      <c r="H1968" s="379" t="s">
        <v>3053</v>
      </c>
      <c r="I1968" s="136">
        <v>10</v>
      </c>
      <c r="J1968" s="141" t="s">
        <v>230</v>
      </c>
      <c r="K1968" s="373">
        <v>67000000</v>
      </c>
      <c r="L1968" s="374">
        <v>1</v>
      </c>
      <c r="M1968" s="375" t="s">
        <v>268</v>
      </c>
      <c r="N1968" s="376"/>
      <c r="O1968" s="206" t="s">
        <v>127</v>
      </c>
      <c r="P1968" s="206" t="s">
        <v>127</v>
      </c>
      <c r="Q1968" s="146" t="s">
        <v>2961</v>
      </c>
    </row>
    <row r="1969" spans="1:21" x14ac:dyDescent="0.2">
      <c r="A1969" s="331" t="s">
        <v>2921</v>
      </c>
      <c r="B1969" s="169" t="s">
        <v>2944</v>
      </c>
      <c r="C1969" s="146" t="s">
        <v>2014</v>
      </c>
      <c r="D1969" s="144" t="s">
        <v>2956</v>
      </c>
      <c r="E1969" s="145" t="s">
        <v>3054</v>
      </c>
      <c r="F1969" s="377" t="s">
        <v>3055</v>
      </c>
      <c r="G1969" s="380">
        <v>76121500</v>
      </c>
      <c r="H1969" s="379" t="s">
        <v>3056</v>
      </c>
      <c r="I1969" s="136">
        <v>10</v>
      </c>
      <c r="J1969" s="141" t="s">
        <v>33</v>
      </c>
      <c r="K1969" s="373">
        <v>30000000</v>
      </c>
      <c r="L1969" s="374">
        <v>1</v>
      </c>
      <c r="M1969" s="375" t="s">
        <v>268</v>
      </c>
      <c r="N1969" s="376"/>
      <c r="O1969" s="206" t="s">
        <v>127</v>
      </c>
      <c r="P1969" s="206" t="s">
        <v>366</v>
      </c>
      <c r="Q1969" s="146" t="s">
        <v>2986</v>
      </c>
    </row>
    <row r="1970" spans="1:21" ht="63.75" x14ac:dyDescent="0.2">
      <c r="A1970" s="331" t="s">
        <v>2921</v>
      </c>
      <c r="B1970" s="169" t="s">
        <v>2944</v>
      </c>
      <c r="C1970" s="146" t="s">
        <v>356</v>
      </c>
      <c r="D1970" s="144" t="s">
        <v>989</v>
      </c>
      <c r="E1970" s="145" t="s">
        <v>3057</v>
      </c>
      <c r="F1970" s="377" t="s">
        <v>3058</v>
      </c>
      <c r="G1970" s="380">
        <v>93141506</v>
      </c>
      <c r="H1970" s="379" t="s">
        <v>3059</v>
      </c>
      <c r="I1970" s="136">
        <v>16</v>
      </c>
      <c r="J1970" s="141" t="s">
        <v>33</v>
      </c>
      <c r="K1970" s="373">
        <v>70000000</v>
      </c>
      <c r="L1970" s="374">
        <v>1</v>
      </c>
      <c r="M1970" s="375" t="s">
        <v>268</v>
      </c>
      <c r="N1970" s="376"/>
      <c r="O1970" s="206" t="s">
        <v>127</v>
      </c>
      <c r="P1970" s="206" t="s">
        <v>68</v>
      </c>
      <c r="Q1970" s="146" t="s">
        <v>2961</v>
      </c>
    </row>
    <row r="1971" spans="1:21" ht="25.5" x14ac:dyDescent="0.2">
      <c r="A1971" s="331" t="s">
        <v>2921</v>
      </c>
      <c r="B1971" s="169" t="s">
        <v>2944</v>
      </c>
      <c r="C1971" s="146" t="s">
        <v>356</v>
      </c>
      <c r="D1971" s="144" t="s">
        <v>989</v>
      </c>
      <c r="E1971" s="145" t="s">
        <v>947</v>
      </c>
      <c r="F1971" s="377" t="s">
        <v>406</v>
      </c>
      <c r="G1971" s="380">
        <v>80111624</v>
      </c>
      <c r="H1971" s="379" t="s">
        <v>3060</v>
      </c>
      <c r="I1971" s="136">
        <v>10</v>
      </c>
      <c r="J1971" s="141" t="s">
        <v>33</v>
      </c>
      <c r="K1971" s="373">
        <v>200000000</v>
      </c>
      <c r="L1971" s="374">
        <v>1</v>
      </c>
      <c r="M1971" s="375" t="s">
        <v>268</v>
      </c>
      <c r="N1971" s="376"/>
      <c r="O1971" s="206" t="s">
        <v>127</v>
      </c>
      <c r="P1971" s="206" t="s">
        <v>366</v>
      </c>
      <c r="Q1971" s="146" t="s">
        <v>2986</v>
      </c>
    </row>
    <row r="1972" spans="1:21" ht="51" x14ac:dyDescent="0.2">
      <c r="A1972" s="136" t="s">
        <v>2923</v>
      </c>
      <c r="B1972" s="137" t="s">
        <v>2014</v>
      </c>
      <c r="C1972" s="154" t="s">
        <v>3061</v>
      </c>
      <c r="D1972" s="155" t="s">
        <v>788</v>
      </c>
      <c r="E1972" s="139" t="s">
        <v>2963</v>
      </c>
      <c r="F1972" s="138" t="s">
        <v>2964</v>
      </c>
      <c r="G1972" s="138">
        <v>15101506</v>
      </c>
      <c r="H1972" s="141" t="s">
        <v>3062</v>
      </c>
      <c r="I1972" s="136">
        <v>16</v>
      </c>
      <c r="J1972" s="141" t="s">
        <v>230</v>
      </c>
      <c r="K1972" s="368">
        <v>925000000</v>
      </c>
      <c r="L1972" s="172">
        <v>1</v>
      </c>
      <c r="M1972" s="137" t="s">
        <v>3063</v>
      </c>
      <c r="N1972" s="141" t="s">
        <v>3062</v>
      </c>
      <c r="O1972" s="138" t="s">
        <v>127</v>
      </c>
      <c r="P1972" s="138" t="s">
        <v>1239</v>
      </c>
      <c r="Q1972" s="138" t="s">
        <v>3064</v>
      </c>
      <c r="U1972" s="58"/>
    </row>
    <row r="1973" spans="1:21" ht="51" x14ac:dyDescent="0.2">
      <c r="A1973" s="136" t="s">
        <v>2923</v>
      </c>
      <c r="B1973" s="137" t="s">
        <v>2014</v>
      </c>
      <c r="C1973" s="154" t="s">
        <v>3061</v>
      </c>
      <c r="D1973" s="155" t="s">
        <v>788</v>
      </c>
      <c r="E1973" s="139" t="s">
        <v>2963</v>
      </c>
      <c r="F1973" s="138" t="s">
        <v>2964</v>
      </c>
      <c r="G1973" s="138">
        <v>15101506</v>
      </c>
      <c r="H1973" s="141" t="s">
        <v>3065</v>
      </c>
      <c r="I1973" s="136">
        <v>16</v>
      </c>
      <c r="J1973" s="141" t="s">
        <v>230</v>
      </c>
      <c r="K1973" s="368">
        <v>1575000000</v>
      </c>
      <c r="L1973" s="172">
        <v>1</v>
      </c>
      <c r="M1973" s="137" t="s">
        <v>3063</v>
      </c>
      <c r="N1973" s="141" t="s">
        <v>3065</v>
      </c>
      <c r="O1973" s="138" t="s">
        <v>127</v>
      </c>
      <c r="P1973" s="138" t="s">
        <v>1239</v>
      </c>
      <c r="Q1973" s="138" t="s">
        <v>3064</v>
      </c>
    </row>
    <row r="1974" spans="1:21" ht="38.25" x14ac:dyDescent="0.2">
      <c r="A1974" s="136" t="s">
        <v>2923</v>
      </c>
      <c r="B1974" s="137" t="s">
        <v>2014</v>
      </c>
      <c r="C1974" s="154" t="s">
        <v>3061</v>
      </c>
      <c r="D1974" s="155" t="s">
        <v>788</v>
      </c>
      <c r="E1974" s="139" t="s">
        <v>2963</v>
      </c>
      <c r="F1974" s="138" t="s">
        <v>2964</v>
      </c>
      <c r="G1974" s="138">
        <v>15101506</v>
      </c>
      <c r="H1974" s="141" t="s">
        <v>3066</v>
      </c>
      <c r="I1974" s="136">
        <v>16</v>
      </c>
      <c r="J1974" s="141" t="s">
        <v>230</v>
      </c>
      <c r="K1974" s="368">
        <v>1100000000</v>
      </c>
      <c r="L1974" s="172">
        <v>1</v>
      </c>
      <c r="M1974" s="137" t="s">
        <v>3063</v>
      </c>
      <c r="N1974" s="141" t="s">
        <v>3066</v>
      </c>
      <c r="O1974" s="138" t="s">
        <v>901</v>
      </c>
      <c r="P1974" s="138" t="s">
        <v>1239</v>
      </c>
      <c r="Q1974" s="138" t="s">
        <v>3064</v>
      </c>
    </row>
    <row r="1975" spans="1:21" ht="76.5" x14ac:dyDescent="0.2">
      <c r="A1975" s="136" t="s">
        <v>2923</v>
      </c>
      <c r="B1975" s="137" t="s">
        <v>2014</v>
      </c>
      <c r="C1975" s="154" t="s">
        <v>3061</v>
      </c>
      <c r="D1975" s="155" t="s">
        <v>788</v>
      </c>
      <c r="E1975" s="139" t="s">
        <v>2963</v>
      </c>
      <c r="F1975" s="138" t="s">
        <v>3067</v>
      </c>
      <c r="G1975" s="138">
        <v>15101506</v>
      </c>
      <c r="H1975" s="141" t="s">
        <v>3068</v>
      </c>
      <c r="I1975" s="136">
        <v>16</v>
      </c>
      <c r="J1975" s="141" t="s">
        <v>230</v>
      </c>
      <c r="K1975" s="368">
        <v>50000000</v>
      </c>
      <c r="L1975" s="172">
        <v>1</v>
      </c>
      <c r="M1975" s="137" t="s">
        <v>3063</v>
      </c>
      <c r="N1975" s="141" t="s">
        <v>3068</v>
      </c>
      <c r="O1975" s="138" t="s">
        <v>79</v>
      </c>
      <c r="P1975" s="138" t="s">
        <v>79</v>
      </c>
      <c r="Q1975" s="138" t="s">
        <v>3064</v>
      </c>
    </row>
    <row r="1976" spans="1:21" ht="51" x14ac:dyDescent="0.2">
      <c r="A1976" s="136" t="s">
        <v>2923</v>
      </c>
      <c r="B1976" s="137" t="s">
        <v>2014</v>
      </c>
      <c r="C1976" s="154" t="s">
        <v>3061</v>
      </c>
      <c r="D1976" s="155" t="s">
        <v>788</v>
      </c>
      <c r="E1976" s="139" t="s">
        <v>3016</v>
      </c>
      <c r="F1976" s="138" t="s">
        <v>1603</v>
      </c>
      <c r="G1976" s="138">
        <v>80110000</v>
      </c>
      <c r="H1976" s="141" t="s">
        <v>3069</v>
      </c>
      <c r="I1976" s="136">
        <v>16</v>
      </c>
      <c r="J1976" s="141" t="s">
        <v>230</v>
      </c>
      <c r="K1976" s="368">
        <v>158000000</v>
      </c>
      <c r="L1976" s="172">
        <v>1</v>
      </c>
      <c r="M1976" s="137" t="s">
        <v>3070</v>
      </c>
      <c r="N1976" s="141" t="s">
        <v>3069</v>
      </c>
      <c r="O1976" s="138" t="s">
        <v>127</v>
      </c>
      <c r="P1976" s="138" t="s">
        <v>1239</v>
      </c>
      <c r="Q1976" s="138" t="s">
        <v>3064</v>
      </c>
    </row>
    <row r="1977" spans="1:21" ht="51" x14ac:dyDescent="0.2">
      <c r="A1977" s="136" t="s">
        <v>2923</v>
      </c>
      <c r="B1977" s="137" t="s">
        <v>2014</v>
      </c>
      <c r="C1977" s="154" t="s">
        <v>3061</v>
      </c>
      <c r="D1977" s="155" t="s">
        <v>788</v>
      </c>
      <c r="E1977" s="139" t="s">
        <v>3016</v>
      </c>
      <c r="F1977" s="138" t="s">
        <v>1603</v>
      </c>
      <c r="G1977" s="138">
        <v>80110000</v>
      </c>
      <c r="H1977" s="141" t="s">
        <v>3071</v>
      </c>
      <c r="I1977" s="136">
        <v>16</v>
      </c>
      <c r="J1977" s="141" t="s">
        <v>230</v>
      </c>
      <c r="K1977" s="368">
        <v>78000000</v>
      </c>
      <c r="L1977" s="172">
        <v>1</v>
      </c>
      <c r="M1977" s="137" t="s">
        <v>3070</v>
      </c>
      <c r="N1977" s="141" t="s">
        <v>3071</v>
      </c>
      <c r="O1977" s="138" t="s">
        <v>127</v>
      </c>
      <c r="P1977" s="138" t="s">
        <v>1239</v>
      </c>
      <c r="Q1977" s="138" t="s">
        <v>3064</v>
      </c>
    </row>
    <row r="1978" spans="1:21" ht="63.75" x14ac:dyDescent="0.2">
      <c r="A1978" s="136" t="s">
        <v>2923</v>
      </c>
      <c r="B1978" s="137" t="s">
        <v>2014</v>
      </c>
      <c r="C1978" s="154" t="s">
        <v>3061</v>
      </c>
      <c r="D1978" s="155" t="s">
        <v>788</v>
      </c>
      <c r="E1978" s="139" t="s">
        <v>3016</v>
      </c>
      <c r="F1978" s="138" t="s">
        <v>1603</v>
      </c>
      <c r="G1978" s="138">
        <v>80110000</v>
      </c>
      <c r="H1978" s="141" t="s">
        <v>3072</v>
      </c>
      <c r="I1978" s="136">
        <v>16</v>
      </c>
      <c r="J1978" s="141" t="s">
        <v>230</v>
      </c>
      <c r="K1978" s="368">
        <v>88000000</v>
      </c>
      <c r="L1978" s="172">
        <v>1</v>
      </c>
      <c r="M1978" s="137" t="s">
        <v>3070</v>
      </c>
      <c r="N1978" s="141" t="s">
        <v>3072</v>
      </c>
      <c r="O1978" s="138" t="s">
        <v>127</v>
      </c>
      <c r="P1978" s="138" t="s">
        <v>1239</v>
      </c>
      <c r="Q1978" s="138" t="s">
        <v>3064</v>
      </c>
    </row>
    <row r="1979" spans="1:21" ht="51" x14ac:dyDescent="0.2">
      <c r="A1979" s="136" t="s">
        <v>2923</v>
      </c>
      <c r="B1979" s="137" t="s">
        <v>2014</v>
      </c>
      <c r="C1979" s="154" t="s">
        <v>3061</v>
      </c>
      <c r="D1979" s="155" t="s">
        <v>788</v>
      </c>
      <c r="E1979" s="139" t="s">
        <v>3016</v>
      </c>
      <c r="F1979" s="138" t="s">
        <v>1603</v>
      </c>
      <c r="G1979" s="138">
        <v>80110000</v>
      </c>
      <c r="H1979" s="141" t="s">
        <v>3073</v>
      </c>
      <c r="I1979" s="136">
        <v>16</v>
      </c>
      <c r="J1979" s="141" t="s">
        <v>230</v>
      </c>
      <c r="K1979" s="368">
        <v>20000000</v>
      </c>
      <c r="L1979" s="172">
        <v>1</v>
      </c>
      <c r="M1979" s="137" t="s">
        <v>3070</v>
      </c>
      <c r="N1979" s="141" t="s">
        <v>3073</v>
      </c>
      <c r="O1979" s="138" t="s">
        <v>127</v>
      </c>
      <c r="P1979" s="138" t="s">
        <v>1239</v>
      </c>
      <c r="Q1979" s="138" t="s">
        <v>3064</v>
      </c>
    </row>
    <row r="1980" spans="1:21" ht="63.75" x14ac:dyDescent="0.2">
      <c r="A1980" s="136" t="s">
        <v>2923</v>
      </c>
      <c r="B1980" s="137" t="s">
        <v>2014</v>
      </c>
      <c r="C1980" s="154" t="s">
        <v>3061</v>
      </c>
      <c r="D1980" s="155" t="s">
        <v>788</v>
      </c>
      <c r="E1980" s="139" t="s">
        <v>3016</v>
      </c>
      <c r="F1980" s="138" t="s">
        <v>1603</v>
      </c>
      <c r="G1980" s="138">
        <v>80110000</v>
      </c>
      <c r="H1980" s="141" t="s">
        <v>3074</v>
      </c>
      <c r="I1980" s="136">
        <v>16</v>
      </c>
      <c r="J1980" s="141" t="s">
        <v>230</v>
      </c>
      <c r="K1980" s="368">
        <v>38000000</v>
      </c>
      <c r="L1980" s="172">
        <v>1</v>
      </c>
      <c r="M1980" s="137" t="s">
        <v>3070</v>
      </c>
      <c r="N1980" s="141" t="s">
        <v>3074</v>
      </c>
      <c r="O1980" s="138" t="s">
        <v>127</v>
      </c>
      <c r="P1980" s="138" t="s">
        <v>1239</v>
      </c>
      <c r="Q1980" s="138" t="s">
        <v>3064</v>
      </c>
    </row>
    <row r="1981" spans="1:21" ht="63.75" x14ac:dyDescent="0.2">
      <c r="A1981" s="136" t="s">
        <v>2923</v>
      </c>
      <c r="B1981" s="137" t="s">
        <v>2014</v>
      </c>
      <c r="C1981" s="154" t="s">
        <v>3061</v>
      </c>
      <c r="D1981" s="155" t="s">
        <v>788</v>
      </c>
      <c r="E1981" s="139" t="s">
        <v>3016</v>
      </c>
      <c r="F1981" s="138" t="s">
        <v>1603</v>
      </c>
      <c r="G1981" s="138">
        <v>80110000</v>
      </c>
      <c r="H1981" s="141" t="s">
        <v>3075</v>
      </c>
      <c r="I1981" s="136">
        <v>16</v>
      </c>
      <c r="J1981" s="141" t="s">
        <v>230</v>
      </c>
      <c r="K1981" s="368">
        <v>5000000</v>
      </c>
      <c r="L1981" s="172">
        <v>1</v>
      </c>
      <c r="M1981" s="137" t="s">
        <v>3070</v>
      </c>
      <c r="N1981" s="141" t="s">
        <v>3075</v>
      </c>
      <c r="O1981" s="138" t="s">
        <v>127</v>
      </c>
      <c r="P1981" s="138" t="s">
        <v>1239</v>
      </c>
      <c r="Q1981" s="138" t="s">
        <v>3064</v>
      </c>
    </row>
    <row r="1982" spans="1:21" ht="51" x14ac:dyDescent="0.2">
      <c r="A1982" s="136" t="s">
        <v>2923</v>
      </c>
      <c r="B1982" s="137" t="s">
        <v>2014</v>
      </c>
      <c r="C1982" s="154" t="s">
        <v>3061</v>
      </c>
      <c r="D1982" s="155" t="s">
        <v>788</v>
      </c>
      <c r="E1982" s="139" t="s">
        <v>3016</v>
      </c>
      <c r="F1982" s="138" t="s">
        <v>1603</v>
      </c>
      <c r="G1982" s="138">
        <v>80110000</v>
      </c>
      <c r="H1982" s="141" t="s">
        <v>3076</v>
      </c>
      <c r="I1982" s="136">
        <v>16</v>
      </c>
      <c r="J1982" s="141" t="s">
        <v>230</v>
      </c>
      <c r="K1982" s="368">
        <v>907000000</v>
      </c>
      <c r="L1982" s="172">
        <v>1</v>
      </c>
      <c r="M1982" s="137" t="s">
        <v>3070</v>
      </c>
      <c r="N1982" s="141" t="s">
        <v>3076</v>
      </c>
      <c r="O1982" s="138" t="s">
        <v>127</v>
      </c>
      <c r="P1982" s="138" t="s">
        <v>1239</v>
      </c>
      <c r="Q1982" s="138" t="s">
        <v>3064</v>
      </c>
    </row>
    <row r="1983" spans="1:21" ht="63.75" x14ac:dyDescent="0.2">
      <c r="A1983" s="136" t="s">
        <v>2923</v>
      </c>
      <c r="B1983" s="137" t="s">
        <v>2014</v>
      </c>
      <c r="C1983" s="154" t="s">
        <v>3061</v>
      </c>
      <c r="D1983" s="155" t="s">
        <v>788</v>
      </c>
      <c r="E1983" s="139" t="s">
        <v>3016</v>
      </c>
      <c r="F1983" s="138" t="s">
        <v>1603</v>
      </c>
      <c r="G1983" s="138">
        <v>80110000</v>
      </c>
      <c r="H1983" s="141" t="s">
        <v>3077</v>
      </c>
      <c r="I1983" s="136">
        <v>16</v>
      </c>
      <c r="J1983" s="141" t="s">
        <v>230</v>
      </c>
      <c r="K1983" s="368">
        <v>138000000</v>
      </c>
      <c r="L1983" s="172">
        <v>1</v>
      </c>
      <c r="M1983" s="137" t="s">
        <v>3070</v>
      </c>
      <c r="N1983" s="141" t="s">
        <v>3077</v>
      </c>
      <c r="O1983" s="138" t="s">
        <v>127</v>
      </c>
      <c r="P1983" s="138" t="s">
        <v>1239</v>
      </c>
      <c r="Q1983" s="138" t="s">
        <v>3064</v>
      </c>
    </row>
    <row r="1984" spans="1:21" ht="51" x14ac:dyDescent="0.2">
      <c r="A1984" s="136" t="s">
        <v>2923</v>
      </c>
      <c r="B1984" s="137" t="s">
        <v>2014</v>
      </c>
      <c r="C1984" s="154" t="s">
        <v>3061</v>
      </c>
      <c r="D1984" s="155" t="s">
        <v>788</v>
      </c>
      <c r="E1984" s="139" t="s">
        <v>3016</v>
      </c>
      <c r="F1984" s="138" t="s">
        <v>1603</v>
      </c>
      <c r="G1984" s="138">
        <v>80110000</v>
      </c>
      <c r="H1984" s="141" t="s">
        <v>3078</v>
      </c>
      <c r="I1984" s="136">
        <v>16</v>
      </c>
      <c r="J1984" s="141" t="s">
        <v>230</v>
      </c>
      <c r="K1984" s="368">
        <v>68000000</v>
      </c>
      <c r="L1984" s="172">
        <v>1</v>
      </c>
      <c r="M1984" s="137" t="s">
        <v>3070</v>
      </c>
      <c r="N1984" s="141" t="s">
        <v>3078</v>
      </c>
      <c r="O1984" s="138" t="s">
        <v>127</v>
      </c>
      <c r="P1984" s="138" t="s">
        <v>1239</v>
      </c>
      <c r="Q1984" s="138" t="s">
        <v>3064</v>
      </c>
    </row>
    <row r="1985" spans="1:17" ht="63.75" x14ac:dyDescent="0.2">
      <c r="A1985" s="136" t="s">
        <v>2923</v>
      </c>
      <c r="B1985" s="137" t="s">
        <v>2014</v>
      </c>
      <c r="C1985" s="154" t="s">
        <v>3061</v>
      </c>
      <c r="D1985" s="155" t="s">
        <v>788</v>
      </c>
      <c r="E1985" s="139" t="s">
        <v>3016</v>
      </c>
      <c r="F1985" s="138" t="s">
        <v>1603</v>
      </c>
      <c r="G1985" s="138">
        <v>80110000</v>
      </c>
      <c r="H1985" s="141" t="s">
        <v>3079</v>
      </c>
      <c r="I1985" s="136">
        <v>16</v>
      </c>
      <c r="J1985" s="141" t="s">
        <v>33</v>
      </c>
      <c r="K1985" s="368">
        <v>570000000</v>
      </c>
      <c r="L1985" s="172">
        <v>1</v>
      </c>
      <c r="M1985" s="137" t="s">
        <v>3070</v>
      </c>
      <c r="N1985" s="141" t="s">
        <v>3079</v>
      </c>
      <c r="O1985" s="138" t="s">
        <v>80</v>
      </c>
      <c r="P1985" s="138" t="s">
        <v>80</v>
      </c>
      <c r="Q1985" s="138" t="s">
        <v>3080</v>
      </c>
    </row>
    <row r="1986" spans="1:17" ht="51" x14ac:dyDescent="0.2">
      <c r="A1986" s="136" t="s">
        <v>2923</v>
      </c>
      <c r="B1986" s="137" t="s">
        <v>2014</v>
      </c>
      <c r="C1986" s="154" t="s">
        <v>3061</v>
      </c>
      <c r="D1986" s="155" t="s">
        <v>788</v>
      </c>
      <c r="E1986" s="139" t="s">
        <v>3016</v>
      </c>
      <c r="F1986" s="138" t="s">
        <v>1603</v>
      </c>
      <c r="G1986" s="138">
        <v>80110000</v>
      </c>
      <c r="H1986" s="141" t="s">
        <v>3081</v>
      </c>
      <c r="I1986" s="136">
        <v>16</v>
      </c>
      <c r="J1986" s="141" t="s">
        <v>33</v>
      </c>
      <c r="K1986" s="368">
        <v>130000000</v>
      </c>
      <c r="L1986" s="172">
        <v>1</v>
      </c>
      <c r="M1986" s="137" t="s">
        <v>3070</v>
      </c>
      <c r="N1986" s="141" t="s">
        <v>3081</v>
      </c>
      <c r="O1986" s="138" t="s">
        <v>36</v>
      </c>
      <c r="P1986" s="138" t="s">
        <v>36</v>
      </c>
      <c r="Q1986" s="138" t="s">
        <v>37</v>
      </c>
    </row>
    <row r="1987" spans="1:17" ht="76.5" x14ac:dyDescent="0.2">
      <c r="A1987" s="136" t="s">
        <v>2923</v>
      </c>
      <c r="B1987" s="137" t="s">
        <v>50</v>
      </c>
      <c r="C1987" s="154" t="s">
        <v>3082</v>
      </c>
      <c r="D1987" s="155" t="s">
        <v>3083</v>
      </c>
      <c r="E1987" s="139" t="s">
        <v>3084</v>
      </c>
      <c r="F1987" s="138" t="s">
        <v>3085</v>
      </c>
      <c r="G1987" s="138" t="s">
        <v>3086</v>
      </c>
      <c r="H1987" s="141" t="s">
        <v>3087</v>
      </c>
      <c r="I1987" s="136">
        <v>16</v>
      </c>
      <c r="J1987" s="141" t="s">
        <v>33</v>
      </c>
      <c r="K1987" s="368">
        <v>100000000</v>
      </c>
      <c r="L1987" s="172">
        <v>1</v>
      </c>
      <c r="M1987" s="137" t="s">
        <v>3070</v>
      </c>
      <c r="N1987" s="141" t="s">
        <v>3087</v>
      </c>
      <c r="O1987" s="138" t="s">
        <v>36</v>
      </c>
      <c r="P1987" s="138" t="s">
        <v>36</v>
      </c>
      <c r="Q1987" s="138" t="s">
        <v>37</v>
      </c>
    </row>
    <row r="1988" spans="1:17" ht="38.25" x14ac:dyDescent="0.2">
      <c r="A1988" s="136" t="s">
        <v>2923</v>
      </c>
      <c r="B1988" s="137" t="s">
        <v>356</v>
      </c>
      <c r="C1988" s="154" t="s">
        <v>3088</v>
      </c>
      <c r="D1988" s="155" t="s">
        <v>3089</v>
      </c>
      <c r="E1988" s="139" t="s">
        <v>3090</v>
      </c>
      <c r="F1988" s="138" t="s">
        <v>3032</v>
      </c>
      <c r="G1988" s="138" t="s">
        <v>3091</v>
      </c>
      <c r="H1988" s="141" t="s">
        <v>3092</v>
      </c>
      <c r="I1988" s="136">
        <v>16</v>
      </c>
      <c r="J1988" s="141" t="s">
        <v>33</v>
      </c>
      <c r="K1988" s="368">
        <v>8000000</v>
      </c>
      <c r="L1988" s="172">
        <v>1</v>
      </c>
      <c r="M1988" s="137" t="s">
        <v>3070</v>
      </c>
      <c r="N1988" s="141" t="s">
        <v>3092</v>
      </c>
      <c r="O1988" s="138" t="s">
        <v>2761</v>
      </c>
      <c r="P1988" s="138" t="s">
        <v>2761</v>
      </c>
      <c r="Q1988" s="138" t="s">
        <v>3093</v>
      </c>
    </row>
    <row r="1989" spans="1:17" ht="76.5" x14ac:dyDescent="0.2">
      <c r="A1989" s="136" t="s">
        <v>2923</v>
      </c>
      <c r="B1989" s="137" t="s">
        <v>3094</v>
      </c>
      <c r="C1989" s="154" t="s">
        <v>3095</v>
      </c>
      <c r="D1989" s="155" t="s">
        <v>3096</v>
      </c>
      <c r="E1989" s="139" t="s">
        <v>3045</v>
      </c>
      <c r="F1989" s="138" t="s">
        <v>3046</v>
      </c>
      <c r="G1989" s="138" t="s">
        <v>3097</v>
      </c>
      <c r="H1989" s="141" t="s">
        <v>3098</v>
      </c>
      <c r="I1989" s="136">
        <v>16</v>
      </c>
      <c r="J1989" s="141" t="s">
        <v>33</v>
      </c>
      <c r="K1989" s="368">
        <v>10000000</v>
      </c>
      <c r="L1989" s="172">
        <v>1</v>
      </c>
      <c r="M1989" s="137" t="s">
        <v>3070</v>
      </c>
      <c r="N1989" s="141" t="s">
        <v>3098</v>
      </c>
      <c r="O1989" s="138" t="s">
        <v>35</v>
      </c>
      <c r="P1989" s="138" t="s">
        <v>35</v>
      </c>
      <c r="Q1989" s="138" t="s">
        <v>37</v>
      </c>
    </row>
    <row r="1990" spans="1:17" ht="76.5" x14ac:dyDescent="0.2">
      <c r="A1990" s="136" t="s">
        <v>2923</v>
      </c>
      <c r="B1990" s="137" t="s">
        <v>3094</v>
      </c>
      <c r="C1990" s="154" t="s">
        <v>3095</v>
      </c>
      <c r="D1990" s="155" t="s">
        <v>3096</v>
      </c>
      <c r="E1990" s="139" t="s">
        <v>3045</v>
      </c>
      <c r="F1990" s="138" t="s">
        <v>3046</v>
      </c>
      <c r="G1990" s="138" t="s">
        <v>3097</v>
      </c>
      <c r="H1990" s="141" t="s">
        <v>3099</v>
      </c>
      <c r="I1990" s="136">
        <v>16</v>
      </c>
      <c r="J1990" s="141" t="s">
        <v>33</v>
      </c>
      <c r="K1990" s="368">
        <v>100000000</v>
      </c>
      <c r="L1990" s="172">
        <v>1</v>
      </c>
      <c r="M1990" s="137" t="s">
        <v>3070</v>
      </c>
      <c r="N1990" s="141" t="s">
        <v>3099</v>
      </c>
      <c r="O1990" s="138" t="s">
        <v>35</v>
      </c>
      <c r="P1990" s="138" t="s">
        <v>35</v>
      </c>
      <c r="Q1990" s="138" t="s">
        <v>37</v>
      </c>
    </row>
    <row r="1991" spans="1:17" ht="89.25" x14ac:dyDescent="0.2">
      <c r="A1991" s="136" t="s">
        <v>2923</v>
      </c>
      <c r="B1991" s="137" t="s">
        <v>3094</v>
      </c>
      <c r="C1991" s="154" t="s">
        <v>3095</v>
      </c>
      <c r="D1991" s="155" t="s">
        <v>3096</v>
      </c>
      <c r="E1991" s="139" t="s">
        <v>3045</v>
      </c>
      <c r="F1991" s="138" t="s">
        <v>3046</v>
      </c>
      <c r="G1991" s="138" t="s">
        <v>3097</v>
      </c>
      <c r="H1991" s="141" t="s">
        <v>3100</v>
      </c>
      <c r="I1991" s="136">
        <v>16</v>
      </c>
      <c r="J1991" s="141" t="s">
        <v>33</v>
      </c>
      <c r="K1991" s="368">
        <v>10000000</v>
      </c>
      <c r="L1991" s="172">
        <v>1</v>
      </c>
      <c r="M1991" s="137" t="s">
        <v>3070</v>
      </c>
      <c r="N1991" s="141" t="s">
        <v>3100</v>
      </c>
      <c r="O1991" s="138" t="s">
        <v>35</v>
      </c>
      <c r="P1991" s="138" t="s">
        <v>35</v>
      </c>
      <c r="Q1991" s="138" t="s">
        <v>37</v>
      </c>
    </row>
    <row r="1992" spans="1:17" ht="89.25" x14ac:dyDescent="0.2">
      <c r="A1992" s="136" t="s">
        <v>2923</v>
      </c>
      <c r="B1992" s="137" t="s">
        <v>42</v>
      </c>
      <c r="C1992" s="154" t="s">
        <v>3101</v>
      </c>
      <c r="D1992" s="155" t="s">
        <v>3102</v>
      </c>
      <c r="E1992" s="139" t="s">
        <v>3103</v>
      </c>
      <c r="F1992" s="138" t="s">
        <v>374</v>
      </c>
      <c r="G1992" s="138">
        <v>81141504</v>
      </c>
      <c r="H1992" s="141" t="s">
        <v>3104</v>
      </c>
      <c r="I1992" s="136">
        <v>16</v>
      </c>
      <c r="J1992" s="141" t="s">
        <v>33</v>
      </c>
      <c r="K1992" s="368">
        <v>60000000</v>
      </c>
      <c r="L1992" s="172">
        <v>1</v>
      </c>
      <c r="M1992" s="137" t="s">
        <v>3070</v>
      </c>
      <c r="N1992" s="141" t="s">
        <v>3104</v>
      </c>
      <c r="O1992" s="138" t="s">
        <v>36</v>
      </c>
      <c r="P1992" s="138" t="s">
        <v>36</v>
      </c>
      <c r="Q1992" s="138" t="s">
        <v>37</v>
      </c>
    </row>
    <row r="1993" spans="1:17" ht="51" x14ac:dyDescent="0.2">
      <c r="A1993" s="136" t="s">
        <v>2923</v>
      </c>
      <c r="B1993" s="137" t="s">
        <v>356</v>
      </c>
      <c r="C1993" s="154" t="s">
        <v>3088</v>
      </c>
      <c r="D1993" s="155" t="s">
        <v>3089</v>
      </c>
      <c r="E1993" s="139" t="s">
        <v>3016</v>
      </c>
      <c r="F1993" s="138" t="s">
        <v>3105</v>
      </c>
      <c r="G1993" s="138">
        <v>80110000</v>
      </c>
      <c r="H1993" s="141" t="s">
        <v>3106</v>
      </c>
      <c r="I1993" s="136">
        <v>10</v>
      </c>
      <c r="J1993" s="141" t="s">
        <v>33</v>
      </c>
      <c r="K1993" s="368">
        <v>17000000</v>
      </c>
      <c r="L1993" s="172">
        <v>1</v>
      </c>
      <c r="M1993" s="137" t="s">
        <v>3070</v>
      </c>
      <c r="N1993" s="141" t="s">
        <v>3106</v>
      </c>
      <c r="O1993" s="138" t="s">
        <v>35</v>
      </c>
      <c r="P1993" s="138" t="s">
        <v>35</v>
      </c>
      <c r="Q1993" s="138" t="s">
        <v>37</v>
      </c>
    </row>
    <row r="1994" spans="1:17" ht="38.25" x14ac:dyDescent="0.2">
      <c r="A1994" s="136" t="s">
        <v>2923</v>
      </c>
      <c r="B1994" s="137" t="s">
        <v>2014</v>
      </c>
      <c r="C1994" s="154" t="s">
        <v>3061</v>
      </c>
      <c r="D1994" s="155" t="s">
        <v>788</v>
      </c>
      <c r="E1994" s="139" t="s">
        <v>3007</v>
      </c>
      <c r="F1994" s="138" t="s">
        <v>3008</v>
      </c>
      <c r="G1994" s="138" t="s">
        <v>3107</v>
      </c>
      <c r="H1994" s="141" t="s">
        <v>3108</v>
      </c>
      <c r="I1994" s="136">
        <v>10</v>
      </c>
      <c r="J1994" s="141" t="s">
        <v>230</v>
      </c>
      <c r="K1994" s="368">
        <v>364792487</v>
      </c>
      <c r="L1994" s="172">
        <v>1</v>
      </c>
      <c r="M1994" s="137" t="s">
        <v>3070</v>
      </c>
      <c r="N1994" s="141" t="s">
        <v>3108</v>
      </c>
      <c r="O1994" s="138" t="s">
        <v>127</v>
      </c>
      <c r="P1994" s="138" t="s">
        <v>1239</v>
      </c>
      <c r="Q1994" s="138" t="s">
        <v>3109</v>
      </c>
    </row>
    <row r="1995" spans="1:17" ht="38.25" x14ac:dyDescent="0.2">
      <c r="A1995" s="136" t="s">
        <v>2923</v>
      </c>
      <c r="B1995" s="137" t="s">
        <v>2014</v>
      </c>
      <c r="C1995" s="154" t="s">
        <v>3061</v>
      </c>
      <c r="D1995" s="155" t="s">
        <v>788</v>
      </c>
      <c r="E1995" s="139" t="s">
        <v>3007</v>
      </c>
      <c r="F1995" s="138" t="s">
        <v>3008</v>
      </c>
      <c r="G1995" s="138" t="s">
        <v>3107</v>
      </c>
      <c r="H1995" s="141" t="s">
        <v>3108</v>
      </c>
      <c r="I1995" s="136">
        <v>10</v>
      </c>
      <c r="J1995" s="141" t="s">
        <v>33</v>
      </c>
      <c r="K1995" s="368">
        <v>235207513</v>
      </c>
      <c r="L1995" s="172">
        <v>1</v>
      </c>
      <c r="M1995" s="137" t="s">
        <v>3070</v>
      </c>
      <c r="N1995" s="141" t="s">
        <v>3108</v>
      </c>
      <c r="O1995" s="138" t="s">
        <v>1239</v>
      </c>
      <c r="P1995" s="138" t="s">
        <v>2761</v>
      </c>
      <c r="Q1995" s="138" t="s">
        <v>3109</v>
      </c>
    </row>
    <row r="1996" spans="1:17" ht="51" x14ac:dyDescent="0.2">
      <c r="A1996" s="136" t="s">
        <v>2923</v>
      </c>
      <c r="B1996" s="137" t="s">
        <v>50</v>
      </c>
      <c r="C1996" s="154" t="s">
        <v>3082</v>
      </c>
      <c r="D1996" s="155" t="s">
        <v>3083</v>
      </c>
      <c r="E1996" s="139" t="s">
        <v>3049</v>
      </c>
      <c r="F1996" s="138" t="s">
        <v>3050</v>
      </c>
      <c r="G1996" s="138">
        <v>73151906</v>
      </c>
      <c r="H1996" s="141" t="s">
        <v>3110</v>
      </c>
      <c r="I1996" s="136">
        <v>10</v>
      </c>
      <c r="J1996" s="141" t="s">
        <v>230</v>
      </c>
      <c r="K1996" s="368">
        <v>180000000</v>
      </c>
      <c r="L1996" s="172">
        <v>1</v>
      </c>
      <c r="M1996" s="137" t="s">
        <v>3070</v>
      </c>
      <c r="N1996" s="141" t="s">
        <v>3110</v>
      </c>
      <c r="O1996" s="138" t="s">
        <v>127</v>
      </c>
      <c r="P1996" s="138" t="s">
        <v>1239</v>
      </c>
      <c r="Q1996" s="138" t="s">
        <v>3111</v>
      </c>
    </row>
    <row r="1997" spans="1:17" ht="51" x14ac:dyDescent="0.2">
      <c r="A1997" s="136" t="s">
        <v>2923</v>
      </c>
      <c r="B1997" s="137" t="s">
        <v>50</v>
      </c>
      <c r="C1997" s="154" t="s">
        <v>3082</v>
      </c>
      <c r="D1997" s="155" t="s">
        <v>3083</v>
      </c>
      <c r="E1997" s="139" t="s">
        <v>3049</v>
      </c>
      <c r="F1997" s="138" t="s">
        <v>3050</v>
      </c>
      <c r="G1997" s="138">
        <v>73151906</v>
      </c>
      <c r="H1997" s="141" t="s">
        <v>3110</v>
      </c>
      <c r="I1997" s="136">
        <v>10</v>
      </c>
      <c r="J1997" s="141" t="s">
        <v>33</v>
      </c>
      <c r="K1997" s="368">
        <v>40000000</v>
      </c>
      <c r="L1997" s="172">
        <v>1</v>
      </c>
      <c r="M1997" s="137" t="s">
        <v>3070</v>
      </c>
      <c r="N1997" s="141" t="s">
        <v>3110</v>
      </c>
      <c r="O1997" s="138" t="s">
        <v>1239</v>
      </c>
      <c r="P1997" s="138" t="s">
        <v>2761</v>
      </c>
      <c r="Q1997" s="138" t="s">
        <v>3111</v>
      </c>
    </row>
    <row r="1998" spans="1:17" ht="51" x14ac:dyDescent="0.2">
      <c r="A1998" s="136" t="s">
        <v>2923</v>
      </c>
      <c r="B1998" s="137" t="s">
        <v>3112</v>
      </c>
      <c r="C1998" s="154" t="s">
        <v>3113</v>
      </c>
      <c r="D1998" s="155" t="s">
        <v>3114</v>
      </c>
      <c r="E1998" s="139" t="s">
        <v>3049</v>
      </c>
      <c r="F1998" s="138" t="s">
        <v>3050</v>
      </c>
      <c r="G1998" s="138">
        <v>73151906</v>
      </c>
      <c r="H1998" s="141" t="s">
        <v>3115</v>
      </c>
      <c r="I1998" s="136">
        <v>16</v>
      </c>
      <c r="J1998" s="141" t="s">
        <v>33</v>
      </c>
      <c r="K1998" s="368">
        <v>25000000</v>
      </c>
      <c r="L1998" s="172">
        <v>1</v>
      </c>
      <c r="M1998" s="137" t="s">
        <v>3070</v>
      </c>
      <c r="N1998" s="141" t="s">
        <v>3115</v>
      </c>
      <c r="O1998" s="138" t="s">
        <v>68</v>
      </c>
      <c r="P1998" s="138" t="s">
        <v>68</v>
      </c>
      <c r="Q1998" s="138" t="s">
        <v>348</v>
      </c>
    </row>
    <row r="1999" spans="1:17" ht="63.75" x14ac:dyDescent="0.2">
      <c r="A1999" s="136" t="s">
        <v>2923</v>
      </c>
      <c r="B1999" s="137" t="s">
        <v>2014</v>
      </c>
      <c r="C1999" s="154" t="s">
        <v>3061</v>
      </c>
      <c r="D1999" s="155" t="s">
        <v>788</v>
      </c>
      <c r="E1999" s="139" t="s">
        <v>3116</v>
      </c>
      <c r="F1999" s="138" t="s">
        <v>487</v>
      </c>
      <c r="G1999" s="138" t="s">
        <v>3117</v>
      </c>
      <c r="H1999" s="141" t="s">
        <v>3118</v>
      </c>
      <c r="I1999" s="136">
        <v>16</v>
      </c>
      <c r="J1999" s="141" t="s">
        <v>33</v>
      </c>
      <c r="K1999" s="368">
        <v>300000000</v>
      </c>
      <c r="L1999" s="172">
        <v>1</v>
      </c>
      <c r="M1999" s="137" t="s">
        <v>3070</v>
      </c>
      <c r="N1999" s="141" t="s">
        <v>3118</v>
      </c>
      <c r="O1999" s="138" t="s">
        <v>36</v>
      </c>
      <c r="P1999" s="138" t="s">
        <v>36</v>
      </c>
      <c r="Q1999" s="138" t="s">
        <v>3111</v>
      </c>
    </row>
    <row r="2000" spans="1:17" ht="25.5" x14ac:dyDescent="0.2">
      <c r="A2000" s="136" t="s">
        <v>2923</v>
      </c>
      <c r="B2000" s="137" t="s">
        <v>2014</v>
      </c>
      <c r="C2000" s="154" t="s">
        <v>3061</v>
      </c>
      <c r="D2000" s="155" t="s">
        <v>788</v>
      </c>
      <c r="E2000" s="139" t="s">
        <v>3119</v>
      </c>
      <c r="F2000" s="138" t="s">
        <v>1066</v>
      </c>
      <c r="G2000" s="138">
        <v>40151500</v>
      </c>
      <c r="H2000" s="141" t="s">
        <v>3120</v>
      </c>
      <c r="I2000" s="136">
        <v>10</v>
      </c>
      <c r="J2000" s="141" t="s">
        <v>33</v>
      </c>
      <c r="K2000" s="368">
        <v>30000000</v>
      </c>
      <c r="L2000" s="172">
        <v>1</v>
      </c>
      <c r="M2000" s="137" t="s">
        <v>3070</v>
      </c>
      <c r="N2000" s="141" t="s">
        <v>3120</v>
      </c>
      <c r="O2000" s="138" t="s">
        <v>67</v>
      </c>
      <c r="P2000" s="138" t="s">
        <v>67</v>
      </c>
      <c r="Q2000" s="138" t="s">
        <v>37</v>
      </c>
    </row>
    <row r="2001" spans="1:17" ht="89.25" x14ac:dyDescent="0.2">
      <c r="A2001" s="136" t="s">
        <v>2923</v>
      </c>
      <c r="B2001" s="137" t="s">
        <v>3112</v>
      </c>
      <c r="C2001" s="154" t="s">
        <v>3113</v>
      </c>
      <c r="D2001" s="155" t="s">
        <v>3114</v>
      </c>
      <c r="E2001" s="139" t="s">
        <v>3121</v>
      </c>
      <c r="F2001" s="138" t="s">
        <v>1618</v>
      </c>
      <c r="G2001" s="138" t="s">
        <v>3122</v>
      </c>
      <c r="H2001" s="141" t="s">
        <v>3123</v>
      </c>
      <c r="I2001" s="136">
        <v>16</v>
      </c>
      <c r="J2001" s="141" t="s">
        <v>33</v>
      </c>
      <c r="K2001" s="368">
        <v>10000000</v>
      </c>
      <c r="L2001" s="172">
        <v>1</v>
      </c>
      <c r="M2001" s="137" t="s">
        <v>3070</v>
      </c>
      <c r="N2001" s="141" t="s">
        <v>3123</v>
      </c>
      <c r="O2001" s="138" t="s">
        <v>67</v>
      </c>
      <c r="P2001" s="138" t="s">
        <v>67</v>
      </c>
      <c r="Q2001" s="138" t="s">
        <v>37</v>
      </c>
    </row>
    <row r="2002" spans="1:17" ht="51" x14ac:dyDescent="0.2">
      <c r="A2002" s="136" t="s">
        <v>2923</v>
      </c>
      <c r="B2002" s="137" t="s">
        <v>50</v>
      </c>
      <c r="C2002" s="154" t="s">
        <v>3082</v>
      </c>
      <c r="D2002" s="155" t="s">
        <v>3083</v>
      </c>
      <c r="E2002" s="139" t="s">
        <v>3121</v>
      </c>
      <c r="F2002" s="138" t="s">
        <v>3124</v>
      </c>
      <c r="G2002" s="138">
        <v>43211507</v>
      </c>
      <c r="H2002" s="141" t="s">
        <v>3125</v>
      </c>
      <c r="I2002" s="136">
        <v>16</v>
      </c>
      <c r="J2002" s="141" t="s">
        <v>33</v>
      </c>
      <c r="K2002" s="368">
        <v>240000000</v>
      </c>
      <c r="L2002" s="172">
        <v>1</v>
      </c>
      <c r="M2002" s="137" t="s">
        <v>3070</v>
      </c>
      <c r="N2002" s="141" t="s">
        <v>3125</v>
      </c>
      <c r="O2002" s="138" t="s">
        <v>79</v>
      </c>
      <c r="P2002" s="138" t="s">
        <v>79</v>
      </c>
      <c r="Q2002" s="138" t="s">
        <v>3080</v>
      </c>
    </row>
    <row r="2003" spans="1:17" ht="38.25" x14ac:dyDescent="0.2">
      <c r="A2003" s="136" t="s">
        <v>2923</v>
      </c>
      <c r="B2003" s="137" t="s">
        <v>356</v>
      </c>
      <c r="C2003" s="154" t="s">
        <v>3088</v>
      </c>
      <c r="D2003" s="155" t="s">
        <v>3089</v>
      </c>
      <c r="E2003" s="139" t="s">
        <v>3126</v>
      </c>
      <c r="F2003" s="138" t="s">
        <v>3127</v>
      </c>
      <c r="G2003" s="138">
        <v>49201611</v>
      </c>
      <c r="H2003" s="141" t="s">
        <v>3128</v>
      </c>
      <c r="I2003" s="136">
        <v>10</v>
      </c>
      <c r="J2003" s="141" t="s">
        <v>33</v>
      </c>
      <c r="K2003" s="368">
        <v>50000000</v>
      </c>
      <c r="L2003" s="172">
        <v>1</v>
      </c>
      <c r="M2003" s="137" t="s">
        <v>3070</v>
      </c>
      <c r="N2003" s="141" t="s">
        <v>3128</v>
      </c>
      <c r="O2003" s="138" t="s">
        <v>35</v>
      </c>
      <c r="P2003" s="138" t="s">
        <v>35</v>
      </c>
      <c r="Q2003" s="138" t="s">
        <v>37</v>
      </c>
    </row>
    <row r="2004" spans="1:17" ht="63.75" x14ac:dyDescent="0.2">
      <c r="A2004" s="174" t="s">
        <v>2923</v>
      </c>
      <c r="B2004" s="144" t="s">
        <v>1007</v>
      </c>
      <c r="C2004" s="151" t="s">
        <v>3129</v>
      </c>
      <c r="D2004" s="164" t="s">
        <v>2945</v>
      </c>
      <c r="E2004" s="145" t="s">
        <v>2950</v>
      </c>
      <c r="F2004" s="146" t="s">
        <v>2951</v>
      </c>
      <c r="G2004" s="146">
        <v>52161520</v>
      </c>
      <c r="H2004" s="147" t="s">
        <v>3130</v>
      </c>
      <c r="I2004" s="174">
        <v>16</v>
      </c>
      <c r="J2004" s="147" t="s">
        <v>33</v>
      </c>
      <c r="K2004" s="368">
        <v>12000000</v>
      </c>
      <c r="L2004" s="172">
        <v>1</v>
      </c>
      <c r="M2004" s="137" t="s">
        <v>3070</v>
      </c>
      <c r="N2004" s="147" t="s">
        <v>3130</v>
      </c>
      <c r="O2004" s="138" t="s">
        <v>901</v>
      </c>
      <c r="P2004" s="138" t="s">
        <v>901</v>
      </c>
      <c r="Q2004" s="146" t="s">
        <v>3064</v>
      </c>
    </row>
    <row r="2005" spans="1:17" ht="63.75" x14ac:dyDescent="0.2">
      <c r="A2005" s="174" t="s">
        <v>2923</v>
      </c>
      <c r="B2005" s="144" t="s">
        <v>1007</v>
      </c>
      <c r="C2005" s="151" t="s">
        <v>3129</v>
      </c>
      <c r="D2005" s="164" t="s">
        <v>2945</v>
      </c>
      <c r="E2005" s="145" t="s">
        <v>2950</v>
      </c>
      <c r="F2005" s="146" t="s">
        <v>2951</v>
      </c>
      <c r="G2005" s="146">
        <v>45121516</v>
      </c>
      <c r="H2005" s="147" t="s">
        <v>3131</v>
      </c>
      <c r="I2005" s="174">
        <v>16</v>
      </c>
      <c r="J2005" s="147" t="s">
        <v>33</v>
      </c>
      <c r="K2005" s="368">
        <v>30000000</v>
      </c>
      <c r="L2005" s="172">
        <v>1</v>
      </c>
      <c r="M2005" s="137" t="s">
        <v>3070</v>
      </c>
      <c r="N2005" s="147" t="s">
        <v>3131</v>
      </c>
      <c r="O2005" s="138" t="s">
        <v>901</v>
      </c>
      <c r="P2005" s="138" t="s">
        <v>901</v>
      </c>
      <c r="Q2005" s="146" t="s">
        <v>3064</v>
      </c>
    </row>
    <row r="2006" spans="1:17" ht="25.5" x14ac:dyDescent="0.2">
      <c r="A2006" s="174" t="s">
        <v>2923</v>
      </c>
      <c r="B2006" s="144" t="s">
        <v>190</v>
      </c>
      <c r="C2006" s="151" t="s">
        <v>3132</v>
      </c>
      <c r="D2006" s="164" t="s">
        <v>3133</v>
      </c>
      <c r="E2006" s="145" t="s">
        <v>3134</v>
      </c>
      <c r="F2006" s="146" t="s">
        <v>91</v>
      </c>
      <c r="G2006" s="146">
        <v>40141762</v>
      </c>
      <c r="H2006" s="147" t="s">
        <v>3135</v>
      </c>
      <c r="I2006" s="174">
        <v>16</v>
      </c>
      <c r="J2006" s="147" t="s">
        <v>33</v>
      </c>
      <c r="K2006" s="371">
        <v>100000000</v>
      </c>
      <c r="L2006" s="176">
        <v>1</v>
      </c>
      <c r="M2006" s="137" t="s">
        <v>3070</v>
      </c>
      <c r="N2006" s="147" t="s">
        <v>3135</v>
      </c>
      <c r="O2006" s="138" t="s">
        <v>67</v>
      </c>
      <c r="P2006" s="138" t="s">
        <v>67</v>
      </c>
      <c r="Q2006" s="146" t="s">
        <v>3064</v>
      </c>
    </row>
    <row r="2007" spans="1:17" ht="51" x14ac:dyDescent="0.2">
      <c r="A2007" s="174" t="s">
        <v>2923</v>
      </c>
      <c r="B2007" s="144" t="s">
        <v>2014</v>
      </c>
      <c r="C2007" s="151" t="s">
        <v>3061</v>
      </c>
      <c r="D2007" s="164" t="s">
        <v>788</v>
      </c>
      <c r="E2007" s="145" t="s">
        <v>3136</v>
      </c>
      <c r="F2007" s="146" t="s">
        <v>3137</v>
      </c>
      <c r="G2007" s="146" t="s">
        <v>3138</v>
      </c>
      <c r="H2007" s="147" t="s">
        <v>3139</v>
      </c>
      <c r="I2007" s="174">
        <v>16</v>
      </c>
      <c r="J2007" s="147" t="s">
        <v>33</v>
      </c>
      <c r="K2007" s="371">
        <v>2300000000</v>
      </c>
      <c r="L2007" s="176">
        <v>1</v>
      </c>
      <c r="M2007" s="137" t="s">
        <v>3070</v>
      </c>
      <c r="N2007" s="147" t="s">
        <v>3139</v>
      </c>
      <c r="O2007" s="138" t="s">
        <v>67</v>
      </c>
      <c r="P2007" s="138" t="s">
        <v>67</v>
      </c>
      <c r="Q2007" s="146" t="s">
        <v>3111</v>
      </c>
    </row>
    <row r="2008" spans="1:17" ht="51" x14ac:dyDescent="0.2">
      <c r="A2008" s="174" t="s">
        <v>2923</v>
      </c>
      <c r="B2008" s="144" t="s">
        <v>2014</v>
      </c>
      <c r="C2008" s="151" t="s">
        <v>3061</v>
      </c>
      <c r="D2008" s="164" t="s">
        <v>788</v>
      </c>
      <c r="E2008" s="145" t="s">
        <v>3136</v>
      </c>
      <c r="F2008" s="146" t="s">
        <v>3137</v>
      </c>
      <c r="G2008" s="146" t="s">
        <v>3140</v>
      </c>
      <c r="H2008" s="147" t="s">
        <v>3141</v>
      </c>
      <c r="I2008" s="174">
        <v>16</v>
      </c>
      <c r="J2008" s="147" t="s">
        <v>33</v>
      </c>
      <c r="K2008" s="371">
        <v>700000000</v>
      </c>
      <c r="L2008" s="176">
        <v>1</v>
      </c>
      <c r="M2008" s="137" t="s">
        <v>3070</v>
      </c>
      <c r="N2008" s="147" t="s">
        <v>3141</v>
      </c>
      <c r="O2008" s="138" t="s">
        <v>67</v>
      </c>
      <c r="P2008" s="138" t="s">
        <v>67</v>
      </c>
      <c r="Q2008" s="146" t="s">
        <v>3111</v>
      </c>
    </row>
    <row r="2009" spans="1:17" ht="102" x14ac:dyDescent="0.2">
      <c r="A2009" s="174" t="s">
        <v>2923</v>
      </c>
      <c r="B2009" s="144" t="s">
        <v>2014</v>
      </c>
      <c r="C2009" s="151" t="s">
        <v>3061</v>
      </c>
      <c r="D2009" s="164" t="s">
        <v>788</v>
      </c>
      <c r="E2009" s="145" t="s">
        <v>3142</v>
      </c>
      <c r="F2009" s="146" t="s">
        <v>93</v>
      </c>
      <c r="G2009" s="146">
        <v>46181701</v>
      </c>
      <c r="H2009" s="147" t="s">
        <v>3143</v>
      </c>
      <c r="I2009" s="174">
        <v>16</v>
      </c>
      <c r="J2009" s="147" t="s">
        <v>33</v>
      </c>
      <c r="K2009" s="371">
        <v>2000000000</v>
      </c>
      <c r="L2009" s="176">
        <v>1</v>
      </c>
      <c r="M2009" s="137" t="s">
        <v>3070</v>
      </c>
      <c r="N2009" s="147" t="s">
        <v>3143</v>
      </c>
      <c r="O2009" s="138" t="s">
        <v>80</v>
      </c>
      <c r="P2009" s="138" t="s">
        <v>80</v>
      </c>
      <c r="Q2009" s="146" t="s">
        <v>1060</v>
      </c>
    </row>
    <row r="2010" spans="1:17" ht="89.25" x14ac:dyDescent="0.2">
      <c r="A2010" s="174" t="s">
        <v>2923</v>
      </c>
      <c r="B2010" s="144" t="s">
        <v>50</v>
      </c>
      <c r="C2010" s="151" t="s">
        <v>3082</v>
      </c>
      <c r="D2010" s="164" t="s">
        <v>3083</v>
      </c>
      <c r="E2010" s="145" t="s">
        <v>763</v>
      </c>
      <c r="F2010" s="146" t="s">
        <v>107</v>
      </c>
      <c r="G2010" s="146" t="s">
        <v>3144</v>
      </c>
      <c r="H2010" s="147" t="s">
        <v>3145</v>
      </c>
      <c r="I2010" s="174">
        <v>16</v>
      </c>
      <c r="J2010" s="147" t="s">
        <v>33</v>
      </c>
      <c r="K2010" s="371">
        <v>900000000</v>
      </c>
      <c r="L2010" s="176">
        <v>1</v>
      </c>
      <c r="M2010" s="137" t="s">
        <v>3070</v>
      </c>
      <c r="N2010" s="147" t="s">
        <v>3145</v>
      </c>
      <c r="O2010" s="177" t="s">
        <v>79</v>
      </c>
      <c r="P2010" s="177" t="s">
        <v>79</v>
      </c>
      <c r="Q2010" s="146" t="s">
        <v>3111</v>
      </c>
    </row>
    <row r="2011" spans="1:17" ht="51" x14ac:dyDescent="0.2">
      <c r="A2011" s="174" t="s">
        <v>2923</v>
      </c>
      <c r="B2011" s="144" t="s">
        <v>50</v>
      </c>
      <c r="C2011" s="151" t="s">
        <v>3082</v>
      </c>
      <c r="D2011" s="164" t="s">
        <v>3083</v>
      </c>
      <c r="E2011" s="145" t="s">
        <v>763</v>
      </c>
      <c r="F2011" s="146" t="s">
        <v>107</v>
      </c>
      <c r="G2011" s="146">
        <v>46171600</v>
      </c>
      <c r="H2011" s="147" t="s">
        <v>3146</v>
      </c>
      <c r="I2011" s="174">
        <v>16</v>
      </c>
      <c r="J2011" s="147" t="s">
        <v>33</v>
      </c>
      <c r="K2011" s="371">
        <v>1000000000</v>
      </c>
      <c r="L2011" s="176">
        <v>1</v>
      </c>
      <c r="M2011" s="137" t="s">
        <v>3070</v>
      </c>
      <c r="N2011" s="147" t="s">
        <v>3146</v>
      </c>
      <c r="O2011" s="177" t="s">
        <v>35</v>
      </c>
      <c r="P2011" s="177" t="s">
        <v>35</v>
      </c>
      <c r="Q2011" s="146" t="s">
        <v>3111</v>
      </c>
    </row>
    <row r="2012" spans="1:17" ht="38.25" x14ac:dyDescent="0.2">
      <c r="A2012" s="174" t="s">
        <v>2923</v>
      </c>
      <c r="B2012" s="144" t="s">
        <v>1007</v>
      </c>
      <c r="C2012" s="151" t="s">
        <v>3129</v>
      </c>
      <c r="D2012" s="164" t="s">
        <v>2945</v>
      </c>
      <c r="E2012" s="145" t="s">
        <v>763</v>
      </c>
      <c r="F2012" s="146" t="s">
        <v>107</v>
      </c>
      <c r="G2012" s="146">
        <v>46171600</v>
      </c>
      <c r="H2012" s="147" t="s">
        <v>3147</v>
      </c>
      <c r="I2012" s="174">
        <v>16</v>
      </c>
      <c r="J2012" s="147" t="s">
        <v>33</v>
      </c>
      <c r="K2012" s="371">
        <v>12000000</v>
      </c>
      <c r="L2012" s="176">
        <v>1</v>
      </c>
      <c r="M2012" s="137" t="s">
        <v>3070</v>
      </c>
      <c r="N2012" s="147" t="s">
        <v>3147</v>
      </c>
      <c r="O2012" s="177" t="s">
        <v>79</v>
      </c>
      <c r="P2012" s="177" t="s">
        <v>79</v>
      </c>
      <c r="Q2012" s="146" t="s">
        <v>37</v>
      </c>
    </row>
    <row r="2013" spans="1:17" ht="114.75" x14ac:dyDescent="0.2">
      <c r="A2013" s="174" t="s">
        <v>2923</v>
      </c>
      <c r="B2013" s="144" t="s">
        <v>2014</v>
      </c>
      <c r="C2013" s="151" t="s">
        <v>3061</v>
      </c>
      <c r="D2013" s="164" t="s">
        <v>788</v>
      </c>
      <c r="E2013" s="145" t="s">
        <v>1115</v>
      </c>
      <c r="F2013" s="146" t="s">
        <v>1116</v>
      </c>
      <c r="G2013" s="146" t="s">
        <v>3148</v>
      </c>
      <c r="H2013" s="147" t="s">
        <v>3149</v>
      </c>
      <c r="I2013" s="174">
        <v>16</v>
      </c>
      <c r="J2013" s="147" t="s">
        <v>33</v>
      </c>
      <c r="K2013" s="371">
        <v>800000000</v>
      </c>
      <c r="L2013" s="176">
        <v>1</v>
      </c>
      <c r="M2013" s="137" t="s">
        <v>3070</v>
      </c>
      <c r="N2013" s="147" t="s">
        <v>3149</v>
      </c>
      <c r="O2013" s="177" t="s">
        <v>36</v>
      </c>
      <c r="P2013" s="177" t="s">
        <v>36</v>
      </c>
      <c r="Q2013" s="146" t="s">
        <v>3111</v>
      </c>
    </row>
    <row r="2014" spans="1:17" ht="280.5" x14ac:dyDescent="0.2">
      <c r="A2014" s="174" t="s">
        <v>2923</v>
      </c>
      <c r="B2014" s="144" t="s">
        <v>2014</v>
      </c>
      <c r="C2014" s="151" t="s">
        <v>3061</v>
      </c>
      <c r="D2014" s="164" t="s">
        <v>788</v>
      </c>
      <c r="E2014" s="145" t="s">
        <v>2957</v>
      </c>
      <c r="F2014" s="146" t="s">
        <v>1018</v>
      </c>
      <c r="G2014" s="146" t="s">
        <v>3150</v>
      </c>
      <c r="H2014" s="147" t="s">
        <v>3151</v>
      </c>
      <c r="I2014" s="174">
        <v>10</v>
      </c>
      <c r="J2014" s="147" t="s">
        <v>33</v>
      </c>
      <c r="K2014" s="371">
        <v>127450000</v>
      </c>
      <c r="L2014" s="176">
        <v>1</v>
      </c>
      <c r="M2014" s="137" t="s">
        <v>3070</v>
      </c>
      <c r="N2014" s="147" t="s">
        <v>3151</v>
      </c>
      <c r="O2014" s="177" t="s">
        <v>68</v>
      </c>
      <c r="P2014" s="177" t="s">
        <v>68</v>
      </c>
      <c r="Q2014" s="146" t="s">
        <v>37</v>
      </c>
    </row>
    <row r="2015" spans="1:17" ht="63.75" x14ac:dyDescent="0.2">
      <c r="A2015" s="174" t="s">
        <v>2923</v>
      </c>
      <c r="B2015" s="144" t="s">
        <v>3094</v>
      </c>
      <c r="C2015" s="151" t="s">
        <v>3095</v>
      </c>
      <c r="D2015" s="164" t="s">
        <v>3152</v>
      </c>
      <c r="E2015" s="145" t="s">
        <v>3153</v>
      </c>
      <c r="F2015" s="146" t="s">
        <v>531</v>
      </c>
      <c r="G2015" s="146">
        <v>12142208</v>
      </c>
      <c r="H2015" s="147" t="s">
        <v>3154</v>
      </c>
      <c r="I2015" s="174">
        <v>16</v>
      </c>
      <c r="J2015" s="147" t="s">
        <v>33</v>
      </c>
      <c r="K2015" s="371">
        <v>80000000</v>
      </c>
      <c r="L2015" s="176">
        <v>1</v>
      </c>
      <c r="M2015" s="137" t="s">
        <v>3070</v>
      </c>
      <c r="N2015" s="147" t="s">
        <v>3154</v>
      </c>
      <c r="O2015" s="177" t="s">
        <v>901</v>
      </c>
      <c r="P2015" s="177" t="s">
        <v>901</v>
      </c>
      <c r="Q2015" s="146" t="s">
        <v>348</v>
      </c>
    </row>
    <row r="2016" spans="1:17" ht="409.5" x14ac:dyDescent="0.2">
      <c r="A2016" s="174" t="s">
        <v>2923</v>
      </c>
      <c r="B2016" s="144" t="s">
        <v>42</v>
      </c>
      <c r="C2016" s="151" t="s">
        <v>3101</v>
      </c>
      <c r="D2016" s="164" t="s">
        <v>3102</v>
      </c>
      <c r="E2016" s="145" t="s">
        <v>812</v>
      </c>
      <c r="F2016" s="146" t="s">
        <v>262</v>
      </c>
      <c r="G2016" s="146" t="s">
        <v>3155</v>
      </c>
      <c r="H2016" s="147" t="s">
        <v>3156</v>
      </c>
      <c r="I2016" s="174">
        <v>16</v>
      </c>
      <c r="J2016" s="147" t="s">
        <v>33</v>
      </c>
      <c r="K2016" s="371">
        <v>346770000</v>
      </c>
      <c r="L2016" s="176">
        <v>1</v>
      </c>
      <c r="M2016" s="137" t="s">
        <v>3070</v>
      </c>
      <c r="N2016" s="147" t="s">
        <v>3156</v>
      </c>
      <c r="O2016" s="177" t="s">
        <v>79</v>
      </c>
      <c r="P2016" s="177" t="s">
        <v>79</v>
      </c>
      <c r="Q2016" s="146" t="s">
        <v>3111</v>
      </c>
    </row>
    <row r="2017" spans="1:17" ht="25.5" x14ac:dyDescent="0.2">
      <c r="A2017" s="174" t="s">
        <v>2923</v>
      </c>
      <c r="B2017" s="144" t="s">
        <v>356</v>
      </c>
      <c r="C2017" s="151" t="s">
        <v>3088</v>
      </c>
      <c r="D2017" s="164" t="s">
        <v>802</v>
      </c>
      <c r="E2017" s="145" t="s">
        <v>3157</v>
      </c>
      <c r="F2017" s="146" t="s">
        <v>3158</v>
      </c>
      <c r="G2017" s="146" t="s">
        <v>3091</v>
      </c>
      <c r="H2017" s="147" t="s">
        <v>3159</v>
      </c>
      <c r="I2017" s="174">
        <v>16</v>
      </c>
      <c r="J2017" s="147" t="s">
        <v>33</v>
      </c>
      <c r="K2017" s="371">
        <v>10000000</v>
      </c>
      <c r="L2017" s="176">
        <v>1</v>
      </c>
      <c r="M2017" s="137" t="s">
        <v>3070</v>
      </c>
      <c r="N2017" s="147" t="s">
        <v>3159</v>
      </c>
      <c r="O2017" s="177" t="s">
        <v>2761</v>
      </c>
      <c r="P2017" s="177" t="s">
        <v>2761</v>
      </c>
      <c r="Q2017" s="146" t="s">
        <v>3064</v>
      </c>
    </row>
    <row r="2018" spans="1:17" ht="63.75" x14ac:dyDescent="0.2">
      <c r="A2018" s="174" t="s">
        <v>2923</v>
      </c>
      <c r="B2018" s="144" t="s">
        <v>3160</v>
      </c>
      <c r="C2018" s="151" t="s">
        <v>3161</v>
      </c>
      <c r="D2018" s="164" t="s">
        <v>3162</v>
      </c>
      <c r="E2018" s="145" t="s">
        <v>3157</v>
      </c>
      <c r="F2018" s="146" t="s">
        <v>83</v>
      </c>
      <c r="G2018" s="146" t="s">
        <v>3163</v>
      </c>
      <c r="H2018" s="147" t="s">
        <v>3164</v>
      </c>
      <c r="I2018" s="174">
        <v>16</v>
      </c>
      <c r="J2018" s="147" t="s">
        <v>33</v>
      </c>
      <c r="K2018" s="371">
        <v>80000000</v>
      </c>
      <c r="L2018" s="176">
        <v>1</v>
      </c>
      <c r="M2018" s="137" t="s">
        <v>3070</v>
      </c>
      <c r="N2018" s="147" t="s">
        <v>3164</v>
      </c>
      <c r="O2018" s="177" t="s">
        <v>68</v>
      </c>
      <c r="P2018" s="177" t="s">
        <v>68</v>
      </c>
      <c r="Q2018" s="146" t="s">
        <v>3109</v>
      </c>
    </row>
    <row r="2019" spans="1:17" ht="191.25" x14ac:dyDescent="0.2">
      <c r="A2019" s="174" t="s">
        <v>2923</v>
      </c>
      <c r="B2019" s="144" t="s">
        <v>2014</v>
      </c>
      <c r="C2019" s="151" t="s">
        <v>3061</v>
      </c>
      <c r="D2019" s="164" t="s">
        <v>788</v>
      </c>
      <c r="E2019" s="145" t="s">
        <v>3165</v>
      </c>
      <c r="F2019" s="146" t="s">
        <v>83</v>
      </c>
      <c r="G2019" s="146" t="s">
        <v>3166</v>
      </c>
      <c r="H2019" s="147" t="s">
        <v>3167</v>
      </c>
      <c r="I2019" s="174">
        <v>10</v>
      </c>
      <c r="J2019" s="147" t="s">
        <v>33</v>
      </c>
      <c r="K2019" s="371">
        <v>50000000</v>
      </c>
      <c r="L2019" s="176">
        <v>1</v>
      </c>
      <c r="M2019" s="137" t="s">
        <v>3070</v>
      </c>
      <c r="N2019" s="147" t="s">
        <v>3167</v>
      </c>
      <c r="O2019" s="177" t="s">
        <v>901</v>
      </c>
      <c r="P2019" s="177" t="s">
        <v>901</v>
      </c>
      <c r="Q2019" s="146" t="s">
        <v>3111</v>
      </c>
    </row>
    <row r="2020" spans="1:17" ht="51" x14ac:dyDescent="0.2">
      <c r="A2020" s="174" t="s">
        <v>2923</v>
      </c>
      <c r="B2020" s="144" t="s">
        <v>3160</v>
      </c>
      <c r="C2020" s="151" t="s">
        <v>3161</v>
      </c>
      <c r="D2020" s="164" t="s">
        <v>3162</v>
      </c>
      <c r="E2020" s="145" t="s">
        <v>2968</v>
      </c>
      <c r="F2020" s="146" t="s">
        <v>262</v>
      </c>
      <c r="G2020" s="146">
        <v>46161500</v>
      </c>
      <c r="H2020" s="147" t="s">
        <v>3168</v>
      </c>
      <c r="I2020" s="174">
        <v>16</v>
      </c>
      <c r="J2020" s="147" t="s">
        <v>33</v>
      </c>
      <c r="K2020" s="371">
        <v>150000000</v>
      </c>
      <c r="L2020" s="176">
        <v>1</v>
      </c>
      <c r="M2020" s="137" t="s">
        <v>3070</v>
      </c>
      <c r="N2020" s="147" t="s">
        <v>3168</v>
      </c>
      <c r="O2020" s="177" t="s">
        <v>901</v>
      </c>
      <c r="P2020" s="177" t="s">
        <v>901</v>
      </c>
      <c r="Q2020" s="146" t="s">
        <v>3111</v>
      </c>
    </row>
    <row r="2021" spans="1:17" ht="38.25" x14ac:dyDescent="0.2">
      <c r="A2021" s="174" t="s">
        <v>2923</v>
      </c>
      <c r="B2021" s="144" t="s">
        <v>3160</v>
      </c>
      <c r="C2021" s="151" t="s">
        <v>3161</v>
      </c>
      <c r="D2021" s="164" t="s">
        <v>3162</v>
      </c>
      <c r="E2021" s="145" t="s">
        <v>2968</v>
      </c>
      <c r="F2021" s="146" t="s">
        <v>262</v>
      </c>
      <c r="G2021" s="146">
        <v>46161508</v>
      </c>
      <c r="H2021" s="147" t="s">
        <v>3169</v>
      </c>
      <c r="I2021" s="174">
        <v>16</v>
      </c>
      <c r="J2021" s="147" t="s">
        <v>33</v>
      </c>
      <c r="K2021" s="371">
        <v>130000000</v>
      </c>
      <c r="L2021" s="176">
        <v>1</v>
      </c>
      <c r="M2021" s="137" t="s">
        <v>3070</v>
      </c>
      <c r="N2021" s="147" t="s">
        <v>3169</v>
      </c>
      <c r="O2021" s="177" t="s">
        <v>901</v>
      </c>
      <c r="P2021" s="177" t="s">
        <v>901</v>
      </c>
      <c r="Q2021" s="146" t="s">
        <v>37</v>
      </c>
    </row>
    <row r="2022" spans="1:17" ht="63.75" x14ac:dyDescent="0.2">
      <c r="A2022" s="174" t="s">
        <v>2923</v>
      </c>
      <c r="B2022" s="144" t="s">
        <v>2014</v>
      </c>
      <c r="C2022" s="151" t="s">
        <v>3061</v>
      </c>
      <c r="D2022" s="164" t="s">
        <v>788</v>
      </c>
      <c r="E2022" s="145" t="s">
        <v>2988</v>
      </c>
      <c r="F2022" s="146" t="s">
        <v>3170</v>
      </c>
      <c r="G2022" s="146">
        <v>84131503</v>
      </c>
      <c r="H2022" s="147" t="s">
        <v>3171</v>
      </c>
      <c r="I2022" s="174">
        <v>16</v>
      </c>
      <c r="J2022" s="147" t="s">
        <v>33</v>
      </c>
      <c r="K2022" s="371">
        <v>240000000</v>
      </c>
      <c r="L2022" s="176">
        <v>1</v>
      </c>
      <c r="M2022" s="137" t="s">
        <v>3070</v>
      </c>
      <c r="N2022" s="147" t="s">
        <v>3171</v>
      </c>
      <c r="O2022" s="177" t="s">
        <v>67</v>
      </c>
      <c r="P2022" s="177" t="s">
        <v>67</v>
      </c>
      <c r="Q2022" s="146" t="s">
        <v>3111</v>
      </c>
    </row>
    <row r="2023" spans="1:17" ht="51" x14ac:dyDescent="0.2">
      <c r="A2023" s="174" t="s">
        <v>2923</v>
      </c>
      <c r="B2023" s="144" t="s">
        <v>2014</v>
      </c>
      <c r="C2023" s="151" t="s">
        <v>3061</v>
      </c>
      <c r="D2023" s="164" t="s">
        <v>3172</v>
      </c>
      <c r="E2023" s="145" t="s">
        <v>2983</v>
      </c>
      <c r="F2023" s="146" t="s">
        <v>2984</v>
      </c>
      <c r="G2023" s="146">
        <v>83101500</v>
      </c>
      <c r="H2023" s="147" t="s">
        <v>3173</v>
      </c>
      <c r="I2023" s="174">
        <v>10</v>
      </c>
      <c r="J2023" s="147" t="s">
        <v>33</v>
      </c>
      <c r="K2023" s="371">
        <v>300000000</v>
      </c>
      <c r="L2023" s="176">
        <v>1</v>
      </c>
      <c r="M2023" s="137" t="s">
        <v>3070</v>
      </c>
      <c r="N2023" s="147" t="s">
        <v>3173</v>
      </c>
      <c r="O2023" s="177"/>
      <c r="P2023" s="177"/>
      <c r="Q2023" s="146"/>
    </row>
    <row r="2024" spans="1:17" ht="51" x14ac:dyDescent="0.2">
      <c r="A2024" s="174" t="s">
        <v>2923</v>
      </c>
      <c r="B2024" s="144" t="s">
        <v>2014</v>
      </c>
      <c r="C2024" s="151" t="s">
        <v>3061</v>
      </c>
      <c r="D2024" s="164" t="s">
        <v>3172</v>
      </c>
      <c r="E2024" s="145" t="s">
        <v>3174</v>
      </c>
      <c r="F2024" s="146" t="s">
        <v>3175</v>
      </c>
      <c r="G2024" s="146">
        <v>83101500</v>
      </c>
      <c r="H2024" s="147" t="s">
        <v>3176</v>
      </c>
      <c r="I2024" s="174">
        <v>10</v>
      </c>
      <c r="J2024" s="147" t="s">
        <v>33</v>
      </c>
      <c r="K2024" s="371">
        <v>35000000</v>
      </c>
      <c r="L2024" s="176">
        <v>1</v>
      </c>
      <c r="M2024" s="137" t="s">
        <v>3070</v>
      </c>
      <c r="N2024" s="147" t="s">
        <v>3176</v>
      </c>
      <c r="O2024" s="177"/>
      <c r="P2024" s="177"/>
      <c r="Q2024" s="146"/>
    </row>
    <row r="2025" spans="1:17" ht="25.5" x14ac:dyDescent="0.2">
      <c r="A2025" s="174" t="s">
        <v>2923</v>
      </c>
      <c r="B2025" s="144" t="s">
        <v>190</v>
      </c>
      <c r="C2025" s="151" t="s">
        <v>3132</v>
      </c>
      <c r="D2025" s="164" t="s">
        <v>3133</v>
      </c>
      <c r="E2025" s="145" t="s">
        <v>855</v>
      </c>
      <c r="F2025" s="146" t="s">
        <v>360</v>
      </c>
      <c r="G2025" s="146" t="s">
        <v>3177</v>
      </c>
      <c r="H2025" s="147" t="s">
        <v>3178</v>
      </c>
      <c r="I2025" s="174">
        <v>10</v>
      </c>
      <c r="J2025" s="147" t="s">
        <v>33</v>
      </c>
      <c r="K2025" s="371">
        <v>8000000</v>
      </c>
      <c r="L2025" s="176">
        <v>1</v>
      </c>
      <c r="M2025" s="137" t="s">
        <v>3070</v>
      </c>
      <c r="N2025" s="147" t="s">
        <v>3178</v>
      </c>
      <c r="O2025" s="177"/>
      <c r="P2025" s="177"/>
      <c r="Q2025" s="146"/>
    </row>
    <row r="2026" spans="1:17" ht="38.25" x14ac:dyDescent="0.2">
      <c r="A2026" s="174" t="s">
        <v>2923</v>
      </c>
      <c r="B2026" s="144" t="s">
        <v>2014</v>
      </c>
      <c r="C2026" s="151" t="s">
        <v>3061</v>
      </c>
      <c r="D2026" s="164" t="s">
        <v>3172</v>
      </c>
      <c r="E2026" s="145" t="s">
        <v>3179</v>
      </c>
      <c r="F2026" s="146" t="s">
        <v>338</v>
      </c>
      <c r="G2026" s="146" t="s">
        <v>3180</v>
      </c>
      <c r="H2026" s="147" t="s">
        <v>3181</v>
      </c>
      <c r="I2026" s="174">
        <v>16</v>
      </c>
      <c r="J2026" s="147" t="s">
        <v>33</v>
      </c>
      <c r="K2026" s="371">
        <v>2000000000</v>
      </c>
      <c r="L2026" s="176">
        <v>1</v>
      </c>
      <c r="M2026" s="137" t="s">
        <v>3070</v>
      </c>
      <c r="N2026" s="147" t="s">
        <v>3181</v>
      </c>
      <c r="O2026" s="177" t="s">
        <v>79</v>
      </c>
      <c r="P2026" s="177" t="s">
        <v>79</v>
      </c>
      <c r="Q2026" s="146" t="s">
        <v>3182</v>
      </c>
    </row>
    <row r="2027" spans="1:17" ht="63.75" x14ac:dyDescent="0.2">
      <c r="A2027" s="174" t="s">
        <v>2923</v>
      </c>
      <c r="B2027" s="144" t="s">
        <v>2014</v>
      </c>
      <c r="C2027" s="151" t="s">
        <v>3061</v>
      </c>
      <c r="D2027" s="164" t="s">
        <v>3172</v>
      </c>
      <c r="E2027" s="145" t="s">
        <v>3183</v>
      </c>
      <c r="F2027" s="146" t="s">
        <v>338</v>
      </c>
      <c r="G2027" s="146" t="s">
        <v>3180</v>
      </c>
      <c r="H2027" s="147" t="s">
        <v>3184</v>
      </c>
      <c r="I2027" s="174">
        <v>16</v>
      </c>
      <c r="J2027" s="147" t="s">
        <v>33</v>
      </c>
      <c r="K2027" s="371">
        <v>100000000</v>
      </c>
      <c r="L2027" s="176">
        <v>1</v>
      </c>
      <c r="M2027" s="137" t="s">
        <v>3070</v>
      </c>
      <c r="N2027" s="147" t="s">
        <v>3184</v>
      </c>
      <c r="O2027" s="177" t="s">
        <v>79</v>
      </c>
      <c r="P2027" s="177" t="s">
        <v>79</v>
      </c>
      <c r="Q2027" s="146" t="s">
        <v>3182</v>
      </c>
    </row>
    <row r="2028" spans="1:17" ht="76.5" x14ac:dyDescent="0.2">
      <c r="A2028" s="174" t="s">
        <v>2923</v>
      </c>
      <c r="B2028" s="144" t="s">
        <v>50</v>
      </c>
      <c r="C2028" s="151" t="s">
        <v>3082</v>
      </c>
      <c r="D2028" s="164" t="s">
        <v>3083</v>
      </c>
      <c r="E2028" s="145" t="s">
        <v>3185</v>
      </c>
      <c r="F2028" s="146" t="s">
        <v>3186</v>
      </c>
      <c r="G2028" s="146">
        <v>81141504</v>
      </c>
      <c r="H2028" s="147" t="s">
        <v>3187</v>
      </c>
      <c r="I2028" s="174">
        <v>16</v>
      </c>
      <c r="J2028" s="147" t="s">
        <v>33</v>
      </c>
      <c r="K2028" s="371">
        <v>1330680000</v>
      </c>
      <c r="L2028" s="176">
        <v>1</v>
      </c>
      <c r="M2028" s="137" t="s">
        <v>3070</v>
      </c>
      <c r="N2028" s="147" t="s">
        <v>3187</v>
      </c>
      <c r="O2028" s="177" t="s">
        <v>127</v>
      </c>
      <c r="P2028" s="177" t="s">
        <v>127</v>
      </c>
      <c r="Q2028" s="146" t="s">
        <v>3188</v>
      </c>
    </row>
    <row r="2029" spans="1:17" ht="102" x14ac:dyDescent="0.2">
      <c r="A2029" s="174" t="s">
        <v>2923</v>
      </c>
      <c r="B2029" s="144" t="s">
        <v>50</v>
      </c>
      <c r="C2029" s="151" t="s">
        <v>3082</v>
      </c>
      <c r="D2029" s="164" t="s">
        <v>3083</v>
      </c>
      <c r="E2029" s="145" t="s">
        <v>3004</v>
      </c>
      <c r="F2029" s="146" t="s">
        <v>3005</v>
      </c>
      <c r="G2029" s="146">
        <v>81141504</v>
      </c>
      <c r="H2029" s="147" t="s">
        <v>3189</v>
      </c>
      <c r="I2029" s="174">
        <v>16</v>
      </c>
      <c r="J2029" s="147" t="s">
        <v>33</v>
      </c>
      <c r="K2029" s="371">
        <v>16000000</v>
      </c>
      <c r="L2029" s="176">
        <v>1</v>
      </c>
      <c r="M2029" s="137" t="s">
        <v>3070</v>
      </c>
      <c r="N2029" s="147" t="s">
        <v>3189</v>
      </c>
      <c r="O2029" s="177" t="s">
        <v>127</v>
      </c>
      <c r="P2029" s="177" t="s">
        <v>127</v>
      </c>
      <c r="Q2029" s="146" t="s">
        <v>3188</v>
      </c>
    </row>
    <row r="2030" spans="1:17" ht="38.25" x14ac:dyDescent="0.2">
      <c r="A2030" s="174" t="s">
        <v>2923</v>
      </c>
      <c r="B2030" s="144" t="s">
        <v>356</v>
      </c>
      <c r="C2030" s="151" t="s">
        <v>3088</v>
      </c>
      <c r="D2030" s="164" t="s">
        <v>802</v>
      </c>
      <c r="E2030" s="145" t="s">
        <v>3190</v>
      </c>
      <c r="F2030" s="146" t="s">
        <v>3191</v>
      </c>
      <c r="G2030" s="146" t="s">
        <v>3192</v>
      </c>
      <c r="H2030" s="147" t="s">
        <v>3193</v>
      </c>
      <c r="I2030" s="174">
        <v>10</v>
      </c>
      <c r="J2030" s="147" t="s">
        <v>33</v>
      </c>
      <c r="K2030" s="371">
        <v>15000000</v>
      </c>
      <c r="L2030" s="176">
        <v>1</v>
      </c>
      <c r="M2030" s="137" t="s">
        <v>3070</v>
      </c>
      <c r="N2030" s="147" t="s">
        <v>3193</v>
      </c>
      <c r="O2030" s="177"/>
      <c r="P2030" s="177"/>
      <c r="Q2030" s="146"/>
    </row>
    <row r="2031" spans="1:17" ht="153" x14ac:dyDescent="0.2">
      <c r="A2031" s="174" t="s">
        <v>2923</v>
      </c>
      <c r="B2031" s="144" t="s">
        <v>1007</v>
      </c>
      <c r="C2031" s="151" t="s">
        <v>3129</v>
      </c>
      <c r="D2031" s="164" t="s">
        <v>2945</v>
      </c>
      <c r="E2031" s="145" t="s">
        <v>3194</v>
      </c>
      <c r="F2031" s="146" t="s">
        <v>3195</v>
      </c>
      <c r="G2031" s="146">
        <v>80101500</v>
      </c>
      <c r="H2031" s="147" t="s">
        <v>3196</v>
      </c>
      <c r="I2031" s="174">
        <v>16</v>
      </c>
      <c r="J2031" s="147" t="s">
        <v>33</v>
      </c>
      <c r="K2031" s="371">
        <v>110000000</v>
      </c>
      <c r="L2031" s="176">
        <v>1</v>
      </c>
      <c r="M2031" s="137" t="s">
        <v>3070</v>
      </c>
      <c r="N2031" s="147" t="s">
        <v>3196</v>
      </c>
      <c r="O2031" s="177" t="s">
        <v>68</v>
      </c>
      <c r="P2031" s="177" t="s">
        <v>68</v>
      </c>
      <c r="Q2031" s="146" t="s">
        <v>348</v>
      </c>
    </row>
    <row r="2032" spans="1:17" ht="114.75" x14ac:dyDescent="0.2">
      <c r="A2032" s="174" t="s">
        <v>2923</v>
      </c>
      <c r="B2032" s="144" t="s">
        <v>2014</v>
      </c>
      <c r="C2032" s="151" t="s">
        <v>3197</v>
      </c>
      <c r="D2032" s="164" t="s">
        <v>3198</v>
      </c>
      <c r="E2032" s="145" t="s">
        <v>3194</v>
      </c>
      <c r="F2032" s="146" t="s">
        <v>3195</v>
      </c>
      <c r="G2032" s="146">
        <v>80101500</v>
      </c>
      <c r="H2032" s="147" t="s">
        <v>3199</v>
      </c>
      <c r="I2032" s="174">
        <v>16</v>
      </c>
      <c r="J2032" s="147" t="s">
        <v>33</v>
      </c>
      <c r="K2032" s="371">
        <v>47308800</v>
      </c>
      <c r="L2032" s="176">
        <v>1</v>
      </c>
      <c r="M2032" s="137" t="s">
        <v>3070</v>
      </c>
      <c r="N2032" s="147" t="s">
        <v>3199</v>
      </c>
      <c r="O2032" s="177" t="s">
        <v>68</v>
      </c>
      <c r="P2032" s="177" t="s">
        <v>68</v>
      </c>
      <c r="Q2032" s="146" t="s">
        <v>348</v>
      </c>
    </row>
    <row r="2033" spans="1:17" ht="114.75" x14ac:dyDescent="0.2">
      <c r="A2033" s="174" t="s">
        <v>2923</v>
      </c>
      <c r="B2033" s="144" t="s">
        <v>2014</v>
      </c>
      <c r="C2033" s="151" t="s">
        <v>3197</v>
      </c>
      <c r="D2033" s="164" t="s">
        <v>3198</v>
      </c>
      <c r="E2033" s="145" t="s">
        <v>3194</v>
      </c>
      <c r="F2033" s="146" t="s">
        <v>3195</v>
      </c>
      <c r="G2033" s="146">
        <v>80101500</v>
      </c>
      <c r="H2033" s="147" t="s">
        <v>3200</v>
      </c>
      <c r="I2033" s="174">
        <v>16</v>
      </c>
      <c r="J2033" s="147" t="s">
        <v>33</v>
      </c>
      <c r="K2033" s="371">
        <v>47308800</v>
      </c>
      <c r="L2033" s="176">
        <v>1</v>
      </c>
      <c r="M2033" s="137" t="s">
        <v>3070</v>
      </c>
      <c r="N2033" s="147" t="s">
        <v>3200</v>
      </c>
      <c r="O2033" s="177" t="s">
        <v>68</v>
      </c>
      <c r="P2033" s="177" t="s">
        <v>68</v>
      </c>
      <c r="Q2033" s="146" t="s">
        <v>348</v>
      </c>
    </row>
    <row r="2034" spans="1:17" ht="114.75" x14ac:dyDescent="0.2">
      <c r="A2034" s="174" t="s">
        <v>2923</v>
      </c>
      <c r="B2034" s="144" t="s">
        <v>2014</v>
      </c>
      <c r="C2034" s="151" t="s">
        <v>3197</v>
      </c>
      <c r="D2034" s="164" t="s">
        <v>3198</v>
      </c>
      <c r="E2034" s="145" t="s">
        <v>3194</v>
      </c>
      <c r="F2034" s="146" t="s">
        <v>3195</v>
      </c>
      <c r="G2034" s="146">
        <v>80101500</v>
      </c>
      <c r="H2034" s="147" t="s">
        <v>3201</v>
      </c>
      <c r="I2034" s="174">
        <v>16</v>
      </c>
      <c r="J2034" s="147" t="s">
        <v>33</v>
      </c>
      <c r="K2034" s="371">
        <v>47308800</v>
      </c>
      <c r="L2034" s="176">
        <v>1</v>
      </c>
      <c r="M2034" s="137" t="s">
        <v>3070</v>
      </c>
      <c r="N2034" s="147" t="s">
        <v>3201</v>
      </c>
      <c r="O2034" s="177" t="s">
        <v>68</v>
      </c>
      <c r="P2034" s="177" t="s">
        <v>68</v>
      </c>
      <c r="Q2034" s="146" t="s">
        <v>348</v>
      </c>
    </row>
    <row r="2035" spans="1:17" ht="102" x14ac:dyDescent="0.2">
      <c r="A2035" s="174" t="s">
        <v>2923</v>
      </c>
      <c r="B2035" s="144" t="s">
        <v>2014</v>
      </c>
      <c r="C2035" s="151" t="s">
        <v>3202</v>
      </c>
      <c r="D2035" s="151" t="s">
        <v>3203</v>
      </c>
      <c r="E2035" s="145" t="s">
        <v>3194</v>
      </c>
      <c r="F2035" s="146" t="s">
        <v>3195</v>
      </c>
      <c r="G2035" s="146">
        <v>80101500</v>
      </c>
      <c r="H2035" s="147" t="s">
        <v>3204</v>
      </c>
      <c r="I2035" s="174">
        <v>16</v>
      </c>
      <c r="J2035" s="147" t="s">
        <v>33</v>
      </c>
      <c r="K2035" s="371">
        <v>62000000</v>
      </c>
      <c r="L2035" s="176">
        <v>1</v>
      </c>
      <c r="M2035" s="137" t="s">
        <v>3070</v>
      </c>
      <c r="N2035" s="147" t="s">
        <v>3204</v>
      </c>
      <c r="O2035" s="177" t="s">
        <v>68</v>
      </c>
      <c r="P2035" s="177" t="s">
        <v>68</v>
      </c>
      <c r="Q2035" s="146" t="s">
        <v>348</v>
      </c>
    </row>
    <row r="2036" spans="1:17" ht="114.75" x14ac:dyDescent="0.2">
      <c r="A2036" s="174" t="s">
        <v>2923</v>
      </c>
      <c r="B2036" s="144" t="s">
        <v>41</v>
      </c>
      <c r="C2036" s="151" t="s">
        <v>3205</v>
      </c>
      <c r="D2036" s="151" t="s">
        <v>3206</v>
      </c>
      <c r="E2036" s="145" t="s">
        <v>3194</v>
      </c>
      <c r="F2036" s="146" t="s">
        <v>3195</v>
      </c>
      <c r="G2036" s="146">
        <v>80101500</v>
      </c>
      <c r="H2036" s="147" t="s">
        <v>3207</v>
      </c>
      <c r="I2036" s="174">
        <v>16</v>
      </c>
      <c r="J2036" s="147" t="s">
        <v>33</v>
      </c>
      <c r="K2036" s="371">
        <v>47308800</v>
      </c>
      <c r="L2036" s="176">
        <v>1</v>
      </c>
      <c r="M2036" s="137" t="s">
        <v>3070</v>
      </c>
      <c r="N2036" s="147" t="s">
        <v>3207</v>
      </c>
      <c r="O2036" s="177" t="s">
        <v>68</v>
      </c>
      <c r="P2036" s="177" t="s">
        <v>68</v>
      </c>
      <c r="Q2036" s="146" t="s">
        <v>348</v>
      </c>
    </row>
    <row r="2037" spans="1:17" ht="127.5" x14ac:dyDescent="0.2">
      <c r="A2037" s="174" t="s">
        <v>2923</v>
      </c>
      <c r="B2037" s="144" t="s">
        <v>41</v>
      </c>
      <c r="C2037" s="151" t="s">
        <v>3205</v>
      </c>
      <c r="D2037" s="151" t="s">
        <v>3206</v>
      </c>
      <c r="E2037" s="145" t="s">
        <v>3194</v>
      </c>
      <c r="F2037" s="146" t="s">
        <v>3195</v>
      </c>
      <c r="G2037" s="146">
        <v>80101500</v>
      </c>
      <c r="H2037" s="147" t="s">
        <v>3208</v>
      </c>
      <c r="I2037" s="174">
        <v>16</v>
      </c>
      <c r="J2037" s="147" t="s">
        <v>33</v>
      </c>
      <c r="K2037" s="371">
        <v>36832000</v>
      </c>
      <c r="L2037" s="176">
        <v>1</v>
      </c>
      <c r="M2037" s="137" t="s">
        <v>3070</v>
      </c>
      <c r="N2037" s="147" t="s">
        <v>3208</v>
      </c>
      <c r="O2037" s="177" t="s">
        <v>68</v>
      </c>
      <c r="P2037" s="177" t="s">
        <v>68</v>
      </c>
      <c r="Q2037" s="146" t="s">
        <v>348</v>
      </c>
    </row>
    <row r="2038" spans="1:17" ht="102" x14ac:dyDescent="0.2">
      <c r="A2038" s="174" t="s">
        <v>2923</v>
      </c>
      <c r="B2038" s="144" t="s">
        <v>3094</v>
      </c>
      <c r="C2038" s="151" t="s">
        <v>3095</v>
      </c>
      <c r="D2038" s="164" t="s">
        <v>3152</v>
      </c>
      <c r="E2038" s="145" t="s">
        <v>3209</v>
      </c>
      <c r="F2038" s="146" t="s">
        <v>3210</v>
      </c>
      <c r="G2038" s="146">
        <v>80101500</v>
      </c>
      <c r="H2038" s="147" t="s">
        <v>3211</v>
      </c>
      <c r="I2038" s="174">
        <v>16</v>
      </c>
      <c r="J2038" s="147" t="s">
        <v>33</v>
      </c>
      <c r="K2038" s="371">
        <v>25344000</v>
      </c>
      <c r="L2038" s="176">
        <v>1</v>
      </c>
      <c r="M2038" s="137" t="s">
        <v>3070</v>
      </c>
      <c r="N2038" s="147" t="s">
        <v>3211</v>
      </c>
      <c r="O2038" s="177" t="s">
        <v>68</v>
      </c>
      <c r="P2038" s="177" t="s">
        <v>68</v>
      </c>
      <c r="Q2038" s="146" t="s">
        <v>348</v>
      </c>
    </row>
    <row r="2039" spans="1:17" ht="51" x14ac:dyDescent="0.2">
      <c r="A2039" s="174" t="s">
        <v>2923</v>
      </c>
      <c r="B2039" s="144" t="s">
        <v>3094</v>
      </c>
      <c r="C2039" s="151" t="s">
        <v>3095</v>
      </c>
      <c r="D2039" s="164" t="s">
        <v>3152</v>
      </c>
      <c r="E2039" s="145" t="s">
        <v>3000</v>
      </c>
      <c r="F2039" s="146" t="s">
        <v>3001</v>
      </c>
      <c r="G2039" s="146" t="s">
        <v>3212</v>
      </c>
      <c r="H2039" s="147" t="s">
        <v>3213</v>
      </c>
      <c r="I2039" s="174">
        <v>16</v>
      </c>
      <c r="J2039" s="147" t="s">
        <v>33</v>
      </c>
      <c r="K2039" s="371">
        <v>4000000</v>
      </c>
      <c r="L2039" s="176">
        <v>1</v>
      </c>
      <c r="M2039" s="137" t="s">
        <v>3070</v>
      </c>
      <c r="N2039" s="147" t="s">
        <v>3213</v>
      </c>
      <c r="O2039" s="177" t="s">
        <v>80</v>
      </c>
      <c r="P2039" s="177" t="s">
        <v>80</v>
      </c>
      <c r="Q2039" s="146" t="s">
        <v>37</v>
      </c>
    </row>
    <row r="2040" spans="1:17" ht="63.75" x14ac:dyDescent="0.2">
      <c r="A2040" s="174" t="s">
        <v>2923</v>
      </c>
      <c r="B2040" s="144" t="s">
        <v>3094</v>
      </c>
      <c r="C2040" s="151" t="s">
        <v>3095</v>
      </c>
      <c r="D2040" s="164" t="s">
        <v>3152</v>
      </c>
      <c r="E2040" s="145" t="s">
        <v>3214</v>
      </c>
      <c r="F2040" s="146" t="s">
        <v>3215</v>
      </c>
      <c r="G2040" s="146">
        <v>80101500</v>
      </c>
      <c r="H2040" s="147" t="s">
        <v>3216</v>
      </c>
      <c r="I2040" s="174">
        <v>16</v>
      </c>
      <c r="J2040" s="147" t="s">
        <v>33</v>
      </c>
      <c r="K2040" s="371">
        <v>16588800</v>
      </c>
      <c r="L2040" s="176">
        <v>1</v>
      </c>
      <c r="M2040" s="137" t="s">
        <v>3070</v>
      </c>
      <c r="N2040" s="147" t="s">
        <v>3216</v>
      </c>
      <c r="O2040" s="177" t="s">
        <v>127</v>
      </c>
      <c r="P2040" s="177" t="s">
        <v>127</v>
      </c>
      <c r="Q2040" s="146" t="s">
        <v>348</v>
      </c>
    </row>
    <row r="2041" spans="1:17" ht="38.25" x14ac:dyDescent="0.2">
      <c r="A2041" s="174" t="s">
        <v>2923</v>
      </c>
      <c r="B2041" s="144" t="s">
        <v>3094</v>
      </c>
      <c r="C2041" s="151" t="s">
        <v>3095</v>
      </c>
      <c r="D2041" s="164" t="s">
        <v>3152</v>
      </c>
      <c r="E2041" s="145" t="s">
        <v>3214</v>
      </c>
      <c r="F2041" s="146" t="s">
        <v>3215</v>
      </c>
      <c r="G2041" s="146" t="s">
        <v>3217</v>
      </c>
      <c r="H2041" s="147" t="s">
        <v>3218</v>
      </c>
      <c r="I2041" s="174">
        <v>16</v>
      </c>
      <c r="J2041" s="147" t="s">
        <v>33</v>
      </c>
      <c r="K2041" s="371">
        <v>27000000</v>
      </c>
      <c r="L2041" s="176">
        <v>1</v>
      </c>
      <c r="M2041" s="137" t="s">
        <v>3070</v>
      </c>
      <c r="N2041" s="147" t="s">
        <v>3218</v>
      </c>
      <c r="O2041" s="177" t="s">
        <v>67</v>
      </c>
      <c r="P2041" s="177" t="s">
        <v>67</v>
      </c>
      <c r="Q2041" s="146" t="s">
        <v>348</v>
      </c>
    </row>
    <row r="2042" spans="1:17" ht="51" x14ac:dyDescent="0.2">
      <c r="A2042" s="174" t="s">
        <v>2923</v>
      </c>
      <c r="B2042" s="144" t="s">
        <v>2014</v>
      </c>
      <c r="C2042" s="151" t="s">
        <v>3061</v>
      </c>
      <c r="D2042" s="164" t="s">
        <v>3172</v>
      </c>
      <c r="E2042" s="145" t="s">
        <v>3219</v>
      </c>
      <c r="F2042" s="146" t="s">
        <v>3220</v>
      </c>
      <c r="G2042" s="146">
        <v>83101500</v>
      </c>
      <c r="H2042" s="147" t="s">
        <v>3221</v>
      </c>
      <c r="I2042" s="174">
        <v>10</v>
      </c>
      <c r="J2042" s="147" t="s">
        <v>33</v>
      </c>
      <c r="K2042" s="371">
        <v>37000000</v>
      </c>
      <c r="L2042" s="176">
        <v>1</v>
      </c>
      <c r="M2042" s="137" t="s">
        <v>3070</v>
      </c>
      <c r="N2042" s="147" t="s">
        <v>3221</v>
      </c>
      <c r="O2042" s="177"/>
      <c r="P2042" s="177"/>
      <c r="Q2042" s="146"/>
    </row>
    <row r="2043" spans="1:17" ht="38.25" x14ac:dyDescent="0.2">
      <c r="A2043" s="174" t="s">
        <v>2923</v>
      </c>
      <c r="B2043" s="144" t="s">
        <v>2014</v>
      </c>
      <c r="C2043" s="151" t="s">
        <v>3061</v>
      </c>
      <c r="D2043" s="164" t="s">
        <v>3172</v>
      </c>
      <c r="E2043" s="145" t="s">
        <v>952</v>
      </c>
      <c r="F2043" s="146" t="s">
        <v>409</v>
      </c>
      <c r="G2043" s="146">
        <v>93161602</v>
      </c>
      <c r="H2043" s="147" t="s">
        <v>3222</v>
      </c>
      <c r="I2043" s="174">
        <v>10</v>
      </c>
      <c r="J2043" s="147" t="s">
        <v>33</v>
      </c>
      <c r="K2043" s="371">
        <v>137550000</v>
      </c>
      <c r="L2043" s="176">
        <v>1</v>
      </c>
      <c r="M2043" s="137" t="s">
        <v>3070</v>
      </c>
      <c r="N2043" s="147" t="s">
        <v>3222</v>
      </c>
      <c r="O2043" s="177"/>
      <c r="P2043" s="177"/>
      <c r="Q2043" s="146"/>
    </row>
    <row r="2044" spans="1:17" ht="38.25" x14ac:dyDescent="0.2">
      <c r="A2044" s="174" t="s">
        <v>2923</v>
      </c>
      <c r="B2044" s="144" t="s">
        <v>2014</v>
      </c>
      <c r="C2044" s="151" t="s">
        <v>3061</v>
      </c>
      <c r="D2044" s="164" t="s">
        <v>3172</v>
      </c>
      <c r="E2044" s="145" t="s">
        <v>3223</v>
      </c>
      <c r="F2044" s="146" t="s">
        <v>2500</v>
      </c>
      <c r="G2044" s="146">
        <v>93161602</v>
      </c>
      <c r="H2044" s="147" t="s">
        <v>3224</v>
      </c>
      <c r="I2044" s="174">
        <v>10</v>
      </c>
      <c r="J2044" s="147" t="s">
        <v>33</v>
      </c>
      <c r="K2044" s="371">
        <v>220000000</v>
      </c>
      <c r="L2044" s="176">
        <v>1</v>
      </c>
      <c r="M2044" s="137" t="s">
        <v>3070</v>
      </c>
      <c r="N2044" s="147" t="s">
        <v>3224</v>
      </c>
      <c r="O2044" s="177"/>
      <c r="P2044" s="177"/>
      <c r="Q2044" s="146"/>
    </row>
    <row r="2045" spans="1:17" ht="51" x14ac:dyDescent="0.2">
      <c r="A2045" s="174" t="s">
        <v>2923</v>
      </c>
      <c r="B2045" s="144" t="s">
        <v>2014</v>
      </c>
      <c r="C2045" s="151" t="s">
        <v>3061</v>
      </c>
      <c r="D2045" s="164" t="s">
        <v>3172</v>
      </c>
      <c r="E2045" s="145" t="s">
        <v>1376</v>
      </c>
      <c r="F2045" s="146" t="s">
        <v>1377</v>
      </c>
      <c r="G2045" s="146">
        <v>93161602</v>
      </c>
      <c r="H2045" s="147" t="s">
        <v>3225</v>
      </c>
      <c r="I2045" s="174">
        <v>10</v>
      </c>
      <c r="J2045" s="147" t="s">
        <v>33</v>
      </c>
      <c r="K2045" s="371">
        <v>550000</v>
      </c>
      <c r="L2045" s="176">
        <v>1</v>
      </c>
      <c r="M2045" s="137" t="s">
        <v>3070</v>
      </c>
      <c r="N2045" s="147" t="s">
        <v>3225</v>
      </c>
      <c r="O2045" s="177"/>
      <c r="P2045" s="177"/>
      <c r="Q2045" s="146"/>
    </row>
    <row r="2046" spans="1:17" ht="25.5" x14ac:dyDescent="0.2">
      <c r="A2046" s="174" t="s">
        <v>2923</v>
      </c>
      <c r="B2046" s="144" t="s">
        <v>2014</v>
      </c>
      <c r="C2046" s="151" t="s">
        <v>3061</v>
      </c>
      <c r="D2046" s="164" t="s">
        <v>802</v>
      </c>
      <c r="E2046" s="145" t="s">
        <v>947</v>
      </c>
      <c r="F2046" s="146" t="s">
        <v>406</v>
      </c>
      <c r="G2046" s="146">
        <v>80110000</v>
      </c>
      <c r="H2046" s="147" t="s">
        <v>3226</v>
      </c>
      <c r="I2046" s="174">
        <v>16</v>
      </c>
      <c r="J2046" s="147" t="s">
        <v>33</v>
      </c>
      <c r="K2046" s="371">
        <v>100000000</v>
      </c>
      <c r="L2046" s="176">
        <v>1</v>
      </c>
      <c r="M2046" s="137" t="s">
        <v>3070</v>
      </c>
      <c r="N2046" s="147" t="s">
        <v>3226</v>
      </c>
      <c r="O2046" s="177" t="s">
        <v>127</v>
      </c>
      <c r="P2046" s="177" t="s">
        <v>366</v>
      </c>
      <c r="Q2046" s="146" t="s">
        <v>3188</v>
      </c>
    </row>
    <row r="2047" spans="1:17" ht="38.25" x14ac:dyDescent="0.2">
      <c r="A2047" s="174" t="s">
        <v>2923</v>
      </c>
      <c r="B2047" s="144" t="s">
        <v>2014</v>
      </c>
      <c r="C2047" s="151" t="s">
        <v>3061</v>
      </c>
      <c r="D2047" s="164" t="s">
        <v>788</v>
      </c>
      <c r="E2047" s="145" t="s">
        <v>3227</v>
      </c>
      <c r="F2047" s="146" t="s">
        <v>3228</v>
      </c>
      <c r="G2047" s="146" t="s">
        <v>3229</v>
      </c>
      <c r="H2047" s="147" t="s">
        <v>3230</v>
      </c>
      <c r="I2047" s="174">
        <v>10</v>
      </c>
      <c r="J2047" s="147" t="s">
        <v>33</v>
      </c>
      <c r="K2047" s="371">
        <v>8000000</v>
      </c>
      <c r="L2047" s="176">
        <v>1</v>
      </c>
      <c r="M2047" s="137" t="s">
        <v>3070</v>
      </c>
      <c r="N2047" s="147" t="s">
        <v>3230</v>
      </c>
      <c r="O2047" s="177"/>
      <c r="P2047" s="177"/>
      <c r="Q2047" s="146"/>
    </row>
    <row r="2048" spans="1:17" ht="51" x14ac:dyDescent="0.2">
      <c r="A2048" s="174" t="s">
        <v>2923</v>
      </c>
      <c r="B2048" s="144" t="s">
        <v>2014</v>
      </c>
      <c r="C2048" s="151" t="s">
        <v>3061</v>
      </c>
      <c r="D2048" s="164" t="s">
        <v>788</v>
      </c>
      <c r="E2048" s="145" t="s">
        <v>3231</v>
      </c>
      <c r="F2048" s="146" t="s">
        <v>3232</v>
      </c>
      <c r="G2048" s="146">
        <v>83101500</v>
      </c>
      <c r="H2048" s="147" t="s">
        <v>3233</v>
      </c>
      <c r="I2048" s="174">
        <v>10</v>
      </c>
      <c r="J2048" s="147" t="s">
        <v>33</v>
      </c>
      <c r="K2048" s="371">
        <v>8000000</v>
      </c>
      <c r="L2048" s="176">
        <v>1</v>
      </c>
      <c r="M2048" s="137" t="s">
        <v>3070</v>
      </c>
      <c r="N2048" s="147" t="s">
        <v>3233</v>
      </c>
      <c r="O2048" s="177"/>
      <c r="P2048" s="177"/>
      <c r="Q2048" s="146"/>
    </row>
    <row r="2049" spans="1:21" ht="76.5" x14ac:dyDescent="0.2">
      <c r="A2049" s="174" t="s">
        <v>2923</v>
      </c>
      <c r="B2049" s="144" t="s">
        <v>356</v>
      </c>
      <c r="C2049" s="151" t="s">
        <v>3088</v>
      </c>
      <c r="D2049" s="164" t="s">
        <v>802</v>
      </c>
      <c r="E2049" s="145" t="s">
        <v>3234</v>
      </c>
      <c r="F2049" s="146" t="s">
        <v>3235</v>
      </c>
      <c r="G2049" s="146">
        <v>86131701</v>
      </c>
      <c r="H2049" s="147" t="s">
        <v>3236</v>
      </c>
      <c r="I2049" s="174">
        <v>16</v>
      </c>
      <c r="J2049" s="147" t="s">
        <v>33</v>
      </c>
      <c r="K2049" s="371">
        <v>900000000</v>
      </c>
      <c r="L2049" s="176">
        <v>1</v>
      </c>
      <c r="M2049" s="137" t="s">
        <v>3070</v>
      </c>
      <c r="N2049" s="147" t="s">
        <v>3236</v>
      </c>
      <c r="O2049" s="177" t="s">
        <v>68</v>
      </c>
      <c r="P2049" s="177" t="s">
        <v>68</v>
      </c>
      <c r="Q2049" s="146" t="s">
        <v>348</v>
      </c>
    </row>
    <row r="2050" spans="1:21" ht="25.5" x14ac:dyDescent="0.2">
      <c r="A2050" s="174" t="s">
        <v>2923</v>
      </c>
      <c r="B2050" s="144" t="s">
        <v>356</v>
      </c>
      <c r="C2050" s="151" t="s">
        <v>3088</v>
      </c>
      <c r="D2050" s="164" t="s">
        <v>802</v>
      </c>
      <c r="E2050" s="145" t="s">
        <v>942</v>
      </c>
      <c r="F2050" s="146" t="s">
        <v>1045</v>
      </c>
      <c r="G2050" s="146">
        <v>86131701</v>
      </c>
      <c r="H2050" s="147" t="s">
        <v>3237</v>
      </c>
      <c r="I2050" s="174">
        <v>16</v>
      </c>
      <c r="J2050" s="147" t="s">
        <v>33</v>
      </c>
      <c r="K2050" s="371">
        <v>200000000</v>
      </c>
      <c r="L2050" s="176">
        <v>1</v>
      </c>
      <c r="M2050" s="137" t="s">
        <v>3070</v>
      </c>
      <c r="N2050" s="147" t="s">
        <v>3237</v>
      </c>
      <c r="O2050" s="177" t="s">
        <v>67</v>
      </c>
      <c r="P2050" s="177" t="s">
        <v>67</v>
      </c>
      <c r="Q2050" s="146" t="s">
        <v>3111</v>
      </c>
    </row>
    <row r="2051" spans="1:21" ht="20.100000000000001" customHeight="1" x14ac:dyDescent="0.2">
      <c r="A2051" s="136" t="s">
        <v>3238</v>
      </c>
      <c r="B2051" s="137" t="s">
        <v>3239</v>
      </c>
      <c r="C2051" s="154" t="s">
        <v>3240</v>
      </c>
      <c r="D2051" s="155" t="s">
        <v>3241</v>
      </c>
      <c r="E2051" s="139" t="s">
        <v>1376</v>
      </c>
      <c r="F2051" s="138" t="s">
        <v>3242</v>
      </c>
      <c r="G2051" s="138">
        <v>93161601</v>
      </c>
      <c r="H2051" s="141" t="s">
        <v>3243</v>
      </c>
      <c r="I2051" s="136">
        <v>10</v>
      </c>
      <c r="J2051" s="141" t="s">
        <v>33</v>
      </c>
      <c r="K2051" s="171">
        <v>260000</v>
      </c>
      <c r="L2051" s="172">
        <v>1</v>
      </c>
      <c r="M2051" s="137" t="s">
        <v>3244</v>
      </c>
      <c r="N2051" s="139"/>
      <c r="O2051" s="138" t="s">
        <v>127</v>
      </c>
      <c r="P2051" s="138"/>
      <c r="Q2051" s="138" t="s">
        <v>2986</v>
      </c>
      <c r="U2051" s="58"/>
    </row>
    <row r="2052" spans="1:21" ht="26.25" customHeight="1" x14ac:dyDescent="0.2">
      <c r="A2052" s="136" t="s">
        <v>3238</v>
      </c>
      <c r="B2052" s="137" t="s">
        <v>3239</v>
      </c>
      <c r="C2052" s="151" t="s">
        <v>3245</v>
      </c>
      <c r="D2052" s="164" t="s">
        <v>3246</v>
      </c>
      <c r="E2052" s="145" t="s">
        <v>3247</v>
      </c>
      <c r="F2052" s="146" t="s">
        <v>2951</v>
      </c>
      <c r="G2052" s="146">
        <v>43201800</v>
      </c>
      <c r="H2052" s="146" t="s">
        <v>3248</v>
      </c>
      <c r="I2052" s="136">
        <v>10</v>
      </c>
      <c r="J2052" s="141" t="s">
        <v>33</v>
      </c>
      <c r="K2052" s="175">
        <v>650000</v>
      </c>
      <c r="L2052" s="176">
        <v>4</v>
      </c>
      <c r="M2052" s="144" t="s">
        <v>1995</v>
      </c>
      <c r="N2052" s="145"/>
      <c r="O2052" s="146" t="s">
        <v>80</v>
      </c>
      <c r="P2052" s="146"/>
      <c r="Q2052" s="146" t="s">
        <v>3249</v>
      </c>
    </row>
    <row r="2053" spans="1:21" ht="26.25" customHeight="1" x14ac:dyDescent="0.2">
      <c r="A2053" s="136" t="s">
        <v>3238</v>
      </c>
      <c r="B2053" s="137" t="s">
        <v>3239</v>
      </c>
      <c r="C2053" s="151" t="s">
        <v>3245</v>
      </c>
      <c r="D2053" s="164" t="s">
        <v>3246</v>
      </c>
      <c r="E2053" s="145" t="s">
        <v>3247</v>
      </c>
      <c r="F2053" s="146" t="s">
        <v>2951</v>
      </c>
      <c r="G2053" s="146">
        <v>43201800</v>
      </c>
      <c r="H2053" s="146" t="s">
        <v>3250</v>
      </c>
      <c r="I2053" s="136">
        <v>10</v>
      </c>
      <c r="J2053" s="141" t="s">
        <v>33</v>
      </c>
      <c r="K2053" s="175">
        <v>1800000</v>
      </c>
      <c r="L2053" s="176">
        <v>4</v>
      </c>
      <c r="M2053" s="144" t="s">
        <v>805</v>
      </c>
      <c r="N2053" s="145"/>
      <c r="O2053" s="146" t="s">
        <v>80</v>
      </c>
      <c r="P2053" s="146"/>
      <c r="Q2053" s="146" t="s">
        <v>3249</v>
      </c>
    </row>
    <row r="2054" spans="1:21" ht="26.25" customHeight="1" x14ac:dyDescent="0.2">
      <c r="A2054" s="174" t="s">
        <v>3251</v>
      </c>
      <c r="B2054" s="144" t="s">
        <v>3252</v>
      </c>
      <c r="C2054" s="151" t="s">
        <v>3253</v>
      </c>
      <c r="D2054" s="164" t="s">
        <v>3254</v>
      </c>
      <c r="E2054" s="145" t="s">
        <v>2950</v>
      </c>
      <c r="F2054" s="146" t="s">
        <v>2951</v>
      </c>
      <c r="G2054" s="146">
        <v>52161500</v>
      </c>
      <c r="H2054" s="146" t="s">
        <v>3255</v>
      </c>
      <c r="I2054" s="136">
        <v>10</v>
      </c>
      <c r="J2054" s="141" t="s">
        <v>33</v>
      </c>
      <c r="K2054" s="175">
        <v>400000000</v>
      </c>
      <c r="L2054" s="176">
        <v>2</v>
      </c>
      <c r="M2054" s="144" t="s">
        <v>1995</v>
      </c>
      <c r="N2054" s="145"/>
      <c r="O2054" s="146" t="s">
        <v>67</v>
      </c>
      <c r="P2054" s="146"/>
      <c r="Q2054" s="146" t="s">
        <v>3256</v>
      </c>
    </row>
    <row r="2055" spans="1:21" ht="20.100000000000001" customHeight="1" x14ac:dyDescent="0.2">
      <c r="A2055" s="174" t="s">
        <v>3251</v>
      </c>
      <c r="B2055" s="144" t="s">
        <v>3252</v>
      </c>
      <c r="C2055" s="151" t="s">
        <v>3257</v>
      </c>
      <c r="D2055" s="164" t="s">
        <v>3258</v>
      </c>
      <c r="E2055" s="145" t="s">
        <v>3259</v>
      </c>
      <c r="F2055" s="146" t="s">
        <v>3260</v>
      </c>
      <c r="G2055" s="146">
        <v>43211903</v>
      </c>
      <c r="H2055" s="147" t="s">
        <v>3261</v>
      </c>
      <c r="I2055" s="174">
        <v>10</v>
      </c>
      <c r="J2055" s="141" t="s">
        <v>33</v>
      </c>
      <c r="K2055" s="175">
        <v>20500000</v>
      </c>
      <c r="L2055" s="176">
        <v>1</v>
      </c>
      <c r="M2055" s="144" t="s">
        <v>805</v>
      </c>
      <c r="N2055" s="145"/>
      <c r="O2055" s="146" t="s">
        <v>80</v>
      </c>
      <c r="P2055" s="146"/>
      <c r="Q2055" s="146" t="s">
        <v>3249</v>
      </c>
    </row>
    <row r="2056" spans="1:21" ht="20.100000000000001" customHeight="1" x14ac:dyDescent="0.2">
      <c r="A2056" s="136" t="s">
        <v>3238</v>
      </c>
      <c r="B2056" s="137" t="s">
        <v>3239</v>
      </c>
      <c r="C2056" s="151" t="s">
        <v>3240</v>
      </c>
      <c r="D2056" s="155" t="s">
        <v>3241</v>
      </c>
      <c r="E2056" s="145" t="s">
        <v>3262</v>
      </c>
      <c r="F2056" s="146" t="s">
        <v>3263</v>
      </c>
      <c r="G2056" s="146">
        <v>25101500</v>
      </c>
      <c r="H2056" s="147" t="s">
        <v>3264</v>
      </c>
      <c r="I2056" s="174">
        <v>16</v>
      </c>
      <c r="J2056" s="147" t="s">
        <v>33</v>
      </c>
      <c r="K2056" s="175">
        <v>633650765</v>
      </c>
      <c r="L2056" s="176">
        <v>2</v>
      </c>
      <c r="M2056" s="144" t="s">
        <v>805</v>
      </c>
      <c r="N2056" s="145"/>
      <c r="O2056" s="146" t="s">
        <v>36</v>
      </c>
      <c r="P2056" s="146"/>
      <c r="Q2056" s="146" t="s">
        <v>3265</v>
      </c>
    </row>
    <row r="2057" spans="1:21" ht="20.100000000000001" customHeight="1" x14ac:dyDescent="0.2">
      <c r="A2057" s="136" t="s">
        <v>3238</v>
      </c>
      <c r="B2057" s="137" t="s">
        <v>3239</v>
      </c>
      <c r="C2057" s="151" t="s">
        <v>3266</v>
      </c>
      <c r="D2057" s="164" t="s">
        <v>3267</v>
      </c>
      <c r="E2057" s="145" t="s">
        <v>3142</v>
      </c>
      <c r="F2057" s="146" t="s">
        <v>3268</v>
      </c>
      <c r="G2057" s="146">
        <v>46181502</v>
      </c>
      <c r="H2057" s="147" t="s">
        <v>3269</v>
      </c>
      <c r="I2057" s="174">
        <v>10</v>
      </c>
      <c r="J2057" s="147" t="s">
        <v>33</v>
      </c>
      <c r="K2057" s="175">
        <v>67402890</v>
      </c>
      <c r="L2057" s="176">
        <v>30</v>
      </c>
      <c r="M2057" s="144" t="s">
        <v>1995</v>
      </c>
      <c r="N2057" s="145"/>
      <c r="O2057" s="146" t="s">
        <v>35</v>
      </c>
      <c r="P2057" s="146"/>
      <c r="Q2057" s="146" t="s">
        <v>3256</v>
      </c>
    </row>
    <row r="2058" spans="1:21" ht="20.100000000000001" customHeight="1" x14ac:dyDescent="0.2">
      <c r="A2058" s="136" t="s">
        <v>3238</v>
      </c>
      <c r="B2058" s="137" t="s">
        <v>3239</v>
      </c>
      <c r="C2058" s="151" t="s">
        <v>3266</v>
      </c>
      <c r="D2058" s="164" t="s">
        <v>3267</v>
      </c>
      <c r="E2058" s="145" t="s">
        <v>3142</v>
      </c>
      <c r="F2058" s="146" t="s">
        <v>3268</v>
      </c>
      <c r="G2058" s="146">
        <v>46181502</v>
      </c>
      <c r="H2058" s="147" t="s">
        <v>3270</v>
      </c>
      <c r="I2058" s="174">
        <v>10</v>
      </c>
      <c r="J2058" s="147" t="s">
        <v>33</v>
      </c>
      <c r="K2058" s="175">
        <v>65198250</v>
      </c>
      <c r="L2058" s="176">
        <v>30</v>
      </c>
      <c r="M2058" s="144" t="s">
        <v>805</v>
      </c>
      <c r="N2058" s="145"/>
      <c r="O2058" s="146" t="s">
        <v>35</v>
      </c>
      <c r="P2058" s="146"/>
      <c r="Q2058" s="146" t="s">
        <v>3256</v>
      </c>
    </row>
    <row r="2059" spans="1:21" ht="20.100000000000001" customHeight="1" x14ac:dyDescent="0.2">
      <c r="A2059" s="136" t="s">
        <v>3238</v>
      </c>
      <c r="B2059" s="137" t="s">
        <v>3239</v>
      </c>
      <c r="C2059" s="151" t="s">
        <v>3266</v>
      </c>
      <c r="D2059" s="164" t="s">
        <v>3267</v>
      </c>
      <c r="E2059" s="145" t="s">
        <v>3142</v>
      </c>
      <c r="F2059" s="146" t="s">
        <v>3268</v>
      </c>
      <c r="G2059" s="146">
        <v>46181502</v>
      </c>
      <c r="H2059" s="147" t="s">
        <v>3271</v>
      </c>
      <c r="I2059" s="174">
        <v>10</v>
      </c>
      <c r="J2059" s="147" t="s">
        <v>33</v>
      </c>
      <c r="K2059" s="175">
        <v>31700000</v>
      </c>
      <c r="L2059" s="176">
        <v>5</v>
      </c>
      <c r="M2059" s="144" t="s">
        <v>1995</v>
      </c>
      <c r="N2059" s="145"/>
      <c r="O2059" s="146" t="s">
        <v>35</v>
      </c>
      <c r="P2059" s="146"/>
      <c r="Q2059" s="146" t="s">
        <v>3256</v>
      </c>
    </row>
    <row r="2060" spans="1:21" ht="20.100000000000001" customHeight="1" x14ac:dyDescent="0.2">
      <c r="A2060" s="136" t="s">
        <v>3238</v>
      </c>
      <c r="B2060" s="137" t="s">
        <v>3239</v>
      </c>
      <c r="C2060" s="151" t="s">
        <v>3266</v>
      </c>
      <c r="D2060" s="164" t="s">
        <v>3267</v>
      </c>
      <c r="E2060" s="145" t="s">
        <v>3142</v>
      </c>
      <c r="F2060" s="146" t="s">
        <v>3268</v>
      </c>
      <c r="G2060" s="146">
        <v>46181502</v>
      </c>
      <c r="H2060" s="147" t="s">
        <v>3272</v>
      </c>
      <c r="I2060" s="174">
        <v>10</v>
      </c>
      <c r="J2060" s="147" t="s">
        <v>33</v>
      </c>
      <c r="K2060" s="175">
        <v>95819850</v>
      </c>
      <c r="L2060" s="176">
        <v>30</v>
      </c>
      <c r="M2060" s="144" t="s">
        <v>805</v>
      </c>
      <c r="N2060" s="145"/>
      <c r="O2060" s="146" t="s">
        <v>35</v>
      </c>
      <c r="P2060" s="146"/>
      <c r="Q2060" s="146" t="s">
        <v>3273</v>
      </c>
    </row>
    <row r="2061" spans="1:21" ht="20.100000000000001" customHeight="1" x14ac:dyDescent="0.2">
      <c r="A2061" s="136" t="s">
        <v>3238</v>
      </c>
      <c r="B2061" s="137" t="s">
        <v>3239</v>
      </c>
      <c r="C2061" s="151" t="s">
        <v>3266</v>
      </c>
      <c r="D2061" s="164" t="s">
        <v>3267</v>
      </c>
      <c r="E2061" s="145" t="s">
        <v>3142</v>
      </c>
      <c r="F2061" s="146" t="s">
        <v>3268</v>
      </c>
      <c r="G2061" s="146">
        <v>46181502</v>
      </c>
      <c r="H2061" s="147" t="s">
        <v>3274</v>
      </c>
      <c r="I2061" s="174">
        <v>10</v>
      </c>
      <c r="J2061" s="147" t="s">
        <v>33</v>
      </c>
      <c r="K2061" s="175">
        <v>95819850</v>
      </c>
      <c r="L2061" s="176">
        <v>30</v>
      </c>
      <c r="M2061" s="144" t="s">
        <v>1995</v>
      </c>
      <c r="N2061" s="145"/>
      <c r="O2061" s="146" t="s">
        <v>35</v>
      </c>
      <c r="P2061" s="146"/>
      <c r="Q2061" s="146" t="s">
        <v>3273</v>
      </c>
    </row>
    <row r="2062" spans="1:21" ht="20.100000000000001" customHeight="1" x14ac:dyDescent="0.2">
      <c r="A2062" s="136" t="s">
        <v>3238</v>
      </c>
      <c r="B2062" s="137" t="s">
        <v>3239</v>
      </c>
      <c r="C2062" s="151" t="s">
        <v>3275</v>
      </c>
      <c r="D2062" s="164" t="s">
        <v>3276</v>
      </c>
      <c r="E2062" s="145" t="s">
        <v>3142</v>
      </c>
      <c r="F2062" s="146" t="s">
        <v>3268</v>
      </c>
      <c r="G2062" s="146">
        <v>46181502</v>
      </c>
      <c r="H2062" s="147" t="s">
        <v>3277</v>
      </c>
      <c r="I2062" s="174">
        <v>10</v>
      </c>
      <c r="J2062" s="147" t="s">
        <v>33</v>
      </c>
      <c r="K2062" s="175">
        <v>47909925</v>
      </c>
      <c r="L2062" s="176">
        <v>15</v>
      </c>
      <c r="M2062" s="144" t="s">
        <v>805</v>
      </c>
      <c r="N2062" s="145"/>
      <c r="O2062" s="146" t="s">
        <v>35</v>
      </c>
      <c r="P2062" s="146"/>
      <c r="Q2062" s="146" t="s">
        <v>3273</v>
      </c>
    </row>
    <row r="2063" spans="1:21" ht="20.100000000000001" customHeight="1" x14ac:dyDescent="0.2">
      <c r="A2063" s="136" t="s">
        <v>3238</v>
      </c>
      <c r="B2063" s="137" t="s">
        <v>3239</v>
      </c>
      <c r="C2063" s="151" t="s">
        <v>3275</v>
      </c>
      <c r="D2063" s="164" t="s">
        <v>3276</v>
      </c>
      <c r="E2063" s="145" t="s">
        <v>3142</v>
      </c>
      <c r="F2063" s="146" t="s">
        <v>3268</v>
      </c>
      <c r="G2063" s="146">
        <v>46181502</v>
      </c>
      <c r="H2063" s="147" t="s">
        <v>3278</v>
      </c>
      <c r="I2063" s="174">
        <v>10</v>
      </c>
      <c r="J2063" s="147" t="s">
        <v>33</v>
      </c>
      <c r="K2063" s="175">
        <v>5800000</v>
      </c>
      <c r="L2063" s="176">
        <v>1</v>
      </c>
      <c r="M2063" s="144" t="s">
        <v>1995</v>
      </c>
      <c r="N2063" s="145"/>
      <c r="O2063" s="146" t="s">
        <v>35</v>
      </c>
      <c r="P2063" s="146"/>
      <c r="Q2063" s="146" t="s">
        <v>3256</v>
      </c>
    </row>
    <row r="2064" spans="1:21" ht="20.100000000000001" customHeight="1" x14ac:dyDescent="0.2">
      <c r="A2064" s="136" t="s">
        <v>3238</v>
      </c>
      <c r="B2064" s="137" t="s">
        <v>3239</v>
      </c>
      <c r="C2064" s="151" t="s">
        <v>3275</v>
      </c>
      <c r="D2064" s="164" t="s">
        <v>3276</v>
      </c>
      <c r="E2064" s="145" t="s">
        <v>3142</v>
      </c>
      <c r="F2064" s="146" t="s">
        <v>3268</v>
      </c>
      <c r="G2064" s="146">
        <v>46181502</v>
      </c>
      <c r="H2064" s="147" t="s">
        <v>3279</v>
      </c>
      <c r="I2064" s="174">
        <v>10</v>
      </c>
      <c r="J2064" s="147" t="s">
        <v>33</v>
      </c>
      <c r="K2064" s="175">
        <v>9998067</v>
      </c>
      <c r="L2064" s="176">
        <v>5</v>
      </c>
      <c r="M2064" s="144" t="s">
        <v>805</v>
      </c>
      <c r="N2064" s="145"/>
      <c r="O2064" s="146" t="s">
        <v>35</v>
      </c>
      <c r="P2064" s="146"/>
      <c r="Q2064" s="146" t="s">
        <v>3273</v>
      </c>
    </row>
    <row r="2065" spans="1:17" ht="20.100000000000001" customHeight="1" x14ac:dyDescent="0.2">
      <c r="A2065" s="136" t="s">
        <v>3238</v>
      </c>
      <c r="B2065" s="137" t="s">
        <v>3239</v>
      </c>
      <c r="C2065" s="151" t="s">
        <v>3275</v>
      </c>
      <c r="D2065" s="164" t="s">
        <v>3276</v>
      </c>
      <c r="E2065" s="145" t="s">
        <v>3142</v>
      </c>
      <c r="F2065" s="146" t="s">
        <v>3268</v>
      </c>
      <c r="G2065" s="146">
        <v>46181502</v>
      </c>
      <c r="H2065" s="147" t="s">
        <v>3280</v>
      </c>
      <c r="I2065" s="174">
        <v>10</v>
      </c>
      <c r="J2065" s="147" t="s">
        <v>33</v>
      </c>
      <c r="K2065" s="175">
        <v>4581500</v>
      </c>
      <c r="L2065" s="176">
        <v>5</v>
      </c>
      <c r="M2065" s="144" t="s">
        <v>1995</v>
      </c>
      <c r="N2065" s="145"/>
      <c r="O2065" s="146" t="s">
        <v>36</v>
      </c>
      <c r="P2065" s="146"/>
      <c r="Q2065" s="146" t="s">
        <v>3281</v>
      </c>
    </row>
    <row r="2066" spans="1:17" ht="20.100000000000001" customHeight="1" x14ac:dyDescent="0.2">
      <c r="A2066" s="136" t="s">
        <v>3238</v>
      </c>
      <c r="B2066" s="137" t="s">
        <v>3239</v>
      </c>
      <c r="C2066" s="151" t="s">
        <v>3275</v>
      </c>
      <c r="D2066" s="164" t="s">
        <v>3276</v>
      </c>
      <c r="E2066" s="145" t="s">
        <v>3142</v>
      </c>
      <c r="F2066" s="146" t="s">
        <v>3268</v>
      </c>
      <c r="G2066" s="146">
        <v>46181502</v>
      </c>
      <c r="H2066" s="147" t="s">
        <v>3282</v>
      </c>
      <c r="I2066" s="174">
        <v>10</v>
      </c>
      <c r="J2066" s="147" t="s">
        <v>33</v>
      </c>
      <c r="K2066" s="175">
        <v>3319668</v>
      </c>
      <c r="L2066" s="176">
        <v>1</v>
      </c>
      <c r="M2066" s="144" t="s">
        <v>805</v>
      </c>
      <c r="N2066" s="145"/>
      <c r="O2066" s="146" t="s">
        <v>36</v>
      </c>
      <c r="P2066" s="146"/>
      <c r="Q2066" s="146" t="s">
        <v>3281</v>
      </c>
    </row>
    <row r="2067" spans="1:17" ht="20.100000000000001" customHeight="1" x14ac:dyDescent="0.2">
      <c r="A2067" s="136" t="s">
        <v>3238</v>
      </c>
      <c r="B2067" s="137" t="s">
        <v>3239</v>
      </c>
      <c r="C2067" s="151" t="s">
        <v>3245</v>
      </c>
      <c r="D2067" s="164" t="s">
        <v>3246</v>
      </c>
      <c r="E2067" s="145" t="s">
        <v>3283</v>
      </c>
      <c r="F2067" s="146" t="s">
        <v>3284</v>
      </c>
      <c r="G2067" s="146">
        <v>46151700</v>
      </c>
      <c r="H2067" s="147" t="s">
        <v>3285</v>
      </c>
      <c r="I2067" s="174">
        <v>10</v>
      </c>
      <c r="J2067" s="147" t="s">
        <v>33</v>
      </c>
      <c r="K2067" s="175">
        <v>15500000</v>
      </c>
      <c r="L2067" s="176">
        <v>10</v>
      </c>
      <c r="M2067" s="144" t="s">
        <v>1995</v>
      </c>
      <c r="N2067" s="145"/>
      <c r="O2067" s="146" t="s">
        <v>3286</v>
      </c>
      <c r="P2067" s="146"/>
      <c r="Q2067" s="146" t="s">
        <v>3281</v>
      </c>
    </row>
    <row r="2068" spans="1:17" ht="20.100000000000001" customHeight="1" x14ac:dyDescent="0.2">
      <c r="A2068" s="136" t="s">
        <v>3238</v>
      </c>
      <c r="B2068" s="137" t="s">
        <v>3239</v>
      </c>
      <c r="C2068" s="151" t="s">
        <v>3245</v>
      </c>
      <c r="D2068" s="164" t="s">
        <v>3246</v>
      </c>
      <c r="E2068" s="145" t="s">
        <v>3283</v>
      </c>
      <c r="F2068" s="146" t="s">
        <v>3284</v>
      </c>
      <c r="G2068" s="146">
        <v>60106301</v>
      </c>
      <c r="H2068" s="147" t="s">
        <v>3287</v>
      </c>
      <c r="I2068" s="174">
        <v>10</v>
      </c>
      <c r="J2068" s="147" t="s">
        <v>33</v>
      </c>
      <c r="K2068" s="175">
        <v>13200000</v>
      </c>
      <c r="L2068" s="176">
        <v>10</v>
      </c>
      <c r="M2068" s="144" t="s">
        <v>805</v>
      </c>
      <c r="N2068" s="145"/>
      <c r="O2068" s="146" t="s">
        <v>3286</v>
      </c>
      <c r="P2068" s="146"/>
      <c r="Q2068" s="146" t="s">
        <v>3281</v>
      </c>
    </row>
    <row r="2069" spans="1:17" ht="20.100000000000001" customHeight="1" x14ac:dyDescent="0.2">
      <c r="A2069" s="174" t="s">
        <v>3251</v>
      </c>
      <c r="B2069" s="144" t="s">
        <v>3252</v>
      </c>
      <c r="C2069" s="151" t="s">
        <v>3257</v>
      </c>
      <c r="D2069" s="164" t="s">
        <v>3258</v>
      </c>
      <c r="E2069" s="145" t="s">
        <v>3283</v>
      </c>
      <c r="F2069" s="146" t="s">
        <v>3284</v>
      </c>
      <c r="G2069" s="146">
        <v>46151700</v>
      </c>
      <c r="H2069" s="147" t="s">
        <v>3288</v>
      </c>
      <c r="I2069" s="174">
        <v>10</v>
      </c>
      <c r="J2069" s="147" t="s">
        <v>33</v>
      </c>
      <c r="K2069" s="175">
        <v>70000000</v>
      </c>
      <c r="L2069" s="176">
        <v>1</v>
      </c>
      <c r="M2069" s="144" t="s">
        <v>805</v>
      </c>
      <c r="N2069" s="145"/>
      <c r="O2069" s="146" t="s">
        <v>80</v>
      </c>
      <c r="P2069" s="146"/>
      <c r="Q2069" s="146" t="s">
        <v>3249</v>
      </c>
    </row>
    <row r="2070" spans="1:17" ht="20.100000000000001" customHeight="1" x14ac:dyDescent="0.2">
      <c r="A2070" s="136" t="s">
        <v>3238</v>
      </c>
      <c r="B2070" s="137" t="s">
        <v>3239</v>
      </c>
      <c r="C2070" s="151" t="s">
        <v>3289</v>
      </c>
      <c r="D2070" s="164" t="s">
        <v>3290</v>
      </c>
      <c r="E2070" s="145" t="s">
        <v>3291</v>
      </c>
      <c r="F2070" s="377" t="s">
        <v>3292</v>
      </c>
      <c r="G2070" s="146">
        <v>43231500</v>
      </c>
      <c r="H2070" s="147" t="s">
        <v>3293</v>
      </c>
      <c r="I2070" s="174">
        <v>10</v>
      </c>
      <c r="J2070" s="147" t="s">
        <v>33</v>
      </c>
      <c r="K2070" s="175">
        <v>22850000</v>
      </c>
      <c r="L2070" s="176">
        <v>2</v>
      </c>
      <c r="M2070" s="144" t="s">
        <v>805</v>
      </c>
      <c r="N2070" s="145"/>
      <c r="O2070" s="146" t="s">
        <v>80</v>
      </c>
      <c r="P2070" s="146"/>
      <c r="Q2070" s="146" t="s">
        <v>3249</v>
      </c>
    </row>
    <row r="2071" spans="1:17" ht="38.25" customHeight="1" x14ac:dyDescent="0.2">
      <c r="A2071" s="136" t="s">
        <v>3238</v>
      </c>
      <c r="B2071" s="137" t="s">
        <v>3239</v>
      </c>
      <c r="C2071" s="151" t="s">
        <v>3294</v>
      </c>
      <c r="D2071" s="164" t="s">
        <v>3295</v>
      </c>
      <c r="E2071" s="381" t="s">
        <v>3296</v>
      </c>
      <c r="F2071" s="377" t="s">
        <v>3297</v>
      </c>
      <c r="G2071" s="145">
        <v>81112501</v>
      </c>
      <c r="H2071" s="146" t="s">
        <v>3298</v>
      </c>
      <c r="I2071" s="174">
        <v>10</v>
      </c>
      <c r="J2071" s="147" t="s">
        <v>33</v>
      </c>
      <c r="K2071" s="175">
        <v>37440000</v>
      </c>
      <c r="L2071" s="176">
        <v>39</v>
      </c>
      <c r="M2071" s="144" t="s">
        <v>805</v>
      </c>
      <c r="N2071" s="145"/>
      <c r="O2071" s="146" t="s">
        <v>901</v>
      </c>
      <c r="P2071" s="146"/>
      <c r="Q2071" s="146" t="s">
        <v>3299</v>
      </c>
    </row>
    <row r="2072" spans="1:17" ht="20.100000000000001" customHeight="1" x14ac:dyDescent="0.2">
      <c r="A2072" s="136" t="s">
        <v>3238</v>
      </c>
      <c r="B2072" s="137" t="s">
        <v>3239</v>
      </c>
      <c r="C2072" s="151" t="s">
        <v>3294</v>
      </c>
      <c r="D2072" s="164" t="s">
        <v>3295</v>
      </c>
      <c r="E2072" s="381" t="s">
        <v>3296</v>
      </c>
      <c r="F2072" s="377" t="s">
        <v>3297</v>
      </c>
      <c r="G2072" s="145">
        <v>81112501</v>
      </c>
      <c r="H2072" s="146" t="s">
        <v>3300</v>
      </c>
      <c r="I2072" s="174">
        <v>10</v>
      </c>
      <c r="J2072" s="147" t="s">
        <v>33</v>
      </c>
      <c r="K2072" s="175">
        <v>9000000</v>
      </c>
      <c r="L2072" s="176">
        <v>3</v>
      </c>
      <c r="M2072" s="144" t="s">
        <v>805</v>
      </c>
      <c r="N2072" s="145"/>
      <c r="O2072" s="146" t="s">
        <v>80</v>
      </c>
      <c r="P2072" s="146"/>
      <c r="Q2072" s="146" t="s">
        <v>3249</v>
      </c>
    </row>
    <row r="2073" spans="1:17" ht="20.100000000000001" customHeight="1" x14ac:dyDescent="0.2">
      <c r="A2073" s="136" t="s">
        <v>3238</v>
      </c>
      <c r="B2073" s="137" t="s">
        <v>3239</v>
      </c>
      <c r="C2073" s="151" t="s">
        <v>3301</v>
      </c>
      <c r="D2073" s="164" t="s">
        <v>3290</v>
      </c>
      <c r="E2073" s="381" t="s">
        <v>3296</v>
      </c>
      <c r="F2073" s="377" t="s">
        <v>3297</v>
      </c>
      <c r="G2073" s="145">
        <v>43231500</v>
      </c>
      <c r="H2073" s="146" t="s">
        <v>3302</v>
      </c>
      <c r="I2073" s="174">
        <v>10</v>
      </c>
      <c r="J2073" s="147" t="s">
        <v>33</v>
      </c>
      <c r="K2073" s="175">
        <v>72500000</v>
      </c>
      <c r="L2073" s="176">
        <v>1</v>
      </c>
      <c r="M2073" s="144" t="s">
        <v>805</v>
      </c>
      <c r="N2073" s="145"/>
      <c r="O2073" s="146" t="s">
        <v>36</v>
      </c>
      <c r="P2073" s="146"/>
      <c r="Q2073" s="146" t="s">
        <v>2996</v>
      </c>
    </row>
    <row r="2074" spans="1:17" ht="20.100000000000001" customHeight="1" x14ac:dyDescent="0.2">
      <c r="A2074" s="136" t="s">
        <v>3238</v>
      </c>
      <c r="B2074" s="137" t="s">
        <v>3239</v>
      </c>
      <c r="C2074" s="151" t="s">
        <v>3303</v>
      </c>
      <c r="D2074" s="164" t="s">
        <v>3304</v>
      </c>
      <c r="E2074" s="381" t="s">
        <v>3296</v>
      </c>
      <c r="F2074" s="186" t="s">
        <v>3297</v>
      </c>
      <c r="G2074" s="145">
        <v>43231500</v>
      </c>
      <c r="H2074" s="146" t="s">
        <v>3305</v>
      </c>
      <c r="I2074" s="174">
        <v>10</v>
      </c>
      <c r="J2074" s="147" t="s">
        <v>33</v>
      </c>
      <c r="K2074" s="175">
        <v>25000000</v>
      </c>
      <c r="L2074" s="176">
        <v>1</v>
      </c>
      <c r="M2074" s="144" t="s">
        <v>805</v>
      </c>
      <c r="N2074" s="145"/>
      <c r="O2074" s="146" t="s">
        <v>1239</v>
      </c>
      <c r="P2074" s="146"/>
      <c r="Q2074" s="146" t="s">
        <v>3306</v>
      </c>
    </row>
    <row r="2075" spans="1:17" ht="20.100000000000001" customHeight="1" x14ac:dyDescent="0.2">
      <c r="A2075" s="174" t="s">
        <v>3251</v>
      </c>
      <c r="B2075" s="144" t="s">
        <v>3252</v>
      </c>
      <c r="C2075" s="151" t="s">
        <v>3253</v>
      </c>
      <c r="D2075" s="164" t="s">
        <v>3254</v>
      </c>
      <c r="E2075" s="381" t="s">
        <v>3307</v>
      </c>
      <c r="F2075" s="186" t="s">
        <v>3297</v>
      </c>
      <c r="G2075" s="145">
        <v>81112501</v>
      </c>
      <c r="H2075" s="146" t="s">
        <v>3308</v>
      </c>
      <c r="I2075" s="174">
        <v>10</v>
      </c>
      <c r="J2075" s="147" t="s">
        <v>33</v>
      </c>
      <c r="K2075" s="175">
        <v>25200000</v>
      </c>
      <c r="L2075" s="176">
        <v>21</v>
      </c>
      <c r="M2075" s="144" t="s">
        <v>805</v>
      </c>
      <c r="N2075" s="145"/>
      <c r="O2075" s="146" t="s">
        <v>901</v>
      </c>
      <c r="P2075" s="146"/>
      <c r="Q2075" s="146" t="s">
        <v>3299</v>
      </c>
    </row>
    <row r="2076" spans="1:17" ht="20.100000000000001" customHeight="1" x14ac:dyDescent="0.2">
      <c r="A2076" s="174" t="s">
        <v>3251</v>
      </c>
      <c r="B2076" s="144" t="s">
        <v>3252</v>
      </c>
      <c r="C2076" s="151" t="s">
        <v>3309</v>
      </c>
      <c r="D2076" s="164" t="s">
        <v>3310</v>
      </c>
      <c r="E2076" s="381" t="s">
        <v>3307</v>
      </c>
      <c r="F2076" s="186" t="s">
        <v>3297</v>
      </c>
      <c r="G2076" s="145">
        <v>43231500</v>
      </c>
      <c r="H2076" s="146" t="s">
        <v>3311</v>
      </c>
      <c r="I2076" s="174">
        <v>10</v>
      </c>
      <c r="J2076" s="147" t="s">
        <v>33</v>
      </c>
      <c r="K2076" s="175">
        <v>26800000</v>
      </c>
      <c r="L2076" s="176">
        <v>1</v>
      </c>
      <c r="M2076" s="144" t="s">
        <v>805</v>
      </c>
      <c r="N2076" s="145"/>
      <c r="O2076" s="146" t="s">
        <v>80</v>
      </c>
      <c r="P2076" s="146"/>
      <c r="Q2076" s="146" t="s">
        <v>3249</v>
      </c>
    </row>
    <row r="2077" spans="1:17" ht="20.100000000000001" customHeight="1" x14ac:dyDescent="0.2">
      <c r="A2077" s="174" t="s">
        <v>3251</v>
      </c>
      <c r="B2077" s="144" t="s">
        <v>3252</v>
      </c>
      <c r="C2077" s="151" t="s">
        <v>3257</v>
      </c>
      <c r="D2077" s="164" t="s">
        <v>3258</v>
      </c>
      <c r="E2077" s="381" t="s">
        <v>3307</v>
      </c>
      <c r="F2077" s="186" t="s">
        <v>3297</v>
      </c>
      <c r="G2077" s="145">
        <v>43232307</v>
      </c>
      <c r="H2077" s="146" t="s">
        <v>3312</v>
      </c>
      <c r="I2077" s="174">
        <v>10</v>
      </c>
      <c r="J2077" s="147" t="s">
        <v>33</v>
      </c>
      <c r="K2077" s="175">
        <v>55000000</v>
      </c>
      <c r="L2077" s="176">
        <v>1</v>
      </c>
      <c r="M2077" s="144" t="s">
        <v>805</v>
      </c>
      <c r="N2077" s="145"/>
      <c r="O2077" s="146" t="s">
        <v>36</v>
      </c>
      <c r="P2077" s="146"/>
      <c r="Q2077" s="146" t="s">
        <v>2996</v>
      </c>
    </row>
    <row r="2078" spans="1:17" ht="20.100000000000001" customHeight="1" x14ac:dyDescent="0.2">
      <c r="A2078" s="136" t="s">
        <v>3238</v>
      </c>
      <c r="B2078" s="137" t="s">
        <v>3239</v>
      </c>
      <c r="C2078" s="151" t="s">
        <v>3313</v>
      </c>
      <c r="D2078" s="164" t="s">
        <v>3314</v>
      </c>
      <c r="E2078" s="381" t="s">
        <v>3315</v>
      </c>
      <c r="F2078" s="186" t="s">
        <v>3316</v>
      </c>
      <c r="G2078" s="145">
        <v>50161509</v>
      </c>
      <c r="H2078" s="147" t="s">
        <v>3316</v>
      </c>
      <c r="I2078" s="174">
        <v>10</v>
      </c>
      <c r="J2078" s="147" t="s">
        <v>33</v>
      </c>
      <c r="K2078" s="175">
        <v>834000</v>
      </c>
      <c r="L2078" s="176">
        <v>100</v>
      </c>
      <c r="M2078" s="144" t="s">
        <v>3317</v>
      </c>
      <c r="N2078" s="145"/>
      <c r="O2078" s="146" t="s">
        <v>68</v>
      </c>
      <c r="P2078" s="146"/>
      <c r="Q2078" s="146" t="s">
        <v>3318</v>
      </c>
    </row>
    <row r="2079" spans="1:17" ht="20.100000000000001" customHeight="1" x14ac:dyDescent="0.2">
      <c r="A2079" s="136" t="s">
        <v>3238</v>
      </c>
      <c r="B2079" s="137" t="s">
        <v>3239</v>
      </c>
      <c r="C2079" s="151" t="s">
        <v>3313</v>
      </c>
      <c r="D2079" s="164" t="s">
        <v>3314</v>
      </c>
      <c r="E2079" s="145" t="s">
        <v>3315</v>
      </c>
      <c r="F2079" s="138" t="s">
        <v>3319</v>
      </c>
      <c r="G2079" s="146">
        <v>50201706</v>
      </c>
      <c r="H2079" s="147" t="s">
        <v>3319</v>
      </c>
      <c r="I2079" s="174">
        <v>10</v>
      </c>
      <c r="J2079" s="147" t="s">
        <v>33</v>
      </c>
      <c r="K2079" s="175">
        <v>10815700</v>
      </c>
      <c r="L2079" s="176">
        <v>500</v>
      </c>
      <c r="M2079" s="144" t="s">
        <v>805</v>
      </c>
      <c r="N2079" s="145"/>
      <c r="O2079" s="146" t="s">
        <v>68</v>
      </c>
      <c r="P2079" s="146"/>
      <c r="Q2079" s="146" t="s">
        <v>3318</v>
      </c>
    </row>
    <row r="2080" spans="1:17" ht="20.100000000000001" customHeight="1" x14ac:dyDescent="0.2">
      <c r="A2080" s="136" t="s">
        <v>3238</v>
      </c>
      <c r="B2080" s="137" t="s">
        <v>3239</v>
      </c>
      <c r="C2080" s="151" t="s">
        <v>3313</v>
      </c>
      <c r="D2080" s="164" t="s">
        <v>3314</v>
      </c>
      <c r="E2080" s="145" t="s">
        <v>3315</v>
      </c>
      <c r="F2080" s="146" t="s">
        <v>3320</v>
      </c>
      <c r="G2080" s="146">
        <v>50201711</v>
      </c>
      <c r="H2080" s="147" t="s">
        <v>3320</v>
      </c>
      <c r="I2080" s="174">
        <v>10</v>
      </c>
      <c r="J2080" s="147" t="s">
        <v>33</v>
      </c>
      <c r="K2080" s="175">
        <v>921120</v>
      </c>
      <c r="L2080" s="176">
        <v>30</v>
      </c>
      <c r="M2080" s="144" t="s">
        <v>805</v>
      </c>
      <c r="N2080" s="145"/>
      <c r="O2080" s="146" t="s">
        <v>68</v>
      </c>
      <c r="P2080" s="146"/>
      <c r="Q2080" s="146" t="s">
        <v>3318</v>
      </c>
    </row>
    <row r="2081" spans="1:17" ht="20.100000000000001" customHeight="1" x14ac:dyDescent="0.2">
      <c r="A2081" s="136" t="s">
        <v>3238</v>
      </c>
      <c r="B2081" s="137" t="s">
        <v>3239</v>
      </c>
      <c r="C2081" s="151" t="s">
        <v>3313</v>
      </c>
      <c r="D2081" s="164" t="s">
        <v>3314</v>
      </c>
      <c r="E2081" s="145" t="s">
        <v>3315</v>
      </c>
      <c r="F2081" s="146" t="s">
        <v>3321</v>
      </c>
      <c r="G2081" s="146">
        <v>50201711</v>
      </c>
      <c r="H2081" s="147" t="s">
        <v>3321</v>
      </c>
      <c r="I2081" s="174">
        <v>10</v>
      </c>
      <c r="J2081" s="147" t="s">
        <v>33</v>
      </c>
      <c r="K2081" s="175">
        <v>3104160</v>
      </c>
      <c r="L2081" s="176">
        <v>120</v>
      </c>
      <c r="M2081" s="144" t="s">
        <v>805</v>
      </c>
      <c r="N2081" s="145"/>
      <c r="O2081" s="146" t="s">
        <v>68</v>
      </c>
      <c r="P2081" s="146"/>
      <c r="Q2081" s="146" t="s">
        <v>3318</v>
      </c>
    </row>
    <row r="2082" spans="1:17" ht="20.100000000000001" customHeight="1" x14ac:dyDescent="0.2">
      <c r="A2082" s="136" t="s">
        <v>3238</v>
      </c>
      <c r="B2082" s="137" t="s">
        <v>3239</v>
      </c>
      <c r="C2082" s="151" t="s">
        <v>3313</v>
      </c>
      <c r="D2082" s="164" t="s">
        <v>3314</v>
      </c>
      <c r="E2082" s="145" t="s">
        <v>3315</v>
      </c>
      <c r="F2082" s="146" t="s">
        <v>3322</v>
      </c>
      <c r="G2082" s="146">
        <v>50161500</v>
      </c>
      <c r="H2082" s="147" t="s">
        <v>3322</v>
      </c>
      <c r="I2082" s="174">
        <v>10</v>
      </c>
      <c r="J2082" s="147" t="s">
        <v>33</v>
      </c>
      <c r="K2082" s="175">
        <v>1027500</v>
      </c>
      <c r="L2082" s="176">
        <v>100</v>
      </c>
      <c r="M2082" s="144" t="s">
        <v>805</v>
      </c>
      <c r="N2082" s="145"/>
      <c r="O2082" s="146" t="s">
        <v>68</v>
      </c>
      <c r="P2082" s="146"/>
      <c r="Q2082" s="146" t="s">
        <v>3318</v>
      </c>
    </row>
    <row r="2083" spans="1:17" ht="20.100000000000001" customHeight="1" x14ac:dyDescent="0.2">
      <c r="A2083" s="136" t="s">
        <v>3238</v>
      </c>
      <c r="B2083" s="137" t="s">
        <v>3239</v>
      </c>
      <c r="C2083" s="151" t="s">
        <v>3313</v>
      </c>
      <c r="D2083" s="164" t="s">
        <v>3314</v>
      </c>
      <c r="E2083" s="145" t="s">
        <v>3315</v>
      </c>
      <c r="F2083" s="146" t="s">
        <v>3323</v>
      </c>
      <c r="G2083" s="146">
        <v>50201714</v>
      </c>
      <c r="H2083" s="147" t="s">
        <v>3323</v>
      </c>
      <c r="I2083" s="174">
        <v>10</v>
      </c>
      <c r="J2083" s="147" t="s">
        <v>33</v>
      </c>
      <c r="K2083" s="175">
        <v>497520</v>
      </c>
      <c r="L2083" s="176">
        <v>30</v>
      </c>
      <c r="M2083" s="144" t="s">
        <v>805</v>
      </c>
      <c r="N2083" s="145"/>
      <c r="O2083" s="146" t="s">
        <v>68</v>
      </c>
      <c r="P2083" s="146"/>
      <c r="Q2083" s="146" t="s">
        <v>3318</v>
      </c>
    </row>
    <row r="2084" spans="1:17" ht="20.100000000000001" customHeight="1" x14ac:dyDescent="0.2">
      <c r="A2084" s="136" t="s">
        <v>3238</v>
      </c>
      <c r="B2084" s="137" t="s">
        <v>3239</v>
      </c>
      <c r="C2084" s="151" t="s">
        <v>3313</v>
      </c>
      <c r="D2084" s="164" t="s">
        <v>3314</v>
      </c>
      <c r="E2084" s="145" t="s">
        <v>1101</v>
      </c>
      <c r="F2084" s="146" t="s">
        <v>189</v>
      </c>
      <c r="G2084" s="146">
        <v>55121715</v>
      </c>
      <c r="H2084" s="147" t="s">
        <v>3324</v>
      </c>
      <c r="I2084" s="174">
        <v>10</v>
      </c>
      <c r="J2084" s="147" t="s">
        <v>33</v>
      </c>
      <c r="K2084" s="175">
        <v>550000</v>
      </c>
      <c r="L2084" s="176">
        <v>2</v>
      </c>
      <c r="M2084" s="144" t="s">
        <v>805</v>
      </c>
      <c r="N2084" s="145"/>
      <c r="O2084" s="146" t="s">
        <v>36</v>
      </c>
      <c r="P2084" s="146"/>
      <c r="Q2084" s="146" t="s">
        <v>3249</v>
      </c>
    </row>
    <row r="2085" spans="1:17" ht="20.100000000000001" customHeight="1" x14ac:dyDescent="0.2">
      <c r="A2085" s="136" t="s">
        <v>3238</v>
      </c>
      <c r="B2085" s="137" t="s">
        <v>3239</v>
      </c>
      <c r="C2085" s="151" t="s">
        <v>3313</v>
      </c>
      <c r="D2085" s="164" t="s">
        <v>3314</v>
      </c>
      <c r="E2085" s="145" t="s">
        <v>1101</v>
      </c>
      <c r="F2085" s="146" t="s">
        <v>189</v>
      </c>
      <c r="G2085" s="146">
        <v>55121715</v>
      </c>
      <c r="H2085" s="147" t="s">
        <v>3325</v>
      </c>
      <c r="I2085" s="174">
        <v>10</v>
      </c>
      <c r="J2085" s="147" t="s">
        <v>33</v>
      </c>
      <c r="K2085" s="175">
        <v>550000</v>
      </c>
      <c r="L2085" s="176">
        <v>2</v>
      </c>
      <c r="M2085" s="144" t="s">
        <v>805</v>
      </c>
      <c r="N2085" s="145"/>
      <c r="O2085" s="146" t="s">
        <v>36</v>
      </c>
      <c r="P2085" s="146"/>
      <c r="Q2085" s="146" t="s">
        <v>3249</v>
      </c>
    </row>
    <row r="2086" spans="1:17" ht="20.100000000000001" customHeight="1" x14ac:dyDescent="0.2">
      <c r="A2086" s="136" t="s">
        <v>3238</v>
      </c>
      <c r="B2086" s="137" t="s">
        <v>3239</v>
      </c>
      <c r="C2086" s="151" t="s">
        <v>3313</v>
      </c>
      <c r="D2086" s="164" t="s">
        <v>3314</v>
      </c>
      <c r="E2086" s="145" t="s">
        <v>1101</v>
      </c>
      <c r="F2086" s="146" t="s">
        <v>189</v>
      </c>
      <c r="G2086" s="146">
        <v>55121715</v>
      </c>
      <c r="H2086" s="147" t="s">
        <v>3326</v>
      </c>
      <c r="I2086" s="174">
        <v>10</v>
      </c>
      <c r="J2086" s="147" t="s">
        <v>33</v>
      </c>
      <c r="K2086" s="175">
        <v>1540000</v>
      </c>
      <c r="L2086" s="176">
        <v>2</v>
      </c>
      <c r="M2086" s="144" t="s">
        <v>805</v>
      </c>
      <c r="N2086" s="145"/>
      <c r="O2086" s="146" t="s">
        <v>36</v>
      </c>
      <c r="P2086" s="146"/>
      <c r="Q2086" s="146" t="s">
        <v>3249</v>
      </c>
    </row>
    <row r="2087" spans="1:17" ht="20.100000000000001" customHeight="1" x14ac:dyDescent="0.2">
      <c r="A2087" s="136" t="s">
        <v>3238</v>
      </c>
      <c r="B2087" s="137" t="s">
        <v>3239</v>
      </c>
      <c r="C2087" s="151" t="s">
        <v>3313</v>
      </c>
      <c r="D2087" s="164" t="s">
        <v>3314</v>
      </c>
      <c r="E2087" s="145" t="s">
        <v>1101</v>
      </c>
      <c r="F2087" s="146" t="s">
        <v>189</v>
      </c>
      <c r="G2087" s="146">
        <v>55121715</v>
      </c>
      <c r="H2087" s="147" t="s">
        <v>3327</v>
      </c>
      <c r="I2087" s="174">
        <v>10</v>
      </c>
      <c r="J2087" s="147" t="s">
        <v>33</v>
      </c>
      <c r="K2087" s="175">
        <v>1540000</v>
      </c>
      <c r="L2087" s="176">
        <v>2</v>
      </c>
      <c r="M2087" s="144" t="s">
        <v>805</v>
      </c>
      <c r="N2087" s="145"/>
      <c r="O2087" s="146" t="s">
        <v>36</v>
      </c>
      <c r="P2087" s="146"/>
      <c r="Q2087" s="146" t="s">
        <v>3249</v>
      </c>
    </row>
    <row r="2088" spans="1:17" ht="20.100000000000001" customHeight="1" x14ac:dyDescent="0.2">
      <c r="A2088" s="136" t="s">
        <v>3238</v>
      </c>
      <c r="B2088" s="137" t="s">
        <v>3239</v>
      </c>
      <c r="C2088" s="151" t="s">
        <v>3313</v>
      </c>
      <c r="D2088" s="164" t="s">
        <v>3314</v>
      </c>
      <c r="E2088" s="145" t="s">
        <v>1101</v>
      </c>
      <c r="F2088" s="146" t="s">
        <v>189</v>
      </c>
      <c r="G2088" s="146">
        <v>55121715</v>
      </c>
      <c r="H2088" s="147" t="s">
        <v>3328</v>
      </c>
      <c r="I2088" s="174">
        <v>10</v>
      </c>
      <c r="J2088" s="147" t="s">
        <v>33</v>
      </c>
      <c r="K2088" s="175">
        <v>1540000</v>
      </c>
      <c r="L2088" s="176">
        <v>21</v>
      </c>
      <c r="M2088" s="144" t="s">
        <v>805</v>
      </c>
      <c r="N2088" s="145"/>
      <c r="O2088" s="146" t="s">
        <v>36</v>
      </c>
      <c r="P2088" s="146"/>
      <c r="Q2088" s="146" t="s">
        <v>3249</v>
      </c>
    </row>
    <row r="2089" spans="1:17" ht="20.100000000000001" customHeight="1" x14ac:dyDescent="0.2">
      <c r="A2089" s="136" t="s">
        <v>3238</v>
      </c>
      <c r="B2089" s="137" t="s">
        <v>3239</v>
      </c>
      <c r="C2089" s="151" t="s">
        <v>3313</v>
      </c>
      <c r="D2089" s="164" t="s">
        <v>3314</v>
      </c>
      <c r="E2089" s="145" t="s">
        <v>1101</v>
      </c>
      <c r="F2089" s="146" t="s">
        <v>189</v>
      </c>
      <c r="G2089" s="146">
        <v>55121715</v>
      </c>
      <c r="H2089" s="147" t="s">
        <v>3329</v>
      </c>
      <c r="I2089" s="174">
        <v>10</v>
      </c>
      <c r="J2089" s="147" t="s">
        <v>33</v>
      </c>
      <c r="K2089" s="175">
        <v>550000</v>
      </c>
      <c r="L2089" s="176">
        <v>2</v>
      </c>
      <c r="M2089" s="144" t="s">
        <v>805</v>
      </c>
      <c r="N2089" s="145"/>
      <c r="O2089" s="146" t="s">
        <v>36</v>
      </c>
      <c r="P2089" s="146"/>
      <c r="Q2089" s="146" t="s">
        <v>3249</v>
      </c>
    </row>
    <row r="2090" spans="1:17" ht="20.100000000000001" customHeight="1" x14ac:dyDescent="0.2">
      <c r="A2090" s="136" t="s">
        <v>3238</v>
      </c>
      <c r="B2090" s="137" t="s">
        <v>3239</v>
      </c>
      <c r="C2090" s="151" t="s">
        <v>3330</v>
      </c>
      <c r="D2090" s="164" t="s">
        <v>3331</v>
      </c>
      <c r="E2090" s="145" t="s">
        <v>1713</v>
      </c>
      <c r="F2090" s="146" t="s">
        <v>499</v>
      </c>
      <c r="G2090" s="146">
        <v>30103606</v>
      </c>
      <c r="H2090" s="147" t="s">
        <v>3332</v>
      </c>
      <c r="I2090" s="174">
        <v>10</v>
      </c>
      <c r="J2090" s="147" t="s">
        <v>33</v>
      </c>
      <c r="K2090" s="175">
        <v>4500000</v>
      </c>
      <c r="L2090" s="176">
        <v>100</v>
      </c>
      <c r="M2090" s="144" t="s">
        <v>805</v>
      </c>
      <c r="N2090" s="145"/>
      <c r="O2090" s="146" t="s">
        <v>3286</v>
      </c>
      <c r="P2090" s="146"/>
      <c r="Q2090" s="146" t="s">
        <v>3281</v>
      </c>
    </row>
    <row r="2091" spans="1:17" ht="20.100000000000001" customHeight="1" x14ac:dyDescent="0.2">
      <c r="A2091" s="136" t="s">
        <v>3238</v>
      </c>
      <c r="B2091" s="137" t="s">
        <v>3239</v>
      </c>
      <c r="C2091" s="151" t="s">
        <v>3313</v>
      </c>
      <c r="D2091" s="164" t="s">
        <v>3314</v>
      </c>
      <c r="E2091" s="145" t="s">
        <v>2957</v>
      </c>
      <c r="F2091" s="146" t="s">
        <v>2958</v>
      </c>
      <c r="G2091" s="146">
        <v>14111705</v>
      </c>
      <c r="H2091" s="147" t="s">
        <v>3333</v>
      </c>
      <c r="I2091" s="174">
        <v>10</v>
      </c>
      <c r="J2091" s="147" t="s">
        <v>33</v>
      </c>
      <c r="K2091" s="175">
        <v>303000</v>
      </c>
      <c r="L2091" s="176">
        <v>100</v>
      </c>
      <c r="M2091" s="144" t="s">
        <v>805</v>
      </c>
      <c r="N2091" s="145"/>
      <c r="O2091" s="146" t="s">
        <v>68</v>
      </c>
      <c r="P2091" s="146"/>
      <c r="Q2091" s="146" t="s">
        <v>3318</v>
      </c>
    </row>
    <row r="2092" spans="1:17" ht="20.100000000000001" customHeight="1" x14ac:dyDescent="0.2">
      <c r="A2092" s="136" t="s">
        <v>3238</v>
      </c>
      <c r="B2092" s="137" t="s">
        <v>3239</v>
      </c>
      <c r="C2092" s="151" t="s">
        <v>3313</v>
      </c>
      <c r="D2092" s="164" t="s">
        <v>3314</v>
      </c>
      <c r="E2092" s="145" t="s">
        <v>2957</v>
      </c>
      <c r="F2092" s="146" t="s">
        <v>2958</v>
      </c>
      <c r="G2092" s="146">
        <v>48101903</v>
      </c>
      <c r="H2092" s="147" t="s">
        <v>3334</v>
      </c>
      <c r="I2092" s="174">
        <v>10</v>
      </c>
      <c r="J2092" s="147" t="s">
        <v>33</v>
      </c>
      <c r="K2092" s="175">
        <v>3930000</v>
      </c>
      <c r="L2092" s="176">
        <v>300</v>
      </c>
      <c r="M2092" s="144" t="s">
        <v>805</v>
      </c>
      <c r="N2092" s="145"/>
      <c r="O2092" s="146" t="s">
        <v>68</v>
      </c>
      <c r="P2092" s="146"/>
      <c r="Q2092" s="146" t="s">
        <v>3318</v>
      </c>
    </row>
    <row r="2093" spans="1:17" ht="20.100000000000001" customHeight="1" x14ac:dyDescent="0.2">
      <c r="A2093" s="136" t="s">
        <v>3238</v>
      </c>
      <c r="B2093" s="137" t="s">
        <v>3239</v>
      </c>
      <c r="C2093" s="151" t="s">
        <v>3313</v>
      </c>
      <c r="D2093" s="164" t="s">
        <v>3314</v>
      </c>
      <c r="E2093" s="145" t="s">
        <v>2957</v>
      </c>
      <c r="F2093" s="146" t="s">
        <v>2958</v>
      </c>
      <c r="G2093" s="146">
        <v>48101903</v>
      </c>
      <c r="H2093" s="147" t="s">
        <v>3335</v>
      </c>
      <c r="I2093" s="174">
        <v>10</v>
      </c>
      <c r="J2093" s="147" t="s">
        <v>33</v>
      </c>
      <c r="K2093" s="175">
        <v>240000</v>
      </c>
      <c r="L2093" s="176">
        <v>20</v>
      </c>
      <c r="M2093" s="144" t="s">
        <v>805</v>
      </c>
      <c r="N2093" s="145"/>
      <c r="O2093" s="146" t="s">
        <v>68</v>
      </c>
      <c r="P2093" s="146"/>
      <c r="Q2093" s="146" t="s">
        <v>3318</v>
      </c>
    </row>
    <row r="2094" spans="1:17" ht="20.100000000000001" customHeight="1" x14ac:dyDescent="0.2">
      <c r="A2094" s="136" t="s">
        <v>3238</v>
      </c>
      <c r="B2094" s="137" t="s">
        <v>3239</v>
      </c>
      <c r="C2094" s="151" t="s">
        <v>3336</v>
      </c>
      <c r="D2094" s="164" t="s">
        <v>3337</v>
      </c>
      <c r="E2094" s="145" t="s">
        <v>2957</v>
      </c>
      <c r="F2094" s="146" t="s">
        <v>2958</v>
      </c>
      <c r="G2094" s="146" t="s">
        <v>3338</v>
      </c>
      <c r="H2094" s="147" t="s">
        <v>3339</v>
      </c>
      <c r="I2094" s="174">
        <v>10</v>
      </c>
      <c r="J2094" s="147" t="s">
        <v>33</v>
      </c>
      <c r="K2094" s="175">
        <v>91997000</v>
      </c>
      <c r="L2094" s="176">
        <v>1</v>
      </c>
      <c r="M2094" s="144" t="s">
        <v>805</v>
      </c>
      <c r="N2094" s="145"/>
      <c r="O2094" s="146" t="s">
        <v>68</v>
      </c>
      <c r="P2094" s="146"/>
      <c r="Q2094" s="146" t="s">
        <v>3273</v>
      </c>
    </row>
    <row r="2095" spans="1:17" ht="20.100000000000001" customHeight="1" x14ac:dyDescent="0.2">
      <c r="A2095" s="174" t="s">
        <v>3251</v>
      </c>
      <c r="B2095" s="144" t="s">
        <v>3252</v>
      </c>
      <c r="C2095" s="151" t="s">
        <v>3340</v>
      </c>
      <c r="D2095" s="164" t="s">
        <v>3341</v>
      </c>
      <c r="E2095" s="145" t="s">
        <v>2957</v>
      </c>
      <c r="F2095" s="146" t="s">
        <v>2958</v>
      </c>
      <c r="G2095" s="146" t="s">
        <v>3342</v>
      </c>
      <c r="H2095" s="147" t="s">
        <v>3343</v>
      </c>
      <c r="I2095" s="174">
        <v>10</v>
      </c>
      <c r="J2095" s="147" t="s">
        <v>33</v>
      </c>
      <c r="K2095" s="175">
        <v>5000000</v>
      </c>
      <c r="L2095" s="176">
        <v>1</v>
      </c>
      <c r="M2095" s="144" t="s">
        <v>805</v>
      </c>
      <c r="N2095" s="145"/>
      <c r="O2095" s="146" t="s">
        <v>68</v>
      </c>
      <c r="P2095" s="146"/>
      <c r="Q2095" s="146" t="s">
        <v>3273</v>
      </c>
    </row>
    <row r="2096" spans="1:17" ht="20.100000000000001" customHeight="1" x14ac:dyDescent="0.2">
      <c r="A2096" s="136" t="s">
        <v>3238</v>
      </c>
      <c r="B2096" s="137" t="s">
        <v>3239</v>
      </c>
      <c r="C2096" s="151" t="s">
        <v>3336</v>
      </c>
      <c r="D2096" s="164" t="s">
        <v>3337</v>
      </c>
      <c r="E2096" s="145" t="s">
        <v>3344</v>
      </c>
      <c r="F2096" s="146" t="s">
        <v>3345</v>
      </c>
      <c r="G2096" s="146" t="s">
        <v>3346</v>
      </c>
      <c r="H2096" s="147" t="s">
        <v>3347</v>
      </c>
      <c r="I2096" s="174">
        <v>10</v>
      </c>
      <c r="J2096" s="147" t="s">
        <v>33</v>
      </c>
      <c r="K2096" s="175">
        <v>12500000</v>
      </c>
      <c r="L2096" s="176">
        <v>1</v>
      </c>
      <c r="M2096" s="144" t="s">
        <v>3244</v>
      </c>
      <c r="N2096" s="145"/>
      <c r="O2096" s="146" t="s">
        <v>68</v>
      </c>
      <c r="P2096" s="146"/>
      <c r="Q2096" s="146" t="s">
        <v>3273</v>
      </c>
    </row>
    <row r="2097" spans="1:17" ht="20.100000000000001" customHeight="1" x14ac:dyDescent="0.2">
      <c r="A2097" s="174" t="s">
        <v>3251</v>
      </c>
      <c r="B2097" s="144" t="s">
        <v>3252</v>
      </c>
      <c r="C2097" s="151" t="s">
        <v>3340</v>
      </c>
      <c r="D2097" s="164" t="s">
        <v>3341</v>
      </c>
      <c r="E2097" s="145" t="s">
        <v>3344</v>
      </c>
      <c r="F2097" s="146" t="s">
        <v>3345</v>
      </c>
      <c r="G2097" s="146" t="s">
        <v>3346</v>
      </c>
      <c r="H2097" s="147" t="s">
        <v>3348</v>
      </c>
      <c r="I2097" s="174">
        <v>10</v>
      </c>
      <c r="J2097" s="147" t="s">
        <v>33</v>
      </c>
      <c r="K2097" s="175">
        <v>10000000</v>
      </c>
      <c r="L2097" s="176">
        <v>1</v>
      </c>
      <c r="M2097" s="144" t="s">
        <v>3244</v>
      </c>
      <c r="N2097" s="145"/>
      <c r="O2097" s="146" t="s">
        <v>68</v>
      </c>
      <c r="P2097" s="146"/>
      <c r="Q2097" s="146" t="s">
        <v>3273</v>
      </c>
    </row>
    <row r="2098" spans="1:17" ht="20.100000000000001" customHeight="1" x14ac:dyDescent="0.2">
      <c r="A2098" s="136" t="s">
        <v>3238</v>
      </c>
      <c r="B2098" s="137" t="s">
        <v>3239</v>
      </c>
      <c r="C2098" s="151" t="s">
        <v>3336</v>
      </c>
      <c r="D2098" s="164" t="s">
        <v>3337</v>
      </c>
      <c r="E2098" s="145" t="s">
        <v>3349</v>
      </c>
      <c r="F2098" s="146" t="s">
        <v>3350</v>
      </c>
      <c r="G2098" s="146">
        <v>46201102</v>
      </c>
      <c r="H2098" s="147" t="s">
        <v>3351</v>
      </c>
      <c r="I2098" s="174">
        <v>10</v>
      </c>
      <c r="J2098" s="147" t="s">
        <v>33</v>
      </c>
      <c r="K2098" s="175">
        <v>2200000</v>
      </c>
      <c r="L2098" s="176">
        <v>2000</v>
      </c>
      <c r="M2098" s="144" t="s">
        <v>805</v>
      </c>
      <c r="N2098" s="145"/>
      <c r="O2098" s="146" t="s">
        <v>3286</v>
      </c>
      <c r="P2098" s="146"/>
      <c r="Q2098" s="146" t="s">
        <v>3281</v>
      </c>
    </row>
    <row r="2099" spans="1:17" ht="20.100000000000001" customHeight="1" x14ac:dyDescent="0.2">
      <c r="A2099" s="136" t="s">
        <v>3238</v>
      </c>
      <c r="B2099" s="137" t="s">
        <v>3239</v>
      </c>
      <c r="C2099" s="151" t="s">
        <v>3352</v>
      </c>
      <c r="D2099" s="164" t="s">
        <v>3353</v>
      </c>
      <c r="E2099" s="145" t="s">
        <v>3354</v>
      </c>
      <c r="F2099" s="146" t="s">
        <v>3355</v>
      </c>
      <c r="G2099" s="146">
        <v>15121500</v>
      </c>
      <c r="H2099" s="147" t="s">
        <v>3356</v>
      </c>
      <c r="I2099" s="174">
        <v>10</v>
      </c>
      <c r="J2099" s="147" t="s">
        <v>33</v>
      </c>
      <c r="K2099" s="175">
        <v>600000</v>
      </c>
      <c r="L2099" s="176">
        <v>2</v>
      </c>
      <c r="M2099" s="144" t="s">
        <v>805</v>
      </c>
      <c r="N2099" s="145"/>
      <c r="O2099" s="146" t="s">
        <v>67</v>
      </c>
      <c r="P2099" s="146"/>
      <c r="Q2099" s="146" t="s">
        <v>3318</v>
      </c>
    </row>
    <row r="2100" spans="1:17" ht="20.100000000000001" customHeight="1" x14ac:dyDescent="0.2">
      <c r="A2100" s="136" t="s">
        <v>3238</v>
      </c>
      <c r="B2100" s="137" t="s">
        <v>3239</v>
      </c>
      <c r="C2100" s="151" t="s">
        <v>3352</v>
      </c>
      <c r="D2100" s="164" t="s">
        <v>3353</v>
      </c>
      <c r="E2100" s="145" t="s">
        <v>3354</v>
      </c>
      <c r="F2100" s="146" t="s">
        <v>3355</v>
      </c>
      <c r="G2100" s="146">
        <v>15121500</v>
      </c>
      <c r="H2100" s="147" t="s">
        <v>3357</v>
      </c>
      <c r="I2100" s="174">
        <v>10</v>
      </c>
      <c r="J2100" s="147" t="s">
        <v>33</v>
      </c>
      <c r="K2100" s="175">
        <v>600000</v>
      </c>
      <c r="L2100" s="176">
        <v>2</v>
      </c>
      <c r="M2100" s="144" t="s">
        <v>805</v>
      </c>
      <c r="N2100" s="145"/>
      <c r="O2100" s="146" t="s">
        <v>67</v>
      </c>
      <c r="P2100" s="146"/>
      <c r="Q2100" s="146" t="s">
        <v>3318</v>
      </c>
    </row>
    <row r="2101" spans="1:17" ht="20.100000000000001" customHeight="1" x14ac:dyDescent="0.2">
      <c r="A2101" s="136" t="s">
        <v>3238</v>
      </c>
      <c r="B2101" s="137" t="s">
        <v>3239</v>
      </c>
      <c r="C2101" s="151" t="s">
        <v>3240</v>
      </c>
      <c r="D2101" s="155" t="s">
        <v>3241</v>
      </c>
      <c r="E2101" s="145" t="s">
        <v>3358</v>
      </c>
      <c r="F2101" s="146" t="s">
        <v>3359</v>
      </c>
      <c r="G2101" s="146">
        <v>25172500</v>
      </c>
      <c r="H2101" s="147" t="s">
        <v>3360</v>
      </c>
      <c r="I2101" s="174">
        <v>16</v>
      </c>
      <c r="J2101" s="147" t="s">
        <v>33</v>
      </c>
      <c r="K2101" s="175">
        <v>80719235</v>
      </c>
      <c r="L2101" s="176">
        <v>1</v>
      </c>
      <c r="M2101" s="144" t="s">
        <v>3244</v>
      </c>
      <c r="N2101" s="145"/>
      <c r="O2101" s="146" t="s">
        <v>67</v>
      </c>
      <c r="P2101" s="146"/>
      <c r="Q2101" s="146" t="s">
        <v>3273</v>
      </c>
    </row>
    <row r="2102" spans="1:17" ht="20.100000000000001" customHeight="1" x14ac:dyDescent="0.2">
      <c r="A2102" s="136" t="s">
        <v>3251</v>
      </c>
      <c r="B2102" s="137" t="s">
        <v>3252</v>
      </c>
      <c r="C2102" s="151" t="s">
        <v>3361</v>
      </c>
      <c r="D2102" s="164" t="s">
        <v>3362</v>
      </c>
      <c r="E2102" s="145" t="s">
        <v>3358</v>
      </c>
      <c r="F2102" s="146" t="s">
        <v>3359</v>
      </c>
      <c r="G2102" s="146">
        <v>25172500</v>
      </c>
      <c r="H2102" s="147" t="s">
        <v>3363</v>
      </c>
      <c r="I2102" s="174">
        <v>10</v>
      </c>
      <c r="J2102" s="147" t="s">
        <v>33</v>
      </c>
      <c r="K2102" s="175">
        <v>20000000</v>
      </c>
      <c r="L2102" s="176">
        <v>1</v>
      </c>
      <c r="M2102" s="144" t="s">
        <v>3244</v>
      </c>
      <c r="N2102" s="145"/>
      <c r="O2102" s="146" t="s">
        <v>67</v>
      </c>
      <c r="P2102" s="146"/>
      <c r="Q2102" s="146" t="s">
        <v>3273</v>
      </c>
    </row>
    <row r="2103" spans="1:17" ht="20.100000000000001" customHeight="1" x14ac:dyDescent="0.2">
      <c r="A2103" s="136" t="s">
        <v>3251</v>
      </c>
      <c r="B2103" s="137" t="s">
        <v>3252</v>
      </c>
      <c r="C2103" s="151" t="s">
        <v>3364</v>
      </c>
      <c r="D2103" s="164" t="s">
        <v>3365</v>
      </c>
      <c r="E2103" s="145" t="s">
        <v>2973</v>
      </c>
      <c r="F2103" s="146" t="s">
        <v>2974</v>
      </c>
      <c r="G2103" s="146">
        <v>56101501</v>
      </c>
      <c r="H2103" s="147" t="s">
        <v>3366</v>
      </c>
      <c r="I2103" s="174">
        <v>10</v>
      </c>
      <c r="J2103" s="147" t="s">
        <v>33</v>
      </c>
      <c r="K2103" s="175">
        <v>20000000</v>
      </c>
      <c r="L2103" s="176">
        <v>2</v>
      </c>
      <c r="M2103" s="144" t="s">
        <v>1995</v>
      </c>
      <c r="N2103" s="145"/>
      <c r="O2103" s="146" t="s">
        <v>1239</v>
      </c>
      <c r="P2103" s="146"/>
      <c r="Q2103" s="146" t="s">
        <v>3249</v>
      </c>
    </row>
    <row r="2104" spans="1:17" ht="20.100000000000001" customHeight="1" x14ac:dyDescent="0.2">
      <c r="A2104" s="136" t="s">
        <v>3251</v>
      </c>
      <c r="B2104" s="137" t="s">
        <v>3252</v>
      </c>
      <c r="C2104" s="151" t="s">
        <v>3364</v>
      </c>
      <c r="D2104" s="164" t="s">
        <v>3365</v>
      </c>
      <c r="E2104" s="145" t="s">
        <v>2973</v>
      </c>
      <c r="F2104" s="146" t="s">
        <v>2974</v>
      </c>
      <c r="G2104" s="146">
        <v>49121503</v>
      </c>
      <c r="H2104" s="147" t="s">
        <v>3367</v>
      </c>
      <c r="I2104" s="174">
        <v>10</v>
      </c>
      <c r="J2104" s="147" t="s">
        <v>33</v>
      </c>
      <c r="K2104" s="175">
        <v>10000000</v>
      </c>
      <c r="L2104" s="176">
        <v>1</v>
      </c>
      <c r="M2104" s="144" t="s">
        <v>805</v>
      </c>
      <c r="N2104" s="145"/>
      <c r="O2104" s="146" t="s">
        <v>1239</v>
      </c>
      <c r="P2104" s="146"/>
      <c r="Q2104" s="146" t="s">
        <v>3249</v>
      </c>
    </row>
    <row r="2105" spans="1:17" ht="20.100000000000001" customHeight="1" x14ac:dyDescent="0.2">
      <c r="A2105" s="136" t="s">
        <v>3251</v>
      </c>
      <c r="B2105" s="137" t="s">
        <v>3252</v>
      </c>
      <c r="C2105" s="151" t="s">
        <v>3368</v>
      </c>
      <c r="D2105" s="164" t="s">
        <v>3369</v>
      </c>
      <c r="E2105" s="145" t="s">
        <v>2973</v>
      </c>
      <c r="F2105" s="146" t="s">
        <v>2974</v>
      </c>
      <c r="G2105" s="146" t="s">
        <v>3370</v>
      </c>
      <c r="H2105" s="147" t="s">
        <v>3371</v>
      </c>
      <c r="I2105" s="174">
        <v>10</v>
      </c>
      <c r="J2105" s="147" t="s">
        <v>33</v>
      </c>
      <c r="K2105" s="175">
        <v>85670000</v>
      </c>
      <c r="L2105" s="176">
        <v>1</v>
      </c>
      <c r="M2105" s="144" t="s">
        <v>805</v>
      </c>
      <c r="N2105" s="145"/>
      <c r="O2105" s="146" t="s">
        <v>901</v>
      </c>
      <c r="P2105" s="146"/>
      <c r="Q2105" s="146" t="s">
        <v>3281</v>
      </c>
    </row>
    <row r="2106" spans="1:17" ht="20.100000000000001" customHeight="1" x14ac:dyDescent="0.2">
      <c r="A2106" s="136" t="s">
        <v>3251</v>
      </c>
      <c r="B2106" s="137" t="s">
        <v>3252</v>
      </c>
      <c r="C2106" s="151" t="s">
        <v>3372</v>
      </c>
      <c r="D2106" s="164" t="s">
        <v>3373</v>
      </c>
      <c r="E2106" s="145" t="s">
        <v>3374</v>
      </c>
      <c r="F2106" s="146" t="s">
        <v>3375</v>
      </c>
      <c r="G2106" s="146">
        <v>40101902</v>
      </c>
      <c r="H2106" s="147" t="s">
        <v>3376</v>
      </c>
      <c r="I2106" s="174">
        <v>10</v>
      </c>
      <c r="J2106" s="147" t="s">
        <v>33</v>
      </c>
      <c r="K2106" s="175">
        <v>7000000</v>
      </c>
      <c r="L2106" s="176">
        <v>1</v>
      </c>
      <c r="M2106" s="144" t="s">
        <v>805</v>
      </c>
      <c r="N2106" s="145"/>
      <c r="O2106" s="146" t="s">
        <v>1239</v>
      </c>
      <c r="P2106" s="146"/>
      <c r="Q2106" s="146" t="s">
        <v>3281</v>
      </c>
    </row>
    <row r="2107" spans="1:17" ht="20.100000000000001" customHeight="1" x14ac:dyDescent="0.2">
      <c r="A2107" s="136" t="s">
        <v>3251</v>
      </c>
      <c r="B2107" s="137" t="s">
        <v>3252</v>
      </c>
      <c r="C2107" s="151" t="s">
        <v>3372</v>
      </c>
      <c r="D2107" s="164" t="s">
        <v>3373</v>
      </c>
      <c r="E2107" s="145" t="s">
        <v>3374</v>
      </c>
      <c r="F2107" s="146" t="s">
        <v>3375</v>
      </c>
      <c r="G2107" s="146">
        <v>41115309</v>
      </c>
      <c r="H2107" s="147" t="s">
        <v>3377</v>
      </c>
      <c r="I2107" s="174">
        <v>10</v>
      </c>
      <c r="J2107" s="147" t="s">
        <v>33</v>
      </c>
      <c r="K2107" s="175">
        <v>3000000</v>
      </c>
      <c r="L2107" s="176">
        <v>1</v>
      </c>
      <c r="M2107" s="144" t="s">
        <v>805</v>
      </c>
      <c r="N2107" s="145"/>
      <c r="O2107" s="146" t="s">
        <v>1239</v>
      </c>
      <c r="P2107" s="146"/>
      <c r="Q2107" s="146" t="s">
        <v>3281</v>
      </c>
    </row>
    <row r="2108" spans="1:17" ht="20.100000000000001" customHeight="1" x14ac:dyDescent="0.2">
      <c r="A2108" s="136" t="s">
        <v>3238</v>
      </c>
      <c r="B2108" s="137" t="s">
        <v>3239</v>
      </c>
      <c r="C2108" s="151" t="s">
        <v>3378</v>
      </c>
      <c r="D2108" s="164" t="s">
        <v>3379</v>
      </c>
      <c r="E2108" s="145" t="s">
        <v>855</v>
      </c>
      <c r="F2108" s="146" t="s">
        <v>360</v>
      </c>
      <c r="G2108" s="146">
        <v>78102200</v>
      </c>
      <c r="H2108" s="147" t="s">
        <v>3380</v>
      </c>
      <c r="I2108" s="174">
        <v>10</v>
      </c>
      <c r="J2108" s="147" t="s">
        <v>33</v>
      </c>
      <c r="K2108" s="175">
        <v>8000000</v>
      </c>
      <c r="L2108" s="176">
        <v>1</v>
      </c>
      <c r="M2108" s="144" t="s">
        <v>2078</v>
      </c>
      <c r="N2108" s="145"/>
      <c r="O2108" s="146" t="s">
        <v>68</v>
      </c>
      <c r="P2108" s="146"/>
      <c r="Q2108" s="146" t="s">
        <v>3273</v>
      </c>
    </row>
    <row r="2109" spans="1:17" ht="20.100000000000001" customHeight="1" x14ac:dyDescent="0.2">
      <c r="A2109" s="136" t="s">
        <v>3238</v>
      </c>
      <c r="B2109" s="137" t="s">
        <v>3239</v>
      </c>
      <c r="C2109" s="151" t="s">
        <v>3313</v>
      </c>
      <c r="D2109" s="164" t="s">
        <v>3314</v>
      </c>
      <c r="E2109" s="145" t="s">
        <v>2983</v>
      </c>
      <c r="F2109" s="146" t="s">
        <v>3381</v>
      </c>
      <c r="G2109" s="146">
        <v>83101804</v>
      </c>
      <c r="H2109" s="147" t="s">
        <v>3382</v>
      </c>
      <c r="I2109" s="174">
        <v>10</v>
      </c>
      <c r="J2109" s="147" t="s">
        <v>33</v>
      </c>
      <c r="K2109" s="175">
        <v>204000000</v>
      </c>
      <c r="L2109" s="176">
        <v>12</v>
      </c>
      <c r="M2109" s="144" t="s">
        <v>2624</v>
      </c>
      <c r="N2109" s="145"/>
      <c r="O2109" s="146" t="s">
        <v>127</v>
      </c>
      <c r="P2109" s="146"/>
      <c r="Q2109" s="146" t="s">
        <v>2784</v>
      </c>
    </row>
    <row r="2110" spans="1:17" ht="20.100000000000001" customHeight="1" x14ac:dyDescent="0.2">
      <c r="A2110" s="136" t="s">
        <v>3238</v>
      </c>
      <c r="B2110" s="137" t="s">
        <v>3239</v>
      </c>
      <c r="C2110" s="151" t="s">
        <v>3313</v>
      </c>
      <c r="D2110" s="164" t="s">
        <v>3314</v>
      </c>
      <c r="E2110" s="145" t="s">
        <v>2983</v>
      </c>
      <c r="F2110" s="146" t="s">
        <v>3381</v>
      </c>
      <c r="G2110" s="146">
        <v>83101804</v>
      </c>
      <c r="H2110" s="147" t="s">
        <v>3383</v>
      </c>
      <c r="I2110" s="174">
        <v>10</v>
      </c>
      <c r="J2110" s="147" t="s">
        <v>33</v>
      </c>
      <c r="K2110" s="175">
        <v>4680000</v>
      </c>
      <c r="L2110" s="176">
        <v>12</v>
      </c>
      <c r="M2110" s="144" t="s">
        <v>2624</v>
      </c>
      <c r="N2110" s="145"/>
      <c r="O2110" s="146" t="s">
        <v>127</v>
      </c>
      <c r="P2110" s="146"/>
      <c r="Q2110" s="146" t="s">
        <v>2784</v>
      </c>
    </row>
    <row r="2111" spans="1:17" ht="20.100000000000001" customHeight="1" x14ac:dyDescent="0.2">
      <c r="A2111" s="136" t="s">
        <v>3238</v>
      </c>
      <c r="B2111" s="137" t="s">
        <v>3239</v>
      </c>
      <c r="C2111" s="151" t="s">
        <v>3313</v>
      </c>
      <c r="D2111" s="164" t="s">
        <v>3314</v>
      </c>
      <c r="E2111" s="145" t="s">
        <v>2983</v>
      </c>
      <c r="F2111" s="146" t="s">
        <v>3381</v>
      </c>
      <c r="G2111" s="146">
        <v>83101601</v>
      </c>
      <c r="H2111" s="147" t="s">
        <v>3384</v>
      </c>
      <c r="I2111" s="174">
        <v>10</v>
      </c>
      <c r="J2111" s="147" t="s">
        <v>33</v>
      </c>
      <c r="K2111" s="175">
        <v>22200000</v>
      </c>
      <c r="L2111" s="176">
        <v>12</v>
      </c>
      <c r="M2111" s="144" t="s">
        <v>2624</v>
      </c>
      <c r="N2111" s="145"/>
      <c r="O2111" s="146" t="s">
        <v>127</v>
      </c>
      <c r="P2111" s="146"/>
      <c r="Q2111" s="146" t="s">
        <v>2784</v>
      </c>
    </row>
    <row r="2112" spans="1:17" ht="20.100000000000001" customHeight="1" x14ac:dyDescent="0.2">
      <c r="A2112" s="136" t="s">
        <v>3238</v>
      </c>
      <c r="B2112" s="137" t="s">
        <v>3239</v>
      </c>
      <c r="C2112" s="151" t="s">
        <v>3240</v>
      </c>
      <c r="D2112" s="155" t="s">
        <v>3241</v>
      </c>
      <c r="E2112" s="145" t="s">
        <v>3385</v>
      </c>
      <c r="F2112" s="146" t="s">
        <v>2989</v>
      </c>
      <c r="G2112" s="146">
        <v>84131600</v>
      </c>
      <c r="H2112" s="147" t="s">
        <v>3386</v>
      </c>
      <c r="I2112" s="174">
        <v>10</v>
      </c>
      <c r="J2112" s="147" t="s">
        <v>230</v>
      </c>
      <c r="K2112" s="175">
        <v>297943500</v>
      </c>
      <c r="L2112" s="176">
        <v>1</v>
      </c>
      <c r="M2112" s="144" t="s">
        <v>3244</v>
      </c>
      <c r="N2112" s="145"/>
      <c r="O2112" s="146" t="s">
        <v>127</v>
      </c>
      <c r="P2112" s="146"/>
      <c r="Q2112" s="146" t="s">
        <v>3387</v>
      </c>
    </row>
    <row r="2113" spans="1:17" ht="20.100000000000001" customHeight="1" x14ac:dyDescent="0.2">
      <c r="A2113" s="136" t="s">
        <v>3238</v>
      </c>
      <c r="B2113" s="137" t="s">
        <v>3239</v>
      </c>
      <c r="C2113" s="151" t="s">
        <v>3240</v>
      </c>
      <c r="D2113" s="155" t="s">
        <v>3241</v>
      </c>
      <c r="E2113" s="145" t="s">
        <v>3385</v>
      </c>
      <c r="F2113" s="146" t="s">
        <v>2989</v>
      </c>
      <c r="G2113" s="146">
        <v>84131600</v>
      </c>
      <c r="H2113" s="147" t="s">
        <v>3388</v>
      </c>
      <c r="I2113" s="174">
        <v>10</v>
      </c>
      <c r="J2113" s="147" t="s">
        <v>33</v>
      </c>
      <c r="K2113" s="175">
        <v>199996500</v>
      </c>
      <c r="L2113" s="176">
        <v>1</v>
      </c>
      <c r="M2113" s="144" t="s">
        <v>3244</v>
      </c>
      <c r="N2113" s="145"/>
      <c r="O2113" s="146" t="s">
        <v>3286</v>
      </c>
      <c r="P2113" s="146"/>
      <c r="Q2113" s="146" t="s">
        <v>3256</v>
      </c>
    </row>
    <row r="2114" spans="1:17" ht="20.100000000000001" customHeight="1" x14ac:dyDescent="0.2">
      <c r="A2114" s="136" t="s">
        <v>3251</v>
      </c>
      <c r="B2114" s="137" t="s">
        <v>3252</v>
      </c>
      <c r="C2114" s="151" t="s">
        <v>3361</v>
      </c>
      <c r="D2114" s="164" t="s">
        <v>3362</v>
      </c>
      <c r="E2114" s="145" t="s">
        <v>2988</v>
      </c>
      <c r="F2114" s="146" t="s">
        <v>2989</v>
      </c>
      <c r="G2114" s="146">
        <v>84131600</v>
      </c>
      <c r="H2114" s="147" t="s">
        <v>3389</v>
      </c>
      <c r="I2114" s="174">
        <v>10</v>
      </c>
      <c r="J2114" s="147" t="s">
        <v>230</v>
      </c>
      <c r="K2114" s="175">
        <v>32025000</v>
      </c>
      <c r="L2114" s="176">
        <v>1</v>
      </c>
      <c r="M2114" s="144" t="s">
        <v>805</v>
      </c>
      <c r="N2114" s="145"/>
      <c r="O2114" s="146" t="s">
        <v>127</v>
      </c>
      <c r="P2114" s="146"/>
      <c r="Q2114" s="146" t="s">
        <v>3387</v>
      </c>
    </row>
    <row r="2115" spans="1:17" ht="20.100000000000001" customHeight="1" x14ac:dyDescent="0.2">
      <c r="A2115" s="136" t="s">
        <v>3251</v>
      </c>
      <c r="B2115" s="137" t="s">
        <v>3252</v>
      </c>
      <c r="C2115" s="151" t="s">
        <v>3361</v>
      </c>
      <c r="D2115" s="164" t="s">
        <v>3362</v>
      </c>
      <c r="E2115" s="145" t="s">
        <v>2988</v>
      </c>
      <c r="F2115" s="146" t="s">
        <v>2989</v>
      </c>
      <c r="G2115" s="146">
        <v>84131600</v>
      </c>
      <c r="H2115" s="147" t="s">
        <v>3390</v>
      </c>
      <c r="I2115" s="174">
        <v>10</v>
      </c>
      <c r="J2115" s="147" t="s">
        <v>33</v>
      </c>
      <c r="K2115" s="175">
        <v>10000000</v>
      </c>
      <c r="L2115" s="176">
        <v>1</v>
      </c>
      <c r="M2115" s="144" t="s">
        <v>805</v>
      </c>
      <c r="N2115" s="145"/>
      <c r="O2115" s="146" t="s">
        <v>3286</v>
      </c>
      <c r="P2115" s="146"/>
      <c r="Q2115" s="146" t="s">
        <v>3256</v>
      </c>
    </row>
    <row r="2116" spans="1:17" ht="20.100000000000001" customHeight="1" x14ac:dyDescent="0.2">
      <c r="A2116" s="136" t="s">
        <v>3251</v>
      </c>
      <c r="B2116" s="137" t="s">
        <v>3252</v>
      </c>
      <c r="C2116" s="151" t="s">
        <v>3361</v>
      </c>
      <c r="D2116" s="164" t="s">
        <v>3362</v>
      </c>
      <c r="E2116" s="145" t="s">
        <v>2988</v>
      </c>
      <c r="F2116" s="146" t="s">
        <v>2989</v>
      </c>
      <c r="G2116" s="146">
        <v>84131600</v>
      </c>
      <c r="H2116" s="147" t="s">
        <v>3391</v>
      </c>
      <c r="I2116" s="174">
        <v>10</v>
      </c>
      <c r="J2116" s="147" t="s">
        <v>33</v>
      </c>
      <c r="K2116" s="175">
        <v>37985000</v>
      </c>
      <c r="L2116" s="176">
        <v>1</v>
      </c>
      <c r="M2116" s="144" t="s">
        <v>805</v>
      </c>
      <c r="N2116" s="145"/>
      <c r="O2116" s="146" t="s">
        <v>3286</v>
      </c>
      <c r="P2116" s="146"/>
      <c r="Q2116" s="146" t="s">
        <v>3256</v>
      </c>
    </row>
    <row r="2117" spans="1:17" ht="20.100000000000001" customHeight="1" x14ac:dyDescent="0.2">
      <c r="A2117" s="136" t="s">
        <v>3238</v>
      </c>
      <c r="B2117" s="137" t="s">
        <v>3239</v>
      </c>
      <c r="C2117" s="151" t="s">
        <v>3313</v>
      </c>
      <c r="D2117" s="164" t="s">
        <v>3314</v>
      </c>
      <c r="E2117" s="145" t="s">
        <v>2993</v>
      </c>
      <c r="F2117" s="146" t="s">
        <v>3392</v>
      </c>
      <c r="G2117" s="146">
        <v>80131500</v>
      </c>
      <c r="H2117" s="147" t="s">
        <v>3393</v>
      </c>
      <c r="I2117" s="174">
        <v>10</v>
      </c>
      <c r="J2117" s="147" t="s">
        <v>230</v>
      </c>
      <c r="K2117" s="175">
        <v>953908462.79999995</v>
      </c>
      <c r="L2117" s="176">
        <v>4</v>
      </c>
      <c r="M2117" s="144" t="s">
        <v>2624</v>
      </c>
      <c r="N2117" s="145"/>
      <c r="O2117" s="146" t="s">
        <v>127</v>
      </c>
      <c r="P2117" s="146"/>
      <c r="Q2117" s="146" t="s">
        <v>2996</v>
      </c>
    </row>
    <row r="2118" spans="1:17" ht="20.100000000000001" customHeight="1" x14ac:dyDescent="0.2">
      <c r="A2118" s="136" t="s">
        <v>3238</v>
      </c>
      <c r="B2118" s="137" t="s">
        <v>3239</v>
      </c>
      <c r="C2118" s="151" t="s">
        <v>3313</v>
      </c>
      <c r="D2118" s="164" t="s">
        <v>3314</v>
      </c>
      <c r="E2118" s="145" t="s">
        <v>2993</v>
      </c>
      <c r="F2118" s="146" t="s">
        <v>3392</v>
      </c>
      <c r="G2118" s="146">
        <v>80131500</v>
      </c>
      <c r="H2118" s="147" t="s">
        <v>3394</v>
      </c>
      <c r="I2118" s="174">
        <v>10</v>
      </c>
      <c r="J2118" s="147" t="s">
        <v>33</v>
      </c>
      <c r="K2118" s="175">
        <v>1574596795.9200001</v>
      </c>
      <c r="L2118" s="176">
        <v>6</v>
      </c>
      <c r="M2118" s="144" t="s">
        <v>2624</v>
      </c>
      <c r="N2118" s="145"/>
      <c r="O2118" s="146" t="s">
        <v>35</v>
      </c>
      <c r="P2118" s="146"/>
      <c r="Q2118" s="146" t="s">
        <v>3395</v>
      </c>
    </row>
    <row r="2119" spans="1:17" ht="20.100000000000001" customHeight="1" x14ac:dyDescent="0.2">
      <c r="A2119" s="136" t="s">
        <v>3238</v>
      </c>
      <c r="B2119" s="137" t="s">
        <v>3239</v>
      </c>
      <c r="C2119" s="151" t="s">
        <v>3313</v>
      </c>
      <c r="D2119" s="164" t="s">
        <v>3314</v>
      </c>
      <c r="E2119" s="145" t="s">
        <v>2993</v>
      </c>
      <c r="F2119" s="146" t="s">
        <v>3392</v>
      </c>
      <c r="G2119" s="146">
        <v>80131500</v>
      </c>
      <c r="H2119" s="147" t="s">
        <v>3396</v>
      </c>
      <c r="I2119" s="174">
        <v>10</v>
      </c>
      <c r="J2119" s="147" t="s">
        <v>33</v>
      </c>
      <c r="K2119" s="175">
        <v>49603204.079999998</v>
      </c>
      <c r="L2119" s="176">
        <v>6</v>
      </c>
      <c r="M2119" s="144" t="s">
        <v>2624</v>
      </c>
      <c r="N2119" s="145"/>
      <c r="O2119" s="146" t="s">
        <v>3397</v>
      </c>
      <c r="P2119" s="146"/>
      <c r="Q2119" s="146" t="s">
        <v>3395</v>
      </c>
    </row>
    <row r="2120" spans="1:17" ht="20.100000000000001" customHeight="1" x14ac:dyDescent="0.2">
      <c r="A2120" s="136" t="s">
        <v>3238</v>
      </c>
      <c r="B2120" s="137" t="s">
        <v>3239</v>
      </c>
      <c r="C2120" s="151" t="s">
        <v>3313</v>
      </c>
      <c r="D2120" s="164" t="s">
        <v>3314</v>
      </c>
      <c r="E2120" s="145" t="s">
        <v>2993</v>
      </c>
      <c r="F2120" s="146" t="s">
        <v>3392</v>
      </c>
      <c r="G2120" s="146">
        <v>80131500</v>
      </c>
      <c r="H2120" s="147" t="s">
        <v>3398</v>
      </c>
      <c r="I2120" s="174">
        <v>10</v>
      </c>
      <c r="J2120" s="147" t="s">
        <v>33</v>
      </c>
      <c r="K2120" s="175">
        <v>270699522.19999999</v>
      </c>
      <c r="L2120" s="176">
        <v>1</v>
      </c>
      <c r="M2120" s="144" t="s">
        <v>2624</v>
      </c>
      <c r="N2120" s="145"/>
      <c r="O2120" s="146" t="s">
        <v>2761</v>
      </c>
      <c r="P2120" s="146"/>
      <c r="Q2120" s="146" t="s">
        <v>3395</v>
      </c>
    </row>
    <row r="2121" spans="1:17" ht="20.100000000000001" customHeight="1" x14ac:dyDescent="0.2">
      <c r="A2121" s="136" t="s">
        <v>3238</v>
      </c>
      <c r="B2121" s="137" t="s">
        <v>3239</v>
      </c>
      <c r="C2121" s="151" t="s">
        <v>3313</v>
      </c>
      <c r="D2121" s="164" t="s">
        <v>3314</v>
      </c>
      <c r="E2121" s="145" t="s">
        <v>2993</v>
      </c>
      <c r="F2121" s="146" t="s">
        <v>3392</v>
      </c>
      <c r="G2121" s="146">
        <v>80131500</v>
      </c>
      <c r="H2121" s="147" t="s">
        <v>3399</v>
      </c>
      <c r="I2121" s="174">
        <v>10</v>
      </c>
      <c r="J2121" s="147" t="s">
        <v>230</v>
      </c>
      <c r="K2121" s="175">
        <v>322892015</v>
      </c>
      <c r="L2121" s="176">
        <v>5</v>
      </c>
      <c r="M2121" s="144" t="s">
        <v>2624</v>
      </c>
      <c r="N2121" s="145"/>
      <c r="O2121" s="146" t="s">
        <v>127</v>
      </c>
      <c r="P2121" s="146"/>
      <c r="Q2121" s="146" t="s">
        <v>2996</v>
      </c>
    </row>
    <row r="2122" spans="1:17" ht="20.100000000000001" customHeight="1" x14ac:dyDescent="0.2">
      <c r="A2122" s="136" t="s">
        <v>3238</v>
      </c>
      <c r="B2122" s="137" t="s">
        <v>3239</v>
      </c>
      <c r="C2122" s="151" t="s">
        <v>3313</v>
      </c>
      <c r="D2122" s="164" t="s">
        <v>3314</v>
      </c>
      <c r="E2122" s="145" t="s">
        <v>2993</v>
      </c>
      <c r="F2122" s="146" t="s">
        <v>3392</v>
      </c>
      <c r="G2122" s="146">
        <v>80131500</v>
      </c>
      <c r="H2122" s="147" t="s">
        <v>3400</v>
      </c>
      <c r="I2122" s="174">
        <v>10</v>
      </c>
      <c r="J2122" s="147" t="s">
        <v>33</v>
      </c>
      <c r="K2122" s="175">
        <v>459009615.19999999</v>
      </c>
      <c r="L2122" s="176">
        <v>6</v>
      </c>
      <c r="M2122" s="144" t="s">
        <v>2624</v>
      </c>
      <c r="N2122" s="145"/>
      <c r="O2122" s="146" t="s">
        <v>35</v>
      </c>
      <c r="P2122" s="146"/>
      <c r="Q2122" s="146" t="s">
        <v>3395</v>
      </c>
    </row>
    <row r="2123" spans="1:17" ht="20.100000000000001" customHeight="1" x14ac:dyDescent="0.2">
      <c r="A2123" s="136" t="s">
        <v>3238</v>
      </c>
      <c r="B2123" s="137" t="s">
        <v>3239</v>
      </c>
      <c r="C2123" s="151" t="s">
        <v>3313</v>
      </c>
      <c r="D2123" s="164" t="s">
        <v>3314</v>
      </c>
      <c r="E2123" s="145" t="s">
        <v>2993</v>
      </c>
      <c r="F2123" s="146" t="s">
        <v>3392</v>
      </c>
      <c r="G2123" s="146">
        <v>80131500</v>
      </c>
      <c r="H2123" s="147" t="s">
        <v>3401</v>
      </c>
      <c r="I2123" s="174">
        <v>10</v>
      </c>
      <c r="J2123" s="147" t="s">
        <v>33</v>
      </c>
      <c r="K2123" s="175">
        <v>16790384.800000001</v>
      </c>
      <c r="L2123" s="176">
        <v>5</v>
      </c>
      <c r="M2123" s="144" t="s">
        <v>2624</v>
      </c>
      <c r="N2123" s="145"/>
      <c r="O2123" s="146" t="s">
        <v>3397</v>
      </c>
      <c r="P2123" s="146"/>
      <c r="Q2123" s="146" t="s">
        <v>3395</v>
      </c>
    </row>
    <row r="2124" spans="1:17" ht="20.100000000000001" customHeight="1" x14ac:dyDescent="0.2">
      <c r="A2124" s="136" t="s">
        <v>3238</v>
      </c>
      <c r="B2124" s="137" t="s">
        <v>3239</v>
      </c>
      <c r="C2124" s="151" t="s">
        <v>3313</v>
      </c>
      <c r="D2124" s="164" t="s">
        <v>3314</v>
      </c>
      <c r="E2124" s="145" t="s">
        <v>2993</v>
      </c>
      <c r="F2124" s="146" t="s">
        <v>3392</v>
      </c>
      <c r="G2124" s="146">
        <v>80131500</v>
      </c>
      <c r="H2124" s="147" t="s">
        <v>3402</v>
      </c>
      <c r="I2124" s="174">
        <v>10</v>
      </c>
      <c r="J2124" s="147" t="s">
        <v>33</v>
      </c>
      <c r="K2124" s="175">
        <v>79300000</v>
      </c>
      <c r="L2124" s="176">
        <v>1</v>
      </c>
      <c r="M2124" s="144" t="s">
        <v>2624</v>
      </c>
      <c r="N2124" s="145"/>
      <c r="O2124" s="146" t="s">
        <v>2761</v>
      </c>
      <c r="P2124" s="146"/>
      <c r="Q2124" s="146" t="s">
        <v>3395</v>
      </c>
    </row>
    <row r="2125" spans="1:17" ht="20.100000000000001" customHeight="1" x14ac:dyDescent="0.2">
      <c r="A2125" s="136" t="s">
        <v>3251</v>
      </c>
      <c r="B2125" s="137" t="s">
        <v>3252</v>
      </c>
      <c r="C2125" s="151" t="s">
        <v>3340</v>
      </c>
      <c r="D2125" s="164" t="s">
        <v>3341</v>
      </c>
      <c r="E2125" s="145" t="s">
        <v>2993</v>
      </c>
      <c r="F2125" s="146" t="s">
        <v>3392</v>
      </c>
      <c r="G2125" s="146">
        <v>80131500</v>
      </c>
      <c r="H2125" s="147" t="s">
        <v>3403</v>
      </c>
      <c r="I2125" s="174">
        <v>10</v>
      </c>
      <c r="J2125" s="147" t="s">
        <v>33</v>
      </c>
      <c r="K2125" s="175">
        <v>5616000</v>
      </c>
      <c r="L2125" s="176">
        <v>1</v>
      </c>
      <c r="M2125" s="144" t="s">
        <v>3244</v>
      </c>
      <c r="N2125" s="145"/>
      <c r="O2125" s="146" t="s">
        <v>127</v>
      </c>
      <c r="P2125" s="146"/>
      <c r="Q2125" s="146" t="s">
        <v>2996</v>
      </c>
    </row>
    <row r="2126" spans="1:17" ht="20.100000000000001" customHeight="1" x14ac:dyDescent="0.2">
      <c r="A2126" s="136" t="s">
        <v>3251</v>
      </c>
      <c r="B2126" s="137" t="s">
        <v>3252</v>
      </c>
      <c r="C2126" s="151" t="s">
        <v>3340</v>
      </c>
      <c r="D2126" s="164" t="s">
        <v>3341</v>
      </c>
      <c r="E2126" s="145" t="s">
        <v>2993</v>
      </c>
      <c r="F2126" s="146" t="s">
        <v>3392</v>
      </c>
      <c r="G2126" s="146">
        <v>80131500</v>
      </c>
      <c r="H2126" s="147" t="s">
        <v>3404</v>
      </c>
      <c r="I2126" s="174">
        <v>10</v>
      </c>
      <c r="J2126" s="147" t="s">
        <v>230</v>
      </c>
      <c r="K2126" s="175">
        <v>108000000</v>
      </c>
      <c r="L2126" s="176">
        <v>3</v>
      </c>
      <c r="M2126" s="144" t="s">
        <v>3244</v>
      </c>
      <c r="N2126" s="145"/>
      <c r="O2126" s="146" t="s">
        <v>127</v>
      </c>
      <c r="P2126" s="146"/>
      <c r="Q2126" s="146" t="s">
        <v>3395</v>
      </c>
    </row>
    <row r="2127" spans="1:17" ht="20.100000000000001" customHeight="1" x14ac:dyDescent="0.2">
      <c r="A2127" s="136" t="s">
        <v>3251</v>
      </c>
      <c r="B2127" s="137" t="s">
        <v>3252</v>
      </c>
      <c r="C2127" s="151" t="s">
        <v>3340</v>
      </c>
      <c r="D2127" s="164" t="s">
        <v>3341</v>
      </c>
      <c r="E2127" s="145" t="s">
        <v>2993</v>
      </c>
      <c r="F2127" s="146" t="s">
        <v>3392</v>
      </c>
      <c r="G2127" s="146">
        <v>80131500</v>
      </c>
      <c r="H2127" s="147" t="s">
        <v>3405</v>
      </c>
      <c r="I2127" s="174">
        <v>10</v>
      </c>
      <c r="J2127" s="147" t="s">
        <v>33</v>
      </c>
      <c r="K2127" s="175">
        <v>302976000</v>
      </c>
      <c r="L2127" s="176">
        <v>8</v>
      </c>
      <c r="M2127" s="144" t="s">
        <v>3244</v>
      </c>
      <c r="N2127" s="145"/>
      <c r="O2127" s="146" t="s">
        <v>67</v>
      </c>
      <c r="P2127" s="146"/>
      <c r="Q2127" s="146" t="s">
        <v>3395</v>
      </c>
    </row>
    <row r="2128" spans="1:17" ht="20.100000000000001" customHeight="1" x14ac:dyDescent="0.2">
      <c r="A2128" s="136" t="s">
        <v>3251</v>
      </c>
      <c r="B2128" s="137" t="s">
        <v>3252</v>
      </c>
      <c r="C2128" s="151" t="s">
        <v>3340</v>
      </c>
      <c r="D2128" s="164" t="s">
        <v>3341</v>
      </c>
      <c r="E2128" s="145" t="s">
        <v>2993</v>
      </c>
      <c r="F2128" s="146" t="s">
        <v>3392</v>
      </c>
      <c r="G2128" s="146">
        <v>80131500</v>
      </c>
      <c r="H2128" s="147" t="s">
        <v>3406</v>
      </c>
      <c r="I2128" s="174">
        <v>10</v>
      </c>
      <c r="J2128" s="147" t="s">
        <v>33</v>
      </c>
      <c r="K2128" s="175">
        <v>24308000</v>
      </c>
      <c r="L2128" s="176">
        <v>1</v>
      </c>
      <c r="M2128" s="144" t="s">
        <v>3244</v>
      </c>
      <c r="N2128" s="145"/>
      <c r="O2128" s="146" t="s">
        <v>127</v>
      </c>
      <c r="P2128" s="146"/>
      <c r="Q2128" s="146" t="s">
        <v>3395</v>
      </c>
    </row>
    <row r="2129" spans="1:17" ht="20.100000000000001" customHeight="1" x14ac:dyDescent="0.2">
      <c r="A2129" s="136" t="s">
        <v>3238</v>
      </c>
      <c r="B2129" s="137" t="s">
        <v>3239</v>
      </c>
      <c r="C2129" s="151" t="s">
        <v>3407</v>
      </c>
      <c r="D2129" s="164" t="s">
        <v>3408</v>
      </c>
      <c r="E2129" s="145" t="s">
        <v>869</v>
      </c>
      <c r="F2129" s="146" t="s">
        <v>3409</v>
      </c>
      <c r="G2129" s="146">
        <v>80111600</v>
      </c>
      <c r="H2129" s="147" t="s">
        <v>3410</v>
      </c>
      <c r="I2129" s="174">
        <v>10</v>
      </c>
      <c r="J2129" s="147" t="s">
        <v>33</v>
      </c>
      <c r="K2129" s="175">
        <v>240000000</v>
      </c>
      <c r="L2129" s="176">
        <v>1</v>
      </c>
      <c r="M2129" s="144" t="s">
        <v>3244</v>
      </c>
      <c r="N2129" s="145"/>
      <c r="O2129" s="146" t="s">
        <v>68</v>
      </c>
      <c r="P2129" s="146"/>
      <c r="Q2129" s="146" t="s">
        <v>3395</v>
      </c>
    </row>
    <row r="2130" spans="1:17" ht="20.100000000000001" customHeight="1" x14ac:dyDescent="0.2">
      <c r="A2130" s="136" t="s">
        <v>3238</v>
      </c>
      <c r="B2130" s="137" t="s">
        <v>3239</v>
      </c>
      <c r="C2130" s="151" t="s">
        <v>3411</v>
      </c>
      <c r="D2130" s="164" t="s">
        <v>3412</v>
      </c>
      <c r="E2130" s="145" t="s">
        <v>869</v>
      </c>
      <c r="F2130" s="146" t="s">
        <v>3409</v>
      </c>
      <c r="G2130" s="146">
        <v>80111600</v>
      </c>
      <c r="H2130" s="147" t="s">
        <v>3413</v>
      </c>
      <c r="I2130" s="174">
        <v>10</v>
      </c>
      <c r="J2130" s="147" t="s">
        <v>33</v>
      </c>
      <c r="K2130" s="175">
        <v>60000000</v>
      </c>
      <c r="L2130" s="176">
        <v>1</v>
      </c>
      <c r="M2130" s="144" t="s">
        <v>3244</v>
      </c>
      <c r="N2130" s="145"/>
      <c r="O2130" s="146" t="s">
        <v>3397</v>
      </c>
      <c r="P2130" s="146"/>
      <c r="Q2130" s="146" t="s">
        <v>3395</v>
      </c>
    </row>
    <row r="2131" spans="1:17" ht="20.100000000000001" customHeight="1" x14ac:dyDescent="0.2">
      <c r="A2131" s="136" t="s">
        <v>3251</v>
      </c>
      <c r="B2131" s="137" t="s">
        <v>3252</v>
      </c>
      <c r="C2131" s="151" t="s">
        <v>3368</v>
      </c>
      <c r="D2131" s="164" t="s">
        <v>3369</v>
      </c>
      <c r="E2131" s="145" t="s">
        <v>3000</v>
      </c>
      <c r="F2131" s="146" t="s">
        <v>3409</v>
      </c>
      <c r="G2131" s="146">
        <v>85121600</v>
      </c>
      <c r="H2131" s="147" t="s">
        <v>3414</v>
      </c>
      <c r="I2131" s="174">
        <v>10</v>
      </c>
      <c r="J2131" s="147" t="s">
        <v>33</v>
      </c>
      <c r="K2131" s="175">
        <v>10800000</v>
      </c>
      <c r="L2131" s="176">
        <v>1</v>
      </c>
      <c r="M2131" s="144" t="s">
        <v>765</v>
      </c>
      <c r="N2131" s="145"/>
      <c r="O2131" s="146" t="s">
        <v>901</v>
      </c>
      <c r="P2131" s="146"/>
      <c r="Q2131" s="146" t="s">
        <v>3249</v>
      </c>
    </row>
    <row r="2132" spans="1:17" ht="20.100000000000001" customHeight="1" x14ac:dyDescent="0.2">
      <c r="A2132" s="136" t="s">
        <v>3238</v>
      </c>
      <c r="B2132" s="137" t="s">
        <v>3239</v>
      </c>
      <c r="C2132" s="151" t="s">
        <v>3313</v>
      </c>
      <c r="D2132" s="164" t="s">
        <v>3314</v>
      </c>
      <c r="E2132" s="145" t="s">
        <v>3007</v>
      </c>
      <c r="F2132" s="146" t="s">
        <v>3008</v>
      </c>
      <c r="G2132" s="146">
        <v>76111501</v>
      </c>
      <c r="H2132" s="147" t="s">
        <v>3415</v>
      </c>
      <c r="I2132" s="174">
        <v>10</v>
      </c>
      <c r="J2132" s="147" t="s">
        <v>33</v>
      </c>
      <c r="K2132" s="175">
        <v>175646454.02000001</v>
      </c>
      <c r="L2132" s="176">
        <v>5</v>
      </c>
      <c r="M2132" s="144" t="s">
        <v>765</v>
      </c>
      <c r="N2132" s="145"/>
      <c r="O2132" s="146" t="s">
        <v>127</v>
      </c>
      <c r="P2132" s="146"/>
      <c r="Q2132" s="146" t="s">
        <v>3395</v>
      </c>
    </row>
    <row r="2133" spans="1:17" ht="20.100000000000001" customHeight="1" x14ac:dyDescent="0.2">
      <c r="A2133" s="136" t="s">
        <v>3238</v>
      </c>
      <c r="B2133" s="137" t="s">
        <v>3239</v>
      </c>
      <c r="C2133" s="151" t="s">
        <v>3313</v>
      </c>
      <c r="D2133" s="164" t="s">
        <v>3314</v>
      </c>
      <c r="E2133" s="145" t="s">
        <v>3007</v>
      </c>
      <c r="F2133" s="146" t="s">
        <v>3008</v>
      </c>
      <c r="G2133" s="146">
        <v>76111501</v>
      </c>
      <c r="H2133" s="147" t="s">
        <v>3416</v>
      </c>
      <c r="I2133" s="174">
        <v>10</v>
      </c>
      <c r="J2133" s="147" t="s">
        <v>33</v>
      </c>
      <c r="K2133" s="175">
        <v>276003545.98000002</v>
      </c>
      <c r="L2133" s="176">
        <v>6</v>
      </c>
      <c r="M2133" s="144" t="s">
        <v>765</v>
      </c>
      <c r="N2133" s="145"/>
      <c r="O2133" s="146" t="s">
        <v>35</v>
      </c>
      <c r="P2133" s="146"/>
      <c r="Q2133" s="146" t="s">
        <v>3273</v>
      </c>
    </row>
    <row r="2134" spans="1:17" ht="20.100000000000001" customHeight="1" x14ac:dyDescent="0.2">
      <c r="A2134" s="136" t="s">
        <v>3251</v>
      </c>
      <c r="B2134" s="137" t="s">
        <v>3252</v>
      </c>
      <c r="C2134" s="151" t="s">
        <v>3257</v>
      </c>
      <c r="D2134" s="164" t="s">
        <v>3258</v>
      </c>
      <c r="E2134" s="145" t="s">
        <v>3103</v>
      </c>
      <c r="F2134" s="146" t="s">
        <v>3417</v>
      </c>
      <c r="G2134" s="146">
        <v>81112300</v>
      </c>
      <c r="H2134" s="147" t="s">
        <v>3418</v>
      </c>
      <c r="I2134" s="174">
        <v>10</v>
      </c>
      <c r="J2134" s="147" t="s">
        <v>33</v>
      </c>
      <c r="K2134" s="175">
        <v>25000000</v>
      </c>
      <c r="L2134" s="176">
        <v>1</v>
      </c>
      <c r="M2134" s="144" t="s">
        <v>765</v>
      </c>
      <c r="N2134" s="145"/>
      <c r="O2134" s="146" t="s">
        <v>80</v>
      </c>
      <c r="P2134" s="146"/>
      <c r="Q2134" s="146" t="s">
        <v>2996</v>
      </c>
    </row>
    <row r="2135" spans="1:17" ht="20.100000000000001" customHeight="1" x14ac:dyDescent="0.2">
      <c r="A2135" s="136" t="s">
        <v>3251</v>
      </c>
      <c r="B2135" s="137" t="s">
        <v>3252</v>
      </c>
      <c r="C2135" s="151" t="s">
        <v>3257</v>
      </c>
      <c r="D2135" s="164" t="s">
        <v>3258</v>
      </c>
      <c r="E2135" s="145" t="s">
        <v>3103</v>
      </c>
      <c r="F2135" s="146" t="s">
        <v>3417</v>
      </c>
      <c r="G2135" s="146">
        <v>81112300</v>
      </c>
      <c r="H2135" s="147" t="s">
        <v>3419</v>
      </c>
      <c r="I2135" s="174">
        <v>10</v>
      </c>
      <c r="J2135" s="147" t="s">
        <v>33</v>
      </c>
      <c r="K2135" s="175">
        <v>12000000</v>
      </c>
      <c r="L2135" s="176">
        <v>1</v>
      </c>
      <c r="M2135" s="144" t="s">
        <v>765</v>
      </c>
      <c r="N2135" s="145"/>
      <c r="O2135" s="146" t="s">
        <v>80</v>
      </c>
      <c r="P2135" s="146"/>
      <c r="Q2135" s="146" t="s">
        <v>2996</v>
      </c>
    </row>
    <row r="2136" spans="1:17" ht="20.100000000000001" customHeight="1" x14ac:dyDescent="0.2">
      <c r="A2136" s="136" t="s">
        <v>3251</v>
      </c>
      <c r="B2136" s="137" t="s">
        <v>3252</v>
      </c>
      <c r="C2136" s="151" t="s">
        <v>3257</v>
      </c>
      <c r="D2136" s="164" t="s">
        <v>3258</v>
      </c>
      <c r="E2136" s="145" t="s">
        <v>3103</v>
      </c>
      <c r="F2136" s="146" t="s">
        <v>3417</v>
      </c>
      <c r="G2136" s="146">
        <v>81112300</v>
      </c>
      <c r="H2136" s="147" t="s">
        <v>3420</v>
      </c>
      <c r="I2136" s="174">
        <v>10</v>
      </c>
      <c r="J2136" s="147" t="s">
        <v>33</v>
      </c>
      <c r="K2136" s="175">
        <v>16000000</v>
      </c>
      <c r="L2136" s="176">
        <v>1</v>
      </c>
      <c r="M2136" s="144" t="s">
        <v>765</v>
      </c>
      <c r="N2136" s="145"/>
      <c r="O2136" s="146" t="s">
        <v>80</v>
      </c>
      <c r="P2136" s="146"/>
      <c r="Q2136" s="146" t="s">
        <v>2996</v>
      </c>
    </row>
    <row r="2137" spans="1:17" ht="20.100000000000001" customHeight="1" x14ac:dyDescent="0.2">
      <c r="A2137" s="136" t="s">
        <v>3238</v>
      </c>
      <c r="B2137" s="137" t="s">
        <v>3239</v>
      </c>
      <c r="C2137" s="151" t="s">
        <v>3421</v>
      </c>
      <c r="D2137" s="164" t="s">
        <v>3337</v>
      </c>
      <c r="E2137" s="145" t="s">
        <v>3422</v>
      </c>
      <c r="F2137" s="146" t="s">
        <v>3032</v>
      </c>
      <c r="G2137" s="146">
        <v>72101509</v>
      </c>
      <c r="H2137" s="147" t="s">
        <v>3423</v>
      </c>
      <c r="I2137" s="174">
        <v>16</v>
      </c>
      <c r="J2137" s="147" t="s">
        <v>33</v>
      </c>
      <c r="K2137" s="175">
        <v>9350000</v>
      </c>
      <c r="L2137" s="176">
        <v>1</v>
      </c>
      <c r="M2137" s="144" t="s">
        <v>765</v>
      </c>
      <c r="N2137" s="145"/>
      <c r="O2137" s="146" t="s">
        <v>2761</v>
      </c>
      <c r="P2137" s="146"/>
      <c r="Q2137" s="146" t="s">
        <v>3424</v>
      </c>
    </row>
    <row r="2138" spans="1:17" ht="20.100000000000001" customHeight="1" x14ac:dyDescent="0.2">
      <c r="A2138" s="136" t="s">
        <v>3238</v>
      </c>
      <c r="B2138" s="137" t="s">
        <v>3239</v>
      </c>
      <c r="C2138" s="151" t="s">
        <v>3425</v>
      </c>
      <c r="D2138" s="164" t="s">
        <v>3426</v>
      </c>
      <c r="E2138" s="145" t="s">
        <v>3031</v>
      </c>
      <c r="F2138" s="146" t="s">
        <v>3032</v>
      </c>
      <c r="G2138" s="146" t="s">
        <v>3427</v>
      </c>
      <c r="H2138" s="147" t="s">
        <v>3428</v>
      </c>
      <c r="I2138" s="174">
        <v>16</v>
      </c>
      <c r="J2138" s="147" t="s">
        <v>33</v>
      </c>
      <c r="K2138" s="175">
        <v>80000000</v>
      </c>
      <c r="L2138" s="176">
        <v>1</v>
      </c>
      <c r="M2138" s="144" t="s">
        <v>765</v>
      </c>
      <c r="N2138" s="145"/>
      <c r="O2138" s="146" t="s">
        <v>901</v>
      </c>
      <c r="P2138" s="146"/>
      <c r="Q2138" s="146" t="s">
        <v>3429</v>
      </c>
    </row>
    <row r="2139" spans="1:17" ht="20.100000000000001" customHeight="1" x14ac:dyDescent="0.2">
      <c r="A2139" s="136" t="s">
        <v>3251</v>
      </c>
      <c r="B2139" s="137" t="s">
        <v>3252</v>
      </c>
      <c r="C2139" s="151" t="s">
        <v>3430</v>
      </c>
      <c r="D2139" s="164" t="s">
        <v>3431</v>
      </c>
      <c r="E2139" s="145" t="s">
        <v>3031</v>
      </c>
      <c r="F2139" s="146" t="s">
        <v>3032</v>
      </c>
      <c r="G2139" s="146">
        <v>46171622</v>
      </c>
      <c r="H2139" s="147" t="s">
        <v>3432</v>
      </c>
      <c r="I2139" s="174">
        <v>10</v>
      </c>
      <c r="J2139" s="147" t="s">
        <v>33</v>
      </c>
      <c r="K2139" s="175">
        <v>78000000</v>
      </c>
      <c r="L2139" s="176">
        <v>1</v>
      </c>
      <c r="M2139" s="144" t="s">
        <v>765</v>
      </c>
      <c r="N2139" s="145"/>
      <c r="O2139" s="146" t="s">
        <v>901</v>
      </c>
      <c r="P2139" s="146"/>
      <c r="Q2139" s="146" t="s">
        <v>3429</v>
      </c>
    </row>
    <row r="2140" spans="1:17" ht="20.100000000000001" customHeight="1" x14ac:dyDescent="0.2">
      <c r="A2140" s="136" t="s">
        <v>3238</v>
      </c>
      <c r="B2140" s="137" t="s">
        <v>3239</v>
      </c>
      <c r="C2140" s="151" t="s">
        <v>3433</v>
      </c>
      <c r="D2140" s="164" t="s">
        <v>3434</v>
      </c>
      <c r="E2140" s="145" t="s">
        <v>3045</v>
      </c>
      <c r="F2140" s="146" t="s">
        <v>3046</v>
      </c>
      <c r="G2140" s="146">
        <v>72151800</v>
      </c>
      <c r="H2140" s="147" t="s">
        <v>3435</v>
      </c>
      <c r="I2140" s="174">
        <v>16</v>
      </c>
      <c r="J2140" s="147" t="s">
        <v>33</v>
      </c>
      <c r="K2140" s="175">
        <v>10000000</v>
      </c>
      <c r="L2140" s="176">
        <v>1</v>
      </c>
      <c r="M2140" s="144" t="s">
        <v>765</v>
      </c>
      <c r="N2140" s="145"/>
      <c r="O2140" s="146" t="s">
        <v>901</v>
      </c>
      <c r="P2140" s="146"/>
      <c r="Q2140" s="146" t="s">
        <v>3429</v>
      </c>
    </row>
    <row r="2141" spans="1:17" ht="20.100000000000001" customHeight="1" x14ac:dyDescent="0.2">
      <c r="A2141" s="136" t="s">
        <v>3238</v>
      </c>
      <c r="B2141" s="137" t="s">
        <v>3239</v>
      </c>
      <c r="C2141" s="151" t="s">
        <v>3407</v>
      </c>
      <c r="D2141" s="164" t="s">
        <v>3408</v>
      </c>
      <c r="E2141" s="145" t="s">
        <v>3234</v>
      </c>
      <c r="F2141" s="146" t="s">
        <v>3436</v>
      </c>
      <c r="G2141" s="146">
        <v>86101700</v>
      </c>
      <c r="H2141" s="147" t="s">
        <v>3437</v>
      </c>
      <c r="I2141" s="174">
        <v>10</v>
      </c>
      <c r="J2141" s="147" t="s">
        <v>33</v>
      </c>
      <c r="K2141" s="175">
        <v>50000000</v>
      </c>
      <c r="L2141" s="176">
        <v>1</v>
      </c>
      <c r="M2141" s="144" t="s">
        <v>3438</v>
      </c>
      <c r="N2141" s="145"/>
      <c r="O2141" s="146" t="s">
        <v>67</v>
      </c>
      <c r="P2141" s="146"/>
      <c r="Q2141" s="146" t="s">
        <v>2996</v>
      </c>
    </row>
    <row r="2142" spans="1:17" ht="20.100000000000001" customHeight="1" x14ac:dyDescent="0.2">
      <c r="A2142" s="136" t="s">
        <v>3238</v>
      </c>
      <c r="B2142" s="137" t="s">
        <v>3239</v>
      </c>
      <c r="C2142" s="151" t="s">
        <v>3313</v>
      </c>
      <c r="D2142" s="164" t="s">
        <v>3314</v>
      </c>
      <c r="E2142" s="145" t="s">
        <v>3219</v>
      </c>
      <c r="F2142" s="146" t="s">
        <v>397</v>
      </c>
      <c r="G2142" s="146">
        <v>83101500</v>
      </c>
      <c r="H2142" s="147" t="s">
        <v>3439</v>
      </c>
      <c r="I2142" s="174">
        <v>10</v>
      </c>
      <c r="J2142" s="147" t="s">
        <v>33</v>
      </c>
      <c r="K2142" s="175">
        <v>42000000</v>
      </c>
      <c r="L2142" s="176">
        <v>1</v>
      </c>
      <c r="M2142" s="144" t="s">
        <v>2624</v>
      </c>
      <c r="N2142" s="145"/>
      <c r="O2142" s="146" t="s">
        <v>127</v>
      </c>
      <c r="P2142" s="146"/>
      <c r="Q2142" s="146" t="s">
        <v>2784</v>
      </c>
    </row>
    <row r="2143" spans="1:17" ht="20.100000000000001" customHeight="1" x14ac:dyDescent="0.2">
      <c r="A2143" s="136" t="s">
        <v>3238</v>
      </c>
      <c r="B2143" s="137" t="s">
        <v>3239</v>
      </c>
      <c r="C2143" s="151" t="s">
        <v>3313</v>
      </c>
      <c r="D2143" s="164" t="s">
        <v>3314</v>
      </c>
      <c r="E2143" s="145" t="s">
        <v>3219</v>
      </c>
      <c r="F2143" s="146" t="s">
        <v>397</v>
      </c>
      <c r="G2143" s="146">
        <v>83101500</v>
      </c>
      <c r="H2143" s="147" t="s">
        <v>3440</v>
      </c>
      <c r="I2143" s="174">
        <v>10</v>
      </c>
      <c r="J2143" s="147" t="s">
        <v>33</v>
      </c>
      <c r="K2143" s="175">
        <v>5600000</v>
      </c>
      <c r="L2143" s="176">
        <v>1</v>
      </c>
      <c r="M2143" s="144" t="s">
        <v>3441</v>
      </c>
      <c r="N2143" s="145"/>
      <c r="O2143" s="146" t="s">
        <v>127</v>
      </c>
      <c r="P2143" s="146"/>
      <c r="Q2143" s="146" t="s">
        <v>2784</v>
      </c>
    </row>
    <row r="2144" spans="1:17" ht="20.100000000000001" customHeight="1" x14ac:dyDescent="0.2">
      <c r="A2144" s="136" t="s">
        <v>3238</v>
      </c>
      <c r="B2144" s="137" t="s">
        <v>3239</v>
      </c>
      <c r="C2144" s="151" t="s">
        <v>3433</v>
      </c>
      <c r="D2144" s="164" t="s">
        <v>3434</v>
      </c>
      <c r="E2144" s="145" t="s">
        <v>3442</v>
      </c>
      <c r="F2144" s="146" t="s">
        <v>3443</v>
      </c>
      <c r="G2144" s="146" t="s">
        <v>3444</v>
      </c>
      <c r="H2144" s="147" t="s">
        <v>3445</v>
      </c>
      <c r="I2144" s="174">
        <v>16</v>
      </c>
      <c r="J2144" s="147" t="s">
        <v>33</v>
      </c>
      <c r="K2144" s="175">
        <v>300000000</v>
      </c>
      <c r="L2144" s="176">
        <v>1</v>
      </c>
      <c r="M2144" s="144" t="s">
        <v>765</v>
      </c>
      <c r="N2144" s="145"/>
      <c r="O2144" s="146" t="s">
        <v>68</v>
      </c>
      <c r="P2144" s="146"/>
      <c r="Q2144" s="146" t="s">
        <v>3446</v>
      </c>
    </row>
    <row r="2145" spans="1:17" ht="20.100000000000001" customHeight="1" x14ac:dyDescent="0.2">
      <c r="A2145" s="136" t="s">
        <v>3251</v>
      </c>
      <c r="B2145" s="137" t="s">
        <v>3252</v>
      </c>
      <c r="C2145" s="151" t="s">
        <v>3368</v>
      </c>
      <c r="D2145" s="164" t="s">
        <v>3369</v>
      </c>
      <c r="E2145" s="145" t="s">
        <v>3442</v>
      </c>
      <c r="F2145" s="146" t="s">
        <v>3443</v>
      </c>
      <c r="G2145" s="146" t="s">
        <v>3444</v>
      </c>
      <c r="H2145" s="147" t="s">
        <v>3447</v>
      </c>
      <c r="I2145" s="174">
        <v>16</v>
      </c>
      <c r="J2145" s="147" t="s">
        <v>33</v>
      </c>
      <c r="K2145" s="175">
        <v>70000000</v>
      </c>
      <c r="L2145" s="176">
        <v>1</v>
      </c>
      <c r="M2145" s="144" t="s">
        <v>765</v>
      </c>
      <c r="N2145" s="145"/>
      <c r="O2145" s="146" t="s">
        <v>68</v>
      </c>
      <c r="P2145" s="146"/>
      <c r="Q2145" s="146" t="s">
        <v>3446</v>
      </c>
    </row>
    <row r="2146" spans="1:17" ht="20.100000000000001" customHeight="1" x14ac:dyDescent="0.2">
      <c r="A2146" s="136" t="s">
        <v>3238</v>
      </c>
      <c r="B2146" s="137" t="s">
        <v>3239</v>
      </c>
      <c r="C2146" s="151" t="s">
        <v>3448</v>
      </c>
      <c r="D2146" s="164" t="s">
        <v>3449</v>
      </c>
      <c r="E2146" s="145" t="s">
        <v>1371</v>
      </c>
      <c r="F2146" s="146" t="s">
        <v>1372</v>
      </c>
      <c r="G2146" s="146" t="s">
        <v>3450</v>
      </c>
      <c r="H2146" s="147" t="s">
        <v>3451</v>
      </c>
      <c r="I2146" s="174">
        <v>10</v>
      </c>
      <c r="J2146" s="147" t="s">
        <v>33</v>
      </c>
      <c r="K2146" s="175">
        <v>150000000</v>
      </c>
      <c r="L2146" s="176">
        <v>1</v>
      </c>
      <c r="M2146" s="144" t="s">
        <v>765</v>
      </c>
      <c r="N2146" s="145"/>
      <c r="O2146" s="146" t="s">
        <v>68</v>
      </c>
      <c r="P2146" s="146"/>
      <c r="Q2146" s="146" t="s">
        <v>3256</v>
      </c>
    </row>
    <row r="2147" spans="1:17" ht="20.100000000000001" customHeight="1" x14ac:dyDescent="0.2">
      <c r="A2147" s="136" t="s">
        <v>3251</v>
      </c>
      <c r="B2147" s="137" t="s">
        <v>3252</v>
      </c>
      <c r="C2147" s="151" t="s">
        <v>3340</v>
      </c>
      <c r="D2147" s="164" t="s">
        <v>3341</v>
      </c>
      <c r="E2147" s="145" t="s">
        <v>1371</v>
      </c>
      <c r="F2147" s="146" t="s">
        <v>1372</v>
      </c>
      <c r="G2147" s="146" t="s">
        <v>3450</v>
      </c>
      <c r="H2147" s="147" t="s">
        <v>3452</v>
      </c>
      <c r="I2147" s="174">
        <v>10</v>
      </c>
      <c r="J2147" s="147" t="s">
        <v>33</v>
      </c>
      <c r="K2147" s="175">
        <v>50000000</v>
      </c>
      <c r="L2147" s="176">
        <v>1</v>
      </c>
      <c r="M2147" s="144" t="s">
        <v>765</v>
      </c>
      <c r="N2147" s="145"/>
      <c r="O2147" s="146" t="s">
        <v>68</v>
      </c>
      <c r="P2147" s="146"/>
      <c r="Q2147" s="146" t="s">
        <v>3256</v>
      </c>
    </row>
    <row r="2148" spans="1:17" ht="20.100000000000001" customHeight="1" x14ac:dyDescent="0.2">
      <c r="A2148" s="136" t="s">
        <v>3238</v>
      </c>
      <c r="B2148" s="137" t="s">
        <v>3239</v>
      </c>
      <c r="C2148" s="151" t="s">
        <v>3433</v>
      </c>
      <c r="D2148" s="164" t="s">
        <v>3434</v>
      </c>
      <c r="E2148" s="145" t="s">
        <v>947</v>
      </c>
      <c r="F2148" s="146" t="s">
        <v>3453</v>
      </c>
      <c r="G2148" s="146">
        <v>90000000</v>
      </c>
      <c r="H2148" s="147" t="s">
        <v>3454</v>
      </c>
      <c r="I2148" s="174">
        <v>10</v>
      </c>
      <c r="J2148" s="147" t="s">
        <v>33</v>
      </c>
      <c r="K2148" s="175">
        <v>1100000000</v>
      </c>
      <c r="L2148" s="176">
        <v>1</v>
      </c>
      <c r="M2148" s="144" t="s">
        <v>3244</v>
      </c>
      <c r="N2148" s="145"/>
      <c r="O2148" s="146" t="s">
        <v>127</v>
      </c>
      <c r="P2148" s="146"/>
      <c r="Q2148" s="146" t="s">
        <v>2784</v>
      </c>
    </row>
    <row r="2149" spans="1:17" ht="20.100000000000001" customHeight="1" x14ac:dyDescent="0.2">
      <c r="A2149" s="136" t="s">
        <v>3238</v>
      </c>
      <c r="B2149" s="137" t="s">
        <v>3239</v>
      </c>
      <c r="C2149" s="151" t="s">
        <v>3240</v>
      </c>
      <c r="D2149" s="155" t="s">
        <v>3241</v>
      </c>
      <c r="E2149" s="145" t="s">
        <v>3455</v>
      </c>
      <c r="F2149" s="146" t="s">
        <v>3456</v>
      </c>
      <c r="G2149" s="146">
        <v>78181500</v>
      </c>
      <c r="H2149" s="147" t="s">
        <v>3457</v>
      </c>
      <c r="I2149" s="174">
        <v>10</v>
      </c>
      <c r="J2149" s="147" t="s">
        <v>33</v>
      </c>
      <c r="K2149" s="175">
        <v>90000000</v>
      </c>
      <c r="L2149" s="176">
        <v>1</v>
      </c>
      <c r="M2149" s="144" t="s">
        <v>765</v>
      </c>
      <c r="N2149" s="145"/>
      <c r="O2149" s="146" t="s">
        <v>127</v>
      </c>
      <c r="P2149" s="146"/>
      <c r="Q2149" s="146" t="s">
        <v>3387</v>
      </c>
    </row>
    <row r="2150" spans="1:17" ht="20.100000000000001" customHeight="1" x14ac:dyDescent="0.2">
      <c r="A2150" s="136" t="s">
        <v>3238</v>
      </c>
      <c r="B2150" s="137" t="s">
        <v>3239</v>
      </c>
      <c r="C2150" s="151" t="s">
        <v>3240</v>
      </c>
      <c r="D2150" s="155" t="s">
        <v>3241</v>
      </c>
      <c r="E2150" s="145" t="s">
        <v>3455</v>
      </c>
      <c r="F2150" s="146" t="s">
        <v>3456</v>
      </c>
      <c r="G2150" s="146">
        <v>78181500</v>
      </c>
      <c r="H2150" s="147" t="s">
        <v>3458</v>
      </c>
      <c r="I2150" s="174">
        <v>16</v>
      </c>
      <c r="J2150" s="147" t="s">
        <v>33</v>
      </c>
      <c r="K2150" s="175">
        <v>875610000</v>
      </c>
      <c r="L2150" s="176">
        <v>1</v>
      </c>
      <c r="M2150" s="144" t="s">
        <v>765</v>
      </c>
      <c r="N2150" s="145"/>
      <c r="O2150" s="146" t="s">
        <v>68</v>
      </c>
      <c r="P2150" s="146"/>
      <c r="Q2150" s="146" t="s">
        <v>3387</v>
      </c>
    </row>
    <row r="2151" spans="1:17" ht="20.100000000000001" customHeight="1" x14ac:dyDescent="0.2">
      <c r="A2151" s="136" t="s">
        <v>3238</v>
      </c>
      <c r="B2151" s="137" t="s">
        <v>3239</v>
      </c>
      <c r="C2151" s="151" t="s">
        <v>3240</v>
      </c>
      <c r="D2151" s="155" t="s">
        <v>3241</v>
      </c>
      <c r="E2151" s="145" t="s">
        <v>3455</v>
      </c>
      <c r="F2151" s="146" t="s">
        <v>3456</v>
      </c>
      <c r="G2151" s="146">
        <v>78181500</v>
      </c>
      <c r="H2151" s="147" t="s">
        <v>3459</v>
      </c>
      <c r="I2151" s="174">
        <v>16</v>
      </c>
      <c r="J2151" s="147" t="s">
        <v>33</v>
      </c>
      <c r="K2151" s="175">
        <v>40000000</v>
      </c>
      <c r="L2151" s="176">
        <v>1</v>
      </c>
      <c r="M2151" s="144" t="s">
        <v>765</v>
      </c>
      <c r="N2151" s="145"/>
      <c r="O2151" s="146" t="s">
        <v>68</v>
      </c>
      <c r="P2151" s="146"/>
      <c r="Q2151" s="146" t="s">
        <v>3387</v>
      </c>
    </row>
    <row r="2152" spans="1:17" ht="20.100000000000001" customHeight="1" x14ac:dyDescent="0.2">
      <c r="A2152" s="136" t="s">
        <v>3238</v>
      </c>
      <c r="B2152" s="137" t="s">
        <v>3239</v>
      </c>
      <c r="C2152" s="151" t="s">
        <v>3240</v>
      </c>
      <c r="D2152" s="155" t="s">
        <v>3241</v>
      </c>
      <c r="E2152" s="145" t="s">
        <v>3455</v>
      </c>
      <c r="F2152" s="146" t="s">
        <v>3456</v>
      </c>
      <c r="G2152" s="146">
        <v>78181500</v>
      </c>
      <c r="H2152" s="147" t="s">
        <v>3460</v>
      </c>
      <c r="I2152" s="174">
        <v>10</v>
      </c>
      <c r="J2152" s="147" t="s">
        <v>230</v>
      </c>
      <c r="K2152" s="175">
        <v>40000000</v>
      </c>
      <c r="L2152" s="176">
        <v>1</v>
      </c>
      <c r="M2152" s="144" t="s">
        <v>765</v>
      </c>
      <c r="N2152" s="145"/>
      <c r="O2152" s="146" t="s">
        <v>127</v>
      </c>
      <c r="P2152" s="146"/>
      <c r="Q2152" s="146" t="s">
        <v>3387</v>
      </c>
    </row>
    <row r="2153" spans="1:17" ht="20.100000000000001" customHeight="1" x14ac:dyDescent="0.2">
      <c r="A2153" s="136" t="s">
        <v>3238</v>
      </c>
      <c r="B2153" s="137" t="s">
        <v>3239</v>
      </c>
      <c r="C2153" s="151" t="s">
        <v>3240</v>
      </c>
      <c r="D2153" s="155" t="s">
        <v>3241</v>
      </c>
      <c r="E2153" s="145" t="s">
        <v>3455</v>
      </c>
      <c r="F2153" s="146" t="s">
        <v>3456</v>
      </c>
      <c r="G2153" s="146">
        <v>78181500</v>
      </c>
      <c r="H2153" s="147" t="s">
        <v>3461</v>
      </c>
      <c r="I2153" s="174">
        <v>16</v>
      </c>
      <c r="J2153" s="147" t="s">
        <v>33</v>
      </c>
      <c r="K2153" s="175">
        <v>150000000</v>
      </c>
      <c r="L2153" s="176">
        <v>1</v>
      </c>
      <c r="M2153" s="144" t="s">
        <v>765</v>
      </c>
      <c r="N2153" s="145"/>
      <c r="O2153" s="146" t="s">
        <v>68</v>
      </c>
      <c r="P2153" s="146"/>
      <c r="Q2153" s="146" t="s">
        <v>3387</v>
      </c>
    </row>
    <row r="2154" spans="1:17" ht="20.100000000000001" customHeight="1" x14ac:dyDescent="0.2">
      <c r="A2154" s="136" t="s">
        <v>3238</v>
      </c>
      <c r="B2154" s="137" t="s">
        <v>3239</v>
      </c>
      <c r="C2154" s="151" t="s">
        <v>3240</v>
      </c>
      <c r="D2154" s="155" t="s">
        <v>3241</v>
      </c>
      <c r="E2154" s="145" t="s">
        <v>3455</v>
      </c>
      <c r="F2154" s="146" t="s">
        <v>3456</v>
      </c>
      <c r="G2154" s="146">
        <v>78181500</v>
      </c>
      <c r="H2154" s="147" t="s">
        <v>3462</v>
      </c>
      <c r="I2154" s="174">
        <v>16</v>
      </c>
      <c r="J2154" s="147" t="s">
        <v>33</v>
      </c>
      <c r="K2154" s="175">
        <v>40000000</v>
      </c>
      <c r="L2154" s="176">
        <v>1</v>
      </c>
      <c r="M2154" s="144" t="s">
        <v>765</v>
      </c>
      <c r="N2154" s="145"/>
      <c r="O2154" s="146" t="s">
        <v>68</v>
      </c>
      <c r="P2154" s="146"/>
      <c r="Q2154" s="146" t="s">
        <v>3387</v>
      </c>
    </row>
    <row r="2155" spans="1:17" ht="20.100000000000001" customHeight="1" x14ac:dyDescent="0.2">
      <c r="A2155" s="136" t="s">
        <v>3238</v>
      </c>
      <c r="B2155" s="137" t="s">
        <v>3239</v>
      </c>
      <c r="C2155" s="151" t="s">
        <v>3240</v>
      </c>
      <c r="D2155" s="155" t="s">
        <v>3241</v>
      </c>
      <c r="E2155" s="145" t="s">
        <v>3455</v>
      </c>
      <c r="F2155" s="146" t="s">
        <v>3456</v>
      </c>
      <c r="G2155" s="146">
        <v>78181500</v>
      </c>
      <c r="H2155" s="147" t="s">
        <v>3463</v>
      </c>
      <c r="I2155" s="174">
        <v>10</v>
      </c>
      <c r="J2155" s="147" t="s">
        <v>33</v>
      </c>
      <c r="K2155" s="175">
        <v>3000000</v>
      </c>
      <c r="L2155" s="176">
        <v>1</v>
      </c>
      <c r="M2155" s="144" t="s">
        <v>765</v>
      </c>
      <c r="N2155" s="145"/>
      <c r="O2155" s="146" t="s">
        <v>127</v>
      </c>
      <c r="P2155" s="146"/>
      <c r="Q2155" s="146" t="s">
        <v>3387</v>
      </c>
    </row>
    <row r="2156" spans="1:17" ht="20.100000000000001" customHeight="1" x14ac:dyDescent="0.2">
      <c r="A2156" s="136" t="s">
        <v>3238</v>
      </c>
      <c r="B2156" s="137" t="s">
        <v>3239</v>
      </c>
      <c r="C2156" s="151" t="s">
        <v>3240</v>
      </c>
      <c r="D2156" s="155" t="s">
        <v>3241</v>
      </c>
      <c r="E2156" s="145" t="s">
        <v>3455</v>
      </c>
      <c r="F2156" s="146" t="s">
        <v>3456</v>
      </c>
      <c r="G2156" s="146">
        <v>78181500</v>
      </c>
      <c r="H2156" s="147" t="s">
        <v>3464</v>
      </c>
      <c r="I2156" s="174">
        <v>16</v>
      </c>
      <c r="J2156" s="147" t="s">
        <v>33</v>
      </c>
      <c r="K2156" s="175">
        <v>283000000</v>
      </c>
      <c r="L2156" s="176">
        <v>1</v>
      </c>
      <c r="M2156" s="144" t="s">
        <v>765</v>
      </c>
      <c r="N2156" s="145"/>
      <c r="O2156" s="146" t="s">
        <v>68</v>
      </c>
      <c r="P2156" s="146"/>
      <c r="Q2156" s="146" t="s">
        <v>3387</v>
      </c>
    </row>
    <row r="2157" spans="1:17" ht="20.100000000000001" customHeight="1" x14ac:dyDescent="0.2">
      <c r="A2157" s="136" t="s">
        <v>3238</v>
      </c>
      <c r="B2157" s="137" t="s">
        <v>3239</v>
      </c>
      <c r="C2157" s="151" t="s">
        <v>3240</v>
      </c>
      <c r="D2157" s="155" t="s">
        <v>3241</v>
      </c>
      <c r="E2157" s="145" t="s">
        <v>3455</v>
      </c>
      <c r="F2157" s="146" t="s">
        <v>3456</v>
      </c>
      <c r="G2157" s="146">
        <v>78181500</v>
      </c>
      <c r="H2157" s="147" t="s">
        <v>3465</v>
      </c>
      <c r="I2157" s="174">
        <v>16</v>
      </c>
      <c r="J2157" s="147" t="s">
        <v>33</v>
      </c>
      <c r="K2157" s="175">
        <v>150000000</v>
      </c>
      <c r="L2157" s="176">
        <v>1</v>
      </c>
      <c r="M2157" s="144" t="s">
        <v>765</v>
      </c>
      <c r="N2157" s="145"/>
      <c r="O2157" s="146" t="s">
        <v>68</v>
      </c>
      <c r="P2157" s="146"/>
      <c r="Q2157" s="146" t="s">
        <v>3387</v>
      </c>
    </row>
    <row r="2158" spans="1:17" ht="20.100000000000001" customHeight="1" x14ac:dyDescent="0.2">
      <c r="A2158" s="136" t="s">
        <v>3238</v>
      </c>
      <c r="B2158" s="137" t="s">
        <v>3239</v>
      </c>
      <c r="C2158" s="151" t="s">
        <v>3240</v>
      </c>
      <c r="D2158" s="155" t="s">
        <v>3241</v>
      </c>
      <c r="E2158" s="145" t="s">
        <v>3455</v>
      </c>
      <c r="F2158" s="146" t="s">
        <v>3456</v>
      </c>
      <c r="G2158" s="146">
        <v>78181500</v>
      </c>
      <c r="H2158" s="147" t="s">
        <v>3466</v>
      </c>
      <c r="I2158" s="174">
        <v>10</v>
      </c>
      <c r="J2158" s="147" t="s">
        <v>230</v>
      </c>
      <c r="K2158" s="175">
        <v>30000000</v>
      </c>
      <c r="L2158" s="176">
        <v>1</v>
      </c>
      <c r="M2158" s="144" t="s">
        <v>765</v>
      </c>
      <c r="N2158" s="145"/>
      <c r="O2158" s="146" t="s">
        <v>127</v>
      </c>
      <c r="P2158" s="146"/>
      <c r="Q2158" s="146" t="s">
        <v>3387</v>
      </c>
    </row>
    <row r="2159" spans="1:17" ht="20.100000000000001" customHeight="1" x14ac:dyDescent="0.2">
      <c r="A2159" s="136" t="s">
        <v>3238</v>
      </c>
      <c r="B2159" s="137" t="s">
        <v>3239</v>
      </c>
      <c r="C2159" s="151" t="s">
        <v>3240</v>
      </c>
      <c r="D2159" s="155" t="s">
        <v>3241</v>
      </c>
      <c r="E2159" s="145" t="s">
        <v>3016</v>
      </c>
      <c r="F2159" s="146" t="s">
        <v>3456</v>
      </c>
      <c r="G2159" s="146">
        <v>78181507</v>
      </c>
      <c r="H2159" s="147" t="s">
        <v>3467</v>
      </c>
      <c r="I2159" s="174">
        <v>10</v>
      </c>
      <c r="J2159" s="147" t="s">
        <v>230</v>
      </c>
      <c r="K2159" s="175">
        <v>7000000</v>
      </c>
      <c r="L2159" s="176">
        <v>1</v>
      </c>
      <c r="M2159" s="144" t="s">
        <v>765</v>
      </c>
      <c r="N2159" s="145"/>
      <c r="O2159" s="146" t="s">
        <v>127</v>
      </c>
      <c r="P2159" s="146"/>
      <c r="Q2159" s="146" t="s">
        <v>3387</v>
      </c>
    </row>
    <row r="2160" spans="1:17" ht="20.100000000000001" customHeight="1" x14ac:dyDescent="0.2">
      <c r="A2160" s="136" t="s">
        <v>3238</v>
      </c>
      <c r="B2160" s="137" t="s">
        <v>3239</v>
      </c>
      <c r="C2160" s="151" t="s">
        <v>3240</v>
      </c>
      <c r="D2160" s="155" t="s">
        <v>3241</v>
      </c>
      <c r="E2160" s="145" t="s">
        <v>3016</v>
      </c>
      <c r="F2160" s="146" t="s">
        <v>3456</v>
      </c>
      <c r="G2160" s="146">
        <v>78181507</v>
      </c>
      <c r="H2160" s="147" t="s">
        <v>3468</v>
      </c>
      <c r="I2160" s="174">
        <v>10</v>
      </c>
      <c r="J2160" s="147" t="s">
        <v>230</v>
      </c>
      <c r="K2160" s="175">
        <v>50000000</v>
      </c>
      <c r="L2160" s="176">
        <v>1</v>
      </c>
      <c r="M2160" s="144" t="s">
        <v>765</v>
      </c>
      <c r="N2160" s="145"/>
      <c r="O2160" s="146" t="s">
        <v>127</v>
      </c>
      <c r="P2160" s="146"/>
      <c r="Q2160" s="146" t="s">
        <v>3387</v>
      </c>
    </row>
    <row r="2161" spans="1:17" ht="20.100000000000001" customHeight="1" x14ac:dyDescent="0.2">
      <c r="A2161" s="136" t="s">
        <v>3238</v>
      </c>
      <c r="B2161" s="137" t="s">
        <v>3239</v>
      </c>
      <c r="C2161" s="151" t="s">
        <v>3240</v>
      </c>
      <c r="D2161" s="155" t="s">
        <v>3241</v>
      </c>
      <c r="E2161" s="145" t="s">
        <v>3016</v>
      </c>
      <c r="F2161" s="146" t="s">
        <v>3456</v>
      </c>
      <c r="G2161" s="146">
        <v>78181507</v>
      </c>
      <c r="H2161" s="147" t="s">
        <v>3469</v>
      </c>
      <c r="I2161" s="174">
        <v>10</v>
      </c>
      <c r="J2161" s="147" t="s">
        <v>230</v>
      </c>
      <c r="K2161" s="175">
        <v>3000000</v>
      </c>
      <c r="L2161" s="176">
        <v>1</v>
      </c>
      <c r="M2161" s="144" t="s">
        <v>765</v>
      </c>
      <c r="N2161" s="145"/>
      <c r="O2161" s="146" t="s">
        <v>127</v>
      </c>
      <c r="P2161" s="146"/>
      <c r="Q2161" s="146" t="s">
        <v>3387</v>
      </c>
    </row>
    <row r="2162" spans="1:17" ht="20.100000000000001" customHeight="1" x14ac:dyDescent="0.2">
      <c r="A2162" s="136" t="s">
        <v>3238</v>
      </c>
      <c r="B2162" s="137" t="s">
        <v>3239</v>
      </c>
      <c r="C2162" s="151" t="s">
        <v>3240</v>
      </c>
      <c r="D2162" s="155" t="s">
        <v>3241</v>
      </c>
      <c r="E2162" s="145" t="s">
        <v>3016</v>
      </c>
      <c r="F2162" s="146" t="s">
        <v>3456</v>
      </c>
      <c r="G2162" s="146">
        <v>78181507</v>
      </c>
      <c r="H2162" s="147" t="s">
        <v>3470</v>
      </c>
      <c r="I2162" s="174">
        <v>10</v>
      </c>
      <c r="J2162" s="147" t="s">
        <v>230</v>
      </c>
      <c r="K2162" s="175">
        <v>15000000</v>
      </c>
      <c r="L2162" s="176">
        <v>1</v>
      </c>
      <c r="M2162" s="144" t="s">
        <v>765</v>
      </c>
      <c r="N2162" s="145"/>
      <c r="O2162" s="146" t="s">
        <v>127</v>
      </c>
      <c r="P2162" s="146"/>
      <c r="Q2162" s="146" t="s">
        <v>3387</v>
      </c>
    </row>
    <row r="2163" spans="1:17" ht="20.100000000000001" customHeight="1" x14ac:dyDescent="0.2">
      <c r="A2163" s="136" t="s">
        <v>3238</v>
      </c>
      <c r="B2163" s="137" t="s">
        <v>3239</v>
      </c>
      <c r="C2163" s="151" t="s">
        <v>3240</v>
      </c>
      <c r="D2163" s="155" t="s">
        <v>3241</v>
      </c>
      <c r="E2163" s="145" t="s">
        <v>3016</v>
      </c>
      <c r="F2163" s="146" t="s">
        <v>3456</v>
      </c>
      <c r="G2163" s="146">
        <v>78181507</v>
      </c>
      <c r="H2163" s="147" t="s">
        <v>3471</v>
      </c>
      <c r="I2163" s="174">
        <v>10</v>
      </c>
      <c r="J2163" s="147" t="s">
        <v>230</v>
      </c>
      <c r="K2163" s="175">
        <v>5000000</v>
      </c>
      <c r="L2163" s="176">
        <v>1</v>
      </c>
      <c r="M2163" s="144" t="s">
        <v>765</v>
      </c>
      <c r="N2163" s="145"/>
      <c r="O2163" s="146" t="s">
        <v>127</v>
      </c>
      <c r="P2163" s="146"/>
      <c r="Q2163" s="146" t="s">
        <v>3387</v>
      </c>
    </row>
    <row r="2164" spans="1:17" ht="20.100000000000001" customHeight="1" x14ac:dyDescent="0.2">
      <c r="A2164" s="136" t="s">
        <v>3238</v>
      </c>
      <c r="B2164" s="137" t="s">
        <v>3239</v>
      </c>
      <c r="C2164" s="151" t="s">
        <v>3240</v>
      </c>
      <c r="D2164" s="155" t="s">
        <v>3241</v>
      </c>
      <c r="E2164" s="145" t="s">
        <v>3016</v>
      </c>
      <c r="F2164" s="146" t="s">
        <v>3456</v>
      </c>
      <c r="G2164" s="146">
        <v>78181507</v>
      </c>
      <c r="H2164" s="147" t="s">
        <v>3472</v>
      </c>
      <c r="I2164" s="174">
        <v>10</v>
      </c>
      <c r="J2164" s="147" t="s">
        <v>230</v>
      </c>
      <c r="K2164" s="175">
        <v>490000000</v>
      </c>
      <c r="L2164" s="176">
        <v>1</v>
      </c>
      <c r="M2164" s="144" t="s">
        <v>765</v>
      </c>
      <c r="N2164" s="145"/>
      <c r="O2164" s="146" t="s">
        <v>127</v>
      </c>
      <c r="P2164" s="146"/>
      <c r="Q2164" s="146" t="s">
        <v>3387</v>
      </c>
    </row>
    <row r="2165" spans="1:17" ht="20.100000000000001" customHeight="1" x14ac:dyDescent="0.2">
      <c r="A2165" s="136" t="s">
        <v>3238</v>
      </c>
      <c r="B2165" s="137" t="s">
        <v>3239</v>
      </c>
      <c r="C2165" s="151" t="s">
        <v>3240</v>
      </c>
      <c r="D2165" s="155" t="s">
        <v>3241</v>
      </c>
      <c r="E2165" s="145" t="s">
        <v>3016</v>
      </c>
      <c r="F2165" s="146" t="s">
        <v>3456</v>
      </c>
      <c r="G2165" s="146">
        <v>78181507</v>
      </c>
      <c r="H2165" s="147" t="s">
        <v>3473</v>
      </c>
      <c r="I2165" s="174">
        <v>10</v>
      </c>
      <c r="J2165" s="147" t="s">
        <v>230</v>
      </c>
      <c r="K2165" s="175">
        <v>3000000</v>
      </c>
      <c r="L2165" s="176">
        <v>1</v>
      </c>
      <c r="M2165" s="144" t="s">
        <v>765</v>
      </c>
      <c r="N2165" s="145"/>
      <c r="O2165" s="146" t="s">
        <v>127</v>
      </c>
      <c r="P2165" s="146"/>
      <c r="Q2165" s="146" t="s">
        <v>3387</v>
      </c>
    </row>
    <row r="2166" spans="1:17" ht="20.100000000000001" customHeight="1" x14ac:dyDescent="0.2">
      <c r="A2166" s="136" t="s">
        <v>3238</v>
      </c>
      <c r="B2166" s="137" t="s">
        <v>3239</v>
      </c>
      <c r="C2166" s="151" t="s">
        <v>3240</v>
      </c>
      <c r="D2166" s="155" t="s">
        <v>3241</v>
      </c>
      <c r="E2166" s="145" t="s">
        <v>3016</v>
      </c>
      <c r="F2166" s="146" t="s">
        <v>3456</v>
      </c>
      <c r="G2166" s="146">
        <v>78181507</v>
      </c>
      <c r="H2166" s="147" t="s">
        <v>3474</v>
      </c>
      <c r="I2166" s="174">
        <v>10</v>
      </c>
      <c r="J2166" s="147" t="s">
        <v>230</v>
      </c>
      <c r="K2166" s="175">
        <v>50000000</v>
      </c>
      <c r="L2166" s="176">
        <v>1</v>
      </c>
      <c r="M2166" s="144" t="s">
        <v>765</v>
      </c>
      <c r="N2166" s="145"/>
      <c r="O2166" s="146" t="s">
        <v>127</v>
      </c>
      <c r="P2166" s="146"/>
      <c r="Q2166" s="146" t="s">
        <v>3387</v>
      </c>
    </row>
    <row r="2167" spans="1:17" ht="20.100000000000001" customHeight="1" x14ac:dyDescent="0.2">
      <c r="A2167" s="136" t="s">
        <v>3238</v>
      </c>
      <c r="B2167" s="137" t="s">
        <v>3239</v>
      </c>
      <c r="C2167" s="151" t="s">
        <v>3240</v>
      </c>
      <c r="D2167" s="155" t="s">
        <v>3241</v>
      </c>
      <c r="E2167" s="145" t="s">
        <v>3016</v>
      </c>
      <c r="F2167" s="146" t="s">
        <v>3456</v>
      </c>
      <c r="G2167" s="146">
        <v>78181507</v>
      </c>
      <c r="H2167" s="147" t="s">
        <v>3475</v>
      </c>
      <c r="I2167" s="174">
        <v>10</v>
      </c>
      <c r="J2167" s="147" t="s">
        <v>230</v>
      </c>
      <c r="K2167" s="175">
        <v>1000000</v>
      </c>
      <c r="L2167" s="176">
        <v>1</v>
      </c>
      <c r="M2167" s="144" t="s">
        <v>765</v>
      </c>
      <c r="N2167" s="145"/>
      <c r="O2167" s="146" t="s">
        <v>127</v>
      </c>
      <c r="P2167" s="146"/>
      <c r="Q2167" s="146" t="s">
        <v>3387</v>
      </c>
    </row>
    <row r="2168" spans="1:17" ht="20.100000000000001" customHeight="1" x14ac:dyDescent="0.2">
      <c r="A2168" s="136" t="s">
        <v>3238</v>
      </c>
      <c r="B2168" s="137" t="s">
        <v>3239</v>
      </c>
      <c r="C2168" s="151" t="s">
        <v>3240</v>
      </c>
      <c r="D2168" s="155" t="s">
        <v>3241</v>
      </c>
      <c r="E2168" s="145" t="s">
        <v>3016</v>
      </c>
      <c r="F2168" s="146" t="s">
        <v>3456</v>
      </c>
      <c r="G2168" s="146">
        <v>78181507</v>
      </c>
      <c r="H2168" s="147" t="s">
        <v>3476</v>
      </c>
      <c r="I2168" s="174">
        <v>10</v>
      </c>
      <c r="J2168" s="147" t="s">
        <v>230</v>
      </c>
      <c r="K2168" s="175">
        <v>50000000</v>
      </c>
      <c r="L2168" s="176">
        <v>1</v>
      </c>
      <c r="M2168" s="144" t="s">
        <v>765</v>
      </c>
      <c r="N2168" s="145"/>
      <c r="O2168" s="146" t="s">
        <v>127</v>
      </c>
      <c r="P2168" s="146"/>
      <c r="Q2168" s="146" t="s">
        <v>3387</v>
      </c>
    </row>
    <row r="2169" spans="1:17" ht="20.100000000000001" customHeight="1" x14ac:dyDescent="0.2">
      <c r="A2169" s="136" t="s">
        <v>3238</v>
      </c>
      <c r="B2169" s="137" t="s">
        <v>3239</v>
      </c>
      <c r="C2169" s="151" t="s">
        <v>3240</v>
      </c>
      <c r="D2169" s="155" t="s">
        <v>3241</v>
      </c>
      <c r="E2169" s="145" t="s">
        <v>3016</v>
      </c>
      <c r="F2169" s="146" t="s">
        <v>3456</v>
      </c>
      <c r="G2169" s="146">
        <v>78181507</v>
      </c>
      <c r="H2169" s="147" t="s">
        <v>3477</v>
      </c>
      <c r="I2169" s="174">
        <v>10</v>
      </c>
      <c r="J2169" s="147" t="s">
        <v>230</v>
      </c>
      <c r="K2169" s="175">
        <v>12500000</v>
      </c>
      <c r="L2169" s="176">
        <v>1</v>
      </c>
      <c r="M2169" s="144" t="s">
        <v>765</v>
      </c>
      <c r="N2169" s="145"/>
      <c r="O2169" s="146" t="s">
        <v>127</v>
      </c>
      <c r="P2169" s="146"/>
      <c r="Q2169" s="146" t="s">
        <v>3387</v>
      </c>
    </row>
    <row r="2170" spans="1:17" ht="20.100000000000001" customHeight="1" x14ac:dyDescent="0.2">
      <c r="A2170" s="136" t="s">
        <v>3238</v>
      </c>
      <c r="B2170" s="137" t="s">
        <v>3239</v>
      </c>
      <c r="C2170" s="151" t="s">
        <v>3240</v>
      </c>
      <c r="D2170" s="155" t="s">
        <v>3241</v>
      </c>
      <c r="E2170" s="145" t="s">
        <v>3016</v>
      </c>
      <c r="F2170" s="146" t="s">
        <v>3456</v>
      </c>
      <c r="G2170" s="146">
        <v>78181507</v>
      </c>
      <c r="H2170" s="147" t="s">
        <v>3478</v>
      </c>
      <c r="I2170" s="174">
        <v>10</v>
      </c>
      <c r="J2170" s="147" t="s">
        <v>230</v>
      </c>
      <c r="K2170" s="175">
        <v>15000000</v>
      </c>
      <c r="L2170" s="176">
        <v>1</v>
      </c>
      <c r="M2170" s="144" t="s">
        <v>765</v>
      </c>
      <c r="N2170" s="145"/>
      <c r="O2170" s="146" t="s">
        <v>127</v>
      </c>
      <c r="P2170" s="146"/>
      <c r="Q2170" s="146" t="s">
        <v>3387</v>
      </c>
    </row>
    <row r="2171" spans="1:17" ht="20.100000000000001" customHeight="1" x14ac:dyDescent="0.2">
      <c r="A2171" s="136" t="s">
        <v>3238</v>
      </c>
      <c r="B2171" s="137" t="s">
        <v>3239</v>
      </c>
      <c r="C2171" s="151" t="s">
        <v>3240</v>
      </c>
      <c r="D2171" s="155" t="s">
        <v>3241</v>
      </c>
      <c r="E2171" s="145" t="s">
        <v>3016</v>
      </c>
      <c r="F2171" s="146" t="s">
        <v>3456</v>
      </c>
      <c r="G2171" s="146">
        <v>78181507</v>
      </c>
      <c r="H2171" s="147" t="s">
        <v>3479</v>
      </c>
      <c r="I2171" s="174">
        <v>10</v>
      </c>
      <c r="J2171" s="147" t="s">
        <v>230</v>
      </c>
      <c r="K2171" s="175">
        <v>2000000</v>
      </c>
      <c r="L2171" s="176">
        <v>1</v>
      </c>
      <c r="M2171" s="144" t="s">
        <v>765</v>
      </c>
      <c r="N2171" s="145"/>
      <c r="O2171" s="146" t="s">
        <v>127</v>
      </c>
      <c r="P2171" s="146"/>
      <c r="Q2171" s="146" t="s">
        <v>3387</v>
      </c>
    </row>
    <row r="2172" spans="1:17" ht="20.100000000000001" customHeight="1" x14ac:dyDescent="0.2">
      <c r="A2172" s="136" t="s">
        <v>3238</v>
      </c>
      <c r="B2172" s="137" t="s">
        <v>3239</v>
      </c>
      <c r="C2172" s="151" t="s">
        <v>3240</v>
      </c>
      <c r="D2172" s="155" t="s">
        <v>3241</v>
      </c>
      <c r="E2172" s="145" t="s">
        <v>3016</v>
      </c>
      <c r="F2172" s="146" t="s">
        <v>3456</v>
      </c>
      <c r="G2172" s="146">
        <v>78181507</v>
      </c>
      <c r="H2172" s="147" t="s">
        <v>3480</v>
      </c>
      <c r="I2172" s="174">
        <v>10</v>
      </c>
      <c r="J2172" s="147" t="s">
        <v>230</v>
      </c>
      <c r="K2172" s="175">
        <v>4000000</v>
      </c>
      <c r="L2172" s="176">
        <v>1</v>
      </c>
      <c r="M2172" s="144" t="s">
        <v>765</v>
      </c>
      <c r="N2172" s="145"/>
      <c r="O2172" s="146" t="s">
        <v>127</v>
      </c>
      <c r="P2172" s="146"/>
      <c r="Q2172" s="146" t="s">
        <v>3387</v>
      </c>
    </row>
    <row r="2173" spans="1:17" ht="20.100000000000001" customHeight="1" x14ac:dyDescent="0.2">
      <c r="A2173" s="136" t="s">
        <v>3238</v>
      </c>
      <c r="B2173" s="137" t="s">
        <v>3239</v>
      </c>
      <c r="C2173" s="151" t="s">
        <v>3240</v>
      </c>
      <c r="D2173" s="155" t="s">
        <v>3241</v>
      </c>
      <c r="E2173" s="145" t="s">
        <v>3016</v>
      </c>
      <c r="F2173" s="146" t="s">
        <v>3456</v>
      </c>
      <c r="G2173" s="146">
        <v>78181507</v>
      </c>
      <c r="H2173" s="147" t="s">
        <v>3481</v>
      </c>
      <c r="I2173" s="174">
        <v>10</v>
      </c>
      <c r="J2173" s="147" t="s">
        <v>230</v>
      </c>
      <c r="K2173" s="175">
        <v>3000000</v>
      </c>
      <c r="L2173" s="176">
        <v>1</v>
      </c>
      <c r="M2173" s="144" t="s">
        <v>765</v>
      </c>
      <c r="N2173" s="145"/>
      <c r="O2173" s="146" t="s">
        <v>127</v>
      </c>
      <c r="P2173" s="146"/>
      <c r="Q2173" s="146" t="s">
        <v>3387</v>
      </c>
    </row>
    <row r="2174" spans="1:17" ht="20.100000000000001" customHeight="1" x14ac:dyDescent="0.2">
      <c r="A2174" s="136" t="s">
        <v>3238</v>
      </c>
      <c r="B2174" s="137" t="s">
        <v>3239</v>
      </c>
      <c r="C2174" s="151" t="s">
        <v>3240</v>
      </c>
      <c r="D2174" s="155" t="s">
        <v>3241</v>
      </c>
      <c r="E2174" s="145" t="s">
        <v>3016</v>
      </c>
      <c r="F2174" s="146" t="s">
        <v>3456</v>
      </c>
      <c r="G2174" s="146">
        <v>78181507</v>
      </c>
      <c r="H2174" s="147" t="s">
        <v>3482</v>
      </c>
      <c r="I2174" s="174">
        <v>10</v>
      </c>
      <c r="J2174" s="147" t="s">
        <v>230</v>
      </c>
      <c r="K2174" s="175">
        <v>4000000</v>
      </c>
      <c r="L2174" s="176">
        <v>1</v>
      </c>
      <c r="M2174" s="144" t="s">
        <v>765</v>
      </c>
      <c r="N2174" s="145"/>
      <c r="O2174" s="146" t="s">
        <v>127</v>
      </c>
      <c r="P2174" s="146"/>
      <c r="Q2174" s="146" t="s">
        <v>3387</v>
      </c>
    </row>
    <row r="2175" spans="1:17" ht="20.100000000000001" customHeight="1" x14ac:dyDescent="0.2">
      <c r="A2175" s="136" t="s">
        <v>3238</v>
      </c>
      <c r="B2175" s="137" t="s">
        <v>3239</v>
      </c>
      <c r="C2175" s="151" t="s">
        <v>3240</v>
      </c>
      <c r="D2175" s="155" t="s">
        <v>3241</v>
      </c>
      <c r="E2175" s="145" t="s">
        <v>3455</v>
      </c>
      <c r="F2175" s="146" t="s">
        <v>3456</v>
      </c>
      <c r="G2175" s="146">
        <v>78181500</v>
      </c>
      <c r="H2175" s="147" t="s">
        <v>3483</v>
      </c>
      <c r="I2175" s="174">
        <v>16</v>
      </c>
      <c r="J2175" s="147" t="s">
        <v>33</v>
      </c>
      <c r="K2175" s="175">
        <v>170000000</v>
      </c>
      <c r="L2175" s="176">
        <v>1</v>
      </c>
      <c r="M2175" s="144" t="s">
        <v>765</v>
      </c>
      <c r="N2175" s="145"/>
      <c r="O2175" s="146" t="s">
        <v>68</v>
      </c>
      <c r="P2175" s="146"/>
      <c r="Q2175" s="146" t="s">
        <v>3387</v>
      </c>
    </row>
    <row r="2176" spans="1:17" ht="20.100000000000001" customHeight="1" x14ac:dyDescent="0.2">
      <c r="A2176" s="136" t="s">
        <v>3238</v>
      </c>
      <c r="B2176" s="137" t="s">
        <v>3239</v>
      </c>
      <c r="C2176" s="151" t="s">
        <v>3240</v>
      </c>
      <c r="D2176" s="155" t="s">
        <v>3241</v>
      </c>
      <c r="E2176" s="145" t="s">
        <v>3455</v>
      </c>
      <c r="F2176" s="146" t="s">
        <v>3456</v>
      </c>
      <c r="G2176" s="146">
        <v>78181500</v>
      </c>
      <c r="H2176" s="147" t="s">
        <v>3484</v>
      </c>
      <c r="I2176" s="174">
        <v>16</v>
      </c>
      <c r="J2176" s="147" t="s">
        <v>33</v>
      </c>
      <c r="K2176" s="175">
        <v>80000000</v>
      </c>
      <c r="L2176" s="176">
        <v>1</v>
      </c>
      <c r="M2176" s="144" t="s">
        <v>765</v>
      </c>
      <c r="N2176" s="145"/>
      <c r="O2176" s="146" t="s">
        <v>68</v>
      </c>
      <c r="P2176" s="146"/>
      <c r="Q2176" s="146" t="s">
        <v>3387</v>
      </c>
    </row>
    <row r="2177" spans="1:17" ht="20.100000000000001" customHeight="1" x14ac:dyDescent="0.2">
      <c r="A2177" s="136" t="s">
        <v>3238</v>
      </c>
      <c r="B2177" s="137" t="s">
        <v>3239</v>
      </c>
      <c r="C2177" s="151" t="s">
        <v>3240</v>
      </c>
      <c r="D2177" s="155" t="s">
        <v>3241</v>
      </c>
      <c r="E2177" s="145" t="s">
        <v>3455</v>
      </c>
      <c r="F2177" s="146" t="s">
        <v>3456</v>
      </c>
      <c r="G2177" s="146">
        <v>78181500</v>
      </c>
      <c r="H2177" s="147" t="s">
        <v>3485</v>
      </c>
      <c r="I2177" s="174">
        <v>16</v>
      </c>
      <c r="J2177" s="147" t="s">
        <v>33</v>
      </c>
      <c r="K2177" s="175">
        <v>120000000</v>
      </c>
      <c r="L2177" s="176">
        <v>1</v>
      </c>
      <c r="M2177" s="144" t="s">
        <v>765</v>
      </c>
      <c r="N2177" s="145"/>
      <c r="O2177" s="146" t="s">
        <v>68</v>
      </c>
      <c r="P2177" s="146"/>
      <c r="Q2177" s="146" t="s">
        <v>3387</v>
      </c>
    </row>
    <row r="2178" spans="1:17" ht="20.100000000000001" customHeight="1" x14ac:dyDescent="0.2">
      <c r="A2178" s="136" t="s">
        <v>3238</v>
      </c>
      <c r="B2178" s="137" t="s">
        <v>3239</v>
      </c>
      <c r="C2178" s="151" t="s">
        <v>3240</v>
      </c>
      <c r="D2178" s="155" t="s">
        <v>3241</v>
      </c>
      <c r="E2178" s="145" t="s">
        <v>3455</v>
      </c>
      <c r="F2178" s="146" t="s">
        <v>3456</v>
      </c>
      <c r="G2178" s="146">
        <v>78181500</v>
      </c>
      <c r="H2178" s="147" t="s">
        <v>3486</v>
      </c>
      <c r="I2178" s="174">
        <v>16</v>
      </c>
      <c r="J2178" s="147" t="s">
        <v>33</v>
      </c>
      <c r="K2178" s="175">
        <v>35000000</v>
      </c>
      <c r="L2178" s="176">
        <v>1</v>
      </c>
      <c r="M2178" s="144" t="s">
        <v>765</v>
      </c>
      <c r="N2178" s="145"/>
      <c r="O2178" s="146" t="s">
        <v>68</v>
      </c>
      <c r="P2178" s="146"/>
      <c r="Q2178" s="146" t="s">
        <v>3387</v>
      </c>
    </row>
    <row r="2179" spans="1:17" ht="20.100000000000001" customHeight="1" x14ac:dyDescent="0.2">
      <c r="A2179" s="136" t="s">
        <v>3238</v>
      </c>
      <c r="B2179" s="137" t="s">
        <v>3239</v>
      </c>
      <c r="C2179" s="151" t="s">
        <v>3240</v>
      </c>
      <c r="D2179" s="155" t="s">
        <v>3241</v>
      </c>
      <c r="E2179" s="145" t="s">
        <v>3455</v>
      </c>
      <c r="F2179" s="146" t="s">
        <v>3456</v>
      </c>
      <c r="G2179" s="146">
        <v>78181500</v>
      </c>
      <c r="H2179" s="147" t="s">
        <v>3487</v>
      </c>
      <c r="I2179" s="174">
        <v>16</v>
      </c>
      <c r="J2179" s="147" t="s">
        <v>33</v>
      </c>
      <c r="K2179" s="175">
        <v>15000000</v>
      </c>
      <c r="L2179" s="176">
        <v>1</v>
      </c>
      <c r="M2179" s="144" t="s">
        <v>765</v>
      </c>
      <c r="N2179" s="145"/>
      <c r="O2179" s="146" t="s">
        <v>68</v>
      </c>
      <c r="P2179" s="146"/>
      <c r="Q2179" s="146" t="s">
        <v>3387</v>
      </c>
    </row>
    <row r="2180" spans="1:17" ht="20.100000000000001" customHeight="1" x14ac:dyDescent="0.2">
      <c r="A2180" s="136" t="s">
        <v>3238</v>
      </c>
      <c r="B2180" s="137" t="s">
        <v>3239</v>
      </c>
      <c r="C2180" s="151" t="s">
        <v>3240</v>
      </c>
      <c r="D2180" s="155" t="s">
        <v>3241</v>
      </c>
      <c r="E2180" s="145" t="s">
        <v>3455</v>
      </c>
      <c r="F2180" s="146" t="s">
        <v>3456</v>
      </c>
      <c r="G2180" s="146">
        <v>78181500</v>
      </c>
      <c r="H2180" s="147" t="s">
        <v>3488</v>
      </c>
      <c r="I2180" s="174">
        <v>16</v>
      </c>
      <c r="J2180" s="147" t="s">
        <v>33</v>
      </c>
      <c r="K2180" s="175">
        <v>230000000</v>
      </c>
      <c r="L2180" s="176">
        <v>1</v>
      </c>
      <c r="M2180" s="144" t="s">
        <v>765</v>
      </c>
      <c r="N2180" s="145"/>
      <c r="O2180" s="146" t="s">
        <v>68</v>
      </c>
      <c r="P2180" s="146"/>
      <c r="Q2180" s="146" t="s">
        <v>3489</v>
      </c>
    </row>
    <row r="2181" spans="1:17" ht="20.100000000000001" customHeight="1" x14ac:dyDescent="0.2">
      <c r="A2181" s="136" t="s">
        <v>3238</v>
      </c>
      <c r="B2181" s="137" t="s">
        <v>3239</v>
      </c>
      <c r="C2181" s="151" t="s">
        <v>3240</v>
      </c>
      <c r="D2181" s="155" t="s">
        <v>3241</v>
      </c>
      <c r="E2181" s="145" t="s">
        <v>3455</v>
      </c>
      <c r="F2181" s="146" t="s">
        <v>3456</v>
      </c>
      <c r="G2181" s="146">
        <v>78181500</v>
      </c>
      <c r="H2181" s="147" t="s">
        <v>3490</v>
      </c>
      <c r="I2181" s="174">
        <v>16</v>
      </c>
      <c r="J2181" s="147" t="s">
        <v>33</v>
      </c>
      <c r="K2181" s="175">
        <v>215000000</v>
      </c>
      <c r="L2181" s="176">
        <v>1</v>
      </c>
      <c r="M2181" s="144" t="s">
        <v>765</v>
      </c>
      <c r="N2181" s="145"/>
      <c r="O2181" s="146" t="s">
        <v>68</v>
      </c>
      <c r="P2181" s="146"/>
      <c r="Q2181" s="146" t="s">
        <v>3387</v>
      </c>
    </row>
    <row r="2182" spans="1:17" ht="20.100000000000001" customHeight="1" x14ac:dyDescent="0.2">
      <c r="A2182" s="136" t="s">
        <v>3238</v>
      </c>
      <c r="B2182" s="137" t="s">
        <v>3239</v>
      </c>
      <c r="C2182" s="151" t="s">
        <v>3240</v>
      </c>
      <c r="D2182" s="155" t="s">
        <v>3241</v>
      </c>
      <c r="E2182" s="145" t="s">
        <v>3455</v>
      </c>
      <c r="F2182" s="146" t="s">
        <v>3456</v>
      </c>
      <c r="G2182" s="146">
        <v>78181500</v>
      </c>
      <c r="H2182" s="147" t="s">
        <v>3491</v>
      </c>
      <c r="I2182" s="174">
        <v>16</v>
      </c>
      <c r="J2182" s="147" t="s">
        <v>33</v>
      </c>
      <c r="K2182" s="175">
        <v>30000000</v>
      </c>
      <c r="L2182" s="176">
        <v>1</v>
      </c>
      <c r="M2182" s="144" t="s">
        <v>765</v>
      </c>
      <c r="N2182" s="145"/>
      <c r="O2182" s="146" t="s">
        <v>68</v>
      </c>
      <c r="P2182" s="146"/>
      <c r="Q2182" s="146" t="s">
        <v>3387</v>
      </c>
    </row>
    <row r="2183" spans="1:17" ht="20.100000000000001" customHeight="1" x14ac:dyDescent="0.2">
      <c r="A2183" s="136" t="s">
        <v>3238</v>
      </c>
      <c r="B2183" s="137" t="s">
        <v>3239</v>
      </c>
      <c r="C2183" s="151" t="s">
        <v>3240</v>
      </c>
      <c r="D2183" s="155" t="s">
        <v>3241</v>
      </c>
      <c r="E2183" s="145" t="s">
        <v>3455</v>
      </c>
      <c r="F2183" s="146" t="s">
        <v>3456</v>
      </c>
      <c r="G2183" s="146">
        <v>78181500</v>
      </c>
      <c r="H2183" s="147" t="s">
        <v>3492</v>
      </c>
      <c r="I2183" s="174">
        <v>16</v>
      </c>
      <c r="J2183" s="147" t="s">
        <v>33</v>
      </c>
      <c r="K2183" s="175">
        <v>10000000</v>
      </c>
      <c r="L2183" s="176">
        <v>1</v>
      </c>
      <c r="M2183" s="144" t="s">
        <v>765</v>
      </c>
      <c r="N2183" s="145"/>
      <c r="O2183" s="146" t="s">
        <v>68</v>
      </c>
      <c r="P2183" s="146"/>
      <c r="Q2183" s="146" t="s">
        <v>3387</v>
      </c>
    </row>
    <row r="2184" spans="1:17" ht="20.100000000000001" customHeight="1" x14ac:dyDescent="0.2">
      <c r="A2184" s="136" t="s">
        <v>3238</v>
      </c>
      <c r="B2184" s="137" t="s">
        <v>3239</v>
      </c>
      <c r="C2184" s="151" t="s">
        <v>3240</v>
      </c>
      <c r="D2184" s="155" t="s">
        <v>3241</v>
      </c>
      <c r="E2184" s="145" t="s">
        <v>3455</v>
      </c>
      <c r="F2184" s="146" t="s">
        <v>3456</v>
      </c>
      <c r="G2184" s="146">
        <v>78181500</v>
      </c>
      <c r="H2184" s="147" t="s">
        <v>3493</v>
      </c>
      <c r="I2184" s="174">
        <v>16</v>
      </c>
      <c r="J2184" s="147" t="s">
        <v>33</v>
      </c>
      <c r="K2184" s="175">
        <v>10000000</v>
      </c>
      <c r="L2184" s="176">
        <v>1</v>
      </c>
      <c r="M2184" s="144" t="s">
        <v>765</v>
      </c>
      <c r="N2184" s="145"/>
      <c r="O2184" s="146" t="s">
        <v>68</v>
      </c>
      <c r="P2184" s="146"/>
      <c r="Q2184" s="146" t="s">
        <v>3387</v>
      </c>
    </row>
    <row r="2185" spans="1:17" ht="20.100000000000001" customHeight="1" x14ac:dyDescent="0.2">
      <c r="A2185" s="136" t="s">
        <v>3238</v>
      </c>
      <c r="B2185" s="137" t="s">
        <v>3239</v>
      </c>
      <c r="C2185" s="151" t="s">
        <v>3240</v>
      </c>
      <c r="D2185" s="155" t="s">
        <v>3241</v>
      </c>
      <c r="E2185" s="145" t="s">
        <v>3455</v>
      </c>
      <c r="F2185" s="146" t="s">
        <v>3456</v>
      </c>
      <c r="G2185" s="146">
        <v>78181500</v>
      </c>
      <c r="H2185" s="147" t="s">
        <v>3494</v>
      </c>
      <c r="I2185" s="174">
        <v>16</v>
      </c>
      <c r="J2185" s="147" t="s">
        <v>33</v>
      </c>
      <c r="K2185" s="175">
        <v>30000000</v>
      </c>
      <c r="L2185" s="176">
        <v>1</v>
      </c>
      <c r="M2185" s="144" t="s">
        <v>765</v>
      </c>
      <c r="N2185" s="145"/>
      <c r="O2185" s="146" t="s">
        <v>68</v>
      </c>
      <c r="P2185" s="146"/>
      <c r="Q2185" s="146" t="s">
        <v>3387</v>
      </c>
    </row>
    <row r="2186" spans="1:17" ht="20.100000000000001" customHeight="1" x14ac:dyDescent="0.2">
      <c r="A2186" s="136" t="s">
        <v>3238</v>
      </c>
      <c r="B2186" s="137" t="s">
        <v>3239</v>
      </c>
      <c r="C2186" s="151" t="s">
        <v>3240</v>
      </c>
      <c r="D2186" s="155" t="s">
        <v>3241</v>
      </c>
      <c r="E2186" s="145" t="s">
        <v>3455</v>
      </c>
      <c r="F2186" s="146" t="s">
        <v>3456</v>
      </c>
      <c r="G2186" s="146">
        <v>78181500</v>
      </c>
      <c r="H2186" s="147" t="s">
        <v>3495</v>
      </c>
      <c r="I2186" s="174">
        <v>16</v>
      </c>
      <c r="J2186" s="147" t="s">
        <v>33</v>
      </c>
      <c r="K2186" s="175">
        <v>20000000</v>
      </c>
      <c r="L2186" s="176">
        <v>1</v>
      </c>
      <c r="M2186" s="144" t="s">
        <v>765</v>
      </c>
      <c r="N2186" s="145"/>
      <c r="O2186" s="146" t="s">
        <v>68</v>
      </c>
      <c r="P2186" s="146"/>
      <c r="Q2186" s="146" t="s">
        <v>3387</v>
      </c>
    </row>
    <row r="2187" spans="1:17" ht="20.100000000000001" customHeight="1" x14ac:dyDescent="0.2">
      <c r="A2187" s="136" t="s">
        <v>3251</v>
      </c>
      <c r="B2187" s="137" t="s">
        <v>3252</v>
      </c>
      <c r="C2187" s="151" t="s">
        <v>3361</v>
      </c>
      <c r="D2187" s="164" t="s">
        <v>3362</v>
      </c>
      <c r="E2187" s="145" t="s">
        <v>3016</v>
      </c>
      <c r="F2187" s="146" t="s">
        <v>3456</v>
      </c>
      <c r="G2187" s="146">
        <v>78181507</v>
      </c>
      <c r="H2187" s="147" t="s">
        <v>3496</v>
      </c>
      <c r="I2187" s="174">
        <v>10</v>
      </c>
      <c r="J2187" s="147" t="s">
        <v>33</v>
      </c>
      <c r="K2187" s="175">
        <v>25000000</v>
      </c>
      <c r="L2187" s="176">
        <v>1</v>
      </c>
      <c r="M2187" s="144" t="s">
        <v>765</v>
      </c>
      <c r="N2187" s="145"/>
      <c r="O2187" s="146" t="s">
        <v>68</v>
      </c>
      <c r="P2187" s="146"/>
      <c r="Q2187" s="146" t="s">
        <v>3387</v>
      </c>
    </row>
    <row r="2188" spans="1:17" ht="20.100000000000001" customHeight="1" x14ac:dyDescent="0.2">
      <c r="A2188" s="136" t="s">
        <v>3251</v>
      </c>
      <c r="B2188" s="137" t="s">
        <v>3252</v>
      </c>
      <c r="C2188" s="151" t="s">
        <v>3361</v>
      </c>
      <c r="D2188" s="164" t="s">
        <v>3362</v>
      </c>
      <c r="E2188" s="145" t="s">
        <v>3016</v>
      </c>
      <c r="F2188" s="146" t="s">
        <v>3456</v>
      </c>
      <c r="G2188" s="146">
        <v>78181507</v>
      </c>
      <c r="H2188" s="147" t="s">
        <v>3497</v>
      </c>
      <c r="I2188" s="174">
        <v>10</v>
      </c>
      <c r="J2188" s="147" t="s">
        <v>33</v>
      </c>
      <c r="K2188" s="175">
        <v>25000000</v>
      </c>
      <c r="L2188" s="176">
        <v>1</v>
      </c>
      <c r="M2188" s="144" t="s">
        <v>765</v>
      </c>
      <c r="N2188" s="145"/>
      <c r="O2188" s="146" t="s">
        <v>68</v>
      </c>
      <c r="P2188" s="146"/>
      <c r="Q2188" s="146" t="s">
        <v>3387</v>
      </c>
    </row>
    <row r="2189" spans="1:17" ht="20.100000000000001" customHeight="1" x14ac:dyDescent="0.2">
      <c r="A2189" s="136" t="s">
        <v>3251</v>
      </c>
      <c r="B2189" s="137" t="s">
        <v>3252</v>
      </c>
      <c r="C2189" s="151" t="s">
        <v>3361</v>
      </c>
      <c r="D2189" s="164" t="s">
        <v>3362</v>
      </c>
      <c r="E2189" s="145" t="s">
        <v>3016</v>
      </c>
      <c r="F2189" s="146" t="s">
        <v>3456</v>
      </c>
      <c r="G2189" s="146">
        <v>78181507</v>
      </c>
      <c r="H2189" s="147" t="s">
        <v>3498</v>
      </c>
      <c r="I2189" s="174">
        <v>10</v>
      </c>
      <c r="J2189" s="147" t="s">
        <v>33</v>
      </c>
      <c r="K2189" s="175">
        <v>45000000</v>
      </c>
      <c r="L2189" s="176">
        <v>1</v>
      </c>
      <c r="M2189" s="144" t="s">
        <v>765</v>
      </c>
      <c r="N2189" s="145"/>
      <c r="O2189" s="146" t="s">
        <v>68</v>
      </c>
      <c r="P2189" s="146"/>
      <c r="Q2189" s="146" t="s">
        <v>3387</v>
      </c>
    </row>
    <row r="2190" spans="1:17" ht="20.100000000000001" customHeight="1" x14ac:dyDescent="0.2">
      <c r="A2190" s="136" t="s">
        <v>3251</v>
      </c>
      <c r="B2190" s="137" t="s">
        <v>3252</v>
      </c>
      <c r="C2190" s="151" t="s">
        <v>3361</v>
      </c>
      <c r="D2190" s="164" t="s">
        <v>3362</v>
      </c>
      <c r="E2190" s="145" t="s">
        <v>3016</v>
      </c>
      <c r="F2190" s="146" t="s">
        <v>3456</v>
      </c>
      <c r="G2190" s="146">
        <v>78181507</v>
      </c>
      <c r="H2190" s="147" t="s">
        <v>3499</v>
      </c>
      <c r="I2190" s="174">
        <v>10</v>
      </c>
      <c r="J2190" s="147" t="s">
        <v>33</v>
      </c>
      <c r="K2190" s="175">
        <v>82000000</v>
      </c>
      <c r="L2190" s="176">
        <v>1</v>
      </c>
      <c r="M2190" s="144" t="s">
        <v>765</v>
      </c>
      <c r="N2190" s="145"/>
      <c r="O2190" s="146" t="s">
        <v>68</v>
      </c>
      <c r="P2190" s="146"/>
      <c r="Q2190" s="146" t="s">
        <v>3387</v>
      </c>
    </row>
    <row r="2191" spans="1:17" ht="20.100000000000001" customHeight="1" x14ac:dyDescent="0.2">
      <c r="A2191" s="136" t="s">
        <v>3251</v>
      </c>
      <c r="B2191" s="137" t="s">
        <v>3252</v>
      </c>
      <c r="C2191" s="151" t="s">
        <v>3361</v>
      </c>
      <c r="D2191" s="164" t="s">
        <v>3362</v>
      </c>
      <c r="E2191" s="145" t="s">
        <v>3016</v>
      </c>
      <c r="F2191" s="146" t="s">
        <v>3456</v>
      </c>
      <c r="G2191" s="146">
        <v>78181507</v>
      </c>
      <c r="H2191" s="147" t="s">
        <v>3500</v>
      </c>
      <c r="I2191" s="174">
        <v>10</v>
      </c>
      <c r="J2191" s="147" t="s">
        <v>33</v>
      </c>
      <c r="K2191" s="175">
        <v>60000000</v>
      </c>
      <c r="L2191" s="176">
        <v>1</v>
      </c>
      <c r="M2191" s="144" t="s">
        <v>765</v>
      </c>
      <c r="N2191" s="145"/>
      <c r="O2191" s="146" t="s">
        <v>68</v>
      </c>
      <c r="P2191" s="146"/>
      <c r="Q2191" s="146" t="s">
        <v>3387</v>
      </c>
    </row>
    <row r="2192" spans="1:17" ht="20.100000000000001" customHeight="1" x14ac:dyDescent="0.2">
      <c r="A2192" s="136" t="s">
        <v>3251</v>
      </c>
      <c r="B2192" s="137" t="s">
        <v>3252</v>
      </c>
      <c r="C2192" s="151" t="s">
        <v>3361</v>
      </c>
      <c r="D2192" s="164" t="s">
        <v>3362</v>
      </c>
      <c r="E2192" s="145" t="s">
        <v>3016</v>
      </c>
      <c r="F2192" s="146" t="s">
        <v>3456</v>
      </c>
      <c r="G2192" s="146">
        <v>78181507</v>
      </c>
      <c r="H2192" s="147" t="s">
        <v>3501</v>
      </c>
      <c r="I2192" s="174">
        <v>10</v>
      </c>
      <c r="J2192" s="147" t="s">
        <v>33</v>
      </c>
      <c r="K2192" s="175">
        <v>14000000</v>
      </c>
      <c r="L2192" s="176">
        <v>1</v>
      </c>
      <c r="M2192" s="144" t="s">
        <v>765</v>
      </c>
      <c r="N2192" s="145"/>
      <c r="O2192" s="146" t="s">
        <v>68</v>
      </c>
      <c r="P2192" s="146"/>
      <c r="Q2192" s="146" t="s">
        <v>3387</v>
      </c>
    </row>
    <row r="2193" spans="1:21" ht="20.100000000000001" customHeight="1" x14ac:dyDescent="0.2">
      <c r="A2193" s="136" t="s">
        <v>3251</v>
      </c>
      <c r="B2193" s="137" t="s">
        <v>3252</v>
      </c>
      <c r="C2193" s="151" t="s">
        <v>3361</v>
      </c>
      <c r="D2193" s="164" t="s">
        <v>3362</v>
      </c>
      <c r="E2193" s="145" t="s">
        <v>3016</v>
      </c>
      <c r="F2193" s="146" t="s">
        <v>3456</v>
      </c>
      <c r="G2193" s="146">
        <v>78181507</v>
      </c>
      <c r="H2193" s="147" t="s">
        <v>3502</v>
      </c>
      <c r="I2193" s="174">
        <v>10</v>
      </c>
      <c r="J2193" s="147" t="s">
        <v>33</v>
      </c>
      <c r="K2193" s="175">
        <v>85000000</v>
      </c>
      <c r="L2193" s="176">
        <v>1</v>
      </c>
      <c r="M2193" s="144" t="s">
        <v>765</v>
      </c>
      <c r="N2193" s="145"/>
      <c r="O2193" s="146" t="s">
        <v>68</v>
      </c>
      <c r="P2193" s="146"/>
      <c r="Q2193" s="146" t="s">
        <v>3489</v>
      </c>
    </row>
    <row r="2194" spans="1:21" ht="20.100000000000001" customHeight="1" x14ac:dyDescent="0.2">
      <c r="A2194" s="136" t="s">
        <v>3251</v>
      </c>
      <c r="B2194" s="137" t="s">
        <v>3252</v>
      </c>
      <c r="C2194" s="151" t="s">
        <v>3361</v>
      </c>
      <c r="D2194" s="164" t="s">
        <v>3362</v>
      </c>
      <c r="E2194" s="145" t="s">
        <v>3016</v>
      </c>
      <c r="F2194" s="146" t="s">
        <v>3456</v>
      </c>
      <c r="G2194" s="146">
        <v>78181507</v>
      </c>
      <c r="H2194" s="147" t="s">
        <v>3503</v>
      </c>
      <c r="I2194" s="174">
        <v>10</v>
      </c>
      <c r="J2194" s="147" t="s">
        <v>33</v>
      </c>
      <c r="K2194" s="175">
        <v>10000000</v>
      </c>
      <c r="L2194" s="176">
        <v>1</v>
      </c>
      <c r="M2194" s="144" t="s">
        <v>765</v>
      </c>
      <c r="N2194" s="145"/>
      <c r="O2194" s="146" t="s">
        <v>68</v>
      </c>
      <c r="P2194" s="146"/>
      <c r="Q2194" s="146" t="s">
        <v>3387</v>
      </c>
    </row>
    <row r="2195" spans="1:21" ht="20.100000000000001" customHeight="1" x14ac:dyDescent="0.2">
      <c r="A2195" s="136" t="s">
        <v>3251</v>
      </c>
      <c r="B2195" s="137" t="s">
        <v>3252</v>
      </c>
      <c r="C2195" s="151" t="s">
        <v>3361</v>
      </c>
      <c r="D2195" s="164" t="s">
        <v>3362</v>
      </c>
      <c r="E2195" s="145" t="s">
        <v>3016</v>
      </c>
      <c r="F2195" s="146" t="s">
        <v>3456</v>
      </c>
      <c r="G2195" s="146">
        <v>78181507</v>
      </c>
      <c r="H2195" s="147" t="s">
        <v>3504</v>
      </c>
      <c r="I2195" s="174">
        <v>10</v>
      </c>
      <c r="J2195" s="147" t="s">
        <v>33</v>
      </c>
      <c r="K2195" s="175">
        <v>5000000</v>
      </c>
      <c r="L2195" s="176">
        <v>1</v>
      </c>
      <c r="M2195" s="144" t="s">
        <v>765</v>
      </c>
      <c r="N2195" s="145"/>
      <c r="O2195" s="146" t="s">
        <v>68</v>
      </c>
      <c r="P2195" s="146"/>
      <c r="Q2195" s="146" t="s">
        <v>3387</v>
      </c>
    </row>
    <row r="2196" spans="1:21" ht="20.100000000000001" customHeight="1" x14ac:dyDescent="0.2">
      <c r="A2196" s="136" t="s">
        <v>3251</v>
      </c>
      <c r="B2196" s="137" t="s">
        <v>3252</v>
      </c>
      <c r="C2196" s="151" t="s">
        <v>3361</v>
      </c>
      <c r="D2196" s="164" t="s">
        <v>3362</v>
      </c>
      <c r="E2196" s="145" t="s">
        <v>3016</v>
      </c>
      <c r="F2196" s="146" t="s">
        <v>3456</v>
      </c>
      <c r="G2196" s="146">
        <v>78181507</v>
      </c>
      <c r="H2196" s="147" t="s">
        <v>3505</v>
      </c>
      <c r="I2196" s="174">
        <v>10</v>
      </c>
      <c r="J2196" s="147" t="s">
        <v>33</v>
      </c>
      <c r="K2196" s="175">
        <v>95130000</v>
      </c>
      <c r="L2196" s="176">
        <v>1</v>
      </c>
      <c r="M2196" s="144" t="s">
        <v>765</v>
      </c>
      <c r="N2196" s="145"/>
      <c r="O2196" s="146" t="s">
        <v>68</v>
      </c>
      <c r="P2196" s="146"/>
      <c r="Q2196" s="146" t="s">
        <v>3387</v>
      </c>
    </row>
    <row r="2197" spans="1:21" ht="20.100000000000001" customHeight="1" x14ac:dyDescent="0.2">
      <c r="A2197" s="136" t="s">
        <v>3251</v>
      </c>
      <c r="B2197" s="137" t="s">
        <v>3252</v>
      </c>
      <c r="C2197" s="151" t="s">
        <v>3361</v>
      </c>
      <c r="D2197" s="164" t="s">
        <v>3362</v>
      </c>
      <c r="E2197" s="145" t="s">
        <v>3016</v>
      </c>
      <c r="F2197" s="146" t="s">
        <v>3456</v>
      </c>
      <c r="G2197" s="146">
        <v>78181507</v>
      </c>
      <c r="H2197" s="147" t="s">
        <v>3506</v>
      </c>
      <c r="I2197" s="174">
        <v>10</v>
      </c>
      <c r="J2197" s="147" t="s">
        <v>33</v>
      </c>
      <c r="K2197" s="175">
        <v>15000000</v>
      </c>
      <c r="L2197" s="176">
        <v>1</v>
      </c>
      <c r="M2197" s="144" t="s">
        <v>765</v>
      </c>
      <c r="N2197" s="145"/>
      <c r="O2197" s="146" t="s">
        <v>68</v>
      </c>
      <c r="P2197" s="146"/>
      <c r="Q2197" s="146" t="s">
        <v>3387</v>
      </c>
    </row>
    <row r="2198" spans="1:21" ht="20.100000000000001" customHeight="1" x14ac:dyDescent="0.2">
      <c r="A2198" s="136" t="s">
        <v>3251</v>
      </c>
      <c r="B2198" s="137" t="s">
        <v>3252</v>
      </c>
      <c r="C2198" s="151" t="s">
        <v>3361</v>
      </c>
      <c r="D2198" s="164" t="s">
        <v>3362</v>
      </c>
      <c r="E2198" s="145" t="s">
        <v>3016</v>
      </c>
      <c r="F2198" s="146" t="s">
        <v>3456</v>
      </c>
      <c r="G2198" s="146">
        <v>78181507</v>
      </c>
      <c r="H2198" s="147" t="s">
        <v>3507</v>
      </c>
      <c r="I2198" s="174">
        <v>10</v>
      </c>
      <c r="J2198" s="147" t="s">
        <v>33</v>
      </c>
      <c r="K2198" s="175">
        <v>15000000</v>
      </c>
      <c r="L2198" s="176">
        <v>1</v>
      </c>
      <c r="M2198" s="144" t="s">
        <v>765</v>
      </c>
      <c r="N2198" s="145"/>
      <c r="O2198" s="146" t="s">
        <v>68</v>
      </c>
      <c r="P2198" s="146"/>
      <c r="Q2198" s="146" t="s">
        <v>3387</v>
      </c>
    </row>
    <row r="2199" spans="1:21" ht="20.100000000000001" customHeight="1" x14ac:dyDescent="0.2">
      <c r="A2199" s="136" t="s">
        <v>3251</v>
      </c>
      <c r="B2199" s="137" t="s">
        <v>3252</v>
      </c>
      <c r="C2199" s="151" t="s">
        <v>3361</v>
      </c>
      <c r="D2199" s="164" t="s">
        <v>3362</v>
      </c>
      <c r="E2199" s="145" t="s">
        <v>3016</v>
      </c>
      <c r="F2199" s="146" t="s">
        <v>3456</v>
      </c>
      <c r="G2199" s="146">
        <v>78181507</v>
      </c>
      <c r="H2199" s="147" t="s">
        <v>3508</v>
      </c>
      <c r="I2199" s="174">
        <v>10</v>
      </c>
      <c r="J2199" s="147" t="s">
        <v>33</v>
      </c>
      <c r="K2199" s="175">
        <v>6000000</v>
      </c>
      <c r="L2199" s="176">
        <v>1</v>
      </c>
      <c r="M2199" s="144" t="s">
        <v>765</v>
      </c>
      <c r="N2199" s="145"/>
      <c r="O2199" s="146" t="s">
        <v>68</v>
      </c>
      <c r="P2199" s="146"/>
      <c r="Q2199" s="146" t="s">
        <v>3387</v>
      </c>
    </row>
    <row r="2200" spans="1:21" ht="20.100000000000001" customHeight="1" x14ac:dyDescent="0.2">
      <c r="A2200" s="136" t="s">
        <v>3251</v>
      </c>
      <c r="B2200" s="137" t="s">
        <v>3252</v>
      </c>
      <c r="C2200" s="151" t="s">
        <v>3361</v>
      </c>
      <c r="D2200" s="164" t="s">
        <v>3362</v>
      </c>
      <c r="E2200" s="145" t="s">
        <v>3016</v>
      </c>
      <c r="F2200" s="146" t="s">
        <v>3456</v>
      </c>
      <c r="G2200" s="146">
        <v>78181507</v>
      </c>
      <c r="H2200" s="147" t="s">
        <v>3509</v>
      </c>
      <c r="I2200" s="174">
        <v>10</v>
      </c>
      <c r="J2200" s="147" t="s">
        <v>33</v>
      </c>
      <c r="K2200" s="175">
        <v>6000000</v>
      </c>
      <c r="L2200" s="176">
        <v>1</v>
      </c>
      <c r="M2200" s="144" t="s">
        <v>765</v>
      </c>
      <c r="N2200" s="145"/>
      <c r="O2200" s="146" t="s">
        <v>68</v>
      </c>
      <c r="P2200" s="146"/>
      <c r="Q2200" s="146" t="s">
        <v>3387</v>
      </c>
    </row>
    <row r="2201" spans="1:21" ht="20.100000000000001" customHeight="1" x14ac:dyDescent="0.2">
      <c r="A2201" s="136" t="s">
        <v>3251</v>
      </c>
      <c r="B2201" s="137" t="s">
        <v>3252</v>
      </c>
      <c r="C2201" s="151" t="s">
        <v>3361</v>
      </c>
      <c r="D2201" s="164" t="s">
        <v>3362</v>
      </c>
      <c r="E2201" s="145" t="s">
        <v>3016</v>
      </c>
      <c r="F2201" s="146" t="s">
        <v>3456</v>
      </c>
      <c r="G2201" s="146">
        <v>78181507</v>
      </c>
      <c r="H2201" s="147" t="s">
        <v>3510</v>
      </c>
      <c r="I2201" s="174">
        <v>10</v>
      </c>
      <c r="J2201" s="147" t="s">
        <v>33</v>
      </c>
      <c r="K2201" s="175">
        <v>12000000</v>
      </c>
      <c r="L2201" s="176">
        <v>1</v>
      </c>
      <c r="M2201" s="144" t="s">
        <v>765</v>
      </c>
      <c r="N2201" s="145"/>
      <c r="O2201" s="146" t="s">
        <v>68</v>
      </c>
      <c r="P2201" s="146"/>
      <c r="Q2201" s="146" t="s">
        <v>3387</v>
      </c>
    </row>
    <row r="2202" spans="1:21" ht="20.100000000000001" customHeight="1" x14ac:dyDescent="0.2">
      <c r="A2202" s="136" t="s">
        <v>3251</v>
      </c>
      <c r="B2202" s="137" t="s">
        <v>3252</v>
      </c>
      <c r="C2202" s="151" t="s">
        <v>3361</v>
      </c>
      <c r="D2202" s="164" t="s">
        <v>3362</v>
      </c>
      <c r="E2202" s="145" t="s">
        <v>3016</v>
      </c>
      <c r="F2202" s="146" t="s">
        <v>3456</v>
      </c>
      <c r="G2202" s="146">
        <v>78181507</v>
      </c>
      <c r="H2202" s="147" t="s">
        <v>3511</v>
      </c>
      <c r="I2202" s="174">
        <v>10</v>
      </c>
      <c r="J2202" s="147" t="s">
        <v>33</v>
      </c>
      <c r="K2202" s="175">
        <v>25000000</v>
      </c>
      <c r="L2202" s="176">
        <v>1</v>
      </c>
      <c r="M2202" s="144" t="s">
        <v>765</v>
      </c>
      <c r="N2202" s="145"/>
      <c r="O2202" s="146" t="s">
        <v>68</v>
      </c>
      <c r="P2202" s="146"/>
      <c r="Q2202" s="146" t="s">
        <v>3387</v>
      </c>
    </row>
    <row r="2203" spans="1:21" ht="20.100000000000001" customHeight="1" x14ac:dyDescent="0.2">
      <c r="A2203" s="136" t="s">
        <v>3251</v>
      </c>
      <c r="B2203" s="137" t="s">
        <v>3252</v>
      </c>
      <c r="C2203" s="151" t="s">
        <v>3361</v>
      </c>
      <c r="D2203" s="164" t="s">
        <v>3362</v>
      </c>
      <c r="E2203" s="145" t="s">
        <v>3016</v>
      </c>
      <c r="F2203" s="146" t="s">
        <v>3456</v>
      </c>
      <c r="G2203" s="146">
        <v>78181507</v>
      </c>
      <c r="H2203" s="147" t="s">
        <v>3512</v>
      </c>
      <c r="I2203" s="174">
        <v>10</v>
      </c>
      <c r="J2203" s="147" t="s">
        <v>33</v>
      </c>
      <c r="K2203" s="175">
        <v>15000000</v>
      </c>
      <c r="L2203" s="176">
        <v>1</v>
      </c>
      <c r="M2203" s="144" t="s">
        <v>765</v>
      </c>
      <c r="N2203" s="145"/>
      <c r="O2203" s="146" t="s">
        <v>68</v>
      </c>
      <c r="P2203" s="146"/>
      <c r="Q2203" s="146" t="s">
        <v>3387</v>
      </c>
    </row>
    <row r="2204" spans="1:21" ht="20.100000000000001" customHeight="1" x14ac:dyDescent="0.2">
      <c r="A2204" s="136" t="s">
        <v>3251</v>
      </c>
      <c r="B2204" s="137" t="s">
        <v>3252</v>
      </c>
      <c r="C2204" s="151" t="s">
        <v>3361</v>
      </c>
      <c r="D2204" s="164" t="s">
        <v>3362</v>
      </c>
      <c r="E2204" s="145" t="s">
        <v>3016</v>
      </c>
      <c r="F2204" s="146" t="s">
        <v>3456</v>
      </c>
      <c r="G2204" s="146">
        <v>78181507</v>
      </c>
      <c r="H2204" s="147" t="s">
        <v>3513</v>
      </c>
      <c r="I2204" s="174">
        <v>10</v>
      </c>
      <c r="J2204" s="147" t="s">
        <v>230</v>
      </c>
      <c r="K2204" s="175">
        <v>5000000</v>
      </c>
      <c r="L2204" s="176">
        <v>1</v>
      </c>
      <c r="M2204" s="144" t="s">
        <v>765</v>
      </c>
      <c r="N2204" s="145"/>
      <c r="O2204" s="146" t="s">
        <v>127</v>
      </c>
      <c r="P2204" s="146"/>
      <c r="Q2204" s="146" t="s">
        <v>3387</v>
      </c>
    </row>
    <row r="2205" spans="1:21" ht="20.100000000000001" customHeight="1" x14ac:dyDescent="0.2">
      <c r="A2205" s="136" t="s">
        <v>3251</v>
      </c>
      <c r="B2205" s="137" t="s">
        <v>3252</v>
      </c>
      <c r="C2205" s="151" t="s">
        <v>3361</v>
      </c>
      <c r="D2205" s="164" t="s">
        <v>3362</v>
      </c>
      <c r="E2205" s="145" t="s">
        <v>3016</v>
      </c>
      <c r="F2205" s="146" t="s">
        <v>3456</v>
      </c>
      <c r="G2205" s="146">
        <v>78181507</v>
      </c>
      <c r="H2205" s="147" t="s">
        <v>3514</v>
      </c>
      <c r="I2205" s="174">
        <v>10</v>
      </c>
      <c r="J2205" s="147" t="s">
        <v>230</v>
      </c>
      <c r="K2205" s="175">
        <v>104000000</v>
      </c>
      <c r="L2205" s="176">
        <v>1</v>
      </c>
      <c r="M2205" s="144" t="s">
        <v>765</v>
      </c>
      <c r="N2205" s="145"/>
      <c r="O2205" s="146" t="s">
        <v>127</v>
      </c>
      <c r="P2205" s="146"/>
      <c r="Q2205" s="146" t="s">
        <v>3387</v>
      </c>
    </row>
    <row r="2206" spans="1:21" ht="20.100000000000001" customHeight="1" x14ac:dyDescent="0.2">
      <c r="A2206" s="136" t="s">
        <v>3251</v>
      </c>
      <c r="B2206" s="137" t="s">
        <v>3252</v>
      </c>
      <c r="C2206" s="151" t="s">
        <v>3361</v>
      </c>
      <c r="D2206" s="164" t="s">
        <v>3362</v>
      </c>
      <c r="E2206" s="145" t="s">
        <v>3016</v>
      </c>
      <c r="F2206" s="146" t="s">
        <v>3456</v>
      </c>
      <c r="G2206" s="146">
        <v>78181507</v>
      </c>
      <c r="H2206" s="147" t="s">
        <v>3515</v>
      </c>
      <c r="I2206" s="174">
        <v>10</v>
      </c>
      <c r="J2206" s="147" t="s">
        <v>230</v>
      </c>
      <c r="K2206" s="175">
        <v>1500000</v>
      </c>
      <c r="L2206" s="176">
        <v>1</v>
      </c>
      <c r="M2206" s="144" t="s">
        <v>765</v>
      </c>
      <c r="N2206" s="145"/>
      <c r="O2206" s="146" t="s">
        <v>127</v>
      </c>
      <c r="P2206" s="146"/>
      <c r="Q2206" s="146" t="s">
        <v>3387</v>
      </c>
    </row>
    <row r="2207" spans="1:21" ht="20.100000000000001" customHeight="1" x14ac:dyDescent="0.2">
      <c r="A2207" s="136" t="s">
        <v>3251</v>
      </c>
      <c r="B2207" s="137" t="s">
        <v>3252</v>
      </c>
      <c r="C2207" s="151" t="s">
        <v>3361</v>
      </c>
      <c r="D2207" s="164" t="s">
        <v>3362</v>
      </c>
      <c r="E2207" s="145" t="s">
        <v>3016</v>
      </c>
      <c r="F2207" s="146" t="s">
        <v>3456</v>
      </c>
      <c r="G2207" s="146">
        <v>78181507</v>
      </c>
      <c r="H2207" s="147" t="s">
        <v>3516</v>
      </c>
      <c r="I2207" s="174">
        <v>10</v>
      </c>
      <c r="J2207" s="147" t="s">
        <v>230</v>
      </c>
      <c r="K2207" s="175">
        <v>150000000</v>
      </c>
      <c r="L2207" s="176">
        <v>1</v>
      </c>
      <c r="M2207" s="144" t="s">
        <v>765</v>
      </c>
      <c r="N2207" s="145"/>
      <c r="O2207" s="146" t="s">
        <v>127</v>
      </c>
      <c r="P2207" s="146"/>
      <c r="Q2207" s="146" t="s">
        <v>3387</v>
      </c>
    </row>
    <row r="2208" spans="1:21" ht="20.100000000000001" customHeight="1" x14ac:dyDescent="0.2">
      <c r="A2208" s="186" t="s">
        <v>3517</v>
      </c>
      <c r="B2208" s="186" t="s">
        <v>3518</v>
      </c>
      <c r="C2208" s="186" t="s">
        <v>50</v>
      </c>
      <c r="D2208" s="186" t="s">
        <v>50</v>
      </c>
      <c r="E2208" s="186" t="s">
        <v>754</v>
      </c>
      <c r="F2208" s="186" t="s">
        <v>83</v>
      </c>
      <c r="G2208" s="186">
        <v>40101701</v>
      </c>
      <c r="H2208" s="229" t="s">
        <v>3519</v>
      </c>
      <c r="I2208" s="186">
        <v>10</v>
      </c>
      <c r="J2208" s="186" t="s">
        <v>33</v>
      </c>
      <c r="K2208" s="382">
        <v>6000000</v>
      </c>
      <c r="L2208" s="270">
        <v>1</v>
      </c>
      <c r="M2208" s="186" t="s">
        <v>13</v>
      </c>
      <c r="N2208" s="186" t="s">
        <v>3520</v>
      </c>
      <c r="O2208" s="186" t="s">
        <v>127</v>
      </c>
      <c r="P2208" s="186" t="s">
        <v>68</v>
      </c>
      <c r="Q2208" s="186" t="s">
        <v>3521</v>
      </c>
      <c r="U2208" s="38"/>
    </row>
    <row r="2209" spans="1:17" ht="20.100000000000001" customHeight="1" x14ac:dyDescent="0.2">
      <c r="A2209" s="186" t="s">
        <v>3522</v>
      </c>
      <c r="B2209" s="186" t="s">
        <v>484</v>
      </c>
      <c r="C2209" s="186" t="s">
        <v>484</v>
      </c>
      <c r="D2209" s="186" t="s">
        <v>484</v>
      </c>
      <c r="E2209" s="186" t="s">
        <v>754</v>
      </c>
      <c r="F2209" s="186" t="s">
        <v>83</v>
      </c>
      <c r="G2209" s="186">
        <v>40101701</v>
      </c>
      <c r="H2209" s="229" t="s">
        <v>3523</v>
      </c>
      <c r="I2209" s="186">
        <v>16</v>
      </c>
      <c r="J2209" s="186" t="s">
        <v>33</v>
      </c>
      <c r="K2209" s="382">
        <v>5000000</v>
      </c>
      <c r="L2209" s="270">
        <v>1</v>
      </c>
      <c r="M2209" s="186" t="s">
        <v>13</v>
      </c>
      <c r="N2209" s="186" t="s">
        <v>3524</v>
      </c>
      <c r="O2209" s="186" t="s">
        <v>127</v>
      </c>
      <c r="P2209" s="186" t="s">
        <v>68</v>
      </c>
      <c r="Q2209" s="186" t="s">
        <v>3521</v>
      </c>
    </row>
    <row r="2210" spans="1:17" ht="20.100000000000001" customHeight="1" x14ac:dyDescent="0.2">
      <c r="A2210" s="186" t="s">
        <v>3522</v>
      </c>
      <c r="B2210" s="186" t="s">
        <v>484</v>
      </c>
      <c r="C2210" s="186" t="s">
        <v>484</v>
      </c>
      <c r="D2210" s="186" t="s">
        <v>484</v>
      </c>
      <c r="E2210" s="186" t="s">
        <v>754</v>
      </c>
      <c r="F2210" s="186" t="s">
        <v>83</v>
      </c>
      <c r="G2210" s="186">
        <v>40101701</v>
      </c>
      <c r="H2210" s="229" t="s">
        <v>3525</v>
      </c>
      <c r="I2210" s="186">
        <v>16</v>
      </c>
      <c r="J2210" s="186" t="s">
        <v>33</v>
      </c>
      <c r="K2210" s="382">
        <v>9000000</v>
      </c>
      <c r="L2210" s="270">
        <v>1</v>
      </c>
      <c r="M2210" s="186" t="s">
        <v>13</v>
      </c>
      <c r="N2210" s="186" t="s">
        <v>3524</v>
      </c>
      <c r="O2210" s="186" t="s">
        <v>127</v>
      </c>
      <c r="P2210" s="186" t="s">
        <v>68</v>
      </c>
      <c r="Q2210" s="186" t="s">
        <v>3521</v>
      </c>
    </row>
    <row r="2211" spans="1:17" ht="20.100000000000001" customHeight="1" x14ac:dyDescent="0.2">
      <c r="A2211" s="186" t="s">
        <v>3522</v>
      </c>
      <c r="B2211" s="186" t="s">
        <v>484</v>
      </c>
      <c r="C2211" s="186" t="s">
        <v>484</v>
      </c>
      <c r="D2211" s="186" t="s">
        <v>484</v>
      </c>
      <c r="E2211" s="186" t="s">
        <v>3526</v>
      </c>
      <c r="F2211" s="186" t="s">
        <v>487</v>
      </c>
      <c r="G2211" s="186">
        <v>56101522</v>
      </c>
      <c r="H2211" s="229" t="s">
        <v>3527</v>
      </c>
      <c r="I2211" s="186">
        <v>16</v>
      </c>
      <c r="J2211" s="186" t="s">
        <v>33</v>
      </c>
      <c r="K2211" s="382">
        <v>6020000</v>
      </c>
      <c r="L2211" s="270">
        <v>1</v>
      </c>
      <c r="M2211" s="186" t="s">
        <v>13</v>
      </c>
      <c r="N2211" s="186" t="s">
        <v>3528</v>
      </c>
      <c r="O2211" s="186" t="s">
        <v>127</v>
      </c>
      <c r="P2211" s="186" t="s">
        <v>35</v>
      </c>
      <c r="Q2211" s="186" t="s">
        <v>995</v>
      </c>
    </row>
    <row r="2212" spans="1:17" ht="20.100000000000001" customHeight="1" x14ac:dyDescent="0.2">
      <c r="A2212" s="186" t="s">
        <v>3517</v>
      </c>
      <c r="B2212" s="186" t="s">
        <v>3518</v>
      </c>
      <c r="C2212" s="186" t="s">
        <v>832</v>
      </c>
      <c r="D2212" s="186" t="s">
        <v>832</v>
      </c>
      <c r="E2212" s="186" t="s">
        <v>1024</v>
      </c>
      <c r="F2212" s="186" t="s">
        <v>87</v>
      </c>
      <c r="G2212" s="186">
        <v>92121701</v>
      </c>
      <c r="H2212" s="229" t="s">
        <v>3529</v>
      </c>
      <c r="I2212" s="186">
        <v>10</v>
      </c>
      <c r="J2212" s="186" t="s">
        <v>33</v>
      </c>
      <c r="K2212" s="382">
        <v>30000000</v>
      </c>
      <c r="L2212" s="270">
        <v>1</v>
      </c>
      <c r="M2212" s="186" t="s">
        <v>13</v>
      </c>
      <c r="N2212" s="186" t="s">
        <v>3530</v>
      </c>
      <c r="O2212" s="186" t="s">
        <v>68</v>
      </c>
      <c r="P2212" s="186" t="s">
        <v>67</v>
      </c>
      <c r="Q2212" s="186" t="s">
        <v>497</v>
      </c>
    </row>
    <row r="2213" spans="1:17" ht="20.100000000000001" customHeight="1" x14ac:dyDescent="0.2">
      <c r="A2213" s="186" t="s">
        <v>3517</v>
      </c>
      <c r="B2213" s="186" t="s">
        <v>3518</v>
      </c>
      <c r="C2213" s="186" t="s">
        <v>50</v>
      </c>
      <c r="D2213" s="186" t="s">
        <v>50</v>
      </c>
      <c r="E2213" s="186" t="s">
        <v>1024</v>
      </c>
      <c r="F2213" s="186" t="s">
        <v>87</v>
      </c>
      <c r="G2213" s="186">
        <v>27111700</v>
      </c>
      <c r="H2213" s="229" t="s">
        <v>3531</v>
      </c>
      <c r="I2213" s="186">
        <v>10</v>
      </c>
      <c r="J2213" s="186" t="s">
        <v>33</v>
      </c>
      <c r="K2213" s="382">
        <v>1200000</v>
      </c>
      <c r="L2213" s="270">
        <v>4</v>
      </c>
      <c r="M2213" s="186" t="s">
        <v>13</v>
      </c>
      <c r="N2213" s="186" t="s">
        <v>3532</v>
      </c>
      <c r="O2213" s="186" t="s">
        <v>127</v>
      </c>
      <c r="P2213" s="186" t="s">
        <v>68</v>
      </c>
      <c r="Q2213" s="186" t="s">
        <v>497</v>
      </c>
    </row>
    <row r="2214" spans="1:17" ht="20.100000000000001" customHeight="1" x14ac:dyDescent="0.2">
      <c r="A2214" s="186" t="s">
        <v>3517</v>
      </c>
      <c r="B2214" s="186" t="s">
        <v>3518</v>
      </c>
      <c r="C2214" s="186" t="s">
        <v>50</v>
      </c>
      <c r="D2214" s="186" t="s">
        <v>50</v>
      </c>
      <c r="E2214" s="186" t="s">
        <v>1024</v>
      </c>
      <c r="F2214" s="186" t="s">
        <v>87</v>
      </c>
      <c r="G2214" s="186">
        <v>39121635</v>
      </c>
      <c r="H2214" s="229" t="s">
        <v>3533</v>
      </c>
      <c r="I2214" s="186">
        <v>10</v>
      </c>
      <c r="J2214" s="186" t="s">
        <v>33</v>
      </c>
      <c r="K2214" s="382">
        <v>500000</v>
      </c>
      <c r="L2214" s="270">
        <v>1</v>
      </c>
      <c r="M2214" s="186" t="s">
        <v>13</v>
      </c>
      <c r="N2214" s="186" t="s">
        <v>3534</v>
      </c>
      <c r="O2214" s="186" t="s">
        <v>127</v>
      </c>
      <c r="P2214" s="186" t="s">
        <v>68</v>
      </c>
      <c r="Q2214" s="186" t="s">
        <v>497</v>
      </c>
    </row>
    <row r="2215" spans="1:17" ht="20.100000000000001" customHeight="1" x14ac:dyDescent="0.2">
      <c r="A2215" s="186" t="s">
        <v>3517</v>
      </c>
      <c r="B2215" s="186" t="s">
        <v>3518</v>
      </c>
      <c r="C2215" s="186" t="s">
        <v>787</v>
      </c>
      <c r="D2215" s="186" t="s">
        <v>787</v>
      </c>
      <c r="E2215" s="186" t="s">
        <v>1024</v>
      </c>
      <c r="F2215" s="186" t="s">
        <v>87</v>
      </c>
      <c r="G2215" s="186">
        <v>43191631</v>
      </c>
      <c r="H2215" s="229" t="s">
        <v>3535</v>
      </c>
      <c r="I2215" s="186">
        <v>10</v>
      </c>
      <c r="J2215" s="186" t="s">
        <v>33</v>
      </c>
      <c r="K2215" s="382">
        <v>100000</v>
      </c>
      <c r="L2215" s="270">
        <v>1</v>
      </c>
      <c r="M2215" s="186" t="s">
        <v>13</v>
      </c>
      <c r="N2215" s="186" t="s">
        <v>3532</v>
      </c>
      <c r="O2215" s="186" t="s">
        <v>127</v>
      </c>
      <c r="P2215" s="186" t="s">
        <v>68</v>
      </c>
      <c r="Q2215" s="186" t="s">
        <v>995</v>
      </c>
    </row>
    <row r="2216" spans="1:17" ht="20.100000000000001" customHeight="1" x14ac:dyDescent="0.2">
      <c r="A2216" s="186" t="s">
        <v>3536</v>
      </c>
      <c r="B2216" s="186" t="s">
        <v>3537</v>
      </c>
      <c r="C2216" s="186" t="s">
        <v>50</v>
      </c>
      <c r="D2216" s="186" t="s">
        <v>50</v>
      </c>
      <c r="E2216" s="186" t="s">
        <v>1024</v>
      </c>
      <c r="F2216" s="186" t="s">
        <v>87</v>
      </c>
      <c r="G2216" s="186">
        <v>43191600</v>
      </c>
      <c r="H2216" s="229" t="s">
        <v>3538</v>
      </c>
      <c r="I2216" s="186">
        <v>10</v>
      </c>
      <c r="J2216" s="186" t="s">
        <v>33</v>
      </c>
      <c r="K2216" s="382">
        <v>50000000</v>
      </c>
      <c r="L2216" s="270">
        <v>1</v>
      </c>
      <c r="M2216" s="186" t="s">
        <v>13</v>
      </c>
      <c r="N2216" s="186" t="s">
        <v>3539</v>
      </c>
      <c r="O2216" s="186" t="s">
        <v>127</v>
      </c>
      <c r="P2216" s="186" t="s">
        <v>68</v>
      </c>
      <c r="Q2216" s="186" t="s">
        <v>497</v>
      </c>
    </row>
    <row r="2217" spans="1:17" ht="20.100000000000001" customHeight="1" x14ac:dyDescent="0.2">
      <c r="A2217" s="186" t="s">
        <v>3536</v>
      </c>
      <c r="B2217" s="186" t="s">
        <v>3537</v>
      </c>
      <c r="C2217" s="186" t="s">
        <v>3540</v>
      </c>
      <c r="D2217" s="186" t="s">
        <v>3540</v>
      </c>
      <c r="E2217" s="186" t="s">
        <v>1072</v>
      </c>
      <c r="F2217" s="186" t="s">
        <v>91</v>
      </c>
      <c r="G2217" s="186">
        <v>73171504</v>
      </c>
      <c r="H2217" s="229" t="s">
        <v>3541</v>
      </c>
      <c r="I2217" s="186">
        <v>10</v>
      </c>
      <c r="J2217" s="186" t="s">
        <v>33</v>
      </c>
      <c r="K2217" s="382">
        <v>1850000</v>
      </c>
      <c r="L2217" s="270">
        <v>1</v>
      </c>
      <c r="M2217" s="186" t="s">
        <v>13</v>
      </c>
      <c r="N2217" s="186" t="s">
        <v>3542</v>
      </c>
      <c r="O2217" s="186" t="s">
        <v>68</v>
      </c>
      <c r="P2217" s="186" t="s">
        <v>67</v>
      </c>
      <c r="Q2217" s="186" t="s">
        <v>497</v>
      </c>
    </row>
    <row r="2218" spans="1:17" ht="20.100000000000001" customHeight="1" x14ac:dyDescent="0.2">
      <c r="A2218" s="186" t="s">
        <v>3536</v>
      </c>
      <c r="B2218" s="186" t="s">
        <v>3537</v>
      </c>
      <c r="C2218" s="186" t="s">
        <v>44</v>
      </c>
      <c r="D2218" s="186" t="s">
        <v>44</v>
      </c>
      <c r="E2218" s="186" t="s">
        <v>1082</v>
      </c>
      <c r="F2218" s="186" t="s">
        <v>93</v>
      </c>
      <c r="G2218" s="186">
        <v>46171619</v>
      </c>
      <c r="H2218" s="229" t="s">
        <v>3543</v>
      </c>
      <c r="I2218" s="186">
        <v>10</v>
      </c>
      <c r="J2218" s="186" t="s">
        <v>33</v>
      </c>
      <c r="K2218" s="382">
        <v>3000000</v>
      </c>
      <c r="L2218" s="270">
        <v>1</v>
      </c>
      <c r="M2218" s="186" t="s">
        <v>13</v>
      </c>
      <c r="N2218" s="186" t="s">
        <v>3544</v>
      </c>
      <c r="O2218" s="186" t="s">
        <v>68</v>
      </c>
      <c r="P2218" s="186" t="s">
        <v>35</v>
      </c>
      <c r="Q2218" s="186" t="s">
        <v>497</v>
      </c>
    </row>
    <row r="2219" spans="1:17" ht="20.100000000000001" customHeight="1" x14ac:dyDescent="0.2">
      <c r="A2219" s="186" t="s">
        <v>3536</v>
      </c>
      <c r="B2219" s="186" t="s">
        <v>3537</v>
      </c>
      <c r="C2219" s="186" t="s">
        <v>50</v>
      </c>
      <c r="D2219" s="186" t="s">
        <v>50</v>
      </c>
      <c r="E2219" s="186" t="s">
        <v>763</v>
      </c>
      <c r="F2219" s="186" t="s">
        <v>107</v>
      </c>
      <c r="G2219" s="186">
        <v>46171619</v>
      </c>
      <c r="H2219" s="229" t="s">
        <v>3545</v>
      </c>
      <c r="I2219" s="186">
        <v>10</v>
      </c>
      <c r="J2219" s="186" t="s">
        <v>33</v>
      </c>
      <c r="K2219" s="382">
        <v>17500000</v>
      </c>
      <c r="L2219" s="270">
        <v>1</v>
      </c>
      <c r="M2219" s="186" t="s">
        <v>13</v>
      </c>
      <c r="N2219" s="186" t="s">
        <v>3546</v>
      </c>
      <c r="O2219" s="186" t="s">
        <v>36</v>
      </c>
      <c r="P2219" s="186" t="s">
        <v>79</v>
      </c>
      <c r="Q2219" s="186" t="s">
        <v>497</v>
      </c>
    </row>
    <row r="2220" spans="1:17" ht="20.100000000000001" customHeight="1" x14ac:dyDescent="0.2">
      <c r="A2220" s="186" t="s">
        <v>3517</v>
      </c>
      <c r="B2220" s="186" t="s">
        <v>3518</v>
      </c>
      <c r="C2220" s="186" t="s">
        <v>50</v>
      </c>
      <c r="D2220" s="186" t="s">
        <v>50</v>
      </c>
      <c r="E2220" s="186" t="s">
        <v>763</v>
      </c>
      <c r="F2220" s="186" t="s">
        <v>107</v>
      </c>
      <c r="G2220" s="186">
        <v>46171619</v>
      </c>
      <c r="H2220" s="229" t="s">
        <v>3547</v>
      </c>
      <c r="I2220" s="186">
        <v>10</v>
      </c>
      <c r="J2220" s="186" t="s">
        <v>33</v>
      </c>
      <c r="K2220" s="382">
        <v>4760000</v>
      </c>
      <c r="L2220" s="270">
        <v>2</v>
      </c>
      <c r="M2220" s="186" t="s">
        <v>13</v>
      </c>
      <c r="N2220" s="186" t="s">
        <v>3548</v>
      </c>
      <c r="O2220" s="186" t="s">
        <v>36</v>
      </c>
      <c r="P2220" s="186" t="s">
        <v>79</v>
      </c>
      <c r="Q2220" s="186" t="s">
        <v>497</v>
      </c>
    </row>
    <row r="2221" spans="1:17" ht="20.100000000000001" customHeight="1" x14ac:dyDescent="0.2">
      <c r="A2221" s="186" t="s">
        <v>3517</v>
      </c>
      <c r="B2221" s="186" t="s">
        <v>3518</v>
      </c>
      <c r="C2221" s="186" t="s">
        <v>787</v>
      </c>
      <c r="D2221" s="186" t="s">
        <v>787</v>
      </c>
      <c r="E2221" s="186" t="s">
        <v>769</v>
      </c>
      <c r="F2221" s="186" t="s">
        <v>110</v>
      </c>
      <c r="G2221" s="186">
        <v>50201700</v>
      </c>
      <c r="H2221" s="229" t="s">
        <v>3549</v>
      </c>
      <c r="I2221" s="186">
        <v>10</v>
      </c>
      <c r="J2221" s="186" t="s">
        <v>33</v>
      </c>
      <c r="K2221" s="382">
        <v>20000000</v>
      </c>
      <c r="L2221" s="270">
        <v>1</v>
      </c>
      <c r="M2221" s="186" t="s">
        <v>13</v>
      </c>
      <c r="N2221" s="186" t="s">
        <v>3550</v>
      </c>
      <c r="O2221" s="186" t="s">
        <v>127</v>
      </c>
      <c r="P2221" s="186" t="s">
        <v>68</v>
      </c>
      <c r="Q2221" s="186" t="s">
        <v>497</v>
      </c>
    </row>
    <row r="2222" spans="1:17" ht="20.100000000000001" customHeight="1" x14ac:dyDescent="0.2">
      <c r="A2222" s="186" t="s">
        <v>3536</v>
      </c>
      <c r="B2222" s="186" t="s">
        <v>3537</v>
      </c>
      <c r="C2222" s="186" t="s">
        <v>3551</v>
      </c>
      <c r="D2222" s="186" t="s">
        <v>3551</v>
      </c>
      <c r="E2222" s="186" t="s">
        <v>769</v>
      </c>
      <c r="F2222" s="186" t="s">
        <v>110</v>
      </c>
      <c r="G2222" s="186">
        <v>50201700</v>
      </c>
      <c r="H2222" s="229" t="s">
        <v>3549</v>
      </c>
      <c r="I2222" s="186">
        <v>10</v>
      </c>
      <c r="J2222" s="186" t="s">
        <v>33</v>
      </c>
      <c r="K2222" s="382">
        <v>22000000</v>
      </c>
      <c r="L2222" s="270">
        <v>1</v>
      </c>
      <c r="M2222" s="186" t="s">
        <v>13</v>
      </c>
      <c r="N2222" s="186" t="s">
        <v>3552</v>
      </c>
      <c r="O2222" s="186" t="s">
        <v>127</v>
      </c>
      <c r="P2222" s="186" t="s">
        <v>68</v>
      </c>
      <c r="Q2222" s="186" t="s">
        <v>497</v>
      </c>
    </row>
    <row r="2223" spans="1:17" ht="20.100000000000001" customHeight="1" x14ac:dyDescent="0.2">
      <c r="A2223" s="186" t="s">
        <v>3553</v>
      </c>
      <c r="B2223" s="186" t="s">
        <v>3554</v>
      </c>
      <c r="C2223" s="186" t="s">
        <v>787</v>
      </c>
      <c r="D2223" s="186" t="s">
        <v>787</v>
      </c>
      <c r="E2223" s="186" t="s">
        <v>769</v>
      </c>
      <c r="F2223" s="186" t="s">
        <v>110</v>
      </c>
      <c r="G2223" s="186">
        <v>50201700</v>
      </c>
      <c r="H2223" s="229" t="s">
        <v>3549</v>
      </c>
      <c r="I2223" s="186">
        <v>10</v>
      </c>
      <c r="J2223" s="186" t="s">
        <v>33</v>
      </c>
      <c r="K2223" s="382">
        <v>5000000</v>
      </c>
      <c r="L2223" s="270">
        <v>1</v>
      </c>
      <c r="M2223" s="186" t="s">
        <v>13</v>
      </c>
      <c r="N2223" s="186" t="s">
        <v>3555</v>
      </c>
      <c r="O2223" s="186" t="s">
        <v>127</v>
      </c>
      <c r="P2223" s="186" t="s">
        <v>68</v>
      </c>
      <c r="Q2223" s="186" t="s">
        <v>497</v>
      </c>
    </row>
    <row r="2224" spans="1:17" ht="20.100000000000001" customHeight="1" x14ac:dyDescent="0.2">
      <c r="A2224" s="186" t="s">
        <v>3517</v>
      </c>
      <c r="B2224" s="186" t="s">
        <v>3518</v>
      </c>
      <c r="C2224" s="186" t="s">
        <v>50</v>
      </c>
      <c r="D2224" s="186" t="s">
        <v>50</v>
      </c>
      <c r="E2224" s="186" t="s">
        <v>1101</v>
      </c>
      <c r="F2224" s="186" t="s">
        <v>189</v>
      </c>
      <c r="G2224" s="186">
        <v>46182306</v>
      </c>
      <c r="H2224" s="229" t="s">
        <v>3556</v>
      </c>
      <c r="I2224" s="186">
        <v>10</v>
      </c>
      <c r="J2224" s="186" t="s">
        <v>33</v>
      </c>
      <c r="K2224" s="382">
        <v>1500000</v>
      </c>
      <c r="L2224" s="270">
        <v>1</v>
      </c>
      <c r="M2224" s="186" t="s">
        <v>13</v>
      </c>
      <c r="N2224" s="186" t="s">
        <v>3557</v>
      </c>
      <c r="O2224" s="186" t="s">
        <v>67</v>
      </c>
      <c r="P2224" s="186" t="s">
        <v>35</v>
      </c>
      <c r="Q2224" s="186" t="s">
        <v>497</v>
      </c>
    </row>
    <row r="2225" spans="1:17" ht="20.100000000000001" customHeight="1" x14ac:dyDescent="0.2">
      <c r="A2225" s="186" t="s">
        <v>3517</v>
      </c>
      <c r="B2225" s="186" t="s">
        <v>3518</v>
      </c>
      <c r="C2225" s="186" t="s">
        <v>3558</v>
      </c>
      <c r="D2225" s="186" t="s">
        <v>3558</v>
      </c>
      <c r="E2225" s="186" t="s">
        <v>776</v>
      </c>
      <c r="F2225" s="186" t="s">
        <v>229</v>
      </c>
      <c r="G2225" s="186">
        <v>44121600</v>
      </c>
      <c r="H2225" s="229" t="s">
        <v>3559</v>
      </c>
      <c r="I2225" s="186">
        <v>10</v>
      </c>
      <c r="J2225" s="186" t="s">
        <v>33</v>
      </c>
      <c r="K2225" s="382">
        <v>30000000</v>
      </c>
      <c r="L2225" s="270">
        <v>1</v>
      </c>
      <c r="M2225" s="186" t="s">
        <v>13</v>
      </c>
      <c r="N2225" s="186" t="s">
        <v>3560</v>
      </c>
      <c r="O2225" s="186" t="s">
        <v>127</v>
      </c>
      <c r="P2225" s="186" t="s">
        <v>68</v>
      </c>
      <c r="Q2225" s="186" t="s">
        <v>429</v>
      </c>
    </row>
    <row r="2226" spans="1:17" ht="20.100000000000001" customHeight="1" x14ac:dyDescent="0.2">
      <c r="A2226" s="186" t="s">
        <v>3536</v>
      </c>
      <c r="B2226" s="186" t="s">
        <v>3537</v>
      </c>
      <c r="C2226" s="186" t="s">
        <v>3558</v>
      </c>
      <c r="D2226" s="186" t="s">
        <v>3558</v>
      </c>
      <c r="E2226" s="186" t="s">
        <v>776</v>
      </c>
      <c r="F2226" s="186" t="s">
        <v>229</v>
      </c>
      <c r="G2226" s="186">
        <v>14101501</v>
      </c>
      <c r="H2226" s="229" t="s">
        <v>3561</v>
      </c>
      <c r="I2226" s="186">
        <v>10</v>
      </c>
      <c r="J2226" s="186" t="s">
        <v>33</v>
      </c>
      <c r="K2226" s="382">
        <v>89600000</v>
      </c>
      <c r="L2226" s="270">
        <v>1</v>
      </c>
      <c r="M2226" s="186" t="s">
        <v>13</v>
      </c>
      <c r="N2226" s="186" t="s">
        <v>3562</v>
      </c>
      <c r="O2226" s="186" t="s">
        <v>127</v>
      </c>
      <c r="P2226" s="186" t="s">
        <v>68</v>
      </c>
      <c r="Q2226" s="186" t="s">
        <v>429</v>
      </c>
    </row>
    <row r="2227" spans="1:17" ht="20.100000000000001" customHeight="1" x14ac:dyDescent="0.2">
      <c r="A2227" s="186" t="s">
        <v>3553</v>
      </c>
      <c r="B2227" s="186" t="s">
        <v>3554</v>
      </c>
      <c r="C2227" s="186" t="s">
        <v>787</v>
      </c>
      <c r="D2227" s="186" t="s">
        <v>787</v>
      </c>
      <c r="E2227" s="186" t="s">
        <v>776</v>
      </c>
      <c r="F2227" s="186" t="s">
        <v>229</v>
      </c>
      <c r="G2227" s="186">
        <v>44121600</v>
      </c>
      <c r="H2227" s="229" t="s">
        <v>3563</v>
      </c>
      <c r="I2227" s="186">
        <v>10</v>
      </c>
      <c r="J2227" s="186" t="s">
        <v>33</v>
      </c>
      <c r="K2227" s="382">
        <v>4000000</v>
      </c>
      <c r="L2227" s="270">
        <v>1</v>
      </c>
      <c r="M2227" s="186" t="s">
        <v>13</v>
      </c>
      <c r="N2227" s="186" t="s">
        <v>3564</v>
      </c>
      <c r="O2227" s="186" t="s">
        <v>127</v>
      </c>
      <c r="P2227" s="186" t="s">
        <v>68</v>
      </c>
      <c r="Q2227" s="186" t="s">
        <v>429</v>
      </c>
    </row>
    <row r="2228" spans="1:17" ht="20.100000000000001" customHeight="1" x14ac:dyDescent="0.2">
      <c r="A2228" s="186" t="s">
        <v>3522</v>
      </c>
      <c r="B2228" s="186" t="s">
        <v>484</v>
      </c>
      <c r="C2228" s="186" t="s">
        <v>484</v>
      </c>
      <c r="D2228" s="186" t="s">
        <v>484</v>
      </c>
      <c r="E2228" s="186" t="s">
        <v>776</v>
      </c>
      <c r="F2228" s="186" t="s">
        <v>229</v>
      </c>
      <c r="G2228" s="186">
        <v>14101500</v>
      </c>
      <c r="H2228" s="229" t="s">
        <v>3565</v>
      </c>
      <c r="I2228" s="186">
        <v>16</v>
      </c>
      <c r="J2228" s="186" t="s">
        <v>33</v>
      </c>
      <c r="K2228" s="382">
        <v>2000000</v>
      </c>
      <c r="L2228" s="270">
        <v>1</v>
      </c>
      <c r="M2228" s="186" t="s">
        <v>13</v>
      </c>
      <c r="N2228" s="186" t="s">
        <v>3566</v>
      </c>
      <c r="O2228" s="186" t="s">
        <v>127</v>
      </c>
      <c r="P2228" s="186" t="s">
        <v>68</v>
      </c>
      <c r="Q2228" s="186" t="s">
        <v>429</v>
      </c>
    </row>
    <row r="2229" spans="1:17" ht="20.100000000000001" customHeight="1" x14ac:dyDescent="0.2">
      <c r="A2229" s="186" t="s">
        <v>3567</v>
      </c>
      <c r="B2229" s="186" t="s">
        <v>3568</v>
      </c>
      <c r="C2229" s="186" t="s">
        <v>3568</v>
      </c>
      <c r="D2229" s="186" t="s">
        <v>3568</v>
      </c>
      <c r="E2229" s="186" t="s">
        <v>776</v>
      </c>
      <c r="F2229" s="186" t="s">
        <v>229</v>
      </c>
      <c r="G2229" s="186">
        <v>14111507</v>
      </c>
      <c r="H2229" s="383" t="s">
        <v>3569</v>
      </c>
      <c r="I2229" s="186">
        <v>16</v>
      </c>
      <c r="J2229" s="186" t="s">
        <v>33</v>
      </c>
      <c r="K2229" s="382">
        <v>470000</v>
      </c>
      <c r="L2229" s="270">
        <v>1</v>
      </c>
      <c r="M2229" s="186" t="s">
        <v>13</v>
      </c>
      <c r="N2229" s="186" t="s">
        <v>3566</v>
      </c>
      <c r="O2229" s="186" t="s">
        <v>127</v>
      </c>
      <c r="P2229" s="186" t="s">
        <v>68</v>
      </c>
      <c r="Q2229" s="186" t="s">
        <v>429</v>
      </c>
    </row>
    <row r="2230" spans="1:17" ht="20.100000000000001" customHeight="1" x14ac:dyDescent="0.2">
      <c r="A2230" s="186" t="s">
        <v>3567</v>
      </c>
      <c r="B2230" s="186" t="s">
        <v>3568</v>
      </c>
      <c r="C2230" s="186" t="s">
        <v>3568</v>
      </c>
      <c r="D2230" s="186" t="s">
        <v>3568</v>
      </c>
      <c r="E2230" s="186" t="s">
        <v>776</v>
      </c>
      <c r="F2230" s="186" t="s">
        <v>229</v>
      </c>
      <c r="G2230" s="186">
        <v>14111507</v>
      </c>
      <c r="H2230" s="383" t="s">
        <v>3570</v>
      </c>
      <c r="I2230" s="186">
        <v>16</v>
      </c>
      <c r="J2230" s="186" t="s">
        <v>33</v>
      </c>
      <c r="K2230" s="382">
        <v>470000</v>
      </c>
      <c r="L2230" s="270">
        <v>1</v>
      </c>
      <c r="M2230" s="186" t="s">
        <v>13</v>
      </c>
      <c r="N2230" s="186" t="s">
        <v>3566</v>
      </c>
      <c r="O2230" s="186" t="s">
        <v>127</v>
      </c>
      <c r="P2230" s="186" t="s">
        <v>68</v>
      </c>
      <c r="Q2230" s="186" t="s">
        <v>429</v>
      </c>
    </row>
    <row r="2231" spans="1:17" ht="20.100000000000001" customHeight="1" x14ac:dyDescent="0.2">
      <c r="A2231" s="186" t="s">
        <v>3567</v>
      </c>
      <c r="B2231" s="186" t="s">
        <v>3568</v>
      </c>
      <c r="C2231" s="186" t="s">
        <v>3568</v>
      </c>
      <c r="D2231" s="186" t="s">
        <v>3568</v>
      </c>
      <c r="E2231" s="186" t="s">
        <v>776</v>
      </c>
      <c r="F2231" s="186" t="s">
        <v>229</v>
      </c>
      <c r="G2231" s="186">
        <v>14111807</v>
      </c>
      <c r="H2231" s="383" t="s">
        <v>3571</v>
      </c>
      <c r="I2231" s="186">
        <v>16</v>
      </c>
      <c r="J2231" s="186" t="s">
        <v>33</v>
      </c>
      <c r="K2231" s="382">
        <v>200000</v>
      </c>
      <c r="L2231" s="270">
        <v>1</v>
      </c>
      <c r="M2231" s="186" t="s">
        <v>13</v>
      </c>
      <c r="N2231" s="186" t="s">
        <v>3566</v>
      </c>
      <c r="O2231" s="186" t="s">
        <v>127</v>
      </c>
      <c r="P2231" s="186" t="s">
        <v>68</v>
      </c>
      <c r="Q2231" s="186" t="s">
        <v>429</v>
      </c>
    </row>
    <row r="2232" spans="1:17" ht="20.100000000000001" customHeight="1" x14ac:dyDescent="0.2">
      <c r="A2232" s="186" t="s">
        <v>3567</v>
      </c>
      <c r="B2232" s="186" t="s">
        <v>3568</v>
      </c>
      <c r="C2232" s="186" t="s">
        <v>3568</v>
      </c>
      <c r="D2232" s="186" t="s">
        <v>3568</v>
      </c>
      <c r="E2232" s="186" t="s">
        <v>776</v>
      </c>
      <c r="F2232" s="186" t="s">
        <v>229</v>
      </c>
      <c r="G2232" s="186">
        <v>44122003</v>
      </c>
      <c r="H2232" s="383" t="s">
        <v>3572</v>
      </c>
      <c r="I2232" s="186">
        <v>16</v>
      </c>
      <c r="J2232" s="186" t="s">
        <v>33</v>
      </c>
      <c r="K2232" s="382">
        <v>240000</v>
      </c>
      <c r="L2232" s="270">
        <v>1</v>
      </c>
      <c r="M2232" s="186" t="s">
        <v>13</v>
      </c>
      <c r="N2232" s="186" t="s">
        <v>3566</v>
      </c>
      <c r="O2232" s="186" t="s">
        <v>127</v>
      </c>
      <c r="P2232" s="186" t="s">
        <v>68</v>
      </c>
      <c r="Q2232" s="186" t="s">
        <v>429</v>
      </c>
    </row>
    <row r="2233" spans="1:17" ht="20.100000000000001" customHeight="1" x14ac:dyDescent="0.2">
      <c r="A2233" s="186" t="s">
        <v>3567</v>
      </c>
      <c r="B2233" s="186" t="s">
        <v>3568</v>
      </c>
      <c r="C2233" s="186" t="s">
        <v>3568</v>
      </c>
      <c r="D2233" s="186" t="s">
        <v>3568</v>
      </c>
      <c r="E2233" s="186" t="s">
        <v>776</v>
      </c>
      <c r="F2233" s="186" t="s">
        <v>229</v>
      </c>
      <c r="G2233" s="186">
        <v>60121124</v>
      </c>
      <c r="H2233" s="383" t="s">
        <v>3573</v>
      </c>
      <c r="I2233" s="186">
        <v>16</v>
      </c>
      <c r="J2233" s="186" t="s">
        <v>33</v>
      </c>
      <c r="K2233" s="382">
        <v>120000</v>
      </c>
      <c r="L2233" s="270">
        <v>1</v>
      </c>
      <c r="M2233" s="186" t="s">
        <v>13</v>
      </c>
      <c r="N2233" s="186" t="s">
        <v>3566</v>
      </c>
      <c r="O2233" s="186" t="s">
        <v>127</v>
      </c>
      <c r="P2233" s="186" t="s">
        <v>68</v>
      </c>
      <c r="Q2233" s="186" t="s">
        <v>429</v>
      </c>
    </row>
    <row r="2234" spans="1:17" ht="20.100000000000001" customHeight="1" x14ac:dyDescent="0.2">
      <c r="A2234" s="186" t="s">
        <v>3574</v>
      </c>
      <c r="B2234" s="186" t="s">
        <v>3575</v>
      </c>
      <c r="C2234" s="186" t="s">
        <v>3575</v>
      </c>
      <c r="D2234" s="186" t="s">
        <v>3575</v>
      </c>
      <c r="E2234" s="186" t="s">
        <v>776</v>
      </c>
      <c r="F2234" s="186" t="s">
        <v>229</v>
      </c>
      <c r="G2234" s="186">
        <v>14111507</v>
      </c>
      <c r="H2234" s="229" t="s">
        <v>3576</v>
      </c>
      <c r="I2234" s="186">
        <v>16</v>
      </c>
      <c r="J2234" s="186" t="s">
        <v>33</v>
      </c>
      <c r="K2234" s="382">
        <v>3000000</v>
      </c>
      <c r="L2234" s="270">
        <v>1</v>
      </c>
      <c r="M2234" s="186" t="s">
        <v>13</v>
      </c>
      <c r="N2234" s="186" t="s">
        <v>3566</v>
      </c>
      <c r="O2234" s="186" t="s">
        <v>127</v>
      </c>
      <c r="P2234" s="186" t="s">
        <v>68</v>
      </c>
      <c r="Q2234" s="186" t="s">
        <v>429</v>
      </c>
    </row>
    <row r="2235" spans="1:17" ht="20.100000000000001" customHeight="1" x14ac:dyDescent="0.2">
      <c r="A2235" s="186" t="s">
        <v>3517</v>
      </c>
      <c r="B2235" s="186" t="s">
        <v>3518</v>
      </c>
      <c r="C2235" s="186" t="s">
        <v>3577</v>
      </c>
      <c r="D2235" s="186" t="s">
        <v>3577</v>
      </c>
      <c r="E2235" s="186" t="s">
        <v>781</v>
      </c>
      <c r="F2235" s="186" t="s">
        <v>233</v>
      </c>
      <c r="G2235" s="186">
        <v>15101506</v>
      </c>
      <c r="H2235" s="229" t="s">
        <v>3578</v>
      </c>
      <c r="I2235" s="186">
        <v>10</v>
      </c>
      <c r="J2235" s="186" t="s">
        <v>230</v>
      </c>
      <c r="K2235" s="382">
        <v>1120090000</v>
      </c>
      <c r="L2235" s="270">
        <v>1</v>
      </c>
      <c r="M2235" s="186" t="s">
        <v>3579</v>
      </c>
      <c r="N2235" s="186" t="s">
        <v>3580</v>
      </c>
      <c r="O2235" s="186" t="s">
        <v>67</v>
      </c>
      <c r="P2235" s="186" t="s">
        <v>36</v>
      </c>
      <c r="Q2235" s="186" t="s">
        <v>995</v>
      </c>
    </row>
    <row r="2236" spans="1:17" ht="20.100000000000001" customHeight="1" x14ac:dyDescent="0.2">
      <c r="A2236" s="186" t="s">
        <v>3536</v>
      </c>
      <c r="B2236" s="186" t="s">
        <v>3537</v>
      </c>
      <c r="C2236" s="186" t="s">
        <v>3577</v>
      </c>
      <c r="D2236" s="186" t="s">
        <v>3577</v>
      </c>
      <c r="E2236" s="186" t="s">
        <v>781</v>
      </c>
      <c r="F2236" s="186" t="s">
        <v>233</v>
      </c>
      <c r="G2236" s="186">
        <v>15101505</v>
      </c>
      <c r="H2236" s="229" t="s">
        <v>3581</v>
      </c>
      <c r="I2236" s="186">
        <v>10</v>
      </c>
      <c r="J2236" s="186" t="s">
        <v>230</v>
      </c>
      <c r="K2236" s="382">
        <v>1535250000</v>
      </c>
      <c r="L2236" s="270">
        <v>1</v>
      </c>
      <c r="M2236" s="186" t="s">
        <v>3579</v>
      </c>
      <c r="N2236" s="186" t="s">
        <v>3582</v>
      </c>
      <c r="O2236" s="186" t="s">
        <v>67</v>
      </c>
      <c r="P2236" s="186" t="s">
        <v>36</v>
      </c>
      <c r="Q2236" s="186" t="s">
        <v>429</v>
      </c>
    </row>
    <row r="2237" spans="1:17" ht="20.100000000000001" customHeight="1" x14ac:dyDescent="0.2">
      <c r="A2237" s="186" t="s">
        <v>3553</v>
      </c>
      <c r="B2237" s="186" t="s">
        <v>3554</v>
      </c>
      <c r="C2237" s="186" t="s">
        <v>787</v>
      </c>
      <c r="D2237" s="186" t="s">
        <v>787</v>
      </c>
      <c r="E2237" s="186" t="s">
        <v>781</v>
      </c>
      <c r="F2237" s="186" t="s">
        <v>233</v>
      </c>
      <c r="G2237" s="186">
        <v>15101506</v>
      </c>
      <c r="H2237" s="229" t="s">
        <v>3583</v>
      </c>
      <c r="I2237" s="186">
        <v>10</v>
      </c>
      <c r="J2237" s="186" t="s">
        <v>230</v>
      </c>
      <c r="K2237" s="382">
        <v>69670000</v>
      </c>
      <c r="L2237" s="270">
        <v>1</v>
      </c>
      <c r="M2237" s="186" t="s">
        <v>3579</v>
      </c>
      <c r="N2237" s="186" t="s">
        <v>3584</v>
      </c>
      <c r="O2237" s="186" t="s">
        <v>67</v>
      </c>
      <c r="P2237" s="186" t="s">
        <v>35</v>
      </c>
      <c r="Q2237" s="186" t="s">
        <v>995</v>
      </c>
    </row>
    <row r="2238" spans="1:17" ht="20.100000000000001" customHeight="1" x14ac:dyDescent="0.2">
      <c r="A2238" s="186" t="s">
        <v>3517</v>
      </c>
      <c r="B2238" s="186" t="s">
        <v>3518</v>
      </c>
      <c r="C2238" s="186" t="s">
        <v>3540</v>
      </c>
      <c r="D2238" s="186" t="s">
        <v>3540</v>
      </c>
      <c r="E2238" s="186" t="s">
        <v>789</v>
      </c>
      <c r="F2238" s="186" t="s">
        <v>531</v>
      </c>
      <c r="G2238" s="186">
        <v>12352104</v>
      </c>
      <c r="H2238" s="229" t="s">
        <v>3585</v>
      </c>
      <c r="I2238" s="186">
        <v>10</v>
      </c>
      <c r="J2238" s="186" t="s">
        <v>33</v>
      </c>
      <c r="K2238" s="382">
        <v>500000</v>
      </c>
      <c r="L2238" s="270">
        <v>100</v>
      </c>
      <c r="M2238" s="186" t="s">
        <v>13</v>
      </c>
      <c r="N2238" s="186" t="s">
        <v>3586</v>
      </c>
      <c r="O2238" s="186" t="s">
        <v>68</v>
      </c>
      <c r="P2238" s="186" t="s">
        <v>67</v>
      </c>
      <c r="Q2238" s="186" t="s">
        <v>497</v>
      </c>
    </row>
    <row r="2239" spans="1:17" ht="20.100000000000001" customHeight="1" x14ac:dyDescent="0.2">
      <c r="A2239" s="186" t="s">
        <v>3517</v>
      </c>
      <c r="B2239" s="186" t="s">
        <v>3518</v>
      </c>
      <c r="C2239" s="186" t="s">
        <v>3577</v>
      </c>
      <c r="D2239" s="186" t="s">
        <v>3577</v>
      </c>
      <c r="E2239" s="186" t="s">
        <v>789</v>
      </c>
      <c r="F2239" s="186" t="s">
        <v>531</v>
      </c>
      <c r="G2239" s="186">
        <v>13101904</v>
      </c>
      <c r="H2239" s="229" t="s">
        <v>3587</v>
      </c>
      <c r="I2239" s="186">
        <v>10</v>
      </c>
      <c r="J2239" s="186" t="s">
        <v>33</v>
      </c>
      <c r="K2239" s="382">
        <v>1000000</v>
      </c>
      <c r="L2239" s="270">
        <v>1</v>
      </c>
      <c r="M2239" s="186" t="s">
        <v>3579</v>
      </c>
      <c r="N2239" s="186" t="s">
        <v>3588</v>
      </c>
      <c r="O2239" s="186" t="s">
        <v>68</v>
      </c>
      <c r="P2239" s="186" t="s">
        <v>67</v>
      </c>
      <c r="Q2239" s="186" t="s">
        <v>429</v>
      </c>
    </row>
    <row r="2240" spans="1:17" ht="20.100000000000001" customHeight="1" x14ac:dyDescent="0.2">
      <c r="A2240" s="186" t="s">
        <v>3536</v>
      </c>
      <c r="B2240" s="186" t="s">
        <v>3537</v>
      </c>
      <c r="C2240" s="186" t="s">
        <v>3577</v>
      </c>
      <c r="D2240" s="186" t="s">
        <v>3577</v>
      </c>
      <c r="E2240" s="186" t="s">
        <v>789</v>
      </c>
      <c r="F2240" s="186" t="s">
        <v>531</v>
      </c>
      <c r="G2240" s="186">
        <v>13101904</v>
      </c>
      <c r="H2240" s="229" t="s">
        <v>3587</v>
      </c>
      <c r="I2240" s="186">
        <v>10</v>
      </c>
      <c r="J2240" s="186" t="s">
        <v>33</v>
      </c>
      <c r="K2240" s="382">
        <v>5000000</v>
      </c>
      <c r="L2240" s="270">
        <v>1</v>
      </c>
      <c r="M2240" s="186" t="s">
        <v>3579</v>
      </c>
      <c r="N2240" s="186" t="s">
        <v>3589</v>
      </c>
      <c r="O2240" s="186" t="s">
        <v>68</v>
      </c>
      <c r="P2240" s="186" t="s">
        <v>67</v>
      </c>
      <c r="Q2240" s="186" t="s">
        <v>429</v>
      </c>
    </row>
    <row r="2241" spans="1:17" ht="24" customHeight="1" x14ac:dyDescent="0.2">
      <c r="A2241" s="186" t="s">
        <v>3517</v>
      </c>
      <c r="B2241" s="186" t="s">
        <v>3518</v>
      </c>
      <c r="C2241" s="186" t="s">
        <v>787</v>
      </c>
      <c r="D2241" s="186" t="s">
        <v>787</v>
      </c>
      <c r="E2241" s="186" t="s">
        <v>803</v>
      </c>
      <c r="F2241" s="186" t="s">
        <v>240</v>
      </c>
      <c r="G2241" s="186">
        <v>47131700</v>
      </c>
      <c r="H2241" s="229" t="s">
        <v>3590</v>
      </c>
      <c r="I2241" s="186">
        <v>10</v>
      </c>
      <c r="J2241" s="186" t="s">
        <v>33</v>
      </c>
      <c r="K2241" s="382">
        <v>77200000</v>
      </c>
      <c r="L2241" s="270">
        <v>1</v>
      </c>
      <c r="M2241" s="186" t="s">
        <v>13</v>
      </c>
      <c r="N2241" s="186" t="s">
        <v>3591</v>
      </c>
      <c r="O2241" s="186" t="s">
        <v>127</v>
      </c>
      <c r="P2241" s="186" t="s">
        <v>68</v>
      </c>
      <c r="Q2241" s="186" t="s">
        <v>497</v>
      </c>
    </row>
    <row r="2242" spans="1:17" ht="24.75" customHeight="1" x14ac:dyDescent="0.2">
      <c r="A2242" s="186" t="s">
        <v>3517</v>
      </c>
      <c r="B2242" s="186" t="s">
        <v>3518</v>
      </c>
      <c r="C2242" s="186" t="s">
        <v>787</v>
      </c>
      <c r="D2242" s="186" t="s">
        <v>787</v>
      </c>
      <c r="E2242" s="186" t="s">
        <v>803</v>
      </c>
      <c r="F2242" s="186" t="s">
        <v>240</v>
      </c>
      <c r="G2242" s="308">
        <v>72152005</v>
      </c>
      <c r="H2242" s="229" t="s">
        <v>3592</v>
      </c>
      <c r="I2242" s="186">
        <v>10</v>
      </c>
      <c r="J2242" s="186" t="s">
        <v>33</v>
      </c>
      <c r="K2242" s="382">
        <v>5000000</v>
      </c>
      <c r="L2242" s="186">
        <v>1</v>
      </c>
      <c r="M2242" s="186" t="s">
        <v>13</v>
      </c>
      <c r="N2242" s="186" t="s">
        <v>3593</v>
      </c>
      <c r="O2242" s="186" t="s">
        <v>127</v>
      </c>
      <c r="P2242" s="186" t="s">
        <v>68</v>
      </c>
      <c r="Q2242" s="186" t="s">
        <v>995</v>
      </c>
    </row>
    <row r="2243" spans="1:17" ht="17.25" customHeight="1" x14ac:dyDescent="0.2">
      <c r="A2243" s="186" t="s">
        <v>3517</v>
      </c>
      <c r="B2243" s="186" t="s">
        <v>3518</v>
      </c>
      <c r="C2243" s="186" t="s">
        <v>787</v>
      </c>
      <c r="D2243" s="186" t="s">
        <v>787</v>
      </c>
      <c r="E2243" s="186" t="s">
        <v>803</v>
      </c>
      <c r="F2243" s="186" t="s">
        <v>240</v>
      </c>
      <c r="G2243" s="308">
        <v>31211501</v>
      </c>
      <c r="H2243" s="229" t="s">
        <v>3594</v>
      </c>
      <c r="I2243" s="186">
        <v>10</v>
      </c>
      <c r="J2243" s="186" t="s">
        <v>33</v>
      </c>
      <c r="K2243" s="382">
        <v>25000000</v>
      </c>
      <c r="L2243" s="186">
        <v>1</v>
      </c>
      <c r="M2243" s="186" t="s">
        <v>13</v>
      </c>
      <c r="N2243" s="186" t="s">
        <v>3593</v>
      </c>
      <c r="O2243" s="186" t="s">
        <v>127</v>
      </c>
      <c r="P2243" s="186" t="s">
        <v>68</v>
      </c>
      <c r="Q2243" s="186" t="s">
        <v>995</v>
      </c>
    </row>
    <row r="2244" spans="1:17" ht="15.75" customHeight="1" x14ac:dyDescent="0.2">
      <c r="A2244" s="186" t="s">
        <v>3517</v>
      </c>
      <c r="B2244" s="186" t="s">
        <v>3518</v>
      </c>
      <c r="C2244" s="186" t="s">
        <v>787</v>
      </c>
      <c r="D2244" s="186" t="s">
        <v>787</v>
      </c>
      <c r="E2244" s="186" t="s">
        <v>803</v>
      </c>
      <c r="F2244" s="186" t="s">
        <v>240</v>
      </c>
      <c r="G2244" s="308">
        <v>15121800</v>
      </c>
      <c r="H2244" s="229" t="s">
        <v>3595</v>
      </c>
      <c r="I2244" s="186">
        <v>10</v>
      </c>
      <c r="J2244" s="186" t="s">
        <v>33</v>
      </c>
      <c r="K2244" s="382">
        <v>5000000</v>
      </c>
      <c r="L2244" s="186">
        <v>1</v>
      </c>
      <c r="M2244" s="186" t="s">
        <v>13</v>
      </c>
      <c r="N2244" s="186" t="s">
        <v>3593</v>
      </c>
      <c r="O2244" s="186" t="s">
        <v>127</v>
      </c>
      <c r="P2244" s="186" t="s">
        <v>68</v>
      </c>
      <c r="Q2244" s="186" t="s">
        <v>995</v>
      </c>
    </row>
    <row r="2245" spans="1:17" ht="16.5" customHeight="1" x14ac:dyDescent="0.2">
      <c r="A2245" s="186" t="s">
        <v>3517</v>
      </c>
      <c r="B2245" s="186" t="s">
        <v>3518</v>
      </c>
      <c r="C2245" s="186" t="s">
        <v>787</v>
      </c>
      <c r="D2245" s="186" t="s">
        <v>787</v>
      </c>
      <c r="E2245" s="186" t="s">
        <v>803</v>
      </c>
      <c r="F2245" s="186" t="s">
        <v>240</v>
      </c>
      <c r="G2245" s="308">
        <v>31201610</v>
      </c>
      <c r="H2245" s="229" t="s">
        <v>3596</v>
      </c>
      <c r="I2245" s="186">
        <v>10</v>
      </c>
      <c r="J2245" s="186" t="s">
        <v>33</v>
      </c>
      <c r="K2245" s="382">
        <v>5000000</v>
      </c>
      <c r="L2245" s="186">
        <v>1</v>
      </c>
      <c r="M2245" s="186" t="s">
        <v>13</v>
      </c>
      <c r="N2245" s="186" t="s">
        <v>3593</v>
      </c>
      <c r="O2245" s="186" t="s">
        <v>127</v>
      </c>
      <c r="P2245" s="186" t="s">
        <v>68</v>
      </c>
      <c r="Q2245" s="186" t="s">
        <v>995</v>
      </c>
    </row>
    <row r="2246" spans="1:17" ht="20.25" customHeight="1" x14ac:dyDescent="0.2">
      <c r="A2246" s="186" t="s">
        <v>3517</v>
      </c>
      <c r="B2246" s="186" t="s">
        <v>3518</v>
      </c>
      <c r="C2246" s="186" t="s">
        <v>787</v>
      </c>
      <c r="D2246" s="186" t="s">
        <v>787</v>
      </c>
      <c r="E2246" s="186" t="s">
        <v>803</v>
      </c>
      <c r="F2246" s="186" t="s">
        <v>240</v>
      </c>
      <c r="G2246" s="308">
        <v>31201610</v>
      </c>
      <c r="H2246" s="229" t="s">
        <v>3597</v>
      </c>
      <c r="I2246" s="186">
        <v>10</v>
      </c>
      <c r="J2246" s="186" t="s">
        <v>33</v>
      </c>
      <c r="K2246" s="382">
        <v>5000000</v>
      </c>
      <c r="L2246" s="186">
        <v>1</v>
      </c>
      <c r="M2246" s="186" t="s">
        <v>13</v>
      </c>
      <c r="N2246" s="186" t="s">
        <v>3593</v>
      </c>
      <c r="O2246" s="186" t="s">
        <v>127</v>
      </c>
      <c r="P2246" s="186" t="s">
        <v>68</v>
      </c>
      <c r="Q2246" s="186" t="s">
        <v>995</v>
      </c>
    </row>
    <row r="2247" spans="1:17" ht="24" customHeight="1" x14ac:dyDescent="0.2">
      <c r="A2247" s="186" t="s">
        <v>3517</v>
      </c>
      <c r="B2247" s="186" t="s">
        <v>3518</v>
      </c>
      <c r="C2247" s="186" t="s">
        <v>787</v>
      </c>
      <c r="D2247" s="186" t="s">
        <v>787</v>
      </c>
      <c r="E2247" s="186" t="s">
        <v>803</v>
      </c>
      <c r="F2247" s="186" t="s">
        <v>240</v>
      </c>
      <c r="G2247" s="308">
        <v>31201610</v>
      </c>
      <c r="H2247" s="229" t="s">
        <v>3598</v>
      </c>
      <c r="I2247" s="186">
        <v>10</v>
      </c>
      <c r="J2247" s="186" t="s">
        <v>33</v>
      </c>
      <c r="K2247" s="382">
        <v>5000000</v>
      </c>
      <c r="L2247" s="186">
        <v>1</v>
      </c>
      <c r="M2247" s="186" t="s">
        <v>13</v>
      </c>
      <c r="N2247" s="186" t="s">
        <v>3593</v>
      </c>
      <c r="O2247" s="186" t="s">
        <v>127</v>
      </c>
      <c r="P2247" s="186" t="s">
        <v>68</v>
      </c>
      <c r="Q2247" s="186" t="s">
        <v>995</v>
      </c>
    </row>
    <row r="2248" spans="1:17" ht="16.5" customHeight="1" x14ac:dyDescent="0.2">
      <c r="A2248" s="186" t="s">
        <v>3536</v>
      </c>
      <c r="B2248" s="186" t="s">
        <v>3537</v>
      </c>
      <c r="C2248" s="186" t="s">
        <v>787</v>
      </c>
      <c r="D2248" s="186" t="s">
        <v>787</v>
      </c>
      <c r="E2248" s="186" t="s">
        <v>803</v>
      </c>
      <c r="F2248" s="186" t="s">
        <v>240</v>
      </c>
      <c r="G2248" s="186">
        <v>47131700</v>
      </c>
      <c r="H2248" s="229" t="s">
        <v>3599</v>
      </c>
      <c r="I2248" s="186">
        <v>10</v>
      </c>
      <c r="J2248" s="186" t="s">
        <v>33</v>
      </c>
      <c r="K2248" s="382">
        <v>17370000</v>
      </c>
      <c r="L2248" s="270">
        <v>1</v>
      </c>
      <c r="M2248" s="186" t="s">
        <v>13</v>
      </c>
      <c r="N2248" s="186" t="s">
        <v>3600</v>
      </c>
      <c r="O2248" s="186" t="s">
        <v>127</v>
      </c>
      <c r="P2248" s="186" t="s">
        <v>68</v>
      </c>
      <c r="Q2248" s="186" t="s">
        <v>497</v>
      </c>
    </row>
    <row r="2249" spans="1:17" ht="20.100000000000001" customHeight="1" x14ac:dyDescent="0.2">
      <c r="A2249" s="186" t="s">
        <v>3553</v>
      </c>
      <c r="B2249" s="186" t="s">
        <v>3554</v>
      </c>
      <c r="C2249" s="186" t="s">
        <v>787</v>
      </c>
      <c r="D2249" s="186" t="s">
        <v>787</v>
      </c>
      <c r="E2249" s="186" t="s">
        <v>803</v>
      </c>
      <c r="F2249" s="186" t="s">
        <v>240</v>
      </c>
      <c r="G2249" s="186">
        <v>47131700</v>
      </c>
      <c r="H2249" s="229" t="s">
        <v>3601</v>
      </c>
      <c r="I2249" s="186">
        <v>10</v>
      </c>
      <c r="J2249" s="186" t="s">
        <v>33</v>
      </c>
      <c r="K2249" s="382">
        <v>9000000</v>
      </c>
      <c r="L2249" s="270">
        <v>1</v>
      </c>
      <c r="M2249" s="186" t="s">
        <v>13</v>
      </c>
      <c r="N2249" s="186" t="s">
        <v>3602</v>
      </c>
      <c r="O2249" s="186" t="s">
        <v>127</v>
      </c>
      <c r="P2249" s="186" t="s">
        <v>68</v>
      </c>
      <c r="Q2249" s="186" t="s">
        <v>497</v>
      </c>
    </row>
    <row r="2250" spans="1:17" ht="20.100000000000001" customHeight="1" x14ac:dyDescent="0.2">
      <c r="A2250" s="186" t="s">
        <v>3553</v>
      </c>
      <c r="B2250" s="186" t="s">
        <v>3554</v>
      </c>
      <c r="C2250" s="186" t="s">
        <v>787</v>
      </c>
      <c r="D2250" s="186" t="s">
        <v>787</v>
      </c>
      <c r="E2250" s="186" t="s">
        <v>803</v>
      </c>
      <c r="F2250" s="186" t="s">
        <v>240</v>
      </c>
      <c r="G2250" s="186">
        <v>31211515</v>
      </c>
      <c r="H2250" s="229" t="s">
        <v>3603</v>
      </c>
      <c r="I2250" s="186">
        <v>10</v>
      </c>
      <c r="J2250" s="186" t="s">
        <v>33</v>
      </c>
      <c r="K2250" s="382">
        <v>240000</v>
      </c>
      <c r="L2250" s="270">
        <v>4</v>
      </c>
      <c r="M2250" s="186" t="s">
        <v>13</v>
      </c>
      <c r="N2250" s="186" t="s">
        <v>3604</v>
      </c>
      <c r="O2250" s="186" t="s">
        <v>127</v>
      </c>
      <c r="P2250" s="186" t="s">
        <v>68</v>
      </c>
      <c r="Q2250" s="186" t="s">
        <v>995</v>
      </c>
    </row>
    <row r="2251" spans="1:17" ht="20.100000000000001" customHeight="1" x14ac:dyDescent="0.2">
      <c r="A2251" s="186" t="s">
        <v>3553</v>
      </c>
      <c r="B2251" s="186" t="s">
        <v>3554</v>
      </c>
      <c r="C2251" s="186" t="s">
        <v>787</v>
      </c>
      <c r="D2251" s="186" t="s">
        <v>787</v>
      </c>
      <c r="E2251" s="186" t="s">
        <v>803</v>
      </c>
      <c r="F2251" s="186" t="s">
        <v>240</v>
      </c>
      <c r="G2251" s="186">
        <v>31211522</v>
      </c>
      <c r="H2251" s="229" t="s">
        <v>3605</v>
      </c>
      <c r="I2251" s="186">
        <v>10</v>
      </c>
      <c r="J2251" s="186" t="s">
        <v>33</v>
      </c>
      <c r="K2251" s="382">
        <v>500000</v>
      </c>
      <c r="L2251" s="270">
        <v>2</v>
      </c>
      <c r="M2251" s="186" t="s">
        <v>13</v>
      </c>
      <c r="N2251" s="186" t="s">
        <v>3604</v>
      </c>
      <c r="O2251" s="186" t="s">
        <v>127</v>
      </c>
      <c r="P2251" s="186" t="s">
        <v>68</v>
      </c>
      <c r="Q2251" s="186" t="s">
        <v>995</v>
      </c>
    </row>
    <row r="2252" spans="1:17" ht="20.100000000000001" customHeight="1" x14ac:dyDescent="0.2">
      <c r="A2252" s="186" t="s">
        <v>3553</v>
      </c>
      <c r="B2252" s="186" t="s">
        <v>3554</v>
      </c>
      <c r="C2252" s="186" t="s">
        <v>787</v>
      </c>
      <c r="D2252" s="186" t="s">
        <v>787</v>
      </c>
      <c r="E2252" s="186" t="s">
        <v>803</v>
      </c>
      <c r="F2252" s="186" t="s">
        <v>240</v>
      </c>
      <c r="G2252" s="186">
        <v>31211522</v>
      </c>
      <c r="H2252" s="229" t="s">
        <v>3606</v>
      </c>
      <c r="I2252" s="186">
        <v>10</v>
      </c>
      <c r="J2252" s="186" t="s">
        <v>33</v>
      </c>
      <c r="K2252" s="382">
        <v>360000</v>
      </c>
      <c r="L2252" s="270">
        <v>2</v>
      </c>
      <c r="M2252" s="186" t="s">
        <v>13</v>
      </c>
      <c r="N2252" s="186" t="s">
        <v>3604</v>
      </c>
      <c r="O2252" s="186" t="s">
        <v>127</v>
      </c>
      <c r="P2252" s="186" t="s">
        <v>68</v>
      </c>
      <c r="Q2252" s="186" t="s">
        <v>995</v>
      </c>
    </row>
    <row r="2253" spans="1:17" ht="20.100000000000001" customHeight="1" x14ac:dyDescent="0.2">
      <c r="A2253" s="186" t="s">
        <v>3553</v>
      </c>
      <c r="B2253" s="186" t="s">
        <v>3554</v>
      </c>
      <c r="C2253" s="186" t="s">
        <v>787</v>
      </c>
      <c r="D2253" s="186" t="s">
        <v>787</v>
      </c>
      <c r="E2253" s="186" t="s">
        <v>803</v>
      </c>
      <c r="F2253" s="186" t="s">
        <v>240</v>
      </c>
      <c r="G2253" s="186">
        <v>31211522</v>
      </c>
      <c r="H2253" s="229" t="s">
        <v>3607</v>
      </c>
      <c r="I2253" s="186">
        <v>10</v>
      </c>
      <c r="J2253" s="186" t="s">
        <v>33</v>
      </c>
      <c r="K2253" s="382">
        <v>360000</v>
      </c>
      <c r="L2253" s="270">
        <v>2</v>
      </c>
      <c r="M2253" s="186" t="s">
        <v>13</v>
      </c>
      <c r="N2253" s="186" t="s">
        <v>3604</v>
      </c>
      <c r="O2253" s="186" t="s">
        <v>127</v>
      </c>
      <c r="P2253" s="186" t="s">
        <v>68</v>
      </c>
      <c r="Q2253" s="186" t="s">
        <v>995</v>
      </c>
    </row>
    <row r="2254" spans="1:17" ht="20.100000000000001" customHeight="1" x14ac:dyDescent="0.2">
      <c r="A2254" s="186" t="s">
        <v>3553</v>
      </c>
      <c r="B2254" s="186" t="s">
        <v>3554</v>
      </c>
      <c r="C2254" s="186" t="s">
        <v>787</v>
      </c>
      <c r="D2254" s="186" t="s">
        <v>787</v>
      </c>
      <c r="E2254" s="186" t="s">
        <v>803</v>
      </c>
      <c r="F2254" s="186" t="s">
        <v>240</v>
      </c>
      <c r="G2254" s="186">
        <v>31211522</v>
      </c>
      <c r="H2254" s="229" t="s">
        <v>3608</v>
      </c>
      <c r="I2254" s="186">
        <v>10</v>
      </c>
      <c r="J2254" s="186" t="s">
        <v>33</v>
      </c>
      <c r="K2254" s="382">
        <v>120000</v>
      </c>
      <c r="L2254" s="270">
        <v>2</v>
      </c>
      <c r="M2254" s="186" t="s">
        <v>13</v>
      </c>
      <c r="N2254" s="186" t="s">
        <v>3604</v>
      </c>
      <c r="O2254" s="186" t="s">
        <v>127</v>
      </c>
      <c r="P2254" s="186" t="s">
        <v>68</v>
      </c>
      <c r="Q2254" s="186" t="s">
        <v>995</v>
      </c>
    </row>
    <row r="2255" spans="1:17" ht="20.100000000000001" customHeight="1" x14ac:dyDescent="0.2">
      <c r="A2255" s="186" t="s">
        <v>3553</v>
      </c>
      <c r="B2255" s="186" t="s">
        <v>3554</v>
      </c>
      <c r="C2255" s="186" t="s">
        <v>787</v>
      </c>
      <c r="D2255" s="186" t="s">
        <v>787</v>
      </c>
      <c r="E2255" s="186" t="s">
        <v>803</v>
      </c>
      <c r="F2255" s="186" t="s">
        <v>240</v>
      </c>
      <c r="G2255" s="186">
        <v>31211522</v>
      </c>
      <c r="H2255" s="229" t="s">
        <v>3609</v>
      </c>
      <c r="I2255" s="186">
        <v>10</v>
      </c>
      <c r="J2255" s="186" t="s">
        <v>33</v>
      </c>
      <c r="K2255" s="382">
        <v>750000</v>
      </c>
      <c r="L2255" s="270">
        <v>2</v>
      </c>
      <c r="M2255" s="186" t="s">
        <v>13</v>
      </c>
      <c r="N2255" s="186" t="s">
        <v>3604</v>
      </c>
      <c r="O2255" s="186" t="s">
        <v>127</v>
      </c>
      <c r="P2255" s="186" t="s">
        <v>68</v>
      </c>
      <c r="Q2255" s="186" t="s">
        <v>995</v>
      </c>
    </row>
    <row r="2256" spans="1:17" ht="20.100000000000001" customHeight="1" x14ac:dyDescent="0.2">
      <c r="A2256" s="186" t="s">
        <v>3522</v>
      </c>
      <c r="B2256" s="186" t="s">
        <v>484</v>
      </c>
      <c r="C2256" s="186" t="s">
        <v>484</v>
      </c>
      <c r="D2256" s="186" t="s">
        <v>484</v>
      </c>
      <c r="E2256" s="186" t="s">
        <v>803</v>
      </c>
      <c r="F2256" s="186" t="s">
        <v>240</v>
      </c>
      <c r="G2256" s="186">
        <v>46191601</v>
      </c>
      <c r="H2256" s="229" t="s">
        <v>1612</v>
      </c>
      <c r="I2256" s="186">
        <v>16</v>
      </c>
      <c r="J2256" s="186" t="s">
        <v>33</v>
      </c>
      <c r="K2256" s="382">
        <v>120000</v>
      </c>
      <c r="L2256" s="270">
        <v>1</v>
      </c>
      <c r="M2256" s="186" t="s">
        <v>765</v>
      </c>
      <c r="N2256" s="186" t="s">
        <v>3610</v>
      </c>
      <c r="O2256" s="186" t="s">
        <v>67</v>
      </c>
      <c r="P2256" s="186" t="s">
        <v>35</v>
      </c>
      <c r="Q2256" s="186" t="s">
        <v>497</v>
      </c>
    </row>
    <row r="2257" spans="1:17" ht="20.100000000000001" customHeight="1" x14ac:dyDescent="0.2">
      <c r="A2257" s="186" t="s">
        <v>3567</v>
      </c>
      <c r="B2257" s="186" t="s">
        <v>3568</v>
      </c>
      <c r="C2257" s="186" t="s">
        <v>3568</v>
      </c>
      <c r="D2257" s="186" t="s">
        <v>3568</v>
      </c>
      <c r="E2257" s="186" t="s">
        <v>803</v>
      </c>
      <c r="F2257" s="186" t="s">
        <v>240</v>
      </c>
      <c r="G2257" s="186">
        <v>31201503</v>
      </c>
      <c r="H2257" s="209" t="s">
        <v>3611</v>
      </c>
      <c r="I2257" s="186">
        <v>16</v>
      </c>
      <c r="J2257" s="186" t="s">
        <v>33</v>
      </c>
      <c r="K2257" s="382">
        <v>300000</v>
      </c>
      <c r="L2257" s="270">
        <v>1</v>
      </c>
      <c r="M2257" s="186" t="s">
        <v>765</v>
      </c>
      <c r="N2257" s="186" t="s">
        <v>3612</v>
      </c>
      <c r="O2257" s="186" t="s">
        <v>127</v>
      </c>
      <c r="P2257" s="186" t="s">
        <v>68</v>
      </c>
      <c r="Q2257" s="186" t="s">
        <v>995</v>
      </c>
    </row>
    <row r="2258" spans="1:17" ht="20.100000000000001" customHeight="1" x14ac:dyDescent="0.2">
      <c r="A2258" s="186" t="s">
        <v>3567</v>
      </c>
      <c r="B2258" s="186" t="s">
        <v>3568</v>
      </c>
      <c r="C2258" s="186" t="s">
        <v>3568</v>
      </c>
      <c r="D2258" s="186" t="s">
        <v>3568</v>
      </c>
      <c r="E2258" s="186" t="s">
        <v>803</v>
      </c>
      <c r="F2258" s="186" t="s">
        <v>240</v>
      </c>
      <c r="G2258" s="186">
        <v>27111604</v>
      </c>
      <c r="H2258" s="209" t="s">
        <v>3613</v>
      </c>
      <c r="I2258" s="186">
        <v>16</v>
      </c>
      <c r="J2258" s="186" t="s">
        <v>33</v>
      </c>
      <c r="K2258" s="382">
        <v>300000</v>
      </c>
      <c r="L2258" s="270">
        <v>1</v>
      </c>
      <c r="M2258" s="186" t="s">
        <v>765</v>
      </c>
      <c r="N2258" s="186" t="s">
        <v>3612</v>
      </c>
      <c r="O2258" s="186" t="s">
        <v>127</v>
      </c>
      <c r="P2258" s="186" t="s">
        <v>68</v>
      </c>
      <c r="Q2258" s="186" t="s">
        <v>995</v>
      </c>
    </row>
    <row r="2259" spans="1:17" ht="20.100000000000001" customHeight="1" x14ac:dyDescent="0.2">
      <c r="A2259" s="186" t="s">
        <v>3567</v>
      </c>
      <c r="B2259" s="186" t="s">
        <v>3568</v>
      </c>
      <c r="C2259" s="186" t="s">
        <v>3568</v>
      </c>
      <c r="D2259" s="186" t="s">
        <v>3568</v>
      </c>
      <c r="E2259" s="186" t="s">
        <v>803</v>
      </c>
      <c r="F2259" s="186" t="s">
        <v>240</v>
      </c>
      <c r="G2259" s="186">
        <v>30191501</v>
      </c>
      <c r="H2259" s="209" t="s">
        <v>3614</v>
      </c>
      <c r="I2259" s="186">
        <v>16</v>
      </c>
      <c r="J2259" s="186" t="s">
        <v>33</v>
      </c>
      <c r="K2259" s="382">
        <v>300000</v>
      </c>
      <c r="L2259" s="270">
        <v>1</v>
      </c>
      <c r="M2259" s="186" t="s">
        <v>765</v>
      </c>
      <c r="N2259" s="186" t="s">
        <v>3612</v>
      </c>
      <c r="O2259" s="186" t="s">
        <v>127</v>
      </c>
      <c r="P2259" s="186" t="s">
        <v>68</v>
      </c>
      <c r="Q2259" s="186" t="s">
        <v>995</v>
      </c>
    </row>
    <row r="2260" spans="1:17" ht="20.100000000000001" customHeight="1" x14ac:dyDescent="0.2">
      <c r="A2260" s="186" t="s">
        <v>3567</v>
      </c>
      <c r="B2260" s="186" t="s">
        <v>3568</v>
      </c>
      <c r="C2260" s="186" t="s">
        <v>3568</v>
      </c>
      <c r="D2260" s="186" t="s">
        <v>3568</v>
      </c>
      <c r="E2260" s="186" t="s">
        <v>803</v>
      </c>
      <c r="F2260" s="186" t="s">
        <v>240</v>
      </c>
      <c r="G2260" s="186">
        <v>42143509</v>
      </c>
      <c r="H2260" s="209" t="s">
        <v>3615</v>
      </c>
      <c r="I2260" s="186">
        <v>16</v>
      </c>
      <c r="J2260" s="186" t="s">
        <v>33</v>
      </c>
      <c r="K2260" s="382">
        <v>200000</v>
      </c>
      <c r="L2260" s="270">
        <v>1</v>
      </c>
      <c r="M2260" s="186" t="s">
        <v>765</v>
      </c>
      <c r="N2260" s="186" t="s">
        <v>3612</v>
      </c>
      <c r="O2260" s="186" t="s">
        <v>127</v>
      </c>
      <c r="P2260" s="186" t="s">
        <v>68</v>
      </c>
      <c r="Q2260" s="186" t="s">
        <v>995</v>
      </c>
    </row>
    <row r="2261" spans="1:17" ht="20.100000000000001" customHeight="1" x14ac:dyDescent="0.2">
      <c r="A2261" s="186" t="s">
        <v>3567</v>
      </c>
      <c r="B2261" s="186" t="s">
        <v>3568</v>
      </c>
      <c r="C2261" s="186" t="s">
        <v>3568</v>
      </c>
      <c r="D2261" s="186" t="s">
        <v>3568</v>
      </c>
      <c r="E2261" s="186" t="s">
        <v>803</v>
      </c>
      <c r="F2261" s="186" t="s">
        <v>240</v>
      </c>
      <c r="G2261" s="186">
        <v>46181704</v>
      </c>
      <c r="H2261" s="209" t="s">
        <v>3616</v>
      </c>
      <c r="I2261" s="186">
        <v>16</v>
      </c>
      <c r="J2261" s="186" t="s">
        <v>33</v>
      </c>
      <c r="K2261" s="382">
        <v>80000</v>
      </c>
      <c r="L2261" s="270">
        <v>1</v>
      </c>
      <c r="M2261" s="186" t="s">
        <v>765</v>
      </c>
      <c r="N2261" s="186" t="s">
        <v>3612</v>
      </c>
      <c r="O2261" s="186" t="s">
        <v>127</v>
      </c>
      <c r="P2261" s="186" t="s">
        <v>68</v>
      </c>
      <c r="Q2261" s="186" t="s">
        <v>995</v>
      </c>
    </row>
    <row r="2262" spans="1:17" ht="20.100000000000001" customHeight="1" x14ac:dyDescent="0.2">
      <c r="A2262" s="186" t="s">
        <v>3567</v>
      </c>
      <c r="B2262" s="186" t="s">
        <v>3568</v>
      </c>
      <c r="C2262" s="186" t="s">
        <v>3568</v>
      </c>
      <c r="D2262" s="186" t="s">
        <v>3568</v>
      </c>
      <c r="E2262" s="186" t="s">
        <v>803</v>
      </c>
      <c r="F2262" s="186" t="s">
        <v>240</v>
      </c>
      <c r="G2262" s="186">
        <v>31201503</v>
      </c>
      <c r="H2262" s="209" t="s">
        <v>3617</v>
      </c>
      <c r="I2262" s="186">
        <v>16</v>
      </c>
      <c r="J2262" s="186" t="s">
        <v>33</v>
      </c>
      <c r="K2262" s="382">
        <v>80000</v>
      </c>
      <c r="L2262" s="270">
        <v>1</v>
      </c>
      <c r="M2262" s="186" t="s">
        <v>765</v>
      </c>
      <c r="N2262" s="186" t="s">
        <v>3612</v>
      </c>
      <c r="O2262" s="186" t="s">
        <v>127</v>
      </c>
      <c r="P2262" s="186" t="s">
        <v>68</v>
      </c>
      <c r="Q2262" s="186" t="s">
        <v>995</v>
      </c>
    </row>
    <row r="2263" spans="1:17" ht="20.100000000000001" customHeight="1" x14ac:dyDescent="0.2">
      <c r="A2263" s="186" t="s">
        <v>3567</v>
      </c>
      <c r="B2263" s="186" t="s">
        <v>3568</v>
      </c>
      <c r="C2263" s="186" t="s">
        <v>3568</v>
      </c>
      <c r="D2263" s="186" t="s">
        <v>3568</v>
      </c>
      <c r="E2263" s="186" t="s">
        <v>803</v>
      </c>
      <c r="F2263" s="186" t="s">
        <v>240</v>
      </c>
      <c r="G2263" s="186">
        <v>27111604</v>
      </c>
      <c r="H2263" s="209" t="s">
        <v>3618</v>
      </c>
      <c r="I2263" s="186">
        <v>16</v>
      </c>
      <c r="J2263" s="186" t="s">
        <v>33</v>
      </c>
      <c r="K2263" s="382">
        <v>1240000</v>
      </c>
      <c r="L2263" s="270">
        <v>1</v>
      </c>
      <c r="M2263" s="186" t="s">
        <v>765</v>
      </c>
      <c r="N2263" s="186" t="s">
        <v>3612</v>
      </c>
      <c r="O2263" s="186" t="s">
        <v>127</v>
      </c>
      <c r="P2263" s="186" t="s">
        <v>68</v>
      </c>
      <c r="Q2263" s="186" t="s">
        <v>995</v>
      </c>
    </row>
    <row r="2264" spans="1:17" ht="20.100000000000001" customHeight="1" x14ac:dyDescent="0.2">
      <c r="A2264" s="186" t="s">
        <v>3567</v>
      </c>
      <c r="B2264" s="186" t="s">
        <v>3568</v>
      </c>
      <c r="C2264" s="186" t="s">
        <v>3568</v>
      </c>
      <c r="D2264" s="186" t="s">
        <v>3568</v>
      </c>
      <c r="E2264" s="186" t="s">
        <v>803</v>
      </c>
      <c r="F2264" s="186" t="s">
        <v>240</v>
      </c>
      <c r="G2264" s="186">
        <v>31211505</v>
      </c>
      <c r="H2264" s="209" t="s">
        <v>3619</v>
      </c>
      <c r="I2264" s="186">
        <v>16</v>
      </c>
      <c r="J2264" s="186" t="s">
        <v>33</v>
      </c>
      <c r="K2264" s="382">
        <v>300000</v>
      </c>
      <c r="L2264" s="270">
        <v>1</v>
      </c>
      <c r="M2264" s="186" t="s">
        <v>765</v>
      </c>
      <c r="N2264" s="186" t="s">
        <v>3612</v>
      </c>
      <c r="O2264" s="186" t="s">
        <v>127</v>
      </c>
      <c r="P2264" s="186" t="s">
        <v>68</v>
      </c>
      <c r="Q2264" s="186" t="s">
        <v>995</v>
      </c>
    </row>
    <row r="2265" spans="1:17" ht="20.100000000000001" customHeight="1" x14ac:dyDescent="0.2">
      <c r="A2265" s="186" t="s">
        <v>3567</v>
      </c>
      <c r="B2265" s="186" t="s">
        <v>3568</v>
      </c>
      <c r="C2265" s="186" t="s">
        <v>3568</v>
      </c>
      <c r="D2265" s="186" t="s">
        <v>3568</v>
      </c>
      <c r="E2265" s="186" t="s">
        <v>803</v>
      </c>
      <c r="F2265" s="186" t="s">
        <v>240</v>
      </c>
      <c r="G2265" s="186">
        <v>31211505</v>
      </c>
      <c r="H2265" s="209" t="s">
        <v>3620</v>
      </c>
      <c r="I2265" s="186">
        <v>16</v>
      </c>
      <c r="J2265" s="186" t="s">
        <v>33</v>
      </c>
      <c r="K2265" s="382">
        <v>300000</v>
      </c>
      <c r="L2265" s="270">
        <v>1</v>
      </c>
      <c r="M2265" s="186" t="s">
        <v>765</v>
      </c>
      <c r="N2265" s="186" t="s">
        <v>3612</v>
      </c>
      <c r="O2265" s="186" t="s">
        <v>127</v>
      </c>
      <c r="P2265" s="186" t="s">
        <v>68</v>
      </c>
      <c r="Q2265" s="186" t="s">
        <v>995</v>
      </c>
    </row>
    <row r="2266" spans="1:17" ht="20.100000000000001" customHeight="1" x14ac:dyDescent="0.2">
      <c r="A2266" s="186" t="s">
        <v>3567</v>
      </c>
      <c r="B2266" s="186" t="s">
        <v>3568</v>
      </c>
      <c r="C2266" s="186" t="s">
        <v>3568</v>
      </c>
      <c r="D2266" s="186" t="s">
        <v>3568</v>
      </c>
      <c r="E2266" s="186" t="s">
        <v>803</v>
      </c>
      <c r="F2266" s="186" t="s">
        <v>240</v>
      </c>
      <c r="G2266" s="186">
        <v>31211800</v>
      </c>
      <c r="H2266" s="209" t="s">
        <v>3621</v>
      </c>
      <c r="I2266" s="186">
        <v>16</v>
      </c>
      <c r="J2266" s="186" t="s">
        <v>33</v>
      </c>
      <c r="K2266" s="382">
        <v>300000</v>
      </c>
      <c r="L2266" s="270">
        <v>1</v>
      </c>
      <c r="M2266" s="186" t="s">
        <v>765</v>
      </c>
      <c r="N2266" s="186" t="s">
        <v>3612</v>
      </c>
      <c r="O2266" s="186" t="s">
        <v>127</v>
      </c>
      <c r="P2266" s="186" t="s">
        <v>68</v>
      </c>
      <c r="Q2266" s="186" t="s">
        <v>995</v>
      </c>
    </row>
    <row r="2267" spans="1:17" ht="20.100000000000001" customHeight="1" x14ac:dyDescent="0.2">
      <c r="A2267" s="186" t="s">
        <v>3567</v>
      </c>
      <c r="B2267" s="186" t="s">
        <v>3568</v>
      </c>
      <c r="C2267" s="186" t="s">
        <v>3568</v>
      </c>
      <c r="D2267" s="186" t="s">
        <v>3568</v>
      </c>
      <c r="E2267" s="186" t="s">
        <v>803</v>
      </c>
      <c r="F2267" s="186" t="s">
        <v>240</v>
      </c>
      <c r="G2267" s="186">
        <v>156392</v>
      </c>
      <c r="H2267" s="209" t="s">
        <v>3622</v>
      </c>
      <c r="I2267" s="186">
        <v>16</v>
      </c>
      <c r="J2267" s="186" t="s">
        <v>33</v>
      </c>
      <c r="K2267" s="382">
        <v>100000</v>
      </c>
      <c r="L2267" s="270">
        <v>1</v>
      </c>
      <c r="M2267" s="186" t="s">
        <v>765</v>
      </c>
      <c r="N2267" s="186" t="s">
        <v>3612</v>
      </c>
      <c r="O2267" s="186" t="s">
        <v>127</v>
      </c>
      <c r="P2267" s="186" t="s">
        <v>68</v>
      </c>
      <c r="Q2267" s="186" t="s">
        <v>995</v>
      </c>
    </row>
    <row r="2268" spans="1:17" ht="20.100000000000001" customHeight="1" x14ac:dyDescent="0.2">
      <c r="A2268" s="186" t="s">
        <v>3574</v>
      </c>
      <c r="B2268" s="186" t="s">
        <v>3575</v>
      </c>
      <c r="C2268" s="186" t="s">
        <v>3575</v>
      </c>
      <c r="D2268" s="186" t="s">
        <v>3575</v>
      </c>
      <c r="E2268" s="186" t="s">
        <v>803</v>
      </c>
      <c r="F2268" s="186" t="s">
        <v>240</v>
      </c>
      <c r="G2268" s="186">
        <v>31211502</v>
      </c>
      <c r="H2268" s="209" t="s">
        <v>3623</v>
      </c>
      <c r="I2268" s="186">
        <v>16</v>
      </c>
      <c r="J2268" s="186" t="s">
        <v>33</v>
      </c>
      <c r="K2268" s="382">
        <v>1000000</v>
      </c>
      <c r="L2268" s="270">
        <v>1</v>
      </c>
      <c r="M2268" s="186" t="s">
        <v>765</v>
      </c>
      <c r="N2268" s="186" t="s">
        <v>3612</v>
      </c>
      <c r="O2268" s="186" t="s">
        <v>67</v>
      </c>
      <c r="P2268" s="186" t="s">
        <v>35</v>
      </c>
      <c r="Q2268" s="186" t="s">
        <v>497</v>
      </c>
    </row>
    <row r="2269" spans="1:17" ht="20.100000000000001" customHeight="1" x14ac:dyDescent="0.2">
      <c r="A2269" s="186" t="s">
        <v>3574</v>
      </c>
      <c r="B2269" s="186" t="s">
        <v>3575</v>
      </c>
      <c r="C2269" s="186" t="s">
        <v>3575</v>
      </c>
      <c r="D2269" s="186" t="s">
        <v>3575</v>
      </c>
      <c r="E2269" s="186" t="s">
        <v>803</v>
      </c>
      <c r="F2269" s="186" t="s">
        <v>240</v>
      </c>
      <c r="G2269" s="186">
        <v>31211502</v>
      </c>
      <c r="H2269" s="209" t="s">
        <v>3624</v>
      </c>
      <c r="I2269" s="186">
        <v>16</v>
      </c>
      <c r="J2269" s="186" t="s">
        <v>33</v>
      </c>
      <c r="K2269" s="382">
        <v>1000000</v>
      </c>
      <c r="L2269" s="270">
        <v>1</v>
      </c>
      <c r="M2269" s="186" t="s">
        <v>765</v>
      </c>
      <c r="N2269" s="186" t="s">
        <v>3612</v>
      </c>
      <c r="O2269" s="186" t="s">
        <v>67</v>
      </c>
      <c r="P2269" s="186" t="s">
        <v>35</v>
      </c>
      <c r="Q2269" s="186" t="s">
        <v>497</v>
      </c>
    </row>
    <row r="2270" spans="1:17" ht="20.100000000000001" customHeight="1" x14ac:dyDescent="0.2">
      <c r="A2270" s="186" t="s">
        <v>3574</v>
      </c>
      <c r="B2270" s="186" t="s">
        <v>3575</v>
      </c>
      <c r="C2270" s="186" t="s">
        <v>3575</v>
      </c>
      <c r="D2270" s="186" t="s">
        <v>3575</v>
      </c>
      <c r="E2270" s="186" t="s">
        <v>803</v>
      </c>
      <c r="F2270" s="186" t="s">
        <v>240</v>
      </c>
      <c r="G2270" s="186">
        <v>31201503</v>
      </c>
      <c r="H2270" s="209" t="s">
        <v>3611</v>
      </c>
      <c r="I2270" s="186">
        <v>16</v>
      </c>
      <c r="J2270" s="186" t="s">
        <v>33</v>
      </c>
      <c r="K2270" s="382">
        <v>1000000</v>
      </c>
      <c r="L2270" s="270">
        <v>1</v>
      </c>
      <c r="M2270" s="186" t="s">
        <v>765</v>
      </c>
      <c r="N2270" s="186" t="s">
        <v>3612</v>
      </c>
      <c r="O2270" s="186" t="s">
        <v>67</v>
      </c>
      <c r="P2270" s="186" t="s">
        <v>35</v>
      </c>
      <c r="Q2270" s="186" t="s">
        <v>497</v>
      </c>
    </row>
    <row r="2271" spans="1:17" ht="20.100000000000001" customHeight="1" x14ac:dyDescent="0.2">
      <c r="A2271" s="186" t="s">
        <v>3574</v>
      </c>
      <c r="B2271" s="186" t="s">
        <v>3575</v>
      </c>
      <c r="C2271" s="186" t="s">
        <v>3575</v>
      </c>
      <c r="D2271" s="186" t="s">
        <v>3575</v>
      </c>
      <c r="E2271" s="186" t="s">
        <v>803</v>
      </c>
      <c r="F2271" s="186" t="s">
        <v>240</v>
      </c>
      <c r="G2271" s="186">
        <v>31201605</v>
      </c>
      <c r="H2271" s="209" t="s">
        <v>3625</v>
      </c>
      <c r="I2271" s="186">
        <v>16</v>
      </c>
      <c r="J2271" s="186" t="s">
        <v>33</v>
      </c>
      <c r="K2271" s="382">
        <v>1000000</v>
      </c>
      <c r="L2271" s="270">
        <v>1</v>
      </c>
      <c r="M2271" s="186" t="s">
        <v>765</v>
      </c>
      <c r="N2271" s="186" t="s">
        <v>3612</v>
      </c>
      <c r="O2271" s="186" t="s">
        <v>67</v>
      </c>
      <c r="P2271" s="186" t="s">
        <v>35</v>
      </c>
      <c r="Q2271" s="186" t="s">
        <v>497</v>
      </c>
    </row>
    <row r="2272" spans="1:17" ht="20.100000000000001" customHeight="1" x14ac:dyDescent="0.2">
      <c r="A2272" s="186" t="s">
        <v>3574</v>
      </c>
      <c r="B2272" s="186" t="s">
        <v>3575</v>
      </c>
      <c r="C2272" s="186" t="s">
        <v>3575</v>
      </c>
      <c r="D2272" s="186" t="s">
        <v>3575</v>
      </c>
      <c r="E2272" s="186" t="s">
        <v>803</v>
      </c>
      <c r="F2272" s="186" t="s">
        <v>240</v>
      </c>
      <c r="G2272" s="186">
        <v>31211604</v>
      </c>
      <c r="H2272" s="209" t="s">
        <v>3626</v>
      </c>
      <c r="I2272" s="186">
        <v>16</v>
      </c>
      <c r="J2272" s="186" t="s">
        <v>33</v>
      </c>
      <c r="K2272" s="382">
        <v>500000</v>
      </c>
      <c r="L2272" s="270">
        <v>1</v>
      </c>
      <c r="M2272" s="186" t="s">
        <v>765</v>
      </c>
      <c r="N2272" s="186" t="s">
        <v>3612</v>
      </c>
      <c r="O2272" s="186" t="s">
        <v>67</v>
      </c>
      <c r="P2272" s="186" t="s">
        <v>35</v>
      </c>
      <c r="Q2272" s="186" t="s">
        <v>497</v>
      </c>
    </row>
    <row r="2273" spans="1:17" ht="20.100000000000001" customHeight="1" x14ac:dyDescent="0.2">
      <c r="A2273" s="186" t="s">
        <v>3574</v>
      </c>
      <c r="B2273" s="186" t="s">
        <v>3575</v>
      </c>
      <c r="C2273" s="186" t="s">
        <v>3575</v>
      </c>
      <c r="D2273" s="186" t="s">
        <v>3575</v>
      </c>
      <c r="E2273" s="186" t="s">
        <v>803</v>
      </c>
      <c r="F2273" s="186" t="s">
        <v>240</v>
      </c>
      <c r="G2273" s="186">
        <v>42143509</v>
      </c>
      <c r="H2273" s="209" t="s">
        <v>3615</v>
      </c>
      <c r="I2273" s="186">
        <v>16</v>
      </c>
      <c r="J2273" s="186" t="s">
        <v>33</v>
      </c>
      <c r="K2273" s="382">
        <v>500000</v>
      </c>
      <c r="L2273" s="270">
        <v>1</v>
      </c>
      <c r="M2273" s="186" t="s">
        <v>765</v>
      </c>
      <c r="N2273" s="186" t="s">
        <v>3612</v>
      </c>
      <c r="O2273" s="186" t="s">
        <v>67</v>
      </c>
      <c r="P2273" s="186" t="s">
        <v>35</v>
      </c>
      <c r="Q2273" s="186" t="s">
        <v>497</v>
      </c>
    </row>
    <row r="2274" spans="1:17" ht="20.100000000000001" customHeight="1" x14ac:dyDescent="0.2">
      <c r="A2274" s="186" t="s">
        <v>3517</v>
      </c>
      <c r="B2274" s="186" t="s">
        <v>3518</v>
      </c>
      <c r="C2274" s="186" t="s">
        <v>3577</v>
      </c>
      <c r="D2274" s="186" t="s">
        <v>3577</v>
      </c>
      <c r="E2274" s="186" t="s">
        <v>812</v>
      </c>
      <c r="F2274" s="186" t="s">
        <v>600</v>
      </c>
      <c r="G2274" s="186">
        <v>25172504</v>
      </c>
      <c r="H2274" s="229" t="s">
        <v>3627</v>
      </c>
      <c r="I2274" s="186">
        <v>10</v>
      </c>
      <c r="J2274" s="186" t="s">
        <v>33</v>
      </c>
      <c r="K2274" s="382">
        <v>68662214</v>
      </c>
      <c r="L2274" s="270">
        <v>1</v>
      </c>
      <c r="M2274" s="186" t="s">
        <v>13</v>
      </c>
      <c r="N2274" s="186" t="s">
        <v>3628</v>
      </c>
      <c r="O2274" s="186" t="s">
        <v>68</v>
      </c>
      <c r="P2274" s="186" t="s">
        <v>67</v>
      </c>
      <c r="Q2274" s="186" t="s">
        <v>429</v>
      </c>
    </row>
    <row r="2275" spans="1:17" ht="20.100000000000001" customHeight="1" x14ac:dyDescent="0.2">
      <c r="A2275" s="186" t="s">
        <v>3517</v>
      </c>
      <c r="B2275" s="186" t="s">
        <v>3518</v>
      </c>
      <c r="C2275" s="186" t="s">
        <v>3629</v>
      </c>
      <c r="D2275" s="186" t="s">
        <v>3629</v>
      </c>
      <c r="E2275" s="186" t="s">
        <v>812</v>
      </c>
      <c r="F2275" s="186" t="s">
        <v>600</v>
      </c>
      <c r="G2275" s="186">
        <v>42261802</v>
      </c>
      <c r="H2275" s="229" t="s">
        <v>3630</v>
      </c>
      <c r="I2275" s="186">
        <v>10</v>
      </c>
      <c r="J2275" s="186" t="s">
        <v>33</v>
      </c>
      <c r="K2275" s="382">
        <v>937786</v>
      </c>
      <c r="L2275" s="270">
        <v>50</v>
      </c>
      <c r="M2275" s="186" t="s">
        <v>13</v>
      </c>
      <c r="N2275" s="186" t="s">
        <v>3631</v>
      </c>
      <c r="O2275" s="186" t="s">
        <v>68</v>
      </c>
      <c r="P2275" s="186" t="s">
        <v>67</v>
      </c>
      <c r="Q2275" s="186" t="s">
        <v>497</v>
      </c>
    </row>
    <row r="2276" spans="1:17" ht="20.100000000000001" customHeight="1" x14ac:dyDescent="0.2">
      <c r="A2276" s="186" t="s">
        <v>3536</v>
      </c>
      <c r="B2276" s="186" t="s">
        <v>3537</v>
      </c>
      <c r="C2276" s="186" t="s">
        <v>3577</v>
      </c>
      <c r="D2276" s="186" t="s">
        <v>3577</v>
      </c>
      <c r="E2276" s="186" t="s">
        <v>812</v>
      </c>
      <c r="F2276" s="186" t="s">
        <v>600</v>
      </c>
      <c r="G2276" s="186">
        <v>25172504</v>
      </c>
      <c r="H2276" s="229" t="s">
        <v>3632</v>
      </c>
      <c r="I2276" s="186">
        <v>10</v>
      </c>
      <c r="J2276" s="186" t="s">
        <v>33</v>
      </c>
      <c r="K2276" s="382">
        <v>81700000</v>
      </c>
      <c r="L2276" s="186">
        <v>1</v>
      </c>
      <c r="M2276" s="186" t="s">
        <v>13</v>
      </c>
      <c r="N2276" s="186" t="s">
        <v>3633</v>
      </c>
      <c r="O2276" s="186" t="s">
        <v>68</v>
      </c>
      <c r="P2276" s="186" t="s">
        <v>67</v>
      </c>
      <c r="Q2276" s="186" t="s">
        <v>429</v>
      </c>
    </row>
    <row r="2277" spans="1:17" ht="20.100000000000001" customHeight="1" x14ac:dyDescent="0.2">
      <c r="A2277" s="186" t="s">
        <v>3536</v>
      </c>
      <c r="B2277" s="186" t="s">
        <v>3537</v>
      </c>
      <c r="C2277" s="186" t="s">
        <v>42</v>
      </c>
      <c r="D2277" s="186" t="s">
        <v>42</v>
      </c>
      <c r="E2277" s="186" t="s">
        <v>812</v>
      </c>
      <c r="F2277" s="186" t="s">
        <v>600</v>
      </c>
      <c r="G2277" s="186">
        <v>42131600</v>
      </c>
      <c r="H2277" s="229" t="s">
        <v>3634</v>
      </c>
      <c r="I2277" s="186">
        <v>10</v>
      </c>
      <c r="J2277" s="186" t="s">
        <v>33</v>
      </c>
      <c r="K2277" s="382">
        <v>2200000</v>
      </c>
      <c r="L2277" s="186">
        <v>100</v>
      </c>
      <c r="M2277" s="186" t="s">
        <v>140</v>
      </c>
      <c r="N2277" s="186" t="s">
        <v>3635</v>
      </c>
      <c r="O2277" s="186" t="s">
        <v>68</v>
      </c>
      <c r="P2277" s="186" t="s">
        <v>67</v>
      </c>
      <c r="Q2277" s="186" t="s">
        <v>497</v>
      </c>
    </row>
    <row r="2278" spans="1:17" ht="20.100000000000001" customHeight="1" x14ac:dyDescent="0.2">
      <c r="A2278" s="186" t="s">
        <v>3536</v>
      </c>
      <c r="B2278" s="186" t="s">
        <v>3537</v>
      </c>
      <c r="C2278" s="186" t="s">
        <v>42</v>
      </c>
      <c r="D2278" s="186" t="s">
        <v>42</v>
      </c>
      <c r="E2278" s="186" t="s">
        <v>812</v>
      </c>
      <c r="F2278" s="186" t="s">
        <v>600</v>
      </c>
      <c r="G2278" s="186">
        <v>44111615</v>
      </c>
      <c r="H2278" s="229" t="s">
        <v>3636</v>
      </c>
      <c r="I2278" s="186">
        <v>10</v>
      </c>
      <c r="J2278" s="186" t="s">
        <v>33</v>
      </c>
      <c r="K2278" s="382">
        <v>3000000</v>
      </c>
      <c r="L2278" s="186">
        <v>150</v>
      </c>
      <c r="M2278" s="186" t="s">
        <v>140</v>
      </c>
      <c r="N2278" s="186" t="s">
        <v>3635</v>
      </c>
      <c r="O2278" s="186" t="s">
        <v>68</v>
      </c>
      <c r="P2278" s="186" t="s">
        <v>67</v>
      </c>
      <c r="Q2278" s="186" t="s">
        <v>497</v>
      </c>
    </row>
    <row r="2279" spans="1:17" ht="20.100000000000001" customHeight="1" x14ac:dyDescent="0.2">
      <c r="A2279" s="186" t="s">
        <v>3536</v>
      </c>
      <c r="B2279" s="186" t="s">
        <v>3537</v>
      </c>
      <c r="C2279" s="186" t="s">
        <v>42</v>
      </c>
      <c r="D2279" s="186" t="s">
        <v>42</v>
      </c>
      <c r="E2279" s="186" t="s">
        <v>812</v>
      </c>
      <c r="F2279" s="186" t="s">
        <v>600</v>
      </c>
      <c r="G2279" s="186">
        <v>42131606</v>
      </c>
      <c r="H2279" s="229" t="s">
        <v>3637</v>
      </c>
      <c r="I2279" s="186">
        <v>10</v>
      </c>
      <c r="J2279" s="186" t="s">
        <v>33</v>
      </c>
      <c r="K2279" s="382">
        <v>900000</v>
      </c>
      <c r="L2279" s="186">
        <v>50</v>
      </c>
      <c r="M2279" s="186" t="s">
        <v>169</v>
      </c>
      <c r="N2279" s="186" t="s">
        <v>3638</v>
      </c>
      <c r="O2279" s="186" t="s">
        <v>68</v>
      </c>
      <c r="P2279" s="186" t="s">
        <v>67</v>
      </c>
      <c r="Q2279" s="186" t="s">
        <v>497</v>
      </c>
    </row>
    <row r="2280" spans="1:17" ht="20.100000000000001" customHeight="1" x14ac:dyDescent="0.2">
      <c r="A2280" s="186" t="s">
        <v>3536</v>
      </c>
      <c r="B2280" s="186" t="s">
        <v>3537</v>
      </c>
      <c r="C2280" s="186" t="s">
        <v>42</v>
      </c>
      <c r="D2280" s="186" t="s">
        <v>42</v>
      </c>
      <c r="E2280" s="186" t="s">
        <v>812</v>
      </c>
      <c r="F2280" s="186" t="s">
        <v>600</v>
      </c>
      <c r="G2280" s="186">
        <v>42132203</v>
      </c>
      <c r="H2280" s="229" t="s">
        <v>3639</v>
      </c>
      <c r="I2280" s="186">
        <v>10</v>
      </c>
      <c r="J2280" s="186" t="s">
        <v>33</v>
      </c>
      <c r="K2280" s="382">
        <v>2200000</v>
      </c>
      <c r="L2280" s="186">
        <v>100</v>
      </c>
      <c r="M2280" s="186" t="s">
        <v>169</v>
      </c>
      <c r="N2280" s="186" t="s">
        <v>3638</v>
      </c>
      <c r="O2280" s="186" t="s">
        <v>127</v>
      </c>
      <c r="P2280" s="186" t="s">
        <v>68</v>
      </c>
      <c r="Q2280" s="186" t="s">
        <v>995</v>
      </c>
    </row>
    <row r="2281" spans="1:17" ht="20.100000000000001" customHeight="1" x14ac:dyDescent="0.2">
      <c r="A2281" s="186" t="s">
        <v>3640</v>
      </c>
      <c r="B2281" s="186" t="s">
        <v>3641</v>
      </c>
      <c r="C2281" s="186" t="s">
        <v>3641</v>
      </c>
      <c r="D2281" s="186" t="s">
        <v>3641</v>
      </c>
      <c r="E2281" s="186" t="s">
        <v>812</v>
      </c>
      <c r="F2281" s="186" t="s">
        <v>600</v>
      </c>
      <c r="G2281" s="186">
        <v>24101510</v>
      </c>
      <c r="H2281" s="229" t="s">
        <v>3642</v>
      </c>
      <c r="I2281" s="186">
        <v>16</v>
      </c>
      <c r="J2281" s="186" t="s">
        <v>33</v>
      </c>
      <c r="K2281" s="382">
        <v>1500000</v>
      </c>
      <c r="L2281" s="186">
        <v>1</v>
      </c>
      <c r="M2281" s="186" t="s">
        <v>13</v>
      </c>
      <c r="N2281" s="186" t="s">
        <v>3643</v>
      </c>
      <c r="O2281" s="186" t="s">
        <v>36</v>
      </c>
      <c r="P2281" s="186" t="s">
        <v>79</v>
      </c>
      <c r="Q2281" s="186" t="s">
        <v>995</v>
      </c>
    </row>
    <row r="2282" spans="1:17" ht="20.100000000000001" customHeight="1" x14ac:dyDescent="0.2">
      <c r="A2282" s="186" t="s">
        <v>3567</v>
      </c>
      <c r="B2282" s="186" t="s">
        <v>3568</v>
      </c>
      <c r="C2282" s="186" t="s">
        <v>3568</v>
      </c>
      <c r="D2282" s="186" t="s">
        <v>3568</v>
      </c>
      <c r="E2282" s="186" t="s">
        <v>812</v>
      </c>
      <c r="F2282" s="186" t="s">
        <v>600</v>
      </c>
      <c r="G2282" s="186">
        <v>42132205</v>
      </c>
      <c r="H2282" s="209" t="s">
        <v>3644</v>
      </c>
      <c r="I2282" s="186">
        <v>16</v>
      </c>
      <c r="J2282" s="186" t="s">
        <v>33</v>
      </c>
      <c r="K2282" s="382">
        <v>1500000</v>
      </c>
      <c r="L2282" s="186">
        <v>1</v>
      </c>
      <c r="M2282" s="186" t="s">
        <v>169</v>
      </c>
      <c r="N2282" s="186" t="s">
        <v>3645</v>
      </c>
      <c r="O2282" s="186" t="s">
        <v>68</v>
      </c>
      <c r="P2282" s="186" t="s">
        <v>67</v>
      </c>
      <c r="Q2282" s="186" t="s">
        <v>497</v>
      </c>
    </row>
    <row r="2283" spans="1:17" ht="20.100000000000001" customHeight="1" x14ac:dyDescent="0.2">
      <c r="A2283" s="186" t="s">
        <v>3567</v>
      </c>
      <c r="B2283" s="186" t="s">
        <v>3568</v>
      </c>
      <c r="C2283" s="186" t="s">
        <v>3568</v>
      </c>
      <c r="D2283" s="186" t="s">
        <v>3568</v>
      </c>
      <c r="E2283" s="186" t="s">
        <v>812</v>
      </c>
      <c r="F2283" s="186" t="s">
        <v>600</v>
      </c>
      <c r="G2283" s="186">
        <v>30181503</v>
      </c>
      <c r="H2283" s="209" t="s">
        <v>3646</v>
      </c>
      <c r="I2283" s="186">
        <v>16</v>
      </c>
      <c r="J2283" s="186" t="s">
        <v>33</v>
      </c>
      <c r="K2283" s="382">
        <v>1000000</v>
      </c>
      <c r="L2283" s="186">
        <v>1</v>
      </c>
      <c r="M2283" s="186" t="s">
        <v>13</v>
      </c>
      <c r="N2283" s="186" t="s">
        <v>3647</v>
      </c>
      <c r="O2283" s="186" t="s">
        <v>68</v>
      </c>
      <c r="P2283" s="186" t="s">
        <v>67</v>
      </c>
      <c r="Q2283" s="186" t="s">
        <v>497</v>
      </c>
    </row>
    <row r="2284" spans="1:17" ht="20.100000000000001" customHeight="1" x14ac:dyDescent="0.2">
      <c r="A2284" s="186" t="s">
        <v>3567</v>
      </c>
      <c r="B2284" s="186" t="s">
        <v>3568</v>
      </c>
      <c r="C2284" s="186" t="s">
        <v>3568</v>
      </c>
      <c r="D2284" s="186" t="s">
        <v>3568</v>
      </c>
      <c r="E2284" s="186" t="s">
        <v>812</v>
      </c>
      <c r="F2284" s="186" t="s">
        <v>600</v>
      </c>
      <c r="G2284" s="186">
        <v>30181503</v>
      </c>
      <c r="H2284" s="209" t="s">
        <v>3648</v>
      </c>
      <c r="I2284" s="186">
        <v>16</v>
      </c>
      <c r="J2284" s="186" t="s">
        <v>33</v>
      </c>
      <c r="K2284" s="382">
        <v>1000000</v>
      </c>
      <c r="L2284" s="186">
        <v>1</v>
      </c>
      <c r="M2284" s="186" t="s">
        <v>13</v>
      </c>
      <c r="N2284" s="186" t="s">
        <v>3647</v>
      </c>
      <c r="O2284" s="186" t="s">
        <v>68</v>
      </c>
      <c r="P2284" s="186" t="s">
        <v>67</v>
      </c>
      <c r="Q2284" s="186" t="s">
        <v>497</v>
      </c>
    </row>
    <row r="2285" spans="1:17" ht="20.100000000000001" customHeight="1" x14ac:dyDescent="0.2">
      <c r="A2285" s="186" t="s">
        <v>3567</v>
      </c>
      <c r="B2285" s="186" t="s">
        <v>3568</v>
      </c>
      <c r="C2285" s="186" t="s">
        <v>3568</v>
      </c>
      <c r="D2285" s="186" t="s">
        <v>3568</v>
      </c>
      <c r="E2285" s="186" t="s">
        <v>812</v>
      </c>
      <c r="F2285" s="186" t="s">
        <v>600</v>
      </c>
      <c r="G2285" s="186">
        <v>42131605</v>
      </c>
      <c r="H2285" s="209" t="s">
        <v>3649</v>
      </c>
      <c r="I2285" s="186">
        <v>16</v>
      </c>
      <c r="J2285" s="186" t="s">
        <v>33</v>
      </c>
      <c r="K2285" s="382">
        <v>1000000</v>
      </c>
      <c r="L2285" s="186">
        <v>1</v>
      </c>
      <c r="M2285" s="186" t="s">
        <v>13</v>
      </c>
      <c r="N2285" s="186" t="s">
        <v>3647</v>
      </c>
      <c r="O2285" s="186" t="s">
        <v>68</v>
      </c>
      <c r="P2285" s="186" t="s">
        <v>67</v>
      </c>
      <c r="Q2285" s="186" t="s">
        <v>497</v>
      </c>
    </row>
    <row r="2286" spans="1:17" ht="20.100000000000001" customHeight="1" x14ac:dyDescent="0.2">
      <c r="A2286" s="186" t="s">
        <v>3574</v>
      </c>
      <c r="B2286" s="186" t="s">
        <v>3575</v>
      </c>
      <c r="C2286" s="186" t="s">
        <v>3575</v>
      </c>
      <c r="D2286" s="186" t="s">
        <v>3575</v>
      </c>
      <c r="E2286" s="186" t="s">
        <v>812</v>
      </c>
      <c r="F2286" s="186" t="s">
        <v>600</v>
      </c>
      <c r="G2286" s="186">
        <v>30181503</v>
      </c>
      <c r="H2286" s="209" t="s">
        <v>3650</v>
      </c>
      <c r="I2286" s="186">
        <v>16</v>
      </c>
      <c r="J2286" s="186" t="s">
        <v>33</v>
      </c>
      <c r="K2286" s="382">
        <v>2500000</v>
      </c>
      <c r="L2286" s="186">
        <v>1</v>
      </c>
      <c r="M2286" s="186" t="s">
        <v>13</v>
      </c>
      <c r="N2286" s="186" t="s">
        <v>3647</v>
      </c>
      <c r="O2286" s="186" t="s">
        <v>127</v>
      </c>
      <c r="P2286" s="186" t="s">
        <v>68</v>
      </c>
      <c r="Q2286" s="186" t="s">
        <v>995</v>
      </c>
    </row>
    <row r="2287" spans="1:17" ht="20.100000000000001" customHeight="1" x14ac:dyDescent="0.2">
      <c r="A2287" s="186" t="s">
        <v>3574</v>
      </c>
      <c r="B2287" s="186" t="s">
        <v>3575</v>
      </c>
      <c r="C2287" s="186" t="s">
        <v>3575</v>
      </c>
      <c r="D2287" s="186" t="s">
        <v>3575</v>
      </c>
      <c r="E2287" s="186" t="s">
        <v>812</v>
      </c>
      <c r="F2287" s="186" t="s">
        <v>600</v>
      </c>
      <c r="G2287" s="186">
        <v>40142000</v>
      </c>
      <c r="H2287" s="209" t="s">
        <v>3651</v>
      </c>
      <c r="I2287" s="186">
        <v>16</v>
      </c>
      <c r="J2287" s="186" t="s">
        <v>33</v>
      </c>
      <c r="K2287" s="382">
        <v>1000000</v>
      </c>
      <c r="L2287" s="186">
        <v>1</v>
      </c>
      <c r="M2287" s="186" t="s">
        <v>13</v>
      </c>
      <c r="N2287" s="186" t="s">
        <v>3647</v>
      </c>
      <c r="O2287" s="186" t="s">
        <v>127</v>
      </c>
      <c r="P2287" s="186" t="s">
        <v>68</v>
      </c>
      <c r="Q2287" s="186" t="s">
        <v>995</v>
      </c>
    </row>
    <row r="2288" spans="1:17" ht="20.100000000000001" customHeight="1" x14ac:dyDescent="0.2">
      <c r="A2288" s="186" t="s">
        <v>3574</v>
      </c>
      <c r="B2288" s="186" t="s">
        <v>3575</v>
      </c>
      <c r="C2288" s="186" t="s">
        <v>3575</v>
      </c>
      <c r="D2288" s="186" t="s">
        <v>3575</v>
      </c>
      <c r="E2288" s="186" t="s">
        <v>812</v>
      </c>
      <c r="F2288" s="186" t="s">
        <v>600</v>
      </c>
      <c r="G2288" s="186">
        <v>30181800</v>
      </c>
      <c r="H2288" s="209" t="s">
        <v>3652</v>
      </c>
      <c r="I2288" s="186">
        <v>16</v>
      </c>
      <c r="J2288" s="186" t="s">
        <v>33</v>
      </c>
      <c r="K2288" s="382">
        <v>2500000</v>
      </c>
      <c r="L2288" s="186">
        <v>1</v>
      </c>
      <c r="M2288" s="186" t="s">
        <v>13</v>
      </c>
      <c r="N2288" s="186" t="s">
        <v>3647</v>
      </c>
      <c r="O2288" s="186" t="s">
        <v>127</v>
      </c>
      <c r="P2288" s="186" t="s">
        <v>68</v>
      </c>
      <c r="Q2288" s="186" t="s">
        <v>995</v>
      </c>
    </row>
    <row r="2289" spans="1:17" ht="20.100000000000001" customHeight="1" x14ac:dyDescent="0.2">
      <c r="A2289" s="186" t="s">
        <v>3517</v>
      </c>
      <c r="B2289" s="186" t="s">
        <v>3518</v>
      </c>
      <c r="C2289" s="186" t="s">
        <v>787</v>
      </c>
      <c r="D2289" s="186" t="s">
        <v>787</v>
      </c>
      <c r="E2289" s="186" t="s">
        <v>1163</v>
      </c>
      <c r="F2289" s="186" t="s">
        <v>1164</v>
      </c>
      <c r="G2289" s="308">
        <v>39101600</v>
      </c>
      <c r="H2289" s="229" t="s">
        <v>3653</v>
      </c>
      <c r="I2289" s="186">
        <v>10</v>
      </c>
      <c r="J2289" s="186" t="s">
        <v>33</v>
      </c>
      <c r="K2289" s="382">
        <v>2500000</v>
      </c>
      <c r="L2289" s="186">
        <v>1</v>
      </c>
      <c r="M2289" s="186" t="s">
        <v>13</v>
      </c>
      <c r="N2289" s="186" t="s">
        <v>3654</v>
      </c>
      <c r="O2289" s="186" t="s">
        <v>127</v>
      </c>
      <c r="P2289" s="186" t="s">
        <v>68</v>
      </c>
      <c r="Q2289" s="186" t="s">
        <v>995</v>
      </c>
    </row>
    <row r="2290" spans="1:17" ht="20.100000000000001" customHeight="1" x14ac:dyDescent="0.2">
      <c r="A2290" s="186" t="s">
        <v>3517</v>
      </c>
      <c r="B2290" s="186" t="s">
        <v>3518</v>
      </c>
      <c r="C2290" s="186" t="s">
        <v>787</v>
      </c>
      <c r="D2290" s="186" t="s">
        <v>787</v>
      </c>
      <c r="E2290" s="186" t="s">
        <v>1163</v>
      </c>
      <c r="F2290" s="186" t="s">
        <v>1164</v>
      </c>
      <c r="G2290" s="308">
        <v>39101600</v>
      </c>
      <c r="H2290" s="229" t="s">
        <v>3655</v>
      </c>
      <c r="I2290" s="186">
        <v>10</v>
      </c>
      <c r="J2290" s="186" t="s">
        <v>33</v>
      </c>
      <c r="K2290" s="382">
        <v>2000000</v>
      </c>
      <c r="L2290" s="186">
        <v>1</v>
      </c>
      <c r="M2290" s="186" t="s">
        <v>13</v>
      </c>
      <c r="N2290" s="186" t="s">
        <v>3654</v>
      </c>
      <c r="O2290" s="186" t="s">
        <v>127</v>
      </c>
      <c r="P2290" s="186" t="s">
        <v>68</v>
      </c>
      <c r="Q2290" s="186" t="s">
        <v>995</v>
      </c>
    </row>
    <row r="2291" spans="1:17" ht="20.100000000000001" customHeight="1" x14ac:dyDescent="0.2">
      <c r="A2291" s="186" t="s">
        <v>3517</v>
      </c>
      <c r="B2291" s="186" t="s">
        <v>3518</v>
      </c>
      <c r="C2291" s="186" t="s">
        <v>787</v>
      </c>
      <c r="D2291" s="186" t="s">
        <v>787</v>
      </c>
      <c r="E2291" s="186" t="s">
        <v>1163</v>
      </c>
      <c r="F2291" s="186" t="s">
        <v>1164</v>
      </c>
      <c r="G2291" s="308">
        <v>39101600</v>
      </c>
      <c r="H2291" s="229" t="s">
        <v>3656</v>
      </c>
      <c r="I2291" s="186">
        <v>10</v>
      </c>
      <c r="J2291" s="186" t="s">
        <v>33</v>
      </c>
      <c r="K2291" s="382">
        <v>2000000</v>
      </c>
      <c r="L2291" s="186">
        <v>1</v>
      </c>
      <c r="M2291" s="186" t="s">
        <v>13</v>
      </c>
      <c r="N2291" s="186" t="s">
        <v>3654</v>
      </c>
      <c r="O2291" s="186" t="s">
        <v>127</v>
      </c>
      <c r="P2291" s="186" t="s">
        <v>68</v>
      </c>
      <c r="Q2291" s="186" t="s">
        <v>995</v>
      </c>
    </row>
    <row r="2292" spans="1:17" ht="20.100000000000001" customHeight="1" x14ac:dyDescent="0.2">
      <c r="A2292" s="186" t="s">
        <v>3517</v>
      </c>
      <c r="B2292" s="186" t="s">
        <v>3518</v>
      </c>
      <c r="C2292" s="186" t="s">
        <v>787</v>
      </c>
      <c r="D2292" s="186" t="s">
        <v>787</v>
      </c>
      <c r="E2292" s="186" t="s">
        <v>1163</v>
      </c>
      <c r="F2292" s="186" t="s">
        <v>1164</v>
      </c>
      <c r="G2292" s="308">
        <v>30181504</v>
      </c>
      <c r="H2292" s="229" t="s">
        <v>3657</v>
      </c>
      <c r="I2292" s="186">
        <v>10</v>
      </c>
      <c r="J2292" s="186" t="s">
        <v>33</v>
      </c>
      <c r="K2292" s="382">
        <v>2000000</v>
      </c>
      <c r="L2292" s="186">
        <v>1</v>
      </c>
      <c r="M2292" s="186" t="s">
        <v>13</v>
      </c>
      <c r="N2292" s="186" t="s">
        <v>3658</v>
      </c>
      <c r="O2292" s="186" t="s">
        <v>127</v>
      </c>
      <c r="P2292" s="186" t="s">
        <v>68</v>
      </c>
      <c r="Q2292" s="186" t="s">
        <v>995</v>
      </c>
    </row>
    <row r="2293" spans="1:17" ht="20.100000000000001" customHeight="1" x14ac:dyDescent="0.2">
      <c r="A2293" s="186" t="s">
        <v>3517</v>
      </c>
      <c r="B2293" s="186" t="s">
        <v>3518</v>
      </c>
      <c r="C2293" s="186" t="s">
        <v>787</v>
      </c>
      <c r="D2293" s="186" t="s">
        <v>787</v>
      </c>
      <c r="E2293" s="186" t="s">
        <v>1163</v>
      </c>
      <c r="F2293" s="186" t="s">
        <v>1164</v>
      </c>
      <c r="G2293" s="308">
        <v>30181506</v>
      </c>
      <c r="H2293" s="229" t="s">
        <v>3659</v>
      </c>
      <c r="I2293" s="186">
        <v>10</v>
      </c>
      <c r="J2293" s="186" t="s">
        <v>33</v>
      </c>
      <c r="K2293" s="382">
        <v>1500000</v>
      </c>
      <c r="L2293" s="186">
        <v>1</v>
      </c>
      <c r="M2293" s="186" t="s">
        <v>13</v>
      </c>
      <c r="N2293" s="186" t="s">
        <v>3658</v>
      </c>
      <c r="O2293" s="186" t="s">
        <v>127</v>
      </c>
      <c r="P2293" s="186" t="s">
        <v>68</v>
      </c>
      <c r="Q2293" s="186" t="s">
        <v>995</v>
      </c>
    </row>
    <row r="2294" spans="1:17" ht="20.100000000000001" customHeight="1" x14ac:dyDescent="0.2">
      <c r="A2294" s="186" t="s">
        <v>3553</v>
      </c>
      <c r="B2294" s="186" t="s">
        <v>3554</v>
      </c>
      <c r="C2294" s="186" t="s">
        <v>787</v>
      </c>
      <c r="D2294" s="186" t="s">
        <v>787</v>
      </c>
      <c r="E2294" s="186" t="s">
        <v>1163</v>
      </c>
      <c r="F2294" s="186" t="s">
        <v>1164</v>
      </c>
      <c r="G2294" s="186">
        <v>30111601</v>
      </c>
      <c r="H2294" s="229" t="s">
        <v>3660</v>
      </c>
      <c r="I2294" s="186">
        <v>10</v>
      </c>
      <c r="J2294" s="186" t="s">
        <v>33</v>
      </c>
      <c r="K2294" s="382">
        <v>500000</v>
      </c>
      <c r="L2294" s="186">
        <v>10</v>
      </c>
      <c r="M2294" s="186" t="s">
        <v>13</v>
      </c>
      <c r="N2294" s="186" t="s">
        <v>3604</v>
      </c>
      <c r="O2294" s="186" t="s">
        <v>127</v>
      </c>
      <c r="P2294" s="186" t="s">
        <v>68</v>
      </c>
      <c r="Q2294" s="186" t="s">
        <v>995</v>
      </c>
    </row>
    <row r="2295" spans="1:17" ht="20.100000000000001" customHeight="1" x14ac:dyDescent="0.2">
      <c r="A2295" s="186" t="s">
        <v>3553</v>
      </c>
      <c r="B2295" s="186" t="s">
        <v>3554</v>
      </c>
      <c r="C2295" s="186" t="s">
        <v>787</v>
      </c>
      <c r="D2295" s="186" t="s">
        <v>787</v>
      </c>
      <c r="E2295" s="186" t="s">
        <v>1163</v>
      </c>
      <c r="F2295" s="186" t="s">
        <v>1164</v>
      </c>
      <c r="G2295" s="186">
        <v>30111607</v>
      </c>
      <c r="H2295" s="229" t="s">
        <v>3661</v>
      </c>
      <c r="I2295" s="186">
        <v>10</v>
      </c>
      <c r="J2295" s="186" t="s">
        <v>33</v>
      </c>
      <c r="K2295" s="382">
        <v>280000</v>
      </c>
      <c r="L2295" s="186">
        <v>9</v>
      </c>
      <c r="M2295" s="186" t="s">
        <v>13</v>
      </c>
      <c r="N2295" s="186" t="s">
        <v>3604</v>
      </c>
      <c r="O2295" s="186" t="s">
        <v>127</v>
      </c>
      <c r="P2295" s="186" t="s">
        <v>68</v>
      </c>
      <c r="Q2295" s="186" t="s">
        <v>995</v>
      </c>
    </row>
    <row r="2296" spans="1:17" ht="20.100000000000001" customHeight="1" x14ac:dyDescent="0.2">
      <c r="A2296" s="186" t="s">
        <v>3553</v>
      </c>
      <c r="B2296" s="186" t="s">
        <v>3554</v>
      </c>
      <c r="C2296" s="186" t="s">
        <v>787</v>
      </c>
      <c r="D2296" s="186" t="s">
        <v>787</v>
      </c>
      <c r="E2296" s="186" t="s">
        <v>1163</v>
      </c>
      <c r="F2296" s="186" t="s">
        <v>1164</v>
      </c>
      <c r="G2296" s="186">
        <v>30111601</v>
      </c>
      <c r="H2296" s="229" t="s">
        <v>3662</v>
      </c>
      <c r="I2296" s="186">
        <v>10</v>
      </c>
      <c r="J2296" s="186" t="s">
        <v>33</v>
      </c>
      <c r="K2296" s="382">
        <v>210000</v>
      </c>
      <c r="L2296" s="186">
        <v>3</v>
      </c>
      <c r="M2296" s="186" t="s">
        <v>13</v>
      </c>
      <c r="N2296" s="186" t="s">
        <v>3604</v>
      </c>
      <c r="O2296" s="186" t="s">
        <v>127</v>
      </c>
      <c r="P2296" s="186" t="s">
        <v>68</v>
      </c>
      <c r="Q2296" s="186" t="s">
        <v>995</v>
      </c>
    </row>
    <row r="2297" spans="1:17" ht="20.100000000000001" customHeight="1" x14ac:dyDescent="0.2">
      <c r="A2297" s="186" t="s">
        <v>3553</v>
      </c>
      <c r="B2297" s="186" t="s">
        <v>3554</v>
      </c>
      <c r="C2297" s="186" t="s">
        <v>787</v>
      </c>
      <c r="D2297" s="186" t="s">
        <v>787</v>
      </c>
      <c r="E2297" s="186" t="s">
        <v>1163</v>
      </c>
      <c r="F2297" s="186" t="s">
        <v>1164</v>
      </c>
      <c r="G2297" s="186">
        <v>27111918</v>
      </c>
      <c r="H2297" s="229" t="s">
        <v>3663</v>
      </c>
      <c r="I2297" s="186">
        <v>10</v>
      </c>
      <c r="J2297" s="186" t="s">
        <v>33</v>
      </c>
      <c r="K2297" s="382">
        <v>100000</v>
      </c>
      <c r="L2297" s="186">
        <v>20</v>
      </c>
      <c r="M2297" s="186" t="s">
        <v>13</v>
      </c>
      <c r="N2297" s="186" t="s">
        <v>3604</v>
      </c>
      <c r="O2297" s="186" t="s">
        <v>127</v>
      </c>
      <c r="P2297" s="186" t="s">
        <v>68</v>
      </c>
      <c r="Q2297" s="186" t="s">
        <v>995</v>
      </c>
    </row>
    <row r="2298" spans="1:17" ht="20.100000000000001" customHeight="1" x14ac:dyDescent="0.2">
      <c r="A2298" s="186" t="s">
        <v>3553</v>
      </c>
      <c r="B2298" s="186" t="s">
        <v>3554</v>
      </c>
      <c r="C2298" s="186" t="s">
        <v>787</v>
      </c>
      <c r="D2298" s="186" t="s">
        <v>787</v>
      </c>
      <c r="E2298" s="186" t="s">
        <v>1163</v>
      </c>
      <c r="F2298" s="186" t="s">
        <v>1164</v>
      </c>
      <c r="G2298" s="186">
        <v>30131704</v>
      </c>
      <c r="H2298" s="229" t="s">
        <v>3664</v>
      </c>
      <c r="I2298" s="186">
        <v>10</v>
      </c>
      <c r="J2298" s="186" t="s">
        <v>33</v>
      </c>
      <c r="K2298" s="382">
        <v>2600000</v>
      </c>
      <c r="L2298" s="186">
        <v>20</v>
      </c>
      <c r="M2298" s="186" t="s">
        <v>13</v>
      </c>
      <c r="N2298" s="186" t="s">
        <v>3604</v>
      </c>
      <c r="O2298" s="186" t="s">
        <v>127</v>
      </c>
      <c r="P2298" s="186" t="s">
        <v>68</v>
      </c>
      <c r="Q2298" s="186" t="s">
        <v>995</v>
      </c>
    </row>
    <row r="2299" spans="1:17" ht="20.100000000000001" customHeight="1" x14ac:dyDescent="0.2">
      <c r="A2299" s="186" t="s">
        <v>3567</v>
      </c>
      <c r="B2299" s="186" t="s">
        <v>3568</v>
      </c>
      <c r="C2299" s="186" t="s">
        <v>3568</v>
      </c>
      <c r="D2299" s="186" t="s">
        <v>3568</v>
      </c>
      <c r="E2299" s="186" t="s">
        <v>1163</v>
      </c>
      <c r="F2299" s="186" t="s">
        <v>1164</v>
      </c>
      <c r="G2299" s="186">
        <v>31211904</v>
      </c>
      <c r="H2299" s="209" t="s">
        <v>3665</v>
      </c>
      <c r="I2299" s="186">
        <v>16</v>
      </c>
      <c r="J2299" s="186" t="s">
        <v>33</v>
      </c>
      <c r="K2299" s="382">
        <v>250000</v>
      </c>
      <c r="L2299" s="186">
        <v>1</v>
      </c>
      <c r="M2299" s="186" t="s">
        <v>13</v>
      </c>
      <c r="N2299" s="186" t="s">
        <v>3604</v>
      </c>
      <c r="O2299" s="186" t="s">
        <v>127</v>
      </c>
      <c r="P2299" s="186" t="s">
        <v>68</v>
      </c>
      <c r="Q2299" s="186" t="s">
        <v>995</v>
      </c>
    </row>
    <row r="2300" spans="1:17" ht="20.100000000000001" customHeight="1" x14ac:dyDescent="0.2">
      <c r="A2300" s="186" t="s">
        <v>3567</v>
      </c>
      <c r="B2300" s="186" t="s">
        <v>3568</v>
      </c>
      <c r="C2300" s="186" t="s">
        <v>3568</v>
      </c>
      <c r="D2300" s="186" t="s">
        <v>3568</v>
      </c>
      <c r="E2300" s="186" t="s">
        <v>1163</v>
      </c>
      <c r="F2300" s="186" t="s">
        <v>1164</v>
      </c>
      <c r="G2300" s="186">
        <v>11101502</v>
      </c>
      <c r="H2300" s="209" t="s">
        <v>3666</v>
      </c>
      <c r="I2300" s="186">
        <v>16</v>
      </c>
      <c r="J2300" s="186" t="s">
        <v>33</v>
      </c>
      <c r="K2300" s="382">
        <v>80000</v>
      </c>
      <c r="L2300" s="186">
        <v>1</v>
      </c>
      <c r="M2300" s="186" t="s">
        <v>13</v>
      </c>
      <c r="N2300" s="186" t="s">
        <v>3604</v>
      </c>
      <c r="O2300" s="186" t="s">
        <v>127</v>
      </c>
      <c r="P2300" s="186" t="s">
        <v>68</v>
      </c>
      <c r="Q2300" s="186" t="s">
        <v>995</v>
      </c>
    </row>
    <row r="2301" spans="1:17" ht="20.100000000000001" customHeight="1" x14ac:dyDescent="0.2">
      <c r="A2301" s="186" t="s">
        <v>3567</v>
      </c>
      <c r="B2301" s="186" t="s">
        <v>3568</v>
      </c>
      <c r="C2301" s="186" t="s">
        <v>3568</v>
      </c>
      <c r="D2301" s="186" t="s">
        <v>3568</v>
      </c>
      <c r="E2301" s="186" t="s">
        <v>1163</v>
      </c>
      <c r="F2301" s="186" t="s">
        <v>1164</v>
      </c>
      <c r="G2301" s="186" t="s">
        <v>3667</v>
      </c>
      <c r="H2301" s="209" t="s">
        <v>3668</v>
      </c>
      <c r="I2301" s="186">
        <v>16</v>
      </c>
      <c r="J2301" s="186" t="s">
        <v>33</v>
      </c>
      <c r="K2301" s="382">
        <v>150000</v>
      </c>
      <c r="L2301" s="186">
        <v>1</v>
      </c>
      <c r="M2301" s="186" t="s">
        <v>13</v>
      </c>
      <c r="N2301" s="186" t="s">
        <v>3604</v>
      </c>
      <c r="O2301" s="186" t="s">
        <v>127</v>
      </c>
      <c r="P2301" s="186" t="s">
        <v>68</v>
      </c>
      <c r="Q2301" s="186" t="s">
        <v>995</v>
      </c>
    </row>
    <row r="2302" spans="1:17" ht="20.100000000000001" customHeight="1" x14ac:dyDescent="0.2">
      <c r="A2302" s="186" t="s">
        <v>3567</v>
      </c>
      <c r="B2302" s="186" t="s">
        <v>3568</v>
      </c>
      <c r="C2302" s="186" t="s">
        <v>3568</v>
      </c>
      <c r="D2302" s="186" t="s">
        <v>3568</v>
      </c>
      <c r="E2302" s="186" t="s">
        <v>1163</v>
      </c>
      <c r="F2302" s="186" t="s">
        <v>1164</v>
      </c>
      <c r="G2302" s="186" t="s">
        <v>3667</v>
      </c>
      <c r="H2302" s="209" t="s">
        <v>3669</v>
      </c>
      <c r="I2302" s="186">
        <v>16</v>
      </c>
      <c r="J2302" s="186" t="s">
        <v>33</v>
      </c>
      <c r="K2302" s="382">
        <v>150000</v>
      </c>
      <c r="L2302" s="186">
        <v>1</v>
      </c>
      <c r="M2302" s="186" t="s">
        <v>13</v>
      </c>
      <c r="N2302" s="186" t="s">
        <v>3604</v>
      </c>
      <c r="O2302" s="186" t="s">
        <v>127</v>
      </c>
      <c r="P2302" s="186" t="s">
        <v>68</v>
      </c>
      <c r="Q2302" s="186" t="s">
        <v>995</v>
      </c>
    </row>
    <row r="2303" spans="1:17" ht="20.100000000000001" customHeight="1" x14ac:dyDescent="0.2">
      <c r="A2303" s="186" t="s">
        <v>3567</v>
      </c>
      <c r="B2303" s="186" t="s">
        <v>3568</v>
      </c>
      <c r="C2303" s="186" t="s">
        <v>3568</v>
      </c>
      <c r="D2303" s="186" t="s">
        <v>3568</v>
      </c>
      <c r="E2303" s="186" t="s">
        <v>1163</v>
      </c>
      <c r="F2303" s="186" t="s">
        <v>1164</v>
      </c>
      <c r="G2303" s="186">
        <v>30151514</v>
      </c>
      <c r="H2303" s="209" t="s">
        <v>3670</v>
      </c>
      <c r="I2303" s="186">
        <v>16</v>
      </c>
      <c r="J2303" s="186" t="s">
        <v>33</v>
      </c>
      <c r="K2303" s="382">
        <v>150000</v>
      </c>
      <c r="L2303" s="186">
        <v>1</v>
      </c>
      <c r="M2303" s="186" t="s">
        <v>13</v>
      </c>
      <c r="N2303" s="186" t="s">
        <v>3604</v>
      </c>
      <c r="O2303" s="186" t="s">
        <v>127</v>
      </c>
      <c r="P2303" s="186" t="s">
        <v>68</v>
      </c>
      <c r="Q2303" s="186" t="s">
        <v>995</v>
      </c>
    </row>
    <row r="2304" spans="1:17" ht="20.100000000000001" customHeight="1" x14ac:dyDescent="0.2">
      <c r="A2304" s="186" t="s">
        <v>3567</v>
      </c>
      <c r="B2304" s="186" t="s">
        <v>3568</v>
      </c>
      <c r="C2304" s="186" t="s">
        <v>3568</v>
      </c>
      <c r="D2304" s="186" t="s">
        <v>3568</v>
      </c>
      <c r="E2304" s="186" t="s">
        <v>1163</v>
      </c>
      <c r="F2304" s="186" t="s">
        <v>1164</v>
      </c>
      <c r="G2304" s="186">
        <v>39111611</v>
      </c>
      <c r="H2304" s="209" t="s">
        <v>3671</v>
      </c>
      <c r="I2304" s="186">
        <v>16</v>
      </c>
      <c r="J2304" s="186" t="s">
        <v>33</v>
      </c>
      <c r="K2304" s="382">
        <v>400000</v>
      </c>
      <c r="L2304" s="186">
        <v>1</v>
      </c>
      <c r="M2304" s="186" t="s">
        <v>13</v>
      </c>
      <c r="N2304" s="186" t="s">
        <v>3604</v>
      </c>
      <c r="O2304" s="186" t="s">
        <v>127</v>
      </c>
      <c r="P2304" s="186" t="s">
        <v>68</v>
      </c>
      <c r="Q2304" s="186" t="s">
        <v>995</v>
      </c>
    </row>
    <row r="2305" spans="1:17" ht="20.100000000000001" customHeight="1" x14ac:dyDescent="0.2">
      <c r="A2305" s="186" t="s">
        <v>3567</v>
      </c>
      <c r="B2305" s="186" t="s">
        <v>3568</v>
      </c>
      <c r="C2305" s="186" t="s">
        <v>3568</v>
      </c>
      <c r="D2305" s="186" t="s">
        <v>3568</v>
      </c>
      <c r="E2305" s="186" t="s">
        <v>1163</v>
      </c>
      <c r="F2305" s="186" t="s">
        <v>1164</v>
      </c>
      <c r="G2305" s="186">
        <v>39101600</v>
      </c>
      <c r="H2305" s="209" t="s">
        <v>3672</v>
      </c>
      <c r="I2305" s="186">
        <v>16</v>
      </c>
      <c r="J2305" s="186" t="s">
        <v>33</v>
      </c>
      <c r="K2305" s="382">
        <v>500000</v>
      </c>
      <c r="L2305" s="186">
        <v>1</v>
      </c>
      <c r="M2305" s="186" t="s">
        <v>13</v>
      </c>
      <c r="N2305" s="186" t="s">
        <v>3604</v>
      </c>
      <c r="O2305" s="186" t="s">
        <v>127</v>
      </c>
      <c r="P2305" s="186" t="s">
        <v>68</v>
      </c>
      <c r="Q2305" s="186" t="s">
        <v>995</v>
      </c>
    </row>
    <row r="2306" spans="1:17" ht="20.100000000000001" customHeight="1" x14ac:dyDescent="0.2">
      <c r="A2306" s="186" t="s">
        <v>3567</v>
      </c>
      <c r="B2306" s="186" t="s">
        <v>3568</v>
      </c>
      <c r="C2306" s="186" t="s">
        <v>3568</v>
      </c>
      <c r="D2306" s="186" t="s">
        <v>3568</v>
      </c>
      <c r="E2306" s="186" t="s">
        <v>1163</v>
      </c>
      <c r="F2306" s="186" t="s">
        <v>1164</v>
      </c>
      <c r="G2306" s="186">
        <v>39101600</v>
      </c>
      <c r="H2306" s="209" t="s">
        <v>3673</v>
      </c>
      <c r="I2306" s="186">
        <v>16</v>
      </c>
      <c r="J2306" s="186" t="s">
        <v>33</v>
      </c>
      <c r="K2306" s="382">
        <v>420000</v>
      </c>
      <c r="L2306" s="186">
        <v>1</v>
      </c>
      <c r="M2306" s="186" t="s">
        <v>13</v>
      </c>
      <c r="N2306" s="186" t="s">
        <v>3604</v>
      </c>
      <c r="O2306" s="186" t="s">
        <v>127</v>
      </c>
      <c r="P2306" s="186" t="s">
        <v>68</v>
      </c>
      <c r="Q2306" s="186" t="s">
        <v>995</v>
      </c>
    </row>
    <row r="2307" spans="1:17" ht="20.100000000000001" customHeight="1" x14ac:dyDescent="0.2">
      <c r="A2307" s="186" t="s">
        <v>3574</v>
      </c>
      <c r="B2307" s="186" t="s">
        <v>3575</v>
      </c>
      <c r="C2307" s="186" t="s">
        <v>3575</v>
      </c>
      <c r="D2307" s="186" t="s">
        <v>3575</v>
      </c>
      <c r="E2307" s="186" t="s">
        <v>1163</v>
      </c>
      <c r="F2307" s="186" t="s">
        <v>1164</v>
      </c>
      <c r="G2307" s="186">
        <v>30181500</v>
      </c>
      <c r="H2307" s="229" t="s">
        <v>3674</v>
      </c>
      <c r="I2307" s="186">
        <v>16</v>
      </c>
      <c r="J2307" s="186" t="s">
        <v>33</v>
      </c>
      <c r="K2307" s="382">
        <v>500000</v>
      </c>
      <c r="L2307" s="186">
        <v>1</v>
      </c>
      <c r="M2307" s="186" t="s">
        <v>13</v>
      </c>
      <c r="N2307" s="186" t="s">
        <v>3604</v>
      </c>
      <c r="O2307" s="186" t="s">
        <v>127</v>
      </c>
      <c r="P2307" s="186" t="s">
        <v>68</v>
      </c>
      <c r="Q2307" s="186" t="s">
        <v>995</v>
      </c>
    </row>
    <row r="2308" spans="1:17" ht="20.100000000000001" customHeight="1" x14ac:dyDescent="0.2">
      <c r="A2308" s="186" t="s">
        <v>3574</v>
      </c>
      <c r="B2308" s="186" t="s">
        <v>3575</v>
      </c>
      <c r="C2308" s="186" t="s">
        <v>3575</v>
      </c>
      <c r="D2308" s="186" t="s">
        <v>3575</v>
      </c>
      <c r="E2308" s="186" t="s">
        <v>1163</v>
      </c>
      <c r="F2308" s="186" t="s">
        <v>1164</v>
      </c>
      <c r="G2308" s="186">
        <v>30131607</v>
      </c>
      <c r="H2308" s="229" t="s">
        <v>3675</v>
      </c>
      <c r="I2308" s="186">
        <v>16</v>
      </c>
      <c r="J2308" s="186" t="s">
        <v>33</v>
      </c>
      <c r="K2308" s="382">
        <v>500000</v>
      </c>
      <c r="L2308" s="186">
        <v>1</v>
      </c>
      <c r="M2308" s="186" t="s">
        <v>13</v>
      </c>
      <c r="N2308" s="186" t="s">
        <v>3604</v>
      </c>
      <c r="O2308" s="186" t="s">
        <v>127</v>
      </c>
      <c r="P2308" s="186" t="s">
        <v>68</v>
      </c>
      <c r="Q2308" s="186" t="s">
        <v>995</v>
      </c>
    </row>
    <row r="2309" spans="1:17" ht="20.100000000000001" customHeight="1" x14ac:dyDescent="0.2">
      <c r="A2309" s="186" t="s">
        <v>3574</v>
      </c>
      <c r="B2309" s="186" t="s">
        <v>3575</v>
      </c>
      <c r="C2309" s="186" t="s">
        <v>3575</v>
      </c>
      <c r="D2309" s="186" t="s">
        <v>3575</v>
      </c>
      <c r="E2309" s="186" t="s">
        <v>1163</v>
      </c>
      <c r="F2309" s="186" t="s">
        <v>1164</v>
      </c>
      <c r="G2309" s="186" t="s">
        <v>3667</v>
      </c>
      <c r="H2309" s="229" t="s">
        <v>3669</v>
      </c>
      <c r="I2309" s="186">
        <v>16</v>
      </c>
      <c r="J2309" s="186" t="s">
        <v>33</v>
      </c>
      <c r="K2309" s="382">
        <v>1500000</v>
      </c>
      <c r="L2309" s="186">
        <v>1</v>
      </c>
      <c r="M2309" s="186" t="s">
        <v>13</v>
      </c>
      <c r="N2309" s="186" t="s">
        <v>3604</v>
      </c>
      <c r="O2309" s="186" t="s">
        <v>127</v>
      </c>
      <c r="P2309" s="186" t="s">
        <v>68</v>
      </c>
      <c r="Q2309" s="186" t="s">
        <v>995</v>
      </c>
    </row>
    <row r="2310" spans="1:17" ht="20.100000000000001" customHeight="1" x14ac:dyDescent="0.2">
      <c r="A2310" s="186" t="s">
        <v>3574</v>
      </c>
      <c r="B2310" s="186" t="s">
        <v>3575</v>
      </c>
      <c r="C2310" s="186" t="s">
        <v>3575</v>
      </c>
      <c r="D2310" s="186" t="s">
        <v>3575</v>
      </c>
      <c r="E2310" s="186" t="s">
        <v>1163</v>
      </c>
      <c r="F2310" s="186" t="s">
        <v>1164</v>
      </c>
      <c r="G2310" s="186">
        <v>30111601</v>
      </c>
      <c r="H2310" s="229" t="s">
        <v>3676</v>
      </c>
      <c r="I2310" s="186">
        <v>16</v>
      </c>
      <c r="J2310" s="186" t="s">
        <v>33</v>
      </c>
      <c r="K2310" s="382">
        <v>1000000</v>
      </c>
      <c r="L2310" s="186">
        <v>1</v>
      </c>
      <c r="M2310" s="186" t="s">
        <v>13</v>
      </c>
      <c r="N2310" s="186" t="s">
        <v>3604</v>
      </c>
      <c r="O2310" s="186" t="s">
        <v>127</v>
      </c>
      <c r="P2310" s="186" t="s">
        <v>68</v>
      </c>
      <c r="Q2310" s="186" t="s">
        <v>995</v>
      </c>
    </row>
    <row r="2311" spans="1:17" ht="20.100000000000001" customHeight="1" x14ac:dyDescent="0.2">
      <c r="A2311" s="186" t="s">
        <v>3574</v>
      </c>
      <c r="B2311" s="186" t="s">
        <v>3575</v>
      </c>
      <c r="C2311" s="186" t="s">
        <v>3575</v>
      </c>
      <c r="D2311" s="186" t="s">
        <v>3575</v>
      </c>
      <c r="E2311" s="186" t="s">
        <v>1163</v>
      </c>
      <c r="F2311" s="186" t="s">
        <v>1164</v>
      </c>
      <c r="G2311" s="186">
        <v>30161706</v>
      </c>
      <c r="H2311" s="229" t="s">
        <v>3677</v>
      </c>
      <c r="I2311" s="186">
        <v>16</v>
      </c>
      <c r="J2311" s="186" t="s">
        <v>33</v>
      </c>
      <c r="K2311" s="382">
        <v>2500000</v>
      </c>
      <c r="L2311" s="186">
        <v>1</v>
      </c>
      <c r="M2311" s="186" t="s">
        <v>13</v>
      </c>
      <c r="N2311" s="186" t="s">
        <v>3604</v>
      </c>
      <c r="O2311" s="186" t="s">
        <v>127</v>
      </c>
      <c r="P2311" s="186" t="s">
        <v>68</v>
      </c>
      <c r="Q2311" s="186" t="s">
        <v>995</v>
      </c>
    </row>
    <row r="2312" spans="1:17" ht="20.100000000000001" customHeight="1" x14ac:dyDescent="0.2">
      <c r="A2312" s="186" t="s">
        <v>3574</v>
      </c>
      <c r="B2312" s="186" t="s">
        <v>3575</v>
      </c>
      <c r="C2312" s="186" t="s">
        <v>3575</v>
      </c>
      <c r="D2312" s="186" t="s">
        <v>3575</v>
      </c>
      <c r="E2312" s="186" t="s">
        <v>1163</v>
      </c>
      <c r="F2312" s="186" t="s">
        <v>1164</v>
      </c>
      <c r="G2312" s="186">
        <v>30151514</v>
      </c>
      <c r="H2312" s="229" t="s">
        <v>3670</v>
      </c>
      <c r="I2312" s="186">
        <v>16</v>
      </c>
      <c r="J2312" s="186" t="s">
        <v>33</v>
      </c>
      <c r="K2312" s="382">
        <v>1000000</v>
      </c>
      <c r="L2312" s="186">
        <v>1</v>
      </c>
      <c r="M2312" s="186" t="s">
        <v>13</v>
      </c>
      <c r="N2312" s="186" t="s">
        <v>3604</v>
      </c>
      <c r="O2312" s="186" t="s">
        <v>127</v>
      </c>
      <c r="P2312" s="186" t="s">
        <v>68</v>
      </c>
      <c r="Q2312" s="186" t="s">
        <v>995</v>
      </c>
    </row>
    <row r="2313" spans="1:17" ht="20.100000000000001" customHeight="1" x14ac:dyDescent="0.2">
      <c r="A2313" s="186" t="s">
        <v>3574</v>
      </c>
      <c r="B2313" s="186" t="s">
        <v>3575</v>
      </c>
      <c r="C2313" s="186" t="s">
        <v>3575</v>
      </c>
      <c r="D2313" s="186" t="s">
        <v>3575</v>
      </c>
      <c r="E2313" s="186" t="s">
        <v>1163</v>
      </c>
      <c r="F2313" s="186" t="s">
        <v>1164</v>
      </c>
      <c r="G2313" s="186" t="s">
        <v>3667</v>
      </c>
      <c r="H2313" s="229" t="s">
        <v>3668</v>
      </c>
      <c r="I2313" s="186">
        <v>16</v>
      </c>
      <c r="J2313" s="186" t="s">
        <v>33</v>
      </c>
      <c r="K2313" s="382">
        <v>1000000</v>
      </c>
      <c r="L2313" s="186">
        <v>1</v>
      </c>
      <c r="M2313" s="186" t="s">
        <v>13</v>
      </c>
      <c r="N2313" s="186" t="s">
        <v>3604</v>
      </c>
      <c r="O2313" s="186" t="s">
        <v>127</v>
      </c>
      <c r="P2313" s="186" t="s">
        <v>68</v>
      </c>
      <c r="Q2313" s="186" t="s">
        <v>995</v>
      </c>
    </row>
    <row r="2314" spans="1:17" ht="20.100000000000001" customHeight="1" x14ac:dyDescent="0.2">
      <c r="A2314" s="186" t="s">
        <v>3517</v>
      </c>
      <c r="B2314" s="186" t="s">
        <v>3518</v>
      </c>
      <c r="C2314" s="186" t="s">
        <v>3558</v>
      </c>
      <c r="D2314" s="186" t="s">
        <v>3558</v>
      </c>
      <c r="E2314" s="186" t="s">
        <v>829</v>
      </c>
      <c r="F2314" s="186" t="s">
        <v>312</v>
      </c>
      <c r="G2314" s="186">
        <v>44121600</v>
      </c>
      <c r="H2314" s="229" t="s">
        <v>3678</v>
      </c>
      <c r="I2314" s="186">
        <v>10</v>
      </c>
      <c r="J2314" s="186" t="s">
        <v>33</v>
      </c>
      <c r="K2314" s="382">
        <v>24100000</v>
      </c>
      <c r="L2314" s="270">
        <v>1</v>
      </c>
      <c r="M2314" s="186" t="s">
        <v>13</v>
      </c>
      <c r="N2314" s="186" t="s">
        <v>3679</v>
      </c>
      <c r="O2314" s="186" t="s">
        <v>127</v>
      </c>
      <c r="P2314" s="186" t="s">
        <v>68</v>
      </c>
      <c r="Q2314" s="186" t="s">
        <v>429</v>
      </c>
    </row>
    <row r="2315" spans="1:17" ht="20.100000000000001" customHeight="1" x14ac:dyDescent="0.2">
      <c r="A2315" s="186" t="s">
        <v>3553</v>
      </c>
      <c r="B2315" s="186" t="s">
        <v>3554</v>
      </c>
      <c r="C2315" s="186" t="s">
        <v>787</v>
      </c>
      <c r="D2315" s="186" t="s">
        <v>787</v>
      </c>
      <c r="E2315" s="186" t="s">
        <v>829</v>
      </c>
      <c r="F2315" s="186" t="s">
        <v>312</v>
      </c>
      <c r="G2315" s="186">
        <v>44121600</v>
      </c>
      <c r="H2315" s="229" t="s">
        <v>3678</v>
      </c>
      <c r="I2315" s="186">
        <v>10</v>
      </c>
      <c r="J2315" s="186" t="s">
        <v>33</v>
      </c>
      <c r="K2315" s="382">
        <v>7000000</v>
      </c>
      <c r="L2315" s="270">
        <v>1</v>
      </c>
      <c r="M2315" s="186" t="s">
        <v>13</v>
      </c>
      <c r="N2315" s="186" t="s">
        <v>3680</v>
      </c>
      <c r="O2315" s="186" t="s">
        <v>127</v>
      </c>
      <c r="P2315" s="186" t="s">
        <v>68</v>
      </c>
      <c r="Q2315" s="186" t="s">
        <v>429</v>
      </c>
    </row>
    <row r="2316" spans="1:17" ht="20.100000000000001" customHeight="1" x14ac:dyDescent="0.2">
      <c r="A2316" s="186" t="s">
        <v>3567</v>
      </c>
      <c r="B2316" s="186" t="s">
        <v>3568</v>
      </c>
      <c r="C2316" s="186" t="s">
        <v>3568</v>
      </c>
      <c r="D2316" s="186" t="s">
        <v>3568</v>
      </c>
      <c r="E2316" s="186" t="s">
        <v>829</v>
      </c>
      <c r="F2316" s="186" t="s">
        <v>312</v>
      </c>
      <c r="G2316" s="186">
        <v>44121708</v>
      </c>
      <c r="H2316" s="229" t="s">
        <v>3681</v>
      </c>
      <c r="I2316" s="186">
        <v>16</v>
      </c>
      <c r="J2316" s="186" t="s">
        <v>33</v>
      </c>
      <c r="K2316" s="382">
        <v>500000</v>
      </c>
      <c r="L2316" s="270">
        <v>1</v>
      </c>
      <c r="M2316" s="186" t="s">
        <v>13</v>
      </c>
      <c r="N2316" s="186" t="s">
        <v>3680</v>
      </c>
      <c r="O2316" s="186" t="s">
        <v>127</v>
      </c>
      <c r="P2316" s="186" t="s">
        <v>68</v>
      </c>
      <c r="Q2316" s="186" t="s">
        <v>429</v>
      </c>
    </row>
    <row r="2317" spans="1:17" ht="20.100000000000001" customHeight="1" x14ac:dyDescent="0.2">
      <c r="A2317" s="186" t="s">
        <v>3567</v>
      </c>
      <c r="B2317" s="186" t="s">
        <v>3568</v>
      </c>
      <c r="C2317" s="186" t="s">
        <v>3568</v>
      </c>
      <c r="D2317" s="186" t="s">
        <v>3568</v>
      </c>
      <c r="E2317" s="186" t="s">
        <v>829</v>
      </c>
      <c r="F2317" s="186" t="s">
        <v>312</v>
      </c>
      <c r="G2317" s="186">
        <v>44121721</v>
      </c>
      <c r="H2317" s="229" t="s">
        <v>3682</v>
      </c>
      <c r="I2317" s="186">
        <v>16</v>
      </c>
      <c r="J2317" s="186" t="s">
        <v>33</v>
      </c>
      <c r="K2317" s="382">
        <v>500000</v>
      </c>
      <c r="L2317" s="270">
        <v>1</v>
      </c>
      <c r="M2317" s="186" t="s">
        <v>13</v>
      </c>
      <c r="N2317" s="186" t="s">
        <v>3680</v>
      </c>
      <c r="O2317" s="186" t="s">
        <v>127</v>
      </c>
      <c r="P2317" s="186" t="s">
        <v>68</v>
      </c>
      <c r="Q2317" s="186" t="s">
        <v>429</v>
      </c>
    </row>
    <row r="2318" spans="1:17" ht="20.100000000000001" customHeight="1" x14ac:dyDescent="0.2">
      <c r="A2318" s="186" t="s">
        <v>3567</v>
      </c>
      <c r="B2318" s="186" t="s">
        <v>3568</v>
      </c>
      <c r="C2318" s="186" t="s">
        <v>3568</v>
      </c>
      <c r="D2318" s="186" t="s">
        <v>3568</v>
      </c>
      <c r="E2318" s="186" t="s">
        <v>829</v>
      </c>
      <c r="F2318" s="186" t="s">
        <v>312</v>
      </c>
      <c r="G2318" s="186">
        <v>44121804</v>
      </c>
      <c r="H2318" s="229" t="s">
        <v>3683</v>
      </c>
      <c r="I2318" s="186">
        <v>16</v>
      </c>
      <c r="J2318" s="186" t="s">
        <v>33</v>
      </c>
      <c r="K2318" s="382">
        <v>50000</v>
      </c>
      <c r="L2318" s="270">
        <v>1</v>
      </c>
      <c r="M2318" s="186" t="s">
        <v>13</v>
      </c>
      <c r="N2318" s="186" t="s">
        <v>3680</v>
      </c>
      <c r="O2318" s="186" t="s">
        <v>127</v>
      </c>
      <c r="P2318" s="186" t="s">
        <v>68</v>
      </c>
      <c r="Q2318" s="186" t="s">
        <v>429</v>
      </c>
    </row>
    <row r="2319" spans="1:17" ht="20.100000000000001" customHeight="1" x14ac:dyDescent="0.2">
      <c r="A2319" s="186" t="s">
        <v>3567</v>
      </c>
      <c r="B2319" s="186" t="s">
        <v>3568</v>
      </c>
      <c r="C2319" s="186" t="s">
        <v>3568</v>
      </c>
      <c r="D2319" s="186" t="s">
        <v>3568</v>
      </c>
      <c r="E2319" s="186" t="s">
        <v>829</v>
      </c>
      <c r="F2319" s="186" t="s">
        <v>312</v>
      </c>
      <c r="G2319" s="186">
        <v>31201512</v>
      </c>
      <c r="H2319" s="229" t="s">
        <v>3684</v>
      </c>
      <c r="I2319" s="186">
        <v>16</v>
      </c>
      <c r="J2319" s="186" t="s">
        <v>33</v>
      </c>
      <c r="K2319" s="382">
        <v>150000</v>
      </c>
      <c r="L2319" s="270">
        <v>1</v>
      </c>
      <c r="M2319" s="186" t="s">
        <v>13</v>
      </c>
      <c r="N2319" s="186" t="s">
        <v>3680</v>
      </c>
      <c r="O2319" s="186" t="s">
        <v>127</v>
      </c>
      <c r="P2319" s="186" t="s">
        <v>68</v>
      </c>
      <c r="Q2319" s="186" t="s">
        <v>429</v>
      </c>
    </row>
    <row r="2320" spans="1:17" ht="20.100000000000001" customHeight="1" x14ac:dyDescent="0.2">
      <c r="A2320" s="186" t="s">
        <v>3567</v>
      </c>
      <c r="B2320" s="186" t="s">
        <v>3568</v>
      </c>
      <c r="C2320" s="186" t="s">
        <v>3568</v>
      </c>
      <c r="D2320" s="186" t="s">
        <v>3568</v>
      </c>
      <c r="E2320" s="186" t="s">
        <v>829</v>
      </c>
      <c r="F2320" s="186" t="s">
        <v>312</v>
      </c>
      <c r="G2320" s="186">
        <v>31163230</v>
      </c>
      <c r="H2320" s="229" t="s">
        <v>3685</v>
      </c>
      <c r="I2320" s="186">
        <v>16</v>
      </c>
      <c r="J2320" s="186" t="s">
        <v>33</v>
      </c>
      <c r="K2320" s="382">
        <v>50000</v>
      </c>
      <c r="L2320" s="270">
        <v>1</v>
      </c>
      <c r="M2320" s="186" t="s">
        <v>13</v>
      </c>
      <c r="N2320" s="186" t="s">
        <v>3680</v>
      </c>
      <c r="O2320" s="186" t="s">
        <v>127</v>
      </c>
      <c r="P2320" s="186" t="s">
        <v>68</v>
      </c>
      <c r="Q2320" s="186" t="s">
        <v>429</v>
      </c>
    </row>
    <row r="2321" spans="1:17" ht="20.100000000000001" customHeight="1" x14ac:dyDescent="0.2">
      <c r="A2321" s="186" t="s">
        <v>3567</v>
      </c>
      <c r="B2321" s="186" t="s">
        <v>3568</v>
      </c>
      <c r="C2321" s="186" t="s">
        <v>3568</v>
      </c>
      <c r="D2321" s="186" t="s">
        <v>3568</v>
      </c>
      <c r="E2321" s="186" t="s">
        <v>829</v>
      </c>
      <c r="F2321" s="186" t="s">
        <v>312</v>
      </c>
      <c r="G2321" s="186">
        <v>31201610</v>
      </c>
      <c r="H2321" s="229" t="s">
        <v>3686</v>
      </c>
      <c r="I2321" s="186">
        <v>16</v>
      </c>
      <c r="J2321" s="186" t="s">
        <v>33</v>
      </c>
      <c r="K2321" s="382">
        <v>70000</v>
      </c>
      <c r="L2321" s="270">
        <v>1</v>
      </c>
      <c r="M2321" s="186" t="s">
        <v>13</v>
      </c>
      <c r="N2321" s="186" t="s">
        <v>3680</v>
      </c>
      <c r="O2321" s="186" t="s">
        <v>127</v>
      </c>
      <c r="P2321" s="186" t="s">
        <v>68</v>
      </c>
      <c r="Q2321" s="186" t="s">
        <v>429</v>
      </c>
    </row>
    <row r="2322" spans="1:17" ht="20.100000000000001" customHeight="1" x14ac:dyDescent="0.2">
      <c r="A2322" s="186" t="s">
        <v>3567</v>
      </c>
      <c r="B2322" s="186" t="s">
        <v>3568</v>
      </c>
      <c r="C2322" s="186" t="s">
        <v>3568</v>
      </c>
      <c r="D2322" s="186" t="s">
        <v>3568</v>
      </c>
      <c r="E2322" s="186" t="s">
        <v>829</v>
      </c>
      <c r="F2322" s="186" t="s">
        <v>312</v>
      </c>
      <c r="G2322" s="186">
        <v>26111702</v>
      </c>
      <c r="H2322" s="229" t="s">
        <v>3687</v>
      </c>
      <c r="I2322" s="186">
        <v>16</v>
      </c>
      <c r="J2322" s="186" t="s">
        <v>33</v>
      </c>
      <c r="K2322" s="382">
        <v>30000</v>
      </c>
      <c r="L2322" s="270">
        <v>1</v>
      </c>
      <c r="M2322" s="186" t="s">
        <v>13</v>
      </c>
      <c r="N2322" s="186" t="s">
        <v>3680</v>
      </c>
      <c r="O2322" s="186" t="s">
        <v>127</v>
      </c>
      <c r="P2322" s="186" t="s">
        <v>68</v>
      </c>
      <c r="Q2322" s="186" t="s">
        <v>429</v>
      </c>
    </row>
    <row r="2323" spans="1:17" ht="20.100000000000001" customHeight="1" x14ac:dyDescent="0.2">
      <c r="A2323" s="186" t="s">
        <v>3567</v>
      </c>
      <c r="B2323" s="186" t="s">
        <v>3568</v>
      </c>
      <c r="C2323" s="186" t="s">
        <v>3568</v>
      </c>
      <c r="D2323" s="186" t="s">
        <v>3568</v>
      </c>
      <c r="E2323" s="186" t="s">
        <v>829</v>
      </c>
      <c r="F2323" s="186" t="s">
        <v>312</v>
      </c>
      <c r="G2323" s="186">
        <v>44121716</v>
      </c>
      <c r="H2323" s="229" t="s">
        <v>3688</v>
      </c>
      <c r="I2323" s="186">
        <v>16</v>
      </c>
      <c r="J2323" s="186" t="s">
        <v>33</v>
      </c>
      <c r="K2323" s="382">
        <v>70000</v>
      </c>
      <c r="L2323" s="270">
        <v>1</v>
      </c>
      <c r="M2323" s="186" t="s">
        <v>13</v>
      </c>
      <c r="N2323" s="186" t="s">
        <v>3680</v>
      </c>
      <c r="O2323" s="186" t="s">
        <v>127</v>
      </c>
      <c r="P2323" s="186" t="s">
        <v>68</v>
      </c>
      <c r="Q2323" s="186" t="s">
        <v>429</v>
      </c>
    </row>
    <row r="2324" spans="1:17" ht="20.100000000000001" customHeight="1" x14ac:dyDescent="0.2">
      <c r="A2324" s="186" t="s">
        <v>3567</v>
      </c>
      <c r="B2324" s="186" t="s">
        <v>3568</v>
      </c>
      <c r="C2324" s="186" t="s">
        <v>3568</v>
      </c>
      <c r="D2324" s="186" t="s">
        <v>3568</v>
      </c>
      <c r="E2324" s="186" t="s">
        <v>829</v>
      </c>
      <c r="F2324" s="186" t="s">
        <v>312</v>
      </c>
      <c r="G2324" s="186">
        <v>26111702</v>
      </c>
      <c r="H2324" s="229" t="s">
        <v>3689</v>
      </c>
      <c r="I2324" s="186">
        <v>16</v>
      </c>
      <c r="J2324" s="186" t="s">
        <v>33</v>
      </c>
      <c r="K2324" s="382">
        <v>30000</v>
      </c>
      <c r="L2324" s="270">
        <v>1</v>
      </c>
      <c r="M2324" s="186" t="s">
        <v>13</v>
      </c>
      <c r="N2324" s="186" t="s">
        <v>3680</v>
      </c>
      <c r="O2324" s="186" t="s">
        <v>127</v>
      </c>
      <c r="P2324" s="186" t="s">
        <v>68</v>
      </c>
      <c r="Q2324" s="186" t="s">
        <v>429</v>
      </c>
    </row>
    <row r="2325" spans="1:17" ht="20.100000000000001" customHeight="1" x14ac:dyDescent="0.2">
      <c r="A2325" s="186" t="s">
        <v>3567</v>
      </c>
      <c r="B2325" s="186" t="s">
        <v>3568</v>
      </c>
      <c r="C2325" s="186" t="s">
        <v>3568</v>
      </c>
      <c r="D2325" s="186" t="s">
        <v>3568</v>
      </c>
      <c r="E2325" s="186" t="s">
        <v>829</v>
      </c>
      <c r="F2325" s="186" t="s">
        <v>312</v>
      </c>
      <c r="G2325" s="186">
        <v>31201512</v>
      </c>
      <c r="H2325" s="229" t="s">
        <v>3690</v>
      </c>
      <c r="I2325" s="186">
        <v>16</v>
      </c>
      <c r="J2325" s="186" t="s">
        <v>33</v>
      </c>
      <c r="K2325" s="382">
        <v>80000</v>
      </c>
      <c r="L2325" s="270">
        <v>1</v>
      </c>
      <c r="M2325" s="186" t="s">
        <v>13</v>
      </c>
      <c r="N2325" s="186" t="s">
        <v>3680</v>
      </c>
      <c r="O2325" s="186" t="s">
        <v>127</v>
      </c>
      <c r="P2325" s="186" t="s">
        <v>68</v>
      </c>
      <c r="Q2325" s="186" t="s">
        <v>429</v>
      </c>
    </row>
    <row r="2326" spans="1:17" ht="20.100000000000001" customHeight="1" x14ac:dyDescent="0.2">
      <c r="A2326" s="186" t="s">
        <v>3567</v>
      </c>
      <c r="B2326" s="186" t="s">
        <v>3568</v>
      </c>
      <c r="C2326" s="186" t="s">
        <v>3568</v>
      </c>
      <c r="D2326" s="186" t="s">
        <v>3568</v>
      </c>
      <c r="E2326" s="186" t="s">
        <v>829</v>
      </c>
      <c r="F2326" s="186" t="s">
        <v>312</v>
      </c>
      <c r="G2326" s="186">
        <v>44111905</v>
      </c>
      <c r="H2326" s="229" t="s">
        <v>3691</v>
      </c>
      <c r="I2326" s="186">
        <v>16</v>
      </c>
      <c r="J2326" s="186" t="s">
        <v>33</v>
      </c>
      <c r="K2326" s="382">
        <v>30000</v>
      </c>
      <c r="L2326" s="270">
        <v>1</v>
      </c>
      <c r="M2326" s="186" t="s">
        <v>13</v>
      </c>
      <c r="N2326" s="186" t="s">
        <v>3680</v>
      </c>
      <c r="O2326" s="186" t="s">
        <v>127</v>
      </c>
      <c r="P2326" s="186" t="s">
        <v>68</v>
      </c>
      <c r="Q2326" s="186" t="s">
        <v>429</v>
      </c>
    </row>
    <row r="2327" spans="1:17" ht="20.100000000000001" customHeight="1" x14ac:dyDescent="0.2">
      <c r="A2327" s="186" t="s">
        <v>3574</v>
      </c>
      <c r="B2327" s="186" t="s">
        <v>3575</v>
      </c>
      <c r="C2327" s="186" t="s">
        <v>3575</v>
      </c>
      <c r="D2327" s="186" t="s">
        <v>3575</v>
      </c>
      <c r="E2327" s="186" t="s">
        <v>829</v>
      </c>
      <c r="F2327" s="186" t="s">
        <v>312</v>
      </c>
      <c r="G2327" s="186">
        <v>44000000</v>
      </c>
      <c r="H2327" s="229" t="s">
        <v>3692</v>
      </c>
      <c r="I2327" s="186">
        <v>16</v>
      </c>
      <c r="J2327" s="186" t="s">
        <v>33</v>
      </c>
      <c r="K2327" s="382">
        <v>4585000</v>
      </c>
      <c r="L2327" s="270">
        <v>1</v>
      </c>
      <c r="M2327" s="186" t="s">
        <v>13</v>
      </c>
      <c r="N2327" s="186" t="s">
        <v>3680</v>
      </c>
      <c r="O2327" s="186" t="s">
        <v>127</v>
      </c>
      <c r="P2327" s="186" t="s">
        <v>68</v>
      </c>
      <c r="Q2327" s="186" t="s">
        <v>429</v>
      </c>
    </row>
    <row r="2328" spans="1:17" ht="20.100000000000001" customHeight="1" x14ac:dyDescent="0.2">
      <c r="A2328" s="186" t="s">
        <v>3574</v>
      </c>
      <c r="B2328" s="186" t="s">
        <v>3575</v>
      </c>
      <c r="C2328" s="186" t="s">
        <v>3575</v>
      </c>
      <c r="D2328" s="186" t="s">
        <v>3575</v>
      </c>
      <c r="E2328" s="186" t="s">
        <v>829</v>
      </c>
      <c r="F2328" s="186" t="s">
        <v>312</v>
      </c>
      <c r="G2328" s="186">
        <v>60141102</v>
      </c>
      <c r="H2328" s="229" t="s">
        <v>3693</v>
      </c>
      <c r="I2328" s="186">
        <v>16</v>
      </c>
      <c r="J2328" s="186" t="s">
        <v>33</v>
      </c>
      <c r="K2328" s="382">
        <v>2400000</v>
      </c>
      <c r="L2328" s="270">
        <v>1</v>
      </c>
      <c r="M2328" s="186" t="s">
        <v>13</v>
      </c>
      <c r="N2328" s="186" t="s">
        <v>3680</v>
      </c>
      <c r="O2328" s="186" t="s">
        <v>35</v>
      </c>
      <c r="P2328" s="186" t="s">
        <v>36</v>
      </c>
      <c r="Q2328" s="186" t="s">
        <v>497</v>
      </c>
    </row>
    <row r="2329" spans="1:17" ht="20.100000000000001" customHeight="1" x14ac:dyDescent="0.2">
      <c r="A2329" s="186" t="s">
        <v>3574</v>
      </c>
      <c r="B2329" s="186" t="s">
        <v>3575</v>
      </c>
      <c r="C2329" s="186" t="s">
        <v>3575</v>
      </c>
      <c r="D2329" s="186" t="s">
        <v>3575</v>
      </c>
      <c r="E2329" s="186" t="s">
        <v>829</v>
      </c>
      <c r="F2329" s="186" t="s">
        <v>312</v>
      </c>
      <c r="G2329" s="186">
        <v>60141001</v>
      </c>
      <c r="H2329" s="229" t="s">
        <v>3694</v>
      </c>
      <c r="I2329" s="186">
        <v>16</v>
      </c>
      <c r="J2329" s="186" t="s">
        <v>33</v>
      </c>
      <c r="K2329" s="382">
        <v>3000000</v>
      </c>
      <c r="L2329" s="270">
        <v>1</v>
      </c>
      <c r="M2329" s="186" t="s">
        <v>13</v>
      </c>
      <c r="N2329" s="186" t="s">
        <v>3680</v>
      </c>
      <c r="O2329" s="186" t="s">
        <v>35</v>
      </c>
      <c r="P2329" s="186" t="s">
        <v>36</v>
      </c>
      <c r="Q2329" s="186" t="s">
        <v>497</v>
      </c>
    </row>
    <row r="2330" spans="1:17" ht="20.100000000000001" customHeight="1" x14ac:dyDescent="0.2">
      <c r="A2330" s="186" t="s">
        <v>3517</v>
      </c>
      <c r="B2330" s="186" t="s">
        <v>3518</v>
      </c>
      <c r="C2330" s="186" t="s">
        <v>832</v>
      </c>
      <c r="D2330" s="186" t="s">
        <v>832</v>
      </c>
      <c r="E2330" s="186" t="s">
        <v>834</v>
      </c>
      <c r="F2330" s="186" t="s">
        <v>316</v>
      </c>
      <c r="G2330" s="186">
        <v>30171505</v>
      </c>
      <c r="H2330" s="229" t="s">
        <v>3695</v>
      </c>
      <c r="I2330" s="186">
        <v>10</v>
      </c>
      <c r="J2330" s="186" t="s">
        <v>33</v>
      </c>
      <c r="K2330" s="382">
        <v>30000000</v>
      </c>
      <c r="L2330" s="270">
        <v>1</v>
      </c>
      <c r="M2330" s="186" t="s">
        <v>13</v>
      </c>
      <c r="N2330" s="186" t="s">
        <v>3696</v>
      </c>
      <c r="O2330" s="186" t="s">
        <v>35</v>
      </c>
      <c r="P2330" s="186" t="s">
        <v>36</v>
      </c>
      <c r="Q2330" s="186" t="s">
        <v>497</v>
      </c>
    </row>
    <row r="2331" spans="1:17" ht="20.100000000000001" customHeight="1" x14ac:dyDescent="0.2">
      <c r="A2331" s="186" t="s">
        <v>3517</v>
      </c>
      <c r="B2331" s="186" t="s">
        <v>3518</v>
      </c>
      <c r="C2331" s="186" t="s">
        <v>356</v>
      </c>
      <c r="D2331" s="186" t="s">
        <v>356</v>
      </c>
      <c r="E2331" s="186" t="s">
        <v>1185</v>
      </c>
      <c r="F2331" s="186" t="s">
        <v>83</v>
      </c>
      <c r="G2331" s="186">
        <v>46191601</v>
      </c>
      <c r="H2331" s="229" t="s">
        <v>3697</v>
      </c>
      <c r="I2331" s="186">
        <v>10</v>
      </c>
      <c r="J2331" s="186" t="s">
        <v>33</v>
      </c>
      <c r="K2331" s="382">
        <v>4800000</v>
      </c>
      <c r="L2331" s="270">
        <v>3</v>
      </c>
      <c r="M2331" s="186" t="s">
        <v>13</v>
      </c>
      <c r="N2331" s="186" t="s">
        <v>3698</v>
      </c>
      <c r="O2331" s="186" t="s">
        <v>67</v>
      </c>
      <c r="P2331" s="186" t="s">
        <v>35</v>
      </c>
      <c r="Q2331" s="186" t="s">
        <v>497</v>
      </c>
    </row>
    <row r="2332" spans="1:17" ht="19.5" customHeight="1" x14ac:dyDescent="0.2">
      <c r="A2332" s="186" t="s">
        <v>3553</v>
      </c>
      <c r="B2332" s="186" t="s">
        <v>3554</v>
      </c>
      <c r="C2332" s="186" t="s">
        <v>787</v>
      </c>
      <c r="D2332" s="186" t="s">
        <v>787</v>
      </c>
      <c r="E2332" s="186" t="s">
        <v>1199</v>
      </c>
      <c r="F2332" s="186" t="s">
        <v>87</v>
      </c>
      <c r="G2332" s="186">
        <v>45111602</v>
      </c>
      <c r="H2332" s="229" t="s">
        <v>3699</v>
      </c>
      <c r="I2332" s="186">
        <v>10</v>
      </c>
      <c r="J2332" s="186" t="s">
        <v>33</v>
      </c>
      <c r="K2332" s="382">
        <v>2250000</v>
      </c>
      <c r="L2332" s="186">
        <v>15</v>
      </c>
      <c r="M2332" s="186" t="s">
        <v>13</v>
      </c>
      <c r="N2332" s="186" t="s">
        <v>3604</v>
      </c>
      <c r="O2332" s="186" t="s">
        <v>127</v>
      </c>
      <c r="P2332" s="186" t="s">
        <v>68</v>
      </c>
      <c r="Q2332" s="186" t="s">
        <v>995</v>
      </c>
    </row>
    <row r="2333" spans="1:17" ht="20.100000000000001" customHeight="1" x14ac:dyDescent="0.2">
      <c r="A2333" s="186" t="s">
        <v>3553</v>
      </c>
      <c r="B2333" s="186" t="s">
        <v>3554</v>
      </c>
      <c r="C2333" s="186" t="s">
        <v>787</v>
      </c>
      <c r="D2333" s="186" t="s">
        <v>787</v>
      </c>
      <c r="E2333" s="186" t="s">
        <v>1199</v>
      </c>
      <c r="F2333" s="186" t="s">
        <v>87</v>
      </c>
      <c r="G2333" s="186">
        <v>45111602</v>
      </c>
      <c r="H2333" s="229" t="s">
        <v>3700</v>
      </c>
      <c r="I2333" s="186">
        <v>10</v>
      </c>
      <c r="J2333" s="186" t="s">
        <v>33</v>
      </c>
      <c r="K2333" s="382">
        <v>380000</v>
      </c>
      <c r="L2333" s="186">
        <v>15</v>
      </c>
      <c r="M2333" s="186" t="s">
        <v>13</v>
      </c>
      <c r="N2333" s="186" t="s">
        <v>3604</v>
      </c>
      <c r="O2333" s="186" t="s">
        <v>127</v>
      </c>
      <c r="P2333" s="186" t="s">
        <v>68</v>
      </c>
      <c r="Q2333" s="186" t="s">
        <v>995</v>
      </c>
    </row>
    <row r="2334" spans="1:17" ht="20.100000000000001" customHeight="1" x14ac:dyDescent="0.2">
      <c r="A2334" s="186" t="s">
        <v>3553</v>
      </c>
      <c r="B2334" s="186" t="s">
        <v>3554</v>
      </c>
      <c r="C2334" s="186" t="s">
        <v>787</v>
      </c>
      <c r="D2334" s="186" t="s">
        <v>787</v>
      </c>
      <c r="E2334" s="186" t="s">
        <v>1199</v>
      </c>
      <c r="F2334" s="186" t="s">
        <v>87</v>
      </c>
      <c r="G2334" s="186">
        <v>45111602</v>
      </c>
      <c r="H2334" s="229" t="s">
        <v>3701</v>
      </c>
      <c r="I2334" s="186">
        <v>10</v>
      </c>
      <c r="J2334" s="186" t="s">
        <v>33</v>
      </c>
      <c r="K2334" s="382">
        <v>300000</v>
      </c>
      <c r="L2334" s="186">
        <v>13</v>
      </c>
      <c r="M2334" s="186" t="s">
        <v>13</v>
      </c>
      <c r="N2334" s="186" t="s">
        <v>3604</v>
      </c>
      <c r="O2334" s="186" t="s">
        <v>127</v>
      </c>
      <c r="P2334" s="186" t="s">
        <v>68</v>
      </c>
      <c r="Q2334" s="186" t="s">
        <v>429</v>
      </c>
    </row>
    <row r="2335" spans="1:17" ht="20.100000000000001" customHeight="1" x14ac:dyDescent="0.2">
      <c r="A2335" s="186" t="s">
        <v>3553</v>
      </c>
      <c r="B2335" s="186" t="s">
        <v>3554</v>
      </c>
      <c r="C2335" s="186" t="s">
        <v>787</v>
      </c>
      <c r="D2335" s="186" t="s">
        <v>787</v>
      </c>
      <c r="E2335" s="186" t="s">
        <v>1199</v>
      </c>
      <c r="F2335" s="186" t="s">
        <v>87</v>
      </c>
      <c r="G2335" s="186">
        <v>39111611</v>
      </c>
      <c r="H2335" s="229" t="s">
        <v>3702</v>
      </c>
      <c r="I2335" s="186">
        <v>10</v>
      </c>
      <c r="J2335" s="186" t="s">
        <v>33</v>
      </c>
      <c r="K2335" s="382">
        <v>300000</v>
      </c>
      <c r="L2335" s="186">
        <v>2</v>
      </c>
      <c r="M2335" s="186" t="s">
        <v>13</v>
      </c>
      <c r="N2335" s="186" t="s">
        <v>3604</v>
      </c>
      <c r="O2335" s="186" t="s">
        <v>127</v>
      </c>
      <c r="P2335" s="186" t="s">
        <v>68</v>
      </c>
      <c r="Q2335" s="186" t="s">
        <v>429</v>
      </c>
    </row>
    <row r="2336" spans="1:17" ht="20.100000000000001" customHeight="1" x14ac:dyDescent="0.2">
      <c r="A2336" s="186" t="s">
        <v>3536</v>
      </c>
      <c r="B2336" s="186" t="s">
        <v>3537</v>
      </c>
      <c r="C2336" s="186" t="s">
        <v>3703</v>
      </c>
      <c r="D2336" s="186" t="s">
        <v>3703</v>
      </c>
      <c r="E2336" s="186" t="s">
        <v>839</v>
      </c>
      <c r="F2336" s="186" t="s">
        <v>91</v>
      </c>
      <c r="G2336" s="186">
        <v>56111902</v>
      </c>
      <c r="H2336" s="229" t="s">
        <v>3704</v>
      </c>
      <c r="I2336" s="186">
        <v>10</v>
      </c>
      <c r="J2336" s="186" t="s">
        <v>33</v>
      </c>
      <c r="K2336" s="382">
        <v>5000000</v>
      </c>
      <c r="L2336" s="270">
        <v>1</v>
      </c>
      <c r="M2336" s="186" t="s">
        <v>13</v>
      </c>
      <c r="N2336" s="186" t="s">
        <v>3705</v>
      </c>
      <c r="O2336" s="186" t="s">
        <v>36</v>
      </c>
      <c r="P2336" s="186" t="s">
        <v>79</v>
      </c>
      <c r="Q2336" s="186" t="s">
        <v>3706</v>
      </c>
    </row>
    <row r="2337" spans="1:17" ht="20.25" customHeight="1" x14ac:dyDescent="0.2">
      <c r="A2337" s="186" t="s">
        <v>3517</v>
      </c>
      <c r="B2337" s="186" t="s">
        <v>3518</v>
      </c>
      <c r="C2337" s="186" t="s">
        <v>3703</v>
      </c>
      <c r="D2337" s="186" t="s">
        <v>3703</v>
      </c>
      <c r="E2337" s="186" t="s">
        <v>842</v>
      </c>
      <c r="F2337" s="186" t="s">
        <v>338</v>
      </c>
      <c r="G2337" s="186">
        <v>72102900</v>
      </c>
      <c r="H2337" s="229" t="s">
        <v>3707</v>
      </c>
      <c r="I2337" s="186">
        <v>10</v>
      </c>
      <c r="J2337" s="186" t="s">
        <v>33</v>
      </c>
      <c r="K2337" s="382">
        <v>370000000</v>
      </c>
      <c r="L2337" s="270">
        <v>1</v>
      </c>
      <c r="M2337" s="186" t="s">
        <v>765</v>
      </c>
      <c r="N2337" s="186" t="s">
        <v>3708</v>
      </c>
      <c r="O2337" s="186" t="s">
        <v>68</v>
      </c>
      <c r="P2337" s="186" t="s">
        <v>36</v>
      </c>
      <c r="Q2337" s="186" t="s">
        <v>429</v>
      </c>
    </row>
    <row r="2338" spans="1:17" ht="18" customHeight="1" x14ac:dyDescent="0.2">
      <c r="A2338" s="186" t="s">
        <v>3517</v>
      </c>
      <c r="B2338" s="186" t="s">
        <v>3518</v>
      </c>
      <c r="C2338" s="186" t="s">
        <v>3703</v>
      </c>
      <c r="D2338" s="186" t="s">
        <v>3703</v>
      </c>
      <c r="E2338" s="186" t="s">
        <v>842</v>
      </c>
      <c r="F2338" s="186" t="s">
        <v>338</v>
      </c>
      <c r="G2338" s="186">
        <v>72102900</v>
      </c>
      <c r="H2338" s="229" t="s">
        <v>3709</v>
      </c>
      <c r="I2338" s="186">
        <v>10</v>
      </c>
      <c r="J2338" s="186" t="s">
        <v>33</v>
      </c>
      <c r="K2338" s="382">
        <v>500000000</v>
      </c>
      <c r="L2338" s="270">
        <v>1</v>
      </c>
      <c r="M2338" s="186" t="s">
        <v>765</v>
      </c>
      <c r="N2338" s="186" t="s">
        <v>3708</v>
      </c>
      <c r="O2338" s="186" t="s">
        <v>68</v>
      </c>
      <c r="P2338" s="186" t="s">
        <v>36</v>
      </c>
      <c r="Q2338" s="186" t="s">
        <v>429</v>
      </c>
    </row>
    <row r="2339" spans="1:17" ht="20.100000000000001" customHeight="1" x14ac:dyDescent="0.2">
      <c r="A2339" s="186" t="s">
        <v>3517</v>
      </c>
      <c r="B2339" s="186" t="s">
        <v>3518</v>
      </c>
      <c r="C2339" s="186" t="s">
        <v>3703</v>
      </c>
      <c r="D2339" s="186" t="s">
        <v>3703</v>
      </c>
      <c r="E2339" s="186" t="s">
        <v>842</v>
      </c>
      <c r="F2339" s="186" t="s">
        <v>338</v>
      </c>
      <c r="G2339" s="186">
        <v>72102900</v>
      </c>
      <c r="H2339" s="229" t="s">
        <v>3710</v>
      </c>
      <c r="I2339" s="186">
        <v>10</v>
      </c>
      <c r="J2339" s="186" t="s">
        <v>33</v>
      </c>
      <c r="K2339" s="382">
        <v>280000000</v>
      </c>
      <c r="L2339" s="270">
        <v>1</v>
      </c>
      <c r="M2339" s="186" t="s">
        <v>765</v>
      </c>
      <c r="N2339" s="186" t="s">
        <v>3708</v>
      </c>
      <c r="O2339" s="186" t="s">
        <v>68</v>
      </c>
      <c r="P2339" s="186" t="s">
        <v>36</v>
      </c>
      <c r="Q2339" s="186" t="s">
        <v>429</v>
      </c>
    </row>
    <row r="2340" spans="1:17" ht="20.25" customHeight="1" x14ac:dyDescent="0.2">
      <c r="A2340" s="186" t="s">
        <v>3536</v>
      </c>
      <c r="B2340" s="186" t="s">
        <v>3537</v>
      </c>
      <c r="C2340" s="186" t="s">
        <v>3703</v>
      </c>
      <c r="D2340" s="186" t="s">
        <v>3703</v>
      </c>
      <c r="E2340" s="186" t="s">
        <v>842</v>
      </c>
      <c r="F2340" s="186" t="s">
        <v>338</v>
      </c>
      <c r="G2340" s="186">
        <v>72102900</v>
      </c>
      <c r="H2340" s="229" t="s">
        <v>3711</v>
      </c>
      <c r="I2340" s="186">
        <v>10</v>
      </c>
      <c r="J2340" s="186" t="s">
        <v>33</v>
      </c>
      <c r="K2340" s="382">
        <v>941270000</v>
      </c>
      <c r="L2340" s="270">
        <v>1</v>
      </c>
      <c r="M2340" s="186" t="s">
        <v>765</v>
      </c>
      <c r="N2340" s="186" t="s">
        <v>3712</v>
      </c>
      <c r="O2340" s="186" t="s">
        <v>68</v>
      </c>
      <c r="P2340" s="186" t="s">
        <v>36</v>
      </c>
      <c r="Q2340" s="186" t="s">
        <v>429</v>
      </c>
    </row>
    <row r="2341" spans="1:17" ht="20.25" customHeight="1" x14ac:dyDescent="0.2">
      <c r="A2341" s="186" t="s">
        <v>3553</v>
      </c>
      <c r="B2341" s="186" t="s">
        <v>3554</v>
      </c>
      <c r="C2341" s="186" t="s">
        <v>3703</v>
      </c>
      <c r="D2341" s="186" t="s">
        <v>3703</v>
      </c>
      <c r="E2341" s="186" t="s">
        <v>842</v>
      </c>
      <c r="F2341" s="186" t="s">
        <v>338</v>
      </c>
      <c r="G2341" s="186">
        <v>72102900</v>
      </c>
      <c r="H2341" s="229" t="s">
        <v>3713</v>
      </c>
      <c r="I2341" s="186">
        <v>10</v>
      </c>
      <c r="J2341" s="186" t="s">
        <v>33</v>
      </c>
      <c r="K2341" s="382">
        <v>127970000</v>
      </c>
      <c r="L2341" s="270">
        <v>1</v>
      </c>
      <c r="M2341" s="186" t="s">
        <v>765</v>
      </c>
      <c r="N2341" s="186" t="s">
        <v>3714</v>
      </c>
      <c r="O2341" s="186" t="s">
        <v>68</v>
      </c>
      <c r="P2341" s="186" t="s">
        <v>36</v>
      </c>
      <c r="Q2341" s="186" t="s">
        <v>429</v>
      </c>
    </row>
    <row r="2342" spans="1:17" ht="20.100000000000001" customHeight="1" x14ac:dyDescent="0.2">
      <c r="A2342" s="186" t="s">
        <v>3522</v>
      </c>
      <c r="B2342" s="186" t="s">
        <v>484</v>
      </c>
      <c r="C2342" s="186" t="s">
        <v>3703</v>
      </c>
      <c r="D2342" s="186" t="s">
        <v>3703</v>
      </c>
      <c r="E2342" s="186" t="s">
        <v>842</v>
      </c>
      <c r="F2342" s="186" t="s">
        <v>338</v>
      </c>
      <c r="G2342" s="186">
        <v>72111101</v>
      </c>
      <c r="H2342" s="229" t="s">
        <v>338</v>
      </c>
      <c r="I2342" s="186">
        <v>16</v>
      </c>
      <c r="J2342" s="186" t="s">
        <v>33</v>
      </c>
      <c r="K2342" s="382">
        <v>10400000</v>
      </c>
      <c r="L2342" s="270">
        <v>1</v>
      </c>
      <c r="M2342" s="186" t="s">
        <v>765</v>
      </c>
      <c r="N2342" s="186" t="s">
        <v>3715</v>
      </c>
      <c r="O2342" s="186" t="s">
        <v>68</v>
      </c>
      <c r="P2342" s="186" t="s">
        <v>36</v>
      </c>
      <c r="Q2342" s="186" t="s">
        <v>429</v>
      </c>
    </row>
    <row r="2343" spans="1:17" ht="21" customHeight="1" x14ac:dyDescent="0.2">
      <c r="A2343" s="186" t="s">
        <v>3716</v>
      </c>
      <c r="B2343" s="186" t="s">
        <v>3717</v>
      </c>
      <c r="C2343" s="186" t="s">
        <v>3703</v>
      </c>
      <c r="D2343" s="186" t="s">
        <v>3703</v>
      </c>
      <c r="E2343" s="186" t="s">
        <v>842</v>
      </c>
      <c r="F2343" s="186" t="s">
        <v>338</v>
      </c>
      <c r="G2343" s="186">
        <v>72102900</v>
      </c>
      <c r="H2343" s="229" t="s">
        <v>338</v>
      </c>
      <c r="I2343" s="186">
        <v>16</v>
      </c>
      <c r="J2343" s="186" t="s">
        <v>33</v>
      </c>
      <c r="K2343" s="382">
        <v>100000000</v>
      </c>
      <c r="L2343" s="270">
        <v>1</v>
      </c>
      <c r="M2343" s="186" t="s">
        <v>765</v>
      </c>
      <c r="N2343" s="186" t="s">
        <v>3715</v>
      </c>
      <c r="O2343" s="186" t="s">
        <v>68</v>
      </c>
      <c r="P2343" s="186" t="s">
        <v>36</v>
      </c>
      <c r="Q2343" s="186" t="s">
        <v>429</v>
      </c>
    </row>
    <row r="2344" spans="1:17" ht="19.5" customHeight="1" x14ac:dyDescent="0.2">
      <c r="A2344" s="186" t="s">
        <v>3718</v>
      </c>
      <c r="B2344" s="186" t="s">
        <v>3719</v>
      </c>
      <c r="C2344" s="186" t="s">
        <v>3703</v>
      </c>
      <c r="D2344" s="186" t="s">
        <v>3703</v>
      </c>
      <c r="E2344" s="186" t="s">
        <v>842</v>
      </c>
      <c r="F2344" s="186" t="s">
        <v>338</v>
      </c>
      <c r="G2344" s="186">
        <v>72102900</v>
      </c>
      <c r="H2344" s="229" t="s">
        <v>338</v>
      </c>
      <c r="I2344" s="186">
        <v>16</v>
      </c>
      <c r="J2344" s="186" t="s">
        <v>33</v>
      </c>
      <c r="K2344" s="382">
        <v>90000000</v>
      </c>
      <c r="L2344" s="270">
        <v>1</v>
      </c>
      <c r="M2344" s="186" t="s">
        <v>765</v>
      </c>
      <c r="N2344" s="186" t="s">
        <v>3715</v>
      </c>
      <c r="O2344" s="186" t="s">
        <v>68</v>
      </c>
      <c r="P2344" s="186" t="s">
        <v>36</v>
      </c>
      <c r="Q2344" s="186" t="s">
        <v>429</v>
      </c>
    </row>
    <row r="2345" spans="1:17" ht="20.100000000000001" customHeight="1" x14ac:dyDescent="0.2">
      <c r="A2345" s="186" t="s">
        <v>3536</v>
      </c>
      <c r="B2345" s="186" t="s">
        <v>3537</v>
      </c>
      <c r="C2345" s="186" t="s">
        <v>3551</v>
      </c>
      <c r="D2345" s="186" t="s">
        <v>3551</v>
      </c>
      <c r="E2345" s="186" t="s">
        <v>848</v>
      </c>
      <c r="F2345" s="186" t="s">
        <v>639</v>
      </c>
      <c r="G2345" s="186">
        <v>90101800</v>
      </c>
      <c r="H2345" s="229" t="s">
        <v>3720</v>
      </c>
      <c r="I2345" s="186">
        <v>10</v>
      </c>
      <c r="J2345" s="186" t="s">
        <v>33</v>
      </c>
      <c r="K2345" s="382">
        <v>43300000</v>
      </c>
      <c r="L2345" s="270">
        <v>1</v>
      </c>
      <c r="M2345" s="186" t="s">
        <v>765</v>
      </c>
      <c r="N2345" s="186" t="s">
        <v>3721</v>
      </c>
      <c r="O2345" s="186" t="s">
        <v>68</v>
      </c>
      <c r="P2345" s="186" t="s">
        <v>35</v>
      </c>
      <c r="Q2345" s="186" t="s">
        <v>429</v>
      </c>
    </row>
    <row r="2346" spans="1:17" ht="20.100000000000001" customHeight="1" x14ac:dyDescent="0.2">
      <c r="A2346" s="186" t="s">
        <v>3517</v>
      </c>
      <c r="B2346" s="186" t="s">
        <v>3518</v>
      </c>
      <c r="C2346" s="186" t="s">
        <v>787</v>
      </c>
      <c r="D2346" s="186" t="s">
        <v>787</v>
      </c>
      <c r="E2346" s="186" t="s">
        <v>848</v>
      </c>
      <c r="F2346" s="186" t="s">
        <v>639</v>
      </c>
      <c r="G2346" s="186">
        <v>90101801</v>
      </c>
      <c r="H2346" s="229" t="s">
        <v>3722</v>
      </c>
      <c r="I2346" s="186">
        <v>10</v>
      </c>
      <c r="J2346" s="186" t="s">
        <v>33</v>
      </c>
      <c r="K2346" s="382">
        <v>150000000</v>
      </c>
      <c r="L2346" s="270">
        <v>1</v>
      </c>
      <c r="M2346" s="186" t="s">
        <v>765</v>
      </c>
      <c r="N2346" s="186" t="s">
        <v>3723</v>
      </c>
      <c r="O2346" s="186" t="s">
        <v>68</v>
      </c>
      <c r="P2346" s="186" t="s">
        <v>35</v>
      </c>
      <c r="Q2346" s="186" t="s">
        <v>429</v>
      </c>
    </row>
    <row r="2347" spans="1:17" ht="20.100000000000001" customHeight="1" x14ac:dyDescent="0.2">
      <c r="A2347" s="186" t="s">
        <v>3640</v>
      </c>
      <c r="B2347" s="186" t="s">
        <v>3641</v>
      </c>
      <c r="C2347" s="186" t="s">
        <v>3641</v>
      </c>
      <c r="D2347" s="186" t="s">
        <v>3641</v>
      </c>
      <c r="E2347" s="186" t="s">
        <v>848</v>
      </c>
      <c r="F2347" s="186" t="s">
        <v>639</v>
      </c>
      <c r="G2347" s="186">
        <v>90101801</v>
      </c>
      <c r="H2347" s="229" t="s">
        <v>3724</v>
      </c>
      <c r="I2347" s="186">
        <v>16</v>
      </c>
      <c r="J2347" s="186" t="s">
        <v>230</v>
      </c>
      <c r="K2347" s="382">
        <v>94300000</v>
      </c>
      <c r="L2347" s="270">
        <v>1</v>
      </c>
      <c r="M2347" s="186" t="s">
        <v>765</v>
      </c>
      <c r="N2347" s="186" t="s">
        <v>3723</v>
      </c>
      <c r="O2347" s="186" t="s">
        <v>36</v>
      </c>
      <c r="P2347" s="186" t="s">
        <v>79</v>
      </c>
      <c r="Q2347" s="186" t="s">
        <v>429</v>
      </c>
    </row>
    <row r="2348" spans="1:17" ht="20.100000000000001" customHeight="1" x14ac:dyDescent="0.2">
      <c r="A2348" s="186" t="s">
        <v>3517</v>
      </c>
      <c r="B2348" s="186" t="s">
        <v>3518</v>
      </c>
      <c r="C2348" s="186" t="s">
        <v>853</v>
      </c>
      <c r="D2348" s="186" t="s">
        <v>853</v>
      </c>
      <c r="E2348" s="186" t="s">
        <v>855</v>
      </c>
      <c r="F2348" s="186" t="s">
        <v>360</v>
      </c>
      <c r="G2348" s="186">
        <v>78102201</v>
      </c>
      <c r="H2348" s="229" t="s">
        <v>3725</v>
      </c>
      <c r="I2348" s="186">
        <v>10</v>
      </c>
      <c r="J2348" s="186" t="s">
        <v>33</v>
      </c>
      <c r="K2348" s="382">
        <v>5000000</v>
      </c>
      <c r="L2348" s="270">
        <v>1</v>
      </c>
      <c r="M2348" s="186" t="s">
        <v>765</v>
      </c>
      <c r="N2348" s="186" t="s">
        <v>3726</v>
      </c>
      <c r="O2348" s="186" t="s">
        <v>127</v>
      </c>
      <c r="P2348" s="186" t="s">
        <v>68</v>
      </c>
      <c r="Q2348" s="186" t="s">
        <v>3727</v>
      </c>
    </row>
    <row r="2349" spans="1:17" ht="20.100000000000001" customHeight="1" x14ac:dyDescent="0.2">
      <c r="A2349" s="186" t="s">
        <v>3536</v>
      </c>
      <c r="B2349" s="186" t="s">
        <v>3537</v>
      </c>
      <c r="C2349" s="186" t="s">
        <v>190</v>
      </c>
      <c r="D2349" s="186" t="s">
        <v>190</v>
      </c>
      <c r="E2349" s="186" t="s">
        <v>855</v>
      </c>
      <c r="F2349" s="186" t="s">
        <v>360</v>
      </c>
      <c r="G2349" s="186">
        <v>78102201</v>
      </c>
      <c r="H2349" s="229" t="s">
        <v>3725</v>
      </c>
      <c r="I2349" s="186">
        <v>10</v>
      </c>
      <c r="J2349" s="186" t="s">
        <v>33</v>
      </c>
      <c r="K2349" s="382">
        <v>7000000</v>
      </c>
      <c r="L2349" s="270">
        <v>1</v>
      </c>
      <c r="M2349" s="186" t="s">
        <v>765</v>
      </c>
      <c r="N2349" s="186" t="s">
        <v>3728</v>
      </c>
      <c r="O2349" s="186" t="s">
        <v>127</v>
      </c>
      <c r="P2349" s="186" t="s">
        <v>68</v>
      </c>
      <c r="Q2349" s="186" t="s">
        <v>3727</v>
      </c>
    </row>
    <row r="2350" spans="1:17" ht="20.100000000000001" customHeight="1" x14ac:dyDescent="0.2">
      <c r="A2350" s="186" t="s">
        <v>3553</v>
      </c>
      <c r="B2350" s="186" t="s">
        <v>3554</v>
      </c>
      <c r="C2350" s="186" t="s">
        <v>853</v>
      </c>
      <c r="D2350" s="186" t="s">
        <v>853</v>
      </c>
      <c r="E2350" s="186" t="s">
        <v>855</v>
      </c>
      <c r="F2350" s="186" t="s">
        <v>360</v>
      </c>
      <c r="G2350" s="186">
        <v>78102201</v>
      </c>
      <c r="H2350" s="229" t="s">
        <v>3729</v>
      </c>
      <c r="I2350" s="186">
        <v>10</v>
      </c>
      <c r="J2350" s="186" t="s">
        <v>33</v>
      </c>
      <c r="K2350" s="382">
        <v>4000000</v>
      </c>
      <c r="L2350" s="270">
        <v>1</v>
      </c>
      <c r="M2350" s="186" t="s">
        <v>765</v>
      </c>
      <c r="N2350" s="186" t="s">
        <v>3730</v>
      </c>
      <c r="O2350" s="186" t="s">
        <v>127</v>
      </c>
      <c r="P2350" s="186" t="s">
        <v>68</v>
      </c>
      <c r="Q2350" s="186" t="s">
        <v>3727</v>
      </c>
    </row>
    <row r="2351" spans="1:17" ht="37.5" customHeight="1" x14ac:dyDescent="0.2">
      <c r="A2351" s="186" t="s">
        <v>3517</v>
      </c>
      <c r="B2351" s="186" t="s">
        <v>3518</v>
      </c>
      <c r="C2351" s="186" t="s">
        <v>3731</v>
      </c>
      <c r="D2351" s="186" t="s">
        <v>3731</v>
      </c>
      <c r="E2351" s="186" t="s">
        <v>858</v>
      </c>
      <c r="F2351" s="186" t="s">
        <v>363</v>
      </c>
      <c r="G2351" s="186">
        <v>83101804</v>
      </c>
      <c r="H2351" s="229" t="s">
        <v>3732</v>
      </c>
      <c r="I2351" s="186">
        <v>10</v>
      </c>
      <c r="J2351" s="186" t="s">
        <v>33</v>
      </c>
      <c r="K2351" s="382">
        <v>1141050000</v>
      </c>
      <c r="L2351" s="270">
        <v>1</v>
      </c>
      <c r="M2351" s="186" t="s">
        <v>765</v>
      </c>
      <c r="N2351" s="186" t="s">
        <v>3733</v>
      </c>
      <c r="O2351" s="186" t="s">
        <v>127</v>
      </c>
      <c r="P2351" s="186" t="s">
        <v>127</v>
      </c>
      <c r="Q2351" s="186" t="s">
        <v>3706</v>
      </c>
    </row>
    <row r="2352" spans="1:17" ht="20.100000000000001" customHeight="1" x14ac:dyDescent="0.2">
      <c r="A2352" s="186" t="s">
        <v>3517</v>
      </c>
      <c r="B2352" s="186" t="s">
        <v>3518</v>
      </c>
      <c r="C2352" s="186" t="s">
        <v>3731</v>
      </c>
      <c r="D2352" s="186" t="s">
        <v>3731</v>
      </c>
      <c r="E2352" s="186" t="s">
        <v>858</v>
      </c>
      <c r="F2352" s="186" t="s">
        <v>363</v>
      </c>
      <c r="G2352" s="186">
        <v>83101501</v>
      </c>
      <c r="H2352" s="229" t="s">
        <v>3734</v>
      </c>
      <c r="I2352" s="186">
        <v>10</v>
      </c>
      <c r="J2352" s="186" t="s">
        <v>33</v>
      </c>
      <c r="K2352" s="382">
        <v>50000000</v>
      </c>
      <c r="L2352" s="270">
        <v>1</v>
      </c>
      <c r="M2352" s="186" t="s">
        <v>765</v>
      </c>
      <c r="N2352" s="186" t="s">
        <v>3733</v>
      </c>
      <c r="O2352" s="186" t="s">
        <v>127</v>
      </c>
      <c r="P2352" s="186" t="s">
        <v>127</v>
      </c>
      <c r="Q2352" s="186" t="s">
        <v>3706</v>
      </c>
    </row>
    <row r="2353" spans="1:17" ht="20.100000000000001" customHeight="1" x14ac:dyDescent="0.2">
      <c r="A2353" s="186" t="s">
        <v>3517</v>
      </c>
      <c r="B2353" s="186" t="s">
        <v>3518</v>
      </c>
      <c r="C2353" s="186" t="s">
        <v>3731</v>
      </c>
      <c r="D2353" s="186" t="s">
        <v>3731</v>
      </c>
      <c r="E2353" s="186" t="s">
        <v>858</v>
      </c>
      <c r="F2353" s="186" t="s">
        <v>363</v>
      </c>
      <c r="G2353" s="186">
        <v>83101601</v>
      </c>
      <c r="H2353" s="229" t="s">
        <v>3735</v>
      </c>
      <c r="I2353" s="186">
        <v>10</v>
      </c>
      <c r="J2353" s="186" t="s">
        <v>33</v>
      </c>
      <c r="K2353" s="382">
        <v>1000000</v>
      </c>
      <c r="L2353" s="270">
        <v>1</v>
      </c>
      <c r="M2353" s="186" t="s">
        <v>765</v>
      </c>
      <c r="N2353" s="186" t="s">
        <v>3733</v>
      </c>
      <c r="O2353" s="186" t="s">
        <v>127</v>
      </c>
      <c r="P2353" s="186" t="s">
        <v>127</v>
      </c>
      <c r="Q2353" s="186" t="s">
        <v>3706</v>
      </c>
    </row>
    <row r="2354" spans="1:17" ht="20.100000000000001" customHeight="1" x14ac:dyDescent="0.2">
      <c r="A2354" s="186" t="s">
        <v>3536</v>
      </c>
      <c r="B2354" s="186" t="s">
        <v>3537</v>
      </c>
      <c r="C2354" s="186" t="s">
        <v>3703</v>
      </c>
      <c r="D2354" s="186" t="s">
        <v>3703</v>
      </c>
      <c r="E2354" s="186" t="s">
        <v>858</v>
      </c>
      <c r="F2354" s="186" t="s">
        <v>363</v>
      </c>
      <c r="G2354" s="186">
        <v>83101804</v>
      </c>
      <c r="H2354" s="229" t="s">
        <v>3736</v>
      </c>
      <c r="I2354" s="186">
        <v>10</v>
      </c>
      <c r="J2354" s="186" t="s">
        <v>33</v>
      </c>
      <c r="K2354" s="382">
        <v>956750000</v>
      </c>
      <c r="L2354" s="270">
        <v>1</v>
      </c>
      <c r="M2354" s="186" t="s">
        <v>765</v>
      </c>
      <c r="N2354" s="186" t="s">
        <v>3737</v>
      </c>
      <c r="O2354" s="186" t="s">
        <v>127</v>
      </c>
      <c r="P2354" s="186" t="s">
        <v>127</v>
      </c>
      <c r="Q2354" s="186" t="s">
        <v>3706</v>
      </c>
    </row>
    <row r="2355" spans="1:17" ht="20.100000000000001" customHeight="1" x14ac:dyDescent="0.2">
      <c r="A2355" s="186" t="s">
        <v>3536</v>
      </c>
      <c r="B2355" s="186" t="s">
        <v>3537</v>
      </c>
      <c r="C2355" s="186" t="s">
        <v>3703</v>
      </c>
      <c r="D2355" s="186" t="s">
        <v>3703</v>
      </c>
      <c r="E2355" s="186" t="s">
        <v>858</v>
      </c>
      <c r="F2355" s="186" t="s">
        <v>363</v>
      </c>
      <c r="G2355" s="186">
        <v>83101601</v>
      </c>
      <c r="H2355" s="229" t="s">
        <v>3738</v>
      </c>
      <c r="I2355" s="186">
        <v>10</v>
      </c>
      <c r="J2355" s="186" t="s">
        <v>33</v>
      </c>
      <c r="K2355" s="382">
        <v>4000000</v>
      </c>
      <c r="L2355" s="270">
        <v>1</v>
      </c>
      <c r="M2355" s="186" t="s">
        <v>765</v>
      </c>
      <c r="N2355" s="186" t="s">
        <v>3737</v>
      </c>
      <c r="O2355" s="186" t="s">
        <v>127</v>
      </c>
      <c r="P2355" s="186" t="s">
        <v>127</v>
      </c>
      <c r="Q2355" s="186" t="s">
        <v>3706</v>
      </c>
    </row>
    <row r="2356" spans="1:17" ht="20.100000000000001" customHeight="1" x14ac:dyDescent="0.2">
      <c r="A2356" s="186" t="s">
        <v>3536</v>
      </c>
      <c r="B2356" s="186" t="s">
        <v>3537</v>
      </c>
      <c r="C2356" s="186" t="s">
        <v>3703</v>
      </c>
      <c r="D2356" s="186" t="s">
        <v>3703</v>
      </c>
      <c r="E2356" s="186" t="s">
        <v>858</v>
      </c>
      <c r="F2356" s="186" t="s">
        <v>363</v>
      </c>
      <c r="G2356" s="186">
        <v>83101501</v>
      </c>
      <c r="H2356" s="229" t="s">
        <v>3739</v>
      </c>
      <c r="I2356" s="186">
        <v>10</v>
      </c>
      <c r="J2356" s="186" t="s">
        <v>33</v>
      </c>
      <c r="K2356" s="382">
        <v>60000000</v>
      </c>
      <c r="L2356" s="270">
        <v>1</v>
      </c>
      <c r="M2356" s="186" t="s">
        <v>765</v>
      </c>
      <c r="N2356" s="186" t="s">
        <v>3737</v>
      </c>
      <c r="O2356" s="186" t="s">
        <v>127</v>
      </c>
      <c r="P2356" s="186" t="s">
        <v>127</v>
      </c>
      <c r="Q2356" s="186" t="s">
        <v>3706</v>
      </c>
    </row>
    <row r="2357" spans="1:17" ht="20.100000000000001" customHeight="1" x14ac:dyDescent="0.2">
      <c r="A2357" s="186" t="s">
        <v>3553</v>
      </c>
      <c r="B2357" s="186" t="s">
        <v>3554</v>
      </c>
      <c r="C2357" s="186" t="s">
        <v>787</v>
      </c>
      <c r="D2357" s="186" t="s">
        <v>787</v>
      </c>
      <c r="E2357" s="186" t="s">
        <v>858</v>
      </c>
      <c r="F2357" s="186" t="s">
        <v>363</v>
      </c>
      <c r="G2357" s="186">
        <v>83101804</v>
      </c>
      <c r="H2357" s="229" t="s">
        <v>3740</v>
      </c>
      <c r="I2357" s="186">
        <v>10</v>
      </c>
      <c r="J2357" s="186" t="s">
        <v>33</v>
      </c>
      <c r="K2357" s="382">
        <v>293000000</v>
      </c>
      <c r="L2357" s="270">
        <v>1</v>
      </c>
      <c r="M2357" s="186" t="s">
        <v>765</v>
      </c>
      <c r="N2357" s="186" t="s">
        <v>3741</v>
      </c>
      <c r="O2357" s="186" t="s">
        <v>127</v>
      </c>
      <c r="P2357" s="186" t="s">
        <v>127</v>
      </c>
      <c r="Q2357" s="186" t="s">
        <v>3706</v>
      </c>
    </row>
    <row r="2358" spans="1:17" ht="20.100000000000001" customHeight="1" x14ac:dyDescent="0.2">
      <c r="A2358" s="186" t="s">
        <v>3553</v>
      </c>
      <c r="B2358" s="186" t="s">
        <v>3554</v>
      </c>
      <c r="C2358" s="186" t="s">
        <v>787</v>
      </c>
      <c r="D2358" s="186" t="s">
        <v>787</v>
      </c>
      <c r="E2358" s="186" t="s">
        <v>858</v>
      </c>
      <c r="F2358" s="186" t="s">
        <v>363</v>
      </c>
      <c r="G2358" s="186">
        <v>83101509</v>
      </c>
      <c r="H2358" s="229" t="s">
        <v>3742</v>
      </c>
      <c r="I2358" s="186">
        <v>10</v>
      </c>
      <c r="J2358" s="186" t="s">
        <v>33</v>
      </c>
      <c r="K2358" s="382">
        <v>3200000</v>
      </c>
      <c r="L2358" s="270">
        <v>1</v>
      </c>
      <c r="M2358" s="186" t="s">
        <v>765</v>
      </c>
      <c r="N2358" s="186" t="s">
        <v>3743</v>
      </c>
      <c r="O2358" s="186" t="s">
        <v>127</v>
      </c>
      <c r="P2358" s="186" t="s">
        <v>127</v>
      </c>
      <c r="Q2358" s="186" t="s">
        <v>3706</v>
      </c>
    </row>
    <row r="2359" spans="1:17" ht="20.100000000000001" customHeight="1" x14ac:dyDescent="0.2">
      <c r="A2359" s="186" t="s">
        <v>3744</v>
      </c>
      <c r="B2359" s="186" t="s">
        <v>3745</v>
      </c>
      <c r="C2359" s="186" t="s">
        <v>41</v>
      </c>
      <c r="D2359" s="186" t="s">
        <v>41</v>
      </c>
      <c r="E2359" s="186" t="s">
        <v>858</v>
      </c>
      <c r="F2359" s="186" t="s">
        <v>363</v>
      </c>
      <c r="G2359" s="186">
        <v>83101804</v>
      </c>
      <c r="H2359" s="229" t="s">
        <v>3746</v>
      </c>
      <c r="I2359" s="186">
        <v>10</v>
      </c>
      <c r="J2359" s="186" t="s">
        <v>33</v>
      </c>
      <c r="K2359" s="382">
        <v>41000000</v>
      </c>
      <c r="L2359" s="270">
        <v>1</v>
      </c>
      <c r="M2359" s="186" t="s">
        <v>765</v>
      </c>
      <c r="N2359" s="186" t="s">
        <v>3733</v>
      </c>
      <c r="O2359" s="186" t="s">
        <v>127</v>
      </c>
      <c r="P2359" s="186" t="s">
        <v>127</v>
      </c>
      <c r="Q2359" s="186" t="s">
        <v>3706</v>
      </c>
    </row>
    <row r="2360" spans="1:17" ht="20.100000000000001" customHeight="1" x14ac:dyDescent="0.2">
      <c r="A2360" s="186" t="s">
        <v>3744</v>
      </c>
      <c r="B2360" s="186" t="s">
        <v>3745</v>
      </c>
      <c r="C2360" s="186" t="s">
        <v>41</v>
      </c>
      <c r="D2360" s="186" t="s">
        <v>41</v>
      </c>
      <c r="E2360" s="186" t="s">
        <v>858</v>
      </c>
      <c r="F2360" s="186" t="s">
        <v>363</v>
      </c>
      <c r="G2360" s="186">
        <v>83101501</v>
      </c>
      <c r="H2360" s="229" t="s">
        <v>3747</v>
      </c>
      <c r="I2360" s="186">
        <v>10</v>
      </c>
      <c r="J2360" s="186" t="s">
        <v>33</v>
      </c>
      <c r="K2360" s="382">
        <v>1000000</v>
      </c>
      <c r="L2360" s="270">
        <v>1</v>
      </c>
      <c r="M2360" s="186" t="s">
        <v>765</v>
      </c>
      <c r="N2360" s="186" t="s">
        <v>3733</v>
      </c>
      <c r="O2360" s="186" t="s">
        <v>127</v>
      </c>
      <c r="P2360" s="186" t="s">
        <v>127</v>
      </c>
      <c r="Q2360" s="186" t="s">
        <v>3706</v>
      </c>
    </row>
    <row r="2361" spans="1:17" ht="20.100000000000001" customHeight="1" x14ac:dyDescent="0.2">
      <c r="A2361" s="186" t="s">
        <v>3567</v>
      </c>
      <c r="B2361" s="186" t="s">
        <v>3568</v>
      </c>
      <c r="C2361" s="186" t="s">
        <v>3568</v>
      </c>
      <c r="D2361" s="186" t="s">
        <v>3568</v>
      </c>
      <c r="E2361" s="186" t="s">
        <v>858</v>
      </c>
      <c r="F2361" s="186" t="s">
        <v>363</v>
      </c>
      <c r="G2361" s="186">
        <v>83101500</v>
      </c>
      <c r="H2361" s="209" t="s">
        <v>3734</v>
      </c>
      <c r="I2361" s="186">
        <v>10</v>
      </c>
      <c r="J2361" s="186" t="s">
        <v>33</v>
      </c>
      <c r="K2361" s="382">
        <v>10000000</v>
      </c>
      <c r="L2361" s="270">
        <v>1</v>
      </c>
      <c r="M2361" s="186" t="s">
        <v>765</v>
      </c>
      <c r="N2361" s="186" t="s">
        <v>3733</v>
      </c>
      <c r="O2361" s="186" t="s">
        <v>127</v>
      </c>
      <c r="P2361" s="186" t="s">
        <v>127</v>
      </c>
      <c r="Q2361" s="186" t="s">
        <v>3706</v>
      </c>
    </row>
    <row r="2362" spans="1:17" ht="20.100000000000001" customHeight="1" x14ac:dyDescent="0.2">
      <c r="A2362" s="186" t="s">
        <v>3567</v>
      </c>
      <c r="B2362" s="186" t="s">
        <v>3568</v>
      </c>
      <c r="C2362" s="186" t="s">
        <v>3568</v>
      </c>
      <c r="D2362" s="186" t="s">
        <v>3568</v>
      </c>
      <c r="E2362" s="186" t="s">
        <v>858</v>
      </c>
      <c r="F2362" s="186" t="s">
        <v>363</v>
      </c>
      <c r="G2362" s="186">
        <v>83101804</v>
      </c>
      <c r="H2362" s="209" t="s">
        <v>3736</v>
      </c>
      <c r="I2362" s="186">
        <v>10</v>
      </c>
      <c r="J2362" s="186" t="s">
        <v>33</v>
      </c>
      <c r="K2362" s="382">
        <v>179800000</v>
      </c>
      <c r="L2362" s="270">
        <v>1</v>
      </c>
      <c r="M2362" s="186" t="s">
        <v>765</v>
      </c>
      <c r="N2362" s="186" t="s">
        <v>3733</v>
      </c>
      <c r="O2362" s="186" t="s">
        <v>127</v>
      </c>
      <c r="P2362" s="186" t="s">
        <v>127</v>
      </c>
      <c r="Q2362" s="186" t="s">
        <v>3706</v>
      </c>
    </row>
    <row r="2363" spans="1:17" ht="20.100000000000001" customHeight="1" x14ac:dyDescent="0.2">
      <c r="A2363" s="186" t="s">
        <v>3567</v>
      </c>
      <c r="B2363" s="186" t="s">
        <v>3568</v>
      </c>
      <c r="C2363" s="186" t="s">
        <v>3568</v>
      </c>
      <c r="D2363" s="186" t="s">
        <v>3568</v>
      </c>
      <c r="E2363" s="186" t="s">
        <v>858</v>
      </c>
      <c r="F2363" s="186" t="s">
        <v>363</v>
      </c>
      <c r="G2363" s="186">
        <v>83101601</v>
      </c>
      <c r="H2363" s="209" t="s">
        <v>3748</v>
      </c>
      <c r="I2363" s="186">
        <v>10</v>
      </c>
      <c r="J2363" s="186" t="s">
        <v>33</v>
      </c>
      <c r="K2363" s="382">
        <v>800000</v>
      </c>
      <c r="L2363" s="270">
        <v>1</v>
      </c>
      <c r="M2363" s="186" t="s">
        <v>765</v>
      </c>
      <c r="N2363" s="186" t="s">
        <v>3733</v>
      </c>
      <c r="O2363" s="186" t="s">
        <v>127</v>
      </c>
      <c r="P2363" s="186" t="s">
        <v>127</v>
      </c>
      <c r="Q2363" s="186" t="s">
        <v>3706</v>
      </c>
    </row>
    <row r="2364" spans="1:17" ht="20.100000000000001" customHeight="1" x14ac:dyDescent="0.2">
      <c r="A2364" s="186" t="s">
        <v>3640</v>
      </c>
      <c r="B2364" s="186" t="s">
        <v>3641</v>
      </c>
      <c r="C2364" s="186" t="s">
        <v>3641</v>
      </c>
      <c r="D2364" s="186" t="s">
        <v>3641</v>
      </c>
      <c r="E2364" s="186" t="s">
        <v>858</v>
      </c>
      <c r="F2364" s="186" t="s">
        <v>363</v>
      </c>
      <c r="G2364" s="384">
        <v>83101804</v>
      </c>
      <c r="H2364" s="229" t="s">
        <v>3732</v>
      </c>
      <c r="I2364" s="186">
        <v>10</v>
      </c>
      <c r="J2364" s="186" t="s">
        <v>33</v>
      </c>
      <c r="K2364" s="382">
        <v>13240000</v>
      </c>
      <c r="L2364" s="270">
        <v>1</v>
      </c>
      <c r="M2364" s="186" t="s">
        <v>765</v>
      </c>
      <c r="N2364" s="186" t="s">
        <v>3733</v>
      </c>
      <c r="O2364" s="186" t="s">
        <v>127</v>
      </c>
      <c r="P2364" s="186" t="s">
        <v>127</v>
      </c>
      <c r="Q2364" s="186" t="s">
        <v>3706</v>
      </c>
    </row>
    <row r="2365" spans="1:17" ht="20.100000000000001" customHeight="1" x14ac:dyDescent="0.2">
      <c r="A2365" s="186" t="s">
        <v>3640</v>
      </c>
      <c r="B2365" s="186" t="s">
        <v>3641</v>
      </c>
      <c r="C2365" s="186" t="s">
        <v>3641</v>
      </c>
      <c r="D2365" s="186" t="s">
        <v>3641</v>
      </c>
      <c r="E2365" s="186" t="s">
        <v>858</v>
      </c>
      <c r="F2365" s="186" t="s">
        <v>363</v>
      </c>
      <c r="G2365" s="384">
        <v>83101501</v>
      </c>
      <c r="H2365" s="229" t="s">
        <v>3734</v>
      </c>
      <c r="I2365" s="186">
        <v>10</v>
      </c>
      <c r="J2365" s="186" t="s">
        <v>33</v>
      </c>
      <c r="K2365" s="382">
        <v>700000</v>
      </c>
      <c r="L2365" s="270">
        <v>1</v>
      </c>
      <c r="M2365" s="186" t="s">
        <v>765</v>
      </c>
      <c r="N2365" s="186" t="s">
        <v>3733</v>
      </c>
      <c r="O2365" s="186" t="s">
        <v>127</v>
      </c>
      <c r="P2365" s="186" t="s">
        <v>127</v>
      </c>
      <c r="Q2365" s="186" t="s">
        <v>3706</v>
      </c>
    </row>
    <row r="2366" spans="1:17" ht="20.100000000000001" customHeight="1" x14ac:dyDescent="0.2">
      <c r="A2366" s="186" t="s">
        <v>3640</v>
      </c>
      <c r="B2366" s="186" t="s">
        <v>3641</v>
      </c>
      <c r="C2366" s="186" t="s">
        <v>3641</v>
      </c>
      <c r="D2366" s="186" t="s">
        <v>3641</v>
      </c>
      <c r="E2366" s="186" t="s">
        <v>858</v>
      </c>
      <c r="F2366" s="186" t="s">
        <v>363</v>
      </c>
      <c r="G2366" s="384">
        <v>83101601</v>
      </c>
      <c r="H2366" s="229" t="s">
        <v>3735</v>
      </c>
      <c r="I2366" s="186">
        <v>10</v>
      </c>
      <c r="J2366" s="186" t="s">
        <v>33</v>
      </c>
      <c r="K2366" s="382">
        <v>960000</v>
      </c>
      <c r="L2366" s="270">
        <v>1</v>
      </c>
      <c r="M2366" s="186" t="s">
        <v>765</v>
      </c>
      <c r="N2366" s="186" t="s">
        <v>3733</v>
      </c>
      <c r="O2366" s="186" t="s">
        <v>127</v>
      </c>
      <c r="P2366" s="186" t="s">
        <v>127</v>
      </c>
      <c r="Q2366" s="186" t="s">
        <v>3706</v>
      </c>
    </row>
    <row r="2367" spans="1:17" ht="20.100000000000001" customHeight="1" x14ac:dyDescent="0.2">
      <c r="A2367" s="186" t="s">
        <v>3517</v>
      </c>
      <c r="B2367" s="186" t="s">
        <v>3518</v>
      </c>
      <c r="C2367" s="186" t="s">
        <v>3577</v>
      </c>
      <c r="D2367" s="186" t="s">
        <v>3577</v>
      </c>
      <c r="E2367" s="186" t="s">
        <v>862</v>
      </c>
      <c r="F2367" s="186" t="s">
        <v>368</v>
      </c>
      <c r="G2367" s="186">
        <v>84131600</v>
      </c>
      <c r="H2367" s="229" t="s">
        <v>3749</v>
      </c>
      <c r="I2367" s="186">
        <v>10</v>
      </c>
      <c r="J2367" s="186" t="s">
        <v>3750</v>
      </c>
      <c r="K2367" s="382">
        <v>342300000</v>
      </c>
      <c r="L2367" s="270">
        <v>1</v>
      </c>
      <c r="M2367" s="186" t="s">
        <v>765</v>
      </c>
      <c r="N2367" s="186" t="s">
        <v>3751</v>
      </c>
      <c r="O2367" s="186" t="s">
        <v>127</v>
      </c>
      <c r="P2367" s="186" t="s">
        <v>68</v>
      </c>
      <c r="Q2367" s="186" t="s">
        <v>429</v>
      </c>
    </row>
    <row r="2368" spans="1:17" ht="20.100000000000001" customHeight="1" x14ac:dyDescent="0.2">
      <c r="A2368" s="186" t="s">
        <v>3517</v>
      </c>
      <c r="B2368" s="186" t="s">
        <v>3518</v>
      </c>
      <c r="C2368" s="186" t="s">
        <v>3752</v>
      </c>
      <c r="D2368" s="186" t="s">
        <v>3752</v>
      </c>
      <c r="E2368" s="186" t="s">
        <v>862</v>
      </c>
      <c r="F2368" s="186" t="s">
        <v>368</v>
      </c>
      <c r="G2368" s="186">
        <v>78181800</v>
      </c>
      <c r="H2368" s="229" t="s">
        <v>3753</v>
      </c>
      <c r="I2368" s="186">
        <v>10</v>
      </c>
      <c r="J2368" s="186" t="s">
        <v>3754</v>
      </c>
      <c r="K2368" s="382">
        <v>160000000</v>
      </c>
      <c r="L2368" s="270">
        <v>2</v>
      </c>
      <c r="M2368" s="186" t="s">
        <v>765</v>
      </c>
      <c r="N2368" s="186" t="s">
        <v>3755</v>
      </c>
      <c r="O2368" s="186" t="s">
        <v>36</v>
      </c>
      <c r="P2368" s="186" t="s">
        <v>80</v>
      </c>
      <c r="Q2368" s="186" t="s">
        <v>3756</v>
      </c>
    </row>
    <row r="2369" spans="1:17" ht="20.100000000000001" customHeight="1" x14ac:dyDescent="0.2">
      <c r="A2369" s="186" t="s">
        <v>3536</v>
      </c>
      <c r="B2369" s="186" t="s">
        <v>3537</v>
      </c>
      <c r="C2369" s="186" t="s">
        <v>3577</v>
      </c>
      <c r="D2369" s="186" t="s">
        <v>3577</v>
      </c>
      <c r="E2369" s="186" t="s">
        <v>862</v>
      </c>
      <c r="F2369" s="186" t="s">
        <v>368</v>
      </c>
      <c r="G2369" s="186">
        <v>84131603</v>
      </c>
      <c r="H2369" s="229" t="s">
        <v>3757</v>
      </c>
      <c r="I2369" s="186">
        <v>10</v>
      </c>
      <c r="J2369" s="186" t="s">
        <v>230</v>
      </c>
      <c r="K2369" s="382">
        <v>445310000</v>
      </c>
      <c r="L2369" s="270">
        <v>1</v>
      </c>
      <c r="M2369" s="186" t="s">
        <v>765</v>
      </c>
      <c r="N2369" s="186" t="s">
        <v>3758</v>
      </c>
      <c r="O2369" s="186" t="s">
        <v>127</v>
      </c>
      <c r="P2369" s="186" t="s">
        <v>68</v>
      </c>
      <c r="Q2369" s="186" t="s">
        <v>429</v>
      </c>
    </row>
    <row r="2370" spans="1:17" ht="20.100000000000001" customHeight="1" x14ac:dyDescent="0.2">
      <c r="A2370" s="186" t="s">
        <v>3536</v>
      </c>
      <c r="B2370" s="186" t="s">
        <v>3537</v>
      </c>
      <c r="C2370" s="186" t="s">
        <v>3703</v>
      </c>
      <c r="D2370" s="186" t="s">
        <v>3703</v>
      </c>
      <c r="E2370" s="186" t="s">
        <v>865</v>
      </c>
      <c r="F2370" s="186" t="s">
        <v>445</v>
      </c>
      <c r="G2370" s="186">
        <v>80131502</v>
      </c>
      <c r="H2370" s="229" t="s">
        <v>3759</v>
      </c>
      <c r="I2370" s="186">
        <v>10</v>
      </c>
      <c r="J2370" s="186" t="s">
        <v>230</v>
      </c>
      <c r="K2370" s="382">
        <v>1590580000</v>
      </c>
      <c r="L2370" s="270">
        <v>1</v>
      </c>
      <c r="M2370" s="186" t="s">
        <v>765</v>
      </c>
      <c r="N2370" s="186" t="s">
        <v>3760</v>
      </c>
      <c r="O2370" s="186" t="s">
        <v>68</v>
      </c>
      <c r="P2370" s="186" t="s">
        <v>67</v>
      </c>
      <c r="Q2370" s="186" t="s">
        <v>1001</v>
      </c>
    </row>
    <row r="2371" spans="1:17" ht="20.100000000000001" customHeight="1" x14ac:dyDescent="0.2">
      <c r="A2371" s="186" t="s">
        <v>3522</v>
      </c>
      <c r="B2371" s="186" t="s">
        <v>484</v>
      </c>
      <c r="C2371" s="186" t="s">
        <v>484</v>
      </c>
      <c r="D2371" s="186" t="s">
        <v>484</v>
      </c>
      <c r="E2371" s="186" t="s">
        <v>869</v>
      </c>
      <c r="F2371" s="186" t="s">
        <v>870</v>
      </c>
      <c r="G2371" s="186">
        <v>80111701</v>
      </c>
      <c r="H2371" s="229" t="s">
        <v>3761</v>
      </c>
      <c r="I2371" s="186">
        <v>16</v>
      </c>
      <c r="J2371" s="186" t="s">
        <v>230</v>
      </c>
      <c r="K2371" s="382">
        <v>139250000</v>
      </c>
      <c r="L2371" s="270">
        <v>1</v>
      </c>
      <c r="M2371" s="186" t="s">
        <v>765</v>
      </c>
      <c r="N2371" s="186" t="s">
        <v>3762</v>
      </c>
      <c r="O2371" s="186" t="s">
        <v>35</v>
      </c>
      <c r="P2371" s="186" t="s">
        <v>36</v>
      </c>
      <c r="Q2371" s="186" t="s">
        <v>1001</v>
      </c>
    </row>
    <row r="2372" spans="1:17" ht="20.100000000000001" customHeight="1" x14ac:dyDescent="0.2">
      <c r="A2372" s="186" t="s">
        <v>3517</v>
      </c>
      <c r="B2372" s="186" t="s">
        <v>3518</v>
      </c>
      <c r="C2372" s="186" t="s">
        <v>787</v>
      </c>
      <c r="D2372" s="186" t="s">
        <v>787</v>
      </c>
      <c r="E2372" s="186" t="s">
        <v>874</v>
      </c>
      <c r="F2372" s="186" t="s">
        <v>371</v>
      </c>
      <c r="G2372" s="186">
        <v>76111500</v>
      </c>
      <c r="H2372" s="229" t="s">
        <v>3763</v>
      </c>
      <c r="I2372" s="186">
        <v>10</v>
      </c>
      <c r="J2372" s="186" t="s">
        <v>3750</v>
      </c>
      <c r="K2372" s="382">
        <v>170000000</v>
      </c>
      <c r="L2372" s="270">
        <v>1</v>
      </c>
      <c r="M2372" s="186" t="s">
        <v>765</v>
      </c>
      <c r="N2372" s="186" t="s">
        <v>3764</v>
      </c>
      <c r="O2372" s="186" t="s">
        <v>67</v>
      </c>
      <c r="P2372" s="186" t="s">
        <v>36</v>
      </c>
      <c r="Q2372" s="186" t="s">
        <v>497</v>
      </c>
    </row>
    <row r="2373" spans="1:17" ht="20.100000000000001" customHeight="1" x14ac:dyDescent="0.2">
      <c r="A2373" s="186" t="s">
        <v>3517</v>
      </c>
      <c r="B2373" s="186" t="s">
        <v>3518</v>
      </c>
      <c r="C2373" s="186" t="s">
        <v>787</v>
      </c>
      <c r="D2373" s="186" t="s">
        <v>787</v>
      </c>
      <c r="E2373" s="186" t="s">
        <v>874</v>
      </c>
      <c r="F2373" s="186" t="s">
        <v>371</v>
      </c>
      <c r="G2373" s="186">
        <v>72154043</v>
      </c>
      <c r="H2373" s="229" t="s">
        <v>3765</v>
      </c>
      <c r="I2373" s="186">
        <v>10</v>
      </c>
      <c r="J2373" s="186" t="s">
        <v>3754</v>
      </c>
      <c r="K2373" s="382">
        <v>10000000</v>
      </c>
      <c r="L2373" s="270">
        <v>1</v>
      </c>
      <c r="M2373" s="186" t="s">
        <v>765</v>
      </c>
      <c r="N2373" s="186" t="s">
        <v>3766</v>
      </c>
      <c r="O2373" s="186" t="s">
        <v>67</v>
      </c>
      <c r="P2373" s="186" t="s">
        <v>35</v>
      </c>
      <c r="Q2373" s="186" t="s">
        <v>497</v>
      </c>
    </row>
    <row r="2374" spans="1:17" ht="20.100000000000001" customHeight="1" x14ac:dyDescent="0.2">
      <c r="A2374" s="186" t="s">
        <v>3517</v>
      </c>
      <c r="B2374" s="186" t="s">
        <v>3518</v>
      </c>
      <c r="C2374" s="186" t="s">
        <v>787</v>
      </c>
      <c r="D2374" s="186" t="s">
        <v>787</v>
      </c>
      <c r="E2374" s="186" t="s">
        <v>874</v>
      </c>
      <c r="F2374" s="186" t="s">
        <v>371</v>
      </c>
      <c r="G2374" s="186">
        <v>72154055</v>
      </c>
      <c r="H2374" s="229" t="s">
        <v>3767</v>
      </c>
      <c r="I2374" s="186">
        <v>10</v>
      </c>
      <c r="J2374" s="186" t="s">
        <v>3754</v>
      </c>
      <c r="K2374" s="382">
        <v>8000000</v>
      </c>
      <c r="L2374" s="270">
        <v>1</v>
      </c>
      <c r="M2374" s="186" t="s">
        <v>765</v>
      </c>
      <c r="N2374" s="186" t="s">
        <v>3768</v>
      </c>
      <c r="O2374" s="186" t="s">
        <v>68</v>
      </c>
      <c r="P2374" s="186" t="s">
        <v>67</v>
      </c>
      <c r="Q2374" s="186" t="s">
        <v>497</v>
      </c>
    </row>
    <row r="2375" spans="1:17" ht="20.100000000000001" customHeight="1" x14ac:dyDescent="0.2">
      <c r="A2375" s="186" t="s">
        <v>3536</v>
      </c>
      <c r="B2375" s="186" t="s">
        <v>3537</v>
      </c>
      <c r="C2375" s="186" t="s">
        <v>3551</v>
      </c>
      <c r="D2375" s="186" t="s">
        <v>3551</v>
      </c>
      <c r="E2375" s="186" t="s">
        <v>874</v>
      </c>
      <c r="F2375" s="186" t="s">
        <v>371</v>
      </c>
      <c r="G2375" s="186">
        <v>76111500</v>
      </c>
      <c r="H2375" s="229" t="s">
        <v>3769</v>
      </c>
      <c r="I2375" s="186">
        <v>10</v>
      </c>
      <c r="J2375" s="186" t="s">
        <v>230</v>
      </c>
      <c r="K2375" s="382">
        <v>201210000</v>
      </c>
      <c r="L2375" s="270">
        <v>1</v>
      </c>
      <c r="M2375" s="186" t="s">
        <v>765</v>
      </c>
      <c r="N2375" s="186" t="s">
        <v>3770</v>
      </c>
      <c r="O2375" s="186" t="s">
        <v>68</v>
      </c>
      <c r="P2375" s="186" t="s">
        <v>67</v>
      </c>
      <c r="Q2375" s="186" t="s">
        <v>497</v>
      </c>
    </row>
    <row r="2376" spans="1:17" ht="20.100000000000001" customHeight="1" x14ac:dyDescent="0.2">
      <c r="A2376" s="186" t="s">
        <v>3553</v>
      </c>
      <c r="B2376" s="186" t="s">
        <v>3554</v>
      </c>
      <c r="C2376" s="186" t="s">
        <v>787</v>
      </c>
      <c r="D2376" s="186" t="s">
        <v>787</v>
      </c>
      <c r="E2376" s="186" t="s">
        <v>874</v>
      </c>
      <c r="F2376" s="186" t="s">
        <v>371</v>
      </c>
      <c r="G2376" s="186">
        <v>76111500</v>
      </c>
      <c r="H2376" s="229" t="s">
        <v>3769</v>
      </c>
      <c r="I2376" s="186">
        <v>10</v>
      </c>
      <c r="J2376" s="186" t="s">
        <v>230</v>
      </c>
      <c r="K2376" s="382">
        <v>69500000</v>
      </c>
      <c r="L2376" s="270">
        <v>1</v>
      </c>
      <c r="M2376" s="186" t="s">
        <v>765</v>
      </c>
      <c r="N2376" s="186" t="s">
        <v>3770</v>
      </c>
      <c r="O2376" s="186" t="s">
        <v>68</v>
      </c>
      <c r="P2376" s="186" t="s">
        <v>67</v>
      </c>
      <c r="Q2376" s="186" t="s">
        <v>497</v>
      </c>
    </row>
    <row r="2377" spans="1:17" ht="20.100000000000001" customHeight="1" x14ac:dyDescent="0.2">
      <c r="A2377" s="186" t="s">
        <v>3553</v>
      </c>
      <c r="B2377" s="186" t="s">
        <v>3554</v>
      </c>
      <c r="C2377" s="186" t="s">
        <v>787</v>
      </c>
      <c r="D2377" s="186" t="s">
        <v>787</v>
      </c>
      <c r="E2377" s="186" t="s">
        <v>874</v>
      </c>
      <c r="F2377" s="186" t="s">
        <v>371</v>
      </c>
      <c r="G2377" s="186">
        <v>72102103</v>
      </c>
      <c r="H2377" s="229" t="s">
        <v>3771</v>
      </c>
      <c r="I2377" s="186">
        <v>10</v>
      </c>
      <c r="J2377" s="186" t="s">
        <v>3754</v>
      </c>
      <c r="K2377" s="382">
        <v>1500000</v>
      </c>
      <c r="L2377" s="270">
        <v>1</v>
      </c>
      <c r="M2377" s="186" t="s">
        <v>765</v>
      </c>
      <c r="N2377" s="186" t="s">
        <v>3772</v>
      </c>
      <c r="O2377" s="186" t="s">
        <v>67</v>
      </c>
      <c r="P2377" s="186" t="s">
        <v>35</v>
      </c>
      <c r="Q2377" s="186" t="s">
        <v>497</v>
      </c>
    </row>
    <row r="2378" spans="1:17" ht="20.100000000000001" customHeight="1" x14ac:dyDescent="0.2">
      <c r="A2378" s="186" t="s">
        <v>3553</v>
      </c>
      <c r="B2378" s="186" t="s">
        <v>3554</v>
      </c>
      <c r="C2378" s="186" t="s">
        <v>787</v>
      </c>
      <c r="D2378" s="186" t="s">
        <v>787</v>
      </c>
      <c r="E2378" s="186" t="s">
        <v>874</v>
      </c>
      <c r="F2378" s="186" t="s">
        <v>371</v>
      </c>
      <c r="G2378" s="186">
        <v>72154055</v>
      </c>
      <c r="H2378" s="229" t="s">
        <v>3773</v>
      </c>
      <c r="I2378" s="186">
        <v>10</v>
      </c>
      <c r="J2378" s="186" t="s">
        <v>3754</v>
      </c>
      <c r="K2378" s="382">
        <v>1000000</v>
      </c>
      <c r="L2378" s="270">
        <v>1</v>
      </c>
      <c r="M2378" s="186" t="s">
        <v>765</v>
      </c>
      <c r="N2378" s="186" t="s">
        <v>3774</v>
      </c>
      <c r="O2378" s="186" t="s">
        <v>68</v>
      </c>
      <c r="P2378" s="186" t="s">
        <v>67</v>
      </c>
      <c r="Q2378" s="186" t="s">
        <v>497</v>
      </c>
    </row>
    <row r="2379" spans="1:17" ht="20.100000000000001" customHeight="1" x14ac:dyDescent="0.2">
      <c r="A2379" s="186" t="s">
        <v>3567</v>
      </c>
      <c r="B2379" s="186" t="s">
        <v>3568</v>
      </c>
      <c r="C2379" s="186" t="s">
        <v>3568</v>
      </c>
      <c r="D2379" s="186" t="s">
        <v>3568</v>
      </c>
      <c r="E2379" s="186" t="s">
        <v>874</v>
      </c>
      <c r="F2379" s="186" t="s">
        <v>371</v>
      </c>
      <c r="G2379" s="186">
        <v>76111500</v>
      </c>
      <c r="H2379" s="209" t="s">
        <v>3775</v>
      </c>
      <c r="I2379" s="186">
        <v>16</v>
      </c>
      <c r="J2379" s="186" t="s">
        <v>3750</v>
      </c>
      <c r="K2379" s="382">
        <v>157400000</v>
      </c>
      <c r="L2379" s="270">
        <v>1</v>
      </c>
      <c r="M2379" s="186" t="s">
        <v>765</v>
      </c>
      <c r="N2379" s="186" t="s">
        <v>3776</v>
      </c>
      <c r="O2379" s="186" t="s">
        <v>35</v>
      </c>
      <c r="P2379" s="186" t="s">
        <v>36</v>
      </c>
      <c r="Q2379" s="186" t="s">
        <v>497</v>
      </c>
    </row>
    <row r="2380" spans="1:17" ht="20.100000000000001" customHeight="1" x14ac:dyDescent="0.2">
      <c r="A2380" s="186" t="s">
        <v>3567</v>
      </c>
      <c r="B2380" s="186" t="s">
        <v>3568</v>
      </c>
      <c r="C2380" s="186" t="s">
        <v>3568</v>
      </c>
      <c r="D2380" s="186" t="s">
        <v>3568</v>
      </c>
      <c r="E2380" s="186" t="s">
        <v>874</v>
      </c>
      <c r="F2380" s="186" t="s">
        <v>371</v>
      </c>
      <c r="G2380" s="186">
        <v>72154043</v>
      </c>
      <c r="H2380" s="209" t="s">
        <v>3777</v>
      </c>
      <c r="I2380" s="186">
        <v>16</v>
      </c>
      <c r="J2380" s="186" t="s">
        <v>3754</v>
      </c>
      <c r="K2380" s="382">
        <v>1000000</v>
      </c>
      <c r="L2380" s="270">
        <v>1</v>
      </c>
      <c r="M2380" s="186" t="s">
        <v>765</v>
      </c>
      <c r="N2380" s="186" t="s">
        <v>3778</v>
      </c>
      <c r="O2380" s="186" t="s">
        <v>67</v>
      </c>
      <c r="P2380" s="186" t="s">
        <v>35</v>
      </c>
      <c r="Q2380" s="186" t="s">
        <v>497</v>
      </c>
    </row>
    <row r="2381" spans="1:17" ht="20.100000000000001" customHeight="1" x14ac:dyDescent="0.2">
      <c r="A2381" s="186" t="s">
        <v>3567</v>
      </c>
      <c r="B2381" s="186" t="s">
        <v>3568</v>
      </c>
      <c r="C2381" s="186" t="s">
        <v>3568</v>
      </c>
      <c r="D2381" s="186" t="s">
        <v>3568</v>
      </c>
      <c r="E2381" s="186" t="s">
        <v>874</v>
      </c>
      <c r="F2381" s="186" t="s">
        <v>371</v>
      </c>
      <c r="G2381" s="186">
        <v>72121507</v>
      </c>
      <c r="H2381" s="209" t="s">
        <v>3779</v>
      </c>
      <c r="I2381" s="186">
        <v>16</v>
      </c>
      <c r="J2381" s="186" t="s">
        <v>3754</v>
      </c>
      <c r="K2381" s="382">
        <v>1600000</v>
      </c>
      <c r="L2381" s="270">
        <v>1</v>
      </c>
      <c r="M2381" s="186" t="s">
        <v>765</v>
      </c>
      <c r="N2381" s="186" t="s">
        <v>3780</v>
      </c>
      <c r="O2381" s="186" t="s">
        <v>68</v>
      </c>
      <c r="P2381" s="186" t="s">
        <v>67</v>
      </c>
      <c r="Q2381" s="186" t="s">
        <v>497</v>
      </c>
    </row>
    <row r="2382" spans="1:17" ht="20.100000000000001" customHeight="1" x14ac:dyDescent="0.2">
      <c r="A2382" s="186" t="s">
        <v>3640</v>
      </c>
      <c r="B2382" s="186" t="s">
        <v>3641</v>
      </c>
      <c r="C2382" s="186" t="s">
        <v>3641</v>
      </c>
      <c r="D2382" s="186" t="s">
        <v>3641</v>
      </c>
      <c r="E2382" s="186" t="s">
        <v>874</v>
      </c>
      <c r="F2382" s="186" t="s">
        <v>371</v>
      </c>
      <c r="G2382" s="186">
        <v>76111500</v>
      </c>
      <c r="H2382" s="209" t="s">
        <v>3781</v>
      </c>
      <c r="I2382" s="186">
        <v>16</v>
      </c>
      <c r="J2382" s="186" t="s">
        <v>3750</v>
      </c>
      <c r="K2382" s="382">
        <v>67700000</v>
      </c>
      <c r="L2382" s="270">
        <v>1</v>
      </c>
      <c r="M2382" s="186" t="s">
        <v>765</v>
      </c>
      <c r="N2382" s="186" t="s">
        <v>3776</v>
      </c>
      <c r="O2382" s="186" t="s">
        <v>35</v>
      </c>
      <c r="P2382" s="186" t="s">
        <v>36</v>
      </c>
      <c r="Q2382" s="186" t="s">
        <v>497</v>
      </c>
    </row>
    <row r="2383" spans="1:17" ht="20.100000000000001" customHeight="1" x14ac:dyDescent="0.2">
      <c r="A2383" s="186" t="s">
        <v>3574</v>
      </c>
      <c r="B2383" s="186" t="s">
        <v>3575</v>
      </c>
      <c r="C2383" s="186" t="s">
        <v>3575</v>
      </c>
      <c r="D2383" s="186" t="s">
        <v>3575</v>
      </c>
      <c r="E2383" s="186" t="s">
        <v>874</v>
      </c>
      <c r="F2383" s="186" t="s">
        <v>371</v>
      </c>
      <c r="G2383" s="186">
        <v>76111500</v>
      </c>
      <c r="H2383" s="209" t="s">
        <v>3769</v>
      </c>
      <c r="I2383" s="186">
        <v>16</v>
      </c>
      <c r="J2383" s="186" t="s">
        <v>3750</v>
      </c>
      <c r="K2383" s="382">
        <v>81000000</v>
      </c>
      <c r="L2383" s="270">
        <v>1</v>
      </c>
      <c r="M2383" s="186" t="s">
        <v>765</v>
      </c>
      <c r="N2383" s="186" t="s">
        <v>3776</v>
      </c>
      <c r="O2383" s="186" t="s">
        <v>67</v>
      </c>
      <c r="P2383" s="186" t="s">
        <v>35</v>
      </c>
      <c r="Q2383" s="186" t="s">
        <v>497</v>
      </c>
    </row>
    <row r="2384" spans="1:17" ht="20.100000000000001" customHeight="1" x14ac:dyDescent="0.2">
      <c r="A2384" s="186" t="s">
        <v>3574</v>
      </c>
      <c r="B2384" s="186" t="s">
        <v>3575</v>
      </c>
      <c r="C2384" s="186" t="s">
        <v>3575</v>
      </c>
      <c r="D2384" s="186" t="s">
        <v>3575</v>
      </c>
      <c r="E2384" s="186" t="s">
        <v>874</v>
      </c>
      <c r="F2384" s="186" t="s">
        <v>371</v>
      </c>
      <c r="G2384" s="186">
        <v>72154043</v>
      </c>
      <c r="H2384" s="209" t="s">
        <v>3782</v>
      </c>
      <c r="I2384" s="186">
        <v>16</v>
      </c>
      <c r="J2384" s="186" t="s">
        <v>3754</v>
      </c>
      <c r="K2384" s="382">
        <v>500000</v>
      </c>
      <c r="L2384" s="270">
        <v>1</v>
      </c>
      <c r="M2384" s="186" t="s">
        <v>765</v>
      </c>
      <c r="N2384" s="186" t="s">
        <v>3778</v>
      </c>
      <c r="O2384" s="186" t="s">
        <v>68</v>
      </c>
      <c r="P2384" s="186" t="s">
        <v>67</v>
      </c>
      <c r="Q2384" s="186" t="s">
        <v>497</v>
      </c>
    </row>
    <row r="2385" spans="1:17" ht="20.100000000000001" customHeight="1" x14ac:dyDescent="0.2">
      <c r="A2385" s="186" t="s">
        <v>3574</v>
      </c>
      <c r="B2385" s="186" t="s">
        <v>3575</v>
      </c>
      <c r="C2385" s="186" t="s">
        <v>3575</v>
      </c>
      <c r="D2385" s="186" t="s">
        <v>3575</v>
      </c>
      <c r="E2385" s="186" t="s">
        <v>874</v>
      </c>
      <c r="F2385" s="186" t="s">
        <v>371</v>
      </c>
      <c r="G2385" s="186">
        <v>72121507</v>
      </c>
      <c r="H2385" s="209" t="s">
        <v>3783</v>
      </c>
      <c r="I2385" s="186">
        <v>16</v>
      </c>
      <c r="J2385" s="186" t="s">
        <v>3754</v>
      </c>
      <c r="K2385" s="382">
        <v>100000</v>
      </c>
      <c r="L2385" s="270">
        <v>1</v>
      </c>
      <c r="M2385" s="186" t="s">
        <v>765</v>
      </c>
      <c r="N2385" s="186" t="s">
        <v>3780</v>
      </c>
      <c r="O2385" s="186" t="s">
        <v>68</v>
      </c>
      <c r="P2385" s="186" t="s">
        <v>67</v>
      </c>
      <c r="Q2385" s="186" t="s">
        <v>497</v>
      </c>
    </row>
    <row r="2386" spans="1:17" ht="20.100000000000001" customHeight="1" x14ac:dyDescent="0.2">
      <c r="A2386" s="186" t="s">
        <v>3553</v>
      </c>
      <c r="B2386" s="186" t="s">
        <v>3554</v>
      </c>
      <c r="C2386" s="186" t="s">
        <v>787</v>
      </c>
      <c r="D2386" s="186" t="s">
        <v>787</v>
      </c>
      <c r="E2386" s="186" t="s">
        <v>880</v>
      </c>
      <c r="F2386" s="186" t="s">
        <v>374</v>
      </c>
      <c r="G2386" s="186">
        <v>78181500</v>
      </c>
      <c r="H2386" s="229" t="s">
        <v>3784</v>
      </c>
      <c r="I2386" s="186">
        <v>10</v>
      </c>
      <c r="J2386" s="186" t="s">
        <v>3750</v>
      </c>
      <c r="K2386" s="382">
        <v>84080000</v>
      </c>
      <c r="L2386" s="270">
        <v>1</v>
      </c>
      <c r="M2386" s="186" t="s">
        <v>765</v>
      </c>
      <c r="N2386" s="186" t="s">
        <v>3785</v>
      </c>
      <c r="O2386" s="186" t="s">
        <v>68</v>
      </c>
      <c r="P2386" s="186" t="s">
        <v>36</v>
      </c>
      <c r="Q2386" s="186" t="s">
        <v>429</v>
      </c>
    </row>
    <row r="2387" spans="1:17" ht="20.100000000000001" customHeight="1" x14ac:dyDescent="0.2">
      <c r="A2387" s="186" t="s">
        <v>3553</v>
      </c>
      <c r="B2387" s="186" t="s">
        <v>3554</v>
      </c>
      <c r="C2387" s="186" t="s">
        <v>787</v>
      </c>
      <c r="D2387" s="186" t="s">
        <v>787</v>
      </c>
      <c r="E2387" s="186" t="s">
        <v>880</v>
      </c>
      <c r="F2387" s="186" t="s">
        <v>374</v>
      </c>
      <c r="G2387" s="186">
        <v>78181500</v>
      </c>
      <c r="H2387" s="229" t="s">
        <v>3786</v>
      </c>
      <c r="I2387" s="186">
        <v>10</v>
      </c>
      <c r="J2387" s="186" t="s">
        <v>3750</v>
      </c>
      <c r="K2387" s="382">
        <v>25000000</v>
      </c>
      <c r="L2387" s="270">
        <v>1</v>
      </c>
      <c r="M2387" s="186" t="s">
        <v>765</v>
      </c>
      <c r="N2387" s="186" t="s">
        <v>3787</v>
      </c>
      <c r="O2387" s="186" t="s">
        <v>35</v>
      </c>
      <c r="P2387" s="186" t="s">
        <v>79</v>
      </c>
      <c r="Q2387" s="186" t="s">
        <v>429</v>
      </c>
    </row>
    <row r="2388" spans="1:17" ht="20.100000000000001" customHeight="1" x14ac:dyDescent="0.2">
      <c r="A2388" s="186" t="s">
        <v>3553</v>
      </c>
      <c r="B2388" s="186" t="s">
        <v>3554</v>
      </c>
      <c r="C2388" s="186" t="s">
        <v>787</v>
      </c>
      <c r="D2388" s="186" t="s">
        <v>787</v>
      </c>
      <c r="E2388" s="186" t="s">
        <v>880</v>
      </c>
      <c r="F2388" s="186" t="s">
        <v>374</v>
      </c>
      <c r="G2388" s="186">
        <v>72101511</v>
      </c>
      <c r="H2388" s="229" t="s">
        <v>3788</v>
      </c>
      <c r="I2388" s="186">
        <v>10</v>
      </c>
      <c r="J2388" s="186" t="s">
        <v>3754</v>
      </c>
      <c r="K2388" s="382">
        <v>6000000</v>
      </c>
      <c r="L2388" s="270">
        <v>1</v>
      </c>
      <c r="M2388" s="186" t="s">
        <v>765</v>
      </c>
      <c r="N2388" s="186" t="s">
        <v>3789</v>
      </c>
      <c r="O2388" s="186" t="s">
        <v>35</v>
      </c>
      <c r="P2388" s="186" t="s">
        <v>67</v>
      </c>
      <c r="Q2388" s="186" t="s">
        <v>497</v>
      </c>
    </row>
    <row r="2389" spans="1:17" ht="20.100000000000001" customHeight="1" x14ac:dyDescent="0.2">
      <c r="A2389" s="186" t="s">
        <v>3553</v>
      </c>
      <c r="B2389" s="186" t="s">
        <v>3554</v>
      </c>
      <c r="C2389" s="186" t="s">
        <v>356</v>
      </c>
      <c r="D2389" s="186" t="s">
        <v>356</v>
      </c>
      <c r="E2389" s="186" t="s">
        <v>880</v>
      </c>
      <c r="F2389" s="186" t="s">
        <v>374</v>
      </c>
      <c r="G2389" s="186">
        <v>72101516</v>
      </c>
      <c r="H2389" s="229" t="s">
        <v>3790</v>
      </c>
      <c r="I2389" s="186">
        <v>10</v>
      </c>
      <c r="J2389" s="186" t="s">
        <v>3754</v>
      </c>
      <c r="K2389" s="382">
        <v>1300000</v>
      </c>
      <c r="L2389" s="270">
        <v>1</v>
      </c>
      <c r="M2389" s="186" t="s">
        <v>765</v>
      </c>
      <c r="N2389" s="186" t="s">
        <v>3791</v>
      </c>
      <c r="O2389" s="186" t="s">
        <v>67</v>
      </c>
      <c r="P2389" s="186" t="s">
        <v>35</v>
      </c>
      <c r="Q2389" s="186" t="s">
        <v>497</v>
      </c>
    </row>
    <row r="2390" spans="1:17" ht="20.100000000000001" customHeight="1" x14ac:dyDescent="0.2">
      <c r="A2390" s="186" t="s">
        <v>3553</v>
      </c>
      <c r="B2390" s="186" t="s">
        <v>3554</v>
      </c>
      <c r="C2390" s="186" t="s">
        <v>787</v>
      </c>
      <c r="D2390" s="186" t="s">
        <v>787</v>
      </c>
      <c r="E2390" s="186" t="s">
        <v>880</v>
      </c>
      <c r="F2390" s="186" t="s">
        <v>374</v>
      </c>
      <c r="G2390" s="186">
        <v>73152108</v>
      </c>
      <c r="H2390" s="229" t="s">
        <v>3792</v>
      </c>
      <c r="I2390" s="186">
        <v>10</v>
      </c>
      <c r="J2390" s="186" t="s">
        <v>3754</v>
      </c>
      <c r="K2390" s="382">
        <v>1400000</v>
      </c>
      <c r="L2390" s="270">
        <v>1</v>
      </c>
      <c r="M2390" s="186" t="s">
        <v>765</v>
      </c>
      <c r="N2390" s="186" t="s">
        <v>3793</v>
      </c>
      <c r="O2390" s="186" t="s">
        <v>68</v>
      </c>
      <c r="P2390" s="186" t="s">
        <v>67</v>
      </c>
      <c r="Q2390" s="186" t="s">
        <v>497</v>
      </c>
    </row>
    <row r="2391" spans="1:17" ht="20.100000000000001" customHeight="1" x14ac:dyDescent="0.2">
      <c r="A2391" s="186" t="s">
        <v>3553</v>
      </c>
      <c r="B2391" s="186" t="s">
        <v>3554</v>
      </c>
      <c r="C2391" s="186" t="s">
        <v>832</v>
      </c>
      <c r="D2391" s="186" t="s">
        <v>832</v>
      </c>
      <c r="E2391" s="186" t="s">
        <v>880</v>
      </c>
      <c r="F2391" s="186" t="s">
        <v>374</v>
      </c>
      <c r="G2391" s="186">
        <v>73103302</v>
      </c>
      <c r="H2391" s="229" t="s">
        <v>3794</v>
      </c>
      <c r="I2391" s="186">
        <v>10</v>
      </c>
      <c r="J2391" s="186" t="s">
        <v>3754</v>
      </c>
      <c r="K2391" s="382">
        <v>5000000</v>
      </c>
      <c r="L2391" s="270">
        <v>1</v>
      </c>
      <c r="M2391" s="186" t="s">
        <v>765</v>
      </c>
      <c r="N2391" s="186" t="s">
        <v>3795</v>
      </c>
      <c r="O2391" s="186" t="s">
        <v>127</v>
      </c>
      <c r="P2391" s="186" t="s">
        <v>68</v>
      </c>
      <c r="Q2391" s="186" t="s">
        <v>497</v>
      </c>
    </row>
    <row r="2392" spans="1:17" ht="20.100000000000001" customHeight="1" x14ac:dyDescent="0.2">
      <c r="A2392" s="186" t="s">
        <v>3553</v>
      </c>
      <c r="B2392" s="186" t="s">
        <v>3554</v>
      </c>
      <c r="C2392" s="186" t="s">
        <v>3796</v>
      </c>
      <c r="D2392" s="186" t="s">
        <v>3796</v>
      </c>
      <c r="E2392" s="186" t="s">
        <v>880</v>
      </c>
      <c r="F2392" s="186" t="s">
        <v>374</v>
      </c>
      <c r="G2392" s="186">
        <v>81141504</v>
      </c>
      <c r="H2392" s="229" t="s">
        <v>3797</v>
      </c>
      <c r="I2392" s="186">
        <v>10</v>
      </c>
      <c r="J2392" s="186" t="s">
        <v>3754</v>
      </c>
      <c r="K2392" s="382">
        <v>25000000</v>
      </c>
      <c r="L2392" s="270">
        <v>1</v>
      </c>
      <c r="M2392" s="186" t="s">
        <v>765</v>
      </c>
      <c r="N2392" s="186" t="s">
        <v>3798</v>
      </c>
      <c r="O2392" s="186" t="s">
        <v>35</v>
      </c>
      <c r="P2392" s="186" t="s">
        <v>36</v>
      </c>
      <c r="Q2392" s="186" t="s">
        <v>497</v>
      </c>
    </row>
    <row r="2393" spans="1:17" ht="20.100000000000001" customHeight="1" x14ac:dyDescent="0.2">
      <c r="A2393" s="186" t="s">
        <v>3517</v>
      </c>
      <c r="B2393" s="186" t="s">
        <v>3518</v>
      </c>
      <c r="C2393" s="186" t="s">
        <v>3577</v>
      </c>
      <c r="D2393" s="186" t="s">
        <v>3577</v>
      </c>
      <c r="E2393" s="186" t="s">
        <v>880</v>
      </c>
      <c r="F2393" s="186" t="s">
        <v>374</v>
      </c>
      <c r="G2393" s="384">
        <v>78181500</v>
      </c>
      <c r="H2393" s="41" t="s">
        <v>3799</v>
      </c>
      <c r="I2393" s="186">
        <v>10</v>
      </c>
      <c r="J2393" s="42" t="s">
        <v>3750</v>
      </c>
      <c r="K2393" s="382">
        <v>900000000</v>
      </c>
      <c r="L2393" s="270">
        <v>1</v>
      </c>
      <c r="M2393" s="186" t="s">
        <v>765</v>
      </c>
      <c r="N2393" s="186" t="s">
        <v>3800</v>
      </c>
      <c r="O2393" s="186" t="s">
        <v>68</v>
      </c>
      <c r="P2393" s="186" t="s">
        <v>36</v>
      </c>
      <c r="Q2393" s="186" t="s">
        <v>429</v>
      </c>
    </row>
    <row r="2394" spans="1:17" ht="20.100000000000001" customHeight="1" x14ac:dyDescent="0.2">
      <c r="A2394" s="186" t="s">
        <v>3517</v>
      </c>
      <c r="B2394" s="186" t="s">
        <v>3518</v>
      </c>
      <c r="C2394" s="186" t="s">
        <v>3577</v>
      </c>
      <c r="D2394" s="186" t="s">
        <v>3577</v>
      </c>
      <c r="E2394" s="186" t="s">
        <v>880</v>
      </c>
      <c r="F2394" s="186" t="s">
        <v>374</v>
      </c>
      <c r="G2394" s="384">
        <v>78181500</v>
      </c>
      <c r="H2394" s="41" t="s">
        <v>3801</v>
      </c>
      <c r="I2394" s="186">
        <v>10</v>
      </c>
      <c r="J2394" s="42" t="s">
        <v>3750</v>
      </c>
      <c r="K2394" s="382">
        <v>654160000</v>
      </c>
      <c r="L2394" s="270">
        <v>1</v>
      </c>
      <c r="M2394" s="186" t="s">
        <v>765</v>
      </c>
      <c r="N2394" s="186" t="s">
        <v>3800</v>
      </c>
      <c r="O2394" s="186" t="s">
        <v>35</v>
      </c>
      <c r="P2394" s="186" t="s">
        <v>79</v>
      </c>
      <c r="Q2394" s="186" t="s">
        <v>429</v>
      </c>
    </row>
    <row r="2395" spans="1:17" ht="20.100000000000001" customHeight="1" x14ac:dyDescent="0.2">
      <c r="A2395" s="186" t="s">
        <v>3517</v>
      </c>
      <c r="B2395" s="186" t="s">
        <v>3518</v>
      </c>
      <c r="C2395" s="186" t="s">
        <v>832</v>
      </c>
      <c r="D2395" s="186" t="s">
        <v>832</v>
      </c>
      <c r="E2395" s="186" t="s">
        <v>880</v>
      </c>
      <c r="F2395" s="186" t="s">
        <v>374</v>
      </c>
      <c r="G2395" s="186">
        <v>46171622</v>
      </c>
      <c r="H2395" s="229" t="s">
        <v>3802</v>
      </c>
      <c r="I2395" s="186">
        <v>10</v>
      </c>
      <c r="J2395" s="186" t="s">
        <v>3754</v>
      </c>
      <c r="K2395" s="382">
        <v>30000000</v>
      </c>
      <c r="L2395" s="270">
        <v>1</v>
      </c>
      <c r="M2395" s="186" t="s">
        <v>765</v>
      </c>
      <c r="N2395" s="186" t="s">
        <v>3803</v>
      </c>
      <c r="O2395" s="186" t="s">
        <v>127</v>
      </c>
      <c r="P2395" s="186" t="s">
        <v>68</v>
      </c>
      <c r="Q2395" s="186" t="s">
        <v>497</v>
      </c>
    </row>
    <row r="2396" spans="1:17" ht="20.100000000000001" customHeight="1" x14ac:dyDescent="0.2">
      <c r="A2396" s="186" t="s">
        <v>3517</v>
      </c>
      <c r="B2396" s="186" t="s">
        <v>3518</v>
      </c>
      <c r="C2396" s="186" t="s">
        <v>50</v>
      </c>
      <c r="D2396" s="186" t="s">
        <v>50</v>
      </c>
      <c r="E2396" s="186" t="s">
        <v>880</v>
      </c>
      <c r="F2396" s="186" t="s">
        <v>374</v>
      </c>
      <c r="G2396" s="186">
        <v>72101511</v>
      </c>
      <c r="H2396" s="229" t="s">
        <v>3804</v>
      </c>
      <c r="I2396" s="186">
        <v>10</v>
      </c>
      <c r="J2396" s="186" t="s">
        <v>3754</v>
      </c>
      <c r="K2396" s="382">
        <v>10000000</v>
      </c>
      <c r="L2396" s="270">
        <v>1</v>
      </c>
      <c r="M2396" s="186" t="s">
        <v>765</v>
      </c>
      <c r="N2396" s="186" t="s">
        <v>3805</v>
      </c>
      <c r="O2396" s="186" t="s">
        <v>127</v>
      </c>
      <c r="P2396" s="186" t="s">
        <v>68</v>
      </c>
      <c r="Q2396" s="186" t="s">
        <v>497</v>
      </c>
    </row>
    <row r="2397" spans="1:17" ht="20.100000000000001" customHeight="1" x14ac:dyDescent="0.2">
      <c r="A2397" s="186" t="s">
        <v>3517</v>
      </c>
      <c r="B2397" s="186" t="s">
        <v>3518</v>
      </c>
      <c r="C2397" s="186" t="s">
        <v>50</v>
      </c>
      <c r="D2397" s="186" t="s">
        <v>50</v>
      </c>
      <c r="E2397" s="186" t="s">
        <v>880</v>
      </c>
      <c r="F2397" s="186" t="s">
        <v>374</v>
      </c>
      <c r="G2397" s="186">
        <v>81111812</v>
      </c>
      <c r="H2397" s="229" t="s">
        <v>3806</v>
      </c>
      <c r="I2397" s="186">
        <v>10</v>
      </c>
      <c r="J2397" s="186" t="s">
        <v>3754</v>
      </c>
      <c r="K2397" s="382">
        <v>15000000</v>
      </c>
      <c r="L2397" s="270">
        <v>1</v>
      </c>
      <c r="M2397" s="186" t="s">
        <v>765</v>
      </c>
      <c r="N2397" s="186" t="s">
        <v>3807</v>
      </c>
      <c r="O2397" s="186" t="s">
        <v>35</v>
      </c>
      <c r="P2397" s="186" t="s">
        <v>36</v>
      </c>
      <c r="Q2397" s="186" t="s">
        <v>497</v>
      </c>
    </row>
    <row r="2398" spans="1:17" ht="20.100000000000001" customHeight="1" x14ac:dyDescent="0.2">
      <c r="A2398" s="186" t="s">
        <v>3517</v>
      </c>
      <c r="B2398" s="186" t="s">
        <v>3518</v>
      </c>
      <c r="C2398" s="186" t="s">
        <v>50</v>
      </c>
      <c r="D2398" s="186" t="s">
        <v>50</v>
      </c>
      <c r="E2398" s="186" t="s">
        <v>880</v>
      </c>
      <c r="F2398" s="186" t="s">
        <v>374</v>
      </c>
      <c r="G2398" s="186">
        <v>72151514</v>
      </c>
      <c r="H2398" s="229" t="s">
        <v>3808</v>
      </c>
      <c r="I2398" s="186">
        <v>10</v>
      </c>
      <c r="J2398" s="186" t="s">
        <v>3754</v>
      </c>
      <c r="K2398" s="382">
        <v>25000000</v>
      </c>
      <c r="L2398" s="270">
        <v>1</v>
      </c>
      <c r="M2398" s="186" t="s">
        <v>765</v>
      </c>
      <c r="N2398" s="186" t="s">
        <v>3809</v>
      </c>
      <c r="O2398" s="186" t="s">
        <v>127</v>
      </c>
      <c r="P2398" s="186" t="s">
        <v>68</v>
      </c>
      <c r="Q2398" s="186" t="s">
        <v>497</v>
      </c>
    </row>
    <row r="2399" spans="1:17" ht="20.100000000000001" customHeight="1" x14ac:dyDescent="0.2">
      <c r="A2399" s="186" t="s">
        <v>3517</v>
      </c>
      <c r="B2399" s="186" t="s">
        <v>3518</v>
      </c>
      <c r="C2399" s="186" t="s">
        <v>787</v>
      </c>
      <c r="D2399" s="186" t="s">
        <v>787</v>
      </c>
      <c r="E2399" s="186" t="s">
        <v>880</v>
      </c>
      <c r="F2399" s="186" t="s">
        <v>374</v>
      </c>
      <c r="G2399" s="186">
        <v>83101503</v>
      </c>
      <c r="H2399" s="229" t="s">
        <v>3810</v>
      </c>
      <c r="I2399" s="186">
        <v>10</v>
      </c>
      <c r="J2399" s="186" t="s">
        <v>3754</v>
      </c>
      <c r="K2399" s="382">
        <v>2000000</v>
      </c>
      <c r="L2399" s="270">
        <v>1</v>
      </c>
      <c r="M2399" s="186" t="s">
        <v>765</v>
      </c>
      <c r="N2399" s="186" t="s">
        <v>3811</v>
      </c>
      <c r="O2399" s="186" t="s">
        <v>68</v>
      </c>
      <c r="P2399" s="186" t="s">
        <v>67</v>
      </c>
      <c r="Q2399" s="186" t="s">
        <v>497</v>
      </c>
    </row>
    <row r="2400" spans="1:17" ht="20.100000000000001" customHeight="1" x14ac:dyDescent="0.2">
      <c r="A2400" s="186" t="s">
        <v>3517</v>
      </c>
      <c r="B2400" s="186" t="s">
        <v>3518</v>
      </c>
      <c r="C2400" s="186" t="s">
        <v>50</v>
      </c>
      <c r="D2400" s="186" t="s">
        <v>50</v>
      </c>
      <c r="E2400" s="186" t="s">
        <v>880</v>
      </c>
      <c r="F2400" s="186" t="s">
        <v>374</v>
      </c>
      <c r="G2400" s="186">
        <v>72101511</v>
      </c>
      <c r="H2400" s="229" t="s">
        <v>3812</v>
      </c>
      <c r="I2400" s="186">
        <v>10</v>
      </c>
      <c r="J2400" s="186" t="s">
        <v>3754</v>
      </c>
      <c r="K2400" s="382">
        <v>50000000</v>
      </c>
      <c r="L2400" s="270">
        <v>1</v>
      </c>
      <c r="M2400" s="186" t="s">
        <v>765</v>
      </c>
      <c r="N2400" s="186" t="s">
        <v>3813</v>
      </c>
      <c r="O2400" s="186" t="s">
        <v>35</v>
      </c>
      <c r="P2400" s="186" t="s">
        <v>36</v>
      </c>
      <c r="Q2400" s="186" t="s">
        <v>497</v>
      </c>
    </row>
    <row r="2401" spans="1:17" ht="20.100000000000001" customHeight="1" x14ac:dyDescent="0.2">
      <c r="A2401" s="186" t="s">
        <v>3536</v>
      </c>
      <c r="B2401" s="186" t="s">
        <v>3537</v>
      </c>
      <c r="C2401" s="186" t="s">
        <v>3577</v>
      </c>
      <c r="D2401" s="186" t="s">
        <v>3577</v>
      </c>
      <c r="E2401" s="186" t="s">
        <v>880</v>
      </c>
      <c r="F2401" s="186" t="s">
        <v>374</v>
      </c>
      <c r="G2401" s="384">
        <v>78181500</v>
      </c>
      <c r="H2401" s="229" t="s">
        <v>3814</v>
      </c>
      <c r="I2401" s="186">
        <v>10</v>
      </c>
      <c r="J2401" s="42" t="s">
        <v>3750</v>
      </c>
      <c r="K2401" s="382">
        <v>1289600000</v>
      </c>
      <c r="L2401" s="270">
        <v>1</v>
      </c>
      <c r="M2401" s="186" t="s">
        <v>765</v>
      </c>
      <c r="N2401" s="186" t="s">
        <v>3815</v>
      </c>
      <c r="O2401" s="186" t="s">
        <v>68</v>
      </c>
      <c r="P2401" s="186" t="s">
        <v>36</v>
      </c>
      <c r="Q2401" s="186" t="s">
        <v>429</v>
      </c>
    </row>
    <row r="2402" spans="1:17" ht="20.100000000000001" customHeight="1" x14ac:dyDescent="0.2">
      <c r="A2402" s="186" t="s">
        <v>3536</v>
      </c>
      <c r="B2402" s="186" t="s">
        <v>3537</v>
      </c>
      <c r="C2402" s="186" t="s">
        <v>3577</v>
      </c>
      <c r="D2402" s="186" t="s">
        <v>3577</v>
      </c>
      <c r="E2402" s="186" t="s">
        <v>880</v>
      </c>
      <c r="F2402" s="186" t="s">
        <v>374</v>
      </c>
      <c r="G2402" s="384">
        <v>78181500</v>
      </c>
      <c r="H2402" s="229" t="s">
        <v>3816</v>
      </c>
      <c r="I2402" s="186">
        <v>10</v>
      </c>
      <c r="J2402" s="186" t="s">
        <v>3754</v>
      </c>
      <c r="K2402" s="382">
        <v>285940000</v>
      </c>
      <c r="L2402" s="270">
        <v>1</v>
      </c>
      <c r="M2402" s="186" t="s">
        <v>765</v>
      </c>
      <c r="N2402" s="186" t="s">
        <v>3817</v>
      </c>
      <c r="O2402" s="186" t="s">
        <v>68</v>
      </c>
      <c r="P2402" s="186" t="s">
        <v>35</v>
      </c>
      <c r="Q2402" s="186" t="s">
        <v>429</v>
      </c>
    </row>
    <row r="2403" spans="1:17" ht="20.100000000000001" customHeight="1" x14ac:dyDescent="0.2">
      <c r="A2403" s="186" t="s">
        <v>3536</v>
      </c>
      <c r="B2403" s="186" t="s">
        <v>3537</v>
      </c>
      <c r="C2403" s="186" t="s">
        <v>44</v>
      </c>
      <c r="D2403" s="186" t="s">
        <v>44</v>
      </c>
      <c r="E2403" s="186" t="s">
        <v>880</v>
      </c>
      <c r="F2403" s="186" t="s">
        <v>374</v>
      </c>
      <c r="G2403" s="186">
        <v>41112114</v>
      </c>
      <c r="H2403" s="229" t="s">
        <v>3818</v>
      </c>
      <c r="I2403" s="186">
        <v>10</v>
      </c>
      <c r="J2403" s="186" t="s">
        <v>3754</v>
      </c>
      <c r="K2403" s="382">
        <v>6000000</v>
      </c>
      <c r="L2403" s="270">
        <v>1</v>
      </c>
      <c r="M2403" s="186" t="s">
        <v>765</v>
      </c>
      <c r="N2403" s="186" t="s">
        <v>3819</v>
      </c>
      <c r="O2403" s="186" t="s">
        <v>68</v>
      </c>
      <c r="P2403" s="186" t="s">
        <v>35</v>
      </c>
      <c r="Q2403" s="186" t="s">
        <v>497</v>
      </c>
    </row>
    <row r="2404" spans="1:17" ht="20.100000000000001" customHeight="1" x14ac:dyDescent="0.2">
      <c r="A2404" s="186" t="s">
        <v>3820</v>
      </c>
      <c r="B2404" s="186" t="s">
        <v>3821</v>
      </c>
      <c r="C2404" s="186" t="s">
        <v>3577</v>
      </c>
      <c r="D2404" s="186" t="s">
        <v>3577</v>
      </c>
      <c r="E2404" s="186" t="s">
        <v>880</v>
      </c>
      <c r="F2404" s="186" t="s">
        <v>374</v>
      </c>
      <c r="G2404" s="384">
        <v>78181500</v>
      </c>
      <c r="H2404" s="229" t="s">
        <v>3814</v>
      </c>
      <c r="I2404" s="186">
        <v>10</v>
      </c>
      <c r="J2404" s="42" t="s">
        <v>3750</v>
      </c>
      <c r="K2404" s="382">
        <v>123000000</v>
      </c>
      <c r="L2404" s="270">
        <v>1</v>
      </c>
      <c r="M2404" s="186" t="s">
        <v>765</v>
      </c>
      <c r="N2404" s="186" t="s">
        <v>3815</v>
      </c>
      <c r="O2404" s="186" t="s">
        <v>68</v>
      </c>
      <c r="P2404" s="186" t="s">
        <v>36</v>
      </c>
      <c r="Q2404" s="186" t="s">
        <v>429</v>
      </c>
    </row>
    <row r="2405" spans="1:17" ht="20.100000000000001" customHeight="1" x14ac:dyDescent="0.2">
      <c r="A2405" s="186" t="s">
        <v>3820</v>
      </c>
      <c r="B2405" s="186" t="s">
        <v>3821</v>
      </c>
      <c r="C2405" s="186" t="s">
        <v>3577</v>
      </c>
      <c r="D2405" s="186" t="s">
        <v>3577</v>
      </c>
      <c r="E2405" s="186" t="s">
        <v>880</v>
      </c>
      <c r="F2405" s="186" t="s">
        <v>374</v>
      </c>
      <c r="G2405" s="384">
        <v>78181500</v>
      </c>
      <c r="H2405" s="229" t="s">
        <v>3822</v>
      </c>
      <c r="I2405" s="186">
        <v>10</v>
      </c>
      <c r="J2405" s="42" t="s">
        <v>3750</v>
      </c>
      <c r="K2405" s="382">
        <v>15000000</v>
      </c>
      <c r="L2405" s="270">
        <v>1</v>
      </c>
      <c r="M2405" s="186" t="s">
        <v>765</v>
      </c>
      <c r="N2405" s="186" t="s">
        <v>3823</v>
      </c>
      <c r="O2405" s="186" t="s">
        <v>127</v>
      </c>
      <c r="P2405" s="186" t="s">
        <v>68</v>
      </c>
      <c r="Q2405" s="186" t="s">
        <v>429</v>
      </c>
    </row>
    <row r="2406" spans="1:17" ht="20.100000000000001" customHeight="1" x14ac:dyDescent="0.2">
      <c r="A2406" s="186" t="s">
        <v>3824</v>
      </c>
      <c r="B2406" s="186" t="s">
        <v>3825</v>
      </c>
      <c r="C2406" s="186" t="s">
        <v>3577</v>
      </c>
      <c r="D2406" s="186" t="s">
        <v>3577</v>
      </c>
      <c r="E2406" s="186" t="s">
        <v>880</v>
      </c>
      <c r="F2406" s="186" t="s">
        <v>374</v>
      </c>
      <c r="G2406" s="384">
        <v>78181500</v>
      </c>
      <c r="H2406" s="229" t="s">
        <v>3814</v>
      </c>
      <c r="I2406" s="186">
        <v>10</v>
      </c>
      <c r="J2406" s="42" t="s">
        <v>3750</v>
      </c>
      <c r="K2406" s="382">
        <v>113480000</v>
      </c>
      <c r="L2406" s="270">
        <v>1</v>
      </c>
      <c r="M2406" s="186" t="s">
        <v>765</v>
      </c>
      <c r="N2406" s="186" t="s">
        <v>3815</v>
      </c>
      <c r="O2406" s="186" t="s">
        <v>68</v>
      </c>
      <c r="P2406" s="186" t="s">
        <v>36</v>
      </c>
      <c r="Q2406" s="186" t="s">
        <v>429</v>
      </c>
    </row>
    <row r="2407" spans="1:17" ht="20.100000000000001" customHeight="1" x14ac:dyDescent="0.2">
      <c r="A2407" s="186" t="s">
        <v>3744</v>
      </c>
      <c r="B2407" s="186" t="s">
        <v>3745</v>
      </c>
      <c r="C2407" s="186" t="s">
        <v>3577</v>
      </c>
      <c r="D2407" s="186" t="s">
        <v>3577</v>
      </c>
      <c r="E2407" s="186" t="s">
        <v>880</v>
      </c>
      <c r="F2407" s="186" t="s">
        <v>374</v>
      </c>
      <c r="G2407" s="186">
        <v>78181500</v>
      </c>
      <c r="H2407" s="229" t="s">
        <v>3814</v>
      </c>
      <c r="I2407" s="186">
        <v>16</v>
      </c>
      <c r="J2407" s="42" t="s">
        <v>3754</v>
      </c>
      <c r="K2407" s="382">
        <v>57040000</v>
      </c>
      <c r="L2407" s="270">
        <v>1</v>
      </c>
      <c r="M2407" s="186" t="s">
        <v>765</v>
      </c>
      <c r="N2407" s="186" t="s">
        <v>3815</v>
      </c>
      <c r="O2407" s="186" t="s">
        <v>68</v>
      </c>
      <c r="P2407" s="186" t="s">
        <v>36</v>
      </c>
      <c r="Q2407" s="186" t="s">
        <v>429</v>
      </c>
    </row>
    <row r="2408" spans="1:17" ht="20.100000000000001" customHeight="1" x14ac:dyDescent="0.2">
      <c r="A2408" s="186" t="s">
        <v>3744</v>
      </c>
      <c r="B2408" s="186" t="s">
        <v>3745</v>
      </c>
      <c r="C2408" s="186" t="s">
        <v>3577</v>
      </c>
      <c r="D2408" s="186" t="s">
        <v>3577</v>
      </c>
      <c r="E2408" s="186" t="s">
        <v>880</v>
      </c>
      <c r="F2408" s="186" t="s">
        <v>374</v>
      </c>
      <c r="G2408" s="186">
        <v>78181500</v>
      </c>
      <c r="H2408" s="229" t="s">
        <v>3822</v>
      </c>
      <c r="I2408" s="186">
        <v>16</v>
      </c>
      <c r="J2408" s="42" t="s">
        <v>3754</v>
      </c>
      <c r="K2408" s="382">
        <v>25000000</v>
      </c>
      <c r="L2408" s="270">
        <v>1</v>
      </c>
      <c r="M2408" s="186" t="s">
        <v>765</v>
      </c>
      <c r="N2408" s="186" t="s">
        <v>3823</v>
      </c>
      <c r="O2408" s="186" t="s">
        <v>68</v>
      </c>
      <c r="P2408" s="186" t="s">
        <v>35</v>
      </c>
      <c r="Q2408" s="186" t="s">
        <v>429</v>
      </c>
    </row>
    <row r="2409" spans="1:17" ht="27" customHeight="1" x14ac:dyDescent="0.2">
      <c r="A2409" s="186" t="s">
        <v>3567</v>
      </c>
      <c r="B2409" s="186" t="s">
        <v>3568</v>
      </c>
      <c r="C2409" s="186" t="s">
        <v>3568</v>
      </c>
      <c r="D2409" s="186" t="s">
        <v>3568</v>
      </c>
      <c r="E2409" s="186" t="s">
        <v>880</v>
      </c>
      <c r="F2409" s="186" t="s">
        <v>374</v>
      </c>
      <c r="G2409" s="186">
        <v>73152108</v>
      </c>
      <c r="H2409" s="383" t="s">
        <v>3826</v>
      </c>
      <c r="I2409" s="186">
        <v>16</v>
      </c>
      <c r="J2409" s="42" t="s">
        <v>3754</v>
      </c>
      <c r="K2409" s="382">
        <v>19466121</v>
      </c>
      <c r="L2409" s="270">
        <v>1</v>
      </c>
      <c r="M2409" s="186" t="s">
        <v>765</v>
      </c>
      <c r="N2409" s="186" t="s">
        <v>3807</v>
      </c>
      <c r="O2409" s="186" t="s">
        <v>35</v>
      </c>
      <c r="P2409" s="186" t="s">
        <v>36</v>
      </c>
      <c r="Q2409" s="186" t="s">
        <v>497</v>
      </c>
    </row>
    <row r="2410" spans="1:17" ht="27.75" customHeight="1" x14ac:dyDescent="0.2">
      <c r="A2410" s="186" t="s">
        <v>3567</v>
      </c>
      <c r="B2410" s="186" t="s">
        <v>3568</v>
      </c>
      <c r="C2410" s="186" t="s">
        <v>3568</v>
      </c>
      <c r="D2410" s="186" t="s">
        <v>3568</v>
      </c>
      <c r="E2410" s="186" t="s">
        <v>880</v>
      </c>
      <c r="F2410" s="186" t="s">
        <v>374</v>
      </c>
      <c r="G2410" s="186">
        <v>72101516</v>
      </c>
      <c r="H2410" s="383" t="s">
        <v>391</v>
      </c>
      <c r="I2410" s="186">
        <v>16</v>
      </c>
      <c r="J2410" s="42" t="s">
        <v>3754</v>
      </c>
      <c r="K2410" s="382">
        <v>2000000</v>
      </c>
      <c r="L2410" s="270">
        <v>1</v>
      </c>
      <c r="M2410" s="186" t="s">
        <v>765</v>
      </c>
      <c r="N2410" s="186" t="s">
        <v>3791</v>
      </c>
      <c r="O2410" s="186" t="s">
        <v>67</v>
      </c>
      <c r="P2410" s="186" t="s">
        <v>35</v>
      </c>
      <c r="Q2410" s="186" t="s">
        <v>497</v>
      </c>
    </row>
    <row r="2411" spans="1:17" ht="27.75" customHeight="1" x14ac:dyDescent="0.2">
      <c r="A2411" s="186" t="s">
        <v>3640</v>
      </c>
      <c r="B2411" s="186" t="s">
        <v>3641</v>
      </c>
      <c r="C2411" s="186" t="s">
        <v>3641</v>
      </c>
      <c r="D2411" s="186" t="s">
        <v>3641</v>
      </c>
      <c r="E2411" s="186" t="s">
        <v>880</v>
      </c>
      <c r="F2411" s="186" t="s">
        <v>374</v>
      </c>
      <c r="G2411" s="186">
        <v>76111500</v>
      </c>
      <c r="H2411" s="383" t="s">
        <v>3827</v>
      </c>
      <c r="I2411" s="186">
        <v>16</v>
      </c>
      <c r="J2411" s="42" t="s">
        <v>3754</v>
      </c>
      <c r="K2411" s="382">
        <v>8000000</v>
      </c>
      <c r="L2411" s="270">
        <v>1</v>
      </c>
      <c r="M2411" s="186" t="s">
        <v>765</v>
      </c>
      <c r="N2411" s="186" t="s">
        <v>3813</v>
      </c>
      <c r="O2411" s="186" t="s">
        <v>35</v>
      </c>
      <c r="P2411" s="186" t="s">
        <v>36</v>
      </c>
      <c r="Q2411" s="186" t="s">
        <v>497</v>
      </c>
    </row>
    <row r="2412" spans="1:17" ht="27.75" customHeight="1" x14ac:dyDescent="0.2">
      <c r="A2412" s="186" t="s">
        <v>3574</v>
      </c>
      <c r="B2412" s="186" t="s">
        <v>3575</v>
      </c>
      <c r="C2412" s="186" t="s">
        <v>3575</v>
      </c>
      <c r="D2412" s="186" t="s">
        <v>3575</v>
      </c>
      <c r="E2412" s="186" t="s">
        <v>880</v>
      </c>
      <c r="F2412" s="186" t="s">
        <v>374</v>
      </c>
      <c r="G2412" s="186">
        <v>73152108</v>
      </c>
      <c r="H2412" s="383" t="s">
        <v>3828</v>
      </c>
      <c r="I2412" s="186">
        <v>16</v>
      </c>
      <c r="J2412" s="42" t="s">
        <v>3754</v>
      </c>
      <c r="K2412" s="382">
        <v>1700000</v>
      </c>
      <c r="L2412" s="270">
        <v>1</v>
      </c>
      <c r="M2412" s="186" t="s">
        <v>765</v>
      </c>
      <c r="N2412" s="186" t="s">
        <v>3807</v>
      </c>
      <c r="O2412" s="186" t="s">
        <v>36</v>
      </c>
      <c r="P2412" s="186" t="s">
        <v>79</v>
      </c>
      <c r="Q2412" s="186" t="s">
        <v>497</v>
      </c>
    </row>
    <row r="2413" spans="1:17" ht="20.100000000000001" customHeight="1" x14ac:dyDescent="0.2">
      <c r="A2413" s="186" t="s">
        <v>3517</v>
      </c>
      <c r="B2413" s="186" t="s">
        <v>3518</v>
      </c>
      <c r="C2413" s="186" t="s">
        <v>50</v>
      </c>
      <c r="D2413" s="186" t="s">
        <v>50</v>
      </c>
      <c r="E2413" s="186" t="s">
        <v>932</v>
      </c>
      <c r="F2413" s="186" t="s">
        <v>933</v>
      </c>
      <c r="G2413" s="186">
        <v>82121500</v>
      </c>
      <c r="H2413" s="41" t="s">
        <v>3829</v>
      </c>
      <c r="I2413" s="186">
        <v>10</v>
      </c>
      <c r="J2413" s="42" t="s">
        <v>3750</v>
      </c>
      <c r="K2413" s="382">
        <v>81000000</v>
      </c>
      <c r="L2413" s="270">
        <v>1</v>
      </c>
      <c r="M2413" s="186" t="s">
        <v>765</v>
      </c>
      <c r="N2413" s="186" t="s">
        <v>3830</v>
      </c>
      <c r="O2413" s="186" t="s">
        <v>35</v>
      </c>
      <c r="P2413" s="186" t="s">
        <v>36</v>
      </c>
      <c r="Q2413" s="186" t="s">
        <v>497</v>
      </c>
    </row>
    <row r="2414" spans="1:17" ht="20.100000000000001" customHeight="1" x14ac:dyDescent="0.2">
      <c r="A2414" s="186" t="s">
        <v>3536</v>
      </c>
      <c r="B2414" s="186" t="s">
        <v>3537</v>
      </c>
      <c r="C2414" s="186" t="s">
        <v>50</v>
      </c>
      <c r="D2414" s="186" t="s">
        <v>50</v>
      </c>
      <c r="E2414" s="186" t="s">
        <v>932</v>
      </c>
      <c r="F2414" s="186" t="s">
        <v>933</v>
      </c>
      <c r="G2414" s="186">
        <v>82121500</v>
      </c>
      <c r="H2414" s="41" t="s">
        <v>3829</v>
      </c>
      <c r="I2414" s="186">
        <v>10</v>
      </c>
      <c r="J2414" s="42" t="s">
        <v>3750</v>
      </c>
      <c r="K2414" s="382">
        <v>64000000</v>
      </c>
      <c r="L2414" s="270">
        <v>1</v>
      </c>
      <c r="M2414" s="186" t="s">
        <v>765</v>
      </c>
      <c r="N2414" s="186" t="s">
        <v>3831</v>
      </c>
      <c r="O2414" s="186" t="s">
        <v>35</v>
      </c>
      <c r="P2414" s="186" t="s">
        <v>36</v>
      </c>
      <c r="Q2414" s="186" t="s">
        <v>497</v>
      </c>
    </row>
    <row r="2415" spans="1:17" ht="20.100000000000001" customHeight="1" x14ac:dyDescent="0.2">
      <c r="A2415" s="186" t="s">
        <v>3536</v>
      </c>
      <c r="B2415" s="186" t="s">
        <v>3537</v>
      </c>
      <c r="C2415" s="186" t="s">
        <v>1007</v>
      </c>
      <c r="D2415" s="186" t="s">
        <v>1007</v>
      </c>
      <c r="E2415" s="186" t="s">
        <v>932</v>
      </c>
      <c r="F2415" s="186" t="s">
        <v>933</v>
      </c>
      <c r="G2415" s="186">
        <v>82101500</v>
      </c>
      <c r="H2415" s="229" t="s">
        <v>3832</v>
      </c>
      <c r="I2415" s="186">
        <v>10</v>
      </c>
      <c r="J2415" s="42" t="s">
        <v>3754</v>
      </c>
      <c r="K2415" s="382">
        <v>7840000</v>
      </c>
      <c r="L2415" s="186">
        <v>56</v>
      </c>
      <c r="M2415" s="186" t="s">
        <v>13</v>
      </c>
      <c r="N2415" s="186" t="s">
        <v>3833</v>
      </c>
      <c r="O2415" s="186" t="s">
        <v>67</v>
      </c>
      <c r="P2415" s="186" t="s">
        <v>35</v>
      </c>
      <c r="Q2415" s="186" t="s">
        <v>497</v>
      </c>
    </row>
    <row r="2416" spans="1:17" ht="20.100000000000001" customHeight="1" x14ac:dyDescent="0.2">
      <c r="A2416" s="186" t="s">
        <v>3536</v>
      </c>
      <c r="B2416" s="186" t="s">
        <v>3537</v>
      </c>
      <c r="C2416" s="186" t="s">
        <v>1007</v>
      </c>
      <c r="D2416" s="186" t="s">
        <v>1007</v>
      </c>
      <c r="E2416" s="186" t="s">
        <v>932</v>
      </c>
      <c r="F2416" s="186" t="s">
        <v>933</v>
      </c>
      <c r="G2416" s="186">
        <v>82101502</v>
      </c>
      <c r="H2416" s="229" t="s">
        <v>3834</v>
      </c>
      <c r="I2416" s="186">
        <v>10</v>
      </c>
      <c r="J2416" s="42" t="s">
        <v>3754</v>
      </c>
      <c r="K2416" s="382">
        <v>3450000</v>
      </c>
      <c r="L2416" s="186">
        <v>5000</v>
      </c>
      <c r="M2416" s="186" t="s">
        <v>13</v>
      </c>
      <c r="N2416" s="186" t="s">
        <v>3833</v>
      </c>
      <c r="O2416" s="186" t="s">
        <v>67</v>
      </c>
      <c r="P2416" s="186" t="s">
        <v>35</v>
      </c>
      <c r="Q2416" s="186" t="s">
        <v>497</v>
      </c>
    </row>
    <row r="2417" spans="1:17" ht="20.100000000000001" customHeight="1" x14ac:dyDescent="0.2">
      <c r="A2417" s="186" t="s">
        <v>3536</v>
      </c>
      <c r="B2417" s="186" t="s">
        <v>3537</v>
      </c>
      <c r="C2417" s="186" t="s">
        <v>1007</v>
      </c>
      <c r="D2417" s="186" t="s">
        <v>1007</v>
      </c>
      <c r="E2417" s="186" t="s">
        <v>932</v>
      </c>
      <c r="F2417" s="186" t="s">
        <v>933</v>
      </c>
      <c r="G2417" s="186">
        <v>82101500</v>
      </c>
      <c r="H2417" s="229" t="s">
        <v>3835</v>
      </c>
      <c r="I2417" s="186">
        <v>10</v>
      </c>
      <c r="J2417" s="42" t="s">
        <v>3754</v>
      </c>
      <c r="K2417" s="382">
        <v>2555000</v>
      </c>
      <c r="L2417" s="186">
        <v>5000</v>
      </c>
      <c r="M2417" s="186" t="s">
        <v>13</v>
      </c>
      <c r="N2417" s="186" t="s">
        <v>3833</v>
      </c>
      <c r="O2417" s="186" t="s">
        <v>67</v>
      </c>
      <c r="P2417" s="186" t="s">
        <v>35</v>
      </c>
      <c r="Q2417" s="186" t="s">
        <v>497</v>
      </c>
    </row>
    <row r="2418" spans="1:17" ht="20.100000000000001" customHeight="1" x14ac:dyDescent="0.2">
      <c r="A2418" s="186" t="s">
        <v>3536</v>
      </c>
      <c r="B2418" s="186" t="s">
        <v>3537</v>
      </c>
      <c r="C2418" s="186" t="s">
        <v>1007</v>
      </c>
      <c r="D2418" s="186" t="s">
        <v>1007</v>
      </c>
      <c r="E2418" s="186" t="s">
        <v>932</v>
      </c>
      <c r="F2418" s="186" t="s">
        <v>933</v>
      </c>
      <c r="G2418" s="186">
        <v>82101505</v>
      </c>
      <c r="H2418" s="229" t="s">
        <v>3836</v>
      </c>
      <c r="I2418" s="186">
        <v>10</v>
      </c>
      <c r="J2418" s="42" t="s">
        <v>3754</v>
      </c>
      <c r="K2418" s="382">
        <v>800000</v>
      </c>
      <c r="L2418" s="186">
        <v>5000</v>
      </c>
      <c r="M2418" s="186" t="s">
        <v>13</v>
      </c>
      <c r="N2418" s="186" t="s">
        <v>3833</v>
      </c>
      <c r="O2418" s="186" t="s">
        <v>67</v>
      </c>
      <c r="P2418" s="186" t="s">
        <v>35</v>
      </c>
      <c r="Q2418" s="186" t="s">
        <v>497</v>
      </c>
    </row>
    <row r="2419" spans="1:17" ht="20.100000000000001" customHeight="1" x14ac:dyDescent="0.2">
      <c r="A2419" s="186" t="s">
        <v>3536</v>
      </c>
      <c r="B2419" s="186" t="s">
        <v>3537</v>
      </c>
      <c r="C2419" s="186" t="s">
        <v>1007</v>
      </c>
      <c r="D2419" s="186" t="s">
        <v>1007</v>
      </c>
      <c r="E2419" s="186" t="s">
        <v>932</v>
      </c>
      <c r="F2419" s="186" t="s">
        <v>933</v>
      </c>
      <c r="G2419" s="186">
        <v>82101505</v>
      </c>
      <c r="H2419" s="229" t="s">
        <v>3837</v>
      </c>
      <c r="I2419" s="186">
        <v>10</v>
      </c>
      <c r="J2419" s="42" t="s">
        <v>3754</v>
      </c>
      <c r="K2419" s="382">
        <v>1260000</v>
      </c>
      <c r="L2419" s="186">
        <v>5000</v>
      </c>
      <c r="M2419" s="186" t="s">
        <v>13</v>
      </c>
      <c r="N2419" s="186" t="s">
        <v>3833</v>
      </c>
      <c r="O2419" s="186" t="s">
        <v>67</v>
      </c>
      <c r="P2419" s="186" t="s">
        <v>35</v>
      </c>
      <c r="Q2419" s="186" t="s">
        <v>497</v>
      </c>
    </row>
    <row r="2420" spans="1:17" ht="20.100000000000001" customHeight="1" x14ac:dyDescent="0.2">
      <c r="A2420" s="186" t="s">
        <v>3536</v>
      </c>
      <c r="B2420" s="186" t="s">
        <v>3537</v>
      </c>
      <c r="C2420" s="186" t="s">
        <v>1007</v>
      </c>
      <c r="D2420" s="186" t="s">
        <v>1007</v>
      </c>
      <c r="E2420" s="186" t="s">
        <v>932</v>
      </c>
      <c r="F2420" s="186" t="s">
        <v>933</v>
      </c>
      <c r="G2420" s="186">
        <v>82101500</v>
      </c>
      <c r="H2420" s="229" t="s">
        <v>3838</v>
      </c>
      <c r="I2420" s="186">
        <v>10</v>
      </c>
      <c r="J2420" s="42" t="s">
        <v>3754</v>
      </c>
      <c r="K2420" s="382">
        <v>450000</v>
      </c>
      <c r="L2420" s="186">
        <v>15</v>
      </c>
      <c r="M2420" s="186" t="s">
        <v>13</v>
      </c>
      <c r="N2420" s="186" t="s">
        <v>3833</v>
      </c>
      <c r="O2420" s="186" t="s">
        <v>67</v>
      </c>
      <c r="P2420" s="186" t="s">
        <v>35</v>
      </c>
      <c r="Q2420" s="186" t="s">
        <v>497</v>
      </c>
    </row>
    <row r="2421" spans="1:17" ht="20.100000000000001" customHeight="1" x14ac:dyDescent="0.2">
      <c r="A2421" s="186" t="s">
        <v>3536</v>
      </c>
      <c r="B2421" s="186" t="s">
        <v>3537</v>
      </c>
      <c r="C2421" s="186" t="s">
        <v>1007</v>
      </c>
      <c r="D2421" s="186" t="s">
        <v>1007</v>
      </c>
      <c r="E2421" s="186" t="s">
        <v>932</v>
      </c>
      <c r="F2421" s="186" t="s">
        <v>933</v>
      </c>
      <c r="G2421" s="186">
        <v>82101503</v>
      </c>
      <c r="H2421" s="229" t="s">
        <v>3839</v>
      </c>
      <c r="I2421" s="186">
        <v>10</v>
      </c>
      <c r="J2421" s="42" t="s">
        <v>3754</v>
      </c>
      <c r="K2421" s="382">
        <v>115000</v>
      </c>
      <c r="L2421" s="186">
        <v>15</v>
      </c>
      <c r="M2421" s="186" t="s">
        <v>13</v>
      </c>
      <c r="N2421" s="186" t="s">
        <v>3833</v>
      </c>
      <c r="O2421" s="186" t="s">
        <v>67</v>
      </c>
      <c r="P2421" s="186" t="s">
        <v>35</v>
      </c>
      <c r="Q2421" s="186" t="s">
        <v>497</v>
      </c>
    </row>
    <row r="2422" spans="1:17" ht="20.100000000000001" customHeight="1" x14ac:dyDescent="0.2">
      <c r="A2422" s="186" t="s">
        <v>3536</v>
      </c>
      <c r="B2422" s="186" t="s">
        <v>3537</v>
      </c>
      <c r="C2422" s="186" t="s">
        <v>1007</v>
      </c>
      <c r="D2422" s="186" t="s">
        <v>1007</v>
      </c>
      <c r="E2422" s="186" t="s">
        <v>932</v>
      </c>
      <c r="F2422" s="186" t="s">
        <v>933</v>
      </c>
      <c r="G2422" s="186">
        <v>82101502</v>
      </c>
      <c r="H2422" s="229" t="s">
        <v>3840</v>
      </c>
      <c r="I2422" s="186">
        <v>10</v>
      </c>
      <c r="J2422" s="42" t="s">
        <v>3754</v>
      </c>
      <c r="K2422" s="382">
        <v>3500000</v>
      </c>
      <c r="L2422" s="186">
        <v>50</v>
      </c>
      <c r="M2422" s="186" t="s">
        <v>13</v>
      </c>
      <c r="N2422" s="186" t="s">
        <v>3833</v>
      </c>
      <c r="O2422" s="186" t="s">
        <v>67</v>
      </c>
      <c r="P2422" s="186" t="s">
        <v>35</v>
      </c>
      <c r="Q2422" s="186" t="s">
        <v>497</v>
      </c>
    </row>
    <row r="2423" spans="1:17" ht="20.100000000000001" customHeight="1" x14ac:dyDescent="0.2">
      <c r="A2423" s="186" t="s">
        <v>3553</v>
      </c>
      <c r="B2423" s="186" t="s">
        <v>3554</v>
      </c>
      <c r="C2423" s="186" t="s">
        <v>787</v>
      </c>
      <c r="D2423" s="186" t="s">
        <v>787</v>
      </c>
      <c r="E2423" s="186" t="s">
        <v>932</v>
      </c>
      <c r="F2423" s="186" t="s">
        <v>933</v>
      </c>
      <c r="G2423" s="186">
        <v>80161801</v>
      </c>
      <c r="H2423" s="385" t="s">
        <v>3841</v>
      </c>
      <c r="I2423" s="186">
        <v>10</v>
      </c>
      <c r="J2423" s="42" t="s">
        <v>3750</v>
      </c>
      <c r="K2423" s="382">
        <v>36000000</v>
      </c>
      <c r="L2423" s="270">
        <v>1</v>
      </c>
      <c r="M2423" s="186" t="s">
        <v>765</v>
      </c>
      <c r="N2423" s="186" t="s">
        <v>3842</v>
      </c>
      <c r="O2423" s="186" t="s">
        <v>35</v>
      </c>
      <c r="P2423" s="186" t="s">
        <v>36</v>
      </c>
      <c r="Q2423" s="186" t="s">
        <v>497</v>
      </c>
    </row>
    <row r="2424" spans="1:17" ht="20.100000000000001" customHeight="1" x14ac:dyDescent="0.2">
      <c r="A2424" s="186" t="s">
        <v>3820</v>
      </c>
      <c r="B2424" s="186" t="s">
        <v>3821</v>
      </c>
      <c r="C2424" s="186" t="s">
        <v>50</v>
      </c>
      <c r="D2424" s="186" t="s">
        <v>50</v>
      </c>
      <c r="E2424" s="186" t="s">
        <v>932</v>
      </c>
      <c r="F2424" s="186" t="s">
        <v>933</v>
      </c>
      <c r="G2424" s="186">
        <v>82121500</v>
      </c>
      <c r="H2424" s="229" t="s">
        <v>3829</v>
      </c>
      <c r="I2424" s="186">
        <v>10</v>
      </c>
      <c r="J2424" s="42" t="s">
        <v>3754</v>
      </c>
      <c r="K2424" s="382">
        <v>31800000</v>
      </c>
      <c r="L2424" s="270">
        <v>1</v>
      </c>
      <c r="M2424" s="186" t="s">
        <v>765</v>
      </c>
      <c r="N2424" s="186" t="s">
        <v>3830</v>
      </c>
      <c r="O2424" s="186" t="s">
        <v>35</v>
      </c>
      <c r="P2424" s="186" t="s">
        <v>36</v>
      </c>
      <c r="Q2424" s="186" t="s">
        <v>497</v>
      </c>
    </row>
    <row r="2425" spans="1:17" ht="20.100000000000001" customHeight="1" x14ac:dyDescent="0.2">
      <c r="A2425" s="186" t="s">
        <v>3517</v>
      </c>
      <c r="B2425" s="186" t="s">
        <v>3518</v>
      </c>
      <c r="C2425" s="186" t="s">
        <v>342</v>
      </c>
      <c r="D2425" s="186" t="s">
        <v>342</v>
      </c>
      <c r="E2425" s="186" t="s">
        <v>936</v>
      </c>
      <c r="F2425" s="186" t="s">
        <v>397</v>
      </c>
      <c r="G2425" s="384">
        <v>76121500</v>
      </c>
      <c r="H2425" s="229" t="s">
        <v>3843</v>
      </c>
      <c r="I2425" s="186">
        <v>10</v>
      </c>
      <c r="J2425" s="42" t="s">
        <v>3754</v>
      </c>
      <c r="K2425" s="382">
        <v>40000000</v>
      </c>
      <c r="L2425" s="270">
        <v>1</v>
      </c>
      <c r="M2425" s="186" t="s">
        <v>765</v>
      </c>
      <c r="N2425" s="186" t="s">
        <v>3733</v>
      </c>
      <c r="O2425" s="186" t="s">
        <v>127</v>
      </c>
      <c r="P2425" s="186" t="s">
        <v>127</v>
      </c>
      <c r="Q2425" s="186" t="s">
        <v>3706</v>
      </c>
    </row>
    <row r="2426" spans="1:17" ht="20.100000000000001" customHeight="1" x14ac:dyDescent="0.2">
      <c r="A2426" s="186" t="s">
        <v>3517</v>
      </c>
      <c r="B2426" s="186" t="s">
        <v>3518</v>
      </c>
      <c r="C2426" s="186" t="s">
        <v>342</v>
      </c>
      <c r="D2426" s="186" t="s">
        <v>342</v>
      </c>
      <c r="E2426" s="186" t="s">
        <v>936</v>
      </c>
      <c r="F2426" s="186" t="s">
        <v>397</v>
      </c>
      <c r="G2426" s="384">
        <v>83101601</v>
      </c>
      <c r="H2426" s="229" t="s">
        <v>3844</v>
      </c>
      <c r="I2426" s="186">
        <v>10</v>
      </c>
      <c r="J2426" s="42" t="s">
        <v>3754</v>
      </c>
      <c r="K2426" s="382">
        <v>55000000</v>
      </c>
      <c r="L2426" s="270">
        <v>1</v>
      </c>
      <c r="M2426" s="186" t="s">
        <v>765</v>
      </c>
      <c r="N2426" s="186" t="s">
        <v>3733</v>
      </c>
      <c r="O2426" s="186" t="s">
        <v>127</v>
      </c>
      <c r="P2426" s="186" t="s">
        <v>127</v>
      </c>
      <c r="Q2426" s="186" t="s">
        <v>3706</v>
      </c>
    </row>
    <row r="2427" spans="1:17" ht="20.100000000000001" customHeight="1" x14ac:dyDescent="0.2">
      <c r="A2427" s="186" t="s">
        <v>3536</v>
      </c>
      <c r="B2427" s="186" t="s">
        <v>3537</v>
      </c>
      <c r="C2427" s="186" t="s">
        <v>3703</v>
      </c>
      <c r="D2427" s="186" t="s">
        <v>3703</v>
      </c>
      <c r="E2427" s="186" t="s">
        <v>936</v>
      </c>
      <c r="F2427" s="186" t="s">
        <v>397</v>
      </c>
      <c r="G2427" s="308">
        <v>76121500</v>
      </c>
      <c r="H2427" s="229" t="s">
        <v>3845</v>
      </c>
      <c r="I2427" s="186">
        <v>10</v>
      </c>
      <c r="J2427" s="42" t="s">
        <v>3754</v>
      </c>
      <c r="K2427" s="382">
        <v>60000000</v>
      </c>
      <c r="L2427" s="270">
        <v>1</v>
      </c>
      <c r="M2427" s="186" t="s">
        <v>765</v>
      </c>
      <c r="N2427" s="186" t="s">
        <v>3846</v>
      </c>
      <c r="O2427" s="186" t="s">
        <v>127</v>
      </c>
      <c r="P2427" s="186" t="s">
        <v>127</v>
      </c>
      <c r="Q2427" s="186" t="s">
        <v>3706</v>
      </c>
    </row>
    <row r="2428" spans="1:17" ht="20.100000000000001" customHeight="1" x14ac:dyDescent="0.2">
      <c r="A2428" s="186" t="s">
        <v>3536</v>
      </c>
      <c r="B2428" s="186" t="s">
        <v>3537</v>
      </c>
      <c r="C2428" s="186" t="s">
        <v>3703</v>
      </c>
      <c r="D2428" s="186" t="s">
        <v>3703</v>
      </c>
      <c r="E2428" s="186" t="s">
        <v>936</v>
      </c>
      <c r="F2428" s="186" t="s">
        <v>397</v>
      </c>
      <c r="G2428" s="308">
        <v>83101601</v>
      </c>
      <c r="H2428" s="229" t="s">
        <v>3847</v>
      </c>
      <c r="I2428" s="186">
        <v>10</v>
      </c>
      <c r="J2428" s="42" t="s">
        <v>3754</v>
      </c>
      <c r="K2428" s="382">
        <v>60000000</v>
      </c>
      <c r="L2428" s="270">
        <v>1</v>
      </c>
      <c r="M2428" s="186" t="s">
        <v>765</v>
      </c>
      <c r="N2428" s="186" t="s">
        <v>3846</v>
      </c>
      <c r="O2428" s="186" t="s">
        <v>127</v>
      </c>
      <c r="P2428" s="186" t="s">
        <v>127</v>
      </c>
      <c r="Q2428" s="186" t="s">
        <v>3706</v>
      </c>
    </row>
    <row r="2429" spans="1:17" ht="20.100000000000001" customHeight="1" x14ac:dyDescent="0.2">
      <c r="A2429" s="186" t="s">
        <v>3553</v>
      </c>
      <c r="B2429" s="186" t="s">
        <v>3554</v>
      </c>
      <c r="C2429" s="186" t="s">
        <v>787</v>
      </c>
      <c r="D2429" s="186" t="s">
        <v>787</v>
      </c>
      <c r="E2429" s="186" t="s">
        <v>936</v>
      </c>
      <c r="F2429" s="186" t="s">
        <v>397</v>
      </c>
      <c r="G2429" s="384">
        <v>83101503</v>
      </c>
      <c r="H2429" s="386" t="s">
        <v>3848</v>
      </c>
      <c r="I2429" s="186">
        <v>10</v>
      </c>
      <c r="J2429" s="42" t="s">
        <v>3754</v>
      </c>
      <c r="K2429" s="382">
        <v>1000000</v>
      </c>
      <c r="L2429" s="270">
        <v>1</v>
      </c>
      <c r="M2429" s="186" t="s">
        <v>765</v>
      </c>
      <c r="N2429" s="186" t="s">
        <v>3849</v>
      </c>
      <c r="O2429" s="186" t="s">
        <v>68</v>
      </c>
      <c r="P2429" s="186" t="s">
        <v>67</v>
      </c>
      <c r="Q2429" s="186" t="s">
        <v>497</v>
      </c>
    </row>
    <row r="2430" spans="1:17" ht="20.100000000000001" customHeight="1" x14ac:dyDescent="0.2">
      <c r="A2430" s="186" t="s">
        <v>3553</v>
      </c>
      <c r="B2430" s="186" t="s">
        <v>3554</v>
      </c>
      <c r="C2430" s="186" t="s">
        <v>3796</v>
      </c>
      <c r="D2430" s="186" t="s">
        <v>3796</v>
      </c>
      <c r="E2430" s="186" t="s">
        <v>936</v>
      </c>
      <c r="F2430" s="186" t="s">
        <v>397</v>
      </c>
      <c r="G2430" s="384">
        <v>76121904</v>
      </c>
      <c r="H2430" s="386" t="s">
        <v>3850</v>
      </c>
      <c r="I2430" s="186">
        <v>10</v>
      </c>
      <c r="J2430" s="42" t="s">
        <v>3754</v>
      </c>
      <c r="K2430" s="382">
        <v>3000000</v>
      </c>
      <c r="L2430" s="270">
        <v>1</v>
      </c>
      <c r="M2430" s="186" t="s">
        <v>765</v>
      </c>
      <c r="N2430" s="186" t="s">
        <v>3851</v>
      </c>
      <c r="O2430" s="186" t="s">
        <v>68</v>
      </c>
      <c r="P2430" s="186" t="s">
        <v>67</v>
      </c>
      <c r="Q2430" s="186" t="s">
        <v>497</v>
      </c>
    </row>
    <row r="2431" spans="1:17" ht="20.100000000000001" customHeight="1" x14ac:dyDescent="0.2">
      <c r="A2431" s="186" t="s">
        <v>3553</v>
      </c>
      <c r="B2431" s="186" t="s">
        <v>3554</v>
      </c>
      <c r="C2431" s="186" t="s">
        <v>787</v>
      </c>
      <c r="D2431" s="186" t="s">
        <v>787</v>
      </c>
      <c r="E2431" s="186" t="s">
        <v>936</v>
      </c>
      <c r="F2431" s="186" t="s">
        <v>397</v>
      </c>
      <c r="G2431" s="384">
        <v>83101500</v>
      </c>
      <c r="H2431" s="386" t="s">
        <v>3852</v>
      </c>
      <c r="I2431" s="186">
        <v>10</v>
      </c>
      <c r="J2431" s="42" t="s">
        <v>3754</v>
      </c>
      <c r="K2431" s="382">
        <v>8000000</v>
      </c>
      <c r="L2431" s="270">
        <v>1</v>
      </c>
      <c r="M2431" s="186" t="s">
        <v>765</v>
      </c>
      <c r="N2431" s="186" t="s">
        <v>3853</v>
      </c>
      <c r="O2431" s="186" t="s">
        <v>127</v>
      </c>
      <c r="P2431" s="186" t="s">
        <v>127</v>
      </c>
      <c r="Q2431" s="186" t="s">
        <v>3706</v>
      </c>
    </row>
    <row r="2432" spans="1:17" ht="20.100000000000001" customHeight="1" x14ac:dyDescent="0.2">
      <c r="A2432" s="186" t="s">
        <v>3553</v>
      </c>
      <c r="B2432" s="186" t="s">
        <v>3554</v>
      </c>
      <c r="C2432" s="186" t="s">
        <v>787</v>
      </c>
      <c r="D2432" s="186" t="s">
        <v>787</v>
      </c>
      <c r="E2432" s="186" t="s">
        <v>936</v>
      </c>
      <c r="F2432" s="186" t="s">
        <v>397</v>
      </c>
      <c r="G2432" s="384">
        <v>83101500</v>
      </c>
      <c r="H2432" s="386" t="s">
        <v>3854</v>
      </c>
      <c r="I2432" s="186">
        <v>10</v>
      </c>
      <c r="J2432" s="42" t="s">
        <v>3754</v>
      </c>
      <c r="K2432" s="382">
        <v>3500000</v>
      </c>
      <c r="L2432" s="270">
        <v>1</v>
      </c>
      <c r="M2432" s="186" t="s">
        <v>765</v>
      </c>
      <c r="N2432" s="186" t="s">
        <v>3855</v>
      </c>
      <c r="O2432" s="186" t="s">
        <v>127</v>
      </c>
      <c r="P2432" s="186" t="s">
        <v>127</v>
      </c>
      <c r="Q2432" s="186" t="s">
        <v>3706</v>
      </c>
    </row>
    <row r="2433" spans="1:17" ht="20.100000000000001" customHeight="1" x14ac:dyDescent="0.2">
      <c r="A2433" s="186" t="s">
        <v>3744</v>
      </c>
      <c r="B2433" s="186" t="s">
        <v>3745</v>
      </c>
      <c r="C2433" s="186" t="s">
        <v>41</v>
      </c>
      <c r="D2433" s="186" t="s">
        <v>41</v>
      </c>
      <c r="E2433" s="186" t="s">
        <v>936</v>
      </c>
      <c r="F2433" s="186" t="s">
        <v>397</v>
      </c>
      <c r="G2433" s="186">
        <v>76121500</v>
      </c>
      <c r="H2433" s="229" t="s">
        <v>3856</v>
      </c>
      <c r="I2433" s="186">
        <v>10</v>
      </c>
      <c r="J2433" s="42" t="s">
        <v>3754</v>
      </c>
      <c r="K2433" s="382">
        <v>1000000</v>
      </c>
      <c r="L2433" s="270">
        <v>1</v>
      </c>
      <c r="M2433" s="186" t="s">
        <v>765</v>
      </c>
      <c r="N2433" s="186" t="s">
        <v>3733</v>
      </c>
      <c r="O2433" s="186" t="s">
        <v>127</v>
      </c>
      <c r="P2433" s="186" t="s">
        <v>127</v>
      </c>
      <c r="Q2433" s="186" t="s">
        <v>3706</v>
      </c>
    </row>
    <row r="2434" spans="1:17" ht="20.100000000000001" customHeight="1" x14ac:dyDescent="0.2">
      <c r="A2434" s="186" t="s">
        <v>3567</v>
      </c>
      <c r="B2434" s="186" t="s">
        <v>3568</v>
      </c>
      <c r="C2434" s="186" t="s">
        <v>3568</v>
      </c>
      <c r="D2434" s="186" t="s">
        <v>3568</v>
      </c>
      <c r="E2434" s="186" t="s">
        <v>936</v>
      </c>
      <c r="F2434" s="186" t="s">
        <v>397</v>
      </c>
      <c r="G2434" s="186">
        <v>76121500</v>
      </c>
      <c r="H2434" s="43" t="s">
        <v>3845</v>
      </c>
      <c r="I2434" s="186">
        <v>10</v>
      </c>
      <c r="J2434" s="42" t="s">
        <v>3754</v>
      </c>
      <c r="K2434" s="382">
        <v>6750000</v>
      </c>
      <c r="L2434" s="270">
        <v>1</v>
      </c>
      <c r="M2434" s="186" t="s">
        <v>765</v>
      </c>
      <c r="N2434" s="186" t="s">
        <v>3733</v>
      </c>
      <c r="O2434" s="186" t="s">
        <v>127</v>
      </c>
      <c r="P2434" s="186" t="s">
        <v>127</v>
      </c>
      <c r="Q2434" s="186" t="s">
        <v>3706</v>
      </c>
    </row>
    <row r="2435" spans="1:17" ht="20.100000000000001" customHeight="1" x14ac:dyDescent="0.2">
      <c r="A2435" s="186" t="s">
        <v>3567</v>
      </c>
      <c r="B2435" s="186" t="s">
        <v>3568</v>
      </c>
      <c r="C2435" s="186" t="s">
        <v>3568</v>
      </c>
      <c r="D2435" s="186" t="s">
        <v>3568</v>
      </c>
      <c r="E2435" s="186" t="s">
        <v>936</v>
      </c>
      <c r="F2435" s="186" t="s">
        <v>397</v>
      </c>
      <c r="G2435" s="186">
        <v>76121503</v>
      </c>
      <c r="H2435" s="43" t="s">
        <v>3857</v>
      </c>
      <c r="I2435" s="186">
        <v>10</v>
      </c>
      <c r="J2435" s="42" t="s">
        <v>3754</v>
      </c>
      <c r="K2435" s="382">
        <v>8000000</v>
      </c>
      <c r="L2435" s="270">
        <v>1</v>
      </c>
      <c r="M2435" s="186" t="s">
        <v>765</v>
      </c>
      <c r="N2435" s="186" t="s">
        <v>3733</v>
      </c>
      <c r="O2435" s="186" t="s">
        <v>127</v>
      </c>
      <c r="P2435" s="186" t="s">
        <v>127</v>
      </c>
      <c r="Q2435" s="186" t="s">
        <v>3706</v>
      </c>
    </row>
    <row r="2436" spans="1:17" ht="20.100000000000001" customHeight="1" x14ac:dyDescent="0.2">
      <c r="A2436" s="186" t="s">
        <v>3640</v>
      </c>
      <c r="B2436" s="186" t="s">
        <v>3641</v>
      </c>
      <c r="C2436" s="186" t="s">
        <v>3641</v>
      </c>
      <c r="D2436" s="186" t="s">
        <v>3641</v>
      </c>
      <c r="E2436" s="186" t="s">
        <v>936</v>
      </c>
      <c r="F2436" s="186" t="s">
        <v>397</v>
      </c>
      <c r="G2436" s="384">
        <v>76121500</v>
      </c>
      <c r="H2436" s="43" t="s">
        <v>3845</v>
      </c>
      <c r="I2436" s="186">
        <v>10</v>
      </c>
      <c r="J2436" s="42" t="s">
        <v>3754</v>
      </c>
      <c r="K2436" s="382">
        <v>360000</v>
      </c>
      <c r="L2436" s="270">
        <v>1</v>
      </c>
      <c r="M2436" s="186" t="s">
        <v>765</v>
      </c>
      <c r="N2436" s="186" t="s">
        <v>3733</v>
      </c>
      <c r="O2436" s="186" t="s">
        <v>127</v>
      </c>
      <c r="P2436" s="186" t="s">
        <v>127</v>
      </c>
      <c r="Q2436" s="186" t="s">
        <v>3706</v>
      </c>
    </row>
    <row r="2437" spans="1:17" ht="20.100000000000001" customHeight="1" x14ac:dyDescent="0.2">
      <c r="A2437" s="186" t="s">
        <v>3640</v>
      </c>
      <c r="B2437" s="186" t="s">
        <v>3641</v>
      </c>
      <c r="C2437" s="186" t="s">
        <v>3641</v>
      </c>
      <c r="D2437" s="186" t="s">
        <v>3641</v>
      </c>
      <c r="E2437" s="186" t="s">
        <v>936</v>
      </c>
      <c r="F2437" s="186" t="s">
        <v>397</v>
      </c>
      <c r="G2437" s="384">
        <v>83101601</v>
      </c>
      <c r="H2437" s="43" t="s">
        <v>3857</v>
      </c>
      <c r="I2437" s="186">
        <v>10</v>
      </c>
      <c r="J2437" s="42" t="s">
        <v>3754</v>
      </c>
      <c r="K2437" s="382">
        <v>640000</v>
      </c>
      <c r="L2437" s="270">
        <v>1</v>
      </c>
      <c r="M2437" s="186" t="s">
        <v>765</v>
      </c>
      <c r="N2437" s="186" t="s">
        <v>3733</v>
      </c>
      <c r="O2437" s="186" t="s">
        <v>127</v>
      </c>
      <c r="P2437" s="186" t="s">
        <v>127</v>
      </c>
      <c r="Q2437" s="186" t="s">
        <v>3706</v>
      </c>
    </row>
    <row r="2438" spans="1:17" ht="24.75" customHeight="1" x14ac:dyDescent="0.2">
      <c r="A2438" s="186" t="s">
        <v>3824</v>
      </c>
      <c r="B2438" s="186" t="s">
        <v>3825</v>
      </c>
      <c r="C2438" s="186" t="s">
        <v>3825</v>
      </c>
      <c r="D2438" s="186" t="s">
        <v>3825</v>
      </c>
      <c r="E2438" s="186" t="s">
        <v>942</v>
      </c>
      <c r="F2438" s="186" t="s">
        <v>400</v>
      </c>
      <c r="G2438" s="186">
        <v>93141506</v>
      </c>
      <c r="H2438" s="229" t="s">
        <v>3858</v>
      </c>
      <c r="I2438" s="186">
        <v>16</v>
      </c>
      <c r="J2438" s="42" t="s">
        <v>3754</v>
      </c>
      <c r="K2438" s="382">
        <v>11270000</v>
      </c>
      <c r="L2438" s="270">
        <v>1</v>
      </c>
      <c r="M2438" s="186" t="s">
        <v>765</v>
      </c>
      <c r="N2438" s="186" t="s">
        <v>3859</v>
      </c>
      <c r="O2438" s="186" t="s">
        <v>127</v>
      </c>
      <c r="P2438" s="186" t="s">
        <v>67</v>
      </c>
      <c r="Q2438" s="186" t="s">
        <v>429</v>
      </c>
    </row>
    <row r="2439" spans="1:17" ht="24" customHeight="1" x14ac:dyDescent="0.2">
      <c r="A2439" s="186" t="s">
        <v>3522</v>
      </c>
      <c r="B2439" s="186" t="s">
        <v>484</v>
      </c>
      <c r="C2439" s="186" t="s">
        <v>484</v>
      </c>
      <c r="D2439" s="186" t="s">
        <v>484</v>
      </c>
      <c r="E2439" s="186" t="s">
        <v>942</v>
      </c>
      <c r="F2439" s="186" t="s">
        <v>400</v>
      </c>
      <c r="G2439" s="186">
        <v>93141506</v>
      </c>
      <c r="H2439" s="229" t="s">
        <v>3858</v>
      </c>
      <c r="I2439" s="186">
        <v>16</v>
      </c>
      <c r="J2439" s="42" t="s">
        <v>3754</v>
      </c>
      <c r="K2439" s="382">
        <v>7000000</v>
      </c>
      <c r="L2439" s="270">
        <v>1</v>
      </c>
      <c r="M2439" s="186" t="s">
        <v>765</v>
      </c>
      <c r="N2439" s="186" t="s">
        <v>3859</v>
      </c>
      <c r="O2439" s="186" t="s">
        <v>127</v>
      </c>
      <c r="P2439" s="186" t="s">
        <v>67</v>
      </c>
      <c r="Q2439" s="186" t="s">
        <v>429</v>
      </c>
    </row>
    <row r="2440" spans="1:17" ht="27" customHeight="1" x14ac:dyDescent="0.2">
      <c r="A2440" s="186" t="s">
        <v>3860</v>
      </c>
      <c r="B2440" s="186" t="s">
        <v>3861</v>
      </c>
      <c r="C2440" s="186" t="s">
        <v>3862</v>
      </c>
      <c r="D2440" s="186" t="s">
        <v>3861</v>
      </c>
      <c r="E2440" s="186" t="s">
        <v>942</v>
      </c>
      <c r="F2440" s="186" t="s">
        <v>400</v>
      </c>
      <c r="G2440" s="186">
        <v>93141506</v>
      </c>
      <c r="H2440" s="229" t="s">
        <v>3858</v>
      </c>
      <c r="I2440" s="186">
        <v>16</v>
      </c>
      <c r="J2440" s="42" t="s">
        <v>3754</v>
      </c>
      <c r="K2440" s="382">
        <v>135000000</v>
      </c>
      <c r="L2440" s="270">
        <v>1</v>
      </c>
      <c r="M2440" s="186" t="s">
        <v>765</v>
      </c>
      <c r="N2440" s="186" t="s">
        <v>3859</v>
      </c>
      <c r="O2440" s="186" t="s">
        <v>127</v>
      </c>
      <c r="P2440" s="186" t="s">
        <v>67</v>
      </c>
      <c r="Q2440" s="186" t="s">
        <v>429</v>
      </c>
    </row>
    <row r="2441" spans="1:17" ht="27" customHeight="1" x14ac:dyDescent="0.2">
      <c r="A2441" s="186" t="s">
        <v>3863</v>
      </c>
      <c r="B2441" s="186" t="s">
        <v>3864</v>
      </c>
      <c r="C2441" s="186" t="s">
        <v>3865</v>
      </c>
      <c r="D2441" s="186" t="s">
        <v>3864</v>
      </c>
      <c r="E2441" s="186" t="s">
        <v>942</v>
      </c>
      <c r="F2441" s="186" t="s">
        <v>400</v>
      </c>
      <c r="G2441" s="186">
        <v>93141506</v>
      </c>
      <c r="H2441" s="229" t="s">
        <v>3858</v>
      </c>
      <c r="I2441" s="186">
        <v>16</v>
      </c>
      <c r="J2441" s="42" t="s">
        <v>3754</v>
      </c>
      <c r="K2441" s="382">
        <v>185000000</v>
      </c>
      <c r="L2441" s="270">
        <v>1</v>
      </c>
      <c r="M2441" s="186" t="s">
        <v>765</v>
      </c>
      <c r="N2441" s="186" t="s">
        <v>3859</v>
      </c>
      <c r="O2441" s="186" t="s">
        <v>127</v>
      </c>
      <c r="P2441" s="186" t="s">
        <v>67</v>
      </c>
      <c r="Q2441" s="186" t="s">
        <v>429</v>
      </c>
    </row>
    <row r="2442" spans="1:17" ht="27" customHeight="1" x14ac:dyDescent="0.2">
      <c r="A2442" s="186" t="s">
        <v>3866</v>
      </c>
      <c r="B2442" s="186" t="s">
        <v>3867</v>
      </c>
      <c r="C2442" s="186" t="s">
        <v>3868</v>
      </c>
      <c r="D2442" s="186" t="s">
        <v>3867</v>
      </c>
      <c r="E2442" s="186" t="s">
        <v>942</v>
      </c>
      <c r="F2442" s="186" t="s">
        <v>400</v>
      </c>
      <c r="G2442" s="186">
        <v>93141506</v>
      </c>
      <c r="H2442" s="229" t="s">
        <v>3858</v>
      </c>
      <c r="I2442" s="186">
        <v>16</v>
      </c>
      <c r="J2442" s="42" t="s">
        <v>3754</v>
      </c>
      <c r="K2442" s="382">
        <v>26000000</v>
      </c>
      <c r="L2442" s="270">
        <v>1</v>
      </c>
      <c r="M2442" s="186" t="s">
        <v>765</v>
      </c>
      <c r="N2442" s="186" t="s">
        <v>3859</v>
      </c>
      <c r="O2442" s="186" t="s">
        <v>127</v>
      </c>
      <c r="P2442" s="186" t="s">
        <v>67</v>
      </c>
      <c r="Q2442" s="186" t="s">
        <v>429</v>
      </c>
    </row>
    <row r="2443" spans="1:17" ht="27.75" customHeight="1" x14ac:dyDescent="0.2">
      <c r="A2443" s="186" t="s">
        <v>3574</v>
      </c>
      <c r="B2443" s="186" t="s">
        <v>3575</v>
      </c>
      <c r="C2443" s="186" t="s">
        <v>3575</v>
      </c>
      <c r="D2443" s="186" t="s">
        <v>3575</v>
      </c>
      <c r="E2443" s="186" t="s">
        <v>942</v>
      </c>
      <c r="F2443" s="186" t="s">
        <v>400</v>
      </c>
      <c r="G2443" s="186">
        <v>93141506</v>
      </c>
      <c r="H2443" s="229" t="s">
        <v>3858</v>
      </c>
      <c r="I2443" s="186">
        <v>16</v>
      </c>
      <c r="J2443" s="42" t="s">
        <v>3754</v>
      </c>
      <c r="K2443" s="382">
        <v>5000000</v>
      </c>
      <c r="L2443" s="270">
        <v>1</v>
      </c>
      <c r="M2443" s="186" t="s">
        <v>765</v>
      </c>
      <c r="N2443" s="186" t="s">
        <v>3859</v>
      </c>
      <c r="O2443" s="186" t="s">
        <v>127</v>
      </c>
      <c r="P2443" s="186" t="s">
        <v>67</v>
      </c>
      <c r="Q2443" s="186" t="s">
        <v>429</v>
      </c>
    </row>
    <row r="2444" spans="1:17" ht="20.100000000000001" customHeight="1" x14ac:dyDescent="0.2">
      <c r="A2444" s="186" t="s">
        <v>3744</v>
      </c>
      <c r="B2444" s="186" t="s">
        <v>3745</v>
      </c>
      <c r="C2444" s="186" t="s">
        <v>41</v>
      </c>
      <c r="D2444" s="186" t="s">
        <v>41</v>
      </c>
      <c r="E2444" s="186" t="s">
        <v>3869</v>
      </c>
      <c r="F2444" s="186" t="s">
        <v>397</v>
      </c>
      <c r="G2444" s="186">
        <v>83101601</v>
      </c>
      <c r="H2444" s="229" t="s">
        <v>3870</v>
      </c>
      <c r="I2444" s="186">
        <v>10</v>
      </c>
      <c r="J2444" s="42" t="s">
        <v>3754</v>
      </c>
      <c r="K2444" s="382">
        <v>4200000</v>
      </c>
      <c r="L2444" s="270">
        <v>1</v>
      </c>
      <c r="M2444" s="186" t="s">
        <v>765</v>
      </c>
      <c r="N2444" s="186" t="s">
        <v>3733</v>
      </c>
      <c r="O2444" s="186" t="s">
        <v>127</v>
      </c>
      <c r="P2444" s="186" t="s">
        <v>127</v>
      </c>
      <c r="Q2444" s="186" t="s">
        <v>3706</v>
      </c>
    </row>
    <row r="2445" spans="1:17" ht="20.100000000000001" customHeight="1" x14ac:dyDescent="0.2">
      <c r="A2445" s="186" t="s">
        <v>3517</v>
      </c>
      <c r="B2445" s="186" t="s">
        <v>3518</v>
      </c>
      <c r="C2445" s="186" t="s">
        <v>356</v>
      </c>
      <c r="D2445" s="186" t="s">
        <v>356</v>
      </c>
      <c r="E2445" s="186" t="s">
        <v>947</v>
      </c>
      <c r="F2445" s="186" t="s">
        <v>406</v>
      </c>
      <c r="G2445" s="186">
        <v>90110000</v>
      </c>
      <c r="H2445" s="229" t="s">
        <v>407</v>
      </c>
      <c r="I2445" s="186">
        <v>10</v>
      </c>
      <c r="J2445" s="387" t="s">
        <v>3754</v>
      </c>
      <c r="K2445" s="382">
        <v>80000000</v>
      </c>
      <c r="L2445" s="270">
        <v>1</v>
      </c>
      <c r="M2445" s="186" t="s">
        <v>765</v>
      </c>
      <c r="N2445" s="186" t="s">
        <v>3871</v>
      </c>
      <c r="O2445" s="186" t="s">
        <v>127</v>
      </c>
      <c r="P2445" s="186" t="s">
        <v>127</v>
      </c>
      <c r="Q2445" s="186" t="s">
        <v>3706</v>
      </c>
    </row>
    <row r="2446" spans="1:17" ht="20.100000000000001" customHeight="1" x14ac:dyDescent="0.2">
      <c r="A2446" s="186" t="s">
        <v>3536</v>
      </c>
      <c r="B2446" s="186" t="s">
        <v>3537</v>
      </c>
      <c r="C2446" s="186" t="s">
        <v>356</v>
      </c>
      <c r="D2446" s="186" t="s">
        <v>356</v>
      </c>
      <c r="E2446" s="186" t="s">
        <v>947</v>
      </c>
      <c r="F2446" s="186" t="s">
        <v>406</v>
      </c>
      <c r="G2446" s="186">
        <v>90110000</v>
      </c>
      <c r="H2446" s="229" t="s">
        <v>407</v>
      </c>
      <c r="I2446" s="186">
        <v>10</v>
      </c>
      <c r="J2446" s="387" t="s">
        <v>3754</v>
      </c>
      <c r="K2446" s="382">
        <v>50000000</v>
      </c>
      <c r="L2446" s="270">
        <v>1</v>
      </c>
      <c r="M2446" s="186" t="s">
        <v>765</v>
      </c>
      <c r="N2446" s="186" t="s">
        <v>3872</v>
      </c>
      <c r="O2446" s="186" t="s">
        <v>127</v>
      </c>
      <c r="P2446" s="186" t="s">
        <v>127</v>
      </c>
      <c r="Q2446" s="186" t="s">
        <v>3706</v>
      </c>
    </row>
    <row r="2447" spans="1:17" ht="20.100000000000001" customHeight="1" x14ac:dyDescent="0.2">
      <c r="A2447" s="186" t="s">
        <v>3824</v>
      </c>
      <c r="B2447" s="186" t="s">
        <v>3825</v>
      </c>
      <c r="C2447" s="186" t="s">
        <v>356</v>
      </c>
      <c r="D2447" s="186" t="s">
        <v>356</v>
      </c>
      <c r="E2447" s="186" t="s">
        <v>947</v>
      </c>
      <c r="F2447" s="186" t="s">
        <v>406</v>
      </c>
      <c r="G2447" s="186">
        <v>90110000</v>
      </c>
      <c r="H2447" s="229" t="s">
        <v>407</v>
      </c>
      <c r="I2447" s="186">
        <v>10</v>
      </c>
      <c r="J2447" s="387" t="s">
        <v>3754</v>
      </c>
      <c r="K2447" s="382">
        <v>7000000</v>
      </c>
      <c r="L2447" s="270">
        <v>1</v>
      </c>
      <c r="M2447" s="186" t="s">
        <v>765</v>
      </c>
      <c r="N2447" s="186" t="s">
        <v>3872</v>
      </c>
      <c r="O2447" s="186" t="s">
        <v>127</v>
      </c>
      <c r="P2447" s="186" t="s">
        <v>127</v>
      </c>
      <c r="Q2447" s="186" t="s">
        <v>3706</v>
      </c>
    </row>
    <row r="2448" spans="1:17" ht="20.100000000000001" customHeight="1" x14ac:dyDescent="0.2">
      <c r="A2448" s="186" t="s">
        <v>3744</v>
      </c>
      <c r="B2448" s="186" t="s">
        <v>3745</v>
      </c>
      <c r="C2448" s="186" t="s">
        <v>356</v>
      </c>
      <c r="D2448" s="186" t="s">
        <v>356</v>
      </c>
      <c r="E2448" s="186" t="s">
        <v>947</v>
      </c>
      <c r="F2448" s="186" t="s">
        <v>406</v>
      </c>
      <c r="G2448" s="186">
        <v>90110000</v>
      </c>
      <c r="H2448" s="229" t="s">
        <v>407</v>
      </c>
      <c r="I2448" s="186">
        <v>16</v>
      </c>
      <c r="J2448" s="387" t="s">
        <v>3754</v>
      </c>
      <c r="K2448" s="382">
        <v>1000000</v>
      </c>
      <c r="L2448" s="270">
        <v>1</v>
      </c>
      <c r="M2448" s="186" t="s">
        <v>765</v>
      </c>
      <c r="N2448" s="186" t="s">
        <v>3872</v>
      </c>
      <c r="O2448" s="186" t="s">
        <v>127</v>
      </c>
      <c r="P2448" s="186" t="s">
        <v>127</v>
      </c>
      <c r="Q2448" s="186" t="s">
        <v>3706</v>
      </c>
    </row>
    <row r="2449" spans="1:21" ht="20.100000000000001" customHeight="1" x14ac:dyDescent="0.2">
      <c r="A2449" s="186" t="s">
        <v>3517</v>
      </c>
      <c r="B2449" s="186" t="s">
        <v>3518</v>
      </c>
      <c r="C2449" s="186" t="s">
        <v>342</v>
      </c>
      <c r="D2449" s="186" t="s">
        <v>342</v>
      </c>
      <c r="E2449" s="186" t="s">
        <v>952</v>
      </c>
      <c r="F2449" s="186" t="s">
        <v>3873</v>
      </c>
      <c r="G2449" s="186">
        <v>93161601</v>
      </c>
      <c r="H2449" s="229" t="s">
        <v>3874</v>
      </c>
      <c r="I2449" s="186">
        <v>10</v>
      </c>
      <c r="J2449" s="387" t="s">
        <v>3754</v>
      </c>
      <c r="K2449" s="382">
        <v>158000000</v>
      </c>
      <c r="L2449" s="270">
        <v>1</v>
      </c>
      <c r="M2449" s="186" t="s">
        <v>765</v>
      </c>
      <c r="N2449" s="186" t="s">
        <v>3875</v>
      </c>
      <c r="O2449" s="186" t="s">
        <v>127</v>
      </c>
      <c r="P2449" s="186" t="s">
        <v>127</v>
      </c>
      <c r="Q2449" s="186" t="s">
        <v>3706</v>
      </c>
    </row>
    <row r="2450" spans="1:21" ht="20.100000000000001" customHeight="1" x14ac:dyDescent="0.2">
      <c r="A2450" s="186" t="s">
        <v>3536</v>
      </c>
      <c r="B2450" s="186" t="s">
        <v>3537</v>
      </c>
      <c r="C2450" s="186" t="s">
        <v>3703</v>
      </c>
      <c r="D2450" s="186" t="s">
        <v>3703</v>
      </c>
      <c r="E2450" s="186" t="s">
        <v>952</v>
      </c>
      <c r="F2450" s="186" t="s">
        <v>3873</v>
      </c>
      <c r="G2450" s="186">
        <v>93161601</v>
      </c>
      <c r="H2450" s="229" t="s">
        <v>3874</v>
      </c>
      <c r="I2450" s="186">
        <v>10</v>
      </c>
      <c r="J2450" s="387" t="s">
        <v>3754</v>
      </c>
      <c r="K2450" s="382">
        <v>6000000</v>
      </c>
      <c r="L2450" s="270">
        <v>1</v>
      </c>
      <c r="M2450" s="186" t="s">
        <v>765</v>
      </c>
      <c r="N2450" s="186" t="s">
        <v>3876</v>
      </c>
      <c r="O2450" s="186" t="s">
        <v>127</v>
      </c>
      <c r="P2450" s="186" t="s">
        <v>127</v>
      </c>
      <c r="Q2450" s="186" t="s">
        <v>3706</v>
      </c>
    </row>
    <row r="2451" spans="1:21" ht="20.100000000000001" customHeight="1" x14ac:dyDescent="0.2">
      <c r="A2451" s="186" t="s">
        <v>3553</v>
      </c>
      <c r="B2451" s="186" t="s">
        <v>3554</v>
      </c>
      <c r="C2451" s="186" t="s">
        <v>787</v>
      </c>
      <c r="D2451" s="186" t="s">
        <v>787</v>
      </c>
      <c r="E2451" s="186" t="s">
        <v>952</v>
      </c>
      <c r="F2451" s="186" t="s">
        <v>3873</v>
      </c>
      <c r="G2451" s="186">
        <v>93161601</v>
      </c>
      <c r="H2451" s="229" t="s">
        <v>3874</v>
      </c>
      <c r="I2451" s="186">
        <v>10</v>
      </c>
      <c r="J2451" s="387" t="s">
        <v>3754</v>
      </c>
      <c r="K2451" s="382">
        <v>12000000</v>
      </c>
      <c r="L2451" s="270">
        <v>1</v>
      </c>
      <c r="M2451" s="186" t="s">
        <v>765</v>
      </c>
      <c r="N2451" s="186" t="s">
        <v>3877</v>
      </c>
      <c r="O2451" s="186" t="s">
        <v>127</v>
      </c>
      <c r="P2451" s="186" t="s">
        <v>127</v>
      </c>
      <c r="Q2451" s="186" t="s">
        <v>3706</v>
      </c>
    </row>
    <row r="2452" spans="1:21" ht="20.100000000000001" customHeight="1" x14ac:dyDescent="0.2">
      <c r="A2452" s="186" t="s">
        <v>3517</v>
      </c>
      <c r="B2452" s="186" t="s">
        <v>3518</v>
      </c>
      <c r="C2452" s="186" t="s">
        <v>342</v>
      </c>
      <c r="D2452" s="186" t="s">
        <v>342</v>
      </c>
      <c r="E2452" s="186" t="s">
        <v>957</v>
      </c>
      <c r="F2452" s="186" t="s">
        <v>3873</v>
      </c>
      <c r="G2452" s="186">
        <v>93161701</v>
      </c>
      <c r="H2452" s="229" t="s">
        <v>3878</v>
      </c>
      <c r="I2452" s="186">
        <v>10</v>
      </c>
      <c r="J2452" s="387" t="s">
        <v>3754</v>
      </c>
      <c r="K2452" s="382">
        <v>83640000</v>
      </c>
      <c r="L2452" s="270">
        <v>1</v>
      </c>
      <c r="M2452" s="186" t="s">
        <v>765</v>
      </c>
      <c r="N2452" s="186" t="s">
        <v>3875</v>
      </c>
      <c r="O2452" s="186" t="s">
        <v>127</v>
      </c>
      <c r="P2452" s="186" t="s">
        <v>127</v>
      </c>
      <c r="Q2452" s="186" t="s">
        <v>3706</v>
      </c>
    </row>
    <row r="2453" spans="1:21" ht="20.100000000000001" customHeight="1" x14ac:dyDescent="0.2">
      <c r="A2453" s="186" t="s">
        <v>3640</v>
      </c>
      <c r="B2453" s="186" t="s">
        <v>3641</v>
      </c>
      <c r="C2453" s="186" t="s">
        <v>3641</v>
      </c>
      <c r="D2453" s="186" t="s">
        <v>3641</v>
      </c>
      <c r="E2453" s="186" t="s">
        <v>952</v>
      </c>
      <c r="F2453" s="186" t="s">
        <v>3873</v>
      </c>
      <c r="G2453" s="186">
        <v>93161601</v>
      </c>
      <c r="H2453" s="229" t="s">
        <v>3874</v>
      </c>
      <c r="I2453" s="186">
        <v>10</v>
      </c>
      <c r="J2453" s="387" t="s">
        <v>3754</v>
      </c>
      <c r="K2453" s="382">
        <v>1000000</v>
      </c>
      <c r="L2453" s="270">
        <v>1</v>
      </c>
      <c r="M2453" s="186" t="s">
        <v>765</v>
      </c>
      <c r="N2453" s="186" t="s">
        <v>3875</v>
      </c>
      <c r="O2453" s="186" t="s">
        <v>127</v>
      </c>
      <c r="P2453" s="186" t="s">
        <v>127</v>
      </c>
      <c r="Q2453" s="186" t="s">
        <v>3706</v>
      </c>
    </row>
    <row r="2454" spans="1:21" ht="20.100000000000001" customHeight="1" x14ac:dyDescent="0.2">
      <c r="A2454" s="186" t="s">
        <v>3640</v>
      </c>
      <c r="B2454" s="186" t="s">
        <v>3641</v>
      </c>
      <c r="C2454" s="186" t="s">
        <v>3641</v>
      </c>
      <c r="D2454" s="186" t="s">
        <v>3641</v>
      </c>
      <c r="E2454" s="186" t="s">
        <v>957</v>
      </c>
      <c r="F2454" s="186" t="s">
        <v>3873</v>
      </c>
      <c r="G2454" s="186">
        <v>93161701</v>
      </c>
      <c r="H2454" s="229" t="s">
        <v>3878</v>
      </c>
      <c r="I2454" s="186">
        <v>10</v>
      </c>
      <c r="J2454" s="387" t="s">
        <v>3754</v>
      </c>
      <c r="K2454" s="382">
        <v>1100000</v>
      </c>
      <c r="L2454" s="270">
        <v>1</v>
      </c>
      <c r="M2454" s="186" t="s">
        <v>765</v>
      </c>
      <c r="N2454" s="186" t="s">
        <v>3875</v>
      </c>
      <c r="O2454" s="186" t="s">
        <v>127</v>
      </c>
      <c r="P2454" s="186" t="s">
        <v>127</v>
      </c>
      <c r="Q2454" s="186" t="s">
        <v>3706</v>
      </c>
    </row>
    <row r="2455" spans="1:21" ht="20.100000000000001" customHeight="1" x14ac:dyDescent="0.2">
      <c r="A2455" s="186" t="s">
        <v>3536</v>
      </c>
      <c r="B2455" s="186" t="s">
        <v>3537</v>
      </c>
      <c r="C2455" s="186" t="s">
        <v>3703</v>
      </c>
      <c r="D2455" s="186" t="s">
        <v>3703</v>
      </c>
      <c r="E2455" s="186" t="s">
        <v>957</v>
      </c>
      <c r="F2455" s="186" t="s">
        <v>3873</v>
      </c>
      <c r="G2455" s="186">
        <v>93161701</v>
      </c>
      <c r="H2455" s="229" t="s">
        <v>3879</v>
      </c>
      <c r="I2455" s="186">
        <v>10</v>
      </c>
      <c r="J2455" s="387" t="s">
        <v>3754</v>
      </c>
      <c r="K2455" s="382">
        <v>129000000</v>
      </c>
      <c r="L2455" s="270">
        <v>1</v>
      </c>
      <c r="M2455" s="186" t="s">
        <v>765</v>
      </c>
      <c r="N2455" s="186" t="s">
        <v>3876</v>
      </c>
      <c r="O2455" s="186" t="s">
        <v>127</v>
      </c>
      <c r="P2455" s="186" t="s">
        <v>127</v>
      </c>
      <c r="Q2455" s="186" t="s">
        <v>3706</v>
      </c>
    </row>
    <row r="2456" spans="1:21" ht="20.100000000000001" customHeight="1" x14ac:dyDescent="0.2">
      <c r="A2456" s="186" t="s">
        <v>3553</v>
      </c>
      <c r="B2456" s="186" t="s">
        <v>3554</v>
      </c>
      <c r="C2456" s="186" t="s">
        <v>787</v>
      </c>
      <c r="D2456" s="186" t="s">
        <v>787</v>
      </c>
      <c r="E2456" s="186" t="s">
        <v>957</v>
      </c>
      <c r="F2456" s="186" t="s">
        <v>3873</v>
      </c>
      <c r="G2456" s="186">
        <v>93142005</v>
      </c>
      <c r="H2456" s="229" t="s">
        <v>3879</v>
      </c>
      <c r="I2456" s="186">
        <v>10</v>
      </c>
      <c r="J2456" s="387" t="s">
        <v>3754</v>
      </c>
      <c r="K2456" s="382">
        <v>34430000</v>
      </c>
      <c r="L2456" s="270">
        <v>1</v>
      </c>
      <c r="M2456" s="186" t="s">
        <v>765</v>
      </c>
      <c r="N2456" s="186" t="s">
        <v>3880</v>
      </c>
      <c r="O2456" s="186" t="s">
        <v>127</v>
      </c>
      <c r="P2456" s="186" t="s">
        <v>127</v>
      </c>
      <c r="Q2456" s="186" t="s">
        <v>3706</v>
      </c>
    </row>
    <row r="2457" spans="1:21" ht="20.100000000000001" customHeight="1" x14ac:dyDescent="0.2">
      <c r="A2457" s="186" t="s">
        <v>3744</v>
      </c>
      <c r="B2457" s="186" t="s">
        <v>3745</v>
      </c>
      <c r="C2457" s="186" t="s">
        <v>41</v>
      </c>
      <c r="D2457" s="186" t="s">
        <v>41</v>
      </c>
      <c r="E2457" s="186" t="s">
        <v>957</v>
      </c>
      <c r="F2457" s="186" t="s">
        <v>3873</v>
      </c>
      <c r="G2457" s="186">
        <v>93161701</v>
      </c>
      <c r="H2457" s="229" t="s">
        <v>3879</v>
      </c>
      <c r="I2457" s="186">
        <v>10</v>
      </c>
      <c r="J2457" s="387" t="s">
        <v>3754</v>
      </c>
      <c r="K2457" s="382">
        <v>5000000</v>
      </c>
      <c r="L2457" s="270">
        <v>1</v>
      </c>
      <c r="M2457" s="186" t="s">
        <v>765</v>
      </c>
      <c r="N2457" s="186" t="s">
        <v>3875</v>
      </c>
      <c r="O2457" s="186" t="s">
        <v>127</v>
      </c>
      <c r="P2457" s="186" t="s">
        <v>127</v>
      </c>
      <c r="Q2457" s="186" t="s">
        <v>3706</v>
      </c>
    </row>
    <row r="2458" spans="1:21" ht="20.100000000000001" customHeight="1" x14ac:dyDescent="0.2">
      <c r="A2458" s="186" t="s">
        <v>3567</v>
      </c>
      <c r="B2458" s="186" t="s">
        <v>3568</v>
      </c>
      <c r="C2458" s="186" t="s">
        <v>3568</v>
      </c>
      <c r="D2458" s="186" t="s">
        <v>3568</v>
      </c>
      <c r="E2458" s="186" t="s">
        <v>957</v>
      </c>
      <c r="F2458" s="186" t="s">
        <v>3873</v>
      </c>
      <c r="G2458" s="186">
        <v>93161701</v>
      </c>
      <c r="H2458" s="229" t="s">
        <v>3879</v>
      </c>
      <c r="I2458" s="186">
        <v>10</v>
      </c>
      <c r="J2458" s="387" t="s">
        <v>3754</v>
      </c>
      <c r="K2458" s="382">
        <v>12000000</v>
      </c>
      <c r="L2458" s="270">
        <v>1</v>
      </c>
      <c r="M2458" s="186" t="s">
        <v>765</v>
      </c>
      <c r="N2458" s="186" t="s">
        <v>3875</v>
      </c>
      <c r="O2458" s="186" t="s">
        <v>127</v>
      </c>
      <c r="P2458" s="186" t="s">
        <v>127</v>
      </c>
      <c r="Q2458" s="186" t="s">
        <v>3706</v>
      </c>
    </row>
    <row r="2459" spans="1:21" ht="20.100000000000001" customHeight="1" x14ac:dyDescent="0.2">
      <c r="A2459" s="186" t="s">
        <v>3517</v>
      </c>
      <c r="B2459" s="186" t="s">
        <v>3518</v>
      </c>
      <c r="C2459" s="186" t="s">
        <v>342</v>
      </c>
      <c r="D2459" s="186" t="s">
        <v>342</v>
      </c>
      <c r="E2459" s="186" t="s">
        <v>3881</v>
      </c>
      <c r="F2459" s="186" t="s">
        <v>3873</v>
      </c>
      <c r="G2459" s="186">
        <v>93161701</v>
      </c>
      <c r="H2459" s="229" t="s">
        <v>3882</v>
      </c>
      <c r="I2459" s="186">
        <v>10</v>
      </c>
      <c r="J2459" s="387" t="s">
        <v>3754</v>
      </c>
      <c r="K2459" s="382">
        <v>1500000</v>
      </c>
      <c r="L2459" s="270">
        <v>1</v>
      </c>
      <c r="M2459" s="186" t="s">
        <v>765</v>
      </c>
      <c r="N2459" s="186" t="s">
        <v>3875</v>
      </c>
      <c r="O2459" s="186" t="s">
        <v>127</v>
      </c>
      <c r="P2459" s="186" t="s">
        <v>127</v>
      </c>
      <c r="Q2459" s="186" t="s">
        <v>3706</v>
      </c>
    </row>
    <row r="2460" spans="1:21" ht="20.100000000000001" customHeight="1" x14ac:dyDescent="0.2">
      <c r="A2460" s="186" t="s">
        <v>3536</v>
      </c>
      <c r="B2460" s="186" t="s">
        <v>3537</v>
      </c>
      <c r="C2460" s="186" t="s">
        <v>3703</v>
      </c>
      <c r="D2460" s="186" t="s">
        <v>3703</v>
      </c>
      <c r="E2460" s="186" t="s">
        <v>3881</v>
      </c>
      <c r="F2460" s="186" t="s">
        <v>3873</v>
      </c>
      <c r="G2460" s="186">
        <v>93151510</v>
      </c>
      <c r="H2460" s="229" t="s">
        <v>3882</v>
      </c>
      <c r="I2460" s="186">
        <v>10</v>
      </c>
      <c r="J2460" s="387" t="s">
        <v>3754</v>
      </c>
      <c r="K2460" s="382">
        <v>1000000</v>
      </c>
      <c r="L2460" s="270">
        <v>1</v>
      </c>
      <c r="M2460" s="186" t="s">
        <v>765</v>
      </c>
      <c r="N2460" s="186" t="s">
        <v>3876</v>
      </c>
      <c r="O2460" s="186" t="s">
        <v>127</v>
      </c>
      <c r="P2460" s="186" t="s">
        <v>127</v>
      </c>
      <c r="Q2460" s="186" t="s">
        <v>3706</v>
      </c>
    </row>
    <row r="2461" spans="1:21" ht="20.100000000000001" customHeight="1" x14ac:dyDescent="0.2">
      <c r="A2461" s="186" t="s">
        <v>3553</v>
      </c>
      <c r="B2461" s="186" t="s">
        <v>3554</v>
      </c>
      <c r="C2461" s="186" t="s">
        <v>787</v>
      </c>
      <c r="D2461" s="186" t="s">
        <v>787</v>
      </c>
      <c r="E2461" s="186" t="s">
        <v>3881</v>
      </c>
      <c r="F2461" s="186" t="s">
        <v>3873</v>
      </c>
      <c r="G2461" s="186">
        <v>93151510</v>
      </c>
      <c r="H2461" s="229" t="s">
        <v>3882</v>
      </c>
      <c r="I2461" s="186">
        <v>10</v>
      </c>
      <c r="J2461" s="387" t="s">
        <v>3754</v>
      </c>
      <c r="K2461" s="382">
        <v>200000</v>
      </c>
      <c r="L2461" s="270">
        <v>1</v>
      </c>
      <c r="M2461" s="186" t="s">
        <v>765</v>
      </c>
      <c r="N2461" s="186" t="s">
        <v>3877</v>
      </c>
      <c r="O2461" s="186" t="s">
        <v>127</v>
      </c>
      <c r="P2461" s="186" t="s">
        <v>127</v>
      </c>
      <c r="Q2461" s="186" t="s">
        <v>3706</v>
      </c>
    </row>
    <row r="2462" spans="1:21" ht="127.5" x14ac:dyDescent="0.2">
      <c r="A2462" s="136" t="s">
        <v>4020</v>
      </c>
      <c r="B2462" s="137" t="s">
        <v>4021</v>
      </c>
      <c r="C2462" s="154" t="s">
        <v>58</v>
      </c>
      <c r="D2462" s="155" t="s">
        <v>4022</v>
      </c>
      <c r="E2462" s="139" t="s">
        <v>1065</v>
      </c>
      <c r="F2462" s="186" t="s">
        <v>1066</v>
      </c>
      <c r="G2462" s="186">
        <v>27112006</v>
      </c>
      <c r="H2462" s="186" t="s">
        <v>4023</v>
      </c>
      <c r="I2462" s="136">
        <v>10</v>
      </c>
      <c r="J2462" s="141" t="s">
        <v>33</v>
      </c>
      <c r="K2462" s="388">
        <v>2200000</v>
      </c>
      <c r="L2462" s="172">
        <v>1</v>
      </c>
      <c r="M2462" s="137" t="s">
        <v>34</v>
      </c>
      <c r="N2462" s="139" t="s">
        <v>4024</v>
      </c>
      <c r="O2462" s="173" t="s">
        <v>35</v>
      </c>
      <c r="P2462" s="138" t="s">
        <v>79</v>
      </c>
      <c r="Q2462" s="138" t="s">
        <v>683</v>
      </c>
      <c r="U2462" s="58"/>
    </row>
    <row r="2463" spans="1:21" ht="25.5" x14ac:dyDescent="0.2">
      <c r="A2463" s="136" t="s">
        <v>4020</v>
      </c>
      <c r="B2463" s="137" t="s">
        <v>4021</v>
      </c>
      <c r="C2463" s="151" t="s">
        <v>50</v>
      </c>
      <c r="D2463" s="164" t="s">
        <v>4025</v>
      </c>
      <c r="E2463" s="139" t="s">
        <v>1024</v>
      </c>
      <c r="F2463" s="186" t="s">
        <v>87</v>
      </c>
      <c r="G2463" s="186">
        <v>26111701</v>
      </c>
      <c r="H2463" s="186" t="s">
        <v>4026</v>
      </c>
      <c r="I2463" s="174">
        <v>10</v>
      </c>
      <c r="J2463" s="141" t="s">
        <v>33</v>
      </c>
      <c r="K2463" s="388">
        <v>12000000</v>
      </c>
      <c r="L2463" s="186">
        <v>10</v>
      </c>
      <c r="M2463" s="137" t="s">
        <v>34</v>
      </c>
      <c r="N2463" s="145" t="s">
        <v>4027</v>
      </c>
      <c r="O2463" s="177" t="s">
        <v>67</v>
      </c>
      <c r="P2463" s="146" t="s">
        <v>36</v>
      </c>
      <c r="Q2463" s="146" t="s">
        <v>497</v>
      </c>
    </row>
    <row r="2464" spans="1:21" ht="38.25" x14ac:dyDescent="0.2">
      <c r="A2464" s="136" t="s">
        <v>4020</v>
      </c>
      <c r="B2464" s="137" t="s">
        <v>4021</v>
      </c>
      <c r="C2464" s="151" t="s">
        <v>50</v>
      </c>
      <c r="D2464" s="164" t="s">
        <v>4025</v>
      </c>
      <c r="E2464" s="139" t="s">
        <v>1024</v>
      </c>
      <c r="F2464" s="186" t="s">
        <v>87</v>
      </c>
      <c r="G2464" s="186">
        <v>26111704</v>
      </c>
      <c r="H2464" s="186" t="s">
        <v>4028</v>
      </c>
      <c r="I2464" s="174">
        <v>10</v>
      </c>
      <c r="J2464" s="141" t="s">
        <v>33</v>
      </c>
      <c r="K2464" s="388">
        <v>24000000</v>
      </c>
      <c r="L2464" s="186">
        <v>2</v>
      </c>
      <c r="M2464" s="137" t="s">
        <v>34</v>
      </c>
      <c r="N2464" s="145" t="s">
        <v>4029</v>
      </c>
      <c r="O2464" s="177" t="s">
        <v>67</v>
      </c>
      <c r="P2464" s="146" t="s">
        <v>36</v>
      </c>
      <c r="Q2464" s="146" t="s">
        <v>497</v>
      </c>
    </row>
    <row r="2465" spans="1:17" ht="38.25" x14ac:dyDescent="0.2">
      <c r="A2465" s="136" t="s">
        <v>4020</v>
      </c>
      <c r="B2465" s="137" t="s">
        <v>4021</v>
      </c>
      <c r="C2465" s="151" t="s">
        <v>50</v>
      </c>
      <c r="D2465" s="164" t="s">
        <v>4025</v>
      </c>
      <c r="E2465" s="139" t="s">
        <v>1024</v>
      </c>
      <c r="F2465" s="186" t="s">
        <v>87</v>
      </c>
      <c r="G2465" s="186">
        <v>26111704</v>
      </c>
      <c r="H2465" s="186" t="s">
        <v>4030</v>
      </c>
      <c r="I2465" s="174">
        <v>10</v>
      </c>
      <c r="J2465" s="141" t="s">
        <v>33</v>
      </c>
      <c r="K2465" s="388">
        <v>3300000</v>
      </c>
      <c r="L2465" s="186">
        <v>3</v>
      </c>
      <c r="M2465" s="137" t="s">
        <v>34</v>
      </c>
      <c r="N2465" s="145" t="s">
        <v>4031</v>
      </c>
      <c r="O2465" s="177" t="s">
        <v>67</v>
      </c>
      <c r="P2465" s="146" t="s">
        <v>36</v>
      </c>
      <c r="Q2465" s="146" t="s">
        <v>497</v>
      </c>
    </row>
    <row r="2466" spans="1:17" ht="25.5" x14ac:dyDescent="0.2">
      <c r="A2466" s="136" t="s">
        <v>4020</v>
      </c>
      <c r="B2466" s="137" t="s">
        <v>4021</v>
      </c>
      <c r="C2466" s="151" t="s">
        <v>50</v>
      </c>
      <c r="D2466" s="164" t="s">
        <v>4025</v>
      </c>
      <c r="E2466" s="139" t="s">
        <v>1024</v>
      </c>
      <c r="F2466" s="186" t="s">
        <v>87</v>
      </c>
      <c r="G2466" s="186">
        <v>26111701</v>
      </c>
      <c r="H2466" s="186" t="s">
        <v>4032</v>
      </c>
      <c r="I2466" s="174">
        <v>10</v>
      </c>
      <c r="J2466" s="141" t="s">
        <v>33</v>
      </c>
      <c r="K2466" s="388">
        <v>22000000</v>
      </c>
      <c r="L2466" s="186">
        <v>4</v>
      </c>
      <c r="M2466" s="137" t="s">
        <v>34</v>
      </c>
      <c r="N2466" s="145" t="s">
        <v>4033</v>
      </c>
      <c r="O2466" s="177" t="s">
        <v>67</v>
      </c>
      <c r="P2466" s="146" t="s">
        <v>36</v>
      </c>
      <c r="Q2466" s="146" t="s">
        <v>497</v>
      </c>
    </row>
    <row r="2467" spans="1:17" ht="51" x14ac:dyDescent="0.2">
      <c r="A2467" s="136" t="s">
        <v>4020</v>
      </c>
      <c r="B2467" s="137" t="s">
        <v>4021</v>
      </c>
      <c r="C2467" s="151" t="s">
        <v>4034</v>
      </c>
      <c r="D2467" s="155" t="s">
        <v>4022</v>
      </c>
      <c r="E2467" s="139" t="s">
        <v>1024</v>
      </c>
      <c r="F2467" s="186" t="s">
        <v>87</v>
      </c>
      <c r="G2467" s="186">
        <v>39111611</v>
      </c>
      <c r="H2467" s="186" t="s">
        <v>4035</v>
      </c>
      <c r="I2467" s="174">
        <v>10</v>
      </c>
      <c r="J2467" s="141" t="s">
        <v>33</v>
      </c>
      <c r="K2467" s="388">
        <v>2000000</v>
      </c>
      <c r="L2467" s="186">
        <v>10</v>
      </c>
      <c r="M2467" s="137" t="s">
        <v>34</v>
      </c>
      <c r="N2467" s="145" t="s">
        <v>4036</v>
      </c>
      <c r="O2467" s="173" t="s">
        <v>35</v>
      </c>
      <c r="P2467" s="138" t="s">
        <v>79</v>
      </c>
      <c r="Q2467" s="138" t="s">
        <v>683</v>
      </c>
    </row>
    <row r="2468" spans="1:17" ht="51" x14ac:dyDescent="0.2">
      <c r="A2468" s="136" t="s">
        <v>4020</v>
      </c>
      <c r="B2468" s="137" t="s">
        <v>4021</v>
      </c>
      <c r="C2468" s="151" t="s">
        <v>4034</v>
      </c>
      <c r="D2468" s="155" t="s">
        <v>4022</v>
      </c>
      <c r="E2468" s="139" t="s">
        <v>1024</v>
      </c>
      <c r="F2468" s="186" t="s">
        <v>87</v>
      </c>
      <c r="G2468" s="186">
        <v>39111611</v>
      </c>
      <c r="H2468" s="186" t="s">
        <v>4037</v>
      </c>
      <c r="I2468" s="174">
        <v>10</v>
      </c>
      <c r="J2468" s="141" t="s">
        <v>33</v>
      </c>
      <c r="K2468" s="388">
        <v>750000</v>
      </c>
      <c r="L2468" s="186">
        <v>3</v>
      </c>
      <c r="M2468" s="137" t="s">
        <v>34</v>
      </c>
      <c r="N2468" s="145" t="s">
        <v>4036</v>
      </c>
      <c r="O2468" s="173" t="s">
        <v>35</v>
      </c>
      <c r="P2468" s="138" t="s">
        <v>79</v>
      </c>
      <c r="Q2468" s="138" t="s">
        <v>683</v>
      </c>
    </row>
    <row r="2469" spans="1:17" ht="51" x14ac:dyDescent="0.2">
      <c r="A2469" s="136" t="s">
        <v>4020</v>
      </c>
      <c r="B2469" s="137" t="s">
        <v>4021</v>
      </c>
      <c r="C2469" s="151" t="s">
        <v>4034</v>
      </c>
      <c r="D2469" s="155" t="s">
        <v>4022</v>
      </c>
      <c r="E2469" s="139" t="s">
        <v>1024</v>
      </c>
      <c r="F2469" s="186" t="s">
        <v>87</v>
      </c>
      <c r="G2469" s="186">
        <v>46171604</v>
      </c>
      <c r="H2469" s="186" t="s">
        <v>4038</v>
      </c>
      <c r="I2469" s="174">
        <v>10</v>
      </c>
      <c r="J2469" s="141" t="s">
        <v>33</v>
      </c>
      <c r="K2469" s="388">
        <v>8600000</v>
      </c>
      <c r="L2469" s="186">
        <v>2</v>
      </c>
      <c r="M2469" s="137" t="s">
        <v>34</v>
      </c>
      <c r="N2469" s="145" t="s">
        <v>4039</v>
      </c>
      <c r="O2469" s="173" t="s">
        <v>35</v>
      </c>
      <c r="P2469" s="138" t="s">
        <v>79</v>
      </c>
      <c r="Q2469" s="138" t="s">
        <v>683</v>
      </c>
    </row>
    <row r="2470" spans="1:17" ht="38.25" x14ac:dyDescent="0.2">
      <c r="A2470" s="136" t="s">
        <v>4020</v>
      </c>
      <c r="B2470" s="137" t="s">
        <v>4021</v>
      </c>
      <c r="C2470" s="151" t="s">
        <v>50</v>
      </c>
      <c r="D2470" s="164" t="s">
        <v>4025</v>
      </c>
      <c r="E2470" s="139" t="s">
        <v>760</v>
      </c>
      <c r="F2470" s="186" t="s">
        <v>89</v>
      </c>
      <c r="G2470" s="186">
        <v>41113633</v>
      </c>
      <c r="H2470" s="186" t="s">
        <v>4040</v>
      </c>
      <c r="I2470" s="174">
        <v>10</v>
      </c>
      <c r="J2470" s="141" t="s">
        <v>33</v>
      </c>
      <c r="K2470" s="388">
        <v>2000000</v>
      </c>
      <c r="L2470" s="186">
        <v>10</v>
      </c>
      <c r="M2470" s="137" t="s">
        <v>34</v>
      </c>
      <c r="N2470" s="145" t="s">
        <v>4041</v>
      </c>
      <c r="O2470" s="177" t="s">
        <v>67</v>
      </c>
      <c r="P2470" s="146" t="s">
        <v>36</v>
      </c>
      <c r="Q2470" s="146" t="s">
        <v>497</v>
      </c>
    </row>
    <row r="2471" spans="1:17" ht="38.25" x14ac:dyDescent="0.2">
      <c r="A2471" s="136" t="s">
        <v>4020</v>
      </c>
      <c r="B2471" s="137" t="s">
        <v>4021</v>
      </c>
      <c r="C2471" s="151" t="s">
        <v>50</v>
      </c>
      <c r="D2471" s="164" t="s">
        <v>4025</v>
      </c>
      <c r="E2471" s="139" t="s">
        <v>760</v>
      </c>
      <c r="F2471" s="186" t="s">
        <v>89</v>
      </c>
      <c r="G2471" s="186">
        <v>43222814</v>
      </c>
      <c r="H2471" s="186" t="s">
        <v>4042</v>
      </c>
      <c r="I2471" s="174">
        <v>10</v>
      </c>
      <c r="J2471" s="141" t="s">
        <v>33</v>
      </c>
      <c r="K2471" s="388">
        <v>700000</v>
      </c>
      <c r="L2471" s="186">
        <v>10</v>
      </c>
      <c r="M2471" s="137" t="s">
        <v>34</v>
      </c>
      <c r="N2471" s="145" t="s">
        <v>4041</v>
      </c>
      <c r="O2471" s="177" t="s">
        <v>67</v>
      </c>
      <c r="P2471" s="146" t="s">
        <v>36</v>
      </c>
      <c r="Q2471" s="146" t="s">
        <v>497</v>
      </c>
    </row>
    <row r="2472" spans="1:17" ht="38.25" x14ac:dyDescent="0.2">
      <c r="A2472" s="136" t="s">
        <v>4020</v>
      </c>
      <c r="B2472" s="137" t="s">
        <v>4021</v>
      </c>
      <c r="C2472" s="151" t="s">
        <v>50</v>
      </c>
      <c r="D2472" s="164" t="s">
        <v>4025</v>
      </c>
      <c r="E2472" s="139" t="s">
        <v>760</v>
      </c>
      <c r="F2472" s="186" t="s">
        <v>89</v>
      </c>
      <c r="G2472" s="186">
        <v>43221706</v>
      </c>
      <c r="H2472" s="186" t="s">
        <v>4043</v>
      </c>
      <c r="I2472" s="174">
        <v>10</v>
      </c>
      <c r="J2472" s="141" t="s">
        <v>33</v>
      </c>
      <c r="K2472" s="388">
        <v>2500000</v>
      </c>
      <c r="L2472" s="186">
        <v>10</v>
      </c>
      <c r="M2472" s="137" t="s">
        <v>34</v>
      </c>
      <c r="N2472" s="145" t="s">
        <v>4041</v>
      </c>
      <c r="O2472" s="177" t="s">
        <v>67</v>
      </c>
      <c r="P2472" s="146" t="s">
        <v>36</v>
      </c>
      <c r="Q2472" s="146" t="s">
        <v>497</v>
      </c>
    </row>
    <row r="2473" spans="1:17" ht="38.25" x14ac:dyDescent="0.2">
      <c r="A2473" s="136" t="s">
        <v>4020</v>
      </c>
      <c r="B2473" s="137" t="s">
        <v>4021</v>
      </c>
      <c r="C2473" s="151" t="s">
        <v>50</v>
      </c>
      <c r="D2473" s="164" t="s">
        <v>4025</v>
      </c>
      <c r="E2473" s="139" t="s">
        <v>760</v>
      </c>
      <c r="F2473" s="186" t="s">
        <v>89</v>
      </c>
      <c r="G2473" s="186">
        <v>41113633</v>
      </c>
      <c r="H2473" s="186" t="s">
        <v>4044</v>
      </c>
      <c r="I2473" s="174">
        <v>10</v>
      </c>
      <c r="J2473" s="141" t="s">
        <v>33</v>
      </c>
      <c r="K2473" s="388">
        <v>1500000</v>
      </c>
      <c r="L2473" s="186">
        <v>10</v>
      </c>
      <c r="M2473" s="137" t="s">
        <v>34</v>
      </c>
      <c r="N2473" s="145" t="s">
        <v>4041</v>
      </c>
      <c r="O2473" s="177" t="s">
        <v>67</v>
      </c>
      <c r="P2473" s="146" t="s">
        <v>36</v>
      </c>
      <c r="Q2473" s="146" t="s">
        <v>497</v>
      </c>
    </row>
    <row r="2474" spans="1:17" ht="38.25" x14ac:dyDescent="0.2">
      <c r="A2474" s="136" t="s">
        <v>4020</v>
      </c>
      <c r="B2474" s="137" t="s">
        <v>4021</v>
      </c>
      <c r="C2474" s="151" t="s">
        <v>50</v>
      </c>
      <c r="D2474" s="164" t="s">
        <v>4025</v>
      </c>
      <c r="E2474" s="139" t="s">
        <v>760</v>
      </c>
      <c r="F2474" s="186" t="s">
        <v>89</v>
      </c>
      <c r="G2474" s="186">
        <v>32131000</v>
      </c>
      <c r="H2474" s="186" t="s">
        <v>4045</v>
      </c>
      <c r="I2474" s="174">
        <v>10</v>
      </c>
      <c r="J2474" s="141" t="s">
        <v>33</v>
      </c>
      <c r="K2474" s="388">
        <v>1000000</v>
      </c>
      <c r="L2474" s="186">
        <v>10</v>
      </c>
      <c r="M2474" s="137" t="s">
        <v>34</v>
      </c>
      <c r="N2474" s="145" t="s">
        <v>4041</v>
      </c>
      <c r="O2474" s="177" t="s">
        <v>67</v>
      </c>
      <c r="P2474" s="146" t="s">
        <v>36</v>
      </c>
      <c r="Q2474" s="146" t="s">
        <v>497</v>
      </c>
    </row>
    <row r="2475" spans="1:17" ht="38.25" x14ac:dyDescent="0.2">
      <c r="A2475" s="136" t="s">
        <v>4020</v>
      </c>
      <c r="B2475" s="137" t="s">
        <v>4021</v>
      </c>
      <c r="C2475" s="151" t="s">
        <v>50</v>
      </c>
      <c r="D2475" s="164" t="s">
        <v>4025</v>
      </c>
      <c r="E2475" s="139" t="s">
        <v>760</v>
      </c>
      <c r="F2475" s="186" t="s">
        <v>89</v>
      </c>
      <c r="G2475" s="186">
        <v>41113633</v>
      </c>
      <c r="H2475" s="186" t="s">
        <v>4046</v>
      </c>
      <c r="I2475" s="174">
        <v>10</v>
      </c>
      <c r="J2475" s="141" t="s">
        <v>33</v>
      </c>
      <c r="K2475" s="388">
        <v>2000000</v>
      </c>
      <c r="L2475" s="186">
        <v>10</v>
      </c>
      <c r="M2475" s="137" t="s">
        <v>34</v>
      </c>
      <c r="N2475" s="145" t="s">
        <v>4041</v>
      </c>
      <c r="O2475" s="177" t="s">
        <v>67</v>
      </c>
      <c r="P2475" s="146" t="s">
        <v>36</v>
      </c>
      <c r="Q2475" s="146" t="s">
        <v>497</v>
      </c>
    </row>
    <row r="2476" spans="1:17" ht="51" x14ac:dyDescent="0.2">
      <c r="A2476" s="136" t="s">
        <v>4020</v>
      </c>
      <c r="B2476" s="137" t="s">
        <v>4021</v>
      </c>
      <c r="C2476" s="151" t="s">
        <v>50</v>
      </c>
      <c r="D2476" s="155" t="s">
        <v>4022</v>
      </c>
      <c r="E2476" s="139" t="s">
        <v>760</v>
      </c>
      <c r="F2476" s="186" t="s">
        <v>89</v>
      </c>
      <c r="G2476" s="186">
        <v>45111616</v>
      </c>
      <c r="H2476" s="186" t="s">
        <v>4047</v>
      </c>
      <c r="I2476" s="174">
        <v>10</v>
      </c>
      <c r="J2476" s="141" t="s">
        <v>33</v>
      </c>
      <c r="K2476" s="388">
        <v>25000000</v>
      </c>
      <c r="L2476" s="186">
        <v>1</v>
      </c>
      <c r="M2476" s="144" t="s">
        <v>34</v>
      </c>
      <c r="N2476" s="145" t="s">
        <v>4048</v>
      </c>
      <c r="O2476" s="173" t="s">
        <v>35</v>
      </c>
      <c r="P2476" s="138" t="s">
        <v>79</v>
      </c>
      <c r="Q2476" s="138" t="s">
        <v>683</v>
      </c>
    </row>
    <row r="2477" spans="1:17" ht="38.25" x14ac:dyDescent="0.2">
      <c r="A2477" s="136" t="s">
        <v>4020</v>
      </c>
      <c r="B2477" s="137" t="s">
        <v>4021</v>
      </c>
      <c r="C2477" s="151" t="s">
        <v>1081</v>
      </c>
      <c r="D2477" s="155" t="s">
        <v>4049</v>
      </c>
      <c r="E2477" s="139" t="s">
        <v>1072</v>
      </c>
      <c r="F2477" s="186" t="s">
        <v>91</v>
      </c>
      <c r="G2477" s="186">
        <v>46181804</v>
      </c>
      <c r="H2477" s="186" t="s">
        <v>4050</v>
      </c>
      <c r="I2477" s="174">
        <v>10</v>
      </c>
      <c r="J2477" s="141" t="s">
        <v>33</v>
      </c>
      <c r="K2477" s="388">
        <v>240000</v>
      </c>
      <c r="L2477" s="186">
        <v>10</v>
      </c>
      <c r="M2477" s="144" t="s">
        <v>4051</v>
      </c>
      <c r="N2477" s="145" t="s">
        <v>4052</v>
      </c>
      <c r="O2477" s="173" t="s">
        <v>67</v>
      </c>
      <c r="P2477" s="138" t="s">
        <v>35</v>
      </c>
      <c r="Q2477" s="138" t="s">
        <v>497</v>
      </c>
    </row>
    <row r="2478" spans="1:17" ht="51" x14ac:dyDescent="0.2">
      <c r="A2478" s="136" t="s">
        <v>4020</v>
      </c>
      <c r="B2478" s="137" t="s">
        <v>4021</v>
      </c>
      <c r="C2478" s="151" t="s">
        <v>50</v>
      </c>
      <c r="D2478" s="164" t="s">
        <v>4025</v>
      </c>
      <c r="E2478" s="139" t="s">
        <v>763</v>
      </c>
      <c r="F2478" s="186" t="s">
        <v>107</v>
      </c>
      <c r="G2478" s="186">
        <v>43231500</v>
      </c>
      <c r="H2478" s="186" t="s">
        <v>4053</v>
      </c>
      <c r="I2478" s="174">
        <v>10</v>
      </c>
      <c r="J2478" s="141" t="s">
        <v>33</v>
      </c>
      <c r="K2478" s="388">
        <v>18000000</v>
      </c>
      <c r="L2478" s="186">
        <v>21</v>
      </c>
      <c r="M2478" s="144" t="s">
        <v>34</v>
      </c>
      <c r="N2478" s="145" t="s">
        <v>4054</v>
      </c>
      <c r="O2478" s="173" t="s">
        <v>67</v>
      </c>
      <c r="P2478" s="138" t="s">
        <v>80</v>
      </c>
      <c r="Q2478" s="138" t="s">
        <v>683</v>
      </c>
    </row>
    <row r="2479" spans="1:17" ht="178.5" x14ac:dyDescent="0.2">
      <c r="A2479" s="136" t="s">
        <v>4020</v>
      </c>
      <c r="B2479" s="137" t="s">
        <v>4021</v>
      </c>
      <c r="C2479" s="154" t="s">
        <v>58</v>
      </c>
      <c r="D2479" s="155" t="s">
        <v>4055</v>
      </c>
      <c r="E2479" s="139" t="s">
        <v>1092</v>
      </c>
      <c r="F2479" s="186" t="s">
        <v>1093</v>
      </c>
      <c r="G2479" s="186">
        <v>50201712</v>
      </c>
      <c r="H2479" s="186" t="s">
        <v>4056</v>
      </c>
      <c r="I2479" s="174">
        <v>10</v>
      </c>
      <c r="J2479" s="141" t="s">
        <v>33</v>
      </c>
      <c r="K2479" s="388">
        <v>800000</v>
      </c>
      <c r="L2479" s="186">
        <v>1</v>
      </c>
      <c r="M2479" s="144" t="s">
        <v>4057</v>
      </c>
      <c r="N2479" s="145" t="s">
        <v>4058</v>
      </c>
      <c r="O2479" s="173" t="s">
        <v>68</v>
      </c>
      <c r="P2479" s="138" t="s">
        <v>67</v>
      </c>
      <c r="Q2479" s="138" t="s">
        <v>497</v>
      </c>
    </row>
    <row r="2480" spans="1:17" ht="38.25" x14ac:dyDescent="0.2">
      <c r="A2480" s="136" t="s">
        <v>4020</v>
      </c>
      <c r="B2480" s="137" t="s">
        <v>4021</v>
      </c>
      <c r="C2480" s="154" t="s">
        <v>58</v>
      </c>
      <c r="D2480" s="155" t="s">
        <v>4055</v>
      </c>
      <c r="E2480" s="139" t="s">
        <v>776</v>
      </c>
      <c r="F2480" s="186" t="s">
        <v>110</v>
      </c>
      <c r="G2480" s="186">
        <v>50201706</v>
      </c>
      <c r="H2480" s="186" t="s">
        <v>4059</v>
      </c>
      <c r="I2480" s="174">
        <v>10</v>
      </c>
      <c r="J2480" s="141" t="s">
        <v>33</v>
      </c>
      <c r="K2480" s="388">
        <v>25000000</v>
      </c>
      <c r="L2480" s="186">
        <v>1</v>
      </c>
      <c r="M2480" s="144" t="s">
        <v>4057</v>
      </c>
      <c r="N2480" s="145" t="s">
        <v>4060</v>
      </c>
      <c r="O2480" s="173" t="s">
        <v>68</v>
      </c>
      <c r="P2480" s="138" t="s">
        <v>67</v>
      </c>
      <c r="Q2480" s="138" t="s">
        <v>497</v>
      </c>
    </row>
    <row r="2481" spans="1:17" ht="178.5" x14ac:dyDescent="0.2">
      <c r="A2481" s="136" t="s">
        <v>4020</v>
      </c>
      <c r="B2481" s="137" t="s">
        <v>4021</v>
      </c>
      <c r="C2481" s="154" t="s">
        <v>58</v>
      </c>
      <c r="D2481" s="155" t="s">
        <v>4055</v>
      </c>
      <c r="E2481" s="139" t="s">
        <v>776</v>
      </c>
      <c r="F2481" s="186" t="s">
        <v>110</v>
      </c>
      <c r="G2481" s="186">
        <v>50201706</v>
      </c>
      <c r="H2481" s="186" t="s">
        <v>4061</v>
      </c>
      <c r="I2481" s="174">
        <v>10</v>
      </c>
      <c r="J2481" s="141" t="s">
        <v>33</v>
      </c>
      <c r="K2481" s="388">
        <v>7000000</v>
      </c>
      <c r="L2481" s="186">
        <v>1</v>
      </c>
      <c r="M2481" s="144" t="s">
        <v>4057</v>
      </c>
      <c r="N2481" s="145" t="s">
        <v>4058</v>
      </c>
      <c r="O2481" s="173" t="s">
        <v>68</v>
      </c>
      <c r="P2481" s="138" t="s">
        <v>67</v>
      </c>
      <c r="Q2481" s="138" t="s">
        <v>497</v>
      </c>
    </row>
    <row r="2482" spans="1:17" ht="38.25" x14ac:dyDescent="0.2">
      <c r="A2482" s="136" t="s">
        <v>4020</v>
      </c>
      <c r="B2482" s="137" t="s">
        <v>4021</v>
      </c>
      <c r="C2482" s="154" t="s">
        <v>58</v>
      </c>
      <c r="D2482" s="155" t="s">
        <v>4055</v>
      </c>
      <c r="E2482" s="139" t="s">
        <v>776</v>
      </c>
      <c r="F2482" s="186" t="s">
        <v>110</v>
      </c>
      <c r="G2482" s="186">
        <v>50161509</v>
      </c>
      <c r="H2482" s="186" t="s">
        <v>4062</v>
      </c>
      <c r="I2482" s="174">
        <v>10</v>
      </c>
      <c r="J2482" s="141" t="s">
        <v>33</v>
      </c>
      <c r="K2482" s="388">
        <v>18000000</v>
      </c>
      <c r="L2482" s="186">
        <v>1</v>
      </c>
      <c r="M2482" s="144" t="s">
        <v>4057</v>
      </c>
      <c r="N2482" s="145" t="s">
        <v>4063</v>
      </c>
      <c r="O2482" s="173" t="s">
        <v>68</v>
      </c>
      <c r="P2482" s="138" t="s">
        <v>67</v>
      </c>
      <c r="Q2482" s="138" t="s">
        <v>497</v>
      </c>
    </row>
    <row r="2483" spans="1:17" ht="38.25" x14ac:dyDescent="0.2">
      <c r="A2483" s="136" t="s">
        <v>4020</v>
      </c>
      <c r="B2483" s="137" t="s">
        <v>4021</v>
      </c>
      <c r="C2483" s="154" t="s">
        <v>58</v>
      </c>
      <c r="D2483" s="155" t="s">
        <v>4049</v>
      </c>
      <c r="E2483" s="139" t="s">
        <v>1101</v>
      </c>
      <c r="F2483" s="186" t="s">
        <v>189</v>
      </c>
      <c r="G2483" s="186">
        <v>42131606</v>
      </c>
      <c r="H2483" s="186" t="s">
        <v>4064</v>
      </c>
      <c r="I2483" s="174">
        <v>10</v>
      </c>
      <c r="J2483" s="141" t="s">
        <v>33</v>
      </c>
      <c r="K2483" s="388">
        <v>500000</v>
      </c>
      <c r="L2483" s="186">
        <v>50</v>
      </c>
      <c r="M2483" s="144" t="s">
        <v>169</v>
      </c>
      <c r="N2483" s="145" t="s">
        <v>4065</v>
      </c>
      <c r="O2483" s="173" t="s">
        <v>35</v>
      </c>
      <c r="P2483" s="138" t="s">
        <v>79</v>
      </c>
      <c r="Q2483" s="138" t="s">
        <v>497</v>
      </c>
    </row>
    <row r="2484" spans="1:17" ht="89.25" x14ac:dyDescent="0.2">
      <c r="A2484" s="136" t="s">
        <v>4020</v>
      </c>
      <c r="B2484" s="137" t="s">
        <v>4021</v>
      </c>
      <c r="C2484" s="154" t="s">
        <v>58</v>
      </c>
      <c r="D2484" s="155" t="s">
        <v>4055</v>
      </c>
      <c r="E2484" s="139" t="s">
        <v>776</v>
      </c>
      <c r="F2484" s="186" t="s">
        <v>229</v>
      </c>
      <c r="G2484" s="186">
        <v>48101903</v>
      </c>
      <c r="H2484" s="186" t="s">
        <v>4066</v>
      </c>
      <c r="I2484" s="174">
        <v>10</v>
      </c>
      <c r="J2484" s="141" t="s">
        <v>33</v>
      </c>
      <c r="K2484" s="388">
        <v>2125000</v>
      </c>
      <c r="L2484" s="186">
        <v>250</v>
      </c>
      <c r="M2484" s="144" t="s">
        <v>140</v>
      </c>
      <c r="N2484" s="145" t="s">
        <v>4067</v>
      </c>
      <c r="O2484" s="173" t="s">
        <v>68</v>
      </c>
      <c r="P2484" s="138" t="s">
        <v>67</v>
      </c>
      <c r="Q2484" s="138" t="s">
        <v>497</v>
      </c>
    </row>
    <row r="2485" spans="1:17" ht="89.25" x14ac:dyDescent="0.2">
      <c r="A2485" s="136" t="s">
        <v>4020</v>
      </c>
      <c r="B2485" s="137" t="s">
        <v>4021</v>
      </c>
      <c r="C2485" s="154" t="s">
        <v>58</v>
      </c>
      <c r="D2485" s="155" t="s">
        <v>4055</v>
      </c>
      <c r="E2485" s="139" t="s">
        <v>776</v>
      </c>
      <c r="F2485" s="186" t="s">
        <v>229</v>
      </c>
      <c r="G2485" s="186">
        <v>48101903</v>
      </c>
      <c r="H2485" s="186" t="s">
        <v>4068</v>
      </c>
      <c r="I2485" s="174">
        <v>10</v>
      </c>
      <c r="J2485" s="141" t="s">
        <v>33</v>
      </c>
      <c r="K2485" s="388">
        <v>2125000</v>
      </c>
      <c r="L2485" s="186">
        <v>250</v>
      </c>
      <c r="M2485" s="144" t="s">
        <v>140</v>
      </c>
      <c r="N2485" s="145" t="s">
        <v>4067</v>
      </c>
      <c r="O2485" s="173" t="s">
        <v>68</v>
      </c>
      <c r="P2485" s="138" t="s">
        <v>67</v>
      </c>
      <c r="Q2485" s="138" t="s">
        <v>497</v>
      </c>
    </row>
    <row r="2486" spans="1:17" ht="76.5" x14ac:dyDescent="0.2">
      <c r="A2486" s="136" t="s">
        <v>4020</v>
      </c>
      <c r="B2486" s="137" t="s">
        <v>4021</v>
      </c>
      <c r="C2486" s="154" t="s">
        <v>58</v>
      </c>
      <c r="D2486" s="155" t="s">
        <v>4069</v>
      </c>
      <c r="E2486" s="139" t="s">
        <v>776</v>
      </c>
      <c r="F2486" s="186" t="s">
        <v>229</v>
      </c>
      <c r="G2486" s="186">
        <v>44121612</v>
      </c>
      <c r="H2486" s="186" t="s">
        <v>4070</v>
      </c>
      <c r="I2486" s="174">
        <v>10</v>
      </c>
      <c r="J2486" s="141" t="s">
        <v>33</v>
      </c>
      <c r="K2486" s="388">
        <v>99760000</v>
      </c>
      <c r="L2486" s="186">
        <v>1</v>
      </c>
      <c r="M2486" s="144" t="s">
        <v>4057</v>
      </c>
      <c r="N2486" s="145" t="s">
        <v>4071</v>
      </c>
      <c r="O2486" s="173" t="s">
        <v>68</v>
      </c>
      <c r="P2486" s="138" t="s">
        <v>67</v>
      </c>
      <c r="Q2486" s="138" t="s">
        <v>683</v>
      </c>
    </row>
    <row r="2487" spans="1:17" ht="89.25" x14ac:dyDescent="0.2">
      <c r="A2487" s="136" t="s">
        <v>4020</v>
      </c>
      <c r="B2487" s="137" t="s">
        <v>4021</v>
      </c>
      <c r="C2487" s="151" t="s">
        <v>234</v>
      </c>
      <c r="D2487" s="155" t="s">
        <v>4072</v>
      </c>
      <c r="E2487" s="139" t="s">
        <v>781</v>
      </c>
      <c r="F2487" s="186" t="s">
        <v>233</v>
      </c>
      <c r="G2487" s="186">
        <v>15101506</v>
      </c>
      <c r="H2487" s="186" t="s">
        <v>4073</v>
      </c>
      <c r="I2487" s="174">
        <v>10</v>
      </c>
      <c r="J2487" s="141" t="s">
        <v>230</v>
      </c>
      <c r="K2487" s="388">
        <v>1092651645.2512498</v>
      </c>
      <c r="L2487" s="186">
        <v>1</v>
      </c>
      <c r="M2487" s="144" t="s">
        <v>4057</v>
      </c>
      <c r="N2487" s="145" t="s">
        <v>4074</v>
      </c>
      <c r="O2487" s="173" t="s">
        <v>127</v>
      </c>
      <c r="P2487" s="138" t="s">
        <v>68</v>
      </c>
      <c r="Q2487" s="138" t="s">
        <v>662</v>
      </c>
    </row>
    <row r="2488" spans="1:17" ht="89.25" x14ac:dyDescent="0.2">
      <c r="A2488" s="136" t="s">
        <v>4020</v>
      </c>
      <c r="B2488" s="137" t="s">
        <v>4021</v>
      </c>
      <c r="C2488" s="151" t="s">
        <v>234</v>
      </c>
      <c r="D2488" s="155" t="s">
        <v>4072</v>
      </c>
      <c r="E2488" s="139" t="s">
        <v>781</v>
      </c>
      <c r="F2488" s="186" t="s">
        <v>233</v>
      </c>
      <c r="G2488" s="186">
        <v>15101506</v>
      </c>
      <c r="H2488" s="186" t="s">
        <v>4075</v>
      </c>
      <c r="I2488" s="174">
        <v>10</v>
      </c>
      <c r="J2488" s="141" t="s">
        <v>33</v>
      </c>
      <c r="K2488" s="388">
        <v>117648354.74875021</v>
      </c>
      <c r="L2488" s="186">
        <v>1</v>
      </c>
      <c r="M2488" s="144" t="s">
        <v>4057</v>
      </c>
      <c r="N2488" s="145" t="s">
        <v>4074</v>
      </c>
      <c r="O2488" s="173" t="s">
        <v>127</v>
      </c>
      <c r="P2488" s="138" t="s">
        <v>127</v>
      </c>
      <c r="Q2488" s="138" t="s">
        <v>4076</v>
      </c>
    </row>
    <row r="2489" spans="1:17" ht="89.25" x14ac:dyDescent="0.2">
      <c r="A2489" s="136" t="s">
        <v>4020</v>
      </c>
      <c r="B2489" s="137" t="s">
        <v>4021</v>
      </c>
      <c r="C2489" s="151" t="s">
        <v>234</v>
      </c>
      <c r="D2489" s="155" t="s">
        <v>4072</v>
      </c>
      <c r="E2489" s="139" t="s">
        <v>781</v>
      </c>
      <c r="F2489" s="186" t="s">
        <v>233</v>
      </c>
      <c r="G2489" s="186">
        <v>15101506</v>
      </c>
      <c r="H2489" s="186" t="s">
        <v>4077</v>
      </c>
      <c r="I2489" s="174">
        <v>10</v>
      </c>
      <c r="J2489" s="141" t="s">
        <v>33</v>
      </c>
      <c r="K2489" s="388">
        <v>25000000</v>
      </c>
      <c r="L2489" s="186">
        <v>1</v>
      </c>
      <c r="M2489" s="144" t="s">
        <v>4057</v>
      </c>
      <c r="N2489" s="145" t="s">
        <v>4074</v>
      </c>
      <c r="O2489" s="173" t="s">
        <v>127</v>
      </c>
      <c r="P2489" s="138" t="s">
        <v>127</v>
      </c>
      <c r="Q2489" s="138" t="s">
        <v>4076</v>
      </c>
    </row>
    <row r="2490" spans="1:17" ht="89.25" x14ac:dyDescent="0.2">
      <c r="A2490" s="136" t="s">
        <v>4020</v>
      </c>
      <c r="B2490" s="137" t="s">
        <v>4021</v>
      </c>
      <c r="C2490" s="151" t="s">
        <v>234</v>
      </c>
      <c r="D2490" s="155" t="s">
        <v>4072</v>
      </c>
      <c r="E2490" s="139" t="s">
        <v>781</v>
      </c>
      <c r="F2490" s="186" t="s">
        <v>233</v>
      </c>
      <c r="G2490" s="186">
        <v>15101506</v>
      </c>
      <c r="H2490" s="186" t="s">
        <v>4078</v>
      </c>
      <c r="I2490" s="186">
        <v>10</v>
      </c>
      <c r="J2490" s="174" t="s">
        <v>230</v>
      </c>
      <c r="K2490" s="388">
        <v>865000000</v>
      </c>
      <c r="L2490" s="186">
        <v>1</v>
      </c>
      <c r="M2490" s="144" t="s">
        <v>4057</v>
      </c>
      <c r="N2490" s="145" t="s">
        <v>4074</v>
      </c>
      <c r="O2490" s="173" t="s">
        <v>127</v>
      </c>
      <c r="P2490" s="138" t="s">
        <v>127</v>
      </c>
      <c r="Q2490" s="138" t="s">
        <v>662</v>
      </c>
    </row>
    <row r="2491" spans="1:17" ht="89.25" x14ac:dyDescent="0.2">
      <c r="A2491" s="136" t="s">
        <v>4020</v>
      </c>
      <c r="B2491" s="137" t="s">
        <v>4021</v>
      </c>
      <c r="C2491" s="151" t="s">
        <v>234</v>
      </c>
      <c r="D2491" s="155" t="s">
        <v>4072</v>
      </c>
      <c r="E2491" s="139" t="s">
        <v>781</v>
      </c>
      <c r="F2491" s="186" t="s">
        <v>233</v>
      </c>
      <c r="G2491" s="186">
        <v>15101506</v>
      </c>
      <c r="H2491" s="186" t="s">
        <v>4079</v>
      </c>
      <c r="I2491" s="186">
        <v>10</v>
      </c>
      <c r="J2491" s="174" t="s">
        <v>230</v>
      </c>
      <c r="K2491" s="388">
        <v>85000000</v>
      </c>
      <c r="L2491" s="186">
        <v>1</v>
      </c>
      <c r="M2491" s="144" t="s">
        <v>4057</v>
      </c>
      <c r="N2491" s="145" t="s">
        <v>4074</v>
      </c>
      <c r="O2491" s="173" t="s">
        <v>127</v>
      </c>
      <c r="P2491" s="138" t="s">
        <v>127</v>
      </c>
      <c r="Q2491" s="138" t="s">
        <v>662</v>
      </c>
    </row>
    <row r="2492" spans="1:17" ht="63.75" x14ac:dyDescent="0.2">
      <c r="A2492" s="136" t="s">
        <v>4020</v>
      </c>
      <c r="B2492" s="137" t="s">
        <v>4021</v>
      </c>
      <c r="C2492" s="151" t="s">
        <v>58</v>
      </c>
      <c r="D2492" s="155" t="s">
        <v>4072</v>
      </c>
      <c r="E2492" s="139" t="s">
        <v>781</v>
      </c>
      <c r="F2492" s="186" t="s">
        <v>233</v>
      </c>
      <c r="G2492" s="186">
        <v>15101506</v>
      </c>
      <c r="H2492" s="186" t="s">
        <v>4080</v>
      </c>
      <c r="I2492" s="174">
        <v>10</v>
      </c>
      <c r="J2492" s="141" t="s">
        <v>33</v>
      </c>
      <c r="K2492" s="388">
        <v>35000000</v>
      </c>
      <c r="L2492" s="186">
        <v>1</v>
      </c>
      <c r="M2492" s="144" t="s">
        <v>4057</v>
      </c>
      <c r="N2492" s="145" t="s">
        <v>4081</v>
      </c>
      <c r="O2492" s="173" t="s">
        <v>127</v>
      </c>
      <c r="P2492" s="138" t="s">
        <v>68</v>
      </c>
      <c r="Q2492" s="138" t="s">
        <v>662</v>
      </c>
    </row>
    <row r="2493" spans="1:17" ht="38.25" x14ac:dyDescent="0.2">
      <c r="A2493" s="136" t="s">
        <v>4020</v>
      </c>
      <c r="B2493" s="137" t="s">
        <v>4021</v>
      </c>
      <c r="C2493" s="151" t="s">
        <v>193</v>
      </c>
      <c r="D2493" s="155" t="s">
        <v>4049</v>
      </c>
      <c r="E2493" s="139" t="s">
        <v>789</v>
      </c>
      <c r="F2493" s="186" t="s">
        <v>531</v>
      </c>
      <c r="G2493" s="186">
        <v>53131608</v>
      </c>
      <c r="H2493" s="186" t="s">
        <v>4082</v>
      </c>
      <c r="I2493" s="174">
        <v>10</v>
      </c>
      <c r="J2493" s="141" t="s">
        <v>33</v>
      </c>
      <c r="K2493" s="389">
        <v>90000</v>
      </c>
      <c r="L2493" s="186">
        <v>15</v>
      </c>
      <c r="M2493" s="308" t="s">
        <v>34</v>
      </c>
      <c r="N2493" s="145" t="s">
        <v>4083</v>
      </c>
      <c r="O2493" s="173" t="s">
        <v>35</v>
      </c>
      <c r="P2493" s="138" t="s">
        <v>79</v>
      </c>
      <c r="Q2493" s="138" t="s">
        <v>497</v>
      </c>
    </row>
    <row r="2494" spans="1:17" ht="38.25" x14ac:dyDescent="0.2">
      <c r="A2494" s="136" t="s">
        <v>4020</v>
      </c>
      <c r="B2494" s="137" t="s">
        <v>4021</v>
      </c>
      <c r="C2494" s="151" t="s">
        <v>190</v>
      </c>
      <c r="D2494" s="155" t="s">
        <v>4049</v>
      </c>
      <c r="E2494" s="139" t="s">
        <v>789</v>
      </c>
      <c r="F2494" s="186" t="s">
        <v>531</v>
      </c>
      <c r="G2494" s="186">
        <v>53131608</v>
      </c>
      <c r="H2494" s="186" t="s">
        <v>4084</v>
      </c>
      <c r="I2494" s="174">
        <v>10</v>
      </c>
      <c r="J2494" s="141" t="s">
        <v>33</v>
      </c>
      <c r="K2494" s="389">
        <v>630000</v>
      </c>
      <c r="L2494" s="186">
        <v>15</v>
      </c>
      <c r="M2494" s="308" t="s">
        <v>34</v>
      </c>
      <c r="N2494" s="145" t="s">
        <v>4085</v>
      </c>
      <c r="O2494" s="173" t="s">
        <v>35</v>
      </c>
      <c r="P2494" s="138" t="s">
        <v>79</v>
      </c>
      <c r="Q2494" s="138" t="s">
        <v>497</v>
      </c>
    </row>
    <row r="2495" spans="1:17" ht="127.5" x14ac:dyDescent="0.2">
      <c r="A2495" s="136" t="s">
        <v>4020</v>
      </c>
      <c r="B2495" s="137" t="s">
        <v>4021</v>
      </c>
      <c r="C2495" s="151" t="s">
        <v>58</v>
      </c>
      <c r="D2495" s="155" t="s">
        <v>4086</v>
      </c>
      <c r="E2495" s="139" t="s">
        <v>803</v>
      </c>
      <c r="F2495" s="186" t="s">
        <v>240</v>
      </c>
      <c r="G2495" s="186">
        <v>30191800</v>
      </c>
      <c r="H2495" s="186" t="s">
        <v>4087</v>
      </c>
      <c r="I2495" s="174">
        <v>10</v>
      </c>
      <c r="J2495" s="141" t="s">
        <v>33</v>
      </c>
      <c r="K2495" s="389">
        <v>40000000</v>
      </c>
      <c r="L2495" s="186">
        <v>1</v>
      </c>
      <c r="M2495" s="308" t="s">
        <v>4057</v>
      </c>
      <c r="N2495" s="145" t="s">
        <v>4088</v>
      </c>
      <c r="O2495" s="173" t="s">
        <v>68</v>
      </c>
      <c r="P2495" s="138" t="s">
        <v>67</v>
      </c>
      <c r="Q2495" s="138" t="s">
        <v>662</v>
      </c>
    </row>
    <row r="2496" spans="1:17" ht="38.25" x14ac:dyDescent="0.2">
      <c r="A2496" s="136" t="s">
        <v>4020</v>
      </c>
      <c r="B2496" s="137" t="s">
        <v>4021</v>
      </c>
      <c r="C2496" s="151" t="s">
        <v>193</v>
      </c>
      <c r="D2496" s="155" t="s">
        <v>4049</v>
      </c>
      <c r="E2496" s="139" t="s">
        <v>803</v>
      </c>
      <c r="F2496" s="186" t="s">
        <v>240</v>
      </c>
      <c r="G2496" s="186">
        <v>42172001</v>
      </c>
      <c r="H2496" s="186" t="s">
        <v>4089</v>
      </c>
      <c r="I2496" s="174">
        <v>10</v>
      </c>
      <c r="J2496" s="141" t="s">
        <v>33</v>
      </c>
      <c r="K2496" s="389">
        <v>125000</v>
      </c>
      <c r="L2496" s="186">
        <v>1</v>
      </c>
      <c r="M2496" s="308" t="s">
        <v>34</v>
      </c>
      <c r="N2496" s="145" t="s">
        <v>4083</v>
      </c>
      <c r="O2496" s="173" t="s">
        <v>35</v>
      </c>
      <c r="P2496" s="138" t="s">
        <v>79</v>
      </c>
      <c r="Q2496" s="138" t="s">
        <v>497</v>
      </c>
    </row>
    <row r="2497" spans="1:17" ht="38.25" x14ac:dyDescent="0.2">
      <c r="A2497" s="136" t="s">
        <v>4020</v>
      </c>
      <c r="B2497" s="137" t="s">
        <v>4021</v>
      </c>
      <c r="C2497" s="151" t="s">
        <v>193</v>
      </c>
      <c r="D2497" s="155" t="s">
        <v>4049</v>
      </c>
      <c r="E2497" s="139" t="s">
        <v>803</v>
      </c>
      <c r="F2497" s="186" t="s">
        <v>240</v>
      </c>
      <c r="G2497" s="186">
        <v>42172001</v>
      </c>
      <c r="H2497" s="186" t="s">
        <v>4090</v>
      </c>
      <c r="I2497" s="174">
        <v>10</v>
      </c>
      <c r="J2497" s="141" t="s">
        <v>33</v>
      </c>
      <c r="K2497" s="389">
        <v>616000</v>
      </c>
      <c r="L2497" s="186">
        <v>1</v>
      </c>
      <c r="M2497" s="308" t="s">
        <v>34</v>
      </c>
      <c r="N2497" s="145" t="s">
        <v>4083</v>
      </c>
      <c r="O2497" s="173" t="s">
        <v>35</v>
      </c>
      <c r="P2497" s="138" t="s">
        <v>79</v>
      </c>
      <c r="Q2497" s="138" t="s">
        <v>497</v>
      </c>
    </row>
    <row r="2498" spans="1:17" ht="38.25" x14ac:dyDescent="0.2">
      <c r="A2498" s="136" t="s">
        <v>4020</v>
      </c>
      <c r="B2498" s="137" t="s">
        <v>4021</v>
      </c>
      <c r="C2498" s="151" t="s">
        <v>193</v>
      </c>
      <c r="D2498" s="155" t="s">
        <v>4049</v>
      </c>
      <c r="E2498" s="139" t="s">
        <v>803</v>
      </c>
      <c r="F2498" s="186" t="s">
        <v>240</v>
      </c>
      <c r="G2498" s="186">
        <v>51102722</v>
      </c>
      <c r="H2498" s="186" t="s">
        <v>4091</v>
      </c>
      <c r="I2498" s="174">
        <v>10</v>
      </c>
      <c r="J2498" s="141" t="s">
        <v>33</v>
      </c>
      <c r="K2498" s="389">
        <v>167000</v>
      </c>
      <c r="L2498" s="186">
        <v>10</v>
      </c>
      <c r="M2498" s="308" t="s">
        <v>34</v>
      </c>
      <c r="N2498" s="145" t="s">
        <v>4083</v>
      </c>
      <c r="O2498" s="173" t="s">
        <v>35</v>
      </c>
      <c r="P2498" s="138" t="s">
        <v>79</v>
      </c>
      <c r="Q2498" s="138" t="s">
        <v>497</v>
      </c>
    </row>
    <row r="2499" spans="1:17" ht="38.25" x14ac:dyDescent="0.2">
      <c r="A2499" s="136" t="s">
        <v>4020</v>
      </c>
      <c r="B2499" s="137" t="s">
        <v>4021</v>
      </c>
      <c r="C2499" s="151" t="s">
        <v>193</v>
      </c>
      <c r="D2499" s="155" t="s">
        <v>4049</v>
      </c>
      <c r="E2499" s="139" t="s">
        <v>803</v>
      </c>
      <c r="F2499" s="186" t="s">
        <v>240</v>
      </c>
      <c r="G2499" s="186">
        <v>42311512</v>
      </c>
      <c r="H2499" s="186" t="s">
        <v>4092</v>
      </c>
      <c r="I2499" s="174">
        <v>10</v>
      </c>
      <c r="J2499" s="141" t="s">
        <v>33</v>
      </c>
      <c r="K2499" s="389">
        <v>140000</v>
      </c>
      <c r="L2499" s="186">
        <v>10</v>
      </c>
      <c r="M2499" s="308" t="s">
        <v>34</v>
      </c>
      <c r="N2499" s="145" t="s">
        <v>4083</v>
      </c>
      <c r="O2499" s="173" t="s">
        <v>35</v>
      </c>
      <c r="P2499" s="138" t="s">
        <v>79</v>
      </c>
      <c r="Q2499" s="138" t="s">
        <v>497</v>
      </c>
    </row>
    <row r="2500" spans="1:17" ht="38.25" x14ac:dyDescent="0.2">
      <c r="A2500" s="136" t="s">
        <v>4020</v>
      </c>
      <c r="B2500" s="137" t="s">
        <v>4021</v>
      </c>
      <c r="C2500" s="151" t="s">
        <v>193</v>
      </c>
      <c r="D2500" s="155" t="s">
        <v>4049</v>
      </c>
      <c r="E2500" s="139" t="s">
        <v>803</v>
      </c>
      <c r="F2500" s="186" t="s">
        <v>240</v>
      </c>
      <c r="G2500" s="186">
        <v>42221704</v>
      </c>
      <c r="H2500" s="186" t="s">
        <v>4093</v>
      </c>
      <c r="I2500" s="174">
        <v>10</v>
      </c>
      <c r="J2500" s="141" t="s">
        <v>33</v>
      </c>
      <c r="K2500" s="389">
        <v>70000</v>
      </c>
      <c r="L2500" s="186">
        <v>10</v>
      </c>
      <c r="M2500" s="308" t="s">
        <v>34</v>
      </c>
      <c r="N2500" s="145" t="s">
        <v>4083</v>
      </c>
      <c r="O2500" s="173" t="s">
        <v>35</v>
      </c>
      <c r="P2500" s="138" t="s">
        <v>79</v>
      </c>
      <c r="Q2500" s="138" t="s">
        <v>497</v>
      </c>
    </row>
    <row r="2501" spans="1:17" ht="38.25" x14ac:dyDescent="0.2">
      <c r="A2501" s="136" t="s">
        <v>4020</v>
      </c>
      <c r="B2501" s="137" t="s">
        <v>4021</v>
      </c>
      <c r="C2501" s="151" t="s">
        <v>193</v>
      </c>
      <c r="D2501" s="155" t="s">
        <v>4049</v>
      </c>
      <c r="E2501" s="139" t="s">
        <v>803</v>
      </c>
      <c r="F2501" s="186" t="s">
        <v>240</v>
      </c>
      <c r="G2501" s="186">
        <v>42311503</v>
      </c>
      <c r="H2501" s="186" t="s">
        <v>4094</v>
      </c>
      <c r="I2501" s="174">
        <v>10</v>
      </c>
      <c r="J2501" s="141" t="s">
        <v>33</v>
      </c>
      <c r="K2501" s="389">
        <v>30000</v>
      </c>
      <c r="L2501" s="186">
        <v>10</v>
      </c>
      <c r="M2501" s="308" t="s">
        <v>34</v>
      </c>
      <c r="N2501" s="145" t="s">
        <v>4083</v>
      </c>
      <c r="O2501" s="173" t="s">
        <v>35</v>
      </c>
      <c r="P2501" s="138" t="s">
        <v>79</v>
      </c>
      <c r="Q2501" s="138" t="s">
        <v>497</v>
      </c>
    </row>
    <row r="2502" spans="1:17" ht="38.25" x14ac:dyDescent="0.2">
      <c r="A2502" s="136" t="s">
        <v>4020</v>
      </c>
      <c r="B2502" s="137" t="s">
        <v>4021</v>
      </c>
      <c r="C2502" s="151" t="s">
        <v>193</v>
      </c>
      <c r="D2502" s="155" t="s">
        <v>4049</v>
      </c>
      <c r="E2502" s="139" t="s">
        <v>803</v>
      </c>
      <c r="F2502" s="186" t="s">
        <v>240</v>
      </c>
      <c r="G2502" s="186">
        <v>42311703</v>
      </c>
      <c r="H2502" s="186" t="s">
        <v>4095</v>
      </c>
      <c r="I2502" s="174">
        <v>10</v>
      </c>
      <c r="J2502" s="141" t="s">
        <v>33</v>
      </c>
      <c r="K2502" s="389">
        <v>130043.2</v>
      </c>
      <c r="L2502" s="186">
        <v>10</v>
      </c>
      <c r="M2502" s="308" t="s">
        <v>34</v>
      </c>
      <c r="N2502" s="145" t="s">
        <v>4083</v>
      </c>
      <c r="O2502" s="173" t="s">
        <v>35</v>
      </c>
      <c r="P2502" s="138" t="s">
        <v>79</v>
      </c>
      <c r="Q2502" s="138" t="s">
        <v>497</v>
      </c>
    </row>
    <row r="2503" spans="1:17" ht="38.25" x14ac:dyDescent="0.2">
      <c r="A2503" s="136" t="s">
        <v>4020</v>
      </c>
      <c r="B2503" s="137" t="s">
        <v>4021</v>
      </c>
      <c r="C2503" s="151" t="s">
        <v>193</v>
      </c>
      <c r="D2503" s="155" t="s">
        <v>4049</v>
      </c>
      <c r="E2503" s="139" t="s">
        <v>803</v>
      </c>
      <c r="F2503" s="186" t="s">
        <v>240</v>
      </c>
      <c r="G2503" s="186">
        <v>53131608</v>
      </c>
      <c r="H2503" s="186" t="s">
        <v>4096</v>
      </c>
      <c r="I2503" s="174">
        <v>10</v>
      </c>
      <c r="J2503" s="141" t="s">
        <v>33</v>
      </c>
      <c r="K2503" s="389">
        <v>120000</v>
      </c>
      <c r="L2503" s="186">
        <v>10</v>
      </c>
      <c r="M2503" s="308" t="s">
        <v>34</v>
      </c>
      <c r="N2503" s="145" t="s">
        <v>4065</v>
      </c>
      <c r="O2503" s="173" t="s">
        <v>35</v>
      </c>
      <c r="P2503" s="138" t="s">
        <v>79</v>
      </c>
      <c r="Q2503" s="138" t="s">
        <v>497</v>
      </c>
    </row>
    <row r="2504" spans="1:17" ht="38.25" x14ac:dyDescent="0.2">
      <c r="A2504" s="136" t="s">
        <v>4020</v>
      </c>
      <c r="B2504" s="137" t="s">
        <v>4021</v>
      </c>
      <c r="C2504" s="151" t="s">
        <v>193</v>
      </c>
      <c r="D2504" s="155" t="s">
        <v>4049</v>
      </c>
      <c r="E2504" s="139" t="s">
        <v>803</v>
      </c>
      <c r="F2504" s="186" t="s">
        <v>240</v>
      </c>
      <c r="G2504" s="186">
        <v>42311505</v>
      </c>
      <c r="H2504" s="186" t="s">
        <v>4097</v>
      </c>
      <c r="I2504" s="174">
        <v>10</v>
      </c>
      <c r="J2504" s="141" t="s">
        <v>33</v>
      </c>
      <c r="K2504" s="389">
        <v>180000</v>
      </c>
      <c r="L2504" s="186">
        <v>10</v>
      </c>
      <c r="M2504" s="308" t="s">
        <v>34</v>
      </c>
      <c r="N2504" s="145" t="s">
        <v>4083</v>
      </c>
      <c r="O2504" s="173" t="s">
        <v>35</v>
      </c>
      <c r="P2504" s="138" t="s">
        <v>79</v>
      </c>
      <c r="Q2504" s="138" t="s">
        <v>497</v>
      </c>
    </row>
    <row r="2505" spans="1:17" ht="38.25" x14ac:dyDescent="0.2">
      <c r="A2505" s="136" t="s">
        <v>4020</v>
      </c>
      <c r="B2505" s="137" t="s">
        <v>4021</v>
      </c>
      <c r="C2505" s="151" t="s">
        <v>193</v>
      </c>
      <c r="D2505" s="155" t="s">
        <v>4049</v>
      </c>
      <c r="E2505" s="139" t="s">
        <v>803</v>
      </c>
      <c r="F2505" s="186" t="s">
        <v>240</v>
      </c>
      <c r="G2505" s="186">
        <v>42311505</v>
      </c>
      <c r="H2505" s="186" t="s">
        <v>4098</v>
      </c>
      <c r="I2505" s="174">
        <v>10</v>
      </c>
      <c r="J2505" s="141" t="s">
        <v>33</v>
      </c>
      <c r="K2505" s="389">
        <v>91030.239999999991</v>
      </c>
      <c r="L2505" s="186">
        <v>10</v>
      </c>
      <c r="M2505" s="308" t="s">
        <v>34</v>
      </c>
      <c r="N2505" s="145" t="s">
        <v>4083</v>
      </c>
      <c r="O2505" s="173" t="s">
        <v>35</v>
      </c>
      <c r="P2505" s="138" t="s">
        <v>79</v>
      </c>
      <c r="Q2505" s="138" t="s">
        <v>497</v>
      </c>
    </row>
    <row r="2506" spans="1:17" ht="38.25" x14ac:dyDescent="0.2">
      <c r="A2506" s="136" t="s">
        <v>4020</v>
      </c>
      <c r="B2506" s="137" t="s">
        <v>4021</v>
      </c>
      <c r="C2506" s="151" t="s">
        <v>193</v>
      </c>
      <c r="D2506" s="155" t="s">
        <v>4049</v>
      </c>
      <c r="E2506" s="139" t="s">
        <v>803</v>
      </c>
      <c r="F2506" s="186" t="s">
        <v>240</v>
      </c>
      <c r="G2506" s="186">
        <v>42311512</v>
      </c>
      <c r="H2506" s="186" t="s">
        <v>4099</v>
      </c>
      <c r="I2506" s="174">
        <v>10</v>
      </c>
      <c r="J2506" s="141" t="s">
        <v>33</v>
      </c>
      <c r="K2506" s="389">
        <v>104034.56</v>
      </c>
      <c r="L2506" s="186">
        <v>10</v>
      </c>
      <c r="M2506" s="308" t="s">
        <v>34</v>
      </c>
      <c r="N2506" s="145" t="s">
        <v>4083</v>
      </c>
      <c r="O2506" s="173" t="s">
        <v>35</v>
      </c>
      <c r="P2506" s="138" t="s">
        <v>79</v>
      </c>
      <c r="Q2506" s="138" t="s">
        <v>497</v>
      </c>
    </row>
    <row r="2507" spans="1:17" ht="38.25" x14ac:dyDescent="0.2">
      <c r="A2507" s="136" t="s">
        <v>4020</v>
      </c>
      <c r="B2507" s="137" t="s">
        <v>4021</v>
      </c>
      <c r="C2507" s="151" t="s">
        <v>193</v>
      </c>
      <c r="D2507" s="155" t="s">
        <v>4049</v>
      </c>
      <c r="E2507" s="139" t="s">
        <v>803</v>
      </c>
      <c r="F2507" s="186" t="s">
        <v>240</v>
      </c>
      <c r="G2507" s="186">
        <v>42311505</v>
      </c>
      <c r="H2507" s="186" t="s">
        <v>4100</v>
      </c>
      <c r="I2507" s="174">
        <v>10</v>
      </c>
      <c r="J2507" s="141" t="s">
        <v>33</v>
      </c>
      <c r="K2507" s="389">
        <v>100000</v>
      </c>
      <c r="L2507" s="186">
        <v>10</v>
      </c>
      <c r="M2507" s="308" t="s">
        <v>34</v>
      </c>
      <c r="N2507" s="145" t="s">
        <v>4083</v>
      </c>
      <c r="O2507" s="173" t="s">
        <v>35</v>
      </c>
      <c r="P2507" s="138" t="s">
        <v>79</v>
      </c>
      <c r="Q2507" s="138" t="s">
        <v>497</v>
      </c>
    </row>
    <row r="2508" spans="1:17" ht="63.75" x14ac:dyDescent="0.2">
      <c r="A2508" s="136" t="s">
        <v>4020</v>
      </c>
      <c r="B2508" s="137" t="s">
        <v>4021</v>
      </c>
      <c r="C2508" s="151" t="s">
        <v>234</v>
      </c>
      <c r="D2508" s="155" t="s">
        <v>4101</v>
      </c>
      <c r="E2508" s="139" t="s">
        <v>803</v>
      </c>
      <c r="F2508" s="186" t="s">
        <v>240</v>
      </c>
      <c r="G2508" s="186">
        <v>12161602</v>
      </c>
      <c r="H2508" s="186" t="s">
        <v>4102</v>
      </c>
      <c r="I2508" s="174">
        <v>10</v>
      </c>
      <c r="J2508" s="141" t="s">
        <v>33</v>
      </c>
      <c r="K2508" s="389">
        <v>4166892</v>
      </c>
      <c r="L2508" s="186">
        <v>1</v>
      </c>
      <c r="M2508" s="308" t="s">
        <v>4057</v>
      </c>
      <c r="N2508" s="145" t="s">
        <v>4103</v>
      </c>
      <c r="O2508" s="173" t="s">
        <v>67</v>
      </c>
      <c r="P2508" s="138" t="s">
        <v>35</v>
      </c>
      <c r="Q2508" s="138" t="s">
        <v>497</v>
      </c>
    </row>
    <row r="2509" spans="1:17" ht="76.5" x14ac:dyDescent="0.2">
      <c r="A2509" s="136" t="s">
        <v>4020</v>
      </c>
      <c r="B2509" s="137" t="s">
        <v>4021</v>
      </c>
      <c r="C2509" s="151" t="s">
        <v>234</v>
      </c>
      <c r="D2509" s="155" t="s">
        <v>4104</v>
      </c>
      <c r="E2509" s="139" t="s">
        <v>812</v>
      </c>
      <c r="F2509" s="186" t="s">
        <v>262</v>
      </c>
      <c r="G2509" s="186">
        <v>25172504</v>
      </c>
      <c r="H2509" s="186" t="s">
        <v>4105</v>
      </c>
      <c r="I2509" s="174">
        <v>10</v>
      </c>
      <c r="J2509" s="141" t="s">
        <v>230</v>
      </c>
      <c r="K2509" s="390">
        <v>270656579.89999998</v>
      </c>
      <c r="L2509" s="391">
        <v>1</v>
      </c>
      <c r="M2509" s="308" t="s">
        <v>4057</v>
      </c>
      <c r="N2509" s="145" t="s">
        <v>4106</v>
      </c>
      <c r="O2509" s="173" t="s">
        <v>127</v>
      </c>
      <c r="P2509" s="138" t="s">
        <v>68</v>
      </c>
      <c r="Q2509" s="138" t="s">
        <v>1068</v>
      </c>
    </row>
    <row r="2510" spans="1:17" ht="76.5" x14ac:dyDescent="0.2">
      <c r="A2510" s="136" t="s">
        <v>4020</v>
      </c>
      <c r="B2510" s="137" t="s">
        <v>4021</v>
      </c>
      <c r="C2510" s="151" t="s">
        <v>234</v>
      </c>
      <c r="D2510" s="155" t="s">
        <v>4104</v>
      </c>
      <c r="E2510" s="139" t="s">
        <v>812</v>
      </c>
      <c r="F2510" s="186" t="s">
        <v>262</v>
      </c>
      <c r="G2510" s="186">
        <v>25172504</v>
      </c>
      <c r="H2510" s="186" t="s">
        <v>4107</v>
      </c>
      <c r="I2510" s="174">
        <v>10</v>
      </c>
      <c r="J2510" s="141" t="s">
        <v>230</v>
      </c>
      <c r="K2510" s="389">
        <v>95112870.099999994</v>
      </c>
      <c r="L2510" s="186">
        <v>1</v>
      </c>
      <c r="M2510" s="308" t="s">
        <v>4057</v>
      </c>
      <c r="N2510" s="145" t="s">
        <v>4106</v>
      </c>
      <c r="O2510" s="173" t="s">
        <v>127</v>
      </c>
      <c r="P2510" s="138" t="s">
        <v>127</v>
      </c>
      <c r="Q2510" s="138" t="s">
        <v>662</v>
      </c>
    </row>
    <row r="2511" spans="1:17" ht="38.25" x14ac:dyDescent="0.2">
      <c r="A2511" s="136" t="s">
        <v>4020</v>
      </c>
      <c r="B2511" s="137" t="s">
        <v>4021</v>
      </c>
      <c r="C2511" s="151" t="s">
        <v>190</v>
      </c>
      <c r="D2511" s="155" t="s">
        <v>4049</v>
      </c>
      <c r="E2511" s="139" t="s">
        <v>812</v>
      </c>
      <c r="F2511" s="186" t="s">
        <v>262</v>
      </c>
      <c r="G2511" s="186">
        <v>46181504</v>
      </c>
      <c r="H2511" s="186" t="s">
        <v>4108</v>
      </c>
      <c r="I2511" s="174">
        <v>10</v>
      </c>
      <c r="J2511" s="141" t="s">
        <v>33</v>
      </c>
      <c r="K2511" s="390">
        <v>386550</v>
      </c>
      <c r="L2511" s="391">
        <v>25</v>
      </c>
      <c r="M2511" s="308" t="s">
        <v>169</v>
      </c>
      <c r="N2511" s="145" t="s">
        <v>4083</v>
      </c>
      <c r="O2511" s="173" t="s">
        <v>35</v>
      </c>
      <c r="P2511" s="138" t="s">
        <v>79</v>
      </c>
      <c r="Q2511" s="138" t="s">
        <v>497</v>
      </c>
    </row>
    <row r="2512" spans="1:17" ht="51" x14ac:dyDescent="0.2">
      <c r="A2512" s="136" t="s">
        <v>4020</v>
      </c>
      <c r="B2512" s="137" t="s">
        <v>4021</v>
      </c>
      <c r="C2512" s="151" t="s">
        <v>4034</v>
      </c>
      <c r="D2512" s="155" t="s">
        <v>4022</v>
      </c>
      <c r="E2512" s="139" t="s">
        <v>812</v>
      </c>
      <c r="F2512" s="186" t="s">
        <v>262</v>
      </c>
      <c r="G2512" s="186">
        <v>46161508</v>
      </c>
      <c r="H2512" s="186" t="s">
        <v>4109</v>
      </c>
      <c r="I2512" s="174">
        <v>10</v>
      </c>
      <c r="J2512" s="141" t="s">
        <v>33</v>
      </c>
      <c r="K2512" s="390">
        <v>1599000</v>
      </c>
      <c r="L2512" s="391">
        <v>15</v>
      </c>
      <c r="M2512" s="308" t="s">
        <v>34</v>
      </c>
      <c r="N2512" s="145" t="s">
        <v>4110</v>
      </c>
      <c r="O2512" s="173" t="s">
        <v>35</v>
      </c>
      <c r="P2512" s="138" t="s">
        <v>79</v>
      </c>
      <c r="Q2512" s="138" t="s">
        <v>683</v>
      </c>
    </row>
    <row r="2513" spans="1:17" ht="114.75" x14ac:dyDescent="0.2">
      <c r="A2513" s="136" t="s">
        <v>4020</v>
      </c>
      <c r="B2513" s="137" t="s">
        <v>4021</v>
      </c>
      <c r="C2513" s="151" t="s">
        <v>193</v>
      </c>
      <c r="D2513" s="155" t="s">
        <v>4022</v>
      </c>
      <c r="E2513" s="139" t="s">
        <v>812</v>
      </c>
      <c r="F2513" s="186" t="s">
        <v>262</v>
      </c>
      <c r="G2513" s="186">
        <v>41122703</v>
      </c>
      <c r="H2513" s="186" t="s">
        <v>4111</v>
      </c>
      <c r="I2513" s="174">
        <v>10</v>
      </c>
      <c r="J2513" s="141" t="s">
        <v>33</v>
      </c>
      <c r="K2513" s="390">
        <v>1125000</v>
      </c>
      <c r="L2513" s="391">
        <v>25</v>
      </c>
      <c r="M2513" s="308" t="s">
        <v>34</v>
      </c>
      <c r="N2513" s="145" t="s">
        <v>4112</v>
      </c>
      <c r="O2513" s="173" t="s">
        <v>35</v>
      </c>
      <c r="P2513" s="138" t="s">
        <v>79</v>
      </c>
      <c r="Q2513" s="138" t="s">
        <v>683</v>
      </c>
    </row>
    <row r="2514" spans="1:17" ht="114.75" x14ac:dyDescent="0.2">
      <c r="A2514" s="136" t="s">
        <v>4020</v>
      </c>
      <c r="B2514" s="137" t="s">
        <v>4021</v>
      </c>
      <c r="C2514" s="151" t="s">
        <v>58</v>
      </c>
      <c r="D2514" s="155" t="s">
        <v>4086</v>
      </c>
      <c r="E2514" s="139" t="s">
        <v>812</v>
      </c>
      <c r="F2514" s="186" t="s">
        <v>262</v>
      </c>
      <c r="G2514" s="186">
        <v>30191800</v>
      </c>
      <c r="H2514" s="186" t="s">
        <v>4087</v>
      </c>
      <c r="I2514" s="174">
        <v>10</v>
      </c>
      <c r="J2514" s="141" t="s">
        <v>33</v>
      </c>
      <c r="K2514" s="390">
        <v>8000000</v>
      </c>
      <c r="L2514" s="391">
        <v>1</v>
      </c>
      <c r="M2514" s="308" t="s">
        <v>4057</v>
      </c>
      <c r="N2514" s="145" t="s">
        <v>4113</v>
      </c>
      <c r="O2514" s="173" t="s">
        <v>68</v>
      </c>
      <c r="P2514" s="138" t="s">
        <v>67</v>
      </c>
      <c r="Q2514" s="138" t="s">
        <v>662</v>
      </c>
    </row>
    <row r="2515" spans="1:17" ht="114.75" x14ac:dyDescent="0.2">
      <c r="A2515" s="136" t="s">
        <v>4020</v>
      </c>
      <c r="B2515" s="137" t="s">
        <v>4021</v>
      </c>
      <c r="C2515" s="151" t="s">
        <v>58</v>
      </c>
      <c r="D2515" s="155" t="s">
        <v>4086</v>
      </c>
      <c r="E2515" s="139" t="s">
        <v>1163</v>
      </c>
      <c r="F2515" s="186" t="s">
        <v>1164</v>
      </c>
      <c r="G2515" s="186">
        <v>30191800</v>
      </c>
      <c r="H2515" s="186" t="s">
        <v>4087</v>
      </c>
      <c r="I2515" s="174">
        <v>10</v>
      </c>
      <c r="J2515" s="141" t="s">
        <v>33</v>
      </c>
      <c r="K2515" s="390">
        <v>8000000</v>
      </c>
      <c r="L2515" s="186">
        <v>1</v>
      </c>
      <c r="M2515" s="308" t="s">
        <v>4057</v>
      </c>
      <c r="N2515" s="145" t="s">
        <v>4113</v>
      </c>
      <c r="O2515" s="173" t="s">
        <v>68</v>
      </c>
      <c r="P2515" s="138" t="s">
        <v>67</v>
      </c>
      <c r="Q2515" s="138" t="s">
        <v>662</v>
      </c>
    </row>
    <row r="2516" spans="1:17" ht="102" x14ac:dyDescent="0.2">
      <c r="A2516" s="136" t="s">
        <v>4020</v>
      </c>
      <c r="B2516" s="137" t="s">
        <v>4021</v>
      </c>
      <c r="C2516" s="151" t="s">
        <v>58</v>
      </c>
      <c r="D2516" s="155" t="s">
        <v>4022</v>
      </c>
      <c r="E2516" s="139" t="s">
        <v>829</v>
      </c>
      <c r="F2516" s="186" t="s">
        <v>312</v>
      </c>
      <c r="G2516" s="186">
        <v>55121715</v>
      </c>
      <c r="H2516" s="186" t="s">
        <v>4114</v>
      </c>
      <c r="I2516" s="174">
        <v>10</v>
      </c>
      <c r="J2516" s="141" t="s">
        <v>33</v>
      </c>
      <c r="K2516" s="390">
        <v>4100000</v>
      </c>
      <c r="L2516" s="391">
        <v>1</v>
      </c>
      <c r="M2516" s="308" t="s">
        <v>4057</v>
      </c>
      <c r="N2516" s="145" t="s">
        <v>4115</v>
      </c>
      <c r="O2516" s="173" t="s">
        <v>35</v>
      </c>
      <c r="P2516" s="138" t="s">
        <v>79</v>
      </c>
      <c r="Q2516" s="138" t="s">
        <v>683</v>
      </c>
    </row>
    <row r="2517" spans="1:17" ht="51" x14ac:dyDescent="0.2">
      <c r="A2517" s="136" t="s">
        <v>4020</v>
      </c>
      <c r="B2517" s="137" t="s">
        <v>4021</v>
      </c>
      <c r="C2517" s="151" t="s">
        <v>4116</v>
      </c>
      <c r="D2517" s="155" t="s">
        <v>4022</v>
      </c>
      <c r="E2517" s="139" t="s">
        <v>829</v>
      </c>
      <c r="F2517" s="186" t="s">
        <v>312</v>
      </c>
      <c r="G2517" s="186">
        <v>52152006</v>
      </c>
      <c r="H2517" s="186" t="s">
        <v>4117</v>
      </c>
      <c r="I2517" s="174">
        <v>10</v>
      </c>
      <c r="J2517" s="141" t="s">
        <v>33</v>
      </c>
      <c r="K2517" s="390">
        <v>1200000</v>
      </c>
      <c r="L2517" s="391">
        <v>3</v>
      </c>
      <c r="M2517" s="308" t="s">
        <v>34</v>
      </c>
      <c r="N2517" s="145" t="s">
        <v>4118</v>
      </c>
      <c r="O2517" s="173" t="s">
        <v>35</v>
      </c>
      <c r="P2517" s="138" t="s">
        <v>79</v>
      </c>
      <c r="Q2517" s="138" t="s">
        <v>683</v>
      </c>
    </row>
    <row r="2518" spans="1:17" ht="51" x14ac:dyDescent="0.2">
      <c r="A2518" s="136" t="s">
        <v>4020</v>
      </c>
      <c r="B2518" s="137" t="s">
        <v>4021</v>
      </c>
      <c r="C2518" s="151" t="s">
        <v>4034</v>
      </c>
      <c r="D2518" s="155" t="s">
        <v>4022</v>
      </c>
      <c r="E2518" s="139" t="s">
        <v>834</v>
      </c>
      <c r="F2518" s="186" t="s">
        <v>316</v>
      </c>
      <c r="G2518" s="186">
        <v>26111543</v>
      </c>
      <c r="H2518" s="186" t="s">
        <v>4119</v>
      </c>
      <c r="I2518" s="174">
        <v>10</v>
      </c>
      <c r="J2518" s="141" t="s">
        <v>33</v>
      </c>
      <c r="K2518" s="390">
        <v>14280000</v>
      </c>
      <c r="L2518" s="391">
        <v>2</v>
      </c>
      <c r="M2518" s="308" t="s">
        <v>34</v>
      </c>
      <c r="N2518" s="145" t="s">
        <v>4110</v>
      </c>
      <c r="O2518" s="173" t="s">
        <v>35</v>
      </c>
      <c r="P2518" s="138" t="s">
        <v>79</v>
      </c>
      <c r="Q2518" s="138" t="s">
        <v>683</v>
      </c>
    </row>
    <row r="2519" spans="1:17" ht="114.75" x14ac:dyDescent="0.2">
      <c r="A2519" s="136" t="s">
        <v>4020</v>
      </c>
      <c r="B2519" s="137" t="s">
        <v>4021</v>
      </c>
      <c r="C2519" s="151" t="s">
        <v>58</v>
      </c>
      <c r="D2519" s="155" t="s">
        <v>4086</v>
      </c>
      <c r="E2519" s="139" t="s">
        <v>834</v>
      </c>
      <c r="F2519" s="186" t="s">
        <v>316</v>
      </c>
      <c r="G2519" s="186">
        <v>30191800</v>
      </c>
      <c r="H2519" s="186" t="s">
        <v>4087</v>
      </c>
      <c r="I2519" s="174">
        <v>10</v>
      </c>
      <c r="J2519" s="141" t="s">
        <v>33</v>
      </c>
      <c r="K2519" s="390">
        <v>21860000</v>
      </c>
      <c r="L2519" s="391">
        <v>1</v>
      </c>
      <c r="M2519" s="308" t="s">
        <v>4057</v>
      </c>
      <c r="N2519" s="145" t="s">
        <v>4113</v>
      </c>
      <c r="O2519" s="173" t="s">
        <v>68</v>
      </c>
      <c r="P2519" s="138" t="s">
        <v>67</v>
      </c>
      <c r="Q2519" s="138" t="s">
        <v>662</v>
      </c>
    </row>
    <row r="2520" spans="1:17" ht="51" x14ac:dyDescent="0.2">
      <c r="A2520" s="136" t="s">
        <v>4020</v>
      </c>
      <c r="B2520" s="137" t="s">
        <v>4021</v>
      </c>
      <c r="C2520" s="151" t="s">
        <v>4034</v>
      </c>
      <c r="D2520" s="155" t="s">
        <v>4022</v>
      </c>
      <c r="E2520" s="139" t="s">
        <v>1199</v>
      </c>
      <c r="F2520" s="186" t="s">
        <v>87</v>
      </c>
      <c r="G2520" s="186">
        <v>72151701</v>
      </c>
      <c r="H2520" s="186" t="s">
        <v>4120</v>
      </c>
      <c r="I2520" s="174">
        <v>10</v>
      </c>
      <c r="J2520" s="141" t="s">
        <v>33</v>
      </c>
      <c r="K2520" s="390">
        <v>20310000</v>
      </c>
      <c r="L2520" s="186">
        <v>1</v>
      </c>
      <c r="M2520" s="144" t="s">
        <v>34</v>
      </c>
      <c r="N2520" s="145" t="s">
        <v>4110</v>
      </c>
      <c r="O2520" s="173" t="s">
        <v>35</v>
      </c>
      <c r="P2520" s="138" t="s">
        <v>79</v>
      </c>
      <c r="Q2520" s="138" t="s">
        <v>683</v>
      </c>
    </row>
    <row r="2521" spans="1:17" ht="51" x14ac:dyDescent="0.2">
      <c r="A2521" s="136" t="s">
        <v>4020</v>
      </c>
      <c r="B2521" s="137" t="s">
        <v>4021</v>
      </c>
      <c r="C2521" s="151" t="s">
        <v>342</v>
      </c>
      <c r="D2521" s="155" t="s">
        <v>4121</v>
      </c>
      <c r="E2521" s="139" t="s">
        <v>839</v>
      </c>
      <c r="F2521" s="186" t="s">
        <v>91</v>
      </c>
      <c r="G2521" s="186">
        <v>41112504</v>
      </c>
      <c r="H2521" s="186" t="s">
        <v>4122</v>
      </c>
      <c r="I2521" s="174">
        <v>10</v>
      </c>
      <c r="J2521" s="141" t="s">
        <v>33</v>
      </c>
      <c r="K2521" s="390">
        <v>20000000</v>
      </c>
      <c r="L2521" s="186">
        <v>1</v>
      </c>
      <c r="M2521" s="144" t="s">
        <v>34</v>
      </c>
      <c r="N2521" s="145" t="s">
        <v>4123</v>
      </c>
      <c r="O2521" s="173" t="s">
        <v>127</v>
      </c>
      <c r="P2521" s="138" t="s">
        <v>68</v>
      </c>
      <c r="Q2521" s="138" t="s">
        <v>497</v>
      </c>
    </row>
    <row r="2522" spans="1:17" ht="38.25" x14ac:dyDescent="0.2">
      <c r="A2522" s="136" t="s">
        <v>4020</v>
      </c>
      <c r="B2522" s="137" t="s">
        <v>4021</v>
      </c>
      <c r="C2522" s="151" t="s">
        <v>342</v>
      </c>
      <c r="D2522" s="155" t="s">
        <v>4124</v>
      </c>
      <c r="E2522" s="139" t="s">
        <v>842</v>
      </c>
      <c r="F2522" s="186" t="s">
        <v>338</v>
      </c>
      <c r="G2522" s="186">
        <v>72101507</v>
      </c>
      <c r="H2522" s="186" t="s">
        <v>4125</v>
      </c>
      <c r="I2522" s="174">
        <v>10</v>
      </c>
      <c r="J2522" s="141" t="s">
        <v>33</v>
      </c>
      <c r="K2522" s="390">
        <v>350000000</v>
      </c>
      <c r="L2522" s="186">
        <v>1</v>
      </c>
      <c r="M2522" s="144" t="s">
        <v>268</v>
      </c>
      <c r="N2522" s="145" t="s">
        <v>4126</v>
      </c>
      <c r="O2522" s="173" t="s">
        <v>67</v>
      </c>
      <c r="P2522" s="138" t="s">
        <v>36</v>
      </c>
      <c r="Q2522" s="138" t="s">
        <v>4127</v>
      </c>
    </row>
    <row r="2523" spans="1:17" ht="38.25" x14ac:dyDescent="0.2">
      <c r="A2523" s="136" t="s">
        <v>4020</v>
      </c>
      <c r="B2523" s="137" t="s">
        <v>4021</v>
      </c>
      <c r="C2523" s="151" t="s">
        <v>342</v>
      </c>
      <c r="D2523" s="155" t="s">
        <v>4124</v>
      </c>
      <c r="E2523" s="139" t="s">
        <v>842</v>
      </c>
      <c r="F2523" s="186" t="s">
        <v>338</v>
      </c>
      <c r="G2523" s="186">
        <v>72101507</v>
      </c>
      <c r="H2523" s="186" t="s">
        <v>4128</v>
      </c>
      <c r="I2523" s="174">
        <v>10</v>
      </c>
      <c r="J2523" s="141" t="s">
        <v>33</v>
      </c>
      <c r="K2523" s="390">
        <v>250000000</v>
      </c>
      <c r="L2523" s="186">
        <v>1</v>
      </c>
      <c r="M2523" s="144" t="s">
        <v>268</v>
      </c>
      <c r="N2523" s="145" t="s">
        <v>4126</v>
      </c>
      <c r="O2523" s="173" t="s">
        <v>67</v>
      </c>
      <c r="P2523" s="138" t="s">
        <v>36</v>
      </c>
      <c r="Q2523" s="138" t="s">
        <v>4127</v>
      </c>
    </row>
    <row r="2524" spans="1:17" ht="38.25" x14ac:dyDescent="0.2">
      <c r="A2524" s="136" t="s">
        <v>4020</v>
      </c>
      <c r="B2524" s="137" t="s">
        <v>4021</v>
      </c>
      <c r="C2524" s="151" t="s">
        <v>58</v>
      </c>
      <c r="D2524" s="155" t="s">
        <v>4129</v>
      </c>
      <c r="E2524" s="139" t="s">
        <v>848</v>
      </c>
      <c r="F2524" s="186" t="s">
        <v>639</v>
      </c>
      <c r="G2524" s="186">
        <v>90101802</v>
      </c>
      <c r="H2524" s="186" t="s">
        <v>4130</v>
      </c>
      <c r="I2524" s="174">
        <v>10</v>
      </c>
      <c r="J2524" s="141" t="s">
        <v>33</v>
      </c>
      <c r="K2524" s="392">
        <v>20000000</v>
      </c>
      <c r="L2524" s="308">
        <v>1</v>
      </c>
      <c r="M2524" s="144" t="s">
        <v>268</v>
      </c>
      <c r="N2524" s="145" t="s">
        <v>4131</v>
      </c>
      <c r="O2524" s="173" t="s">
        <v>127</v>
      </c>
      <c r="P2524" s="138" t="s">
        <v>68</v>
      </c>
      <c r="Q2524" s="138" t="s">
        <v>464</v>
      </c>
    </row>
    <row r="2525" spans="1:17" ht="51" x14ac:dyDescent="0.2">
      <c r="A2525" s="136" t="s">
        <v>4020</v>
      </c>
      <c r="B2525" s="137" t="s">
        <v>4021</v>
      </c>
      <c r="C2525" s="151" t="s">
        <v>190</v>
      </c>
      <c r="D2525" s="155" t="s">
        <v>4132</v>
      </c>
      <c r="E2525" s="139" t="s">
        <v>855</v>
      </c>
      <c r="F2525" s="186" t="s">
        <v>360</v>
      </c>
      <c r="G2525" s="186">
        <v>78102200</v>
      </c>
      <c r="H2525" s="186" t="s">
        <v>4133</v>
      </c>
      <c r="I2525" s="174">
        <v>10</v>
      </c>
      <c r="J2525" s="141" t="s">
        <v>33</v>
      </c>
      <c r="K2525" s="390">
        <v>2000000</v>
      </c>
      <c r="L2525" s="391">
        <v>1</v>
      </c>
      <c r="M2525" s="144" t="s">
        <v>268</v>
      </c>
      <c r="N2525" s="145" t="s">
        <v>4134</v>
      </c>
      <c r="O2525" s="173" t="s">
        <v>127</v>
      </c>
      <c r="P2525" s="138" t="s">
        <v>68</v>
      </c>
      <c r="Q2525" s="138" t="s">
        <v>1068</v>
      </c>
    </row>
    <row r="2526" spans="1:17" ht="63.75" x14ac:dyDescent="0.2">
      <c r="A2526" s="136" t="s">
        <v>4020</v>
      </c>
      <c r="B2526" s="137" t="s">
        <v>4021</v>
      </c>
      <c r="C2526" s="151" t="s">
        <v>342</v>
      </c>
      <c r="D2526" s="155" t="s">
        <v>4135</v>
      </c>
      <c r="E2526" s="139" t="s">
        <v>858</v>
      </c>
      <c r="F2526" s="186" t="s">
        <v>363</v>
      </c>
      <c r="G2526" s="186">
        <v>83101804</v>
      </c>
      <c r="H2526" s="186" t="s">
        <v>4136</v>
      </c>
      <c r="I2526" s="174">
        <v>10</v>
      </c>
      <c r="J2526" s="141" t="s">
        <v>33</v>
      </c>
      <c r="K2526" s="390">
        <v>1114800000</v>
      </c>
      <c r="L2526" s="391">
        <v>12</v>
      </c>
      <c r="M2526" s="144" t="s">
        <v>268</v>
      </c>
      <c r="N2526" s="145" t="s">
        <v>4137</v>
      </c>
      <c r="O2526" s="173" t="s">
        <v>127</v>
      </c>
      <c r="P2526" s="138" t="s">
        <v>366</v>
      </c>
      <c r="Q2526" s="138" t="s">
        <v>2519</v>
      </c>
    </row>
    <row r="2527" spans="1:17" ht="63.75" x14ac:dyDescent="0.2">
      <c r="A2527" s="136" t="s">
        <v>4020</v>
      </c>
      <c r="B2527" s="137" t="s">
        <v>4021</v>
      </c>
      <c r="C2527" s="151" t="s">
        <v>342</v>
      </c>
      <c r="D2527" s="155" t="s">
        <v>4135</v>
      </c>
      <c r="E2527" s="139" t="s">
        <v>858</v>
      </c>
      <c r="F2527" s="186" t="s">
        <v>363</v>
      </c>
      <c r="G2527" s="186">
        <v>83101601</v>
      </c>
      <c r="H2527" s="186" t="s">
        <v>4138</v>
      </c>
      <c r="I2527" s="174">
        <v>10</v>
      </c>
      <c r="J2527" s="141" t="s">
        <v>33</v>
      </c>
      <c r="K2527" s="390">
        <v>1030000</v>
      </c>
      <c r="L2527" s="391">
        <v>12</v>
      </c>
      <c r="M2527" s="144" t="s">
        <v>268</v>
      </c>
      <c r="N2527" s="145" t="s">
        <v>4139</v>
      </c>
      <c r="O2527" s="173" t="s">
        <v>127</v>
      </c>
      <c r="P2527" s="138" t="s">
        <v>366</v>
      </c>
      <c r="Q2527" s="138" t="s">
        <v>2519</v>
      </c>
    </row>
    <row r="2528" spans="1:17" ht="38.25" x14ac:dyDescent="0.2">
      <c r="A2528" s="136" t="s">
        <v>4020</v>
      </c>
      <c r="B2528" s="137" t="s">
        <v>4021</v>
      </c>
      <c r="C2528" s="151" t="s">
        <v>342</v>
      </c>
      <c r="D2528" s="155" t="s">
        <v>4135</v>
      </c>
      <c r="E2528" s="139" t="s">
        <v>858</v>
      </c>
      <c r="F2528" s="186" t="s">
        <v>363</v>
      </c>
      <c r="G2528" s="186">
        <v>83101500</v>
      </c>
      <c r="H2528" s="186" t="s">
        <v>4140</v>
      </c>
      <c r="I2528" s="174">
        <v>10</v>
      </c>
      <c r="J2528" s="141" t="s">
        <v>33</v>
      </c>
      <c r="K2528" s="390">
        <v>75000000</v>
      </c>
      <c r="L2528" s="391">
        <v>12</v>
      </c>
      <c r="M2528" s="144" t="s">
        <v>268</v>
      </c>
      <c r="N2528" s="145" t="s">
        <v>4141</v>
      </c>
      <c r="O2528" s="173" t="s">
        <v>127</v>
      </c>
      <c r="P2528" s="138" t="s">
        <v>366</v>
      </c>
      <c r="Q2528" s="138" t="s">
        <v>2519</v>
      </c>
    </row>
    <row r="2529" spans="1:17" ht="102" x14ac:dyDescent="0.2">
      <c r="A2529" s="136" t="s">
        <v>4020</v>
      </c>
      <c r="B2529" s="137" t="s">
        <v>4021</v>
      </c>
      <c r="C2529" s="151" t="s">
        <v>234</v>
      </c>
      <c r="D2529" s="155" t="s">
        <v>4142</v>
      </c>
      <c r="E2529" s="139" t="s">
        <v>862</v>
      </c>
      <c r="F2529" s="186" t="s">
        <v>368</v>
      </c>
      <c r="G2529" s="186">
        <v>84131600</v>
      </c>
      <c r="H2529" s="186" t="s">
        <v>4143</v>
      </c>
      <c r="I2529" s="174">
        <v>10</v>
      </c>
      <c r="J2529" s="141" t="s">
        <v>230</v>
      </c>
      <c r="K2529" s="390">
        <v>323239100</v>
      </c>
      <c r="L2529" s="186">
        <v>1</v>
      </c>
      <c r="M2529" s="144" t="s">
        <v>4057</v>
      </c>
      <c r="N2529" s="145" t="s">
        <v>4144</v>
      </c>
      <c r="O2529" s="173" t="s">
        <v>68</v>
      </c>
      <c r="P2529" s="138" t="s">
        <v>67</v>
      </c>
      <c r="Q2529" s="138" t="s">
        <v>683</v>
      </c>
    </row>
    <row r="2530" spans="1:17" ht="102" x14ac:dyDescent="0.2">
      <c r="A2530" s="136" t="s">
        <v>4020</v>
      </c>
      <c r="B2530" s="137" t="s">
        <v>4021</v>
      </c>
      <c r="C2530" s="151" t="s">
        <v>234</v>
      </c>
      <c r="D2530" s="155" t="s">
        <v>4142</v>
      </c>
      <c r="E2530" s="139" t="s">
        <v>862</v>
      </c>
      <c r="F2530" s="186" t="s">
        <v>368</v>
      </c>
      <c r="G2530" s="186">
        <v>84131600</v>
      </c>
      <c r="H2530" s="186" t="s">
        <v>4145</v>
      </c>
      <c r="I2530" s="174">
        <v>10</v>
      </c>
      <c r="J2530" s="141" t="s">
        <v>230</v>
      </c>
      <c r="K2530" s="390">
        <v>51550900</v>
      </c>
      <c r="L2530" s="186">
        <v>1</v>
      </c>
      <c r="M2530" s="144" t="s">
        <v>4057</v>
      </c>
      <c r="N2530" s="145" t="s">
        <v>4144</v>
      </c>
      <c r="O2530" s="173" t="s">
        <v>127</v>
      </c>
      <c r="P2530" s="138" t="s">
        <v>127</v>
      </c>
      <c r="Q2530" s="138" t="s">
        <v>683</v>
      </c>
    </row>
    <row r="2531" spans="1:17" ht="204" x14ac:dyDescent="0.2">
      <c r="A2531" s="136" t="s">
        <v>4020</v>
      </c>
      <c r="B2531" s="137" t="s">
        <v>4021</v>
      </c>
      <c r="C2531" s="151" t="s">
        <v>58</v>
      </c>
      <c r="D2531" s="155" t="s">
        <v>4146</v>
      </c>
      <c r="E2531" s="139" t="s">
        <v>874</v>
      </c>
      <c r="F2531" s="186" t="s">
        <v>371</v>
      </c>
      <c r="G2531" s="186">
        <v>76111500</v>
      </c>
      <c r="H2531" s="186" t="s">
        <v>1312</v>
      </c>
      <c r="I2531" s="174">
        <v>10</v>
      </c>
      <c r="J2531" s="141" t="s">
        <v>33</v>
      </c>
      <c r="K2531" s="390">
        <v>206157502.03200004</v>
      </c>
      <c r="L2531" s="186">
        <v>1</v>
      </c>
      <c r="M2531" s="144" t="s">
        <v>268</v>
      </c>
      <c r="N2531" s="145" t="s">
        <v>4147</v>
      </c>
      <c r="O2531" s="173" t="s">
        <v>127</v>
      </c>
      <c r="P2531" s="138" t="s">
        <v>68</v>
      </c>
      <c r="Q2531" s="138" t="s">
        <v>662</v>
      </c>
    </row>
    <row r="2532" spans="1:17" ht="204" x14ac:dyDescent="0.2">
      <c r="A2532" s="136" t="s">
        <v>4020</v>
      </c>
      <c r="B2532" s="137" t="s">
        <v>4021</v>
      </c>
      <c r="C2532" s="151" t="s">
        <v>58</v>
      </c>
      <c r="D2532" s="155" t="s">
        <v>4086</v>
      </c>
      <c r="E2532" s="139" t="s">
        <v>874</v>
      </c>
      <c r="F2532" s="186" t="s">
        <v>371</v>
      </c>
      <c r="G2532" s="186">
        <v>76111500</v>
      </c>
      <c r="H2532" s="186" t="s">
        <v>4148</v>
      </c>
      <c r="I2532" s="174">
        <v>10</v>
      </c>
      <c r="J2532" s="141" t="s">
        <v>230</v>
      </c>
      <c r="K2532" s="390">
        <v>137438334.68800002</v>
      </c>
      <c r="L2532" s="186">
        <v>1</v>
      </c>
      <c r="M2532" s="144" t="s">
        <v>268</v>
      </c>
      <c r="N2532" s="145" t="s">
        <v>4147</v>
      </c>
      <c r="O2532" s="173" t="s">
        <v>79</v>
      </c>
      <c r="P2532" s="138" t="s">
        <v>901</v>
      </c>
      <c r="Q2532" s="138" t="s">
        <v>683</v>
      </c>
    </row>
    <row r="2533" spans="1:17" ht="204" x14ac:dyDescent="0.2">
      <c r="A2533" s="136" t="s">
        <v>4020</v>
      </c>
      <c r="B2533" s="137" t="s">
        <v>4021</v>
      </c>
      <c r="C2533" s="151" t="s">
        <v>58</v>
      </c>
      <c r="D2533" s="155" t="s">
        <v>4086</v>
      </c>
      <c r="E2533" s="139" t="s">
        <v>874</v>
      </c>
      <c r="F2533" s="186" t="s">
        <v>371</v>
      </c>
      <c r="G2533" s="186">
        <v>76111500</v>
      </c>
      <c r="H2533" s="186" t="s">
        <v>4149</v>
      </c>
      <c r="I2533" s="174">
        <v>10</v>
      </c>
      <c r="J2533" s="141" t="s">
        <v>230</v>
      </c>
      <c r="K2533" s="390">
        <v>58404163.280000001</v>
      </c>
      <c r="L2533" s="186">
        <v>1</v>
      </c>
      <c r="M2533" s="144" t="s">
        <v>268</v>
      </c>
      <c r="N2533" s="145" t="s">
        <v>4147</v>
      </c>
      <c r="O2533" s="173" t="s">
        <v>127</v>
      </c>
      <c r="P2533" s="138" t="s">
        <v>127</v>
      </c>
      <c r="Q2533" s="138" t="s">
        <v>662</v>
      </c>
    </row>
    <row r="2534" spans="1:17" ht="51" x14ac:dyDescent="0.2">
      <c r="A2534" s="136" t="s">
        <v>4020</v>
      </c>
      <c r="B2534" s="137" t="s">
        <v>4021</v>
      </c>
      <c r="C2534" s="151" t="s">
        <v>50</v>
      </c>
      <c r="D2534" s="155" t="s">
        <v>4025</v>
      </c>
      <c r="E2534" s="139" t="s">
        <v>880</v>
      </c>
      <c r="F2534" s="186" t="s">
        <v>374</v>
      </c>
      <c r="G2534" s="186">
        <v>72151514</v>
      </c>
      <c r="H2534" s="186" t="s">
        <v>4150</v>
      </c>
      <c r="I2534" s="174">
        <v>10</v>
      </c>
      <c r="J2534" s="141" t="s">
        <v>33</v>
      </c>
      <c r="K2534" s="390">
        <v>40000000</v>
      </c>
      <c r="L2534" s="186">
        <v>1</v>
      </c>
      <c r="M2534" s="144" t="s">
        <v>268</v>
      </c>
      <c r="N2534" s="145" t="s">
        <v>4151</v>
      </c>
      <c r="O2534" s="173" t="s">
        <v>67</v>
      </c>
      <c r="P2534" s="138" t="s">
        <v>36</v>
      </c>
      <c r="Q2534" s="138" t="s">
        <v>683</v>
      </c>
    </row>
    <row r="2535" spans="1:17" ht="51" x14ac:dyDescent="0.2">
      <c r="A2535" s="136" t="s">
        <v>4020</v>
      </c>
      <c r="B2535" s="137" t="s">
        <v>4021</v>
      </c>
      <c r="C2535" s="151" t="s">
        <v>50</v>
      </c>
      <c r="D2535" s="155" t="s">
        <v>4152</v>
      </c>
      <c r="E2535" s="139" t="s">
        <v>880</v>
      </c>
      <c r="F2535" s="186" t="s">
        <v>374</v>
      </c>
      <c r="G2535" s="186">
        <v>72151514</v>
      </c>
      <c r="H2535" s="186" t="s">
        <v>4153</v>
      </c>
      <c r="I2535" s="174">
        <v>10</v>
      </c>
      <c r="J2535" s="141" t="s">
        <v>33</v>
      </c>
      <c r="K2535" s="390">
        <v>50000000</v>
      </c>
      <c r="L2535" s="186">
        <v>1</v>
      </c>
      <c r="M2535" s="144" t="s">
        <v>268</v>
      </c>
      <c r="N2535" s="145" t="s">
        <v>4154</v>
      </c>
      <c r="O2535" s="173" t="s">
        <v>67</v>
      </c>
      <c r="P2535" s="138" t="s">
        <v>36</v>
      </c>
      <c r="Q2535" s="138" t="s">
        <v>683</v>
      </c>
    </row>
    <row r="2536" spans="1:17" ht="51" x14ac:dyDescent="0.2">
      <c r="A2536" s="136" t="s">
        <v>4020</v>
      </c>
      <c r="B2536" s="137" t="s">
        <v>4021</v>
      </c>
      <c r="C2536" s="151" t="s">
        <v>50</v>
      </c>
      <c r="D2536" s="155" t="s">
        <v>4025</v>
      </c>
      <c r="E2536" s="139" t="s">
        <v>880</v>
      </c>
      <c r="F2536" s="186" t="s">
        <v>374</v>
      </c>
      <c r="G2536" s="186">
        <v>72151514</v>
      </c>
      <c r="H2536" s="186" t="s">
        <v>4155</v>
      </c>
      <c r="I2536" s="174">
        <v>10</v>
      </c>
      <c r="J2536" s="141" t="s">
        <v>33</v>
      </c>
      <c r="K2536" s="390">
        <v>80000000</v>
      </c>
      <c r="L2536" s="186">
        <v>1</v>
      </c>
      <c r="M2536" s="144" t="s">
        <v>268</v>
      </c>
      <c r="N2536" s="145" t="s">
        <v>4156</v>
      </c>
      <c r="O2536" s="173" t="s">
        <v>67</v>
      </c>
      <c r="P2536" s="138" t="s">
        <v>36</v>
      </c>
      <c r="Q2536" s="138" t="s">
        <v>683</v>
      </c>
    </row>
    <row r="2537" spans="1:17" ht="51" x14ac:dyDescent="0.2">
      <c r="A2537" s="136" t="s">
        <v>4020</v>
      </c>
      <c r="B2537" s="137" t="s">
        <v>4021</v>
      </c>
      <c r="C2537" s="151" t="s">
        <v>50</v>
      </c>
      <c r="D2537" s="155" t="s">
        <v>4025</v>
      </c>
      <c r="E2537" s="139" t="s">
        <v>880</v>
      </c>
      <c r="F2537" s="186" t="s">
        <v>374</v>
      </c>
      <c r="G2537" s="186">
        <v>81112307</v>
      </c>
      <c r="H2537" s="186" t="s">
        <v>4157</v>
      </c>
      <c r="I2537" s="174">
        <v>10</v>
      </c>
      <c r="J2537" s="141" t="s">
        <v>33</v>
      </c>
      <c r="K2537" s="390">
        <v>50000000</v>
      </c>
      <c r="L2537" s="186">
        <v>1</v>
      </c>
      <c r="M2537" s="144" t="s">
        <v>268</v>
      </c>
      <c r="N2537" s="145" t="s">
        <v>4158</v>
      </c>
      <c r="O2537" s="173" t="s">
        <v>67</v>
      </c>
      <c r="P2537" s="138" t="s">
        <v>36</v>
      </c>
      <c r="Q2537" s="138" t="s">
        <v>683</v>
      </c>
    </row>
    <row r="2538" spans="1:17" ht="51" x14ac:dyDescent="0.2">
      <c r="A2538" s="136" t="s">
        <v>4020</v>
      </c>
      <c r="B2538" s="137" t="s">
        <v>4021</v>
      </c>
      <c r="C2538" s="151" t="s">
        <v>1007</v>
      </c>
      <c r="D2538" s="155" t="s">
        <v>4025</v>
      </c>
      <c r="E2538" s="139" t="s">
        <v>880</v>
      </c>
      <c r="F2538" s="186" t="s">
        <v>374</v>
      </c>
      <c r="G2538" s="186">
        <v>81112307</v>
      </c>
      <c r="H2538" s="186" t="s">
        <v>4159</v>
      </c>
      <c r="I2538" s="174">
        <v>10</v>
      </c>
      <c r="J2538" s="141" t="s">
        <v>33</v>
      </c>
      <c r="K2538" s="390">
        <v>30000000</v>
      </c>
      <c r="L2538" s="186">
        <v>1</v>
      </c>
      <c r="M2538" s="144" t="s">
        <v>268</v>
      </c>
      <c r="N2538" s="145" t="s">
        <v>4160</v>
      </c>
      <c r="O2538" s="173" t="s">
        <v>67</v>
      </c>
      <c r="P2538" s="138" t="s">
        <v>36</v>
      </c>
      <c r="Q2538" s="138" t="s">
        <v>683</v>
      </c>
    </row>
    <row r="2539" spans="1:17" ht="102" x14ac:dyDescent="0.2">
      <c r="A2539" s="136" t="s">
        <v>4020</v>
      </c>
      <c r="B2539" s="137" t="s">
        <v>4021</v>
      </c>
      <c r="C2539" s="151" t="s">
        <v>234</v>
      </c>
      <c r="D2539" s="155" t="s">
        <v>4161</v>
      </c>
      <c r="E2539" s="139" t="s">
        <v>880</v>
      </c>
      <c r="F2539" s="186" t="s">
        <v>374</v>
      </c>
      <c r="G2539" s="186">
        <v>78181500</v>
      </c>
      <c r="H2539" s="186" t="s">
        <v>4162</v>
      </c>
      <c r="I2539" s="174">
        <v>10</v>
      </c>
      <c r="J2539" s="141" t="s">
        <v>230</v>
      </c>
      <c r="K2539" s="390">
        <v>1705000000</v>
      </c>
      <c r="L2539" s="186">
        <v>1</v>
      </c>
      <c r="M2539" s="144" t="s">
        <v>268</v>
      </c>
      <c r="N2539" s="145" t="s">
        <v>4163</v>
      </c>
      <c r="O2539" s="173" t="s">
        <v>127</v>
      </c>
      <c r="P2539" s="138" t="s">
        <v>67</v>
      </c>
      <c r="Q2539" s="138" t="s">
        <v>683</v>
      </c>
    </row>
    <row r="2540" spans="1:17" ht="102" x14ac:dyDescent="0.2">
      <c r="A2540" s="136" t="s">
        <v>4020</v>
      </c>
      <c r="B2540" s="137" t="s">
        <v>4021</v>
      </c>
      <c r="C2540" s="151" t="s">
        <v>234</v>
      </c>
      <c r="D2540" s="155" t="s">
        <v>4161</v>
      </c>
      <c r="E2540" s="139" t="s">
        <v>880</v>
      </c>
      <c r="F2540" s="186" t="s">
        <v>374</v>
      </c>
      <c r="G2540" s="186">
        <v>78181500</v>
      </c>
      <c r="H2540" s="186" t="s">
        <v>4164</v>
      </c>
      <c r="I2540" s="174">
        <v>10</v>
      </c>
      <c r="J2540" s="141" t="s">
        <v>230</v>
      </c>
      <c r="K2540" s="390">
        <v>375000000</v>
      </c>
      <c r="L2540" s="186">
        <v>1</v>
      </c>
      <c r="M2540" s="144" t="s">
        <v>268</v>
      </c>
      <c r="N2540" s="145" t="s">
        <v>4163</v>
      </c>
      <c r="O2540" s="173" t="s">
        <v>127</v>
      </c>
      <c r="P2540" s="138" t="s">
        <v>127</v>
      </c>
      <c r="Q2540" s="138" t="s">
        <v>683</v>
      </c>
    </row>
    <row r="2541" spans="1:17" ht="114.75" x14ac:dyDescent="0.2">
      <c r="A2541" s="136" t="s">
        <v>4020</v>
      </c>
      <c r="B2541" s="137" t="s">
        <v>4021</v>
      </c>
      <c r="C2541" s="151" t="s">
        <v>234</v>
      </c>
      <c r="D2541" s="155" t="s">
        <v>4161</v>
      </c>
      <c r="E2541" s="139" t="s">
        <v>880</v>
      </c>
      <c r="F2541" s="186" t="s">
        <v>374</v>
      </c>
      <c r="G2541" s="186">
        <v>78181500</v>
      </c>
      <c r="H2541" s="186" t="s">
        <v>4165</v>
      </c>
      <c r="I2541" s="174">
        <v>10</v>
      </c>
      <c r="J2541" s="141" t="s">
        <v>230</v>
      </c>
      <c r="K2541" s="390">
        <v>1025310000</v>
      </c>
      <c r="L2541" s="186">
        <v>1</v>
      </c>
      <c r="M2541" s="144" t="s">
        <v>268</v>
      </c>
      <c r="N2541" s="145" t="s">
        <v>4166</v>
      </c>
      <c r="O2541" s="173" t="s">
        <v>127</v>
      </c>
      <c r="P2541" s="138" t="s">
        <v>67</v>
      </c>
      <c r="Q2541" s="138" t="s">
        <v>683</v>
      </c>
    </row>
    <row r="2542" spans="1:17" ht="114.75" x14ac:dyDescent="0.2">
      <c r="A2542" s="136" t="s">
        <v>4020</v>
      </c>
      <c r="B2542" s="137" t="s">
        <v>4021</v>
      </c>
      <c r="C2542" s="151" t="s">
        <v>234</v>
      </c>
      <c r="D2542" s="155" t="s">
        <v>4161</v>
      </c>
      <c r="E2542" s="139" t="s">
        <v>880</v>
      </c>
      <c r="F2542" s="186" t="s">
        <v>374</v>
      </c>
      <c r="G2542" s="186">
        <v>78181500</v>
      </c>
      <c r="H2542" s="186" t="s">
        <v>4167</v>
      </c>
      <c r="I2542" s="174">
        <v>10</v>
      </c>
      <c r="J2542" s="141" t="s">
        <v>230</v>
      </c>
      <c r="K2542" s="390">
        <v>250000000</v>
      </c>
      <c r="L2542" s="186">
        <v>1</v>
      </c>
      <c r="M2542" s="144" t="s">
        <v>268</v>
      </c>
      <c r="N2542" s="145" t="s">
        <v>4166</v>
      </c>
      <c r="O2542" s="173" t="s">
        <v>127</v>
      </c>
      <c r="P2542" s="138" t="s">
        <v>127</v>
      </c>
      <c r="Q2542" s="138" t="s">
        <v>683</v>
      </c>
    </row>
    <row r="2543" spans="1:17" ht="38.25" x14ac:dyDescent="0.2">
      <c r="A2543" s="136" t="s">
        <v>4020</v>
      </c>
      <c r="B2543" s="137" t="s">
        <v>4021</v>
      </c>
      <c r="C2543" s="151" t="s">
        <v>234</v>
      </c>
      <c r="D2543" s="155" t="s">
        <v>4168</v>
      </c>
      <c r="E2543" s="139" t="s">
        <v>880</v>
      </c>
      <c r="F2543" s="186" t="s">
        <v>374</v>
      </c>
      <c r="G2543" s="186">
        <v>72103303</v>
      </c>
      <c r="H2543" s="186" t="s">
        <v>4169</v>
      </c>
      <c r="I2543" s="174">
        <v>10</v>
      </c>
      <c r="J2543" s="141" t="s">
        <v>33</v>
      </c>
      <c r="K2543" s="390">
        <v>9000000</v>
      </c>
      <c r="L2543" s="186">
        <v>1</v>
      </c>
      <c r="M2543" s="144" t="s">
        <v>268</v>
      </c>
      <c r="N2543" s="145" t="s">
        <v>4170</v>
      </c>
      <c r="O2543" s="173" t="s">
        <v>127</v>
      </c>
      <c r="P2543" s="138" t="s">
        <v>68</v>
      </c>
      <c r="Q2543" s="138" t="s">
        <v>464</v>
      </c>
    </row>
    <row r="2544" spans="1:17" ht="178.5" x14ac:dyDescent="0.2">
      <c r="A2544" s="136" t="s">
        <v>4020</v>
      </c>
      <c r="B2544" s="137" t="s">
        <v>4021</v>
      </c>
      <c r="C2544" s="151" t="s">
        <v>58</v>
      </c>
      <c r="D2544" s="155" t="s">
        <v>4171</v>
      </c>
      <c r="E2544" s="139" t="s">
        <v>880</v>
      </c>
      <c r="F2544" s="186" t="s">
        <v>374</v>
      </c>
      <c r="G2544" s="186">
        <v>72154022</v>
      </c>
      <c r="H2544" s="186" t="s">
        <v>4172</v>
      </c>
      <c r="I2544" s="174">
        <v>10</v>
      </c>
      <c r="J2544" s="141" t="s">
        <v>33</v>
      </c>
      <c r="K2544" s="390">
        <v>5000000</v>
      </c>
      <c r="L2544" s="186">
        <v>1</v>
      </c>
      <c r="M2544" s="144" t="s">
        <v>268</v>
      </c>
      <c r="N2544" s="145" t="s">
        <v>4173</v>
      </c>
      <c r="O2544" s="173" t="s">
        <v>67</v>
      </c>
      <c r="P2544" s="138" t="s">
        <v>36</v>
      </c>
      <c r="Q2544" s="138" t="s">
        <v>683</v>
      </c>
    </row>
    <row r="2545" spans="1:17" ht="114.75" x14ac:dyDescent="0.2">
      <c r="A2545" s="136" t="s">
        <v>4020</v>
      </c>
      <c r="B2545" s="137" t="s">
        <v>4021</v>
      </c>
      <c r="C2545" s="151" t="s">
        <v>58</v>
      </c>
      <c r="D2545" s="155" t="s">
        <v>4171</v>
      </c>
      <c r="E2545" s="139" t="s">
        <v>880</v>
      </c>
      <c r="F2545" s="186" t="s">
        <v>374</v>
      </c>
      <c r="G2545" s="186">
        <v>72101509</v>
      </c>
      <c r="H2545" s="186" t="s">
        <v>4174</v>
      </c>
      <c r="I2545" s="174">
        <v>10</v>
      </c>
      <c r="J2545" s="141" t="s">
        <v>33</v>
      </c>
      <c r="K2545" s="390">
        <v>11000000</v>
      </c>
      <c r="L2545" s="186">
        <v>1</v>
      </c>
      <c r="M2545" s="144" t="s">
        <v>268</v>
      </c>
      <c r="N2545" s="145" t="s">
        <v>4175</v>
      </c>
      <c r="O2545" s="173" t="s">
        <v>68</v>
      </c>
      <c r="P2545" s="138" t="s">
        <v>67</v>
      </c>
      <c r="Q2545" s="138" t="s">
        <v>464</v>
      </c>
    </row>
    <row r="2546" spans="1:17" ht="165.75" x14ac:dyDescent="0.2">
      <c r="A2546" s="136" t="s">
        <v>4020</v>
      </c>
      <c r="B2546" s="137" t="s">
        <v>4021</v>
      </c>
      <c r="C2546" s="151" t="s">
        <v>58</v>
      </c>
      <c r="D2546" s="155" t="s">
        <v>4025</v>
      </c>
      <c r="E2546" s="139" t="s">
        <v>880</v>
      </c>
      <c r="F2546" s="186" t="s">
        <v>374</v>
      </c>
      <c r="G2546" s="186">
        <v>72101511</v>
      </c>
      <c r="H2546" s="186" t="s">
        <v>4176</v>
      </c>
      <c r="I2546" s="174">
        <v>10</v>
      </c>
      <c r="J2546" s="141" t="s">
        <v>33</v>
      </c>
      <c r="K2546" s="390">
        <v>50000000</v>
      </c>
      <c r="L2546" s="186">
        <v>1</v>
      </c>
      <c r="M2546" s="144" t="s">
        <v>268</v>
      </c>
      <c r="N2546" s="145" t="s">
        <v>4177</v>
      </c>
      <c r="O2546" s="173" t="s">
        <v>67</v>
      </c>
      <c r="P2546" s="138" t="s">
        <v>36</v>
      </c>
      <c r="Q2546" s="138" t="s">
        <v>683</v>
      </c>
    </row>
    <row r="2547" spans="1:17" ht="63.75" x14ac:dyDescent="0.2">
      <c r="A2547" s="136" t="s">
        <v>4020</v>
      </c>
      <c r="B2547" s="137" t="s">
        <v>4021</v>
      </c>
      <c r="C2547" s="151" t="s">
        <v>58</v>
      </c>
      <c r="D2547" s="155" t="s">
        <v>4069</v>
      </c>
      <c r="E2547" s="139" t="s">
        <v>880</v>
      </c>
      <c r="F2547" s="186" t="s">
        <v>374</v>
      </c>
      <c r="G2547" s="186">
        <v>72151800</v>
      </c>
      <c r="H2547" s="186" t="s">
        <v>4178</v>
      </c>
      <c r="I2547" s="174">
        <v>10</v>
      </c>
      <c r="J2547" s="141" t="s">
        <v>33</v>
      </c>
      <c r="K2547" s="390">
        <v>12000000</v>
      </c>
      <c r="L2547" s="186">
        <v>1</v>
      </c>
      <c r="M2547" s="144" t="s">
        <v>268</v>
      </c>
      <c r="N2547" s="145" t="s">
        <v>4179</v>
      </c>
      <c r="O2547" s="173" t="s">
        <v>67</v>
      </c>
      <c r="P2547" s="138" t="s">
        <v>35</v>
      </c>
      <c r="Q2547" s="138" t="s">
        <v>464</v>
      </c>
    </row>
    <row r="2548" spans="1:17" ht="127.5" x14ac:dyDescent="0.2">
      <c r="A2548" s="136" t="s">
        <v>4020</v>
      </c>
      <c r="B2548" s="137" t="s">
        <v>4021</v>
      </c>
      <c r="C2548" s="151" t="s">
        <v>42</v>
      </c>
      <c r="D2548" s="155" t="s">
        <v>4171</v>
      </c>
      <c r="E2548" s="139" t="s">
        <v>880</v>
      </c>
      <c r="F2548" s="186" t="s">
        <v>374</v>
      </c>
      <c r="G2548" s="186">
        <v>72151800</v>
      </c>
      <c r="H2548" s="186" t="s">
        <v>4180</v>
      </c>
      <c r="I2548" s="174">
        <v>10</v>
      </c>
      <c r="J2548" s="141" t="s">
        <v>33</v>
      </c>
      <c r="K2548" s="390">
        <v>8000000</v>
      </c>
      <c r="L2548" s="186">
        <v>1</v>
      </c>
      <c r="M2548" s="144" t="s">
        <v>268</v>
      </c>
      <c r="N2548" s="145" t="s">
        <v>4181</v>
      </c>
      <c r="O2548" s="173" t="s">
        <v>67</v>
      </c>
      <c r="P2548" s="138" t="s">
        <v>36</v>
      </c>
      <c r="Q2548" s="138" t="s">
        <v>683</v>
      </c>
    </row>
    <row r="2549" spans="1:17" ht="51" x14ac:dyDescent="0.2">
      <c r="A2549" s="136" t="s">
        <v>4020</v>
      </c>
      <c r="B2549" s="137" t="s">
        <v>4021</v>
      </c>
      <c r="C2549" s="151" t="s">
        <v>342</v>
      </c>
      <c r="D2549" s="155" t="s">
        <v>4135</v>
      </c>
      <c r="E2549" s="139" t="s">
        <v>936</v>
      </c>
      <c r="F2549" s="186" t="s">
        <v>397</v>
      </c>
      <c r="G2549" s="186">
        <v>83101506</v>
      </c>
      <c r="H2549" s="186" t="s">
        <v>4182</v>
      </c>
      <c r="I2549" s="174">
        <v>10</v>
      </c>
      <c r="J2549" s="141" t="s">
        <v>33</v>
      </c>
      <c r="K2549" s="389">
        <v>75000000</v>
      </c>
      <c r="L2549" s="186">
        <v>12</v>
      </c>
      <c r="M2549" s="144" t="s">
        <v>268</v>
      </c>
      <c r="N2549" s="145" t="s">
        <v>4141</v>
      </c>
      <c r="O2549" s="173" t="s">
        <v>127</v>
      </c>
      <c r="P2549" s="138" t="s">
        <v>366</v>
      </c>
      <c r="Q2549" s="138" t="s">
        <v>2519</v>
      </c>
    </row>
    <row r="2550" spans="1:17" ht="63.75" x14ac:dyDescent="0.2">
      <c r="A2550" s="136" t="s">
        <v>4020</v>
      </c>
      <c r="B2550" s="137" t="s">
        <v>4021</v>
      </c>
      <c r="C2550" s="151" t="s">
        <v>342</v>
      </c>
      <c r="D2550" s="155" t="s">
        <v>4135</v>
      </c>
      <c r="E2550" s="139" t="s">
        <v>936</v>
      </c>
      <c r="F2550" s="186" t="s">
        <v>397</v>
      </c>
      <c r="G2550" s="186">
        <v>83101506</v>
      </c>
      <c r="H2550" s="186" t="s">
        <v>4183</v>
      </c>
      <c r="I2550" s="174">
        <v>10</v>
      </c>
      <c r="J2550" s="141" t="s">
        <v>33</v>
      </c>
      <c r="K2550" s="389">
        <v>49200000</v>
      </c>
      <c r="L2550" s="186">
        <v>12</v>
      </c>
      <c r="M2550" s="144" t="s">
        <v>268</v>
      </c>
      <c r="N2550" s="145" t="s">
        <v>4184</v>
      </c>
      <c r="O2550" s="173" t="s">
        <v>127</v>
      </c>
      <c r="P2550" s="138" t="s">
        <v>366</v>
      </c>
      <c r="Q2550" s="138" t="s">
        <v>2519</v>
      </c>
    </row>
    <row r="2551" spans="1:17" ht="178.5" x14ac:dyDescent="0.2">
      <c r="A2551" s="136" t="s">
        <v>4020</v>
      </c>
      <c r="B2551" s="137" t="s">
        <v>4021</v>
      </c>
      <c r="C2551" s="151" t="s">
        <v>58</v>
      </c>
      <c r="D2551" s="155" t="s">
        <v>4185</v>
      </c>
      <c r="E2551" s="139" t="s">
        <v>936</v>
      </c>
      <c r="F2551" s="186" t="s">
        <v>397</v>
      </c>
      <c r="G2551" s="186">
        <v>83101506</v>
      </c>
      <c r="H2551" s="186" t="s">
        <v>4186</v>
      </c>
      <c r="I2551" s="174">
        <v>10</v>
      </c>
      <c r="J2551" s="141" t="s">
        <v>33</v>
      </c>
      <c r="K2551" s="389">
        <v>2000000</v>
      </c>
      <c r="L2551" s="186">
        <v>1</v>
      </c>
      <c r="M2551" s="144" t="s">
        <v>268</v>
      </c>
      <c r="N2551" s="145" t="s">
        <v>4173</v>
      </c>
      <c r="O2551" s="173" t="s">
        <v>67</v>
      </c>
      <c r="P2551" s="138" t="s">
        <v>36</v>
      </c>
      <c r="Q2551" s="138" t="s">
        <v>464</v>
      </c>
    </row>
    <row r="2552" spans="1:17" ht="38.25" x14ac:dyDescent="0.2">
      <c r="A2552" s="136" t="s">
        <v>4020</v>
      </c>
      <c r="B2552" s="137" t="s">
        <v>4021</v>
      </c>
      <c r="C2552" s="151" t="s">
        <v>356</v>
      </c>
      <c r="D2552" s="155" t="s">
        <v>4049</v>
      </c>
      <c r="E2552" s="139" t="s">
        <v>947</v>
      </c>
      <c r="F2552" s="186" t="s">
        <v>406</v>
      </c>
      <c r="G2552" s="186">
        <v>90111500</v>
      </c>
      <c r="H2552" s="186" t="s">
        <v>406</v>
      </c>
      <c r="I2552" s="174">
        <v>10</v>
      </c>
      <c r="J2552" s="141" t="s">
        <v>33</v>
      </c>
      <c r="K2552" s="389">
        <v>20000000</v>
      </c>
      <c r="L2552" s="186">
        <v>1</v>
      </c>
      <c r="M2552" s="144" t="s">
        <v>268</v>
      </c>
      <c r="N2552" s="145" t="s">
        <v>4187</v>
      </c>
      <c r="O2552" s="173" t="s">
        <v>127</v>
      </c>
      <c r="P2552" s="138" t="s">
        <v>366</v>
      </c>
      <c r="Q2552" s="138" t="s">
        <v>2519</v>
      </c>
    </row>
    <row r="2553" spans="1:17" ht="51" x14ac:dyDescent="0.2">
      <c r="A2553" s="136" t="s">
        <v>4020</v>
      </c>
      <c r="B2553" s="137" t="s">
        <v>4021</v>
      </c>
      <c r="C2553" s="151" t="s">
        <v>342</v>
      </c>
      <c r="D2553" s="155" t="s">
        <v>4135</v>
      </c>
      <c r="E2553" s="139" t="s">
        <v>952</v>
      </c>
      <c r="F2553" s="186" t="s">
        <v>409</v>
      </c>
      <c r="G2553" s="186">
        <v>93161601</v>
      </c>
      <c r="H2553" s="186" t="s">
        <v>409</v>
      </c>
      <c r="I2553" s="174">
        <v>10</v>
      </c>
      <c r="J2553" s="141" t="s">
        <v>33</v>
      </c>
      <c r="K2553" s="389">
        <v>75000000</v>
      </c>
      <c r="L2553" s="186">
        <v>1</v>
      </c>
      <c r="M2553" s="144" t="s">
        <v>268</v>
      </c>
      <c r="N2553" s="145" t="s">
        <v>4188</v>
      </c>
      <c r="O2553" s="173" t="s">
        <v>127</v>
      </c>
      <c r="P2553" s="138" t="s">
        <v>366</v>
      </c>
      <c r="Q2553" s="138" t="s">
        <v>2519</v>
      </c>
    </row>
    <row r="2554" spans="1:17" ht="51" x14ac:dyDescent="0.2">
      <c r="A2554" s="136" t="s">
        <v>4020</v>
      </c>
      <c r="B2554" s="137" t="s">
        <v>4021</v>
      </c>
      <c r="C2554" s="151" t="s">
        <v>342</v>
      </c>
      <c r="D2554" s="155" t="s">
        <v>4135</v>
      </c>
      <c r="E2554" s="139" t="s">
        <v>957</v>
      </c>
      <c r="F2554" s="186" t="s">
        <v>958</v>
      </c>
      <c r="G2554" s="186">
        <v>93161600</v>
      </c>
      <c r="H2554" s="186" t="s">
        <v>959</v>
      </c>
      <c r="I2554" s="174">
        <v>10</v>
      </c>
      <c r="J2554" s="141" t="s">
        <v>33</v>
      </c>
      <c r="K2554" s="389">
        <v>151880000</v>
      </c>
      <c r="L2554" s="186">
        <v>1</v>
      </c>
      <c r="M2554" s="144" t="s">
        <v>268</v>
      </c>
      <c r="N2554" s="145" t="s">
        <v>4189</v>
      </c>
      <c r="O2554" s="173" t="s">
        <v>127</v>
      </c>
      <c r="P2554" s="138" t="s">
        <v>366</v>
      </c>
      <c r="Q2554" s="138" t="s">
        <v>2519</v>
      </c>
    </row>
    <row r="2555" spans="1:17" ht="38.25" x14ac:dyDescent="0.2">
      <c r="A2555" s="136" t="s">
        <v>4020</v>
      </c>
      <c r="B2555" s="137" t="s">
        <v>4021</v>
      </c>
      <c r="C2555" s="151" t="s">
        <v>342</v>
      </c>
      <c r="D2555" s="155" t="s">
        <v>4135</v>
      </c>
      <c r="E2555" s="393" t="s">
        <v>1379</v>
      </c>
      <c r="F2555" s="186" t="s">
        <v>962</v>
      </c>
      <c r="G2555" s="186">
        <v>93161600</v>
      </c>
      <c r="H2555" s="186" t="s">
        <v>4190</v>
      </c>
      <c r="I2555" s="174">
        <v>10</v>
      </c>
      <c r="J2555" s="141" t="s">
        <v>33</v>
      </c>
      <c r="K2555" s="389">
        <v>5400000</v>
      </c>
      <c r="L2555" s="186">
        <v>1</v>
      </c>
      <c r="M2555" s="144" t="s">
        <v>268</v>
      </c>
      <c r="N2555" s="145" t="s">
        <v>4191</v>
      </c>
      <c r="O2555" s="173" t="s">
        <v>127</v>
      </c>
      <c r="P2555" s="138" t="s">
        <v>366</v>
      </c>
      <c r="Q2555" s="138" t="s">
        <v>2519</v>
      </c>
    </row>
    <row r="2556" spans="1:17" ht="38.25" x14ac:dyDescent="0.2">
      <c r="A2556" s="136" t="s">
        <v>4020</v>
      </c>
      <c r="B2556" s="137" t="s">
        <v>4021</v>
      </c>
      <c r="C2556" s="151" t="s">
        <v>342</v>
      </c>
      <c r="D2556" s="155" t="s">
        <v>4135</v>
      </c>
      <c r="E2556" s="393" t="s">
        <v>1379</v>
      </c>
      <c r="F2556" s="186" t="s">
        <v>962</v>
      </c>
      <c r="G2556" s="186">
        <v>93161600</v>
      </c>
      <c r="H2556" s="186" t="s">
        <v>4192</v>
      </c>
      <c r="I2556" s="174">
        <v>10</v>
      </c>
      <c r="J2556" s="141" t="s">
        <v>33</v>
      </c>
      <c r="K2556" s="389">
        <v>100000</v>
      </c>
      <c r="L2556" s="186">
        <v>1</v>
      </c>
      <c r="M2556" s="144" t="s">
        <v>268</v>
      </c>
      <c r="N2556" s="145" t="s">
        <v>4193</v>
      </c>
      <c r="O2556" s="173" t="s">
        <v>127</v>
      </c>
      <c r="P2556" s="138" t="s">
        <v>366</v>
      </c>
      <c r="Q2556" s="138" t="s">
        <v>2519</v>
      </c>
    </row>
    <row r="2557" spans="1:17" ht="76.5" x14ac:dyDescent="0.2">
      <c r="A2557" s="136" t="s">
        <v>4194</v>
      </c>
      <c r="B2557" s="137" t="s">
        <v>4195</v>
      </c>
      <c r="C2557" s="138" t="s">
        <v>787</v>
      </c>
      <c r="D2557" s="155" t="s">
        <v>4124</v>
      </c>
      <c r="E2557" s="139" t="s">
        <v>842</v>
      </c>
      <c r="F2557" s="138" t="s">
        <v>4196</v>
      </c>
      <c r="G2557" s="138">
        <v>72101507</v>
      </c>
      <c r="H2557" s="141" t="s">
        <v>4197</v>
      </c>
      <c r="I2557" s="136">
        <v>10</v>
      </c>
      <c r="J2557" s="141" t="s">
        <v>33</v>
      </c>
      <c r="K2557" s="171">
        <v>100000000</v>
      </c>
      <c r="L2557" s="172">
        <v>1</v>
      </c>
      <c r="M2557" s="137" t="s">
        <v>268</v>
      </c>
      <c r="N2557" s="139" t="s">
        <v>4198</v>
      </c>
      <c r="O2557" s="138" t="s">
        <v>67</v>
      </c>
      <c r="P2557" s="138" t="s">
        <v>36</v>
      </c>
      <c r="Q2557" s="138" t="s">
        <v>4199</v>
      </c>
    </row>
    <row r="2558" spans="1:17" ht="63.75" x14ac:dyDescent="0.2">
      <c r="A2558" s="136" t="s">
        <v>4194</v>
      </c>
      <c r="B2558" s="137" t="s">
        <v>4195</v>
      </c>
      <c r="C2558" s="146" t="s">
        <v>4200</v>
      </c>
      <c r="D2558" s="164" t="s">
        <v>4161</v>
      </c>
      <c r="E2558" s="394" t="s">
        <v>812</v>
      </c>
      <c r="F2558" s="146" t="s">
        <v>262</v>
      </c>
      <c r="G2558" s="146">
        <v>25172504</v>
      </c>
      <c r="H2558" s="147" t="s">
        <v>4105</v>
      </c>
      <c r="I2558" s="174">
        <v>10</v>
      </c>
      <c r="J2558" s="147" t="s">
        <v>33</v>
      </c>
      <c r="K2558" s="175">
        <v>15000000</v>
      </c>
      <c r="L2558" s="176">
        <v>1</v>
      </c>
      <c r="M2558" s="144" t="s">
        <v>4057</v>
      </c>
      <c r="N2558" s="145" t="s">
        <v>4201</v>
      </c>
      <c r="O2558" s="146" t="s">
        <v>127</v>
      </c>
      <c r="P2558" s="146" t="s">
        <v>68</v>
      </c>
      <c r="Q2558" s="146" t="s">
        <v>1068</v>
      </c>
    </row>
    <row r="2559" spans="1:17" ht="63.75" x14ac:dyDescent="0.2">
      <c r="A2559" s="136" t="s">
        <v>4194</v>
      </c>
      <c r="B2559" s="137" t="s">
        <v>4195</v>
      </c>
      <c r="C2559" s="146" t="s">
        <v>4200</v>
      </c>
      <c r="D2559" s="164" t="s">
        <v>4202</v>
      </c>
      <c r="E2559" s="394" t="s">
        <v>880</v>
      </c>
      <c r="F2559" s="146" t="s">
        <v>374</v>
      </c>
      <c r="G2559" s="146">
        <v>78181500</v>
      </c>
      <c r="H2559" s="147" t="s">
        <v>4162</v>
      </c>
      <c r="I2559" s="174">
        <v>10</v>
      </c>
      <c r="J2559" s="147" t="s">
        <v>230</v>
      </c>
      <c r="K2559" s="175">
        <v>88260000</v>
      </c>
      <c r="L2559" s="176">
        <v>1</v>
      </c>
      <c r="M2559" s="137" t="s">
        <v>268</v>
      </c>
      <c r="N2559" s="145" t="s">
        <v>4203</v>
      </c>
      <c r="O2559" s="146" t="s">
        <v>127</v>
      </c>
      <c r="P2559" s="146" t="s">
        <v>67</v>
      </c>
      <c r="Q2559" s="146" t="s">
        <v>683</v>
      </c>
    </row>
    <row r="2560" spans="1:17" ht="63.75" x14ac:dyDescent="0.2">
      <c r="A2560" s="136" t="s">
        <v>4194</v>
      </c>
      <c r="B2560" s="137" t="s">
        <v>4195</v>
      </c>
      <c r="C2560" s="146" t="s">
        <v>4116</v>
      </c>
      <c r="D2560" s="164" t="s">
        <v>4204</v>
      </c>
      <c r="E2560" s="394" t="s">
        <v>947</v>
      </c>
      <c r="F2560" s="146" t="s">
        <v>4205</v>
      </c>
      <c r="G2560" s="186">
        <v>90111500</v>
      </c>
      <c r="H2560" s="147" t="s">
        <v>406</v>
      </c>
      <c r="I2560" s="174">
        <v>10</v>
      </c>
      <c r="J2560" s="147" t="s">
        <v>33</v>
      </c>
      <c r="K2560" s="175">
        <v>16000000</v>
      </c>
      <c r="L2560" s="176">
        <v>1</v>
      </c>
      <c r="M2560" s="137" t="s">
        <v>268</v>
      </c>
      <c r="N2560" s="145" t="s">
        <v>4206</v>
      </c>
      <c r="O2560" s="146" t="s">
        <v>68</v>
      </c>
      <c r="P2560" s="146" t="s">
        <v>366</v>
      </c>
      <c r="Q2560" s="146" t="s">
        <v>1001</v>
      </c>
    </row>
    <row r="2561" spans="1:17" ht="51" x14ac:dyDescent="0.2">
      <c r="A2561" s="136" t="s">
        <v>4207</v>
      </c>
      <c r="B2561" s="137" t="s">
        <v>4208</v>
      </c>
      <c r="C2561" s="146" t="s">
        <v>4209</v>
      </c>
      <c r="D2561" s="164" t="s">
        <v>4022</v>
      </c>
      <c r="E2561" s="394" t="s">
        <v>1065</v>
      </c>
      <c r="F2561" s="146" t="s">
        <v>1066</v>
      </c>
      <c r="G2561" s="146">
        <v>40151507</v>
      </c>
      <c r="H2561" s="147" t="s">
        <v>4210</v>
      </c>
      <c r="I2561" s="174">
        <v>10</v>
      </c>
      <c r="J2561" s="147" t="s">
        <v>33</v>
      </c>
      <c r="K2561" s="389">
        <v>2240000</v>
      </c>
      <c r="L2561" s="186">
        <v>4</v>
      </c>
      <c r="M2561" s="186" t="s">
        <v>34</v>
      </c>
      <c r="N2561" s="145" t="s">
        <v>4211</v>
      </c>
      <c r="O2561" s="173" t="s">
        <v>35</v>
      </c>
      <c r="P2561" s="138" t="s">
        <v>79</v>
      </c>
      <c r="Q2561" s="138" t="s">
        <v>683</v>
      </c>
    </row>
    <row r="2562" spans="1:17" ht="51" x14ac:dyDescent="0.2">
      <c r="A2562" s="136" t="s">
        <v>4207</v>
      </c>
      <c r="B2562" s="137" t="s">
        <v>4208</v>
      </c>
      <c r="C2562" s="146" t="s">
        <v>4209</v>
      </c>
      <c r="D2562" s="164" t="s">
        <v>4022</v>
      </c>
      <c r="E2562" s="394" t="s">
        <v>1065</v>
      </c>
      <c r="F2562" s="146" t="s">
        <v>1066</v>
      </c>
      <c r="G2562" s="146">
        <v>27113201</v>
      </c>
      <c r="H2562" s="147" t="s">
        <v>4212</v>
      </c>
      <c r="I2562" s="174">
        <v>10</v>
      </c>
      <c r="J2562" s="147" t="s">
        <v>33</v>
      </c>
      <c r="K2562" s="389">
        <v>1600000</v>
      </c>
      <c r="L2562" s="186">
        <v>4</v>
      </c>
      <c r="M2562" s="186" t="s">
        <v>34</v>
      </c>
      <c r="N2562" s="145" t="s">
        <v>4213</v>
      </c>
      <c r="O2562" s="173" t="s">
        <v>35</v>
      </c>
      <c r="P2562" s="138" t="s">
        <v>79</v>
      </c>
      <c r="Q2562" s="138" t="s">
        <v>683</v>
      </c>
    </row>
    <row r="2563" spans="1:17" ht="51" x14ac:dyDescent="0.2">
      <c r="A2563" s="136" t="s">
        <v>4207</v>
      </c>
      <c r="B2563" s="137" t="s">
        <v>4208</v>
      </c>
      <c r="C2563" s="146" t="s">
        <v>4209</v>
      </c>
      <c r="D2563" s="164" t="s">
        <v>4022</v>
      </c>
      <c r="E2563" s="394" t="s">
        <v>1065</v>
      </c>
      <c r="F2563" s="146" t="s">
        <v>1066</v>
      </c>
      <c r="G2563" s="146">
        <v>40151601</v>
      </c>
      <c r="H2563" s="147" t="s">
        <v>4214</v>
      </c>
      <c r="I2563" s="174">
        <v>10</v>
      </c>
      <c r="J2563" s="147" t="s">
        <v>33</v>
      </c>
      <c r="K2563" s="389">
        <v>2300000</v>
      </c>
      <c r="L2563" s="186">
        <v>1</v>
      </c>
      <c r="M2563" s="186" t="s">
        <v>34</v>
      </c>
      <c r="N2563" s="145" t="s">
        <v>4215</v>
      </c>
      <c r="O2563" s="173" t="s">
        <v>35</v>
      </c>
      <c r="P2563" s="138" t="s">
        <v>79</v>
      </c>
      <c r="Q2563" s="138" t="s">
        <v>683</v>
      </c>
    </row>
    <row r="2564" spans="1:17" ht="51" x14ac:dyDescent="0.2">
      <c r="A2564" s="136" t="s">
        <v>4207</v>
      </c>
      <c r="B2564" s="137" t="s">
        <v>4208</v>
      </c>
      <c r="C2564" s="146" t="s">
        <v>4209</v>
      </c>
      <c r="D2564" s="164" t="s">
        <v>4022</v>
      </c>
      <c r="E2564" s="394" t="s">
        <v>1065</v>
      </c>
      <c r="F2564" s="146" t="s">
        <v>1066</v>
      </c>
      <c r="G2564" s="146">
        <v>52141601</v>
      </c>
      <c r="H2564" s="147" t="s">
        <v>4216</v>
      </c>
      <c r="I2564" s="174">
        <v>10</v>
      </c>
      <c r="J2564" s="147" t="s">
        <v>33</v>
      </c>
      <c r="K2564" s="389">
        <v>27000000</v>
      </c>
      <c r="L2564" s="186">
        <v>6</v>
      </c>
      <c r="M2564" s="186" t="s">
        <v>34</v>
      </c>
      <c r="N2564" s="145" t="s">
        <v>4217</v>
      </c>
      <c r="O2564" s="173" t="s">
        <v>35</v>
      </c>
      <c r="P2564" s="138" t="s">
        <v>79</v>
      </c>
      <c r="Q2564" s="138" t="s">
        <v>683</v>
      </c>
    </row>
    <row r="2565" spans="1:17" ht="51" x14ac:dyDescent="0.2">
      <c r="A2565" s="136" t="s">
        <v>4207</v>
      </c>
      <c r="B2565" s="137" t="s">
        <v>4208</v>
      </c>
      <c r="C2565" s="146" t="s">
        <v>4209</v>
      </c>
      <c r="D2565" s="164" t="s">
        <v>4022</v>
      </c>
      <c r="E2565" s="394" t="s">
        <v>1065</v>
      </c>
      <c r="F2565" s="146" t="s">
        <v>1066</v>
      </c>
      <c r="G2565" s="146">
        <v>41103011</v>
      </c>
      <c r="H2565" s="147" t="s">
        <v>4218</v>
      </c>
      <c r="I2565" s="174">
        <v>10</v>
      </c>
      <c r="J2565" s="147" t="s">
        <v>33</v>
      </c>
      <c r="K2565" s="389">
        <v>14000000</v>
      </c>
      <c r="L2565" s="186">
        <v>4</v>
      </c>
      <c r="M2565" s="186" t="s">
        <v>34</v>
      </c>
      <c r="N2565" s="145" t="s">
        <v>4217</v>
      </c>
      <c r="O2565" s="173" t="s">
        <v>35</v>
      </c>
      <c r="P2565" s="138" t="s">
        <v>79</v>
      </c>
      <c r="Q2565" s="138" t="s">
        <v>683</v>
      </c>
    </row>
    <row r="2566" spans="1:17" ht="51" x14ac:dyDescent="0.2">
      <c r="A2566" s="136" t="s">
        <v>4207</v>
      </c>
      <c r="B2566" s="137" t="s">
        <v>4208</v>
      </c>
      <c r="C2566" s="146" t="s">
        <v>4209</v>
      </c>
      <c r="D2566" s="164" t="s">
        <v>4022</v>
      </c>
      <c r="E2566" s="394" t="s">
        <v>1065</v>
      </c>
      <c r="F2566" s="146" t="s">
        <v>1066</v>
      </c>
      <c r="G2566" s="146">
        <v>25174001</v>
      </c>
      <c r="H2566" s="147" t="s">
        <v>4219</v>
      </c>
      <c r="I2566" s="174">
        <v>10</v>
      </c>
      <c r="J2566" s="147" t="s">
        <v>33</v>
      </c>
      <c r="K2566" s="389">
        <v>2500000</v>
      </c>
      <c r="L2566" s="186">
        <v>5</v>
      </c>
      <c r="M2566" s="186" t="s">
        <v>34</v>
      </c>
      <c r="N2566" s="145" t="s">
        <v>4220</v>
      </c>
      <c r="O2566" s="173" t="s">
        <v>35</v>
      </c>
      <c r="P2566" s="138" t="s">
        <v>79</v>
      </c>
      <c r="Q2566" s="138" t="s">
        <v>683</v>
      </c>
    </row>
    <row r="2567" spans="1:17" ht="51" x14ac:dyDescent="0.2">
      <c r="A2567" s="136" t="s">
        <v>4207</v>
      </c>
      <c r="B2567" s="137" t="s">
        <v>4208</v>
      </c>
      <c r="C2567" s="146" t="s">
        <v>4209</v>
      </c>
      <c r="D2567" s="164" t="s">
        <v>4022</v>
      </c>
      <c r="E2567" s="394" t="s">
        <v>1065</v>
      </c>
      <c r="F2567" s="146" t="s">
        <v>1066</v>
      </c>
      <c r="G2567" s="146">
        <v>40101701</v>
      </c>
      <c r="H2567" s="147" t="s">
        <v>4221</v>
      </c>
      <c r="I2567" s="174">
        <v>10</v>
      </c>
      <c r="J2567" s="147" t="s">
        <v>33</v>
      </c>
      <c r="K2567" s="389">
        <v>40000000</v>
      </c>
      <c r="L2567" s="186">
        <v>5</v>
      </c>
      <c r="M2567" s="186" t="s">
        <v>34</v>
      </c>
      <c r="N2567" s="145" t="s">
        <v>4222</v>
      </c>
      <c r="O2567" s="173" t="s">
        <v>35</v>
      </c>
      <c r="P2567" s="138" t="s">
        <v>79</v>
      </c>
      <c r="Q2567" s="138" t="s">
        <v>683</v>
      </c>
    </row>
    <row r="2568" spans="1:17" ht="51" x14ac:dyDescent="0.2">
      <c r="A2568" s="136" t="s">
        <v>4207</v>
      </c>
      <c r="B2568" s="137" t="s">
        <v>4208</v>
      </c>
      <c r="C2568" s="146" t="s">
        <v>4209</v>
      </c>
      <c r="D2568" s="164" t="s">
        <v>4022</v>
      </c>
      <c r="E2568" s="394" t="s">
        <v>1065</v>
      </c>
      <c r="F2568" s="146" t="s">
        <v>1066</v>
      </c>
      <c r="G2568" s="146">
        <v>48101711</v>
      </c>
      <c r="H2568" s="147" t="s">
        <v>4223</v>
      </c>
      <c r="I2568" s="174">
        <v>10</v>
      </c>
      <c r="J2568" s="147" t="s">
        <v>33</v>
      </c>
      <c r="K2568" s="389">
        <v>7500000</v>
      </c>
      <c r="L2568" s="186">
        <v>5</v>
      </c>
      <c r="M2568" s="186" t="s">
        <v>34</v>
      </c>
      <c r="N2568" s="145" t="s">
        <v>4217</v>
      </c>
      <c r="O2568" s="173" t="s">
        <v>35</v>
      </c>
      <c r="P2568" s="138" t="s">
        <v>79</v>
      </c>
      <c r="Q2568" s="138" t="s">
        <v>683</v>
      </c>
    </row>
    <row r="2569" spans="1:17" ht="51" x14ac:dyDescent="0.2">
      <c r="A2569" s="136" t="s">
        <v>4207</v>
      </c>
      <c r="B2569" s="137" t="s">
        <v>4208</v>
      </c>
      <c r="C2569" s="146" t="s">
        <v>4209</v>
      </c>
      <c r="D2569" s="164" t="s">
        <v>4022</v>
      </c>
      <c r="E2569" s="394" t="s">
        <v>1065</v>
      </c>
      <c r="F2569" s="146" t="s">
        <v>1066</v>
      </c>
      <c r="G2569" s="146">
        <v>44101603</v>
      </c>
      <c r="H2569" s="147" t="s">
        <v>4224</v>
      </c>
      <c r="I2569" s="174">
        <v>10</v>
      </c>
      <c r="J2569" s="147" t="s">
        <v>33</v>
      </c>
      <c r="K2569" s="389">
        <v>12500000</v>
      </c>
      <c r="L2569" s="186">
        <v>5</v>
      </c>
      <c r="M2569" s="186" t="s">
        <v>34</v>
      </c>
      <c r="N2569" s="145" t="s">
        <v>4225</v>
      </c>
      <c r="O2569" s="173" t="s">
        <v>35</v>
      </c>
      <c r="P2569" s="138" t="s">
        <v>79</v>
      </c>
      <c r="Q2569" s="138" t="s">
        <v>683</v>
      </c>
    </row>
    <row r="2570" spans="1:17" ht="51" x14ac:dyDescent="0.2">
      <c r="A2570" s="136" t="s">
        <v>4207</v>
      </c>
      <c r="B2570" s="137" t="s">
        <v>4208</v>
      </c>
      <c r="C2570" s="146" t="s">
        <v>4209</v>
      </c>
      <c r="D2570" s="164" t="s">
        <v>4022</v>
      </c>
      <c r="E2570" s="394" t="s">
        <v>1024</v>
      </c>
      <c r="F2570" s="186" t="s">
        <v>87</v>
      </c>
      <c r="G2570" s="186">
        <v>72141004</v>
      </c>
      <c r="H2570" s="186" t="s">
        <v>4226</v>
      </c>
      <c r="I2570" s="174">
        <v>10</v>
      </c>
      <c r="J2570" s="147" t="s">
        <v>33</v>
      </c>
      <c r="K2570" s="392">
        <v>16000000</v>
      </c>
      <c r="L2570" s="186">
        <v>80</v>
      </c>
      <c r="M2570" s="186" t="s">
        <v>34</v>
      </c>
      <c r="N2570" s="145" t="s">
        <v>4227</v>
      </c>
      <c r="O2570" s="173" t="s">
        <v>35</v>
      </c>
      <c r="P2570" s="138" t="s">
        <v>79</v>
      </c>
      <c r="Q2570" s="138" t="s">
        <v>683</v>
      </c>
    </row>
    <row r="2571" spans="1:17" ht="51" x14ac:dyDescent="0.2">
      <c r="A2571" s="136" t="s">
        <v>4207</v>
      </c>
      <c r="B2571" s="137" t="s">
        <v>4208</v>
      </c>
      <c r="C2571" s="146" t="s">
        <v>50</v>
      </c>
      <c r="D2571" s="164" t="s">
        <v>4022</v>
      </c>
      <c r="E2571" s="394" t="s">
        <v>1024</v>
      </c>
      <c r="F2571" s="186" t="s">
        <v>87</v>
      </c>
      <c r="G2571" s="186">
        <v>44101501</v>
      </c>
      <c r="H2571" s="186" t="s">
        <v>4228</v>
      </c>
      <c r="I2571" s="174">
        <v>10</v>
      </c>
      <c r="J2571" s="147" t="s">
        <v>33</v>
      </c>
      <c r="K2571" s="392">
        <v>36000000</v>
      </c>
      <c r="L2571" s="186">
        <v>8</v>
      </c>
      <c r="M2571" s="186" t="s">
        <v>268</v>
      </c>
      <c r="N2571" s="145" t="s">
        <v>4229</v>
      </c>
      <c r="O2571" s="173" t="s">
        <v>35</v>
      </c>
      <c r="P2571" s="138" t="s">
        <v>79</v>
      </c>
      <c r="Q2571" s="138" t="s">
        <v>683</v>
      </c>
    </row>
    <row r="2572" spans="1:17" ht="51" x14ac:dyDescent="0.2">
      <c r="A2572" s="136" t="s">
        <v>4207</v>
      </c>
      <c r="B2572" s="137" t="s">
        <v>4208</v>
      </c>
      <c r="C2572" s="146" t="s">
        <v>50</v>
      </c>
      <c r="D2572" s="164" t="s">
        <v>4022</v>
      </c>
      <c r="E2572" s="394" t="s">
        <v>1024</v>
      </c>
      <c r="F2572" s="186" t="s">
        <v>87</v>
      </c>
      <c r="G2572" s="186">
        <v>39121635</v>
      </c>
      <c r="H2572" s="186" t="s">
        <v>4230</v>
      </c>
      <c r="I2572" s="174">
        <v>10</v>
      </c>
      <c r="J2572" s="147" t="s">
        <v>33</v>
      </c>
      <c r="K2572" s="392">
        <v>8060000</v>
      </c>
      <c r="L2572" s="186">
        <v>13</v>
      </c>
      <c r="M2572" s="186" t="s">
        <v>34</v>
      </c>
      <c r="N2572" s="145" t="s">
        <v>4231</v>
      </c>
      <c r="O2572" s="173" t="s">
        <v>35</v>
      </c>
      <c r="P2572" s="138" t="s">
        <v>79</v>
      </c>
      <c r="Q2572" s="138" t="s">
        <v>683</v>
      </c>
    </row>
    <row r="2573" spans="1:17" ht="51" x14ac:dyDescent="0.2">
      <c r="A2573" s="136" t="s">
        <v>4207</v>
      </c>
      <c r="B2573" s="137" t="s">
        <v>4208</v>
      </c>
      <c r="C2573" s="146" t="s">
        <v>1081</v>
      </c>
      <c r="D2573" s="164" t="s">
        <v>4022</v>
      </c>
      <c r="E2573" s="394" t="s">
        <v>1024</v>
      </c>
      <c r="F2573" s="186" t="s">
        <v>87</v>
      </c>
      <c r="G2573" s="186">
        <v>24131508</v>
      </c>
      <c r="H2573" s="186" t="s">
        <v>4232</v>
      </c>
      <c r="I2573" s="174">
        <v>10</v>
      </c>
      <c r="J2573" s="147" t="s">
        <v>33</v>
      </c>
      <c r="K2573" s="392">
        <v>1170000</v>
      </c>
      <c r="L2573" s="186">
        <v>3</v>
      </c>
      <c r="M2573" s="186" t="s">
        <v>34</v>
      </c>
      <c r="N2573" s="145" t="s">
        <v>4233</v>
      </c>
      <c r="O2573" s="173" t="s">
        <v>35</v>
      </c>
      <c r="P2573" s="138" t="s">
        <v>79</v>
      </c>
      <c r="Q2573" s="138" t="s">
        <v>683</v>
      </c>
    </row>
    <row r="2574" spans="1:17" ht="51" x14ac:dyDescent="0.2">
      <c r="A2574" s="136" t="s">
        <v>4207</v>
      </c>
      <c r="B2574" s="137" t="s">
        <v>4208</v>
      </c>
      <c r="C2574" s="146" t="s">
        <v>50</v>
      </c>
      <c r="D2574" s="164" t="s">
        <v>4022</v>
      </c>
      <c r="E2574" s="394" t="s">
        <v>760</v>
      </c>
      <c r="F2574" s="186" t="s">
        <v>89</v>
      </c>
      <c r="G2574" s="395">
        <v>52161505</v>
      </c>
      <c r="H2574" s="395" t="s">
        <v>4234</v>
      </c>
      <c r="I2574" s="174">
        <v>10</v>
      </c>
      <c r="J2574" s="147" t="s">
        <v>33</v>
      </c>
      <c r="K2574" s="396">
        <v>10000000</v>
      </c>
      <c r="L2574" s="395">
        <v>2</v>
      </c>
      <c r="M2574" s="395" t="s">
        <v>34</v>
      </c>
      <c r="N2574" s="145" t="s">
        <v>4235</v>
      </c>
      <c r="O2574" s="173" t="s">
        <v>35</v>
      </c>
      <c r="P2574" s="138" t="s">
        <v>79</v>
      </c>
      <c r="Q2574" s="138" t="s">
        <v>683</v>
      </c>
    </row>
    <row r="2575" spans="1:17" ht="51" x14ac:dyDescent="0.2">
      <c r="A2575" s="136" t="s">
        <v>4207</v>
      </c>
      <c r="B2575" s="137" t="s">
        <v>4208</v>
      </c>
      <c r="C2575" s="146" t="s">
        <v>50</v>
      </c>
      <c r="D2575" s="164" t="s">
        <v>4022</v>
      </c>
      <c r="E2575" s="394" t="s">
        <v>760</v>
      </c>
      <c r="F2575" s="186" t="s">
        <v>89</v>
      </c>
      <c r="G2575" s="395">
        <v>45111500</v>
      </c>
      <c r="H2575" s="395" t="s">
        <v>4236</v>
      </c>
      <c r="I2575" s="174">
        <v>10</v>
      </c>
      <c r="J2575" s="147" t="s">
        <v>33</v>
      </c>
      <c r="K2575" s="396">
        <v>20000000</v>
      </c>
      <c r="L2575" s="395">
        <v>2</v>
      </c>
      <c r="M2575" s="395" t="s">
        <v>34</v>
      </c>
      <c r="N2575" s="145" t="s">
        <v>4237</v>
      </c>
      <c r="O2575" s="173" t="s">
        <v>35</v>
      </c>
      <c r="P2575" s="138" t="s">
        <v>79</v>
      </c>
      <c r="Q2575" s="138" t="s">
        <v>683</v>
      </c>
    </row>
    <row r="2576" spans="1:17" ht="51" x14ac:dyDescent="0.2">
      <c r="A2576" s="136" t="s">
        <v>4207</v>
      </c>
      <c r="B2576" s="137" t="s">
        <v>4208</v>
      </c>
      <c r="C2576" s="146" t="s">
        <v>50</v>
      </c>
      <c r="D2576" s="164" t="s">
        <v>4022</v>
      </c>
      <c r="E2576" s="394" t="s">
        <v>760</v>
      </c>
      <c r="F2576" s="186" t="s">
        <v>89</v>
      </c>
      <c r="G2576" s="395">
        <v>43221730</v>
      </c>
      <c r="H2576" s="395" t="s">
        <v>4238</v>
      </c>
      <c r="I2576" s="174">
        <v>10</v>
      </c>
      <c r="J2576" s="147" t="s">
        <v>33</v>
      </c>
      <c r="K2576" s="396">
        <v>38000000</v>
      </c>
      <c r="L2576" s="395">
        <v>1</v>
      </c>
      <c r="M2576" s="395" t="s">
        <v>34</v>
      </c>
      <c r="N2576" s="145" t="s">
        <v>4239</v>
      </c>
      <c r="O2576" s="173" t="s">
        <v>35</v>
      </c>
      <c r="P2576" s="138" t="s">
        <v>79</v>
      </c>
      <c r="Q2576" s="138" t="s">
        <v>683</v>
      </c>
    </row>
    <row r="2577" spans="1:17" ht="63.75" x14ac:dyDescent="0.2">
      <c r="A2577" s="136" t="s">
        <v>4207</v>
      </c>
      <c r="B2577" s="137" t="s">
        <v>4208</v>
      </c>
      <c r="C2577" s="146" t="s">
        <v>50</v>
      </c>
      <c r="D2577" s="164" t="s">
        <v>4022</v>
      </c>
      <c r="E2577" s="394" t="s">
        <v>760</v>
      </c>
      <c r="F2577" s="186" t="s">
        <v>89</v>
      </c>
      <c r="G2577" s="395">
        <v>43201827</v>
      </c>
      <c r="H2577" s="395" t="s">
        <v>4240</v>
      </c>
      <c r="I2577" s="174">
        <v>10</v>
      </c>
      <c r="J2577" s="147" t="s">
        <v>33</v>
      </c>
      <c r="K2577" s="396">
        <v>1360000</v>
      </c>
      <c r="L2577" s="395">
        <v>2</v>
      </c>
      <c r="M2577" s="395" t="s">
        <v>34</v>
      </c>
      <c r="N2577" s="145" t="s">
        <v>4241</v>
      </c>
      <c r="O2577" s="173" t="s">
        <v>35</v>
      </c>
      <c r="P2577" s="138" t="s">
        <v>79</v>
      </c>
      <c r="Q2577" s="138" t="s">
        <v>683</v>
      </c>
    </row>
    <row r="2578" spans="1:17" ht="63.75" x14ac:dyDescent="0.2">
      <c r="A2578" s="136" t="s">
        <v>4207</v>
      </c>
      <c r="B2578" s="137" t="s">
        <v>4208</v>
      </c>
      <c r="C2578" s="146" t="s">
        <v>50</v>
      </c>
      <c r="D2578" s="164" t="s">
        <v>4022</v>
      </c>
      <c r="E2578" s="394" t="s">
        <v>760</v>
      </c>
      <c r="F2578" s="186" t="s">
        <v>89</v>
      </c>
      <c r="G2578" s="395">
        <v>43201827</v>
      </c>
      <c r="H2578" s="395" t="s">
        <v>4242</v>
      </c>
      <c r="I2578" s="174">
        <v>10</v>
      </c>
      <c r="J2578" s="147" t="s">
        <v>33</v>
      </c>
      <c r="K2578" s="396">
        <v>790000</v>
      </c>
      <c r="L2578" s="395">
        <v>1</v>
      </c>
      <c r="M2578" s="395" t="s">
        <v>34</v>
      </c>
      <c r="N2578" s="145" t="s">
        <v>4241</v>
      </c>
      <c r="O2578" s="173" t="s">
        <v>35</v>
      </c>
      <c r="P2578" s="138" t="s">
        <v>79</v>
      </c>
      <c r="Q2578" s="138" t="s">
        <v>683</v>
      </c>
    </row>
    <row r="2579" spans="1:17" ht="63.75" x14ac:dyDescent="0.2">
      <c r="A2579" s="136" t="s">
        <v>4207</v>
      </c>
      <c r="B2579" s="137" t="s">
        <v>4208</v>
      </c>
      <c r="C2579" s="146" t="s">
        <v>50</v>
      </c>
      <c r="D2579" s="164" t="s">
        <v>4022</v>
      </c>
      <c r="E2579" s="394" t="s">
        <v>760</v>
      </c>
      <c r="F2579" s="186" t="s">
        <v>89</v>
      </c>
      <c r="G2579" s="395">
        <v>43201827</v>
      </c>
      <c r="H2579" s="395" t="s">
        <v>4243</v>
      </c>
      <c r="I2579" s="174">
        <v>10</v>
      </c>
      <c r="J2579" s="147" t="s">
        <v>33</v>
      </c>
      <c r="K2579" s="396">
        <v>1170000</v>
      </c>
      <c r="L2579" s="395">
        <v>3</v>
      </c>
      <c r="M2579" s="395" t="s">
        <v>34</v>
      </c>
      <c r="N2579" s="145" t="s">
        <v>4241</v>
      </c>
      <c r="O2579" s="173" t="s">
        <v>35</v>
      </c>
      <c r="P2579" s="138" t="s">
        <v>79</v>
      </c>
      <c r="Q2579" s="138" t="s">
        <v>683</v>
      </c>
    </row>
    <row r="2580" spans="1:17" ht="63.75" x14ac:dyDescent="0.2">
      <c r="A2580" s="136" t="s">
        <v>4207</v>
      </c>
      <c r="B2580" s="137" t="s">
        <v>4208</v>
      </c>
      <c r="C2580" s="146" t="s">
        <v>50</v>
      </c>
      <c r="D2580" s="164" t="s">
        <v>4022</v>
      </c>
      <c r="E2580" s="394" t="s">
        <v>760</v>
      </c>
      <c r="F2580" s="186" t="s">
        <v>89</v>
      </c>
      <c r="G2580" s="395">
        <v>43201827</v>
      </c>
      <c r="H2580" s="395" t="s">
        <v>4244</v>
      </c>
      <c r="I2580" s="174">
        <v>10</v>
      </c>
      <c r="J2580" s="147" t="s">
        <v>33</v>
      </c>
      <c r="K2580" s="396">
        <v>16770000</v>
      </c>
      <c r="L2580" s="395">
        <v>4</v>
      </c>
      <c r="M2580" s="395" t="s">
        <v>34</v>
      </c>
      <c r="N2580" s="145" t="s">
        <v>4241</v>
      </c>
      <c r="O2580" s="173" t="s">
        <v>35</v>
      </c>
      <c r="P2580" s="138" t="s">
        <v>79</v>
      </c>
      <c r="Q2580" s="138" t="s">
        <v>683</v>
      </c>
    </row>
    <row r="2581" spans="1:17" ht="38.25" x14ac:dyDescent="0.2">
      <c r="A2581" s="136" t="s">
        <v>4207</v>
      </c>
      <c r="B2581" s="137" t="s">
        <v>4208</v>
      </c>
      <c r="C2581" s="151" t="s">
        <v>4208</v>
      </c>
      <c r="D2581" s="155" t="s">
        <v>4245</v>
      </c>
      <c r="E2581" s="394" t="s">
        <v>4246</v>
      </c>
      <c r="F2581" s="186" t="s">
        <v>3137</v>
      </c>
      <c r="G2581" s="395"/>
      <c r="H2581" s="395" t="s">
        <v>4247</v>
      </c>
      <c r="I2581" s="174">
        <v>16</v>
      </c>
      <c r="J2581" s="147" t="s">
        <v>33</v>
      </c>
      <c r="K2581" s="396">
        <v>90000000</v>
      </c>
      <c r="L2581" s="394">
        <v>0</v>
      </c>
      <c r="M2581" s="144" t="s">
        <v>805</v>
      </c>
      <c r="N2581" s="145" t="s">
        <v>4248</v>
      </c>
      <c r="O2581" s="173"/>
      <c r="P2581" s="138"/>
      <c r="Q2581" s="138" t="s">
        <v>4249</v>
      </c>
    </row>
    <row r="2582" spans="1:17" ht="51" x14ac:dyDescent="0.2">
      <c r="A2582" s="136" t="s">
        <v>4207</v>
      </c>
      <c r="B2582" s="137" t="s">
        <v>4208</v>
      </c>
      <c r="C2582" s="151" t="s">
        <v>1081</v>
      </c>
      <c r="D2582" s="164" t="s">
        <v>4022</v>
      </c>
      <c r="E2582" s="139" t="s">
        <v>1082</v>
      </c>
      <c r="F2582" s="186" t="s">
        <v>93</v>
      </c>
      <c r="G2582" s="186">
        <v>31151900</v>
      </c>
      <c r="H2582" s="186" t="s">
        <v>4250</v>
      </c>
      <c r="I2582" s="174">
        <v>10</v>
      </c>
      <c r="J2582" s="141" t="s">
        <v>33</v>
      </c>
      <c r="K2582" s="389">
        <v>4500000</v>
      </c>
      <c r="L2582" s="186">
        <v>150</v>
      </c>
      <c r="M2582" s="137" t="s">
        <v>34</v>
      </c>
      <c r="N2582" s="145" t="s">
        <v>4251</v>
      </c>
      <c r="O2582" s="173" t="s">
        <v>35</v>
      </c>
      <c r="P2582" s="138" t="s">
        <v>79</v>
      </c>
      <c r="Q2582" s="138" t="s">
        <v>683</v>
      </c>
    </row>
    <row r="2583" spans="1:17" ht="25.5" x14ac:dyDescent="0.2">
      <c r="A2583" s="136" t="s">
        <v>4207</v>
      </c>
      <c r="B2583" s="137" t="s">
        <v>4208</v>
      </c>
      <c r="C2583" s="151" t="s">
        <v>4209</v>
      </c>
      <c r="D2583" s="164" t="s">
        <v>4055</v>
      </c>
      <c r="E2583" s="139" t="s">
        <v>1092</v>
      </c>
      <c r="F2583" s="186" t="s">
        <v>1093</v>
      </c>
      <c r="G2583" s="395">
        <v>50201715</v>
      </c>
      <c r="H2583" s="395" t="s">
        <v>4252</v>
      </c>
      <c r="I2583" s="174">
        <v>10</v>
      </c>
      <c r="J2583" s="141" t="s">
        <v>33</v>
      </c>
      <c r="K2583" s="396">
        <v>7200000</v>
      </c>
      <c r="L2583" s="395">
        <v>600</v>
      </c>
      <c r="M2583" s="137" t="s">
        <v>169</v>
      </c>
      <c r="N2583" s="145" t="s">
        <v>4222</v>
      </c>
      <c r="O2583" s="177" t="s">
        <v>68</v>
      </c>
      <c r="P2583" s="146" t="s">
        <v>67</v>
      </c>
      <c r="Q2583" s="146" t="s">
        <v>464</v>
      </c>
    </row>
    <row r="2584" spans="1:17" ht="38.25" x14ac:dyDescent="0.2">
      <c r="A2584" s="136" t="s">
        <v>4207</v>
      </c>
      <c r="B2584" s="137" t="s">
        <v>4208</v>
      </c>
      <c r="C2584" s="151" t="s">
        <v>4209</v>
      </c>
      <c r="D2584" s="164" t="s">
        <v>4055</v>
      </c>
      <c r="E2584" s="139" t="s">
        <v>769</v>
      </c>
      <c r="F2584" s="186" t="s">
        <v>110</v>
      </c>
      <c r="G2584" s="395">
        <v>50161814</v>
      </c>
      <c r="H2584" s="395" t="s">
        <v>4253</v>
      </c>
      <c r="I2584" s="174">
        <v>10</v>
      </c>
      <c r="J2584" s="141" t="s">
        <v>33</v>
      </c>
      <c r="K2584" s="396">
        <v>6400000</v>
      </c>
      <c r="L2584" s="395">
        <v>800</v>
      </c>
      <c r="M2584" s="137" t="s">
        <v>34</v>
      </c>
      <c r="N2584" s="145" t="s">
        <v>4222</v>
      </c>
      <c r="O2584" s="177" t="s">
        <v>68</v>
      </c>
      <c r="P2584" s="146" t="s">
        <v>67</v>
      </c>
      <c r="Q2584" s="146" t="s">
        <v>464</v>
      </c>
    </row>
    <row r="2585" spans="1:17" ht="38.25" x14ac:dyDescent="0.2">
      <c r="A2585" s="136" t="s">
        <v>4207</v>
      </c>
      <c r="B2585" s="137" t="s">
        <v>4208</v>
      </c>
      <c r="C2585" s="151" t="s">
        <v>4209</v>
      </c>
      <c r="D2585" s="164" t="s">
        <v>4055</v>
      </c>
      <c r="E2585" s="139" t="s">
        <v>769</v>
      </c>
      <c r="F2585" s="186" t="s">
        <v>110</v>
      </c>
      <c r="G2585" s="395">
        <v>50201706</v>
      </c>
      <c r="H2585" s="395" t="s">
        <v>4254</v>
      </c>
      <c r="I2585" s="174">
        <v>10</v>
      </c>
      <c r="J2585" s="141" t="s">
        <v>33</v>
      </c>
      <c r="K2585" s="396">
        <v>16000000</v>
      </c>
      <c r="L2585" s="395">
        <v>800</v>
      </c>
      <c r="M2585" s="137" t="s">
        <v>34</v>
      </c>
      <c r="N2585" s="145" t="s">
        <v>4222</v>
      </c>
      <c r="O2585" s="177" t="s">
        <v>68</v>
      </c>
      <c r="P2585" s="146" t="s">
        <v>67</v>
      </c>
      <c r="Q2585" s="146" t="s">
        <v>464</v>
      </c>
    </row>
    <row r="2586" spans="1:17" ht="63.75" x14ac:dyDescent="0.2">
      <c r="A2586" s="136" t="s">
        <v>4207</v>
      </c>
      <c r="B2586" s="137" t="s">
        <v>4208</v>
      </c>
      <c r="C2586" s="151" t="s">
        <v>4209</v>
      </c>
      <c r="D2586" s="164" t="s">
        <v>4022</v>
      </c>
      <c r="E2586" s="139" t="s">
        <v>1101</v>
      </c>
      <c r="F2586" s="186" t="s">
        <v>189</v>
      </c>
      <c r="G2586" s="395">
        <v>11161501</v>
      </c>
      <c r="H2586" s="395" t="s">
        <v>4255</v>
      </c>
      <c r="I2586" s="174">
        <v>10</v>
      </c>
      <c r="J2586" s="141" t="s">
        <v>33</v>
      </c>
      <c r="K2586" s="396">
        <v>9000000</v>
      </c>
      <c r="L2586" s="395">
        <v>10</v>
      </c>
      <c r="M2586" s="137" t="s">
        <v>34</v>
      </c>
      <c r="N2586" s="145" t="s">
        <v>4256</v>
      </c>
      <c r="O2586" s="173" t="s">
        <v>35</v>
      </c>
      <c r="P2586" s="138" t="s">
        <v>79</v>
      </c>
      <c r="Q2586" s="138" t="s">
        <v>683</v>
      </c>
    </row>
    <row r="2587" spans="1:17" ht="63.75" x14ac:dyDescent="0.2">
      <c r="A2587" s="136" t="s">
        <v>4207</v>
      </c>
      <c r="B2587" s="137" t="s">
        <v>4208</v>
      </c>
      <c r="C2587" s="151" t="s">
        <v>4209</v>
      </c>
      <c r="D2587" s="164" t="s">
        <v>4022</v>
      </c>
      <c r="E2587" s="139" t="s">
        <v>1101</v>
      </c>
      <c r="F2587" s="186" t="s">
        <v>189</v>
      </c>
      <c r="G2587" s="395">
        <v>11161501</v>
      </c>
      <c r="H2587" s="395" t="s">
        <v>4257</v>
      </c>
      <c r="I2587" s="174">
        <v>10</v>
      </c>
      <c r="J2587" s="141" t="s">
        <v>33</v>
      </c>
      <c r="K2587" s="396">
        <v>9000000</v>
      </c>
      <c r="L2587" s="395">
        <v>10</v>
      </c>
      <c r="M2587" s="137" t="s">
        <v>34</v>
      </c>
      <c r="N2587" s="145" t="s">
        <v>4256</v>
      </c>
      <c r="O2587" s="173" t="s">
        <v>35</v>
      </c>
      <c r="P2587" s="138" t="s">
        <v>79</v>
      </c>
      <c r="Q2587" s="138" t="s">
        <v>683</v>
      </c>
    </row>
    <row r="2588" spans="1:17" ht="63.75" x14ac:dyDescent="0.2">
      <c r="A2588" s="136" t="s">
        <v>4207</v>
      </c>
      <c r="B2588" s="137" t="s">
        <v>4208</v>
      </c>
      <c r="C2588" s="151" t="s">
        <v>4209</v>
      </c>
      <c r="D2588" s="164" t="s">
        <v>4022</v>
      </c>
      <c r="E2588" s="139" t="s">
        <v>1101</v>
      </c>
      <c r="F2588" s="186" t="s">
        <v>189</v>
      </c>
      <c r="G2588" s="395">
        <v>11161501</v>
      </c>
      <c r="H2588" s="395" t="s">
        <v>4258</v>
      </c>
      <c r="I2588" s="174">
        <v>10</v>
      </c>
      <c r="J2588" s="141" t="s">
        <v>33</v>
      </c>
      <c r="K2588" s="396">
        <v>9000000</v>
      </c>
      <c r="L2588" s="395">
        <v>10</v>
      </c>
      <c r="M2588" s="137" t="s">
        <v>34</v>
      </c>
      <c r="N2588" s="145" t="s">
        <v>4256</v>
      </c>
      <c r="O2588" s="173" t="s">
        <v>35</v>
      </c>
      <c r="P2588" s="138" t="s">
        <v>79</v>
      </c>
      <c r="Q2588" s="138" t="s">
        <v>683</v>
      </c>
    </row>
    <row r="2589" spans="1:17" ht="63.75" x14ac:dyDescent="0.2">
      <c r="A2589" s="136" t="s">
        <v>4207</v>
      </c>
      <c r="B2589" s="137" t="s">
        <v>4208</v>
      </c>
      <c r="C2589" s="151" t="s">
        <v>4209</v>
      </c>
      <c r="D2589" s="164" t="s">
        <v>4022</v>
      </c>
      <c r="E2589" s="139" t="s">
        <v>1101</v>
      </c>
      <c r="F2589" s="186" t="s">
        <v>189</v>
      </c>
      <c r="G2589" s="395">
        <v>11161501</v>
      </c>
      <c r="H2589" s="395" t="s">
        <v>4259</v>
      </c>
      <c r="I2589" s="174">
        <v>10</v>
      </c>
      <c r="J2589" s="141" t="s">
        <v>33</v>
      </c>
      <c r="K2589" s="396">
        <v>9000000</v>
      </c>
      <c r="L2589" s="395">
        <v>10</v>
      </c>
      <c r="M2589" s="137" t="s">
        <v>34</v>
      </c>
      <c r="N2589" s="145" t="s">
        <v>4256</v>
      </c>
      <c r="O2589" s="173" t="s">
        <v>35</v>
      </c>
      <c r="P2589" s="138" t="s">
        <v>79</v>
      </c>
      <c r="Q2589" s="138" t="s">
        <v>683</v>
      </c>
    </row>
    <row r="2590" spans="1:17" ht="63.75" x14ac:dyDescent="0.2">
      <c r="A2590" s="136" t="s">
        <v>4207</v>
      </c>
      <c r="B2590" s="137" t="s">
        <v>4208</v>
      </c>
      <c r="C2590" s="151" t="s">
        <v>4209</v>
      </c>
      <c r="D2590" s="164" t="s">
        <v>4022</v>
      </c>
      <c r="E2590" s="139" t="s">
        <v>1101</v>
      </c>
      <c r="F2590" s="186" t="s">
        <v>189</v>
      </c>
      <c r="G2590" s="395">
        <v>11161501</v>
      </c>
      <c r="H2590" s="395" t="s">
        <v>4260</v>
      </c>
      <c r="I2590" s="174">
        <v>10</v>
      </c>
      <c r="J2590" s="141" t="s">
        <v>33</v>
      </c>
      <c r="K2590" s="396">
        <v>4500000</v>
      </c>
      <c r="L2590" s="395">
        <v>5</v>
      </c>
      <c r="M2590" s="137" t="s">
        <v>34</v>
      </c>
      <c r="N2590" s="145" t="s">
        <v>4256</v>
      </c>
      <c r="O2590" s="173" t="s">
        <v>35</v>
      </c>
      <c r="P2590" s="138" t="s">
        <v>79</v>
      </c>
      <c r="Q2590" s="138" t="s">
        <v>683</v>
      </c>
    </row>
    <row r="2591" spans="1:17" ht="63.75" x14ac:dyDescent="0.2">
      <c r="A2591" s="136" t="s">
        <v>4207</v>
      </c>
      <c r="B2591" s="137" t="s">
        <v>4208</v>
      </c>
      <c r="C2591" s="151" t="s">
        <v>4209</v>
      </c>
      <c r="D2591" s="164" t="s">
        <v>4022</v>
      </c>
      <c r="E2591" s="139" t="s">
        <v>1101</v>
      </c>
      <c r="F2591" s="186" t="s">
        <v>189</v>
      </c>
      <c r="G2591" s="395">
        <v>11161501</v>
      </c>
      <c r="H2591" s="395" t="s">
        <v>4261</v>
      </c>
      <c r="I2591" s="174">
        <v>10</v>
      </c>
      <c r="J2591" s="141" t="s">
        <v>33</v>
      </c>
      <c r="K2591" s="396">
        <v>4500000</v>
      </c>
      <c r="L2591" s="395">
        <v>5</v>
      </c>
      <c r="M2591" s="137" t="s">
        <v>34</v>
      </c>
      <c r="N2591" s="145" t="s">
        <v>4256</v>
      </c>
      <c r="O2591" s="173" t="s">
        <v>35</v>
      </c>
      <c r="P2591" s="138" t="s">
        <v>79</v>
      </c>
      <c r="Q2591" s="138" t="s">
        <v>683</v>
      </c>
    </row>
    <row r="2592" spans="1:17" ht="51" x14ac:dyDescent="0.2">
      <c r="A2592" s="136" t="s">
        <v>4207</v>
      </c>
      <c r="B2592" s="137" t="s">
        <v>4208</v>
      </c>
      <c r="C2592" s="151" t="s">
        <v>4209</v>
      </c>
      <c r="D2592" s="164" t="s">
        <v>4022</v>
      </c>
      <c r="E2592" s="139" t="s">
        <v>1101</v>
      </c>
      <c r="F2592" s="186" t="s">
        <v>189</v>
      </c>
      <c r="G2592" s="395">
        <v>11161501</v>
      </c>
      <c r="H2592" s="395" t="s">
        <v>4262</v>
      </c>
      <c r="I2592" s="174">
        <v>10</v>
      </c>
      <c r="J2592" s="141" t="s">
        <v>33</v>
      </c>
      <c r="K2592" s="396">
        <v>3200000</v>
      </c>
      <c r="L2592" s="395">
        <v>4</v>
      </c>
      <c r="M2592" s="137" t="s">
        <v>34</v>
      </c>
      <c r="N2592" s="145" t="s">
        <v>4256</v>
      </c>
      <c r="O2592" s="173" t="s">
        <v>35</v>
      </c>
      <c r="P2592" s="138" t="s">
        <v>79</v>
      </c>
      <c r="Q2592" s="138" t="s">
        <v>683</v>
      </c>
    </row>
    <row r="2593" spans="1:17" ht="51" x14ac:dyDescent="0.2">
      <c r="A2593" s="136" t="s">
        <v>4207</v>
      </c>
      <c r="B2593" s="137" t="s">
        <v>4208</v>
      </c>
      <c r="C2593" s="151" t="s">
        <v>4209</v>
      </c>
      <c r="D2593" s="164" t="s">
        <v>4022</v>
      </c>
      <c r="E2593" s="139" t="s">
        <v>1101</v>
      </c>
      <c r="F2593" s="186" t="s">
        <v>189</v>
      </c>
      <c r="G2593" s="395">
        <v>11161501</v>
      </c>
      <c r="H2593" s="395" t="s">
        <v>4263</v>
      </c>
      <c r="I2593" s="174">
        <v>10</v>
      </c>
      <c r="J2593" s="141" t="s">
        <v>33</v>
      </c>
      <c r="K2593" s="396">
        <v>3200000</v>
      </c>
      <c r="L2593" s="395">
        <v>4</v>
      </c>
      <c r="M2593" s="137" t="s">
        <v>34</v>
      </c>
      <c r="N2593" s="145" t="s">
        <v>4256</v>
      </c>
      <c r="O2593" s="173" t="s">
        <v>35</v>
      </c>
      <c r="P2593" s="138" t="s">
        <v>79</v>
      </c>
      <c r="Q2593" s="138" t="s">
        <v>683</v>
      </c>
    </row>
    <row r="2594" spans="1:17" ht="51" x14ac:dyDescent="0.2">
      <c r="A2594" s="136" t="s">
        <v>4207</v>
      </c>
      <c r="B2594" s="137" t="s">
        <v>4208</v>
      </c>
      <c r="C2594" s="151" t="s">
        <v>4209</v>
      </c>
      <c r="D2594" s="164" t="s">
        <v>4022</v>
      </c>
      <c r="E2594" s="139" t="s">
        <v>1101</v>
      </c>
      <c r="F2594" s="186" t="s">
        <v>189</v>
      </c>
      <c r="G2594" s="395">
        <v>11161501</v>
      </c>
      <c r="H2594" s="395" t="s">
        <v>4264</v>
      </c>
      <c r="I2594" s="174">
        <v>10</v>
      </c>
      <c r="J2594" s="141" t="s">
        <v>33</v>
      </c>
      <c r="K2594" s="396">
        <v>3200000</v>
      </c>
      <c r="L2594" s="395">
        <v>4</v>
      </c>
      <c r="M2594" s="137" t="s">
        <v>34</v>
      </c>
      <c r="N2594" s="145" t="s">
        <v>4256</v>
      </c>
      <c r="O2594" s="173" t="s">
        <v>35</v>
      </c>
      <c r="P2594" s="138" t="s">
        <v>79</v>
      </c>
      <c r="Q2594" s="138" t="s">
        <v>683</v>
      </c>
    </row>
    <row r="2595" spans="1:17" ht="51" x14ac:dyDescent="0.2">
      <c r="A2595" s="136" t="s">
        <v>4207</v>
      </c>
      <c r="B2595" s="137" t="s">
        <v>4208</v>
      </c>
      <c r="C2595" s="151" t="s">
        <v>4209</v>
      </c>
      <c r="D2595" s="164" t="s">
        <v>4022</v>
      </c>
      <c r="E2595" s="139" t="s">
        <v>1101</v>
      </c>
      <c r="F2595" s="186" t="s">
        <v>189</v>
      </c>
      <c r="G2595" s="395">
        <v>53102701</v>
      </c>
      <c r="H2595" s="395" t="s">
        <v>4265</v>
      </c>
      <c r="I2595" s="174">
        <v>10</v>
      </c>
      <c r="J2595" s="141" t="s">
        <v>33</v>
      </c>
      <c r="K2595" s="396">
        <v>16650000</v>
      </c>
      <c r="L2595" s="395">
        <v>25</v>
      </c>
      <c r="M2595" s="137" t="s">
        <v>34</v>
      </c>
      <c r="N2595" s="145" t="s">
        <v>4266</v>
      </c>
      <c r="O2595" s="173" t="s">
        <v>35</v>
      </c>
      <c r="P2595" s="138" t="s">
        <v>79</v>
      </c>
      <c r="Q2595" s="138" t="s">
        <v>683</v>
      </c>
    </row>
    <row r="2596" spans="1:17" ht="89.25" x14ac:dyDescent="0.2">
      <c r="A2596" s="136" t="s">
        <v>4207</v>
      </c>
      <c r="B2596" s="137" t="s">
        <v>4208</v>
      </c>
      <c r="C2596" s="151" t="s">
        <v>1096</v>
      </c>
      <c r="D2596" s="164" t="s">
        <v>4069</v>
      </c>
      <c r="E2596" s="139" t="s">
        <v>776</v>
      </c>
      <c r="F2596" s="186" t="s">
        <v>229</v>
      </c>
      <c r="G2596" s="395">
        <v>15111500</v>
      </c>
      <c r="H2596" s="395" t="s">
        <v>4267</v>
      </c>
      <c r="I2596" s="174">
        <v>10</v>
      </c>
      <c r="J2596" s="141" t="s">
        <v>33</v>
      </c>
      <c r="K2596" s="396">
        <v>75000000</v>
      </c>
      <c r="L2596" s="395">
        <v>1</v>
      </c>
      <c r="M2596" s="137" t="s">
        <v>268</v>
      </c>
      <c r="N2596" s="145" t="s">
        <v>4268</v>
      </c>
      <c r="O2596" s="173" t="s">
        <v>68</v>
      </c>
      <c r="P2596" s="138" t="s">
        <v>67</v>
      </c>
      <c r="Q2596" s="138" t="s">
        <v>683</v>
      </c>
    </row>
    <row r="2597" spans="1:17" ht="38.25" x14ac:dyDescent="0.2">
      <c r="A2597" s="136" t="s">
        <v>4207</v>
      </c>
      <c r="B2597" s="137" t="s">
        <v>4208</v>
      </c>
      <c r="C2597" s="151" t="s">
        <v>4209</v>
      </c>
      <c r="D2597" s="164" t="s">
        <v>4055</v>
      </c>
      <c r="E2597" s="139" t="s">
        <v>776</v>
      </c>
      <c r="F2597" s="186" t="s">
        <v>229</v>
      </c>
      <c r="G2597" s="395">
        <v>48101903</v>
      </c>
      <c r="H2597" s="395" t="s">
        <v>4269</v>
      </c>
      <c r="I2597" s="174">
        <v>10</v>
      </c>
      <c r="J2597" s="141" t="s">
        <v>33</v>
      </c>
      <c r="K2597" s="396">
        <v>2400000</v>
      </c>
      <c r="L2597" s="395">
        <v>1</v>
      </c>
      <c r="M2597" s="137" t="s">
        <v>34</v>
      </c>
      <c r="N2597" s="145" t="s">
        <v>4222</v>
      </c>
      <c r="O2597" s="173" t="s">
        <v>68</v>
      </c>
      <c r="P2597" s="138" t="s">
        <v>67</v>
      </c>
      <c r="Q2597" s="138" t="s">
        <v>464</v>
      </c>
    </row>
    <row r="2598" spans="1:17" ht="51" x14ac:dyDescent="0.2">
      <c r="A2598" s="136" t="s">
        <v>4207</v>
      </c>
      <c r="B2598" s="137" t="s">
        <v>4208</v>
      </c>
      <c r="C2598" s="151" t="s">
        <v>4209</v>
      </c>
      <c r="D2598" s="164" t="s">
        <v>4161</v>
      </c>
      <c r="E2598" s="139" t="s">
        <v>781</v>
      </c>
      <c r="F2598" s="186" t="s">
        <v>233</v>
      </c>
      <c r="G2598" s="395">
        <v>15101505</v>
      </c>
      <c r="H2598" s="395" t="s">
        <v>4270</v>
      </c>
      <c r="I2598" s="174">
        <v>10</v>
      </c>
      <c r="J2598" s="141" t="s">
        <v>33</v>
      </c>
      <c r="K2598" s="396">
        <v>9000000</v>
      </c>
      <c r="L2598" s="395">
        <v>1</v>
      </c>
      <c r="M2598" s="137" t="s">
        <v>268</v>
      </c>
      <c r="N2598" s="145" t="s">
        <v>4271</v>
      </c>
      <c r="O2598" s="173" t="s">
        <v>127</v>
      </c>
      <c r="P2598" s="138" t="s">
        <v>68</v>
      </c>
      <c r="Q2598" s="138" t="s">
        <v>662</v>
      </c>
    </row>
    <row r="2599" spans="1:17" ht="38.25" x14ac:dyDescent="0.2">
      <c r="A2599" s="136" t="s">
        <v>4207</v>
      </c>
      <c r="B2599" s="137" t="s">
        <v>4208</v>
      </c>
      <c r="C2599" s="151" t="s">
        <v>234</v>
      </c>
      <c r="D2599" s="164" t="s">
        <v>4161</v>
      </c>
      <c r="E2599" s="139" t="s">
        <v>781</v>
      </c>
      <c r="F2599" s="186" t="s">
        <v>233</v>
      </c>
      <c r="G2599" s="395">
        <v>15101505</v>
      </c>
      <c r="H2599" s="395" t="s">
        <v>4272</v>
      </c>
      <c r="I2599" s="174">
        <v>10</v>
      </c>
      <c r="J2599" s="141" t="s">
        <v>230</v>
      </c>
      <c r="K2599" s="396">
        <v>142740000</v>
      </c>
      <c r="L2599" s="395">
        <v>1</v>
      </c>
      <c r="M2599" s="137" t="s">
        <v>268</v>
      </c>
      <c r="N2599" s="145" t="s">
        <v>4273</v>
      </c>
      <c r="O2599" s="173" t="s">
        <v>127</v>
      </c>
      <c r="P2599" s="138" t="s">
        <v>68</v>
      </c>
      <c r="Q2599" s="138" t="s">
        <v>662</v>
      </c>
    </row>
    <row r="2600" spans="1:17" ht="38.25" x14ac:dyDescent="0.2">
      <c r="A2600" s="136" t="s">
        <v>4207</v>
      </c>
      <c r="B2600" s="137" t="s">
        <v>4208</v>
      </c>
      <c r="C2600" s="151" t="s">
        <v>234</v>
      </c>
      <c r="D2600" s="164" t="s">
        <v>4161</v>
      </c>
      <c r="E2600" s="139" t="s">
        <v>781</v>
      </c>
      <c r="F2600" s="186" t="s">
        <v>233</v>
      </c>
      <c r="G2600" s="395">
        <v>15101505</v>
      </c>
      <c r="H2600" s="395" t="s">
        <v>4078</v>
      </c>
      <c r="I2600" s="174">
        <v>10</v>
      </c>
      <c r="J2600" s="141" t="s">
        <v>230</v>
      </c>
      <c r="K2600" s="396">
        <v>6000000</v>
      </c>
      <c r="L2600" s="395">
        <v>1</v>
      </c>
      <c r="M2600" s="137" t="s">
        <v>268</v>
      </c>
      <c r="N2600" s="145" t="s">
        <v>4273</v>
      </c>
      <c r="O2600" s="173" t="s">
        <v>127</v>
      </c>
      <c r="P2600" s="138" t="s">
        <v>127</v>
      </c>
      <c r="Q2600" s="138" t="s">
        <v>662</v>
      </c>
    </row>
    <row r="2601" spans="1:17" ht="38.25" x14ac:dyDescent="0.2">
      <c r="A2601" s="136" t="s">
        <v>4207</v>
      </c>
      <c r="B2601" s="137" t="s">
        <v>4208</v>
      </c>
      <c r="C2601" s="151" t="s">
        <v>234</v>
      </c>
      <c r="D2601" s="164" t="s">
        <v>4161</v>
      </c>
      <c r="E2601" s="139" t="s">
        <v>781</v>
      </c>
      <c r="F2601" s="186" t="s">
        <v>233</v>
      </c>
      <c r="G2601" s="395">
        <v>15101505</v>
      </c>
      <c r="H2601" s="395" t="s">
        <v>4274</v>
      </c>
      <c r="I2601" s="174">
        <v>10</v>
      </c>
      <c r="J2601" s="141" t="s">
        <v>230</v>
      </c>
      <c r="K2601" s="396">
        <v>2000000</v>
      </c>
      <c r="L2601" s="395">
        <v>1</v>
      </c>
      <c r="M2601" s="137" t="s">
        <v>268</v>
      </c>
      <c r="N2601" s="145" t="s">
        <v>4273</v>
      </c>
      <c r="O2601" s="173" t="s">
        <v>127</v>
      </c>
      <c r="P2601" s="138" t="s">
        <v>127</v>
      </c>
      <c r="Q2601" s="138" t="s">
        <v>662</v>
      </c>
    </row>
    <row r="2602" spans="1:17" ht="38.25" x14ac:dyDescent="0.2">
      <c r="A2602" s="136" t="s">
        <v>4207</v>
      </c>
      <c r="B2602" s="137" t="s">
        <v>4208</v>
      </c>
      <c r="C2602" s="151" t="s">
        <v>234</v>
      </c>
      <c r="D2602" s="164" t="s">
        <v>4161</v>
      </c>
      <c r="E2602" s="139" t="s">
        <v>781</v>
      </c>
      <c r="F2602" s="186" t="s">
        <v>233</v>
      </c>
      <c r="G2602" s="395">
        <v>15101505</v>
      </c>
      <c r="H2602" s="395" t="s">
        <v>4079</v>
      </c>
      <c r="I2602" s="174">
        <v>10</v>
      </c>
      <c r="J2602" s="141" t="s">
        <v>230</v>
      </c>
      <c r="K2602" s="396">
        <v>142000000</v>
      </c>
      <c r="L2602" s="395">
        <v>1</v>
      </c>
      <c r="M2602" s="137" t="s">
        <v>268</v>
      </c>
      <c r="N2602" s="145" t="s">
        <v>4273</v>
      </c>
      <c r="O2602" s="173" t="s">
        <v>127</v>
      </c>
      <c r="P2602" s="138" t="s">
        <v>127</v>
      </c>
      <c r="Q2602" s="138" t="s">
        <v>662</v>
      </c>
    </row>
    <row r="2603" spans="1:17" ht="51" x14ac:dyDescent="0.2">
      <c r="A2603" s="136" t="s">
        <v>4207</v>
      </c>
      <c r="B2603" s="137" t="s">
        <v>4208</v>
      </c>
      <c r="C2603" s="151" t="s">
        <v>4209</v>
      </c>
      <c r="D2603" s="164" t="s">
        <v>4086</v>
      </c>
      <c r="E2603" s="139" t="s">
        <v>803</v>
      </c>
      <c r="F2603" s="186" t="s">
        <v>240</v>
      </c>
      <c r="G2603" s="395">
        <v>73101611</v>
      </c>
      <c r="H2603" s="395" t="s">
        <v>4275</v>
      </c>
      <c r="I2603" s="174">
        <v>10</v>
      </c>
      <c r="J2603" s="141" t="s">
        <v>33</v>
      </c>
      <c r="K2603" s="396">
        <v>21050000</v>
      </c>
      <c r="L2603" s="395">
        <v>1</v>
      </c>
      <c r="M2603" s="395" t="s">
        <v>34</v>
      </c>
      <c r="N2603" s="145" t="s">
        <v>4276</v>
      </c>
      <c r="O2603" s="173" t="s">
        <v>68</v>
      </c>
      <c r="P2603" s="138" t="s">
        <v>67</v>
      </c>
      <c r="Q2603" s="138" t="s">
        <v>662</v>
      </c>
    </row>
    <row r="2604" spans="1:17" ht="51" x14ac:dyDescent="0.2">
      <c r="A2604" s="136" t="s">
        <v>4207</v>
      </c>
      <c r="B2604" s="137" t="s">
        <v>4208</v>
      </c>
      <c r="C2604" s="151" t="s">
        <v>193</v>
      </c>
      <c r="D2604" s="155" t="s">
        <v>4049</v>
      </c>
      <c r="E2604" s="139" t="s">
        <v>803</v>
      </c>
      <c r="F2604" s="186" t="s">
        <v>240</v>
      </c>
      <c r="G2604" s="395">
        <v>53131608</v>
      </c>
      <c r="H2604" s="395" t="s">
        <v>4277</v>
      </c>
      <c r="I2604" s="174">
        <v>10</v>
      </c>
      <c r="J2604" s="141" t="s">
        <v>33</v>
      </c>
      <c r="K2604" s="396">
        <v>5400000</v>
      </c>
      <c r="L2604" s="395">
        <v>200</v>
      </c>
      <c r="M2604" s="395" t="s">
        <v>34</v>
      </c>
      <c r="N2604" s="145" t="s">
        <v>4278</v>
      </c>
      <c r="O2604" s="173" t="s">
        <v>67</v>
      </c>
      <c r="P2604" s="138" t="s">
        <v>35</v>
      </c>
      <c r="Q2604" s="138" t="s">
        <v>497</v>
      </c>
    </row>
    <row r="2605" spans="1:17" ht="38.25" x14ac:dyDescent="0.2">
      <c r="A2605" s="136" t="s">
        <v>4207</v>
      </c>
      <c r="B2605" s="137" t="s">
        <v>4208</v>
      </c>
      <c r="C2605" s="151" t="s">
        <v>193</v>
      </c>
      <c r="D2605" s="155" t="s">
        <v>4049</v>
      </c>
      <c r="E2605" s="139" t="s">
        <v>803</v>
      </c>
      <c r="F2605" s="186" t="s">
        <v>240</v>
      </c>
      <c r="G2605" s="395">
        <v>51102700</v>
      </c>
      <c r="H2605" s="395" t="s">
        <v>4279</v>
      </c>
      <c r="I2605" s="174">
        <v>10</v>
      </c>
      <c r="J2605" s="141" t="s">
        <v>33</v>
      </c>
      <c r="K2605" s="396">
        <v>2920000</v>
      </c>
      <c r="L2605" s="395">
        <v>23</v>
      </c>
      <c r="M2605" s="395" t="s">
        <v>34</v>
      </c>
      <c r="N2605" s="145" t="s">
        <v>4280</v>
      </c>
      <c r="O2605" s="173" t="s">
        <v>67</v>
      </c>
      <c r="P2605" s="138" t="s">
        <v>35</v>
      </c>
      <c r="Q2605" s="138" t="s">
        <v>497</v>
      </c>
    </row>
    <row r="2606" spans="1:17" ht="51" x14ac:dyDescent="0.2">
      <c r="A2606" s="136" t="s">
        <v>4207</v>
      </c>
      <c r="B2606" s="137" t="s">
        <v>4208</v>
      </c>
      <c r="C2606" s="151" t="s">
        <v>4209</v>
      </c>
      <c r="D2606" s="164" t="s">
        <v>4022</v>
      </c>
      <c r="E2606" s="139" t="s">
        <v>803</v>
      </c>
      <c r="F2606" s="186" t="s">
        <v>240</v>
      </c>
      <c r="G2606" s="395">
        <v>24111501</v>
      </c>
      <c r="H2606" s="395" t="s">
        <v>4281</v>
      </c>
      <c r="I2606" s="174">
        <v>10</v>
      </c>
      <c r="J2606" s="141" t="s">
        <v>33</v>
      </c>
      <c r="K2606" s="396">
        <v>25000000</v>
      </c>
      <c r="L2606" s="395">
        <v>5000</v>
      </c>
      <c r="M2606" s="395" t="s">
        <v>34</v>
      </c>
      <c r="N2606" s="145" t="s">
        <v>4282</v>
      </c>
      <c r="O2606" s="173" t="s">
        <v>35</v>
      </c>
      <c r="P2606" s="138" t="s">
        <v>79</v>
      </c>
      <c r="Q2606" s="138" t="s">
        <v>683</v>
      </c>
    </row>
    <row r="2607" spans="1:17" ht="51" x14ac:dyDescent="0.2">
      <c r="A2607" s="136" t="s">
        <v>4207</v>
      </c>
      <c r="B2607" s="137" t="s">
        <v>4208</v>
      </c>
      <c r="C2607" s="151" t="s">
        <v>4209</v>
      </c>
      <c r="D2607" s="164" t="s">
        <v>4022</v>
      </c>
      <c r="E2607" s="139" t="s">
        <v>803</v>
      </c>
      <c r="F2607" s="186" t="s">
        <v>240</v>
      </c>
      <c r="G2607" s="395">
        <v>11162111</v>
      </c>
      <c r="H2607" s="395" t="s">
        <v>4283</v>
      </c>
      <c r="I2607" s="174">
        <v>10</v>
      </c>
      <c r="J2607" s="141" t="s">
        <v>33</v>
      </c>
      <c r="K2607" s="396">
        <v>4000000</v>
      </c>
      <c r="L2607" s="395">
        <v>10</v>
      </c>
      <c r="M2607" s="395" t="s">
        <v>34</v>
      </c>
      <c r="N2607" s="145" t="s">
        <v>4284</v>
      </c>
      <c r="O2607" s="173" t="s">
        <v>35</v>
      </c>
      <c r="P2607" s="138" t="s">
        <v>79</v>
      </c>
      <c r="Q2607" s="138" t="s">
        <v>683</v>
      </c>
    </row>
    <row r="2608" spans="1:17" ht="25.5" x14ac:dyDescent="0.2">
      <c r="A2608" s="136" t="s">
        <v>4207</v>
      </c>
      <c r="B2608" s="137" t="s">
        <v>4208</v>
      </c>
      <c r="C2608" s="151" t="s">
        <v>234</v>
      </c>
      <c r="D2608" s="164" t="s">
        <v>4161</v>
      </c>
      <c r="E2608" s="139" t="s">
        <v>812</v>
      </c>
      <c r="F2608" s="186" t="s">
        <v>262</v>
      </c>
      <c r="G2608" s="395">
        <v>25172504</v>
      </c>
      <c r="H2608" s="395" t="s">
        <v>4285</v>
      </c>
      <c r="I2608" s="174">
        <v>10</v>
      </c>
      <c r="J2608" s="141" t="s">
        <v>230</v>
      </c>
      <c r="K2608" s="396">
        <v>73540994</v>
      </c>
      <c r="L2608" s="395">
        <v>1</v>
      </c>
      <c r="M2608" s="137" t="s">
        <v>4057</v>
      </c>
      <c r="N2608" s="145" t="s">
        <v>4286</v>
      </c>
      <c r="O2608" s="173" t="s">
        <v>127</v>
      </c>
      <c r="P2608" s="138" t="s">
        <v>68</v>
      </c>
      <c r="Q2608" s="138" t="s">
        <v>1068</v>
      </c>
    </row>
    <row r="2609" spans="1:17" ht="25.5" x14ac:dyDescent="0.2">
      <c r="A2609" s="136" t="s">
        <v>4207</v>
      </c>
      <c r="B2609" s="137" t="s">
        <v>4208</v>
      </c>
      <c r="C2609" s="151" t="s">
        <v>234</v>
      </c>
      <c r="D2609" s="164" t="s">
        <v>4161</v>
      </c>
      <c r="E2609" s="139" t="s">
        <v>812</v>
      </c>
      <c r="F2609" s="186" t="s">
        <v>262</v>
      </c>
      <c r="G2609" s="395">
        <v>25172504</v>
      </c>
      <c r="H2609" s="395" t="s">
        <v>4287</v>
      </c>
      <c r="I2609" s="174">
        <v>10</v>
      </c>
      <c r="J2609" s="141" t="s">
        <v>230</v>
      </c>
      <c r="K2609" s="396">
        <v>18549006</v>
      </c>
      <c r="L2609" s="395">
        <v>1</v>
      </c>
      <c r="M2609" s="137" t="s">
        <v>4057</v>
      </c>
      <c r="N2609" s="145" t="s">
        <v>4286</v>
      </c>
      <c r="O2609" s="173" t="s">
        <v>127</v>
      </c>
      <c r="P2609" s="138" t="s">
        <v>127</v>
      </c>
      <c r="Q2609" s="138" t="s">
        <v>1068</v>
      </c>
    </row>
    <row r="2610" spans="1:17" ht="25.5" x14ac:dyDescent="0.2">
      <c r="A2610" s="136" t="s">
        <v>4207</v>
      </c>
      <c r="B2610" s="137" t="s">
        <v>4208</v>
      </c>
      <c r="C2610" s="151" t="s">
        <v>4209</v>
      </c>
      <c r="D2610" s="164" t="s">
        <v>4086</v>
      </c>
      <c r="E2610" s="139" t="s">
        <v>1163</v>
      </c>
      <c r="F2610" s="186" t="s">
        <v>1164</v>
      </c>
      <c r="G2610" s="395">
        <v>30191800</v>
      </c>
      <c r="H2610" s="395" t="s">
        <v>4288</v>
      </c>
      <c r="I2610" s="174">
        <v>10</v>
      </c>
      <c r="J2610" s="141" t="s">
        <v>33</v>
      </c>
      <c r="K2610" s="396">
        <v>80000000</v>
      </c>
      <c r="L2610" s="395">
        <v>1</v>
      </c>
      <c r="M2610" s="137" t="s">
        <v>4057</v>
      </c>
      <c r="N2610" s="145" t="s">
        <v>4289</v>
      </c>
      <c r="O2610" s="173" t="s">
        <v>68</v>
      </c>
      <c r="P2610" s="138" t="s">
        <v>67</v>
      </c>
      <c r="Q2610" s="138" t="s">
        <v>662</v>
      </c>
    </row>
    <row r="2611" spans="1:17" ht="51" x14ac:dyDescent="0.2">
      <c r="A2611" s="136" t="s">
        <v>4207</v>
      </c>
      <c r="B2611" s="137" t="s">
        <v>4208</v>
      </c>
      <c r="C2611" s="151" t="s">
        <v>4209</v>
      </c>
      <c r="D2611" s="164" t="s">
        <v>4022</v>
      </c>
      <c r="E2611" s="139" t="s">
        <v>829</v>
      </c>
      <c r="F2611" s="186" t="s">
        <v>312</v>
      </c>
      <c r="G2611" s="395">
        <v>11121600</v>
      </c>
      <c r="H2611" s="395" t="s">
        <v>4290</v>
      </c>
      <c r="I2611" s="174">
        <v>10</v>
      </c>
      <c r="J2611" s="141" t="s">
        <v>33</v>
      </c>
      <c r="K2611" s="396">
        <v>20000000</v>
      </c>
      <c r="L2611" s="395">
        <v>40</v>
      </c>
      <c r="M2611" s="395" t="s">
        <v>34</v>
      </c>
      <c r="N2611" s="145" t="s">
        <v>4256</v>
      </c>
      <c r="O2611" s="173" t="s">
        <v>35</v>
      </c>
      <c r="P2611" s="138" t="s">
        <v>79</v>
      </c>
      <c r="Q2611" s="138" t="s">
        <v>683</v>
      </c>
    </row>
    <row r="2612" spans="1:17" ht="63.75" x14ac:dyDescent="0.2">
      <c r="A2612" s="136" t="s">
        <v>4207</v>
      </c>
      <c r="B2612" s="137" t="s">
        <v>4208</v>
      </c>
      <c r="C2612" s="151" t="s">
        <v>4209</v>
      </c>
      <c r="D2612" s="164" t="s">
        <v>4022</v>
      </c>
      <c r="E2612" s="139" t="s">
        <v>834</v>
      </c>
      <c r="F2612" s="186" t="s">
        <v>316</v>
      </c>
      <c r="G2612" s="395">
        <v>49121503</v>
      </c>
      <c r="H2612" s="395" t="s">
        <v>4291</v>
      </c>
      <c r="I2612" s="174">
        <v>10</v>
      </c>
      <c r="J2612" s="141" t="s">
        <v>33</v>
      </c>
      <c r="K2612" s="396">
        <v>30000000</v>
      </c>
      <c r="L2612" s="395">
        <v>6</v>
      </c>
      <c r="M2612" s="395" t="s">
        <v>34</v>
      </c>
      <c r="N2612" s="145" t="s">
        <v>4292</v>
      </c>
      <c r="O2612" s="173" t="s">
        <v>35</v>
      </c>
      <c r="P2612" s="138" t="s">
        <v>79</v>
      </c>
      <c r="Q2612" s="138" t="s">
        <v>683</v>
      </c>
    </row>
    <row r="2613" spans="1:17" ht="38.25" x14ac:dyDescent="0.2">
      <c r="A2613" s="136" t="s">
        <v>4207</v>
      </c>
      <c r="B2613" s="137" t="s">
        <v>4208</v>
      </c>
      <c r="C2613" s="151" t="s">
        <v>4209</v>
      </c>
      <c r="D2613" s="164" t="s">
        <v>4124</v>
      </c>
      <c r="E2613" s="139" t="s">
        <v>842</v>
      </c>
      <c r="F2613" s="186" t="s">
        <v>338</v>
      </c>
      <c r="G2613" s="395">
        <v>72102900</v>
      </c>
      <c r="H2613" s="395" t="s">
        <v>4293</v>
      </c>
      <c r="I2613" s="174">
        <v>10</v>
      </c>
      <c r="J2613" s="141" t="s">
        <v>33</v>
      </c>
      <c r="K2613" s="396">
        <v>100000000</v>
      </c>
      <c r="L2613" s="395">
        <v>1</v>
      </c>
      <c r="M2613" s="137" t="s">
        <v>268</v>
      </c>
      <c r="N2613" s="145" t="s">
        <v>4217</v>
      </c>
      <c r="O2613" s="173" t="s">
        <v>67</v>
      </c>
      <c r="P2613" s="138" t="s">
        <v>36</v>
      </c>
      <c r="Q2613" s="138" t="s">
        <v>4127</v>
      </c>
    </row>
    <row r="2614" spans="1:17" ht="38.25" x14ac:dyDescent="0.2">
      <c r="A2614" s="136" t="s">
        <v>4207</v>
      </c>
      <c r="B2614" s="137" t="s">
        <v>4208</v>
      </c>
      <c r="C2614" s="151" t="s">
        <v>4209</v>
      </c>
      <c r="D2614" s="164" t="s">
        <v>4124</v>
      </c>
      <c r="E2614" s="139" t="s">
        <v>842</v>
      </c>
      <c r="F2614" s="186" t="s">
        <v>338</v>
      </c>
      <c r="G2614" s="395">
        <v>72102900</v>
      </c>
      <c r="H2614" s="395" t="s">
        <v>4294</v>
      </c>
      <c r="I2614" s="174">
        <v>10</v>
      </c>
      <c r="J2614" s="141" t="s">
        <v>33</v>
      </c>
      <c r="K2614" s="396">
        <v>330000000</v>
      </c>
      <c r="L2614" s="395">
        <v>1</v>
      </c>
      <c r="M2614" s="137" t="s">
        <v>268</v>
      </c>
      <c r="N2614" s="145" t="s">
        <v>4217</v>
      </c>
      <c r="O2614" s="173" t="s">
        <v>67</v>
      </c>
      <c r="P2614" s="138" t="s">
        <v>36</v>
      </c>
      <c r="Q2614" s="138" t="s">
        <v>4127</v>
      </c>
    </row>
    <row r="2615" spans="1:17" ht="38.25" x14ac:dyDescent="0.2">
      <c r="A2615" s="136" t="s">
        <v>4207</v>
      </c>
      <c r="B2615" s="137" t="s">
        <v>4208</v>
      </c>
      <c r="C2615" s="151" t="s">
        <v>4209</v>
      </c>
      <c r="D2615" s="164" t="s">
        <v>4129</v>
      </c>
      <c r="E2615" s="139" t="s">
        <v>848</v>
      </c>
      <c r="F2615" s="186" t="s">
        <v>639</v>
      </c>
      <c r="G2615" s="395">
        <v>90101801</v>
      </c>
      <c r="H2615" s="395" t="s">
        <v>4130</v>
      </c>
      <c r="I2615" s="174">
        <v>10</v>
      </c>
      <c r="J2615" s="141" t="s">
        <v>33</v>
      </c>
      <c r="K2615" s="396">
        <v>10000000</v>
      </c>
      <c r="L2615" s="395">
        <v>1</v>
      </c>
      <c r="M2615" s="137" t="s">
        <v>268</v>
      </c>
      <c r="N2615" s="145" t="s">
        <v>4295</v>
      </c>
      <c r="O2615" s="173" t="s">
        <v>127</v>
      </c>
      <c r="P2615" s="138" t="s">
        <v>68</v>
      </c>
      <c r="Q2615" s="138" t="s">
        <v>464</v>
      </c>
    </row>
    <row r="2616" spans="1:17" ht="76.5" x14ac:dyDescent="0.2">
      <c r="A2616" s="136" t="s">
        <v>4207</v>
      </c>
      <c r="B2616" s="137" t="s">
        <v>4208</v>
      </c>
      <c r="C2616" s="151" t="s">
        <v>4209</v>
      </c>
      <c r="D2616" s="164" t="s">
        <v>4022</v>
      </c>
      <c r="E2616" s="139" t="s">
        <v>4296</v>
      </c>
      <c r="F2616" s="186" t="s">
        <v>354</v>
      </c>
      <c r="G2616" s="395">
        <v>78101501</v>
      </c>
      <c r="H2616" s="395" t="s">
        <v>4297</v>
      </c>
      <c r="I2616" s="174">
        <v>10</v>
      </c>
      <c r="J2616" s="141" t="s">
        <v>33</v>
      </c>
      <c r="K2616" s="396">
        <v>100000000</v>
      </c>
      <c r="L2616" s="395">
        <v>1</v>
      </c>
      <c r="M2616" s="137" t="s">
        <v>268</v>
      </c>
      <c r="N2616" s="145" t="s">
        <v>4298</v>
      </c>
      <c r="O2616" s="173" t="s">
        <v>127</v>
      </c>
      <c r="P2616" s="138" t="s">
        <v>68</v>
      </c>
      <c r="Q2616" s="138" t="s">
        <v>464</v>
      </c>
    </row>
    <row r="2617" spans="1:17" ht="51" x14ac:dyDescent="0.2">
      <c r="A2617" s="136" t="s">
        <v>4207</v>
      </c>
      <c r="B2617" s="137" t="s">
        <v>4208</v>
      </c>
      <c r="C2617" s="151" t="s">
        <v>190</v>
      </c>
      <c r="D2617" s="164" t="s">
        <v>4132</v>
      </c>
      <c r="E2617" s="139" t="s">
        <v>855</v>
      </c>
      <c r="F2617" s="186" t="s">
        <v>360</v>
      </c>
      <c r="G2617" s="395">
        <v>78102200</v>
      </c>
      <c r="H2617" s="395" t="s">
        <v>4299</v>
      </c>
      <c r="I2617" s="174">
        <v>10</v>
      </c>
      <c r="J2617" s="141" t="s">
        <v>33</v>
      </c>
      <c r="K2617" s="396">
        <v>1500000</v>
      </c>
      <c r="L2617" s="395">
        <v>1</v>
      </c>
      <c r="M2617" s="137" t="s">
        <v>268</v>
      </c>
      <c r="N2617" s="145" t="s">
        <v>4300</v>
      </c>
      <c r="O2617" s="173" t="s">
        <v>127</v>
      </c>
      <c r="P2617" s="138" t="s">
        <v>68</v>
      </c>
      <c r="Q2617" s="138" t="s">
        <v>1068</v>
      </c>
    </row>
    <row r="2618" spans="1:17" ht="38.25" x14ac:dyDescent="0.2">
      <c r="A2618" s="136" t="s">
        <v>4207</v>
      </c>
      <c r="B2618" s="137" t="s">
        <v>4208</v>
      </c>
      <c r="C2618" s="151" t="s">
        <v>4209</v>
      </c>
      <c r="D2618" s="164" t="s">
        <v>4135</v>
      </c>
      <c r="E2618" s="139" t="s">
        <v>858</v>
      </c>
      <c r="F2618" s="186" t="s">
        <v>363</v>
      </c>
      <c r="G2618" s="395">
        <v>83101804</v>
      </c>
      <c r="H2618" s="395" t="s">
        <v>4301</v>
      </c>
      <c r="I2618" s="174">
        <v>10</v>
      </c>
      <c r="J2618" s="141" t="s">
        <v>33</v>
      </c>
      <c r="K2618" s="396">
        <v>260000000</v>
      </c>
      <c r="L2618" s="395">
        <v>1</v>
      </c>
      <c r="M2618" s="137" t="s">
        <v>268</v>
      </c>
      <c r="N2618" s="145" t="s">
        <v>4302</v>
      </c>
      <c r="O2618" s="173" t="s">
        <v>127</v>
      </c>
      <c r="P2618" s="138" t="s">
        <v>366</v>
      </c>
      <c r="Q2618" s="138" t="s">
        <v>2519</v>
      </c>
    </row>
    <row r="2619" spans="1:17" ht="38.25" x14ac:dyDescent="0.2">
      <c r="A2619" s="136" t="s">
        <v>4207</v>
      </c>
      <c r="B2619" s="137" t="s">
        <v>4208</v>
      </c>
      <c r="C2619" s="151" t="s">
        <v>4209</v>
      </c>
      <c r="D2619" s="164" t="s">
        <v>4135</v>
      </c>
      <c r="E2619" s="139" t="s">
        <v>858</v>
      </c>
      <c r="F2619" s="186" t="s">
        <v>363</v>
      </c>
      <c r="G2619" s="395">
        <v>83101804</v>
      </c>
      <c r="H2619" s="395" t="s">
        <v>4303</v>
      </c>
      <c r="I2619" s="174">
        <v>10</v>
      </c>
      <c r="J2619" s="141" t="s">
        <v>33</v>
      </c>
      <c r="K2619" s="396">
        <v>10000000</v>
      </c>
      <c r="L2619" s="395">
        <v>1</v>
      </c>
      <c r="M2619" s="137" t="s">
        <v>268</v>
      </c>
      <c r="N2619" s="145" t="s">
        <v>4302</v>
      </c>
      <c r="O2619" s="173" t="s">
        <v>127</v>
      </c>
      <c r="P2619" s="138" t="s">
        <v>366</v>
      </c>
      <c r="Q2619" s="138" t="s">
        <v>2519</v>
      </c>
    </row>
    <row r="2620" spans="1:17" ht="51" x14ac:dyDescent="0.2">
      <c r="A2620" s="136" t="s">
        <v>4207</v>
      </c>
      <c r="B2620" s="137" t="s">
        <v>4208</v>
      </c>
      <c r="C2620" s="151" t="s">
        <v>234</v>
      </c>
      <c r="D2620" s="164" t="s">
        <v>4142</v>
      </c>
      <c r="E2620" s="139" t="s">
        <v>862</v>
      </c>
      <c r="F2620" s="186" t="s">
        <v>368</v>
      </c>
      <c r="G2620" s="395">
        <v>84131503</v>
      </c>
      <c r="H2620" s="395" t="s">
        <v>4304</v>
      </c>
      <c r="I2620" s="174">
        <v>10</v>
      </c>
      <c r="J2620" s="141" t="s">
        <v>230</v>
      </c>
      <c r="K2620" s="396">
        <v>84286500</v>
      </c>
      <c r="L2620" s="395">
        <v>1</v>
      </c>
      <c r="M2620" s="137" t="s">
        <v>4057</v>
      </c>
      <c r="N2620" s="145" t="s">
        <v>4305</v>
      </c>
      <c r="O2620" s="173" t="s">
        <v>68</v>
      </c>
      <c r="P2620" s="138" t="s">
        <v>67</v>
      </c>
      <c r="Q2620" s="138" t="s">
        <v>683</v>
      </c>
    </row>
    <row r="2621" spans="1:17" ht="51" x14ac:dyDescent="0.2">
      <c r="A2621" s="136" t="s">
        <v>4207</v>
      </c>
      <c r="B2621" s="137" t="s">
        <v>4208</v>
      </c>
      <c r="C2621" s="151" t="s">
        <v>234</v>
      </c>
      <c r="D2621" s="164" t="s">
        <v>4142</v>
      </c>
      <c r="E2621" s="139" t="s">
        <v>862</v>
      </c>
      <c r="F2621" s="186" t="s">
        <v>368</v>
      </c>
      <c r="G2621" s="395">
        <v>84131503</v>
      </c>
      <c r="H2621" s="395" t="s">
        <v>4306</v>
      </c>
      <c r="I2621" s="174">
        <v>10</v>
      </c>
      <c r="J2621" s="141" t="s">
        <v>230</v>
      </c>
      <c r="K2621" s="396">
        <v>17913500</v>
      </c>
      <c r="L2621" s="395">
        <v>1</v>
      </c>
      <c r="M2621" s="137" t="s">
        <v>4057</v>
      </c>
      <c r="N2621" s="145" t="s">
        <v>4305</v>
      </c>
      <c r="O2621" s="173" t="s">
        <v>127</v>
      </c>
      <c r="P2621" s="138" t="s">
        <v>127</v>
      </c>
      <c r="Q2621" s="138" t="s">
        <v>683</v>
      </c>
    </row>
    <row r="2622" spans="1:17" ht="25.5" x14ac:dyDescent="0.2">
      <c r="A2622" s="136" t="s">
        <v>4207</v>
      </c>
      <c r="B2622" s="137" t="s">
        <v>4208</v>
      </c>
      <c r="C2622" s="151" t="s">
        <v>234</v>
      </c>
      <c r="D2622" s="164" t="s">
        <v>4146</v>
      </c>
      <c r="E2622" s="139" t="s">
        <v>874</v>
      </c>
      <c r="F2622" s="186" t="s">
        <v>371</v>
      </c>
      <c r="G2622" s="395">
        <v>76111501</v>
      </c>
      <c r="H2622" s="395" t="s">
        <v>4307</v>
      </c>
      <c r="I2622" s="174">
        <v>10</v>
      </c>
      <c r="J2622" s="141" t="s">
        <v>33</v>
      </c>
      <c r="K2622" s="396">
        <v>60020426.820000008</v>
      </c>
      <c r="L2622" s="395">
        <v>1</v>
      </c>
      <c r="M2622" s="137" t="s">
        <v>4057</v>
      </c>
      <c r="N2622" s="145" t="s">
        <v>4308</v>
      </c>
      <c r="O2622" s="173" t="s">
        <v>127</v>
      </c>
      <c r="P2622" s="138" t="s">
        <v>68</v>
      </c>
      <c r="Q2622" s="138" t="s">
        <v>662</v>
      </c>
    </row>
    <row r="2623" spans="1:17" ht="51" x14ac:dyDescent="0.2">
      <c r="A2623" s="136" t="s">
        <v>4207</v>
      </c>
      <c r="B2623" s="137" t="s">
        <v>4208</v>
      </c>
      <c r="C2623" s="151" t="s">
        <v>4209</v>
      </c>
      <c r="D2623" s="164" t="s">
        <v>4086</v>
      </c>
      <c r="E2623" s="139" t="s">
        <v>874</v>
      </c>
      <c r="F2623" s="186" t="s">
        <v>371</v>
      </c>
      <c r="G2623" s="395">
        <v>76111501</v>
      </c>
      <c r="H2623" s="395" t="s">
        <v>4309</v>
      </c>
      <c r="I2623" s="174">
        <v>10</v>
      </c>
      <c r="J2623" s="141" t="s">
        <v>230</v>
      </c>
      <c r="K2623" s="396">
        <v>40013617.880000003</v>
      </c>
      <c r="L2623" s="395">
        <v>1</v>
      </c>
      <c r="M2623" s="137" t="s">
        <v>4057</v>
      </c>
      <c r="N2623" s="145" t="s">
        <v>4308</v>
      </c>
      <c r="O2623" s="173" t="s">
        <v>79</v>
      </c>
      <c r="P2623" s="138" t="s">
        <v>901</v>
      </c>
      <c r="Q2623" s="138" t="s">
        <v>683</v>
      </c>
    </row>
    <row r="2624" spans="1:17" ht="25.5" x14ac:dyDescent="0.2">
      <c r="A2624" s="136" t="s">
        <v>4207</v>
      </c>
      <c r="B2624" s="137" t="s">
        <v>4208</v>
      </c>
      <c r="C2624" s="151" t="s">
        <v>4209</v>
      </c>
      <c r="D2624" s="164" t="s">
        <v>4022</v>
      </c>
      <c r="E2624" s="139" t="s">
        <v>874</v>
      </c>
      <c r="F2624" s="186" t="s">
        <v>371</v>
      </c>
      <c r="G2624" s="395">
        <v>76111501</v>
      </c>
      <c r="H2624" s="395" t="s">
        <v>4310</v>
      </c>
      <c r="I2624" s="174">
        <v>10</v>
      </c>
      <c r="J2624" s="141" t="s">
        <v>230</v>
      </c>
      <c r="K2624" s="396">
        <v>11435955.300000001</v>
      </c>
      <c r="L2624" s="395">
        <v>1</v>
      </c>
      <c r="M2624" s="137" t="s">
        <v>4057</v>
      </c>
      <c r="N2624" s="145" t="s">
        <v>4308</v>
      </c>
      <c r="O2624" s="173" t="s">
        <v>127</v>
      </c>
      <c r="P2624" s="138" t="s">
        <v>127</v>
      </c>
      <c r="Q2624" s="138" t="s">
        <v>662</v>
      </c>
    </row>
    <row r="2625" spans="1:17" ht="51" x14ac:dyDescent="0.2">
      <c r="A2625" s="136" t="s">
        <v>4207</v>
      </c>
      <c r="B2625" s="137" t="s">
        <v>4208</v>
      </c>
      <c r="C2625" s="151" t="s">
        <v>4209</v>
      </c>
      <c r="D2625" s="164" t="s">
        <v>4025</v>
      </c>
      <c r="E2625" s="139" t="s">
        <v>880</v>
      </c>
      <c r="F2625" s="186" t="s">
        <v>374</v>
      </c>
      <c r="G2625" s="395">
        <v>72101511</v>
      </c>
      <c r="H2625" s="395" t="s">
        <v>2799</v>
      </c>
      <c r="I2625" s="174">
        <v>10</v>
      </c>
      <c r="J2625" s="141" t="s">
        <v>33</v>
      </c>
      <c r="K2625" s="396">
        <v>50000000</v>
      </c>
      <c r="L2625" s="395">
        <v>1</v>
      </c>
      <c r="M2625" s="137" t="s">
        <v>268</v>
      </c>
      <c r="N2625" s="145" t="s">
        <v>4311</v>
      </c>
      <c r="O2625" s="173" t="s">
        <v>67</v>
      </c>
      <c r="P2625" s="138" t="s">
        <v>36</v>
      </c>
      <c r="Q2625" s="138" t="s">
        <v>683</v>
      </c>
    </row>
    <row r="2626" spans="1:17" ht="63.75" x14ac:dyDescent="0.2">
      <c r="A2626" s="136" t="s">
        <v>4207</v>
      </c>
      <c r="B2626" s="137" t="s">
        <v>4208</v>
      </c>
      <c r="C2626" s="151" t="s">
        <v>50</v>
      </c>
      <c r="D2626" s="164" t="s">
        <v>4025</v>
      </c>
      <c r="E2626" s="139" t="s">
        <v>880</v>
      </c>
      <c r="F2626" s="186" t="s">
        <v>374</v>
      </c>
      <c r="G2626" s="395">
        <v>81112303</v>
      </c>
      <c r="H2626" s="395" t="s">
        <v>4312</v>
      </c>
      <c r="I2626" s="174">
        <v>10</v>
      </c>
      <c r="J2626" s="141" t="s">
        <v>33</v>
      </c>
      <c r="K2626" s="396">
        <v>50000000</v>
      </c>
      <c r="L2626" s="395">
        <v>1</v>
      </c>
      <c r="M2626" s="137" t="s">
        <v>268</v>
      </c>
      <c r="N2626" s="145" t="s">
        <v>4313</v>
      </c>
      <c r="O2626" s="173" t="s">
        <v>67</v>
      </c>
      <c r="P2626" s="138" t="s">
        <v>36</v>
      </c>
      <c r="Q2626" s="138" t="s">
        <v>683</v>
      </c>
    </row>
    <row r="2627" spans="1:17" ht="51" x14ac:dyDescent="0.2">
      <c r="A2627" s="136" t="s">
        <v>4207</v>
      </c>
      <c r="B2627" s="137" t="s">
        <v>4208</v>
      </c>
      <c r="C2627" s="151" t="s">
        <v>234</v>
      </c>
      <c r="D2627" s="164" t="s">
        <v>4161</v>
      </c>
      <c r="E2627" s="139" t="s">
        <v>880</v>
      </c>
      <c r="F2627" s="186" t="s">
        <v>374</v>
      </c>
      <c r="G2627" s="395">
        <v>78181500</v>
      </c>
      <c r="H2627" s="395" t="s">
        <v>4314</v>
      </c>
      <c r="I2627" s="174">
        <v>10</v>
      </c>
      <c r="J2627" s="141" t="s">
        <v>33</v>
      </c>
      <c r="K2627" s="396">
        <v>35654430</v>
      </c>
      <c r="L2627" s="395">
        <v>1</v>
      </c>
      <c r="M2627" s="137" t="s">
        <v>268</v>
      </c>
      <c r="N2627" s="145" t="s">
        <v>4315</v>
      </c>
      <c r="O2627" s="173" t="s">
        <v>127</v>
      </c>
      <c r="P2627" s="138" t="s">
        <v>67</v>
      </c>
      <c r="Q2627" s="138" t="s">
        <v>683</v>
      </c>
    </row>
    <row r="2628" spans="1:17" ht="51" x14ac:dyDescent="0.2">
      <c r="A2628" s="136" t="s">
        <v>4207</v>
      </c>
      <c r="B2628" s="137" t="s">
        <v>4208</v>
      </c>
      <c r="C2628" s="151" t="s">
        <v>234</v>
      </c>
      <c r="D2628" s="164" t="s">
        <v>4161</v>
      </c>
      <c r="E2628" s="139" t="s">
        <v>880</v>
      </c>
      <c r="F2628" s="186" t="s">
        <v>374</v>
      </c>
      <c r="G2628" s="395">
        <v>78181500</v>
      </c>
      <c r="H2628" s="395" t="s">
        <v>4316</v>
      </c>
      <c r="I2628" s="174">
        <v>10</v>
      </c>
      <c r="J2628" s="141" t="s">
        <v>230</v>
      </c>
      <c r="K2628" s="396">
        <v>457354308</v>
      </c>
      <c r="L2628" s="395">
        <v>1</v>
      </c>
      <c r="M2628" s="137" t="s">
        <v>268</v>
      </c>
      <c r="N2628" s="145" t="s">
        <v>4317</v>
      </c>
      <c r="O2628" s="173" t="s">
        <v>127</v>
      </c>
      <c r="P2628" s="138" t="s">
        <v>67</v>
      </c>
      <c r="Q2628" s="138" t="s">
        <v>683</v>
      </c>
    </row>
    <row r="2629" spans="1:17" ht="51" x14ac:dyDescent="0.2">
      <c r="A2629" s="136" t="s">
        <v>4207</v>
      </c>
      <c r="B2629" s="137" t="s">
        <v>4208</v>
      </c>
      <c r="C2629" s="151" t="s">
        <v>234</v>
      </c>
      <c r="D2629" s="164" t="s">
        <v>4161</v>
      </c>
      <c r="E2629" s="139" t="s">
        <v>880</v>
      </c>
      <c r="F2629" s="186" t="s">
        <v>374</v>
      </c>
      <c r="G2629" s="395">
        <v>78181500</v>
      </c>
      <c r="H2629" s="395" t="s">
        <v>4318</v>
      </c>
      <c r="I2629" s="174">
        <v>10</v>
      </c>
      <c r="J2629" s="141" t="s">
        <v>230</v>
      </c>
      <c r="K2629" s="396">
        <v>12000000</v>
      </c>
      <c r="L2629" s="395">
        <v>1</v>
      </c>
      <c r="M2629" s="137" t="s">
        <v>268</v>
      </c>
      <c r="N2629" s="145" t="s">
        <v>4317</v>
      </c>
      <c r="O2629" s="173" t="s">
        <v>127</v>
      </c>
      <c r="P2629" s="138" t="s">
        <v>67</v>
      </c>
      <c r="Q2629" s="138" t="s">
        <v>683</v>
      </c>
    </row>
    <row r="2630" spans="1:17" ht="51" x14ac:dyDescent="0.2">
      <c r="A2630" s="136" t="s">
        <v>4207</v>
      </c>
      <c r="B2630" s="137" t="s">
        <v>4208</v>
      </c>
      <c r="C2630" s="151" t="s">
        <v>234</v>
      </c>
      <c r="D2630" s="164" t="s">
        <v>4161</v>
      </c>
      <c r="E2630" s="139" t="s">
        <v>880</v>
      </c>
      <c r="F2630" s="186" t="s">
        <v>374</v>
      </c>
      <c r="G2630" s="395">
        <v>78181500</v>
      </c>
      <c r="H2630" s="395" t="s">
        <v>4319</v>
      </c>
      <c r="I2630" s="174">
        <v>10</v>
      </c>
      <c r="J2630" s="141" t="s">
        <v>230</v>
      </c>
      <c r="K2630" s="396">
        <v>113638123</v>
      </c>
      <c r="L2630" s="395">
        <v>1</v>
      </c>
      <c r="M2630" s="137" t="s">
        <v>268</v>
      </c>
      <c r="N2630" s="145" t="s">
        <v>4317</v>
      </c>
      <c r="O2630" s="173" t="s">
        <v>127</v>
      </c>
      <c r="P2630" s="138" t="s">
        <v>127</v>
      </c>
      <c r="Q2630" s="138" t="s">
        <v>683</v>
      </c>
    </row>
    <row r="2631" spans="1:17" ht="51" x14ac:dyDescent="0.2">
      <c r="A2631" s="136" t="s">
        <v>4207</v>
      </c>
      <c r="B2631" s="137" t="s">
        <v>4208</v>
      </c>
      <c r="C2631" s="151" t="s">
        <v>234</v>
      </c>
      <c r="D2631" s="164" t="s">
        <v>4161</v>
      </c>
      <c r="E2631" s="139" t="s">
        <v>880</v>
      </c>
      <c r="F2631" s="186" t="s">
        <v>374</v>
      </c>
      <c r="G2631" s="395">
        <v>78181500</v>
      </c>
      <c r="H2631" s="395" t="s">
        <v>4320</v>
      </c>
      <c r="I2631" s="174">
        <v>10</v>
      </c>
      <c r="J2631" s="141" t="s">
        <v>230</v>
      </c>
      <c r="K2631" s="396">
        <v>2500000</v>
      </c>
      <c r="L2631" s="395">
        <v>1</v>
      </c>
      <c r="M2631" s="137" t="s">
        <v>268</v>
      </c>
      <c r="N2631" s="145" t="s">
        <v>4317</v>
      </c>
      <c r="O2631" s="173" t="s">
        <v>127</v>
      </c>
      <c r="P2631" s="138" t="s">
        <v>127</v>
      </c>
      <c r="Q2631" s="138" t="s">
        <v>683</v>
      </c>
    </row>
    <row r="2632" spans="1:17" ht="51" x14ac:dyDescent="0.2">
      <c r="A2632" s="136" t="s">
        <v>4207</v>
      </c>
      <c r="B2632" s="137" t="s">
        <v>4208</v>
      </c>
      <c r="C2632" s="151" t="s">
        <v>234</v>
      </c>
      <c r="D2632" s="164" t="s">
        <v>4161</v>
      </c>
      <c r="E2632" s="139" t="s">
        <v>880</v>
      </c>
      <c r="F2632" s="186" t="s">
        <v>374</v>
      </c>
      <c r="G2632" s="395">
        <v>78181500</v>
      </c>
      <c r="H2632" s="395" t="s">
        <v>4321</v>
      </c>
      <c r="I2632" s="174">
        <v>10</v>
      </c>
      <c r="J2632" s="141" t="s">
        <v>230</v>
      </c>
      <c r="K2632" s="396">
        <v>294613139</v>
      </c>
      <c r="L2632" s="395">
        <v>1</v>
      </c>
      <c r="M2632" s="137" t="s">
        <v>268</v>
      </c>
      <c r="N2632" s="145" t="s">
        <v>4317</v>
      </c>
      <c r="O2632" s="173" t="s">
        <v>127</v>
      </c>
      <c r="P2632" s="138" t="s">
        <v>67</v>
      </c>
      <c r="Q2632" s="138" t="s">
        <v>683</v>
      </c>
    </row>
    <row r="2633" spans="1:17" ht="51" x14ac:dyDescent="0.2">
      <c r="A2633" s="136" t="s">
        <v>4207</v>
      </c>
      <c r="B2633" s="137" t="s">
        <v>4208</v>
      </c>
      <c r="C2633" s="151" t="s">
        <v>234</v>
      </c>
      <c r="D2633" s="164" t="s">
        <v>4161</v>
      </c>
      <c r="E2633" s="139" t="s">
        <v>880</v>
      </c>
      <c r="F2633" s="186" t="s">
        <v>374</v>
      </c>
      <c r="G2633" s="395">
        <v>78181500</v>
      </c>
      <c r="H2633" s="395" t="s">
        <v>4322</v>
      </c>
      <c r="I2633" s="174">
        <v>10</v>
      </c>
      <c r="J2633" s="141" t="s">
        <v>230</v>
      </c>
      <c r="K2633" s="396">
        <v>6000000</v>
      </c>
      <c r="L2633" s="395">
        <v>1</v>
      </c>
      <c r="M2633" s="137" t="s">
        <v>268</v>
      </c>
      <c r="N2633" s="145" t="s">
        <v>4317</v>
      </c>
      <c r="O2633" s="173" t="s">
        <v>127</v>
      </c>
      <c r="P2633" s="138" t="s">
        <v>67</v>
      </c>
      <c r="Q2633" s="138" t="s">
        <v>683</v>
      </c>
    </row>
    <row r="2634" spans="1:17" ht="51" x14ac:dyDescent="0.2">
      <c r="A2634" s="136" t="s">
        <v>4207</v>
      </c>
      <c r="B2634" s="137" t="s">
        <v>4208</v>
      </c>
      <c r="C2634" s="151" t="s">
        <v>234</v>
      </c>
      <c r="D2634" s="164" t="s">
        <v>4161</v>
      </c>
      <c r="E2634" s="139" t="s">
        <v>880</v>
      </c>
      <c r="F2634" s="186" t="s">
        <v>374</v>
      </c>
      <c r="G2634" s="395">
        <v>78181500</v>
      </c>
      <c r="H2634" s="395" t="s">
        <v>4323</v>
      </c>
      <c r="I2634" s="174">
        <v>10</v>
      </c>
      <c r="J2634" s="141" t="s">
        <v>230</v>
      </c>
      <c r="K2634" s="396">
        <v>78363141</v>
      </c>
      <c r="L2634" s="395">
        <v>1</v>
      </c>
      <c r="M2634" s="137" t="s">
        <v>268</v>
      </c>
      <c r="N2634" s="145" t="s">
        <v>4317</v>
      </c>
      <c r="O2634" s="173" t="s">
        <v>127</v>
      </c>
      <c r="P2634" s="138" t="s">
        <v>127</v>
      </c>
      <c r="Q2634" s="138" t="s">
        <v>683</v>
      </c>
    </row>
    <row r="2635" spans="1:17" ht="51" x14ac:dyDescent="0.2">
      <c r="A2635" s="136" t="s">
        <v>4207</v>
      </c>
      <c r="B2635" s="137" t="s">
        <v>4208</v>
      </c>
      <c r="C2635" s="151" t="s">
        <v>234</v>
      </c>
      <c r="D2635" s="164" t="s">
        <v>4161</v>
      </c>
      <c r="E2635" s="139" t="s">
        <v>880</v>
      </c>
      <c r="F2635" s="186" t="s">
        <v>374</v>
      </c>
      <c r="G2635" s="395">
        <v>78181500</v>
      </c>
      <c r="H2635" s="395" t="s">
        <v>4324</v>
      </c>
      <c r="I2635" s="174">
        <v>10</v>
      </c>
      <c r="J2635" s="141" t="s">
        <v>230</v>
      </c>
      <c r="K2635" s="396">
        <v>1636859</v>
      </c>
      <c r="L2635" s="395">
        <v>1</v>
      </c>
      <c r="M2635" s="137" t="s">
        <v>268</v>
      </c>
      <c r="N2635" s="145" t="s">
        <v>4317</v>
      </c>
      <c r="O2635" s="173" t="s">
        <v>127</v>
      </c>
      <c r="P2635" s="138" t="s">
        <v>127</v>
      </c>
      <c r="Q2635" s="138" t="s">
        <v>683</v>
      </c>
    </row>
    <row r="2636" spans="1:17" ht="51" x14ac:dyDescent="0.2">
      <c r="A2636" s="136" t="s">
        <v>4207</v>
      </c>
      <c r="B2636" s="137" t="s">
        <v>4208</v>
      </c>
      <c r="C2636" s="151" t="s">
        <v>4209</v>
      </c>
      <c r="D2636" s="164" t="s">
        <v>4135</v>
      </c>
      <c r="E2636" s="139" t="s">
        <v>936</v>
      </c>
      <c r="F2636" s="186" t="s">
        <v>397</v>
      </c>
      <c r="G2636" s="395">
        <v>83101500</v>
      </c>
      <c r="H2636" s="395" t="s">
        <v>4325</v>
      </c>
      <c r="I2636" s="174">
        <v>10</v>
      </c>
      <c r="J2636" s="141" t="s">
        <v>33</v>
      </c>
      <c r="K2636" s="396">
        <v>21000000</v>
      </c>
      <c r="L2636" s="395">
        <v>1</v>
      </c>
      <c r="M2636" s="137" t="s">
        <v>268</v>
      </c>
      <c r="N2636" s="145" t="s">
        <v>4326</v>
      </c>
      <c r="O2636" s="173" t="s">
        <v>127</v>
      </c>
      <c r="P2636" s="138" t="s">
        <v>366</v>
      </c>
      <c r="Q2636" s="138" t="s">
        <v>2519</v>
      </c>
    </row>
    <row r="2637" spans="1:17" ht="63.75" x14ac:dyDescent="0.2">
      <c r="A2637" s="136" t="s">
        <v>4207</v>
      </c>
      <c r="B2637" s="137" t="s">
        <v>4208</v>
      </c>
      <c r="C2637" s="151" t="s">
        <v>4209</v>
      </c>
      <c r="D2637" s="164" t="s">
        <v>4135</v>
      </c>
      <c r="E2637" s="139" t="s">
        <v>936</v>
      </c>
      <c r="F2637" s="186" t="s">
        <v>397</v>
      </c>
      <c r="G2637" s="395">
        <v>83101500</v>
      </c>
      <c r="H2637" s="395" t="s">
        <v>4327</v>
      </c>
      <c r="I2637" s="174">
        <v>10</v>
      </c>
      <c r="J2637" s="141" t="s">
        <v>33</v>
      </c>
      <c r="K2637" s="396">
        <v>21000000</v>
      </c>
      <c r="L2637" s="395">
        <v>1</v>
      </c>
      <c r="M2637" s="137" t="s">
        <v>268</v>
      </c>
      <c r="N2637" s="145" t="s">
        <v>4328</v>
      </c>
      <c r="O2637" s="173" t="s">
        <v>127</v>
      </c>
      <c r="P2637" s="138" t="s">
        <v>366</v>
      </c>
      <c r="Q2637" s="138" t="s">
        <v>2519</v>
      </c>
    </row>
    <row r="2638" spans="1:17" ht="38.25" x14ac:dyDescent="0.2">
      <c r="A2638" s="136" t="s">
        <v>4207</v>
      </c>
      <c r="B2638" s="137" t="s">
        <v>4208</v>
      </c>
      <c r="C2638" s="151" t="s">
        <v>356</v>
      </c>
      <c r="D2638" s="164"/>
      <c r="E2638" s="139" t="s">
        <v>947</v>
      </c>
      <c r="F2638" s="186" t="s">
        <v>406</v>
      </c>
      <c r="G2638" s="395">
        <v>80151108</v>
      </c>
      <c r="H2638" s="395" t="s">
        <v>4329</v>
      </c>
      <c r="I2638" s="174">
        <v>10</v>
      </c>
      <c r="J2638" s="141" t="s">
        <v>33</v>
      </c>
      <c r="K2638" s="396">
        <v>50000000</v>
      </c>
      <c r="L2638" s="395">
        <v>1</v>
      </c>
      <c r="M2638" s="137" t="s">
        <v>268</v>
      </c>
      <c r="N2638" s="145" t="s">
        <v>4330</v>
      </c>
      <c r="O2638" s="173" t="s">
        <v>127</v>
      </c>
      <c r="P2638" s="138" t="s">
        <v>366</v>
      </c>
      <c r="Q2638" s="138" t="s">
        <v>2519</v>
      </c>
    </row>
    <row r="2639" spans="1:17" ht="25.5" x14ac:dyDescent="0.2">
      <c r="A2639" s="136" t="s">
        <v>4207</v>
      </c>
      <c r="B2639" s="137" t="s">
        <v>4208</v>
      </c>
      <c r="C2639" s="151" t="s">
        <v>4209</v>
      </c>
      <c r="D2639" s="164" t="s">
        <v>4135</v>
      </c>
      <c r="E2639" s="397" t="s">
        <v>952</v>
      </c>
      <c r="F2639" s="186" t="s">
        <v>409</v>
      </c>
      <c r="G2639" s="395">
        <v>93161601</v>
      </c>
      <c r="H2639" s="395" t="s">
        <v>480</v>
      </c>
      <c r="I2639" s="174">
        <v>10</v>
      </c>
      <c r="J2639" s="141" t="s">
        <v>33</v>
      </c>
      <c r="K2639" s="396">
        <v>13760000</v>
      </c>
      <c r="L2639" s="395">
        <v>1</v>
      </c>
      <c r="M2639" s="137" t="s">
        <v>268</v>
      </c>
      <c r="N2639" s="145" t="s">
        <v>4331</v>
      </c>
      <c r="O2639" s="173" t="s">
        <v>127</v>
      </c>
      <c r="P2639" s="138" t="s">
        <v>366</v>
      </c>
      <c r="Q2639" s="138" t="s">
        <v>2519</v>
      </c>
    </row>
    <row r="2640" spans="1:17" ht="63.75" x14ac:dyDescent="0.2">
      <c r="A2640" s="136" t="s">
        <v>4207</v>
      </c>
      <c r="B2640" s="137" t="s">
        <v>4208</v>
      </c>
      <c r="C2640" s="151" t="s">
        <v>4209</v>
      </c>
      <c r="D2640" s="164" t="s">
        <v>4135</v>
      </c>
      <c r="E2640" s="139" t="s">
        <v>957</v>
      </c>
      <c r="F2640" s="186" t="s">
        <v>958</v>
      </c>
      <c r="G2640" s="395">
        <v>93161601</v>
      </c>
      <c r="H2640" s="395" t="s">
        <v>4332</v>
      </c>
      <c r="I2640" s="174">
        <v>10</v>
      </c>
      <c r="J2640" s="141" t="s">
        <v>33</v>
      </c>
      <c r="K2640" s="396">
        <v>2000000</v>
      </c>
      <c r="L2640" s="395">
        <v>1</v>
      </c>
      <c r="M2640" s="137" t="s">
        <v>268</v>
      </c>
      <c r="N2640" s="145" t="s">
        <v>4333</v>
      </c>
      <c r="O2640" s="173" t="s">
        <v>127</v>
      </c>
      <c r="P2640" s="138" t="s">
        <v>366</v>
      </c>
      <c r="Q2640" s="138" t="s">
        <v>2519</v>
      </c>
    </row>
    <row r="2641" spans="1:17" ht="51" x14ac:dyDescent="0.2">
      <c r="A2641" s="136" t="s">
        <v>4207</v>
      </c>
      <c r="B2641" s="137" t="s">
        <v>4208</v>
      </c>
      <c r="C2641" s="151" t="s">
        <v>4209</v>
      </c>
      <c r="D2641" s="164" t="s">
        <v>4135</v>
      </c>
      <c r="E2641" s="393" t="s">
        <v>1379</v>
      </c>
      <c r="F2641" s="186" t="s">
        <v>962</v>
      </c>
      <c r="G2641" s="395">
        <v>93161601</v>
      </c>
      <c r="H2641" s="395" t="s">
        <v>4190</v>
      </c>
      <c r="I2641" s="174">
        <v>10</v>
      </c>
      <c r="J2641" s="141" t="s">
        <v>33</v>
      </c>
      <c r="K2641" s="396">
        <v>1500000</v>
      </c>
      <c r="L2641" s="395">
        <v>1</v>
      </c>
      <c r="M2641" s="137" t="s">
        <v>268</v>
      </c>
      <c r="N2641" s="145" t="s">
        <v>4334</v>
      </c>
      <c r="O2641" s="173" t="s">
        <v>127</v>
      </c>
      <c r="P2641" s="138" t="s">
        <v>366</v>
      </c>
      <c r="Q2641" s="138" t="s">
        <v>2519</v>
      </c>
    </row>
    <row r="2642" spans="1:17" ht="51" x14ac:dyDescent="0.2">
      <c r="A2642" s="136" t="s">
        <v>4207</v>
      </c>
      <c r="B2642" s="137" t="s">
        <v>4208</v>
      </c>
      <c r="C2642" s="151" t="s">
        <v>4209</v>
      </c>
      <c r="D2642" s="164" t="s">
        <v>4135</v>
      </c>
      <c r="E2642" s="393" t="s">
        <v>1381</v>
      </c>
      <c r="F2642" s="186" t="s">
        <v>4335</v>
      </c>
      <c r="G2642" s="395">
        <v>93161601</v>
      </c>
      <c r="H2642" s="395" t="s">
        <v>4336</v>
      </c>
      <c r="I2642" s="174">
        <v>10</v>
      </c>
      <c r="J2642" s="141" t="s">
        <v>33</v>
      </c>
      <c r="K2642" s="396">
        <v>3500000</v>
      </c>
      <c r="L2642" s="395">
        <v>1</v>
      </c>
      <c r="M2642" s="137" t="s">
        <v>268</v>
      </c>
      <c r="N2642" s="145" t="s">
        <v>4337</v>
      </c>
      <c r="O2642" s="173" t="s">
        <v>127</v>
      </c>
      <c r="P2642" s="138" t="s">
        <v>366</v>
      </c>
      <c r="Q2642" s="138" t="s">
        <v>2519</v>
      </c>
    </row>
    <row r="2643" spans="1:17" ht="51" x14ac:dyDescent="0.2">
      <c r="A2643" s="136" t="s">
        <v>4338</v>
      </c>
      <c r="B2643" s="137" t="s">
        <v>4339</v>
      </c>
      <c r="C2643" s="151" t="s">
        <v>4209</v>
      </c>
      <c r="D2643" s="164" t="s">
        <v>4022</v>
      </c>
      <c r="E2643" s="139" t="s">
        <v>1065</v>
      </c>
      <c r="F2643" s="186" t="s">
        <v>1066</v>
      </c>
      <c r="G2643" s="395">
        <v>27112006</v>
      </c>
      <c r="H2643" s="395" t="s">
        <v>4340</v>
      </c>
      <c r="I2643" s="174">
        <v>10</v>
      </c>
      <c r="J2643" s="141" t="s">
        <v>33</v>
      </c>
      <c r="K2643" s="396">
        <v>4280000</v>
      </c>
      <c r="L2643" s="395">
        <v>1</v>
      </c>
      <c r="M2643" s="137" t="s">
        <v>34</v>
      </c>
      <c r="N2643" s="303" t="s">
        <v>4341</v>
      </c>
      <c r="O2643" s="173" t="s">
        <v>35</v>
      </c>
      <c r="P2643" s="138" t="s">
        <v>79</v>
      </c>
      <c r="Q2643" s="138" t="s">
        <v>683</v>
      </c>
    </row>
    <row r="2644" spans="1:17" ht="51" x14ac:dyDescent="0.2">
      <c r="A2644" s="136" t="s">
        <v>4338</v>
      </c>
      <c r="B2644" s="137" t="s">
        <v>4339</v>
      </c>
      <c r="C2644" s="151" t="s">
        <v>50</v>
      </c>
      <c r="D2644" s="164" t="s">
        <v>4022</v>
      </c>
      <c r="E2644" s="139" t="s">
        <v>760</v>
      </c>
      <c r="F2644" s="186" t="s">
        <v>89</v>
      </c>
      <c r="G2644" s="395">
        <v>43201803</v>
      </c>
      <c r="H2644" s="395" t="s">
        <v>4342</v>
      </c>
      <c r="I2644" s="174">
        <v>10</v>
      </c>
      <c r="J2644" s="141" t="s">
        <v>33</v>
      </c>
      <c r="K2644" s="396">
        <v>1000000</v>
      </c>
      <c r="L2644" s="395">
        <v>1</v>
      </c>
      <c r="M2644" s="137" t="s">
        <v>34</v>
      </c>
      <c r="N2644" s="145" t="s">
        <v>4343</v>
      </c>
      <c r="O2644" s="173" t="s">
        <v>35</v>
      </c>
      <c r="P2644" s="138" t="s">
        <v>79</v>
      </c>
      <c r="Q2644" s="138" t="s">
        <v>683</v>
      </c>
    </row>
    <row r="2645" spans="1:17" ht="38.25" x14ac:dyDescent="0.2">
      <c r="A2645" s="136" t="s">
        <v>4338</v>
      </c>
      <c r="B2645" s="137" t="s">
        <v>4339</v>
      </c>
      <c r="C2645" s="151" t="s">
        <v>4209</v>
      </c>
      <c r="D2645" s="164" t="s">
        <v>4055</v>
      </c>
      <c r="E2645" s="139" t="s">
        <v>769</v>
      </c>
      <c r="F2645" s="186" t="s">
        <v>110</v>
      </c>
      <c r="G2645" s="395">
        <v>50161509</v>
      </c>
      <c r="H2645" s="395" t="s">
        <v>4344</v>
      </c>
      <c r="I2645" s="174">
        <v>10</v>
      </c>
      <c r="J2645" s="141" t="s">
        <v>33</v>
      </c>
      <c r="K2645" s="396">
        <v>5500000</v>
      </c>
      <c r="L2645" s="395">
        <v>1</v>
      </c>
      <c r="M2645" s="137" t="s">
        <v>4057</v>
      </c>
      <c r="N2645" s="145" t="s">
        <v>4345</v>
      </c>
      <c r="O2645" s="173" t="s">
        <v>68</v>
      </c>
      <c r="P2645" s="138" t="s">
        <v>67</v>
      </c>
      <c r="Q2645" s="138" t="s">
        <v>464</v>
      </c>
    </row>
    <row r="2646" spans="1:17" ht="51" x14ac:dyDescent="0.2">
      <c r="A2646" s="136" t="s">
        <v>4338</v>
      </c>
      <c r="B2646" s="137" t="s">
        <v>4339</v>
      </c>
      <c r="C2646" s="151" t="s">
        <v>4209</v>
      </c>
      <c r="D2646" s="164" t="s">
        <v>4069</v>
      </c>
      <c r="E2646" s="139" t="s">
        <v>776</v>
      </c>
      <c r="F2646" s="186" t="s">
        <v>229</v>
      </c>
      <c r="G2646" s="395">
        <v>14122100</v>
      </c>
      <c r="H2646" s="395" t="s">
        <v>4346</v>
      </c>
      <c r="I2646" s="174">
        <v>10</v>
      </c>
      <c r="J2646" s="141" t="s">
        <v>230</v>
      </c>
      <c r="K2646" s="396">
        <v>13000000</v>
      </c>
      <c r="L2646" s="395">
        <v>1</v>
      </c>
      <c r="M2646" s="137" t="s">
        <v>4057</v>
      </c>
      <c r="N2646" s="145" t="s">
        <v>4347</v>
      </c>
      <c r="O2646" s="173" t="s">
        <v>68</v>
      </c>
      <c r="P2646" s="138" t="s">
        <v>67</v>
      </c>
      <c r="Q2646" s="138" t="s">
        <v>683</v>
      </c>
    </row>
    <row r="2647" spans="1:17" ht="38.25" x14ac:dyDescent="0.2">
      <c r="A2647" s="136" t="s">
        <v>4338</v>
      </c>
      <c r="B2647" s="137" t="s">
        <v>4339</v>
      </c>
      <c r="C2647" s="151" t="s">
        <v>234</v>
      </c>
      <c r="D2647" s="164" t="s">
        <v>4161</v>
      </c>
      <c r="E2647" s="139" t="s">
        <v>781</v>
      </c>
      <c r="F2647" s="186" t="s">
        <v>233</v>
      </c>
      <c r="G2647" s="395">
        <v>15101505</v>
      </c>
      <c r="H2647" s="395" t="s">
        <v>4348</v>
      </c>
      <c r="I2647" s="174">
        <v>10</v>
      </c>
      <c r="J2647" s="141" t="s">
        <v>230</v>
      </c>
      <c r="K2647" s="396">
        <v>104360000</v>
      </c>
      <c r="L2647" s="395">
        <v>1</v>
      </c>
      <c r="M2647" s="137" t="s">
        <v>4057</v>
      </c>
      <c r="N2647" s="145" t="s">
        <v>4349</v>
      </c>
      <c r="O2647" s="173" t="s">
        <v>127</v>
      </c>
      <c r="P2647" s="138" t="s">
        <v>68</v>
      </c>
      <c r="Q2647" s="138" t="s">
        <v>662</v>
      </c>
    </row>
    <row r="2648" spans="1:17" ht="38.25" x14ac:dyDescent="0.2">
      <c r="A2648" s="136" t="s">
        <v>4338</v>
      </c>
      <c r="B2648" s="137" t="s">
        <v>4339</v>
      </c>
      <c r="C2648" s="151" t="s">
        <v>234</v>
      </c>
      <c r="D2648" s="164" t="s">
        <v>4161</v>
      </c>
      <c r="E2648" s="139" t="s">
        <v>781</v>
      </c>
      <c r="F2648" s="186" t="s">
        <v>233</v>
      </c>
      <c r="G2648" s="395">
        <v>15101505</v>
      </c>
      <c r="H2648" s="395" t="s">
        <v>4350</v>
      </c>
      <c r="I2648" s="174">
        <v>10</v>
      </c>
      <c r="J2648" s="141" t="s">
        <v>33</v>
      </c>
      <c r="K2648" s="396">
        <v>35000000</v>
      </c>
      <c r="L2648" s="395">
        <v>1</v>
      </c>
      <c r="M2648" s="137" t="s">
        <v>4057</v>
      </c>
      <c r="N2648" s="145" t="s">
        <v>4349</v>
      </c>
      <c r="O2648" s="173" t="s">
        <v>127</v>
      </c>
      <c r="P2648" s="138" t="s">
        <v>79</v>
      </c>
      <c r="Q2648" s="138" t="s">
        <v>4076</v>
      </c>
    </row>
    <row r="2649" spans="1:17" ht="38.25" x14ac:dyDescent="0.2">
      <c r="A2649" s="136" t="s">
        <v>4338</v>
      </c>
      <c r="B2649" s="137" t="s">
        <v>4339</v>
      </c>
      <c r="C2649" s="151" t="s">
        <v>234</v>
      </c>
      <c r="D2649" s="164" t="s">
        <v>4161</v>
      </c>
      <c r="E2649" s="139" t="s">
        <v>781</v>
      </c>
      <c r="F2649" s="186" t="s">
        <v>233</v>
      </c>
      <c r="G2649" s="395">
        <v>15101505</v>
      </c>
      <c r="H2649" s="395" t="s">
        <v>4078</v>
      </c>
      <c r="I2649" s="174">
        <v>10</v>
      </c>
      <c r="J2649" s="141" t="s">
        <v>230</v>
      </c>
      <c r="K2649" s="396">
        <v>35000000</v>
      </c>
      <c r="L2649" s="395">
        <v>1</v>
      </c>
      <c r="M2649" s="137" t="s">
        <v>4057</v>
      </c>
      <c r="N2649" s="145" t="s">
        <v>4349</v>
      </c>
      <c r="O2649" s="173" t="s">
        <v>127</v>
      </c>
      <c r="P2649" s="138" t="s">
        <v>127</v>
      </c>
      <c r="Q2649" s="138" t="s">
        <v>662</v>
      </c>
    </row>
    <row r="2650" spans="1:17" ht="51" x14ac:dyDescent="0.2">
      <c r="A2650" s="136" t="s">
        <v>4338</v>
      </c>
      <c r="B2650" s="137" t="s">
        <v>4339</v>
      </c>
      <c r="C2650" s="151" t="s">
        <v>193</v>
      </c>
      <c r="D2650" s="164" t="s">
        <v>4049</v>
      </c>
      <c r="E2650" s="139" t="s">
        <v>812</v>
      </c>
      <c r="F2650" s="186" t="s">
        <v>262</v>
      </c>
      <c r="G2650" s="395">
        <v>56121201</v>
      </c>
      <c r="H2650" s="395" t="s">
        <v>4351</v>
      </c>
      <c r="I2650" s="174">
        <v>10</v>
      </c>
      <c r="J2650" s="141" t="s">
        <v>33</v>
      </c>
      <c r="K2650" s="396">
        <v>900000</v>
      </c>
      <c r="L2650" s="395">
        <v>6</v>
      </c>
      <c r="M2650" s="137" t="s">
        <v>34</v>
      </c>
      <c r="N2650" s="145" t="s">
        <v>4352</v>
      </c>
      <c r="O2650" s="173" t="s">
        <v>67</v>
      </c>
      <c r="P2650" s="138" t="s">
        <v>35</v>
      </c>
      <c r="Q2650" s="138" t="s">
        <v>497</v>
      </c>
    </row>
    <row r="2651" spans="1:17" ht="38.25" x14ac:dyDescent="0.2">
      <c r="A2651" s="136" t="s">
        <v>4338</v>
      </c>
      <c r="B2651" s="137" t="s">
        <v>4339</v>
      </c>
      <c r="C2651" s="151" t="s">
        <v>4209</v>
      </c>
      <c r="D2651" s="164" t="s">
        <v>4124</v>
      </c>
      <c r="E2651" s="139" t="s">
        <v>842</v>
      </c>
      <c r="F2651" s="186" t="s">
        <v>338</v>
      </c>
      <c r="G2651" s="395">
        <v>72101507</v>
      </c>
      <c r="H2651" s="395" t="s">
        <v>4353</v>
      </c>
      <c r="I2651" s="174">
        <v>10</v>
      </c>
      <c r="J2651" s="141" t="s">
        <v>33</v>
      </c>
      <c r="K2651" s="396">
        <v>178600000</v>
      </c>
      <c r="L2651" s="395">
        <v>1</v>
      </c>
      <c r="M2651" s="137" t="s">
        <v>268</v>
      </c>
      <c r="N2651" s="145" t="s">
        <v>4354</v>
      </c>
      <c r="O2651" s="173" t="s">
        <v>67</v>
      </c>
      <c r="P2651" s="138" t="s">
        <v>36</v>
      </c>
      <c r="Q2651" s="138" t="s">
        <v>4127</v>
      </c>
    </row>
    <row r="2652" spans="1:17" ht="38.25" x14ac:dyDescent="0.2">
      <c r="A2652" s="136" t="s">
        <v>4338</v>
      </c>
      <c r="B2652" s="137" t="s">
        <v>4339</v>
      </c>
      <c r="C2652" s="151" t="s">
        <v>4209</v>
      </c>
      <c r="D2652" s="164" t="s">
        <v>4129</v>
      </c>
      <c r="E2652" s="139" t="s">
        <v>848</v>
      </c>
      <c r="F2652" s="186" t="s">
        <v>639</v>
      </c>
      <c r="G2652" s="395">
        <v>90101802</v>
      </c>
      <c r="H2652" s="395" t="s">
        <v>4130</v>
      </c>
      <c r="I2652" s="174">
        <v>10</v>
      </c>
      <c r="J2652" s="141" t="s">
        <v>33</v>
      </c>
      <c r="K2652" s="396">
        <v>27000000</v>
      </c>
      <c r="L2652" s="395">
        <v>1</v>
      </c>
      <c r="M2652" s="137" t="s">
        <v>268</v>
      </c>
      <c r="N2652" s="145" t="s">
        <v>4345</v>
      </c>
      <c r="O2652" s="173" t="s">
        <v>127</v>
      </c>
      <c r="P2652" s="138" t="s">
        <v>68</v>
      </c>
      <c r="Q2652" s="138" t="s">
        <v>464</v>
      </c>
    </row>
    <row r="2653" spans="1:17" ht="38.25" x14ac:dyDescent="0.2">
      <c r="A2653" s="136" t="s">
        <v>4338</v>
      </c>
      <c r="B2653" s="137" t="s">
        <v>4339</v>
      </c>
      <c r="C2653" s="151" t="s">
        <v>190</v>
      </c>
      <c r="D2653" s="164" t="s">
        <v>4132</v>
      </c>
      <c r="E2653" s="139" t="s">
        <v>855</v>
      </c>
      <c r="F2653" s="186" t="s">
        <v>360</v>
      </c>
      <c r="G2653" s="395">
        <v>80141800</v>
      </c>
      <c r="H2653" s="395" t="s">
        <v>4355</v>
      </c>
      <c r="I2653" s="174">
        <v>10</v>
      </c>
      <c r="J2653" s="141" t="s">
        <v>33</v>
      </c>
      <c r="K2653" s="396">
        <v>2700000</v>
      </c>
      <c r="L2653" s="395">
        <v>1</v>
      </c>
      <c r="M2653" s="137" t="s">
        <v>268</v>
      </c>
      <c r="N2653" s="145" t="s">
        <v>4356</v>
      </c>
      <c r="O2653" s="173" t="s">
        <v>127</v>
      </c>
      <c r="P2653" s="138" t="s">
        <v>68</v>
      </c>
      <c r="Q2653" s="138" t="s">
        <v>1068</v>
      </c>
    </row>
    <row r="2654" spans="1:17" ht="51" x14ac:dyDescent="0.2">
      <c r="A2654" s="136" t="s">
        <v>4338</v>
      </c>
      <c r="B2654" s="137" t="s">
        <v>4339</v>
      </c>
      <c r="C2654" s="151" t="s">
        <v>4209</v>
      </c>
      <c r="D2654" s="164" t="s">
        <v>4146</v>
      </c>
      <c r="E2654" s="139" t="s">
        <v>874</v>
      </c>
      <c r="F2654" s="186" t="s">
        <v>371</v>
      </c>
      <c r="G2654" s="395">
        <v>76111500</v>
      </c>
      <c r="H2654" s="395" t="s">
        <v>4357</v>
      </c>
      <c r="I2654" s="174">
        <v>10</v>
      </c>
      <c r="J2654" s="141" t="s">
        <v>230</v>
      </c>
      <c r="K2654" s="396">
        <v>11425913.51</v>
      </c>
      <c r="L2654" s="395">
        <v>1</v>
      </c>
      <c r="M2654" s="137" t="s">
        <v>268</v>
      </c>
      <c r="N2654" s="145" t="s">
        <v>4352</v>
      </c>
      <c r="O2654" s="173" t="s">
        <v>127</v>
      </c>
      <c r="P2654" s="138" t="s">
        <v>127</v>
      </c>
      <c r="Q2654" s="138" t="s">
        <v>662</v>
      </c>
    </row>
    <row r="2655" spans="1:17" ht="51" x14ac:dyDescent="0.2">
      <c r="A2655" s="136" t="s">
        <v>4338</v>
      </c>
      <c r="B2655" s="137" t="s">
        <v>4339</v>
      </c>
      <c r="C2655" s="151" t="s">
        <v>4209</v>
      </c>
      <c r="D2655" s="164" t="s">
        <v>4146</v>
      </c>
      <c r="E2655" s="139" t="s">
        <v>874</v>
      </c>
      <c r="F2655" s="186" t="s">
        <v>371</v>
      </c>
      <c r="G2655" s="395">
        <v>76111500</v>
      </c>
      <c r="H2655" s="395" t="s">
        <v>2632</v>
      </c>
      <c r="I2655" s="174">
        <v>10</v>
      </c>
      <c r="J2655" s="141" t="s">
        <v>33</v>
      </c>
      <c r="K2655" s="396">
        <v>52855543.4855</v>
      </c>
      <c r="L2655" s="395">
        <v>1</v>
      </c>
      <c r="M2655" s="137" t="s">
        <v>268</v>
      </c>
      <c r="N2655" s="145" t="s">
        <v>4352</v>
      </c>
      <c r="O2655" s="173" t="s">
        <v>127</v>
      </c>
      <c r="P2655" s="138" t="s">
        <v>68</v>
      </c>
      <c r="Q2655" s="138" t="s">
        <v>662</v>
      </c>
    </row>
    <row r="2656" spans="1:17" ht="51" x14ac:dyDescent="0.2">
      <c r="A2656" s="136" t="s">
        <v>4338</v>
      </c>
      <c r="B2656" s="137" t="s">
        <v>4339</v>
      </c>
      <c r="C2656" s="151" t="s">
        <v>4209</v>
      </c>
      <c r="D2656" s="164" t="s">
        <v>4086</v>
      </c>
      <c r="E2656" s="139" t="s">
        <v>874</v>
      </c>
      <c r="F2656" s="186" t="s">
        <v>371</v>
      </c>
      <c r="G2656" s="395">
        <v>76111500</v>
      </c>
      <c r="H2656" s="395" t="s">
        <v>4358</v>
      </c>
      <c r="I2656" s="174">
        <v>10</v>
      </c>
      <c r="J2656" s="141" t="s">
        <v>230</v>
      </c>
      <c r="K2656" s="396">
        <v>22648542.999499999</v>
      </c>
      <c r="L2656" s="395">
        <v>1</v>
      </c>
      <c r="M2656" s="137" t="s">
        <v>268</v>
      </c>
      <c r="N2656" s="145" t="s">
        <v>4352</v>
      </c>
      <c r="O2656" s="173" t="s">
        <v>79</v>
      </c>
      <c r="P2656" s="138" t="s">
        <v>901</v>
      </c>
      <c r="Q2656" s="138" t="s">
        <v>683</v>
      </c>
    </row>
    <row r="2657" spans="1:17" ht="51" x14ac:dyDescent="0.2">
      <c r="A2657" s="136" t="s">
        <v>4338</v>
      </c>
      <c r="B2657" s="137" t="s">
        <v>4339</v>
      </c>
      <c r="C2657" s="151" t="s">
        <v>50</v>
      </c>
      <c r="D2657" s="164" t="s">
        <v>4025</v>
      </c>
      <c r="E2657" s="139" t="s">
        <v>880</v>
      </c>
      <c r="F2657" s="186" t="s">
        <v>374</v>
      </c>
      <c r="G2657" s="395">
        <v>72151200</v>
      </c>
      <c r="H2657" s="395" t="s">
        <v>2799</v>
      </c>
      <c r="I2657" s="174">
        <v>10</v>
      </c>
      <c r="J2657" s="141" t="s">
        <v>33</v>
      </c>
      <c r="K2657" s="396">
        <v>30000000</v>
      </c>
      <c r="L2657" s="395">
        <v>1</v>
      </c>
      <c r="M2657" s="137" t="s">
        <v>268</v>
      </c>
      <c r="N2657" s="145" t="s">
        <v>4359</v>
      </c>
      <c r="O2657" s="173" t="s">
        <v>67</v>
      </c>
      <c r="P2657" s="138" t="s">
        <v>36</v>
      </c>
      <c r="Q2657" s="138" t="s">
        <v>683</v>
      </c>
    </row>
    <row r="2658" spans="1:17" ht="51" x14ac:dyDescent="0.2">
      <c r="A2658" s="136" t="s">
        <v>4338</v>
      </c>
      <c r="B2658" s="137" t="s">
        <v>4339</v>
      </c>
      <c r="C2658" s="151" t="s">
        <v>50</v>
      </c>
      <c r="D2658" s="164" t="s">
        <v>4025</v>
      </c>
      <c r="E2658" s="139" t="s">
        <v>880</v>
      </c>
      <c r="F2658" s="186" t="s">
        <v>374</v>
      </c>
      <c r="G2658" s="395">
        <v>81112303</v>
      </c>
      <c r="H2658" s="395" t="s">
        <v>4360</v>
      </c>
      <c r="I2658" s="174">
        <v>10</v>
      </c>
      <c r="J2658" s="141" t="s">
        <v>33</v>
      </c>
      <c r="K2658" s="396">
        <v>15000000</v>
      </c>
      <c r="L2658" s="395">
        <v>1</v>
      </c>
      <c r="M2658" s="137" t="s">
        <v>268</v>
      </c>
      <c r="N2658" s="145" t="s">
        <v>4361</v>
      </c>
      <c r="O2658" s="173" t="s">
        <v>67</v>
      </c>
      <c r="P2658" s="138" t="s">
        <v>36</v>
      </c>
      <c r="Q2658" s="138" t="s">
        <v>683</v>
      </c>
    </row>
    <row r="2659" spans="1:17" ht="51" x14ac:dyDescent="0.2">
      <c r="A2659" s="136" t="s">
        <v>4338</v>
      </c>
      <c r="B2659" s="137" t="s">
        <v>4339</v>
      </c>
      <c r="C2659" s="151" t="s">
        <v>4362</v>
      </c>
      <c r="D2659" s="164" t="s">
        <v>4171</v>
      </c>
      <c r="E2659" s="139" t="s">
        <v>880</v>
      </c>
      <c r="F2659" s="186" t="s">
        <v>374</v>
      </c>
      <c r="G2659" s="395">
        <v>72154201</v>
      </c>
      <c r="H2659" s="395" t="s">
        <v>4363</v>
      </c>
      <c r="I2659" s="174">
        <v>10</v>
      </c>
      <c r="J2659" s="141" t="s">
        <v>33</v>
      </c>
      <c r="K2659" s="396">
        <v>3000000</v>
      </c>
      <c r="L2659" s="395">
        <v>1</v>
      </c>
      <c r="M2659" s="137" t="s">
        <v>268</v>
      </c>
      <c r="N2659" s="145" t="s">
        <v>4364</v>
      </c>
      <c r="O2659" s="173" t="s">
        <v>68</v>
      </c>
      <c r="P2659" s="138" t="s">
        <v>67</v>
      </c>
      <c r="Q2659" s="138" t="s">
        <v>464</v>
      </c>
    </row>
    <row r="2660" spans="1:17" ht="63.75" x14ac:dyDescent="0.2">
      <c r="A2660" s="136" t="s">
        <v>4338</v>
      </c>
      <c r="B2660" s="137" t="s">
        <v>4339</v>
      </c>
      <c r="C2660" s="151" t="s">
        <v>234</v>
      </c>
      <c r="D2660" s="164" t="s">
        <v>4161</v>
      </c>
      <c r="E2660" s="139" t="s">
        <v>880</v>
      </c>
      <c r="F2660" s="186" t="s">
        <v>374</v>
      </c>
      <c r="G2660" s="395">
        <v>78181500</v>
      </c>
      <c r="H2660" s="395" t="s">
        <v>4365</v>
      </c>
      <c r="I2660" s="174">
        <v>10</v>
      </c>
      <c r="J2660" s="141" t="s">
        <v>230</v>
      </c>
      <c r="K2660" s="396">
        <v>209626814.63</v>
      </c>
      <c r="L2660" s="395">
        <v>1</v>
      </c>
      <c r="M2660" s="137" t="s">
        <v>268</v>
      </c>
      <c r="N2660" s="145" t="s">
        <v>4366</v>
      </c>
      <c r="O2660" s="173" t="s">
        <v>127</v>
      </c>
      <c r="P2660" s="138" t="s">
        <v>67</v>
      </c>
      <c r="Q2660" s="138" t="s">
        <v>683</v>
      </c>
    </row>
    <row r="2661" spans="1:17" ht="63.75" x14ac:dyDescent="0.2">
      <c r="A2661" s="136" t="s">
        <v>4338</v>
      </c>
      <c r="B2661" s="137" t="s">
        <v>4339</v>
      </c>
      <c r="C2661" s="151" t="s">
        <v>234</v>
      </c>
      <c r="D2661" s="164" t="s">
        <v>4161</v>
      </c>
      <c r="E2661" s="139" t="s">
        <v>880</v>
      </c>
      <c r="F2661" s="186" t="s">
        <v>374</v>
      </c>
      <c r="G2661" s="395">
        <v>78181500</v>
      </c>
      <c r="H2661" s="395" t="s">
        <v>4367</v>
      </c>
      <c r="I2661" s="174">
        <v>10</v>
      </c>
      <c r="J2661" s="141" t="s">
        <v>230</v>
      </c>
      <c r="K2661" s="396">
        <v>16000000</v>
      </c>
      <c r="L2661" s="395">
        <v>1</v>
      </c>
      <c r="M2661" s="137" t="s">
        <v>268</v>
      </c>
      <c r="N2661" s="145" t="s">
        <v>4366</v>
      </c>
      <c r="O2661" s="173" t="s">
        <v>127</v>
      </c>
      <c r="P2661" s="138" t="s">
        <v>67</v>
      </c>
      <c r="Q2661" s="138" t="s">
        <v>683</v>
      </c>
    </row>
    <row r="2662" spans="1:17" ht="63.75" x14ac:dyDescent="0.2">
      <c r="A2662" s="136" t="s">
        <v>4338</v>
      </c>
      <c r="B2662" s="137" t="s">
        <v>4339</v>
      </c>
      <c r="C2662" s="151" t="s">
        <v>234</v>
      </c>
      <c r="D2662" s="164" t="s">
        <v>4161</v>
      </c>
      <c r="E2662" s="139" t="s">
        <v>880</v>
      </c>
      <c r="F2662" s="186" t="s">
        <v>374</v>
      </c>
      <c r="G2662" s="395">
        <v>78181500</v>
      </c>
      <c r="H2662" s="395" t="s">
        <v>4368</v>
      </c>
      <c r="I2662" s="174">
        <v>10</v>
      </c>
      <c r="J2662" s="141" t="s">
        <v>230</v>
      </c>
      <c r="K2662" s="396">
        <v>60994866.869999997</v>
      </c>
      <c r="L2662" s="395">
        <v>1</v>
      </c>
      <c r="M2662" s="137" t="s">
        <v>268</v>
      </c>
      <c r="N2662" s="145" t="s">
        <v>4366</v>
      </c>
      <c r="O2662" s="173" t="s">
        <v>127</v>
      </c>
      <c r="P2662" s="138" t="s">
        <v>127</v>
      </c>
      <c r="Q2662" s="138" t="s">
        <v>683</v>
      </c>
    </row>
    <row r="2663" spans="1:17" ht="63.75" x14ac:dyDescent="0.2">
      <c r="A2663" s="136" t="s">
        <v>4338</v>
      </c>
      <c r="B2663" s="137" t="s">
        <v>4339</v>
      </c>
      <c r="C2663" s="151" t="s">
        <v>234</v>
      </c>
      <c r="D2663" s="164" t="s">
        <v>4161</v>
      </c>
      <c r="E2663" s="139" t="s">
        <v>880</v>
      </c>
      <c r="F2663" s="186" t="s">
        <v>374</v>
      </c>
      <c r="G2663" s="395">
        <v>78181500</v>
      </c>
      <c r="H2663" s="395" t="s">
        <v>4369</v>
      </c>
      <c r="I2663" s="174">
        <v>10</v>
      </c>
      <c r="J2663" s="141" t="s">
        <v>230</v>
      </c>
      <c r="K2663" s="396">
        <v>8108318.5</v>
      </c>
      <c r="L2663" s="395">
        <v>1</v>
      </c>
      <c r="M2663" s="137" t="s">
        <v>268</v>
      </c>
      <c r="N2663" s="145" t="s">
        <v>4366</v>
      </c>
      <c r="O2663" s="173" t="s">
        <v>127</v>
      </c>
      <c r="P2663" s="138" t="s">
        <v>127</v>
      </c>
      <c r="Q2663" s="138" t="s">
        <v>683</v>
      </c>
    </row>
    <row r="2664" spans="1:17" ht="51" x14ac:dyDescent="0.2">
      <c r="A2664" s="136" t="s">
        <v>4338</v>
      </c>
      <c r="B2664" s="137" t="s">
        <v>4339</v>
      </c>
      <c r="C2664" s="151" t="s">
        <v>4209</v>
      </c>
      <c r="D2664" s="164" t="s">
        <v>4152</v>
      </c>
      <c r="E2664" s="139" t="s">
        <v>880</v>
      </c>
      <c r="F2664" s="186" t="s">
        <v>374</v>
      </c>
      <c r="G2664" s="395">
        <v>72151511</v>
      </c>
      <c r="H2664" s="395" t="s">
        <v>4370</v>
      </c>
      <c r="I2664" s="174">
        <v>10</v>
      </c>
      <c r="J2664" s="141" t="s">
        <v>33</v>
      </c>
      <c r="K2664" s="396">
        <v>15000000</v>
      </c>
      <c r="L2664" s="395">
        <v>1</v>
      </c>
      <c r="M2664" s="137" t="s">
        <v>268</v>
      </c>
      <c r="N2664" s="145" t="s">
        <v>4371</v>
      </c>
      <c r="O2664" s="173" t="s">
        <v>67</v>
      </c>
      <c r="P2664" s="138" t="s">
        <v>36</v>
      </c>
      <c r="Q2664" s="138" t="s">
        <v>683</v>
      </c>
    </row>
    <row r="2665" spans="1:17" ht="38.25" x14ac:dyDescent="0.2">
      <c r="A2665" s="136" t="s">
        <v>4338</v>
      </c>
      <c r="B2665" s="137" t="s">
        <v>4339</v>
      </c>
      <c r="C2665" s="151" t="s">
        <v>356</v>
      </c>
      <c r="D2665" s="164" t="s">
        <v>4372</v>
      </c>
      <c r="E2665" s="139" t="s">
        <v>947</v>
      </c>
      <c r="F2665" s="186" t="s">
        <v>406</v>
      </c>
      <c r="G2665" s="395">
        <v>90111500</v>
      </c>
      <c r="H2665" s="395" t="s">
        <v>4329</v>
      </c>
      <c r="I2665" s="174">
        <v>10</v>
      </c>
      <c r="J2665" s="141" t="s">
        <v>33</v>
      </c>
      <c r="K2665" s="396">
        <v>33000000</v>
      </c>
      <c r="L2665" s="395">
        <v>1</v>
      </c>
      <c r="M2665" s="137" t="s">
        <v>4057</v>
      </c>
      <c r="N2665" s="145" t="s">
        <v>4373</v>
      </c>
      <c r="O2665" s="173" t="s">
        <v>127</v>
      </c>
      <c r="P2665" s="138" t="s">
        <v>366</v>
      </c>
      <c r="Q2665" s="138" t="s">
        <v>2519</v>
      </c>
    </row>
    <row r="2666" spans="1:17" ht="229.5" x14ac:dyDescent="0.2">
      <c r="A2666" s="136" t="s">
        <v>4374</v>
      </c>
      <c r="B2666" s="137" t="s">
        <v>4375</v>
      </c>
      <c r="C2666" s="151" t="s">
        <v>41</v>
      </c>
      <c r="D2666" s="164" t="s">
        <v>4022</v>
      </c>
      <c r="E2666" s="139" t="s">
        <v>754</v>
      </c>
      <c r="F2666" s="186" t="s">
        <v>83</v>
      </c>
      <c r="G2666" s="395">
        <v>23151602</v>
      </c>
      <c r="H2666" s="395" t="s">
        <v>4376</v>
      </c>
      <c r="I2666" s="174">
        <v>10</v>
      </c>
      <c r="J2666" s="141" t="s">
        <v>33</v>
      </c>
      <c r="K2666" s="396">
        <v>10000000</v>
      </c>
      <c r="L2666" s="395">
        <v>1</v>
      </c>
      <c r="M2666" s="137" t="s">
        <v>34</v>
      </c>
      <c r="N2666" s="145" t="s">
        <v>4377</v>
      </c>
      <c r="O2666" s="173" t="s">
        <v>35</v>
      </c>
      <c r="P2666" s="138" t="s">
        <v>79</v>
      </c>
      <c r="Q2666" s="138" t="s">
        <v>683</v>
      </c>
    </row>
    <row r="2667" spans="1:17" ht="204" x14ac:dyDescent="0.2">
      <c r="A2667" s="136" t="s">
        <v>4374</v>
      </c>
      <c r="B2667" s="137" t="s">
        <v>4375</v>
      </c>
      <c r="C2667" s="151" t="s">
        <v>50</v>
      </c>
      <c r="D2667" s="164" t="s">
        <v>4025</v>
      </c>
      <c r="E2667" s="139" t="s">
        <v>760</v>
      </c>
      <c r="F2667" s="186" t="s">
        <v>89</v>
      </c>
      <c r="G2667" s="395">
        <v>43190000</v>
      </c>
      <c r="H2667" s="395" t="s">
        <v>4378</v>
      </c>
      <c r="I2667" s="174">
        <v>10</v>
      </c>
      <c r="J2667" s="141" t="s">
        <v>33</v>
      </c>
      <c r="K2667" s="396">
        <v>35000000</v>
      </c>
      <c r="L2667" s="395">
        <v>1</v>
      </c>
      <c r="M2667" s="137" t="s">
        <v>4057</v>
      </c>
      <c r="N2667" s="145" t="s">
        <v>4379</v>
      </c>
      <c r="O2667" s="173" t="s">
        <v>67</v>
      </c>
      <c r="P2667" s="138" t="s">
        <v>36</v>
      </c>
      <c r="Q2667" s="138" t="s">
        <v>464</v>
      </c>
    </row>
    <row r="2668" spans="1:17" ht="114.75" x14ac:dyDescent="0.2">
      <c r="A2668" s="136" t="s">
        <v>4374</v>
      </c>
      <c r="B2668" s="137" t="s">
        <v>4375</v>
      </c>
      <c r="C2668" s="151" t="s">
        <v>190</v>
      </c>
      <c r="D2668" s="164" t="s">
        <v>4022</v>
      </c>
      <c r="E2668" s="139" t="s">
        <v>1072</v>
      </c>
      <c r="F2668" s="186" t="s">
        <v>91</v>
      </c>
      <c r="G2668" s="395">
        <v>12142208</v>
      </c>
      <c r="H2668" s="395" t="s">
        <v>4380</v>
      </c>
      <c r="I2668" s="174">
        <v>10</v>
      </c>
      <c r="J2668" s="141" t="s">
        <v>33</v>
      </c>
      <c r="K2668" s="396">
        <v>4000000</v>
      </c>
      <c r="L2668" s="395">
        <v>2</v>
      </c>
      <c r="M2668" s="137" t="s">
        <v>34</v>
      </c>
      <c r="N2668" s="145" t="s">
        <v>4381</v>
      </c>
      <c r="O2668" s="173" t="s">
        <v>35</v>
      </c>
      <c r="P2668" s="138" t="s">
        <v>79</v>
      </c>
      <c r="Q2668" s="138" t="s">
        <v>683</v>
      </c>
    </row>
    <row r="2669" spans="1:17" ht="89.25" x14ac:dyDescent="0.2">
      <c r="A2669" s="136" t="s">
        <v>4374</v>
      </c>
      <c r="B2669" s="137" t="s">
        <v>4375</v>
      </c>
      <c r="C2669" s="151" t="s">
        <v>4209</v>
      </c>
      <c r="D2669" s="164" t="s">
        <v>4121</v>
      </c>
      <c r="E2669" s="139" t="s">
        <v>1072</v>
      </c>
      <c r="F2669" s="186" t="s">
        <v>91</v>
      </c>
      <c r="G2669" s="395">
        <v>41112504</v>
      </c>
      <c r="H2669" s="395" t="s">
        <v>4382</v>
      </c>
      <c r="I2669" s="174">
        <v>10</v>
      </c>
      <c r="J2669" s="141" t="s">
        <v>33</v>
      </c>
      <c r="K2669" s="396">
        <v>20000000</v>
      </c>
      <c r="L2669" s="395">
        <v>1</v>
      </c>
      <c r="M2669" s="137" t="s">
        <v>268</v>
      </c>
      <c r="N2669" s="145" t="s">
        <v>4383</v>
      </c>
      <c r="O2669" s="173" t="s">
        <v>127</v>
      </c>
      <c r="P2669" s="138" t="s">
        <v>68</v>
      </c>
      <c r="Q2669" s="138" t="s">
        <v>464</v>
      </c>
    </row>
    <row r="2670" spans="1:17" ht="165.75" x14ac:dyDescent="0.2">
      <c r="A2670" s="136" t="s">
        <v>4374</v>
      </c>
      <c r="B2670" s="137" t="s">
        <v>4375</v>
      </c>
      <c r="C2670" s="151" t="s">
        <v>4209</v>
      </c>
      <c r="D2670" s="164" t="s">
        <v>4055</v>
      </c>
      <c r="E2670" s="139" t="s">
        <v>1092</v>
      </c>
      <c r="F2670" s="186" t="s">
        <v>1093</v>
      </c>
      <c r="G2670" s="395">
        <v>70141504</v>
      </c>
      <c r="H2670" s="395" t="s">
        <v>4384</v>
      </c>
      <c r="I2670" s="174">
        <v>10</v>
      </c>
      <c r="J2670" s="141" t="s">
        <v>33</v>
      </c>
      <c r="K2670" s="396">
        <v>500000</v>
      </c>
      <c r="L2670" s="395">
        <v>1</v>
      </c>
      <c r="M2670" s="137" t="s">
        <v>4057</v>
      </c>
      <c r="N2670" s="145" t="s">
        <v>4385</v>
      </c>
      <c r="O2670" s="173" t="s">
        <v>68</v>
      </c>
      <c r="P2670" s="138" t="s">
        <v>67</v>
      </c>
      <c r="Q2670" s="138" t="s">
        <v>464</v>
      </c>
    </row>
    <row r="2671" spans="1:17" ht="191.25" x14ac:dyDescent="0.2">
      <c r="A2671" s="136" t="s">
        <v>4374</v>
      </c>
      <c r="B2671" s="137" t="s">
        <v>4375</v>
      </c>
      <c r="C2671" s="151" t="s">
        <v>767</v>
      </c>
      <c r="D2671" s="164" t="s">
        <v>4055</v>
      </c>
      <c r="E2671" s="139" t="s">
        <v>769</v>
      </c>
      <c r="F2671" s="186" t="s">
        <v>110</v>
      </c>
      <c r="G2671" s="395">
        <v>50000000</v>
      </c>
      <c r="H2671" s="395" t="s">
        <v>4386</v>
      </c>
      <c r="I2671" s="174">
        <v>10</v>
      </c>
      <c r="J2671" s="141" t="s">
        <v>33</v>
      </c>
      <c r="K2671" s="396">
        <v>20000000</v>
      </c>
      <c r="L2671" s="395">
        <v>1</v>
      </c>
      <c r="M2671" s="137" t="s">
        <v>4057</v>
      </c>
      <c r="N2671" s="145" t="s">
        <v>4387</v>
      </c>
      <c r="O2671" s="173" t="s">
        <v>68</v>
      </c>
      <c r="P2671" s="138" t="s">
        <v>67</v>
      </c>
      <c r="Q2671" s="138" t="s">
        <v>464</v>
      </c>
    </row>
    <row r="2672" spans="1:17" ht="165.75" x14ac:dyDescent="0.2">
      <c r="A2672" s="136" t="s">
        <v>4374</v>
      </c>
      <c r="B2672" s="137" t="s">
        <v>4375</v>
      </c>
      <c r="C2672" s="151" t="s">
        <v>4209</v>
      </c>
      <c r="D2672" s="164" t="s">
        <v>4055</v>
      </c>
      <c r="E2672" s="139" t="s">
        <v>769</v>
      </c>
      <c r="F2672" s="186" t="s">
        <v>110</v>
      </c>
      <c r="G2672" s="395">
        <v>70141504</v>
      </c>
      <c r="H2672" s="395" t="s">
        <v>4388</v>
      </c>
      <c r="I2672" s="174">
        <v>10</v>
      </c>
      <c r="J2672" s="141" t="s">
        <v>33</v>
      </c>
      <c r="K2672" s="396">
        <v>9000000</v>
      </c>
      <c r="L2672" s="395">
        <v>1</v>
      </c>
      <c r="M2672" s="137" t="s">
        <v>4057</v>
      </c>
      <c r="N2672" s="145" t="s">
        <v>4389</v>
      </c>
      <c r="O2672" s="173" t="s">
        <v>68</v>
      </c>
      <c r="P2672" s="138" t="s">
        <v>67</v>
      </c>
      <c r="Q2672" s="138" t="s">
        <v>464</v>
      </c>
    </row>
    <row r="2673" spans="1:17" ht="63.75" x14ac:dyDescent="0.2">
      <c r="A2673" s="136" t="s">
        <v>4374</v>
      </c>
      <c r="B2673" s="137" t="s">
        <v>4375</v>
      </c>
      <c r="C2673" s="151" t="s">
        <v>42</v>
      </c>
      <c r="D2673" s="164" t="s">
        <v>4069</v>
      </c>
      <c r="E2673" s="139" t="s">
        <v>776</v>
      </c>
      <c r="F2673" s="186" t="s">
        <v>229</v>
      </c>
      <c r="G2673" s="395">
        <v>14110000</v>
      </c>
      <c r="H2673" s="395" t="s">
        <v>4390</v>
      </c>
      <c r="I2673" s="174">
        <v>10</v>
      </c>
      <c r="J2673" s="141" t="s">
        <v>33</v>
      </c>
      <c r="K2673" s="396">
        <v>1200000</v>
      </c>
      <c r="L2673" s="395">
        <v>1</v>
      </c>
      <c r="M2673" s="137" t="s">
        <v>4057</v>
      </c>
      <c r="N2673" s="145" t="s">
        <v>4391</v>
      </c>
      <c r="O2673" s="173" t="s">
        <v>68</v>
      </c>
      <c r="P2673" s="138" t="s">
        <v>67</v>
      </c>
      <c r="Q2673" s="138" t="s">
        <v>683</v>
      </c>
    </row>
    <row r="2674" spans="1:17" ht="127.5" x14ac:dyDescent="0.2">
      <c r="A2674" s="136" t="s">
        <v>4374</v>
      </c>
      <c r="B2674" s="137" t="s">
        <v>4375</v>
      </c>
      <c r="C2674" s="151" t="s">
        <v>3558</v>
      </c>
      <c r="D2674" s="164" t="s">
        <v>4069</v>
      </c>
      <c r="E2674" s="139" t="s">
        <v>776</v>
      </c>
      <c r="F2674" s="186" t="s">
        <v>229</v>
      </c>
      <c r="G2674" s="395">
        <v>14000000</v>
      </c>
      <c r="H2674" s="395" t="s">
        <v>4392</v>
      </c>
      <c r="I2674" s="174">
        <v>10</v>
      </c>
      <c r="J2674" s="141" t="s">
        <v>230</v>
      </c>
      <c r="K2674" s="396">
        <v>50000000</v>
      </c>
      <c r="L2674" s="395">
        <v>1</v>
      </c>
      <c r="M2674" s="137" t="s">
        <v>4057</v>
      </c>
      <c r="N2674" s="145" t="s">
        <v>4393</v>
      </c>
      <c r="O2674" s="173" t="s">
        <v>68</v>
      </c>
      <c r="P2674" s="138" t="s">
        <v>67</v>
      </c>
      <c r="Q2674" s="138" t="s">
        <v>683</v>
      </c>
    </row>
    <row r="2675" spans="1:17" ht="89.25" x14ac:dyDescent="0.2">
      <c r="A2675" s="136" t="s">
        <v>4374</v>
      </c>
      <c r="B2675" s="137" t="s">
        <v>4375</v>
      </c>
      <c r="C2675" s="151" t="s">
        <v>4209</v>
      </c>
      <c r="D2675" s="164" t="s">
        <v>4055</v>
      </c>
      <c r="E2675" s="139" t="s">
        <v>776</v>
      </c>
      <c r="F2675" s="186" t="s">
        <v>229</v>
      </c>
      <c r="G2675" s="395">
        <v>48101903</v>
      </c>
      <c r="H2675" s="395" t="s">
        <v>4394</v>
      </c>
      <c r="I2675" s="174">
        <v>10</v>
      </c>
      <c r="J2675" s="141" t="s">
        <v>33</v>
      </c>
      <c r="K2675" s="396">
        <v>1000000</v>
      </c>
      <c r="L2675" s="395">
        <v>1</v>
      </c>
      <c r="M2675" s="137" t="s">
        <v>4057</v>
      </c>
      <c r="N2675" s="145" t="s">
        <v>4395</v>
      </c>
      <c r="O2675" s="173" t="s">
        <v>68</v>
      </c>
      <c r="P2675" s="138" t="s">
        <v>67</v>
      </c>
      <c r="Q2675" s="138" t="s">
        <v>464</v>
      </c>
    </row>
    <row r="2676" spans="1:17" ht="127.5" x14ac:dyDescent="0.2">
      <c r="A2676" s="136" t="s">
        <v>4374</v>
      </c>
      <c r="B2676" s="137" t="s">
        <v>4375</v>
      </c>
      <c r="C2676" s="151" t="s">
        <v>3558</v>
      </c>
      <c r="D2676" s="164" t="s">
        <v>4069</v>
      </c>
      <c r="E2676" s="139" t="s">
        <v>776</v>
      </c>
      <c r="F2676" s="186" t="s">
        <v>229</v>
      </c>
      <c r="G2676" s="395">
        <v>44110000</v>
      </c>
      <c r="H2676" s="395" t="s">
        <v>4396</v>
      </c>
      <c r="I2676" s="174">
        <v>10</v>
      </c>
      <c r="J2676" s="141" t="s">
        <v>230</v>
      </c>
      <c r="K2676" s="396">
        <v>30000000</v>
      </c>
      <c r="L2676" s="395">
        <v>1</v>
      </c>
      <c r="M2676" s="137" t="s">
        <v>4057</v>
      </c>
      <c r="N2676" s="145" t="s">
        <v>4397</v>
      </c>
      <c r="O2676" s="173" t="s">
        <v>68</v>
      </c>
      <c r="P2676" s="138" t="s">
        <v>67</v>
      </c>
      <c r="Q2676" s="138" t="s">
        <v>683</v>
      </c>
    </row>
    <row r="2677" spans="1:17" ht="127.5" x14ac:dyDescent="0.2">
      <c r="A2677" s="136" t="s">
        <v>4374</v>
      </c>
      <c r="B2677" s="137" t="s">
        <v>4375</v>
      </c>
      <c r="C2677" s="151" t="s">
        <v>3558</v>
      </c>
      <c r="D2677" s="164" t="s">
        <v>4069</v>
      </c>
      <c r="E2677" s="139" t="s">
        <v>776</v>
      </c>
      <c r="F2677" s="186" t="s">
        <v>229</v>
      </c>
      <c r="G2677" s="395">
        <v>45101603</v>
      </c>
      <c r="H2677" s="395" t="s">
        <v>4398</v>
      </c>
      <c r="I2677" s="174">
        <v>10</v>
      </c>
      <c r="J2677" s="141" t="s">
        <v>230</v>
      </c>
      <c r="K2677" s="396">
        <v>40000000</v>
      </c>
      <c r="L2677" s="395">
        <v>1</v>
      </c>
      <c r="M2677" s="137" t="s">
        <v>4057</v>
      </c>
      <c r="N2677" s="145" t="s">
        <v>4399</v>
      </c>
      <c r="O2677" s="173" t="s">
        <v>68</v>
      </c>
      <c r="P2677" s="138" t="s">
        <v>67</v>
      </c>
      <c r="Q2677" s="138" t="s">
        <v>683</v>
      </c>
    </row>
    <row r="2678" spans="1:17" ht="114.75" x14ac:dyDescent="0.2">
      <c r="A2678" s="136" t="s">
        <v>4374</v>
      </c>
      <c r="B2678" s="137" t="s">
        <v>4375</v>
      </c>
      <c r="C2678" s="151" t="s">
        <v>234</v>
      </c>
      <c r="D2678" s="164" t="s">
        <v>4161</v>
      </c>
      <c r="E2678" s="139" t="s">
        <v>781</v>
      </c>
      <c r="F2678" s="186" t="s">
        <v>233</v>
      </c>
      <c r="G2678" s="395">
        <v>15101506</v>
      </c>
      <c r="H2678" s="395" t="s">
        <v>4400</v>
      </c>
      <c r="I2678" s="174">
        <v>10</v>
      </c>
      <c r="J2678" s="141" t="s">
        <v>230</v>
      </c>
      <c r="K2678" s="396">
        <v>683790000</v>
      </c>
      <c r="L2678" s="395">
        <v>1</v>
      </c>
      <c r="M2678" s="137" t="s">
        <v>268</v>
      </c>
      <c r="N2678" s="145" t="s">
        <v>4401</v>
      </c>
      <c r="O2678" s="173" t="s">
        <v>127</v>
      </c>
      <c r="P2678" s="138" t="s">
        <v>68</v>
      </c>
      <c r="Q2678" s="138" t="s">
        <v>662</v>
      </c>
    </row>
    <row r="2679" spans="1:17" ht="102" x14ac:dyDescent="0.2">
      <c r="A2679" s="136" t="s">
        <v>4374</v>
      </c>
      <c r="B2679" s="137" t="s">
        <v>4375</v>
      </c>
      <c r="C2679" s="151" t="s">
        <v>4209</v>
      </c>
      <c r="D2679" s="164" t="s">
        <v>4161</v>
      </c>
      <c r="E2679" s="139" t="s">
        <v>781</v>
      </c>
      <c r="F2679" s="186" t="s">
        <v>233</v>
      </c>
      <c r="G2679" s="395">
        <v>15101506</v>
      </c>
      <c r="H2679" s="395" t="s">
        <v>4402</v>
      </c>
      <c r="I2679" s="174">
        <v>10</v>
      </c>
      <c r="J2679" s="141" t="s">
        <v>230</v>
      </c>
      <c r="K2679" s="396">
        <v>3000000</v>
      </c>
      <c r="L2679" s="395">
        <v>1</v>
      </c>
      <c r="M2679" s="137" t="s">
        <v>268</v>
      </c>
      <c r="N2679" s="145" t="s">
        <v>4403</v>
      </c>
      <c r="O2679" s="173" t="s">
        <v>127</v>
      </c>
      <c r="P2679" s="138" t="s">
        <v>68</v>
      </c>
      <c r="Q2679" s="138" t="s">
        <v>662</v>
      </c>
    </row>
    <row r="2680" spans="1:17" ht="63.75" x14ac:dyDescent="0.2">
      <c r="A2680" s="136" t="s">
        <v>4374</v>
      </c>
      <c r="B2680" s="137" t="s">
        <v>4375</v>
      </c>
      <c r="C2680" s="151" t="s">
        <v>234</v>
      </c>
      <c r="D2680" s="164" t="s">
        <v>4161</v>
      </c>
      <c r="E2680" s="139" t="s">
        <v>781</v>
      </c>
      <c r="F2680" s="186" t="s">
        <v>233</v>
      </c>
      <c r="G2680" s="395">
        <v>15101506</v>
      </c>
      <c r="H2680" s="395" t="s">
        <v>4078</v>
      </c>
      <c r="I2680" s="174">
        <v>10</v>
      </c>
      <c r="J2680" s="141" t="s">
        <v>230</v>
      </c>
      <c r="K2680" s="396">
        <v>601000000</v>
      </c>
      <c r="L2680" s="395">
        <v>1</v>
      </c>
      <c r="M2680" s="137" t="s">
        <v>268</v>
      </c>
      <c r="N2680" s="145" t="s">
        <v>4404</v>
      </c>
      <c r="O2680" s="173" t="s">
        <v>127</v>
      </c>
      <c r="P2680" s="138" t="s">
        <v>127</v>
      </c>
      <c r="Q2680" s="138" t="s">
        <v>662</v>
      </c>
    </row>
    <row r="2681" spans="1:17" ht="63.75" x14ac:dyDescent="0.2">
      <c r="A2681" s="136" t="s">
        <v>4374</v>
      </c>
      <c r="B2681" s="137" t="s">
        <v>4375</v>
      </c>
      <c r="C2681" s="151" t="s">
        <v>234</v>
      </c>
      <c r="D2681" s="164" t="s">
        <v>4161</v>
      </c>
      <c r="E2681" s="139" t="s">
        <v>781</v>
      </c>
      <c r="F2681" s="186" t="s">
        <v>233</v>
      </c>
      <c r="G2681" s="395">
        <v>15101506</v>
      </c>
      <c r="H2681" s="395" t="s">
        <v>4405</v>
      </c>
      <c r="I2681" s="174">
        <v>10</v>
      </c>
      <c r="J2681" s="141" t="s">
        <v>230</v>
      </c>
      <c r="K2681" s="396">
        <v>72000000</v>
      </c>
      <c r="L2681" s="395">
        <v>1</v>
      </c>
      <c r="M2681" s="137" t="s">
        <v>268</v>
      </c>
      <c r="N2681" s="145" t="s">
        <v>4404</v>
      </c>
      <c r="O2681" s="173" t="s">
        <v>127</v>
      </c>
      <c r="P2681" s="138" t="s">
        <v>127</v>
      </c>
      <c r="Q2681" s="138" t="s">
        <v>662</v>
      </c>
    </row>
    <row r="2682" spans="1:17" ht="63.75" x14ac:dyDescent="0.2">
      <c r="A2682" s="136" t="s">
        <v>4374</v>
      </c>
      <c r="B2682" s="137" t="s">
        <v>4375</v>
      </c>
      <c r="C2682" s="151" t="s">
        <v>234</v>
      </c>
      <c r="D2682" s="164" t="s">
        <v>4161</v>
      </c>
      <c r="E2682" s="139" t="s">
        <v>781</v>
      </c>
      <c r="F2682" s="186" t="s">
        <v>233</v>
      </c>
      <c r="G2682" s="395">
        <v>15101506</v>
      </c>
      <c r="H2682" s="395" t="s">
        <v>4406</v>
      </c>
      <c r="I2682" s="174">
        <v>10</v>
      </c>
      <c r="J2682" s="141" t="s">
        <v>230</v>
      </c>
      <c r="K2682" s="396">
        <v>20000000</v>
      </c>
      <c r="L2682" s="395">
        <v>1</v>
      </c>
      <c r="M2682" s="137" t="s">
        <v>268</v>
      </c>
      <c r="N2682" s="145" t="s">
        <v>4404</v>
      </c>
      <c r="O2682" s="173" t="s">
        <v>127</v>
      </c>
      <c r="P2682" s="138" t="s">
        <v>127</v>
      </c>
      <c r="Q2682" s="138" t="s">
        <v>662</v>
      </c>
    </row>
    <row r="2683" spans="1:17" ht="63.75" x14ac:dyDescent="0.2">
      <c r="A2683" s="136" t="s">
        <v>4374</v>
      </c>
      <c r="B2683" s="137" t="s">
        <v>4375</v>
      </c>
      <c r="C2683" s="151" t="s">
        <v>234</v>
      </c>
      <c r="D2683" s="164" t="s">
        <v>4161</v>
      </c>
      <c r="E2683" s="139" t="s">
        <v>781</v>
      </c>
      <c r="F2683" s="186" t="s">
        <v>233</v>
      </c>
      <c r="G2683" s="395">
        <v>15101506</v>
      </c>
      <c r="H2683" s="395" t="s">
        <v>4079</v>
      </c>
      <c r="I2683" s="174">
        <v>10</v>
      </c>
      <c r="J2683" s="141" t="s">
        <v>230</v>
      </c>
      <c r="K2683" s="396">
        <v>72000000</v>
      </c>
      <c r="L2683" s="395">
        <v>1</v>
      </c>
      <c r="M2683" s="137" t="s">
        <v>268</v>
      </c>
      <c r="N2683" s="145" t="s">
        <v>4404</v>
      </c>
      <c r="O2683" s="173" t="s">
        <v>127</v>
      </c>
      <c r="P2683" s="138" t="s">
        <v>127</v>
      </c>
      <c r="Q2683" s="138" t="s">
        <v>662</v>
      </c>
    </row>
    <row r="2684" spans="1:17" ht="102" x14ac:dyDescent="0.2">
      <c r="A2684" s="136" t="s">
        <v>4374</v>
      </c>
      <c r="B2684" s="137" t="s">
        <v>4375</v>
      </c>
      <c r="C2684" s="151" t="s">
        <v>4209</v>
      </c>
      <c r="D2684" s="164" t="s">
        <v>4161</v>
      </c>
      <c r="E2684" s="139" t="s">
        <v>781</v>
      </c>
      <c r="F2684" s="186" t="s">
        <v>233</v>
      </c>
      <c r="G2684" s="395">
        <v>15101505</v>
      </c>
      <c r="H2684" s="395" t="s">
        <v>4407</v>
      </c>
      <c r="I2684" s="174">
        <v>10</v>
      </c>
      <c r="J2684" s="141" t="s">
        <v>33</v>
      </c>
      <c r="K2684" s="396">
        <v>20000000</v>
      </c>
      <c r="L2684" s="395">
        <v>1</v>
      </c>
      <c r="M2684" s="137" t="s">
        <v>268</v>
      </c>
      <c r="N2684" s="145" t="s">
        <v>4408</v>
      </c>
      <c r="O2684" s="173" t="s">
        <v>127</v>
      </c>
      <c r="P2684" s="138" t="s">
        <v>68</v>
      </c>
      <c r="Q2684" s="138" t="s">
        <v>662</v>
      </c>
    </row>
    <row r="2685" spans="1:17" ht="89.25" x14ac:dyDescent="0.2">
      <c r="A2685" s="136" t="s">
        <v>4374</v>
      </c>
      <c r="B2685" s="137" t="s">
        <v>4375</v>
      </c>
      <c r="C2685" s="151" t="s">
        <v>4209</v>
      </c>
      <c r="D2685" s="164" t="s">
        <v>4409</v>
      </c>
      <c r="E2685" s="139" t="s">
        <v>789</v>
      </c>
      <c r="F2685" s="186" t="s">
        <v>531</v>
      </c>
      <c r="G2685" s="395">
        <v>49241712</v>
      </c>
      <c r="H2685" s="395" t="s">
        <v>4410</v>
      </c>
      <c r="I2685" s="174">
        <v>10</v>
      </c>
      <c r="J2685" s="141" t="s">
        <v>33</v>
      </c>
      <c r="K2685" s="396">
        <v>11000000</v>
      </c>
      <c r="L2685" s="395">
        <v>1</v>
      </c>
      <c r="M2685" s="137" t="s">
        <v>268</v>
      </c>
      <c r="N2685" s="145" t="s">
        <v>4411</v>
      </c>
      <c r="O2685" s="173" t="s">
        <v>67</v>
      </c>
      <c r="P2685" s="138" t="s">
        <v>35</v>
      </c>
      <c r="Q2685" s="138" t="s">
        <v>464</v>
      </c>
    </row>
    <row r="2686" spans="1:17" ht="140.25" x14ac:dyDescent="0.2">
      <c r="A2686" s="136" t="s">
        <v>4374</v>
      </c>
      <c r="B2686" s="137" t="s">
        <v>4375</v>
      </c>
      <c r="C2686" s="151" t="s">
        <v>1081</v>
      </c>
      <c r="D2686" s="164" t="s">
        <v>4409</v>
      </c>
      <c r="E2686" s="139" t="s">
        <v>789</v>
      </c>
      <c r="F2686" s="186" t="s">
        <v>531</v>
      </c>
      <c r="G2686" s="395">
        <v>15000000</v>
      </c>
      <c r="H2686" s="395" t="s">
        <v>4412</v>
      </c>
      <c r="I2686" s="174">
        <v>10</v>
      </c>
      <c r="J2686" s="141" t="s">
        <v>33</v>
      </c>
      <c r="K2686" s="396">
        <v>12000000</v>
      </c>
      <c r="L2686" s="395">
        <v>1</v>
      </c>
      <c r="M2686" s="137" t="s">
        <v>268</v>
      </c>
      <c r="N2686" s="145" t="s">
        <v>4413</v>
      </c>
      <c r="O2686" s="173" t="s">
        <v>67</v>
      </c>
      <c r="P2686" s="138" t="s">
        <v>35</v>
      </c>
      <c r="Q2686" s="138" t="s">
        <v>464</v>
      </c>
    </row>
    <row r="2687" spans="1:17" ht="102" x14ac:dyDescent="0.2">
      <c r="A2687" s="136" t="s">
        <v>4374</v>
      </c>
      <c r="B2687" s="137" t="s">
        <v>4375</v>
      </c>
      <c r="C2687" s="151" t="s">
        <v>4209</v>
      </c>
      <c r="D2687" s="164" t="s">
        <v>4086</v>
      </c>
      <c r="E2687" s="139" t="s">
        <v>803</v>
      </c>
      <c r="F2687" s="186" t="s">
        <v>240</v>
      </c>
      <c r="G2687" s="395">
        <v>30191800</v>
      </c>
      <c r="H2687" s="395" t="s">
        <v>4414</v>
      </c>
      <c r="I2687" s="174">
        <v>10</v>
      </c>
      <c r="J2687" s="141" t="s">
        <v>33</v>
      </c>
      <c r="K2687" s="396">
        <v>26000000</v>
      </c>
      <c r="L2687" s="395">
        <v>1</v>
      </c>
      <c r="M2687" s="137" t="s">
        <v>268</v>
      </c>
      <c r="N2687" s="145" t="s">
        <v>4415</v>
      </c>
      <c r="O2687" s="173" t="s">
        <v>68</v>
      </c>
      <c r="P2687" s="138" t="s">
        <v>67</v>
      </c>
      <c r="Q2687" s="138" t="s">
        <v>662</v>
      </c>
    </row>
    <row r="2688" spans="1:17" ht="102" x14ac:dyDescent="0.2">
      <c r="A2688" s="136" t="s">
        <v>4374</v>
      </c>
      <c r="B2688" s="137" t="s">
        <v>4375</v>
      </c>
      <c r="C2688" s="151" t="s">
        <v>4209</v>
      </c>
      <c r="D2688" s="164" t="s">
        <v>4409</v>
      </c>
      <c r="E2688" s="139" t="s">
        <v>803</v>
      </c>
      <c r="F2688" s="186" t="s">
        <v>240</v>
      </c>
      <c r="G2688" s="395">
        <v>47130000</v>
      </c>
      <c r="H2688" s="395" t="s">
        <v>4416</v>
      </c>
      <c r="I2688" s="174">
        <v>10</v>
      </c>
      <c r="J2688" s="141" t="s">
        <v>33</v>
      </c>
      <c r="K2688" s="396">
        <v>12100000</v>
      </c>
      <c r="L2688" s="395">
        <v>1</v>
      </c>
      <c r="M2688" s="137" t="s">
        <v>34</v>
      </c>
      <c r="N2688" s="145" t="s">
        <v>4417</v>
      </c>
      <c r="O2688" s="173" t="s">
        <v>67</v>
      </c>
      <c r="P2688" s="138" t="s">
        <v>35</v>
      </c>
      <c r="Q2688" s="138" t="s">
        <v>464</v>
      </c>
    </row>
    <row r="2689" spans="1:17" ht="76.5" x14ac:dyDescent="0.2">
      <c r="A2689" s="136" t="s">
        <v>4374</v>
      </c>
      <c r="B2689" s="137" t="s">
        <v>4375</v>
      </c>
      <c r="C2689" s="151" t="s">
        <v>234</v>
      </c>
      <c r="D2689" s="164" t="s">
        <v>4161</v>
      </c>
      <c r="E2689" s="139" t="s">
        <v>812</v>
      </c>
      <c r="F2689" s="186" t="s">
        <v>262</v>
      </c>
      <c r="G2689" s="395">
        <v>25172504</v>
      </c>
      <c r="H2689" s="395" t="s">
        <v>4418</v>
      </c>
      <c r="I2689" s="174">
        <v>10</v>
      </c>
      <c r="J2689" s="141" t="s">
        <v>230</v>
      </c>
      <c r="K2689" s="396">
        <v>58191409</v>
      </c>
      <c r="L2689" s="395">
        <v>1</v>
      </c>
      <c r="M2689" s="137" t="s">
        <v>268</v>
      </c>
      <c r="N2689" s="145" t="s">
        <v>4419</v>
      </c>
      <c r="O2689" s="173" t="s">
        <v>127</v>
      </c>
      <c r="P2689" s="138" t="s">
        <v>68</v>
      </c>
      <c r="Q2689" s="138" t="s">
        <v>662</v>
      </c>
    </row>
    <row r="2690" spans="1:17" ht="76.5" x14ac:dyDescent="0.2">
      <c r="A2690" s="136" t="s">
        <v>4374</v>
      </c>
      <c r="B2690" s="137" t="s">
        <v>4375</v>
      </c>
      <c r="C2690" s="151" t="s">
        <v>234</v>
      </c>
      <c r="D2690" s="164" t="s">
        <v>4161</v>
      </c>
      <c r="E2690" s="139" t="s">
        <v>812</v>
      </c>
      <c r="F2690" s="186" t="s">
        <v>262</v>
      </c>
      <c r="G2690" s="395">
        <v>25172504</v>
      </c>
      <c r="H2690" s="395" t="s">
        <v>4420</v>
      </c>
      <c r="I2690" s="174">
        <v>10</v>
      </c>
      <c r="J2690" s="141" t="s">
        <v>230</v>
      </c>
      <c r="K2690" s="396">
        <v>16811130</v>
      </c>
      <c r="L2690" s="395">
        <v>1</v>
      </c>
      <c r="M2690" s="137" t="s">
        <v>268</v>
      </c>
      <c r="N2690" s="145" t="s">
        <v>4419</v>
      </c>
      <c r="O2690" s="173" t="s">
        <v>127</v>
      </c>
      <c r="P2690" s="138" t="s">
        <v>127</v>
      </c>
      <c r="Q2690" s="138" t="s">
        <v>662</v>
      </c>
    </row>
    <row r="2691" spans="1:17" ht="38.25" x14ac:dyDescent="0.2">
      <c r="A2691" s="136" t="s">
        <v>4374</v>
      </c>
      <c r="B2691" s="137" t="s">
        <v>4375</v>
      </c>
      <c r="C2691" s="151" t="s">
        <v>889</v>
      </c>
      <c r="D2691" s="164" t="s">
        <v>4049</v>
      </c>
      <c r="E2691" s="139" t="s">
        <v>812</v>
      </c>
      <c r="F2691" s="186" t="s">
        <v>262</v>
      </c>
      <c r="G2691" s="395">
        <v>20122005</v>
      </c>
      <c r="H2691" s="395" t="s">
        <v>4421</v>
      </c>
      <c r="I2691" s="174">
        <v>10</v>
      </c>
      <c r="J2691" s="141" t="s">
        <v>33</v>
      </c>
      <c r="K2691" s="396">
        <v>2000000</v>
      </c>
      <c r="L2691" s="395">
        <v>500</v>
      </c>
      <c r="M2691" s="137" t="s">
        <v>34</v>
      </c>
      <c r="N2691" s="145" t="s">
        <v>4422</v>
      </c>
      <c r="O2691" s="173" t="s">
        <v>67</v>
      </c>
      <c r="P2691" s="138" t="s">
        <v>35</v>
      </c>
      <c r="Q2691" s="138" t="s">
        <v>497</v>
      </c>
    </row>
    <row r="2692" spans="1:17" ht="89.25" x14ac:dyDescent="0.2">
      <c r="A2692" s="136" t="s">
        <v>4374</v>
      </c>
      <c r="B2692" s="137" t="s">
        <v>4375</v>
      </c>
      <c r="C2692" s="151" t="s">
        <v>41</v>
      </c>
      <c r="D2692" s="164" t="s">
        <v>4022</v>
      </c>
      <c r="E2692" s="139" t="s">
        <v>812</v>
      </c>
      <c r="F2692" s="186" t="s">
        <v>262</v>
      </c>
      <c r="G2692" s="395">
        <v>24112800</v>
      </c>
      <c r="H2692" s="395" t="s">
        <v>4423</v>
      </c>
      <c r="I2692" s="174">
        <v>10</v>
      </c>
      <c r="J2692" s="141" t="s">
        <v>33</v>
      </c>
      <c r="K2692" s="396">
        <v>15000000</v>
      </c>
      <c r="L2692" s="395">
        <v>5</v>
      </c>
      <c r="M2692" s="137" t="s">
        <v>34</v>
      </c>
      <c r="N2692" s="145" t="s">
        <v>4424</v>
      </c>
      <c r="O2692" s="173" t="s">
        <v>35</v>
      </c>
      <c r="P2692" s="138" t="s">
        <v>79</v>
      </c>
      <c r="Q2692" s="138" t="s">
        <v>683</v>
      </c>
    </row>
    <row r="2693" spans="1:17" ht="114.75" x14ac:dyDescent="0.2">
      <c r="A2693" s="136" t="s">
        <v>4374</v>
      </c>
      <c r="B2693" s="137" t="s">
        <v>4375</v>
      </c>
      <c r="C2693" s="151" t="s">
        <v>4034</v>
      </c>
      <c r="D2693" s="164" t="s">
        <v>4022</v>
      </c>
      <c r="E2693" s="139" t="s">
        <v>812</v>
      </c>
      <c r="F2693" s="186" t="s">
        <v>262</v>
      </c>
      <c r="G2693" s="395">
        <v>24111501</v>
      </c>
      <c r="H2693" s="395" t="s">
        <v>4425</v>
      </c>
      <c r="I2693" s="174">
        <v>10</v>
      </c>
      <c r="J2693" s="141" t="s">
        <v>33</v>
      </c>
      <c r="K2693" s="396">
        <v>3757461</v>
      </c>
      <c r="L2693" s="395">
        <v>1</v>
      </c>
      <c r="M2693" s="137" t="s">
        <v>34</v>
      </c>
      <c r="N2693" s="145" t="s">
        <v>4426</v>
      </c>
      <c r="O2693" s="173" t="s">
        <v>35</v>
      </c>
      <c r="P2693" s="138" t="s">
        <v>79</v>
      </c>
      <c r="Q2693" s="138" t="s">
        <v>683</v>
      </c>
    </row>
    <row r="2694" spans="1:17" ht="140.25" x14ac:dyDescent="0.2">
      <c r="A2694" s="136" t="s">
        <v>4374</v>
      </c>
      <c r="B2694" s="137" t="s">
        <v>4375</v>
      </c>
      <c r="C2694" s="151" t="s">
        <v>193</v>
      </c>
      <c r="D2694" s="164" t="s">
        <v>4049</v>
      </c>
      <c r="E2694" s="139" t="s">
        <v>812</v>
      </c>
      <c r="F2694" s="186" t="s">
        <v>262</v>
      </c>
      <c r="G2694" s="395">
        <v>42132200</v>
      </c>
      <c r="H2694" s="395" t="s">
        <v>4427</v>
      </c>
      <c r="I2694" s="174">
        <v>10</v>
      </c>
      <c r="J2694" s="141" t="s">
        <v>33</v>
      </c>
      <c r="K2694" s="396">
        <v>2000000</v>
      </c>
      <c r="L2694" s="395">
        <v>80</v>
      </c>
      <c r="M2694" s="137" t="s">
        <v>169</v>
      </c>
      <c r="N2694" s="145" t="s">
        <v>4428</v>
      </c>
      <c r="O2694" s="173" t="s">
        <v>67</v>
      </c>
      <c r="P2694" s="138" t="s">
        <v>35</v>
      </c>
      <c r="Q2694" s="138" t="s">
        <v>497</v>
      </c>
    </row>
    <row r="2695" spans="1:17" ht="102" x14ac:dyDescent="0.2">
      <c r="A2695" s="136" t="s">
        <v>4374</v>
      </c>
      <c r="B2695" s="137" t="s">
        <v>4375</v>
      </c>
      <c r="C2695" s="151" t="s">
        <v>42</v>
      </c>
      <c r="D2695" s="164" t="s">
        <v>4049</v>
      </c>
      <c r="E2695" s="139" t="s">
        <v>812</v>
      </c>
      <c r="F2695" s="186" t="s">
        <v>262</v>
      </c>
      <c r="G2695" s="395">
        <v>42261602</v>
      </c>
      <c r="H2695" s="395" t="s">
        <v>4429</v>
      </c>
      <c r="I2695" s="174">
        <v>10</v>
      </c>
      <c r="J2695" s="141" t="s">
        <v>33</v>
      </c>
      <c r="K2695" s="396">
        <v>1500000</v>
      </c>
      <c r="L2695" s="395">
        <v>40</v>
      </c>
      <c r="M2695" s="137" t="s">
        <v>34</v>
      </c>
      <c r="N2695" s="145" t="s">
        <v>4430</v>
      </c>
      <c r="O2695" s="173" t="s">
        <v>67</v>
      </c>
      <c r="P2695" s="138" t="s">
        <v>35</v>
      </c>
      <c r="Q2695" s="138" t="s">
        <v>497</v>
      </c>
    </row>
    <row r="2696" spans="1:17" ht="102" x14ac:dyDescent="0.2">
      <c r="A2696" s="136" t="s">
        <v>4374</v>
      </c>
      <c r="B2696" s="137" t="s">
        <v>4375</v>
      </c>
      <c r="C2696" s="151" t="s">
        <v>4209</v>
      </c>
      <c r="D2696" s="164" t="s">
        <v>4086</v>
      </c>
      <c r="E2696" s="139" t="s">
        <v>1163</v>
      </c>
      <c r="F2696" s="186" t="s">
        <v>1164</v>
      </c>
      <c r="G2696" s="395">
        <v>30191800</v>
      </c>
      <c r="H2696" s="395" t="s">
        <v>4414</v>
      </c>
      <c r="I2696" s="174">
        <v>10</v>
      </c>
      <c r="J2696" s="141" t="s">
        <v>33</v>
      </c>
      <c r="K2696" s="396">
        <v>14000000</v>
      </c>
      <c r="L2696" s="395">
        <v>1</v>
      </c>
      <c r="M2696" s="137" t="s">
        <v>268</v>
      </c>
      <c r="N2696" s="145" t="s">
        <v>4415</v>
      </c>
      <c r="O2696" s="173" t="s">
        <v>68</v>
      </c>
      <c r="P2696" s="138" t="s">
        <v>67</v>
      </c>
      <c r="Q2696" s="138" t="s">
        <v>662</v>
      </c>
    </row>
    <row r="2697" spans="1:17" ht="127.5" x14ac:dyDescent="0.2">
      <c r="A2697" s="136" t="s">
        <v>4374</v>
      </c>
      <c r="B2697" s="137" t="s">
        <v>4375</v>
      </c>
      <c r="C2697" s="151" t="s">
        <v>4209</v>
      </c>
      <c r="D2697" s="164" t="s">
        <v>4124</v>
      </c>
      <c r="E2697" s="139" t="s">
        <v>842</v>
      </c>
      <c r="F2697" s="186" t="s">
        <v>338</v>
      </c>
      <c r="G2697" s="395">
        <v>72102905</v>
      </c>
      <c r="H2697" s="395" t="s">
        <v>4431</v>
      </c>
      <c r="I2697" s="174">
        <v>10</v>
      </c>
      <c r="J2697" s="141" t="s">
        <v>33</v>
      </c>
      <c r="K2697" s="396">
        <v>275000000</v>
      </c>
      <c r="L2697" s="395">
        <v>1</v>
      </c>
      <c r="M2697" s="137" t="s">
        <v>268</v>
      </c>
      <c r="N2697" s="145" t="s">
        <v>4432</v>
      </c>
      <c r="O2697" s="173" t="s">
        <v>67</v>
      </c>
      <c r="P2697" s="138" t="s">
        <v>36</v>
      </c>
      <c r="Q2697" s="138" t="s">
        <v>4127</v>
      </c>
    </row>
    <row r="2698" spans="1:17" ht="127.5" x14ac:dyDescent="0.2">
      <c r="A2698" s="136" t="s">
        <v>4374</v>
      </c>
      <c r="B2698" s="137" t="s">
        <v>4375</v>
      </c>
      <c r="C2698" s="151" t="s">
        <v>4209</v>
      </c>
      <c r="D2698" s="164" t="s">
        <v>4124</v>
      </c>
      <c r="E2698" s="139" t="s">
        <v>842</v>
      </c>
      <c r="F2698" s="186" t="s">
        <v>338</v>
      </c>
      <c r="G2698" s="395">
        <v>72102905</v>
      </c>
      <c r="H2698" s="395" t="s">
        <v>4433</v>
      </c>
      <c r="I2698" s="174">
        <v>10</v>
      </c>
      <c r="J2698" s="141" t="s">
        <v>33</v>
      </c>
      <c r="K2698" s="396">
        <v>430000000</v>
      </c>
      <c r="L2698" s="395">
        <v>1</v>
      </c>
      <c r="M2698" s="137" t="s">
        <v>268</v>
      </c>
      <c r="N2698" s="145" t="s">
        <v>4432</v>
      </c>
      <c r="O2698" s="173" t="s">
        <v>67</v>
      </c>
      <c r="P2698" s="138" t="s">
        <v>36</v>
      </c>
      <c r="Q2698" s="138" t="s">
        <v>4127</v>
      </c>
    </row>
    <row r="2699" spans="1:17" ht="127.5" x14ac:dyDescent="0.2">
      <c r="A2699" s="136" t="s">
        <v>4374</v>
      </c>
      <c r="B2699" s="137" t="s">
        <v>4375</v>
      </c>
      <c r="C2699" s="151" t="s">
        <v>4209</v>
      </c>
      <c r="D2699" s="164" t="s">
        <v>4129</v>
      </c>
      <c r="E2699" s="139" t="s">
        <v>848</v>
      </c>
      <c r="F2699" s="186" t="s">
        <v>639</v>
      </c>
      <c r="G2699" s="395">
        <v>90100000</v>
      </c>
      <c r="H2699" s="395" t="s">
        <v>4434</v>
      </c>
      <c r="I2699" s="174">
        <v>10</v>
      </c>
      <c r="J2699" s="141" t="s">
        <v>33</v>
      </c>
      <c r="K2699" s="396">
        <v>20000000</v>
      </c>
      <c r="L2699" s="395">
        <v>1</v>
      </c>
      <c r="M2699" s="137" t="s">
        <v>268</v>
      </c>
      <c r="N2699" s="145" t="s">
        <v>4435</v>
      </c>
      <c r="O2699" s="173" t="s">
        <v>127</v>
      </c>
      <c r="P2699" s="138" t="s">
        <v>68</v>
      </c>
      <c r="Q2699" s="138" t="s">
        <v>464</v>
      </c>
    </row>
    <row r="2700" spans="1:17" ht="102" x14ac:dyDescent="0.2">
      <c r="A2700" s="136" t="s">
        <v>4374</v>
      </c>
      <c r="B2700" s="137" t="s">
        <v>4375</v>
      </c>
      <c r="C2700" s="151" t="s">
        <v>190</v>
      </c>
      <c r="D2700" s="164" t="s">
        <v>4132</v>
      </c>
      <c r="E2700" s="139" t="s">
        <v>855</v>
      </c>
      <c r="F2700" s="186" t="s">
        <v>360</v>
      </c>
      <c r="G2700" s="395">
        <v>78102203</v>
      </c>
      <c r="H2700" s="395" t="s">
        <v>4436</v>
      </c>
      <c r="I2700" s="174">
        <v>10</v>
      </c>
      <c r="J2700" s="141" t="s">
        <v>33</v>
      </c>
      <c r="K2700" s="396">
        <v>5000000</v>
      </c>
      <c r="L2700" s="395">
        <v>1</v>
      </c>
      <c r="M2700" s="137" t="s">
        <v>268</v>
      </c>
      <c r="N2700" s="145" t="s">
        <v>4437</v>
      </c>
      <c r="O2700" s="173" t="s">
        <v>127</v>
      </c>
      <c r="P2700" s="138" t="s">
        <v>68</v>
      </c>
      <c r="Q2700" s="138" t="s">
        <v>662</v>
      </c>
    </row>
    <row r="2701" spans="1:17" ht="127.5" x14ac:dyDescent="0.2">
      <c r="A2701" s="136" t="s">
        <v>4374</v>
      </c>
      <c r="B2701" s="137" t="s">
        <v>4375</v>
      </c>
      <c r="C2701" s="151" t="s">
        <v>4209</v>
      </c>
      <c r="D2701" s="164" t="s">
        <v>4135</v>
      </c>
      <c r="E2701" s="139" t="s">
        <v>858</v>
      </c>
      <c r="F2701" s="186" t="s">
        <v>363</v>
      </c>
      <c r="G2701" s="395">
        <v>83101500</v>
      </c>
      <c r="H2701" s="395" t="s">
        <v>4140</v>
      </c>
      <c r="I2701" s="174">
        <v>10</v>
      </c>
      <c r="J2701" s="141" t="s">
        <v>33</v>
      </c>
      <c r="K2701" s="396">
        <v>44500000</v>
      </c>
      <c r="L2701" s="395">
        <v>1</v>
      </c>
      <c r="M2701" s="137" t="s">
        <v>268</v>
      </c>
      <c r="N2701" s="145" t="s">
        <v>4438</v>
      </c>
      <c r="O2701" s="173" t="s">
        <v>127</v>
      </c>
      <c r="P2701" s="138" t="s">
        <v>366</v>
      </c>
      <c r="Q2701" s="138" t="s">
        <v>2519</v>
      </c>
    </row>
    <row r="2702" spans="1:17" ht="127.5" x14ac:dyDescent="0.2">
      <c r="A2702" s="136" t="s">
        <v>4374</v>
      </c>
      <c r="B2702" s="137" t="s">
        <v>4375</v>
      </c>
      <c r="C2702" s="151" t="s">
        <v>4209</v>
      </c>
      <c r="D2702" s="164" t="s">
        <v>4135</v>
      </c>
      <c r="E2702" s="139" t="s">
        <v>858</v>
      </c>
      <c r="F2702" s="186" t="s">
        <v>363</v>
      </c>
      <c r="G2702" s="395">
        <v>83101804</v>
      </c>
      <c r="H2702" s="395" t="s">
        <v>4439</v>
      </c>
      <c r="I2702" s="174">
        <v>10</v>
      </c>
      <c r="J2702" s="141" t="s">
        <v>33</v>
      </c>
      <c r="K2702" s="396">
        <v>2135600000</v>
      </c>
      <c r="L2702" s="395">
        <v>1</v>
      </c>
      <c r="M2702" s="137" t="s">
        <v>268</v>
      </c>
      <c r="N2702" s="145" t="s">
        <v>4438</v>
      </c>
      <c r="O2702" s="173" t="s">
        <v>127</v>
      </c>
      <c r="P2702" s="138" t="s">
        <v>366</v>
      </c>
      <c r="Q2702" s="138" t="s">
        <v>2519</v>
      </c>
    </row>
    <row r="2703" spans="1:17" ht="127.5" x14ac:dyDescent="0.2">
      <c r="A2703" s="136" t="s">
        <v>4374</v>
      </c>
      <c r="B2703" s="137" t="s">
        <v>4375</v>
      </c>
      <c r="C2703" s="151" t="s">
        <v>4209</v>
      </c>
      <c r="D2703" s="164" t="s">
        <v>4135</v>
      </c>
      <c r="E2703" s="139" t="s">
        <v>858</v>
      </c>
      <c r="F2703" s="186" t="s">
        <v>363</v>
      </c>
      <c r="G2703" s="395">
        <v>83101601</v>
      </c>
      <c r="H2703" s="395" t="s">
        <v>4440</v>
      </c>
      <c r="I2703" s="174">
        <v>10</v>
      </c>
      <c r="J2703" s="141" t="s">
        <v>33</v>
      </c>
      <c r="K2703" s="396">
        <v>400000</v>
      </c>
      <c r="L2703" s="395">
        <v>1</v>
      </c>
      <c r="M2703" s="137" t="s">
        <v>268</v>
      </c>
      <c r="N2703" s="145" t="s">
        <v>4438</v>
      </c>
      <c r="O2703" s="173" t="s">
        <v>127</v>
      </c>
      <c r="P2703" s="138" t="s">
        <v>366</v>
      </c>
      <c r="Q2703" s="138" t="s">
        <v>2519</v>
      </c>
    </row>
    <row r="2704" spans="1:17" ht="153" x14ac:dyDescent="0.2">
      <c r="A2704" s="136" t="s">
        <v>4374</v>
      </c>
      <c r="B2704" s="137" t="s">
        <v>4375</v>
      </c>
      <c r="C2704" s="151" t="s">
        <v>234</v>
      </c>
      <c r="D2704" s="164" t="s">
        <v>4142</v>
      </c>
      <c r="E2704" s="139" t="s">
        <v>862</v>
      </c>
      <c r="F2704" s="186" t="s">
        <v>368</v>
      </c>
      <c r="G2704" s="395">
        <v>84131600</v>
      </c>
      <c r="H2704" s="395" t="s">
        <v>4441</v>
      </c>
      <c r="I2704" s="174">
        <v>10</v>
      </c>
      <c r="J2704" s="141" t="s">
        <v>230</v>
      </c>
      <c r="K2704" s="396">
        <v>439319700</v>
      </c>
      <c r="L2704" s="395">
        <v>1</v>
      </c>
      <c r="M2704" s="137" t="s">
        <v>268</v>
      </c>
      <c r="N2704" s="145" t="s">
        <v>4442</v>
      </c>
      <c r="O2704" s="173" t="s">
        <v>68</v>
      </c>
      <c r="P2704" s="138" t="s">
        <v>67</v>
      </c>
      <c r="Q2704" s="138" t="s">
        <v>683</v>
      </c>
    </row>
    <row r="2705" spans="1:17" ht="153" x14ac:dyDescent="0.2">
      <c r="A2705" s="136" t="s">
        <v>4374</v>
      </c>
      <c r="B2705" s="137" t="s">
        <v>4375</v>
      </c>
      <c r="C2705" s="151" t="s">
        <v>234</v>
      </c>
      <c r="D2705" s="164" t="s">
        <v>4142</v>
      </c>
      <c r="E2705" s="139" t="s">
        <v>862</v>
      </c>
      <c r="F2705" s="186" t="s">
        <v>368</v>
      </c>
      <c r="G2705" s="395">
        <v>84131600</v>
      </c>
      <c r="H2705" s="395" t="s">
        <v>4443</v>
      </c>
      <c r="I2705" s="174">
        <v>10</v>
      </c>
      <c r="J2705" s="141" t="s">
        <v>230</v>
      </c>
      <c r="K2705" s="396">
        <v>70670300</v>
      </c>
      <c r="L2705" s="395">
        <v>1</v>
      </c>
      <c r="M2705" s="137" t="s">
        <v>268</v>
      </c>
      <c r="N2705" s="145" t="s">
        <v>4442</v>
      </c>
      <c r="O2705" s="173" t="s">
        <v>127</v>
      </c>
      <c r="P2705" s="138" t="s">
        <v>127</v>
      </c>
      <c r="Q2705" s="138" t="s">
        <v>683</v>
      </c>
    </row>
    <row r="2706" spans="1:17" ht="178.5" x14ac:dyDescent="0.2">
      <c r="A2706" s="136" t="s">
        <v>4374</v>
      </c>
      <c r="B2706" s="137" t="s">
        <v>4375</v>
      </c>
      <c r="C2706" s="151" t="s">
        <v>4209</v>
      </c>
      <c r="D2706" s="164" t="s">
        <v>4146</v>
      </c>
      <c r="E2706" s="139" t="s">
        <v>874</v>
      </c>
      <c r="F2706" s="186" t="s">
        <v>371</v>
      </c>
      <c r="G2706" s="395">
        <v>76111501</v>
      </c>
      <c r="H2706" s="395" t="s">
        <v>4444</v>
      </c>
      <c r="I2706" s="174">
        <v>10</v>
      </c>
      <c r="J2706" s="141" t="s">
        <v>33</v>
      </c>
      <c r="K2706" s="396">
        <v>121834054.90000001</v>
      </c>
      <c r="L2706" s="395">
        <v>1</v>
      </c>
      <c r="M2706" s="137" t="s">
        <v>268</v>
      </c>
      <c r="N2706" s="145" t="s">
        <v>4445</v>
      </c>
      <c r="O2706" s="173" t="s">
        <v>127</v>
      </c>
      <c r="P2706" s="138" t="s">
        <v>68</v>
      </c>
      <c r="Q2706" s="138" t="s">
        <v>662</v>
      </c>
    </row>
    <row r="2707" spans="1:17" ht="89.25" x14ac:dyDescent="0.2">
      <c r="A2707" s="136" t="s">
        <v>4374</v>
      </c>
      <c r="B2707" s="137" t="s">
        <v>4375</v>
      </c>
      <c r="C2707" s="151" t="s">
        <v>4209</v>
      </c>
      <c r="D2707" s="164" t="s">
        <v>4185</v>
      </c>
      <c r="E2707" s="139" t="s">
        <v>874</v>
      </c>
      <c r="F2707" s="186" t="s">
        <v>371</v>
      </c>
      <c r="G2707" s="395">
        <v>72154043</v>
      </c>
      <c r="H2707" s="395" t="s">
        <v>4446</v>
      </c>
      <c r="I2707" s="174">
        <v>10</v>
      </c>
      <c r="J2707" s="141" t="s">
        <v>33</v>
      </c>
      <c r="K2707" s="396">
        <v>4000000</v>
      </c>
      <c r="L2707" s="395">
        <v>1</v>
      </c>
      <c r="M2707" s="137" t="s">
        <v>268</v>
      </c>
      <c r="N2707" s="145" t="s">
        <v>4447</v>
      </c>
      <c r="O2707" s="173" t="s">
        <v>67</v>
      </c>
      <c r="P2707" s="138" t="s">
        <v>36</v>
      </c>
      <c r="Q2707" s="138" t="s">
        <v>464</v>
      </c>
    </row>
    <row r="2708" spans="1:17" ht="127.5" x14ac:dyDescent="0.2">
      <c r="A2708" s="136" t="s">
        <v>4374</v>
      </c>
      <c r="B2708" s="137" t="s">
        <v>4375</v>
      </c>
      <c r="C2708" s="151" t="s">
        <v>4209</v>
      </c>
      <c r="D2708" s="164" t="s">
        <v>4171</v>
      </c>
      <c r="E2708" s="139" t="s">
        <v>874</v>
      </c>
      <c r="F2708" s="186" t="s">
        <v>371</v>
      </c>
      <c r="G2708" s="395">
        <v>72154055</v>
      </c>
      <c r="H2708" s="395" t="s">
        <v>4448</v>
      </c>
      <c r="I2708" s="174">
        <v>10</v>
      </c>
      <c r="J2708" s="141" t="s">
        <v>33</v>
      </c>
      <c r="K2708" s="396">
        <v>2000000</v>
      </c>
      <c r="L2708" s="395">
        <v>1</v>
      </c>
      <c r="M2708" s="137" t="s">
        <v>268</v>
      </c>
      <c r="N2708" s="145" t="s">
        <v>4449</v>
      </c>
      <c r="O2708" s="173" t="s">
        <v>68</v>
      </c>
      <c r="P2708" s="138" t="s">
        <v>67</v>
      </c>
      <c r="Q2708" s="138" t="s">
        <v>464</v>
      </c>
    </row>
    <row r="2709" spans="1:17" ht="178.5" x14ac:dyDescent="0.2">
      <c r="A2709" s="136" t="s">
        <v>4374</v>
      </c>
      <c r="B2709" s="137" t="s">
        <v>4375</v>
      </c>
      <c r="C2709" s="151" t="s">
        <v>4209</v>
      </c>
      <c r="D2709" s="164" t="s">
        <v>4146</v>
      </c>
      <c r="E2709" s="139" t="s">
        <v>874</v>
      </c>
      <c r="F2709" s="186" t="s">
        <v>371</v>
      </c>
      <c r="G2709" s="395">
        <v>76111501</v>
      </c>
      <c r="H2709" s="395" t="s">
        <v>4450</v>
      </c>
      <c r="I2709" s="174">
        <v>10</v>
      </c>
      <c r="J2709" s="141" t="s">
        <v>230</v>
      </c>
      <c r="K2709" s="396">
        <v>29165945.100000001</v>
      </c>
      <c r="L2709" s="395">
        <v>1</v>
      </c>
      <c r="M2709" s="137" t="s">
        <v>268</v>
      </c>
      <c r="N2709" s="145" t="s">
        <v>4445</v>
      </c>
      <c r="O2709" s="173" t="s">
        <v>127</v>
      </c>
      <c r="P2709" s="138" t="s">
        <v>127</v>
      </c>
      <c r="Q2709" s="138" t="s">
        <v>662</v>
      </c>
    </row>
    <row r="2710" spans="1:17" ht="178.5" x14ac:dyDescent="0.2">
      <c r="A2710" s="136" t="s">
        <v>4374</v>
      </c>
      <c r="B2710" s="137" t="s">
        <v>4375</v>
      </c>
      <c r="C2710" s="151" t="s">
        <v>4209</v>
      </c>
      <c r="D2710" s="164" t="s">
        <v>4086</v>
      </c>
      <c r="E2710" s="139" t="s">
        <v>874</v>
      </c>
      <c r="F2710" s="186" t="s">
        <v>371</v>
      </c>
      <c r="G2710" s="395">
        <v>76111501</v>
      </c>
      <c r="H2710" s="395" t="s">
        <v>4451</v>
      </c>
      <c r="I2710" s="174">
        <v>10</v>
      </c>
      <c r="J2710" s="141" t="s">
        <v>230</v>
      </c>
      <c r="K2710" s="396">
        <v>33000000</v>
      </c>
      <c r="L2710" s="395">
        <v>1</v>
      </c>
      <c r="M2710" s="137" t="s">
        <v>268</v>
      </c>
      <c r="N2710" s="145" t="s">
        <v>4445</v>
      </c>
      <c r="O2710" s="173" t="s">
        <v>79</v>
      </c>
      <c r="P2710" s="138" t="s">
        <v>901</v>
      </c>
      <c r="Q2710" s="138" t="s">
        <v>683</v>
      </c>
    </row>
    <row r="2711" spans="1:17" ht="204" x14ac:dyDescent="0.2">
      <c r="A2711" s="136" t="s">
        <v>4374</v>
      </c>
      <c r="B2711" s="137" t="s">
        <v>4375</v>
      </c>
      <c r="C2711" s="151" t="s">
        <v>193</v>
      </c>
      <c r="D2711" s="164" t="s">
        <v>4168</v>
      </c>
      <c r="E2711" s="139" t="s">
        <v>880</v>
      </c>
      <c r="F2711" s="186" t="s">
        <v>374</v>
      </c>
      <c r="G2711" s="395">
        <v>72101516</v>
      </c>
      <c r="H2711" s="395" t="s">
        <v>4452</v>
      </c>
      <c r="I2711" s="174">
        <v>10</v>
      </c>
      <c r="J2711" s="141" t="s">
        <v>33</v>
      </c>
      <c r="K2711" s="396">
        <v>5000000</v>
      </c>
      <c r="L2711" s="395">
        <v>1</v>
      </c>
      <c r="M2711" s="137" t="s">
        <v>268</v>
      </c>
      <c r="N2711" s="145" t="s">
        <v>4453</v>
      </c>
      <c r="O2711" s="173" t="s">
        <v>127</v>
      </c>
      <c r="P2711" s="138" t="s">
        <v>68</v>
      </c>
      <c r="Q2711" s="138" t="s">
        <v>464</v>
      </c>
    </row>
    <row r="2712" spans="1:17" ht="216.75" x14ac:dyDescent="0.2">
      <c r="A2712" s="136" t="s">
        <v>4374</v>
      </c>
      <c r="B2712" s="137" t="s">
        <v>4375</v>
      </c>
      <c r="C2712" s="151" t="s">
        <v>50</v>
      </c>
      <c r="D2712" s="164" t="s">
        <v>4025</v>
      </c>
      <c r="E2712" s="139" t="s">
        <v>880</v>
      </c>
      <c r="F2712" s="186" t="s">
        <v>374</v>
      </c>
      <c r="G2712" s="395">
        <v>72103302</v>
      </c>
      <c r="H2712" s="395" t="s">
        <v>4454</v>
      </c>
      <c r="I2712" s="174">
        <v>10</v>
      </c>
      <c r="J2712" s="141" t="s">
        <v>33</v>
      </c>
      <c r="K2712" s="396">
        <v>40000000</v>
      </c>
      <c r="L2712" s="395">
        <v>1</v>
      </c>
      <c r="M2712" s="137" t="s">
        <v>268</v>
      </c>
      <c r="N2712" s="145" t="s">
        <v>4455</v>
      </c>
      <c r="O2712" s="173" t="s">
        <v>67</v>
      </c>
      <c r="P2712" s="138" t="s">
        <v>36</v>
      </c>
      <c r="Q2712" s="138" t="s">
        <v>683</v>
      </c>
    </row>
    <row r="2713" spans="1:17" ht="102" x14ac:dyDescent="0.2">
      <c r="A2713" s="136" t="s">
        <v>4374</v>
      </c>
      <c r="B2713" s="137" t="s">
        <v>4375</v>
      </c>
      <c r="C2713" s="151" t="s">
        <v>234</v>
      </c>
      <c r="D2713" s="164" t="s">
        <v>4161</v>
      </c>
      <c r="E2713" s="139" t="s">
        <v>880</v>
      </c>
      <c r="F2713" s="186" t="s">
        <v>374</v>
      </c>
      <c r="G2713" s="395">
        <v>78181500</v>
      </c>
      <c r="H2713" s="395" t="s">
        <v>4456</v>
      </c>
      <c r="I2713" s="174">
        <v>10</v>
      </c>
      <c r="J2713" s="141" t="s">
        <v>230</v>
      </c>
      <c r="K2713" s="396">
        <v>762183678.11000001</v>
      </c>
      <c r="L2713" s="395">
        <v>1</v>
      </c>
      <c r="M2713" s="137" t="s">
        <v>268</v>
      </c>
      <c r="N2713" s="145" t="s">
        <v>4457</v>
      </c>
      <c r="O2713" s="173" t="s">
        <v>127</v>
      </c>
      <c r="P2713" s="138" t="s">
        <v>67</v>
      </c>
      <c r="Q2713" s="138" t="s">
        <v>683</v>
      </c>
    </row>
    <row r="2714" spans="1:17" ht="102" x14ac:dyDescent="0.2">
      <c r="A2714" s="136" t="s">
        <v>4374</v>
      </c>
      <c r="B2714" s="137" t="s">
        <v>4375</v>
      </c>
      <c r="C2714" s="151" t="s">
        <v>234</v>
      </c>
      <c r="D2714" s="164" t="s">
        <v>4161</v>
      </c>
      <c r="E2714" s="139" t="s">
        <v>880</v>
      </c>
      <c r="F2714" s="186" t="s">
        <v>374</v>
      </c>
      <c r="G2714" s="395">
        <v>78181500</v>
      </c>
      <c r="H2714" s="395" t="s">
        <v>4458</v>
      </c>
      <c r="I2714" s="174">
        <v>10</v>
      </c>
      <c r="J2714" s="141" t="s">
        <v>230</v>
      </c>
      <c r="K2714" s="396">
        <v>409309400</v>
      </c>
      <c r="L2714" s="395">
        <v>1</v>
      </c>
      <c r="M2714" s="137" t="s">
        <v>268</v>
      </c>
      <c r="N2714" s="145" t="s">
        <v>4457</v>
      </c>
      <c r="O2714" s="173" t="s">
        <v>127</v>
      </c>
      <c r="P2714" s="138" t="s">
        <v>67</v>
      </c>
      <c r="Q2714" s="138" t="s">
        <v>683</v>
      </c>
    </row>
    <row r="2715" spans="1:17" ht="102" x14ac:dyDescent="0.2">
      <c r="A2715" s="136" t="s">
        <v>4374</v>
      </c>
      <c r="B2715" s="137" t="s">
        <v>4375</v>
      </c>
      <c r="C2715" s="151" t="s">
        <v>234</v>
      </c>
      <c r="D2715" s="164" t="s">
        <v>4161</v>
      </c>
      <c r="E2715" s="139" t="s">
        <v>880</v>
      </c>
      <c r="F2715" s="186" t="s">
        <v>374</v>
      </c>
      <c r="G2715" s="395">
        <v>78181500</v>
      </c>
      <c r="H2715" s="395" t="s">
        <v>4459</v>
      </c>
      <c r="I2715" s="174">
        <v>10</v>
      </c>
      <c r="J2715" s="141" t="s">
        <v>230</v>
      </c>
      <c r="K2715" s="396">
        <v>178176921.88999999</v>
      </c>
      <c r="L2715" s="395">
        <v>1</v>
      </c>
      <c r="M2715" s="137" t="s">
        <v>268</v>
      </c>
      <c r="N2715" s="145" t="s">
        <v>4457</v>
      </c>
      <c r="O2715" s="173" t="s">
        <v>127</v>
      </c>
      <c r="P2715" s="138" t="s">
        <v>127</v>
      </c>
      <c r="Q2715" s="138" t="s">
        <v>683</v>
      </c>
    </row>
    <row r="2716" spans="1:17" ht="102" x14ac:dyDescent="0.2">
      <c r="A2716" s="136" t="s">
        <v>4374</v>
      </c>
      <c r="B2716" s="137" t="s">
        <v>4375</v>
      </c>
      <c r="C2716" s="151" t="s">
        <v>234</v>
      </c>
      <c r="D2716" s="164" t="s">
        <v>4161</v>
      </c>
      <c r="E2716" s="139" t="s">
        <v>880</v>
      </c>
      <c r="F2716" s="186" t="s">
        <v>374</v>
      </c>
      <c r="G2716" s="395">
        <v>78181500</v>
      </c>
      <c r="H2716" s="395" t="s">
        <v>4460</v>
      </c>
      <c r="I2716" s="174">
        <v>10</v>
      </c>
      <c r="J2716" s="141" t="s">
        <v>230</v>
      </c>
      <c r="K2716" s="396">
        <v>87500000</v>
      </c>
      <c r="L2716" s="395">
        <v>1</v>
      </c>
      <c r="M2716" s="137" t="s">
        <v>268</v>
      </c>
      <c r="N2716" s="145" t="s">
        <v>4457</v>
      </c>
      <c r="O2716" s="173" t="s">
        <v>127</v>
      </c>
      <c r="P2716" s="138" t="s">
        <v>127</v>
      </c>
      <c r="Q2716" s="138" t="s">
        <v>683</v>
      </c>
    </row>
    <row r="2717" spans="1:17" ht="191.25" x14ac:dyDescent="0.2">
      <c r="A2717" s="136" t="s">
        <v>4374</v>
      </c>
      <c r="B2717" s="137" t="s">
        <v>4375</v>
      </c>
      <c r="C2717" s="151" t="s">
        <v>50</v>
      </c>
      <c r="D2717" s="164" t="s">
        <v>4025</v>
      </c>
      <c r="E2717" s="139" t="s">
        <v>880</v>
      </c>
      <c r="F2717" s="186" t="s">
        <v>374</v>
      </c>
      <c r="G2717" s="395">
        <v>72154300</v>
      </c>
      <c r="H2717" s="395" t="s">
        <v>2799</v>
      </c>
      <c r="I2717" s="174">
        <v>10</v>
      </c>
      <c r="J2717" s="141" t="s">
        <v>33</v>
      </c>
      <c r="K2717" s="396">
        <v>46000000</v>
      </c>
      <c r="L2717" s="395">
        <v>1</v>
      </c>
      <c r="M2717" s="137" t="s">
        <v>268</v>
      </c>
      <c r="N2717" s="145" t="s">
        <v>4461</v>
      </c>
      <c r="O2717" s="173" t="s">
        <v>67</v>
      </c>
      <c r="P2717" s="138" t="s">
        <v>36</v>
      </c>
      <c r="Q2717" s="138" t="s">
        <v>683</v>
      </c>
    </row>
    <row r="2718" spans="1:17" ht="191.25" x14ac:dyDescent="0.2">
      <c r="A2718" s="136" t="s">
        <v>4374</v>
      </c>
      <c r="B2718" s="137" t="s">
        <v>4375</v>
      </c>
      <c r="C2718" s="151" t="s">
        <v>50</v>
      </c>
      <c r="D2718" s="164" t="s">
        <v>4025</v>
      </c>
      <c r="E2718" s="139" t="s">
        <v>880</v>
      </c>
      <c r="F2718" s="186" t="s">
        <v>374</v>
      </c>
      <c r="G2718" s="395">
        <v>72154300</v>
      </c>
      <c r="H2718" s="395" t="s">
        <v>2799</v>
      </c>
      <c r="I2718" s="174">
        <v>16</v>
      </c>
      <c r="J2718" s="141" t="s">
        <v>33</v>
      </c>
      <c r="K2718" s="396">
        <v>14000000</v>
      </c>
      <c r="L2718" s="395">
        <v>1</v>
      </c>
      <c r="M2718" s="137" t="s">
        <v>268</v>
      </c>
      <c r="N2718" s="145" t="s">
        <v>4461</v>
      </c>
      <c r="O2718" s="173" t="s">
        <v>67</v>
      </c>
      <c r="P2718" s="138" t="s">
        <v>36</v>
      </c>
      <c r="Q2718" s="138" t="s">
        <v>683</v>
      </c>
    </row>
    <row r="2719" spans="1:17" ht="204" x14ac:dyDescent="0.2">
      <c r="A2719" s="136" t="s">
        <v>4374</v>
      </c>
      <c r="B2719" s="137" t="s">
        <v>4375</v>
      </c>
      <c r="C2719" s="151" t="s">
        <v>50</v>
      </c>
      <c r="D2719" s="164" t="s">
        <v>4025</v>
      </c>
      <c r="E2719" s="139" t="s">
        <v>880</v>
      </c>
      <c r="F2719" s="186" t="s">
        <v>374</v>
      </c>
      <c r="G2719" s="395">
        <v>72154300</v>
      </c>
      <c r="H2719" s="395" t="s">
        <v>4462</v>
      </c>
      <c r="I2719" s="174">
        <v>10</v>
      </c>
      <c r="J2719" s="141" t="s">
        <v>33</v>
      </c>
      <c r="K2719" s="396">
        <v>39500000</v>
      </c>
      <c r="L2719" s="395">
        <v>1</v>
      </c>
      <c r="M2719" s="137" t="s">
        <v>268</v>
      </c>
      <c r="N2719" s="145" t="s">
        <v>4463</v>
      </c>
      <c r="O2719" s="173" t="s">
        <v>67</v>
      </c>
      <c r="P2719" s="138" t="s">
        <v>36</v>
      </c>
      <c r="Q2719" s="138" t="s">
        <v>683</v>
      </c>
    </row>
    <row r="2720" spans="1:17" ht="127.5" x14ac:dyDescent="0.2">
      <c r="A2720" s="136" t="s">
        <v>4374</v>
      </c>
      <c r="B2720" s="137" t="s">
        <v>4375</v>
      </c>
      <c r="C2720" s="151" t="s">
        <v>4209</v>
      </c>
      <c r="D2720" s="164" t="s">
        <v>4069</v>
      </c>
      <c r="E2720" s="139" t="s">
        <v>880</v>
      </c>
      <c r="F2720" s="186" t="s">
        <v>374</v>
      </c>
      <c r="G2720" s="395">
        <v>72151800</v>
      </c>
      <c r="H2720" s="395" t="s">
        <v>4464</v>
      </c>
      <c r="I2720" s="174">
        <v>10</v>
      </c>
      <c r="J2720" s="141" t="s">
        <v>33</v>
      </c>
      <c r="K2720" s="396">
        <v>3000000</v>
      </c>
      <c r="L2720" s="395">
        <v>1</v>
      </c>
      <c r="M2720" s="137" t="s">
        <v>268</v>
      </c>
      <c r="N2720" s="145" t="s">
        <v>4465</v>
      </c>
      <c r="O2720" s="173" t="s">
        <v>67</v>
      </c>
      <c r="P2720" s="138" t="s">
        <v>35</v>
      </c>
      <c r="Q2720" s="138" t="s">
        <v>464</v>
      </c>
    </row>
    <row r="2721" spans="1:17" ht="114.75" x14ac:dyDescent="0.2">
      <c r="A2721" s="136" t="s">
        <v>4374</v>
      </c>
      <c r="B2721" s="137" t="s">
        <v>4375</v>
      </c>
      <c r="C2721" s="151" t="s">
        <v>4209</v>
      </c>
      <c r="D2721" s="164" t="s">
        <v>4069</v>
      </c>
      <c r="E2721" s="139" t="s">
        <v>880</v>
      </c>
      <c r="F2721" s="186" t="s">
        <v>374</v>
      </c>
      <c r="G2721" s="395">
        <v>73152108</v>
      </c>
      <c r="H2721" s="395" t="s">
        <v>4466</v>
      </c>
      <c r="I2721" s="174">
        <v>10</v>
      </c>
      <c r="J2721" s="141" t="s">
        <v>33</v>
      </c>
      <c r="K2721" s="396">
        <v>5000000</v>
      </c>
      <c r="L2721" s="395">
        <v>1</v>
      </c>
      <c r="M2721" s="137" t="s">
        <v>268</v>
      </c>
      <c r="N2721" s="145" t="s">
        <v>4467</v>
      </c>
      <c r="O2721" s="173" t="s">
        <v>67</v>
      </c>
      <c r="P2721" s="138" t="s">
        <v>35</v>
      </c>
      <c r="Q2721" s="138" t="s">
        <v>464</v>
      </c>
    </row>
    <row r="2722" spans="1:17" ht="102" x14ac:dyDescent="0.2">
      <c r="A2722" s="136" t="s">
        <v>4374</v>
      </c>
      <c r="B2722" s="137" t="s">
        <v>4375</v>
      </c>
      <c r="C2722" s="151" t="s">
        <v>4209</v>
      </c>
      <c r="D2722" s="164" t="s">
        <v>4069</v>
      </c>
      <c r="E2722" s="139" t="s">
        <v>880</v>
      </c>
      <c r="F2722" s="186" t="s">
        <v>374</v>
      </c>
      <c r="G2722" s="395">
        <v>72151800</v>
      </c>
      <c r="H2722" s="395" t="s">
        <v>4468</v>
      </c>
      <c r="I2722" s="174">
        <v>10</v>
      </c>
      <c r="J2722" s="141" t="s">
        <v>33</v>
      </c>
      <c r="K2722" s="396">
        <v>8000000</v>
      </c>
      <c r="L2722" s="395">
        <v>1</v>
      </c>
      <c r="M2722" s="137" t="s">
        <v>268</v>
      </c>
      <c r="N2722" s="145" t="s">
        <v>4469</v>
      </c>
      <c r="O2722" s="173" t="s">
        <v>67</v>
      </c>
      <c r="P2722" s="138" t="s">
        <v>35</v>
      </c>
      <c r="Q2722" s="138" t="s">
        <v>464</v>
      </c>
    </row>
    <row r="2723" spans="1:17" ht="140.25" x14ac:dyDescent="0.2">
      <c r="A2723" s="136" t="s">
        <v>4374</v>
      </c>
      <c r="B2723" s="137" t="s">
        <v>4375</v>
      </c>
      <c r="C2723" s="151" t="s">
        <v>50</v>
      </c>
      <c r="D2723" s="164" t="s">
        <v>4152</v>
      </c>
      <c r="E2723" s="139" t="s">
        <v>880</v>
      </c>
      <c r="F2723" s="186" t="s">
        <v>374</v>
      </c>
      <c r="G2723" s="395">
        <v>72151514</v>
      </c>
      <c r="H2723" s="395" t="s">
        <v>4470</v>
      </c>
      <c r="I2723" s="174">
        <v>10</v>
      </c>
      <c r="J2723" s="141" t="s">
        <v>33</v>
      </c>
      <c r="K2723" s="396">
        <v>60000000</v>
      </c>
      <c r="L2723" s="395">
        <v>1</v>
      </c>
      <c r="M2723" s="137" t="s">
        <v>268</v>
      </c>
      <c r="N2723" s="145" t="s">
        <v>4471</v>
      </c>
      <c r="O2723" s="173" t="s">
        <v>67</v>
      </c>
      <c r="P2723" s="138" t="s">
        <v>36</v>
      </c>
      <c r="Q2723" s="138" t="s">
        <v>683</v>
      </c>
    </row>
    <row r="2724" spans="1:17" ht="408" x14ac:dyDescent="0.2">
      <c r="A2724" s="136" t="s">
        <v>4374</v>
      </c>
      <c r="B2724" s="137" t="s">
        <v>4375</v>
      </c>
      <c r="C2724" s="151" t="s">
        <v>4209</v>
      </c>
      <c r="D2724" s="164" t="s">
        <v>4171</v>
      </c>
      <c r="E2724" s="139" t="s">
        <v>880</v>
      </c>
      <c r="F2724" s="186" t="s">
        <v>374</v>
      </c>
      <c r="G2724" s="395">
        <v>81141504</v>
      </c>
      <c r="H2724" s="395" t="s">
        <v>4472</v>
      </c>
      <c r="I2724" s="174">
        <v>10</v>
      </c>
      <c r="J2724" s="141" t="s">
        <v>33</v>
      </c>
      <c r="K2724" s="396">
        <v>18000000</v>
      </c>
      <c r="L2724" s="395">
        <v>1</v>
      </c>
      <c r="M2724" s="137" t="s">
        <v>268</v>
      </c>
      <c r="N2724" s="145" t="s">
        <v>4473</v>
      </c>
      <c r="O2724" s="173" t="s">
        <v>68</v>
      </c>
      <c r="P2724" s="138" t="s">
        <v>67</v>
      </c>
      <c r="Q2724" s="138" t="s">
        <v>464</v>
      </c>
    </row>
    <row r="2725" spans="1:17" ht="127.5" x14ac:dyDescent="0.2">
      <c r="A2725" s="136" t="s">
        <v>4374</v>
      </c>
      <c r="B2725" s="137" t="s">
        <v>4375</v>
      </c>
      <c r="C2725" s="151" t="s">
        <v>50</v>
      </c>
      <c r="D2725" s="164" t="s">
        <v>4152</v>
      </c>
      <c r="E2725" s="139" t="s">
        <v>880</v>
      </c>
      <c r="F2725" s="186" t="s">
        <v>374</v>
      </c>
      <c r="G2725" s="395">
        <v>81111804</v>
      </c>
      <c r="H2725" s="395" t="s">
        <v>4474</v>
      </c>
      <c r="I2725" s="174">
        <v>10</v>
      </c>
      <c r="J2725" s="141" t="s">
        <v>33</v>
      </c>
      <c r="K2725" s="396">
        <v>30000000</v>
      </c>
      <c r="L2725" s="395">
        <v>1</v>
      </c>
      <c r="M2725" s="137" t="s">
        <v>268</v>
      </c>
      <c r="N2725" s="145" t="s">
        <v>4475</v>
      </c>
      <c r="O2725" s="173" t="s">
        <v>67</v>
      </c>
      <c r="P2725" s="138" t="s">
        <v>36</v>
      </c>
      <c r="Q2725" s="138" t="s">
        <v>683</v>
      </c>
    </row>
    <row r="2726" spans="1:17" ht="140.25" x14ac:dyDescent="0.2">
      <c r="A2726" s="136" t="s">
        <v>4374</v>
      </c>
      <c r="B2726" s="137" t="s">
        <v>4375</v>
      </c>
      <c r="C2726" s="151" t="s">
        <v>4034</v>
      </c>
      <c r="D2726" s="164" t="s">
        <v>4152</v>
      </c>
      <c r="E2726" s="139" t="s">
        <v>880</v>
      </c>
      <c r="F2726" s="186" t="s">
        <v>374</v>
      </c>
      <c r="G2726" s="395">
        <v>72151704</v>
      </c>
      <c r="H2726" s="395" t="s">
        <v>4476</v>
      </c>
      <c r="I2726" s="174">
        <v>10</v>
      </c>
      <c r="J2726" s="141" t="s">
        <v>33</v>
      </c>
      <c r="K2726" s="396">
        <v>14000000</v>
      </c>
      <c r="L2726" s="395">
        <v>1</v>
      </c>
      <c r="M2726" s="137" t="s">
        <v>268</v>
      </c>
      <c r="N2726" s="145" t="s">
        <v>4477</v>
      </c>
      <c r="O2726" s="173" t="s">
        <v>67</v>
      </c>
      <c r="P2726" s="138" t="s">
        <v>36</v>
      </c>
      <c r="Q2726" s="138" t="s">
        <v>683</v>
      </c>
    </row>
    <row r="2727" spans="1:17" ht="127.5" x14ac:dyDescent="0.2">
      <c r="A2727" s="136" t="s">
        <v>4374</v>
      </c>
      <c r="B2727" s="137" t="s">
        <v>4375</v>
      </c>
      <c r="C2727" s="151" t="s">
        <v>4034</v>
      </c>
      <c r="D2727" s="164" t="s">
        <v>4152</v>
      </c>
      <c r="E2727" s="139" t="s">
        <v>880</v>
      </c>
      <c r="F2727" s="186" t="s">
        <v>374</v>
      </c>
      <c r="G2727" s="395">
        <v>72151511</v>
      </c>
      <c r="H2727" s="395" t="s">
        <v>4478</v>
      </c>
      <c r="I2727" s="174">
        <v>10</v>
      </c>
      <c r="J2727" s="141" t="s">
        <v>33</v>
      </c>
      <c r="K2727" s="396">
        <v>17000000</v>
      </c>
      <c r="L2727" s="395">
        <v>1</v>
      </c>
      <c r="M2727" s="137" t="s">
        <v>268</v>
      </c>
      <c r="N2727" s="145" t="s">
        <v>4479</v>
      </c>
      <c r="O2727" s="173" t="s">
        <v>67</v>
      </c>
      <c r="P2727" s="138" t="s">
        <v>36</v>
      </c>
      <c r="Q2727" s="138" t="s">
        <v>683</v>
      </c>
    </row>
    <row r="2728" spans="1:17" ht="127.5" x14ac:dyDescent="0.2">
      <c r="A2728" s="136" t="s">
        <v>4374</v>
      </c>
      <c r="B2728" s="137" t="s">
        <v>4375</v>
      </c>
      <c r="C2728" s="151" t="s">
        <v>4034</v>
      </c>
      <c r="D2728" s="164" t="s">
        <v>4152</v>
      </c>
      <c r="E2728" s="139" t="s">
        <v>880</v>
      </c>
      <c r="F2728" s="186" t="s">
        <v>374</v>
      </c>
      <c r="G2728" s="395">
        <v>72103302</v>
      </c>
      <c r="H2728" s="395" t="s">
        <v>4480</v>
      </c>
      <c r="I2728" s="174">
        <v>10</v>
      </c>
      <c r="J2728" s="141" t="s">
        <v>33</v>
      </c>
      <c r="K2728" s="396">
        <v>32000000</v>
      </c>
      <c r="L2728" s="395">
        <v>1</v>
      </c>
      <c r="M2728" s="137" t="s">
        <v>268</v>
      </c>
      <c r="N2728" s="145" t="s">
        <v>4481</v>
      </c>
      <c r="O2728" s="173" t="s">
        <v>67</v>
      </c>
      <c r="P2728" s="138" t="s">
        <v>36</v>
      </c>
      <c r="Q2728" s="138" t="s">
        <v>683</v>
      </c>
    </row>
    <row r="2729" spans="1:17" ht="191.25" x14ac:dyDescent="0.2">
      <c r="A2729" s="136" t="s">
        <v>4374</v>
      </c>
      <c r="B2729" s="137" t="s">
        <v>4375</v>
      </c>
      <c r="C2729" s="151" t="s">
        <v>4482</v>
      </c>
      <c r="D2729" s="164" t="s">
        <v>4245</v>
      </c>
      <c r="E2729" s="139" t="s">
        <v>932</v>
      </c>
      <c r="F2729" s="186" t="s">
        <v>1009</v>
      </c>
      <c r="G2729" s="395">
        <v>80161801</v>
      </c>
      <c r="H2729" s="395" t="s">
        <v>4483</v>
      </c>
      <c r="I2729" s="174">
        <v>10</v>
      </c>
      <c r="J2729" s="141" t="s">
        <v>33</v>
      </c>
      <c r="K2729" s="396">
        <v>5500000</v>
      </c>
      <c r="L2729" s="395">
        <v>1</v>
      </c>
      <c r="M2729" s="137" t="s">
        <v>268</v>
      </c>
      <c r="N2729" s="145" t="s">
        <v>4484</v>
      </c>
      <c r="O2729" s="173" t="s">
        <v>80</v>
      </c>
      <c r="P2729" s="138" t="s">
        <v>80</v>
      </c>
      <c r="Q2729" s="138" t="s">
        <v>4249</v>
      </c>
    </row>
    <row r="2730" spans="1:17" ht="127.5" x14ac:dyDescent="0.2">
      <c r="A2730" s="136" t="s">
        <v>4374</v>
      </c>
      <c r="B2730" s="137" t="s">
        <v>4375</v>
      </c>
      <c r="C2730" s="151" t="s">
        <v>4209</v>
      </c>
      <c r="D2730" s="164" t="s">
        <v>4135</v>
      </c>
      <c r="E2730" s="139" t="s">
        <v>936</v>
      </c>
      <c r="F2730" s="186" t="s">
        <v>397</v>
      </c>
      <c r="G2730" s="395">
        <v>83101500</v>
      </c>
      <c r="H2730" s="395" t="s">
        <v>4182</v>
      </c>
      <c r="I2730" s="174">
        <v>10</v>
      </c>
      <c r="J2730" s="141" t="s">
        <v>33</v>
      </c>
      <c r="K2730" s="396">
        <v>121000000</v>
      </c>
      <c r="L2730" s="395">
        <v>1</v>
      </c>
      <c r="M2730" s="137" t="s">
        <v>268</v>
      </c>
      <c r="N2730" s="145" t="s">
        <v>4438</v>
      </c>
      <c r="O2730" s="173" t="s">
        <v>127</v>
      </c>
      <c r="P2730" s="138" t="s">
        <v>366</v>
      </c>
      <c r="Q2730" s="138" t="s">
        <v>2519</v>
      </c>
    </row>
    <row r="2731" spans="1:17" ht="127.5" x14ac:dyDescent="0.2">
      <c r="A2731" s="136" t="s">
        <v>4374</v>
      </c>
      <c r="B2731" s="137" t="s">
        <v>4375</v>
      </c>
      <c r="C2731" s="151" t="s">
        <v>4209</v>
      </c>
      <c r="D2731" s="164" t="s">
        <v>4135</v>
      </c>
      <c r="E2731" s="139" t="s">
        <v>936</v>
      </c>
      <c r="F2731" s="186" t="s">
        <v>397</v>
      </c>
      <c r="G2731" s="395">
        <v>76121501</v>
      </c>
      <c r="H2731" s="395" t="s">
        <v>4485</v>
      </c>
      <c r="I2731" s="174">
        <v>10</v>
      </c>
      <c r="J2731" s="141" t="s">
        <v>33</v>
      </c>
      <c r="K2731" s="396">
        <v>44500000</v>
      </c>
      <c r="L2731" s="395">
        <v>1</v>
      </c>
      <c r="M2731" s="137" t="s">
        <v>268</v>
      </c>
      <c r="N2731" s="145" t="s">
        <v>4438</v>
      </c>
      <c r="O2731" s="173" t="s">
        <v>127</v>
      </c>
      <c r="P2731" s="138" t="s">
        <v>366</v>
      </c>
      <c r="Q2731" s="138" t="s">
        <v>2519</v>
      </c>
    </row>
    <row r="2732" spans="1:17" ht="114.75" x14ac:dyDescent="0.2">
      <c r="A2732" s="136" t="s">
        <v>4374</v>
      </c>
      <c r="B2732" s="137" t="s">
        <v>4375</v>
      </c>
      <c r="C2732" s="151" t="s">
        <v>356</v>
      </c>
      <c r="D2732" s="164" t="s">
        <v>4486</v>
      </c>
      <c r="E2732" s="139" t="s">
        <v>947</v>
      </c>
      <c r="F2732" s="186" t="s">
        <v>406</v>
      </c>
      <c r="G2732" s="395">
        <v>80111508</v>
      </c>
      <c r="H2732" s="395" t="s">
        <v>4487</v>
      </c>
      <c r="I2732" s="174">
        <v>10</v>
      </c>
      <c r="J2732" s="141" t="s">
        <v>33</v>
      </c>
      <c r="K2732" s="396">
        <v>33000000</v>
      </c>
      <c r="L2732" s="395">
        <v>1</v>
      </c>
      <c r="M2732" s="137" t="s">
        <v>268</v>
      </c>
      <c r="N2732" s="145" t="s">
        <v>4488</v>
      </c>
      <c r="O2732" s="173" t="s">
        <v>127</v>
      </c>
      <c r="P2732" s="138" t="s">
        <v>366</v>
      </c>
      <c r="Q2732" s="138" t="s">
        <v>2519</v>
      </c>
    </row>
    <row r="2733" spans="1:17" ht="102" x14ac:dyDescent="0.2">
      <c r="A2733" s="136" t="s">
        <v>4374</v>
      </c>
      <c r="B2733" s="137" t="s">
        <v>4375</v>
      </c>
      <c r="C2733" s="151" t="s">
        <v>4209</v>
      </c>
      <c r="D2733" s="164" t="s">
        <v>4135</v>
      </c>
      <c r="E2733" s="139" t="s">
        <v>952</v>
      </c>
      <c r="F2733" s="186" t="s">
        <v>409</v>
      </c>
      <c r="G2733" s="395">
        <v>93160000</v>
      </c>
      <c r="H2733" s="395" t="s">
        <v>4489</v>
      </c>
      <c r="I2733" s="174">
        <v>10</v>
      </c>
      <c r="J2733" s="141" t="s">
        <v>33</v>
      </c>
      <c r="K2733" s="396">
        <v>38490000</v>
      </c>
      <c r="L2733" s="395">
        <v>1</v>
      </c>
      <c r="M2733" s="137" t="s">
        <v>268</v>
      </c>
      <c r="N2733" s="145" t="s">
        <v>4490</v>
      </c>
      <c r="O2733" s="173" t="s">
        <v>127</v>
      </c>
      <c r="P2733" s="138" t="s">
        <v>366</v>
      </c>
      <c r="Q2733" s="138" t="s">
        <v>2519</v>
      </c>
    </row>
    <row r="2734" spans="1:17" ht="76.5" x14ac:dyDescent="0.2">
      <c r="A2734" s="136" t="s">
        <v>4374</v>
      </c>
      <c r="B2734" s="137" t="s">
        <v>4375</v>
      </c>
      <c r="C2734" s="151" t="s">
        <v>4209</v>
      </c>
      <c r="D2734" s="164" t="s">
        <v>4135</v>
      </c>
      <c r="E2734" s="139" t="s">
        <v>957</v>
      </c>
      <c r="F2734" s="186" t="s">
        <v>958</v>
      </c>
      <c r="G2734" s="395">
        <v>93142005</v>
      </c>
      <c r="H2734" s="395" t="s">
        <v>4491</v>
      </c>
      <c r="I2734" s="174">
        <v>10</v>
      </c>
      <c r="J2734" s="141" t="s">
        <v>33</v>
      </c>
      <c r="K2734" s="396">
        <v>200000000</v>
      </c>
      <c r="L2734" s="395">
        <v>1</v>
      </c>
      <c r="M2734" s="137" t="s">
        <v>268</v>
      </c>
      <c r="N2734" s="145" t="s">
        <v>4492</v>
      </c>
      <c r="O2734" s="173" t="s">
        <v>127</v>
      </c>
      <c r="P2734" s="138" t="s">
        <v>366</v>
      </c>
      <c r="Q2734" s="138" t="s">
        <v>2519</v>
      </c>
    </row>
    <row r="2735" spans="1:17" ht="102" x14ac:dyDescent="0.2">
      <c r="A2735" s="136" t="s">
        <v>4374</v>
      </c>
      <c r="B2735" s="137" t="s">
        <v>4375</v>
      </c>
      <c r="C2735" s="151" t="s">
        <v>4209</v>
      </c>
      <c r="D2735" s="164" t="s">
        <v>4135</v>
      </c>
      <c r="E2735" s="393" t="s">
        <v>1379</v>
      </c>
      <c r="F2735" s="186" t="s">
        <v>962</v>
      </c>
      <c r="G2735" s="395">
        <v>93151510</v>
      </c>
      <c r="H2735" s="395" t="s">
        <v>4493</v>
      </c>
      <c r="I2735" s="174">
        <v>10</v>
      </c>
      <c r="J2735" s="141" t="s">
        <v>33</v>
      </c>
      <c r="K2735" s="396">
        <v>5000000</v>
      </c>
      <c r="L2735" s="395">
        <v>1</v>
      </c>
      <c r="M2735" s="137" t="s">
        <v>268</v>
      </c>
      <c r="N2735" s="145" t="s">
        <v>4494</v>
      </c>
      <c r="O2735" s="173" t="s">
        <v>127</v>
      </c>
      <c r="P2735" s="138" t="s">
        <v>366</v>
      </c>
      <c r="Q2735" s="138" t="s">
        <v>2519</v>
      </c>
    </row>
    <row r="2736" spans="1:17" ht="51" x14ac:dyDescent="0.2">
      <c r="A2736" s="136" t="s">
        <v>4495</v>
      </c>
      <c r="B2736" s="137" t="s">
        <v>4496</v>
      </c>
      <c r="C2736" s="151" t="s">
        <v>234</v>
      </c>
      <c r="D2736" s="164" t="s">
        <v>4161</v>
      </c>
      <c r="E2736" s="139" t="s">
        <v>880</v>
      </c>
      <c r="F2736" s="186" t="s">
        <v>374</v>
      </c>
      <c r="G2736" s="395">
        <v>78181500</v>
      </c>
      <c r="H2736" s="395" t="s">
        <v>4497</v>
      </c>
      <c r="I2736" s="174">
        <v>10</v>
      </c>
      <c r="J2736" s="141" t="s">
        <v>230</v>
      </c>
      <c r="K2736" s="396">
        <v>5000000</v>
      </c>
      <c r="L2736" s="395">
        <v>1</v>
      </c>
      <c r="M2736" s="137" t="s">
        <v>268</v>
      </c>
      <c r="N2736" s="145" t="s">
        <v>4498</v>
      </c>
      <c r="O2736" s="173" t="s">
        <v>127</v>
      </c>
      <c r="P2736" s="138" t="s">
        <v>67</v>
      </c>
      <c r="Q2736" s="138" t="s">
        <v>683</v>
      </c>
    </row>
    <row r="2737" spans="1:17" ht="51" x14ac:dyDescent="0.2">
      <c r="A2737" s="136" t="s">
        <v>4495</v>
      </c>
      <c r="B2737" s="137" t="s">
        <v>4496</v>
      </c>
      <c r="C2737" s="151" t="s">
        <v>234</v>
      </c>
      <c r="D2737" s="164" t="s">
        <v>4161</v>
      </c>
      <c r="E2737" s="139" t="s">
        <v>880</v>
      </c>
      <c r="F2737" s="186" t="s">
        <v>374</v>
      </c>
      <c r="G2737" s="395">
        <v>78181500</v>
      </c>
      <c r="H2737" s="395" t="s">
        <v>4499</v>
      </c>
      <c r="I2737" s="174">
        <v>10</v>
      </c>
      <c r="J2737" s="141" t="s">
        <v>230</v>
      </c>
      <c r="K2737" s="396">
        <v>91500000</v>
      </c>
      <c r="L2737" s="395">
        <v>1</v>
      </c>
      <c r="M2737" s="137" t="s">
        <v>268</v>
      </c>
      <c r="N2737" s="145" t="s">
        <v>4500</v>
      </c>
      <c r="O2737" s="173" t="s">
        <v>127</v>
      </c>
      <c r="P2737" s="138" t="s">
        <v>67</v>
      </c>
      <c r="Q2737" s="138" t="s">
        <v>683</v>
      </c>
    </row>
    <row r="2738" spans="1:17" ht="51" x14ac:dyDescent="0.2">
      <c r="A2738" s="136" t="s">
        <v>4495</v>
      </c>
      <c r="B2738" s="137" t="s">
        <v>4496</v>
      </c>
      <c r="C2738" s="151" t="s">
        <v>234</v>
      </c>
      <c r="D2738" s="164" t="s">
        <v>4161</v>
      </c>
      <c r="E2738" s="139" t="s">
        <v>880</v>
      </c>
      <c r="F2738" s="186" t="s">
        <v>374</v>
      </c>
      <c r="G2738" s="395">
        <v>78181500</v>
      </c>
      <c r="H2738" s="395" t="s">
        <v>4164</v>
      </c>
      <c r="I2738" s="174">
        <v>10</v>
      </c>
      <c r="J2738" s="141" t="s">
        <v>230</v>
      </c>
      <c r="K2738" s="396">
        <v>22250000</v>
      </c>
      <c r="L2738" s="395">
        <v>1</v>
      </c>
      <c r="M2738" s="137" t="s">
        <v>268</v>
      </c>
      <c r="N2738" s="145" t="s">
        <v>4500</v>
      </c>
      <c r="O2738" s="173" t="s">
        <v>127</v>
      </c>
      <c r="P2738" s="138" t="s">
        <v>127</v>
      </c>
      <c r="Q2738" s="138" t="s">
        <v>683</v>
      </c>
    </row>
    <row r="2739" spans="1:17" ht="51" x14ac:dyDescent="0.2">
      <c r="A2739" s="136" t="s">
        <v>4495</v>
      </c>
      <c r="B2739" s="137" t="s">
        <v>4496</v>
      </c>
      <c r="C2739" s="151" t="s">
        <v>234</v>
      </c>
      <c r="D2739" s="164" t="s">
        <v>4161</v>
      </c>
      <c r="E2739" s="139" t="s">
        <v>880</v>
      </c>
      <c r="F2739" s="186" t="s">
        <v>374</v>
      </c>
      <c r="G2739" s="395">
        <v>78181500</v>
      </c>
      <c r="H2739" s="395" t="s">
        <v>4167</v>
      </c>
      <c r="I2739" s="174">
        <v>10</v>
      </c>
      <c r="J2739" s="141" t="s">
        <v>230</v>
      </c>
      <c r="K2739" s="396">
        <v>1250000</v>
      </c>
      <c r="L2739" s="395">
        <v>1</v>
      </c>
      <c r="M2739" s="137" t="s">
        <v>268</v>
      </c>
      <c r="N2739" s="145" t="s">
        <v>4498</v>
      </c>
      <c r="O2739" s="173" t="s">
        <v>127</v>
      </c>
      <c r="P2739" s="138" t="s">
        <v>127</v>
      </c>
      <c r="Q2739" s="138" t="s">
        <v>683</v>
      </c>
    </row>
    <row r="2740" spans="1:17" ht="51" x14ac:dyDescent="0.2">
      <c r="A2740" s="136" t="s">
        <v>4495</v>
      </c>
      <c r="B2740" s="137" t="s">
        <v>4496</v>
      </c>
      <c r="C2740" s="151" t="s">
        <v>4209</v>
      </c>
      <c r="D2740" s="164" t="s">
        <v>4245</v>
      </c>
      <c r="E2740" s="139" t="s">
        <v>932</v>
      </c>
      <c r="F2740" s="186" t="s">
        <v>1009</v>
      </c>
      <c r="G2740" s="395">
        <v>80161801</v>
      </c>
      <c r="H2740" s="395" t="s">
        <v>4501</v>
      </c>
      <c r="I2740" s="174">
        <v>10</v>
      </c>
      <c r="J2740" s="141" t="s">
        <v>33</v>
      </c>
      <c r="K2740" s="396">
        <v>12260000</v>
      </c>
      <c r="L2740" s="395">
        <v>1</v>
      </c>
      <c r="M2740" s="137" t="s">
        <v>268</v>
      </c>
      <c r="N2740" s="145" t="s">
        <v>4502</v>
      </c>
      <c r="O2740" s="173" t="s">
        <v>80</v>
      </c>
      <c r="P2740" s="138" t="s">
        <v>80</v>
      </c>
      <c r="Q2740" s="138" t="s">
        <v>4249</v>
      </c>
    </row>
    <row r="2741" spans="1:17" ht="51" x14ac:dyDescent="0.2">
      <c r="A2741" s="136" t="s">
        <v>4495</v>
      </c>
      <c r="B2741" s="137" t="s">
        <v>4496</v>
      </c>
      <c r="C2741" s="151" t="s">
        <v>4209</v>
      </c>
      <c r="D2741" s="164" t="s">
        <v>4503</v>
      </c>
      <c r="E2741" s="139" t="s">
        <v>932</v>
      </c>
      <c r="F2741" s="186" t="s">
        <v>1009</v>
      </c>
      <c r="G2741" s="395">
        <v>80161801</v>
      </c>
      <c r="H2741" s="395" t="s">
        <v>4501</v>
      </c>
      <c r="I2741" s="174">
        <v>10</v>
      </c>
      <c r="J2741" s="141" t="s">
        <v>230</v>
      </c>
      <c r="K2741" s="396">
        <v>10000000</v>
      </c>
      <c r="L2741" s="395">
        <v>1</v>
      </c>
      <c r="M2741" s="137" t="s">
        <v>268</v>
      </c>
      <c r="N2741" s="145" t="s">
        <v>4502</v>
      </c>
      <c r="O2741" s="173" t="s">
        <v>127</v>
      </c>
      <c r="P2741" s="138" t="s">
        <v>127</v>
      </c>
      <c r="Q2741" s="138" t="s">
        <v>497</v>
      </c>
    </row>
    <row r="2742" spans="1:17" ht="127.5" x14ac:dyDescent="0.2">
      <c r="A2742" s="136" t="s">
        <v>4504</v>
      </c>
      <c r="B2742" s="137" t="s">
        <v>4505</v>
      </c>
      <c r="C2742" s="151" t="s">
        <v>4209</v>
      </c>
      <c r="D2742" s="164" t="s">
        <v>4135</v>
      </c>
      <c r="E2742" s="139" t="s">
        <v>858</v>
      </c>
      <c r="F2742" s="186" t="s">
        <v>363</v>
      </c>
      <c r="G2742" s="395">
        <v>83101804</v>
      </c>
      <c r="H2742" s="395" t="s">
        <v>4439</v>
      </c>
      <c r="I2742" s="174">
        <v>10</v>
      </c>
      <c r="J2742" s="141" t="s">
        <v>33</v>
      </c>
      <c r="K2742" s="396">
        <v>30600000</v>
      </c>
      <c r="L2742" s="395">
        <v>1</v>
      </c>
      <c r="M2742" s="137" t="s">
        <v>268</v>
      </c>
      <c r="N2742" s="145" t="s">
        <v>4438</v>
      </c>
      <c r="O2742" s="173" t="s">
        <v>127</v>
      </c>
      <c r="P2742" s="138" t="s">
        <v>366</v>
      </c>
      <c r="Q2742" s="138" t="s">
        <v>2519</v>
      </c>
    </row>
    <row r="2743" spans="1:17" ht="127.5" x14ac:dyDescent="0.2">
      <c r="A2743" s="136" t="s">
        <v>4504</v>
      </c>
      <c r="B2743" s="137" t="s">
        <v>4505</v>
      </c>
      <c r="C2743" s="151" t="s">
        <v>4209</v>
      </c>
      <c r="D2743" s="164" t="s">
        <v>4135</v>
      </c>
      <c r="E2743" s="139" t="s">
        <v>858</v>
      </c>
      <c r="F2743" s="186" t="s">
        <v>363</v>
      </c>
      <c r="G2743" s="395">
        <v>83101500</v>
      </c>
      <c r="H2743" s="395" t="s">
        <v>4140</v>
      </c>
      <c r="I2743" s="174">
        <v>10</v>
      </c>
      <c r="J2743" s="141" t="s">
        <v>33</v>
      </c>
      <c r="K2743" s="396">
        <v>5400000</v>
      </c>
      <c r="L2743" s="395">
        <v>1</v>
      </c>
      <c r="M2743" s="137" t="s">
        <v>268</v>
      </c>
      <c r="N2743" s="145" t="s">
        <v>4438</v>
      </c>
      <c r="O2743" s="173" t="s">
        <v>127</v>
      </c>
      <c r="P2743" s="138" t="s">
        <v>366</v>
      </c>
      <c r="Q2743" s="138" t="s">
        <v>2519</v>
      </c>
    </row>
    <row r="2744" spans="1:17" ht="63.75" x14ac:dyDescent="0.2">
      <c r="A2744" s="136" t="s">
        <v>4504</v>
      </c>
      <c r="B2744" s="137" t="s">
        <v>4505</v>
      </c>
      <c r="C2744" s="151" t="s">
        <v>234</v>
      </c>
      <c r="D2744" s="164" t="s">
        <v>4161</v>
      </c>
      <c r="E2744" s="139" t="s">
        <v>880</v>
      </c>
      <c r="F2744" s="186" t="s">
        <v>374</v>
      </c>
      <c r="G2744" s="139">
        <v>78181500</v>
      </c>
      <c r="H2744" s="395" t="s">
        <v>4506</v>
      </c>
      <c r="I2744" s="174">
        <v>16</v>
      </c>
      <c r="J2744" s="141" t="s">
        <v>33</v>
      </c>
      <c r="K2744" s="389">
        <v>20000000</v>
      </c>
      <c r="L2744" s="395">
        <v>1</v>
      </c>
      <c r="M2744" s="137" t="s">
        <v>268</v>
      </c>
      <c r="N2744" s="145" t="s">
        <v>4507</v>
      </c>
      <c r="O2744" s="173" t="s">
        <v>127</v>
      </c>
      <c r="P2744" s="138" t="s">
        <v>127</v>
      </c>
      <c r="Q2744" s="138" t="s">
        <v>4508</v>
      </c>
    </row>
    <row r="2745" spans="1:17" ht="63.75" x14ac:dyDescent="0.2">
      <c r="A2745" s="136" t="s">
        <v>4504</v>
      </c>
      <c r="B2745" s="137" t="s">
        <v>4505</v>
      </c>
      <c r="C2745" s="151" t="s">
        <v>234</v>
      </c>
      <c r="D2745" s="164" t="s">
        <v>4161</v>
      </c>
      <c r="E2745" s="139" t="s">
        <v>880</v>
      </c>
      <c r="F2745" s="186" t="s">
        <v>374</v>
      </c>
      <c r="G2745" s="139">
        <v>78181500</v>
      </c>
      <c r="H2745" s="395" t="s">
        <v>4509</v>
      </c>
      <c r="I2745" s="174">
        <v>16</v>
      </c>
      <c r="J2745" s="141" t="s">
        <v>33</v>
      </c>
      <c r="K2745" s="389">
        <v>20000000</v>
      </c>
      <c r="L2745" s="395">
        <v>1</v>
      </c>
      <c r="M2745" s="137" t="s">
        <v>268</v>
      </c>
      <c r="N2745" s="145" t="s">
        <v>4510</v>
      </c>
      <c r="O2745" s="173" t="s">
        <v>127</v>
      </c>
      <c r="P2745" s="138" t="s">
        <v>127</v>
      </c>
      <c r="Q2745" s="138" t="s">
        <v>4508</v>
      </c>
    </row>
    <row r="2746" spans="1:17" ht="51" x14ac:dyDescent="0.2">
      <c r="A2746" s="136" t="s">
        <v>4504</v>
      </c>
      <c r="B2746" s="137" t="s">
        <v>4505</v>
      </c>
      <c r="C2746" s="151" t="s">
        <v>234</v>
      </c>
      <c r="D2746" s="164" t="s">
        <v>4161</v>
      </c>
      <c r="E2746" s="139" t="s">
        <v>880</v>
      </c>
      <c r="F2746" s="186" t="s">
        <v>374</v>
      </c>
      <c r="G2746" s="139">
        <v>78181500</v>
      </c>
      <c r="H2746" s="395" t="s">
        <v>4511</v>
      </c>
      <c r="I2746" s="174">
        <v>16</v>
      </c>
      <c r="J2746" s="141" t="s">
        <v>33</v>
      </c>
      <c r="K2746" s="389">
        <v>60000000</v>
      </c>
      <c r="L2746" s="395">
        <v>1</v>
      </c>
      <c r="M2746" s="137" t="s">
        <v>268</v>
      </c>
      <c r="N2746" s="145" t="s">
        <v>4507</v>
      </c>
      <c r="O2746" s="173" t="s">
        <v>127</v>
      </c>
      <c r="P2746" s="138" t="s">
        <v>67</v>
      </c>
      <c r="Q2746" s="138" t="s">
        <v>683</v>
      </c>
    </row>
    <row r="2747" spans="1:17" ht="51" x14ac:dyDescent="0.2">
      <c r="A2747" s="136" t="s">
        <v>4504</v>
      </c>
      <c r="B2747" s="137" t="s">
        <v>4505</v>
      </c>
      <c r="C2747" s="151" t="s">
        <v>234</v>
      </c>
      <c r="D2747" s="164" t="s">
        <v>4161</v>
      </c>
      <c r="E2747" s="139" t="s">
        <v>880</v>
      </c>
      <c r="F2747" s="186" t="s">
        <v>374</v>
      </c>
      <c r="G2747" s="139">
        <v>78181500</v>
      </c>
      <c r="H2747" s="395" t="s">
        <v>4512</v>
      </c>
      <c r="I2747" s="174">
        <v>16</v>
      </c>
      <c r="J2747" s="141" t="s">
        <v>33</v>
      </c>
      <c r="K2747" s="389">
        <v>36740000</v>
      </c>
      <c r="L2747" s="395">
        <v>1</v>
      </c>
      <c r="M2747" s="137" t="s">
        <v>268</v>
      </c>
      <c r="N2747" s="145" t="s">
        <v>4510</v>
      </c>
      <c r="O2747" s="173" t="s">
        <v>127</v>
      </c>
      <c r="P2747" s="138" t="s">
        <v>67</v>
      </c>
      <c r="Q2747" s="138" t="s">
        <v>683</v>
      </c>
    </row>
    <row r="2748" spans="1:17" ht="127.5" x14ac:dyDescent="0.2">
      <c r="A2748" s="136" t="s">
        <v>4504</v>
      </c>
      <c r="B2748" s="137" t="s">
        <v>4505</v>
      </c>
      <c r="C2748" s="151" t="s">
        <v>4209</v>
      </c>
      <c r="D2748" s="164" t="s">
        <v>4135</v>
      </c>
      <c r="E2748" s="139" t="s">
        <v>936</v>
      </c>
      <c r="F2748" s="186" t="s">
        <v>397</v>
      </c>
      <c r="G2748" s="395">
        <v>83101500</v>
      </c>
      <c r="H2748" s="395" t="s">
        <v>4182</v>
      </c>
      <c r="I2748" s="174">
        <v>10</v>
      </c>
      <c r="J2748" s="141" t="s">
        <v>33</v>
      </c>
      <c r="K2748" s="396">
        <v>4400000</v>
      </c>
      <c r="L2748" s="395">
        <v>1</v>
      </c>
      <c r="M2748" s="137" t="s">
        <v>268</v>
      </c>
      <c r="N2748" s="145" t="s">
        <v>4438</v>
      </c>
      <c r="O2748" s="173" t="s">
        <v>127</v>
      </c>
      <c r="P2748" s="138" t="s">
        <v>366</v>
      </c>
      <c r="Q2748" s="138" t="s">
        <v>2519</v>
      </c>
    </row>
    <row r="2749" spans="1:17" ht="127.5" x14ac:dyDescent="0.2">
      <c r="A2749" s="136" t="s">
        <v>4504</v>
      </c>
      <c r="B2749" s="137" t="s">
        <v>4505</v>
      </c>
      <c r="C2749" s="151" t="s">
        <v>4209</v>
      </c>
      <c r="D2749" s="164" t="s">
        <v>4135</v>
      </c>
      <c r="E2749" s="139" t="s">
        <v>936</v>
      </c>
      <c r="F2749" s="186" t="s">
        <v>397</v>
      </c>
      <c r="G2749" s="395">
        <v>76121501</v>
      </c>
      <c r="H2749" s="395" t="s">
        <v>2632</v>
      </c>
      <c r="I2749" s="174">
        <v>10</v>
      </c>
      <c r="J2749" s="141" t="s">
        <v>33</v>
      </c>
      <c r="K2749" s="396">
        <v>3000000</v>
      </c>
      <c r="L2749" s="395">
        <v>1</v>
      </c>
      <c r="M2749" s="137" t="s">
        <v>268</v>
      </c>
      <c r="N2749" s="145" t="s">
        <v>4438</v>
      </c>
      <c r="O2749" s="173" t="s">
        <v>127</v>
      </c>
      <c r="P2749" s="138" t="s">
        <v>366</v>
      </c>
      <c r="Q2749" s="138" t="s">
        <v>2519</v>
      </c>
    </row>
    <row r="2750" spans="1:17" ht="114.75" x14ac:dyDescent="0.2">
      <c r="A2750" s="136" t="s">
        <v>4504</v>
      </c>
      <c r="B2750" s="137" t="s">
        <v>4505</v>
      </c>
      <c r="C2750" s="151" t="s">
        <v>356</v>
      </c>
      <c r="D2750" s="164" t="s">
        <v>4513</v>
      </c>
      <c r="E2750" s="139" t="s">
        <v>947</v>
      </c>
      <c r="F2750" s="186" t="s">
        <v>406</v>
      </c>
      <c r="G2750" s="139">
        <v>90111500</v>
      </c>
      <c r="H2750" s="395" t="s">
        <v>4487</v>
      </c>
      <c r="I2750" s="174">
        <v>16</v>
      </c>
      <c r="J2750" s="141" t="s">
        <v>33</v>
      </c>
      <c r="K2750" s="396">
        <v>5500000</v>
      </c>
      <c r="L2750" s="395">
        <v>1</v>
      </c>
      <c r="M2750" s="137" t="s">
        <v>268</v>
      </c>
      <c r="N2750" s="145" t="s">
        <v>4488</v>
      </c>
      <c r="O2750" s="173" t="s">
        <v>127</v>
      </c>
      <c r="P2750" s="138" t="s">
        <v>366</v>
      </c>
      <c r="Q2750" s="138" t="s">
        <v>2519</v>
      </c>
    </row>
    <row r="2751" spans="1:17" ht="25.5" x14ac:dyDescent="0.2">
      <c r="A2751" s="136" t="s">
        <v>4504</v>
      </c>
      <c r="B2751" s="137" t="s">
        <v>4505</v>
      </c>
      <c r="C2751" s="151" t="s">
        <v>4209</v>
      </c>
      <c r="D2751" s="164" t="s">
        <v>4135</v>
      </c>
      <c r="E2751" s="139" t="s">
        <v>957</v>
      </c>
      <c r="F2751" s="186" t="s">
        <v>958</v>
      </c>
      <c r="G2751" s="395">
        <v>93142005</v>
      </c>
      <c r="H2751" s="395" t="s">
        <v>4491</v>
      </c>
      <c r="I2751" s="174">
        <v>10</v>
      </c>
      <c r="J2751" s="141" t="s">
        <v>33</v>
      </c>
      <c r="K2751" s="396">
        <v>1000000</v>
      </c>
      <c r="L2751" s="395">
        <v>1</v>
      </c>
      <c r="M2751" s="137" t="s">
        <v>268</v>
      </c>
      <c r="N2751" s="145" t="s">
        <v>4514</v>
      </c>
      <c r="O2751" s="173" t="s">
        <v>127</v>
      </c>
      <c r="P2751" s="138" t="s">
        <v>366</v>
      </c>
      <c r="Q2751" s="138" t="s">
        <v>2519</v>
      </c>
    </row>
    <row r="2752" spans="1:17" ht="51" x14ac:dyDescent="0.2">
      <c r="A2752" s="136" t="s">
        <v>4515</v>
      </c>
      <c r="B2752" s="137" t="s">
        <v>4516</v>
      </c>
      <c r="C2752" s="151" t="s">
        <v>4517</v>
      </c>
      <c r="D2752" s="164" t="s">
        <v>4022</v>
      </c>
      <c r="E2752" s="139" t="s">
        <v>3526</v>
      </c>
      <c r="F2752" s="186" t="s">
        <v>487</v>
      </c>
      <c r="G2752" s="395">
        <v>56112104</v>
      </c>
      <c r="H2752" s="395" t="s">
        <v>4518</v>
      </c>
      <c r="I2752" s="174">
        <v>16</v>
      </c>
      <c r="J2752" s="141" t="s">
        <v>33</v>
      </c>
      <c r="K2752" s="396">
        <v>2400000</v>
      </c>
      <c r="L2752" s="186">
        <v>15</v>
      </c>
      <c r="M2752" s="137" t="s">
        <v>34</v>
      </c>
      <c r="N2752" s="145" t="s">
        <v>4519</v>
      </c>
      <c r="O2752" s="173" t="s">
        <v>35</v>
      </c>
      <c r="P2752" s="138" t="s">
        <v>79</v>
      </c>
      <c r="Q2752" s="138" t="s">
        <v>683</v>
      </c>
    </row>
    <row r="2753" spans="1:17" ht="51" x14ac:dyDescent="0.2">
      <c r="A2753" s="136" t="s">
        <v>4515</v>
      </c>
      <c r="B2753" s="137" t="s">
        <v>4516</v>
      </c>
      <c r="C2753" s="151" t="s">
        <v>4517</v>
      </c>
      <c r="D2753" s="164" t="s">
        <v>4022</v>
      </c>
      <c r="E2753" s="139" t="s">
        <v>754</v>
      </c>
      <c r="F2753" s="186" t="s">
        <v>83</v>
      </c>
      <c r="G2753" s="395">
        <v>40101701</v>
      </c>
      <c r="H2753" s="395" t="s">
        <v>4520</v>
      </c>
      <c r="I2753" s="174">
        <v>16</v>
      </c>
      <c r="J2753" s="141" t="s">
        <v>33</v>
      </c>
      <c r="K2753" s="396">
        <v>13600000</v>
      </c>
      <c r="L2753" s="395">
        <v>3</v>
      </c>
      <c r="M2753" s="137" t="s">
        <v>34</v>
      </c>
      <c r="N2753" s="145" t="s">
        <v>4521</v>
      </c>
      <c r="O2753" s="173" t="s">
        <v>35</v>
      </c>
      <c r="P2753" s="138" t="s">
        <v>79</v>
      </c>
      <c r="Q2753" s="138" t="s">
        <v>683</v>
      </c>
    </row>
    <row r="2754" spans="1:17" ht="51" x14ac:dyDescent="0.2">
      <c r="A2754" s="136" t="s">
        <v>4515</v>
      </c>
      <c r="B2754" s="137" t="s">
        <v>4516</v>
      </c>
      <c r="C2754" s="151" t="s">
        <v>4517</v>
      </c>
      <c r="D2754" s="164" t="s">
        <v>4022</v>
      </c>
      <c r="E2754" s="139" t="s">
        <v>754</v>
      </c>
      <c r="F2754" s="186" t="s">
        <v>83</v>
      </c>
      <c r="G2754" s="395">
        <v>40101701</v>
      </c>
      <c r="H2754" s="395" t="s">
        <v>4522</v>
      </c>
      <c r="I2754" s="174">
        <v>16</v>
      </c>
      <c r="J2754" s="141" t="s">
        <v>33</v>
      </c>
      <c r="K2754" s="396">
        <v>4400000</v>
      </c>
      <c r="L2754" s="395">
        <v>1</v>
      </c>
      <c r="M2754" s="137" t="s">
        <v>34</v>
      </c>
      <c r="N2754" s="145" t="s">
        <v>4521</v>
      </c>
      <c r="O2754" s="173" t="s">
        <v>35</v>
      </c>
      <c r="P2754" s="138" t="s">
        <v>79</v>
      </c>
      <c r="Q2754" s="138" t="s">
        <v>683</v>
      </c>
    </row>
    <row r="2755" spans="1:17" ht="38.25" x14ac:dyDescent="0.2">
      <c r="A2755" s="136" t="s">
        <v>4515</v>
      </c>
      <c r="B2755" s="137" t="s">
        <v>4516</v>
      </c>
      <c r="C2755" s="151" t="s">
        <v>4517</v>
      </c>
      <c r="D2755" s="164" t="s">
        <v>4049</v>
      </c>
      <c r="E2755" s="139" t="s">
        <v>1101</v>
      </c>
      <c r="F2755" s="186" t="s">
        <v>189</v>
      </c>
      <c r="G2755" s="395">
        <v>46182001</v>
      </c>
      <c r="H2755" s="395" t="s">
        <v>4523</v>
      </c>
      <c r="I2755" s="174">
        <v>16</v>
      </c>
      <c r="J2755" s="141" t="s">
        <v>33</v>
      </c>
      <c r="K2755" s="396">
        <v>500000</v>
      </c>
      <c r="L2755" s="395">
        <v>20</v>
      </c>
      <c r="M2755" s="137" t="s">
        <v>169</v>
      </c>
      <c r="N2755" s="145" t="s">
        <v>4524</v>
      </c>
      <c r="O2755" s="173" t="s">
        <v>67</v>
      </c>
      <c r="P2755" s="138" t="s">
        <v>35</v>
      </c>
      <c r="Q2755" s="138" t="s">
        <v>497</v>
      </c>
    </row>
    <row r="2756" spans="1:17" ht="38.25" x14ac:dyDescent="0.2">
      <c r="A2756" s="136" t="s">
        <v>4515</v>
      </c>
      <c r="B2756" s="137" t="s">
        <v>4516</v>
      </c>
      <c r="C2756" s="151" t="s">
        <v>4517</v>
      </c>
      <c r="D2756" s="164" t="s">
        <v>4049</v>
      </c>
      <c r="E2756" s="139" t="s">
        <v>1713</v>
      </c>
      <c r="F2756" s="186" t="s">
        <v>499</v>
      </c>
      <c r="G2756" s="395">
        <v>42181501</v>
      </c>
      <c r="H2756" s="395" t="s">
        <v>4525</v>
      </c>
      <c r="I2756" s="174">
        <v>16</v>
      </c>
      <c r="J2756" s="141" t="s">
        <v>33</v>
      </c>
      <c r="K2756" s="396">
        <v>300000</v>
      </c>
      <c r="L2756" s="186">
        <v>5</v>
      </c>
      <c r="M2756" s="137" t="s">
        <v>169</v>
      </c>
      <c r="N2756" s="145" t="s">
        <v>4526</v>
      </c>
      <c r="O2756" s="173" t="s">
        <v>67</v>
      </c>
      <c r="P2756" s="138" t="s">
        <v>35</v>
      </c>
      <c r="Q2756" s="138" t="s">
        <v>497</v>
      </c>
    </row>
    <row r="2757" spans="1:17" ht="38.25" x14ac:dyDescent="0.2">
      <c r="A2757" s="136" t="s">
        <v>4515</v>
      </c>
      <c r="B2757" s="137" t="s">
        <v>4516</v>
      </c>
      <c r="C2757" s="151" t="s">
        <v>4517</v>
      </c>
      <c r="D2757" s="164" t="s">
        <v>4245</v>
      </c>
      <c r="E2757" s="139" t="s">
        <v>776</v>
      </c>
      <c r="F2757" s="186" t="s">
        <v>229</v>
      </c>
      <c r="G2757" s="395"/>
      <c r="H2757" s="395" t="s">
        <v>4527</v>
      </c>
      <c r="I2757" s="174">
        <v>10</v>
      </c>
      <c r="J2757" s="141" t="s">
        <v>33</v>
      </c>
      <c r="K2757" s="396">
        <v>89440000</v>
      </c>
      <c r="L2757" s="395">
        <v>0</v>
      </c>
      <c r="M2757" s="137"/>
      <c r="N2757" s="145" t="s">
        <v>4528</v>
      </c>
      <c r="O2757" s="173" t="s">
        <v>80</v>
      </c>
      <c r="P2757" s="138" t="s">
        <v>80</v>
      </c>
      <c r="Q2757" s="138" t="s">
        <v>4249</v>
      </c>
    </row>
    <row r="2758" spans="1:17" ht="38.25" x14ac:dyDescent="0.2">
      <c r="A2758" s="136" t="s">
        <v>4515</v>
      </c>
      <c r="B2758" s="137" t="s">
        <v>4516</v>
      </c>
      <c r="C2758" s="151" t="s">
        <v>4517</v>
      </c>
      <c r="D2758" s="164" t="s">
        <v>4245</v>
      </c>
      <c r="E2758" s="139" t="s">
        <v>803</v>
      </c>
      <c r="F2758" s="186" t="s">
        <v>240</v>
      </c>
      <c r="G2758" s="395"/>
      <c r="H2758" s="395" t="s">
        <v>4527</v>
      </c>
      <c r="I2758" s="174">
        <v>16</v>
      </c>
      <c r="J2758" s="141" t="s">
        <v>33</v>
      </c>
      <c r="K2758" s="396">
        <v>300000</v>
      </c>
      <c r="L2758" s="395">
        <v>0</v>
      </c>
      <c r="M2758" s="137"/>
      <c r="N2758" s="145" t="s">
        <v>4528</v>
      </c>
      <c r="O2758" s="173" t="s">
        <v>80</v>
      </c>
      <c r="P2758" s="138" t="s">
        <v>80</v>
      </c>
      <c r="Q2758" s="138" t="s">
        <v>4249</v>
      </c>
    </row>
    <row r="2759" spans="1:17" ht="38.25" x14ac:dyDescent="0.2">
      <c r="A2759" s="136" t="s">
        <v>4515</v>
      </c>
      <c r="B2759" s="137" t="s">
        <v>4516</v>
      </c>
      <c r="C2759" s="151" t="s">
        <v>4517</v>
      </c>
      <c r="D2759" s="164" t="s">
        <v>4049</v>
      </c>
      <c r="E2759" s="139" t="s">
        <v>812</v>
      </c>
      <c r="F2759" s="186" t="s">
        <v>262</v>
      </c>
      <c r="G2759" s="395">
        <v>42132203</v>
      </c>
      <c r="H2759" s="395" t="s">
        <v>603</v>
      </c>
      <c r="I2759" s="174">
        <v>16</v>
      </c>
      <c r="J2759" s="141" t="s">
        <v>33</v>
      </c>
      <c r="K2759" s="396">
        <v>1000000</v>
      </c>
      <c r="L2759" s="223">
        <v>100</v>
      </c>
      <c r="M2759" s="137" t="s">
        <v>805</v>
      </c>
      <c r="N2759" s="145" t="s">
        <v>4529</v>
      </c>
      <c r="O2759" s="173" t="s">
        <v>67</v>
      </c>
      <c r="P2759" s="138" t="s">
        <v>35</v>
      </c>
      <c r="Q2759" s="138" t="s">
        <v>497</v>
      </c>
    </row>
    <row r="2760" spans="1:17" ht="38.25" x14ac:dyDescent="0.2">
      <c r="A2760" s="136" t="s">
        <v>4515</v>
      </c>
      <c r="B2760" s="137" t="s">
        <v>4516</v>
      </c>
      <c r="C2760" s="151" t="s">
        <v>4517</v>
      </c>
      <c r="D2760" s="164" t="s">
        <v>4124</v>
      </c>
      <c r="E2760" s="139" t="s">
        <v>842</v>
      </c>
      <c r="F2760" s="186" t="s">
        <v>338</v>
      </c>
      <c r="G2760" s="395">
        <v>80111618</v>
      </c>
      <c r="H2760" s="395" t="s">
        <v>4197</v>
      </c>
      <c r="I2760" s="174">
        <v>10</v>
      </c>
      <c r="J2760" s="141" t="s">
        <v>33</v>
      </c>
      <c r="K2760" s="396">
        <v>67600000</v>
      </c>
      <c r="L2760" s="395">
        <v>1</v>
      </c>
      <c r="M2760" s="137" t="s">
        <v>4530</v>
      </c>
      <c r="N2760" s="145" t="s">
        <v>4531</v>
      </c>
      <c r="O2760" s="173" t="s">
        <v>67</v>
      </c>
      <c r="P2760" s="138" t="s">
        <v>36</v>
      </c>
      <c r="Q2760" s="138" t="s">
        <v>4127</v>
      </c>
    </row>
    <row r="2761" spans="1:17" ht="38.25" x14ac:dyDescent="0.2">
      <c r="A2761" s="136" t="s">
        <v>4515</v>
      </c>
      <c r="B2761" s="137" t="s">
        <v>4516</v>
      </c>
      <c r="C2761" s="151" t="s">
        <v>4517</v>
      </c>
      <c r="D2761" s="164" t="s">
        <v>4129</v>
      </c>
      <c r="E2761" s="139" t="s">
        <v>848</v>
      </c>
      <c r="F2761" s="186" t="s">
        <v>639</v>
      </c>
      <c r="G2761" s="395">
        <v>90101700</v>
      </c>
      <c r="H2761" s="395" t="s">
        <v>4532</v>
      </c>
      <c r="I2761" s="174">
        <v>16</v>
      </c>
      <c r="J2761" s="141" t="s">
        <v>33</v>
      </c>
      <c r="K2761" s="396">
        <v>1000000</v>
      </c>
      <c r="L2761" s="395">
        <v>1</v>
      </c>
      <c r="M2761" s="137" t="s">
        <v>4530</v>
      </c>
      <c r="N2761" s="145" t="s">
        <v>4533</v>
      </c>
      <c r="O2761" s="173" t="s">
        <v>127</v>
      </c>
      <c r="P2761" s="138" t="s">
        <v>68</v>
      </c>
      <c r="Q2761" s="138" t="s">
        <v>464</v>
      </c>
    </row>
    <row r="2762" spans="1:17" ht="63" customHeight="1" x14ac:dyDescent="0.2">
      <c r="A2762" s="136" t="s">
        <v>4515</v>
      </c>
      <c r="B2762" s="137" t="s">
        <v>4516</v>
      </c>
      <c r="C2762" s="151" t="s">
        <v>4517</v>
      </c>
      <c r="D2762" s="164" t="s">
        <v>4146</v>
      </c>
      <c r="E2762" s="139" t="s">
        <v>874</v>
      </c>
      <c r="F2762" s="186" t="s">
        <v>371</v>
      </c>
      <c r="G2762" s="395">
        <v>76111501</v>
      </c>
      <c r="H2762" s="395" t="s">
        <v>4534</v>
      </c>
      <c r="I2762" s="174">
        <v>10</v>
      </c>
      <c r="J2762" s="141" t="s">
        <v>33</v>
      </c>
      <c r="K2762" s="396">
        <v>6768000</v>
      </c>
      <c r="L2762" s="395">
        <v>1</v>
      </c>
      <c r="M2762" s="137" t="s">
        <v>4530</v>
      </c>
      <c r="N2762" s="145" t="s">
        <v>4535</v>
      </c>
      <c r="O2762" s="173" t="s">
        <v>127</v>
      </c>
      <c r="P2762" s="138" t="s">
        <v>68</v>
      </c>
      <c r="Q2762" s="138" t="s">
        <v>662</v>
      </c>
    </row>
    <row r="2763" spans="1:17" ht="63" customHeight="1" x14ac:dyDescent="0.2">
      <c r="A2763" s="136" t="s">
        <v>4515</v>
      </c>
      <c r="B2763" s="137" t="s">
        <v>4516</v>
      </c>
      <c r="C2763" s="151" t="s">
        <v>4517</v>
      </c>
      <c r="D2763" s="164" t="s">
        <v>4146</v>
      </c>
      <c r="E2763" s="139" t="s">
        <v>874</v>
      </c>
      <c r="F2763" s="186" t="s">
        <v>371</v>
      </c>
      <c r="G2763" s="395">
        <v>76111501</v>
      </c>
      <c r="H2763" s="395" t="s">
        <v>4534</v>
      </c>
      <c r="I2763" s="174">
        <v>16</v>
      </c>
      <c r="J2763" s="141" t="s">
        <v>33</v>
      </c>
      <c r="K2763" s="396">
        <v>600000</v>
      </c>
      <c r="L2763" s="395">
        <v>1</v>
      </c>
      <c r="M2763" s="137" t="s">
        <v>4530</v>
      </c>
      <c r="N2763" s="145" t="s">
        <v>4535</v>
      </c>
      <c r="O2763" s="173" t="s">
        <v>127</v>
      </c>
      <c r="P2763" s="138" t="s">
        <v>68</v>
      </c>
      <c r="Q2763" s="138" t="s">
        <v>662</v>
      </c>
    </row>
    <row r="2764" spans="1:17" ht="51" x14ac:dyDescent="0.2">
      <c r="A2764" s="136" t="s">
        <v>4515</v>
      </c>
      <c r="B2764" s="137" t="s">
        <v>4516</v>
      </c>
      <c r="C2764" s="151" t="s">
        <v>4517</v>
      </c>
      <c r="D2764" s="164" t="s">
        <v>4086</v>
      </c>
      <c r="E2764" s="139" t="s">
        <v>874</v>
      </c>
      <c r="F2764" s="186" t="s">
        <v>371</v>
      </c>
      <c r="G2764" s="395">
        <v>76111501</v>
      </c>
      <c r="H2764" s="395" t="s">
        <v>4536</v>
      </c>
      <c r="I2764" s="174">
        <v>10</v>
      </c>
      <c r="J2764" s="141" t="s">
        <v>230</v>
      </c>
      <c r="K2764" s="396">
        <v>4912000</v>
      </c>
      <c r="L2764" s="395">
        <v>1</v>
      </c>
      <c r="M2764" s="137" t="s">
        <v>4530</v>
      </c>
      <c r="N2764" s="145" t="s">
        <v>4535</v>
      </c>
      <c r="O2764" s="173" t="s">
        <v>79</v>
      </c>
      <c r="P2764" s="138" t="s">
        <v>901</v>
      </c>
      <c r="Q2764" s="138" t="s">
        <v>683</v>
      </c>
    </row>
    <row r="2765" spans="1:17" ht="51" x14ac:dyDescent="0.2">
      <c r="A2765" s="136" t="s">
        <v>4515</v>
      </c>
      <c r="B2765" s="137" t="s">
        <v>4516</v>
      </c>
      <c r="C2765" s="151" t="s">
        <v>4517</v>
      </c>
      <c r="D2765" s="164" t="s">
        <v>4152</v>
      </c>
      <c r="E2765" s="139" t="s">
        <v>880</v>
      </c>
      <c r="F2765" s="186" t="s">
        <v>374</v>
      </c>
      <c r="G2765" s="395">
        <v>72154300</v>
      </c>
      <c r="H2765" s="395" t="s">
        <v>4537</v>
      </c>
      <c r="I2765" s="174">
        <v>10</v>
      </c>
      <c r="J2765" s="141" t="s">
        <v>33</v>
      </c>
      <c r="K2765" s="396">
        <v>9970000</v>
      </c>
      <c r="L2765" s="395">
        <v>1</v>
      </c>
      <c r="M2765" s="137" t="s">
        <v>268</v>
      </c>
      <c r="N2765" s="145" t="s">
        <v>4538</v>
      </c>
      <c r="O2765" s="173" t="s">
        <v>67</v>
      </c>
      <c r="P2765" s="138" t="s">
        <v>36</v>
      </c>
      <c r="Q2765" s="138" t="s">
        <v>683</v>
      </c>
    </row>
    <row r="2766" spans="1:17" ht="38.25" x14ac:dyDescent="0.2">
      <c r="A2766" s="265" t="s">
        <v>4539</v>
      </c>
      <c r="B2766" s="137" t="s">
        <v>4540</v>
      </c>
      <c r="C2766" s="151" t="s">
        <v>356</v>
      </c>
      <c r="D2766" s="164" t="s">
        <v>4541</v>
      </c>
      <c r="E2766" s="139" t="s">
        <v>942</v>
      </c>
      <c r="F2766" s="186" t="s">
        <v>4542</v>
      </c>
      <c r="G2766" s="395">
        <v>93141506</v>
      </c>
      <c r="H2766" s="395" t="s">
        <v>4543</v>
      </c>
      <c r="I2766" s="174">
        <v>16</v>
      </c>
      <c r="J2766" s="141" t="s">
        <v>33</v>
      </c>
      <c r="K2766" s="396">
        <v>190000000</v>
      </c>
      <c r="L2766" s="395">
        <v>1</v>
      </c>
      <c r="M2766" s="137" t="s">
        <v>268</v>
      </c>
      <c r="N2766" s="145" t="s">
        <v>4544</v>
      </c>
      <c r="O2766" s="173" t="s">
        <v>68</v>
      </c>
      <c r="P2766" s="138" t="s">
        <v>35</v>
      </c>
      <c r="Q2766" s="138" t="s">
        <v>3942</v>
      </c>
    </row>
    <row r="2767" spans="1:17" ht="38.25" x14ac:dyDescent="0.2">
      <c r="A2767" s="265" t="s">
        <v>4545</v>
      </c>
      <c r="B2767" s="137" t="s">
        <v>4546</v>
      </c>
      <c r="C2767" s="151" t="s">
        <v>356</v>
      </c>
      <c r="D2767" s="164" t="s">
        <v>4541</v>
      </c>
      <c r="E2767" s="139" t="s">
        <v>942</v>
      </c>
      <c r="F2767" s="186" t="s">
        <v>4542</v>
      </c>
      <c r="G2767" s="395">
        <v>93141506</v>
      </c>
      <c r="H2767" s="395" t="s">
        <v>4543</v>
      </c>
      <c r="I2767" s="174">
        <v>16</v>
      </c>
      <c r="J2767" s="141" t="s">
        <v>33</v>
      </c>
      <c r="K2767" s="396">
        <v>8000000</v>
      </c>
      <c r="L2767" s="395">
        <v>1</v>
      </c>
      <c r="M2767" s="137" t="s">
        <v>268</v>
      </c>
      <c r="N2767" s="145" t="s">
        <v>4544</v>
      </c>
      <c r="O2767" s="173" t="s">
        <v>68</v>
      </c>
      <c r="P2767" s="138" t="s">
        <v>35</v>
      </c>
      <c r="Q2767" s="138" t="s">
        <v>3942</v>
      </c>
    </row>
    <row r="2768" spans="1:17" ht="38.25" x14ac:dyDescent="0.2">
      <c r="A2768" s="265" t="s">
        <v>4515</v>
      </c>
      <c r="B2768" s="137" t="s">
        <v>4547</v>
      </c>
      <c r="C2768" s="151" t="s">
        <v>356</v>
      </c>
      <c r="D2768" s="164" t="s">
        <v>4541</v>
      </c>
      <c r="E2768" s="139" t="s">
        <v>942</v>
      </c>
      <c r="F2768" s="186" t="s">
        <v>4542</v>
      </c>
      <c r="G2768" s="395">
        <v>93141506</v>
      </c>
      <c r="H2768" s="395" t="s">
        <v>4543</v>
      </c>
      <c r="I2768" s="174">
        <v>16</v>
      </c>
      <c r="J2768" s="141" t="s">
        <v>33</v>
      </c>
      <c r="K2768" s="396">
        <v>11300000</v>
      </c>
      <c r="L2768" s="395">
        <v>1</v>
      </c>
      <c r="M2768" s="137" t="s">
        <v>268</v>
      </c>
      <c r="N2768" s="145" t="s">
        <v>4544</v>
      </c>
      <c r="O2768" s="173" t="s">
        <v>68</v>
      </c>
      <c r="P2768" s="138" t="s">
        <v>35</v>
      </c>
      <c r="Q2768" s="138" t="s">
        <v>3942</v>
      </c>
    </row>
    <row r="2769" spans="1:17" ht="38.25" x14ac:dyDescent="0.2">
      <c r="A2769" s="265" t="s">
        <v>4548</v>
      </c>
      <c r="B2769" s="137" t="s">
        <v>4549</v>
      </c>
      <c r="C2769" s="151" t="s">
        <v>356</v>
      </c>
      <c r="D2769" s="164" t="s">
        <v>4541</v>
      </c>
      <c r="E2769" s="139" t="s">
        <v>942</v>
      </c>
      <c r="F2769" s="186" t="s">
        <v>4542</v>
      </c>
      <c r="G2769" s="395">
        <v>93141506</v>
      </c>
      <c r="H2769" s="395" t="s">
        <v>4543</v>
      </c>
      <c r="I2769" s="174">
        <v>16</v>
      </c>
      <c r="J2769" s="141" t="s">
        <v>33</v>
      </c>
      <c r="K2769" s="396">
        <v>156000000</v>
      </c>
      <c r="L2769" s="395">
        <v>1</v>
      </c>
      <c r="M2769" s="137" t="s">
        <v>268</v>
      </c>
      <c r="N2769" s="145" t="s">
        <v>4544</v>
      </c>
      <c r="O2769" s="173" t="s">
        <v>68</v>
      </c>
      <c r="P2769" s="138" t="s">
        <v>35</v>
      </c>
      <c r="Q2769" s="138" t="s">
        <v>3942</v>
      </c>
    </row>
    <row r="2770" spans="1:17" ht="38.25" x14ac:dyDescent="0.2">
      <c r="A2770" s="265" t="s">
        <v>4550</v>
      </c>
      <c r="B2770" s="137" t="s">
        <v>4551</v>
      </c>
      <c r="C2770" s="151" t="s">
        <v>356</v>
      </c>
      <c r="D2770" s="164" t="s">
        <v>4541</v>
      </c>
      <c r="E2770" s="139" t="s">
        <v>942</v>
      </c>
      <c r="F2770" s="186" t="s">
        <v>4542</v>
      </c>
      <c r="G2770" s="395">
        <v>93141506</v>
      </c>
      <c r="H2770" s="395" t="s">
        <v>4543</v>
      </c>
      <c r="I2770" s="174">
        <v>16</v>
      </c>
      <c r="J2770" s="141" t="s">
        <v>33</v>
      </c>
      <c r="K2770" s="396">
        <v>70000000</v>
      </c>
      <c r="L2770" s="395">
        <v>1</v>
      </c>
      <c r="M2770" s="137" t="s">
        <v>268</v>
      </c>
      <c r="N2770" s="145" t="s">
        <v>4544</v>
      </c>
      <c r="O2770" s="173" t="s">
        <v>68</v>
      </c>
      <c r="P2770" s="138" t="s">
        <v>35</v>
      </c>
      <c r="Q2770" s="138" t="s">
        <v>3942</v>
      </c>
    </row>
    <row r="2771" spans="1:17" ht="38.25" x14ac:dyDescent="0.2">
      <c r="A2771" s="265" t="s">
        <v>4552</v>
      </c>
      <c r="B2771" s="137" t="s">
        <v>4553</v>
      </c>
      <c r="C2771" s="151" t="s">
        <v>356</v>
      </c>
      <c r="D2771" s="164" t="s">
        <v>4541</v>
      </c>
      <c r="E2771" s="139" t="s">
        <v>942</v>
      </c>
      <c r="F2771" s="186" t="s">
        <v>4542</v>
      </c>
      <c r="G2771" s="395">
        <v>93141506</v>
      </c>
      <c r="H2771" s="395" t="s">
        <v>4543</v>
      </c>
      <c r="I2771" s="174">
        <v>16</v>
      </c>
      <c r="J2771" s="141" t="s">
        <v>33</v>
      </c>
      <c r="K2771" s="396">
        <v>14112246</v>
      </c>
      <c r="L2771" s="395">
        <v>1</v>
      </c>
      <c r="M2771" s="137" t="s">
        <v>268</v>
      </c>
      <c r="N2771" s="145" t="s">
        <v>4544</v>
      </c>
      <c r="O2771" s="173" t="s">
        <v>68</v>
      </c>
      <c r="P2771" s="138" t="s">
        <v>35</v>
      </c>
      <c r="Q2771" s="138" t="s">
        <v>3942</v>
      </c>
    </row>
    <row r="2772" spans="1:17" ht="38.25" x14ac:dyDescent="0.2">
      <c r="A2772" s="265" t="s">
        <v>4554</v>
      </c>
      <c r="B2772" s="137" t="s">
        <v>4555</v>
      </c>
      <c r="C2772" s="151" t="s">
        <v>356</v>
      </c>
      <c r="D2772" s="164" t="s">
        <v>4541</v>
      </c>
      <c r="E2772" s="139" t="s">
        <v>942</v>
      </c>
      <c r="F2772" s="186" t="s">
        <v>4542</v>
      </c>
      <c r="G2772" s="395">
        <v>93141506</v>
      </c>
      <c r="H2772" s="395" t="s">
        <v>4543</v>
      </c>
      <c r="I2772" s="174">
        <v>16</v>
      </c>
      <c r="J2772" s="141" t="s">
        <v>33</v>
      </c>
      <c r="K2772" s="396">
        <v>26000000</v>
      </c>
      <c r="L2772" s="395">
        <v>1</v>
      </c>
      <c r="M2772" s="137" t="s">
        <v>268</v>
      </c>
      <c r="N2772" s="145" t="s">
        <v>4544</v>
      </c>
      <c r="O2772" s="173" t="s">
        <v>68</v>
      </c>
      <c r="P2772" s="138" t="s">
        <v>35</v>
      </c>
      <c r="Q2772" s="138" t="s">
        <v>3942</v>
      </c>
    </row>
    <row r="2773" spans="1:17" ht="38.25" x14ac:dyDescent="0.2">
      <c r="A2773" s="265" t="s">
        <v>4556</v>
      </c>
      <c r="B2773" s="137" t="s">
        <v>4557</v>
      </c>
      <c r="C2773" s="151" t="s">
        <v>356</v>
      </c>
      <c r="D2773" s="164" t="s">
        <v>4124</v>
      </c>
      <c r="E2773" s="139" t="s">
        <v>842</v>
      </c>
      <c r="F2773" s="398" t="s">
        <v>338</v>
      </c>
      <c r="G2773" s="395">
        <v>72101507</v>
      </c>
      <c r="H2773" s="398" t="s">
        <v>4125</v>
      </c>
      <c r="I2773" s="174">
        <v>16</v>
      </c>
      <c r="J2773" s="141" t="s">
        <v>33</v>
      </c>
      <c r="K2773" s="389">
        <v>100000000</v>
      </c>
      <c r="L2773" s="395">
        <v>1</v>
      </c>
      <c r="M2773" s="137" t="s">
        <v>268</v>
      </c>
      <c r="N2773" s="145" t="s">
        <v>4558</v>
      </c>
      <c r="O2773" s="173" t="s">
        <v>67</v>
      </c>
      <c r="P2773" s="138" t="s">
        <v>36</v>
      </c>
      <c r="Q2773" s="138" t="s">
        <v>4127</v>
      </c>
    </row>
    <row r="2774" spans="1:17" ht="38.25" x14ac:dyDescent="0.2">
      <c r="A2774" s="265" t="s">
        <v>4559</v>
      </c>
      <c r="B2774" s="137" t="s">
        <v>4560</v>
      </c>
      <c r="C2774" s="151" t="s">
        <v>356</v>
      </c>
      <c r="D2774" s="164" t="s">
        <v>4124</v>
      </c>
      <c r="E2774" s="139" t="s">
        <v>842</v>
      </c>
      <c r="F2774" s="398" t="s">
        <v>338</v>
      </c>
      <c r="G2774" s="395">
        <v>72101507</v>
      </c>
      <c r="H2774" s="398" t="s">
        <v>4125</v>
      </c>
      <c r="I2774" s="174">
        <v>16</v>
      </c>
      <c r="J2774" s="141" t="s">
        <v>33</v>
      </c>
      <c r="K2774" s="389">
        <v>90000000</v>
      </c>
      <c r="L2774" s="395">
        <v>1</v>
      </c>
      <c r="M2774" s="137" t="s">
        <v>268</v>
      </c>
      <c r="N2774" s="145" t="s">
        <v>4558</v>
      </c>
      <c r="O2774" s="173" t="s">
        <v>67</v>
      </c>
      <c r="P2774" s="138" t="s">
        <v>36</v>
      </c>
      <c r="Q2774" s="138" t="s">
        <v>4127</v>
      </c>
    </row>
    <row r="2775" spans="1:17" ht="38.25" x14ac:dyDescent="0.2">
      <c r="A2775" s="265" t="s">
        <v>4556</v>
      </c>
      <c r="B2775" s="137" t="s">
        <v>4557</v>
      </c>
      <c r="C2775" s="151" t="s">
        <v>356</v>
      </c>
      <c r="D2775" s="164" t="s">
        <v>4135</v>
      </c>
      <c r="E2775" s="139" t="s">
        <v>952</v>
      </c>
      <c r="F2775" s="398" t="s">
        <v>409</v>
      </c>
      <c r="G2775" s="395">
        <v>93160000</v>
      </c>
      <c r="H2775" s="398" t="s">
        <v>4561</v>
      </c>
      <c r="I2775" s="174">
        <v>10</v>
      </c>
      <c r="J2775" s="141" t="s">
        <v>33</v>
      </c>
      <c r="K2775" s="390">
        <v>2144323.6</v>
      </c>
      <c r="L2775" s="395">
        <v>1</v>
      </c>
      <c r="M2775" s="137" t="s">
        <v>268</v>
      </c>
      <c r="N2775" s="145" t="s">
        <v>4562</v>
      </c>
      <c r="O2775" s="173" t="s">
        <v>127</v>
      </c>
      <c r="P2775" s="138" t="s">
        <v>366</v>
      </c>
      <c r="Q2775" s="138" t="s">
        <v>2519</v>
      </c>
    </row>
    <row r="2776" spans="1:17" ht="51" x14ac:dyDescent="0.2">
      <c r="A2776" s="136" t="s">
        <v>4563</v>
      </c>
      <c r="B2776" s="137" t="s">
        <v>4564</v>
      </c>
      <c r="C2776" s="151" t="s">
        <v>4565</v>
      </c>
      <c r="D2776" s="164" t="s">
        <v>4069</v>
      </c>
      <c r="E2776" s="139" t="s">
        <v>776</v>
      </c>
      <c r="F2776" s="398" t="s">
        <v>229</v>
      </c>
      <c r="G2776" s="395">
        <v>14111800</v>
      </c>
      <c r="H2776" s="398" t="s">
        <v>4566</v>
      </c>
      <c r="I2776" s="174">
        <v>16</v>
      </c>
      <c r="J2776" s="141" t="s">
        <v>33</v>
      </c>
      <c r="K2776" s="390">
        <v>2000000</v>
      </c>
      <c r="L2776" s="186">
        <v>1</v>
      </c>
      <c r="M2776" s="137" t="s">
        <v>4530</v>
      </c>
      <c r="N2776" s="145" t="s">
        <v>4567</v>
      </c>
      <c r="O2776" s="173" t="s">
        <v>68</v>
      </c>
      <c r="P2776" s="138" t="s">
        <v>67</v>
      </c>
      <c r="Q2776" s="138" t="s">
        <v>683</v>
      </c>
    </row>
    <row r="2777" spans="1:17" ht="38.25" x14ac:dyDescent="0.2">
      <c r="A2777" s="136" t="s">
        <v>4563</v>
      </c>
      <c r="B2777" s="137" t="s">
        <v>4564</v>
      </c>
      <c r="C2777" s="151" t="s">
        <v>4565</v>
      </c>
      <c r="D2777" s="164" t="s">
        <v>4086</v>
      </c>
      <c r="E2777" s="139" t="s">
        <v>803</v>
      </c>
      <c r="F2777" s="398" t="s">
        <v>240</v>
      </c>
      <c r="G2777" s="395">
        <v>73101611</v>
      </c>
      <c r="H2777" s="398" t="s">
        <v>4568</v>
      </c>
      <c r="I2777" s="174">
        <v>16</v>
      </c>
      <c r="J2777" s="141" t="s">
        <v>33</v>
      </c>
      <c r="K2777" s="390">
        <v>3000000</v>
      </c>
      <c r="L2777" s="186">
        <v>1</v>
      </c>
      <c r="M2777" s="137" t="s">
        <v>4530</v>
      </c>
      <c r="N2777" s="145" t="s">
        <v>4569</v>
      </c>
      <c r="O2777" s="173" t="s">
        <v>68</v>
      </c>
      <c r="P2777" s="138" t="s">
        <v>67</v>
      </c>
      <c r="Q2777" s="138" t="s">
        <v>662</v>
      </c>
    </row>
    <row r="2778" spans="1:17" ht="51" x14ac:dyDescent="0.2">
      <c r="A2778" s="136" t="s">
        <v>4563</v>
      </c>
      <c r="B2778" s="137" t="s">
        <v>4564</v>
      </c>
      <c r="C2778" s="151" t="s">
        <v>4565</v>
      </c>
      <c r="D2778" s="164" t="s">
        <v>4022</v>
      </c>
      <c r="E2778" s="139" t="s">
        <v>812</v>
      </c>
      <c r="F2778" s="398" t="s">
        <v>262</v>
      </c>
      <c r="G2778" s="395">
        <v>39131714</v>
      </c>
      <c r="H2778" s="398" t="s">
        <v>4570</v>
      </c>
      <c r="I2778" s="174">
        <v>16</v>
      </c>
      <c r="J2778" s="141" t="s">
        <v>33</v>
      </c>
      <c r="K2778" s="390">
        <v>4000000</v>
      </c>
      <c r="L2778" s="399">
        <v>100</v>
      </c>
      <c r="M2778" s="137" t="s">
        <v>4571</v>
      </c>
      <c r="N2778" s="145" t="s">
        <v>4572</v>
      </c>
      <c r="O2778" s="173" t="s">
        <v>35</v>
      </c>
      <c r="P2778" s="138" t="s">
        <v>79</v>
      </c>
      <c r="Q2778" s="138" t="s">
        <v>683</v>
      </c>
    </row>
    <row r="2779" spans="1:17" ht="51" x14ac:dyDescent="0.2">
      <c r="A2779" s="136" t="s">
        <v>4563</v>
      </c>
      <c r="B2779" s="137" t="s">
        <v>4564</v>
      </c>
      <c r="C2779" s="151" t="s">
        <v>4565</v>
      </c>
      <c r="D2779" s="164" t="s">
        <v>4022</v>
      </c>
      <c r="E2779" s="139" t="s">
        <v>812</v>
      </c>
      <c r="F2779" s="398" t="s">
        <v>262</v>
      </c>
      <c r="G2779" s="395">
        <v>39131714</v>
      </c>
      <c r="H2779" s="398" t="s">
        <v>4573</v>
      </c>
      <c r="I2779" s="174">
        <v>16</v>
      </c>
      <c r="J2779" s="141" t="s">
        <v>33</v>
      </c>
      <c r="K2779" s="390">
        <v>1500000</v>
      </c>
      <c r="L2779" s="399">
        <v>10</v>
      </c>
      <c r="M2779" s="137" t="s">
        <v>4571</v>
      </c>
      <c r="N2779" s="145" t="s">
        <v>4572</v>
      </c>
      <c r="O2779" s="173" t="s">
        <v>35</v>
      </c>
      <c r="P2779" s="138" t="s">
        <v>79</v>
      </c>
      <c r="Q2779" s="138" t="s">
        <v>683</v>
      </c>
    </row>
    <row r="2780" spans="1:17" ht="38.25" x14ac:dyDescent="0.2">
      <c r="A2780" s="136" t="s">
        <v>4563</v>
      </c>
      <c r="B2780" s="137" t="s">
        <v>4564</v>
      </c>
      <c r="C2780" s="151" t="s">
        <v>4565</v>
      </c>
      <c r="D2780" s="164" t="s">
        <v>4124</v>
      </c>
      <c r="E2780" s="139" t="s">
        <v>842</v>
      </c>
      <c r="F2780" s="398" t="s">
        <v>338</v>
      </c>
      <c r="G2780" s="395">
        <v>72121406</v>
      </c>
      <c r="H2780" s="398" t="s">
        <v>2932</v>
      </c>
      <c r="I2780" s="174">
        <v>16</v>
      </c>
      <c r="J2780" s="141" t="s">
        <v>33</v>
      </c>
      <c r="K2780" s="390">
        <v>20000000</v>
      </c>
      <c r="L2780" s="399">
        <v>1</v>
      </c>
      <c r="M2780" s="137" t="s">
        <v>268</v>
      </c>
      <c r="N2780" s="145" t="s">
        <v>4574</v>
      </c>
      <c r="O2780" s="173" t="s">
        <v>67</v>
      </c>
      <c r="P2780" s="138" t="s">
        <v>36</v>
      </c>
      <c r="Q2780" s="138" t="s">
        <v>4127</v>
      </c>
    </row>
    <row r="2781" spans="1:17" ht="38.25" x14ac:dyDescent="0.2">
      <c r="A2781" s="136" t="s">
        <v>4563</v>
      </c>
      <c r="B2781" s="137" t="s">
        <v>4564</v>
      </c>
      <c r="C2781" s="151" t="s">
        <v>4565</v>
      </c>
      <c r="D2781" s="164" t="s">
        <v>4135</v>
      </c>
      <c r="E2781" s="139" t="s">
        <v>858</v>
      </c>
      <c r="F2781" s="398" t="s">
        <v>363</v>
      </c>
      <c r="G2781" s="395">
        <v>83101804</v>
      </c>
      <c r="H2781" s="398" t="s">
        <v>4575</v>
      </c>
      <c r="I2781" s="174">
        <v>10</v>
      </c>
      <c r="J2781" s="141" t="s">
        <v>33</v>
      </c>
      <c r="K2781" s="390">
        <v>99900000</v>
      </c>
      <c r="L2781" s="395">
        <v>1</v>
      </c>
      <c r="M2781" s="137" t="s">
        <v>268</v>
      </c>
      <c r="N2781" s="145" t="s">
        <v>4576</v>
      </c>
      <c r="O2781" s="173" t="s">
        <v>127</v>
      </c>
      <c r="P2781" s="138" t="s">
        <v>366</v>
      </c>
      <c r="Q2781" s="138" t="s">
        <v>2519</v>
      </c>
    </row>
    <row r="2782" spans="1:17" ht="38.25" x14ac:dyDescent="0.2">
      <c r="A2782" s="136" t="s">
        <v>4563</v>
      </c>
      <c r="B2782" s="137" t="s">
        <v>4564</v>
      </c>
      <c r="C2782" s="151" t="s">
        <v>4565</v>
      </c>
      <c r="D2782" s="164" t="s">
        <v>4135</v>
      </c>
      <c r="E2782" s="139" t="s">
        <v>858</v>
      </c>
      <c r="F2782" s="398" t="s">
        <v>363</v>
      </c>
      <c r="G2782" s="395">
        <v>83101601</v>
      </c>
      <c r="H2782" s="398" t="s">
        <v>4577</v>
      </c>
      <c r="I2782" s="174">
        <v>10</v>
      </c>
      <c r="J2782" s="141" t="s">
        <v>33</v>
      </c>
      <c r="K2782" s="390">
        <v>200000</v>
      </c>
      <c r="L2782" s="395">
        <v>1</v>
      </c>
      <c r="M2782" s="137" t="s">
        <v>268</v>
      </c>
      <c r="N2782" s="145" t="s">
        <v>4578</v>
      </c>
      <c r="O2782" s="173" t="s">
        <v>127</v>
      </c>
      <c r="P2782" s="138" t="s">
        <v>366</v>
      </c>
      <c r="Q2782" s="138" t="s">
        <v>2519</v>
      </c>
    </row>
    <row r="2783" spans="1:17" ht="51" x14ac:dyDescent="0.2">
      <c r="A2783" s="136" t="s">
        <v>4563</v>
      </c>
      <c r="B2783" s="137" t="s">
        <v>4564</v>
      </c>
      <c r="C2783" s="151" t="s">
        <v>4565</v>
      </c>
      <c r="D2783" s="164" t="s">
        <v>4146</v>
      </c>
      <c r="E2783" s="139" t="s">
        <v>874</v>
      </c>
      <c r="F2783" s="398" t="s">
        <v>371</v>
      </c>
      <c r="G2783" s="395">
        <v>76111500</v>
      </c>
      <c r="H2783" s="398" t="s">
        <v>2632</v>
      </c>
      <c r="I2783" s="174">
        <v>16</v>
      </c>
      <c r="J2783" s="141" t="s">
        <v>33</v>
      </c>
      <c r="K2783" s="390">
        <v>84275100.023999989</v>
      </c>
      <c r="L2783" s="395">
        <v>1</v>
      </c>
      <c r="M2783" s="137" t="s">
        <v>268</v>
      </c>
      <c r="N2783" s="145" t="s">
        <v>4579</v>
      </c>
      <c r="O2783" s="173" t="s">
        <v>127</v>
      </c>
      <c r="P2783" s="138" t="s">
        <v>68</v>
      </c>
      <c r="Q2783" s="138" t="s">
        <v>662</v>
      </c>
    </row>
    <row r="2784" spans="1:17" ht="51" x14ac:dyDescent="0.2">
      <c r="A2784" s="136" t="s">
        <v>4563</v>
      </c>
      <c r="B2784" s="137" t="s">
        <v>4564</v>
      </c>
      <c r="C2784" s="151" t="s">
        <v>4565</v>
      </c>
      <c r="D2784" s="164" t="s">
        <v>4086</v>
      </c>
      <c r="E2784" s="139" t="s">
        <v>874</v>
      </c>
      <c r="F2784" s="398" t="s">
        <v>371</v>
      </c>
      <c r="G2784" s="395">
        <v>76111500</v>
      </c>
      <c r="H2784" s="398" t="s">
        <v>4358</v>
      </c>
      <c r="I2784" s="174">
        <v>16</v>
      </c>
      <c r="J2784" s="141" t="s">
        <v>230</v>
      </c>
      <c r="K2784" s="390">
        <v>56183400.015999995</v>
      </c>
      <c r="L2784" s="395">
        <v>1</v>
      </c>
      <c r="M2784" s="137" t="s">
        <v>268</v>
      </c>
      <c r="N2784" s="145" t="s">
        <v>4579</v>
      </c>
      <c r="O2784" s="173" t="s">
        <v>79</v>
      </c>
      <c r="P2784" s="138" t="s">
        <v>901</v>
      </c>
      <c r="Q2784" s="138" t="s">
        <v>683</v>
      </c>
    </row>
    <row r="2785" spans="1:17" ht="51" x14ac:dyDescent="0.2">
      <c r="A2785" s="136" t="s">
        <v>4563</v>
      </c>
      <c r="B2785" s="137" t="s">
        <v>4564</v>
      </c>
      <c r="C2785" s="151" t="s">
        <v>4565</v>
      </c>
      <c r="D2785" s="164" t="s">
        <v>4146</v>
      </c>
      <c r="E2785" s="139" t="s">
        <v>874</v>
      </c>
      <c r="F2785" s="398" t="s">
        <v>371</v>
      </c>
      <c r="G2785" s="395">
        <v>76111500</v>
      </c>
      <c r="H2785" s="398" t="s">
        <v>4357</v>
      </c>
      <c r="I2785" s="174">
        <v>16</v>
      </c>
      <c r="J2785" s="141" t="s">
        <v>230</v>
      </c>
      <c r="K2785" s="390">
        <v>19541499.960000001</v>
      </c>
      <c r="L2785" s="395">
        <v>1</v>
      </c>
      <c r="M2785" s="137" t="s">
        <v>268</v>
      </c>
      <c r="N2785" s="145" t="s">
        <v>4579</v>
      </c>
      <c r="O2785" s="173" t="s">
        <v>127</v>
      </c>
      <c r="P2785" s="138" t="s">
        <v>127</v>
      </c>
      <c r="Q2785" s="138" t="s">
        <v>662</v>
      </c>
    </row>
    <row r="2786" spans="1:17" ht="51" x14ac:dyDescent="0.2">
      <c r="A2786" s="136" t="s">
        <v>4545</v>
      </c>
      <c r="B2786" s="137" t="s">
        <v>4546</v>
      </c>
      <c r="C2786" s="151" t="s">
        <v>4580</v>
      </c>
      <c r="D2786" s="164" t="s">
        <v>4069</v>
      </c>
      <c r="E2786" s="139" t="s">
        <v>776</v>
      </c>
      <c r="F2786" s="398" t="s">
        <v>229</v>
      </c>
      <c r="G2786" s="395">
        <v>31201610</v>
      </c>
      <c r="H2786" s="398" t="s">
        <v>2161</v>
      </c>
      <c r="I2786" s="174">
        <v>16</v>
      </c>
      <c r="J2786" s="141" t="s">
        <v>33</v>
      </c>
      <c r="K2786" s="390">
        <v>360000</v>
      </c>
      <c r="L2786" s="399">
        <v>20</v>
      </c>
      <c r="M2786" s="137" t="s">
        <v>34</v>
      </c>
      <c r="N2786" s="145" t="s">
        <v>4567</v>
      </c>
      <c r="O2786" s="173" t="s">
        <v>68</v>
      </c>
      <c r="P2786" s="138" t="s">
        <v>67</v>
      </c>
      <c r="Q2786" s="138" t="s">
        <v>683</v>
      </c>
    </row>
    <row r="2787" spans="1:17" ht="51" x14ac:dyDescent="0.2">
      <c r="A2787" s="136" t="s">
        <v>4545</v>
      </c>
      <c r="B2787" s="137" t="s">
        <v>4546</v>
      </c>
      <c r="C2787" s="151" t="s">
        <v>4580</v>
      </c>
      <c r="D2787" s="164" t="s">
        <v>4069</v>
      </c>
      <c r="E2787" s="139" t="s">
        <v>776</v>
      </c>
      <c r="F2787" s="398" t="s">
        <v>229</v>
      </c>
      <c r="G2787" s="395">
        <v>31201600</v>
      </c>
      <c r="H2787" s="398" t="s">
        <v>4581</v>
      </c>
      <c r="I2787" s="174">
        <v>16</v>
      </c>
      <c r="J2787" s="141" t="s">
        <v>33</v>
      </c>
      <c r="K2787" s="390">
        <v>540000</v>
      </c>
      <c r="L2787" s="399">
        <v>30</v>
      </c>
      <c r="M2787" s="137" t="s">
        <v>34</v>
      </c>
      <c r="N2787" s="145" t="s">
        <v>4567</v>
      </c>
      <c r="O2787" s="173" t="s">
        <v>68</v>
      </c>
      <c r="P2787" s="138" t="s">
        <v>67</v>
      </c>
      <c r="Q2787" s="138" t="s">
        <v>683</v>
      </c>
    </row>
    <row r="2788" spans="1:17" ht="51" x14ac:dyDescent="0.2">
      <c r="A2788" s="136" t="s">
        <v>4545</v>
      </c>
      <c r="B2788" s="137" t="s">
        <v>4546</v>
      </c>
      <c r="C2788" s="151" t="s">
        <v>4580</v>
      </c>
      <c r="D2788" s="164" t="s">
        <v>4069</v>
      </c>
      <c r="E2788" s="139" t="s">
        <v>776</v>
      </c>
      <c r="F2788" s="398" t="s">
        <v>229</v>
      </c>
      <c r="G2788" s="395">
        <v>14121812</v>
      </c>
      <c r="H2788" s="398" t="s">
        <v>4582</v>
      </c>
      <c r="I2788" s="174">
        <v>16</v>
      </c>
      <c r="J2788" s="141" t="s">
        <v>33</v>
      </c>
      <c r="K2788" s="390">
        <v>120000</v>
      </c>
      <c r="L2788" s="399">
        <v>6</v>
      </c>
      <c r="M2788" s="137" t="s">
        <v>34</v>
      </c>
      <c r="N2788" s="145" t="s">
        <v>4567</v>
      </c>
      <c r="O2788" s="173" t="s">
        <v>68</v>
      </c>
      <c r="P2788" s="138" t="s">
        <v>67</v>
      </c>
      <c r="Q2788" s="138" t="s">
        <v>683</v>
      </c>
    </row>
    <row r="2789" spans="1:17" ht="51" x14ac:dyDescent="0.2">
      <c r="A2789" s="136" t="s">
        <v>4545</v>
      </c>
      <c r="B2789" s="137" t="s">
        <v>4546</v>
      </c>
      <c r="C2789" s="151" t="s">
        <v>4580</v>
      </c>
      <c r="D2789" s="164" t="s">
        <v>4069</v>
      </c>
      <c r="E2789" s="139" t="s">
        <v>776</v>
      </c>
      <c r="F2789" s="398" t="s">
        <v>229</v>
      </c>
      <c r="G2789" s="395">
        <v>43211802</v>
      </c>
      <c r="H2789" s="398" t="s">
        <v>4583</v>
      </c>
      <c r="I2789" s="174">
        <v>16</v>
      </c>
      <c r="J2789" s="141" t="s">
        <v>33</v>
      </c>
      <c r="K2789" s="390">
        <v>300000</v>
      </c>
      <c r="L2789" s="399">
        <v>8</v>
      </c>
      <c r="M2789" s="137" t="s">
        <v>34</v>
      </c>
      <c r="N2789" s="145" t="s">
        <v>4567</v>
      </c>
      <c r="O2789" s="173" t="s">
        <v>68</v>
      </c>
      <c r="P2789" s="138" t="s">
        <v>67</v>
      </c>
      <c r="Q2789" s="138" t="s">
        <v>683</v>
      </c>
    </row>
    <row r="2790" spans="1:17" ht="51" x14ac:dyDescent="0.2">
      <c r="A2790" s="136" t="s">
        <v>4545</v>
      </c>
      <c r="B2790" s="137" t="s">
        <v>4546</v>
      </c>
      <c r="C2790" s="151" t="s">
        <v>4580</v>
      </c>
      <c r="D2790" s="164" t="s">
        <v>4069</v>
      </c>
      <c r="E2790" s="139" t="s">
        <v>776</v>
      </c>
      <c r="F2790" s="398" t="s">
        <v>229</v>
      </c>
      <c r="G2790" s="395">
        <v>44121701</v>
      </c>
      <c r="H2790" s="398" t="s">
        <v>4584</v>
      </c>
      <c r="I2790" s="174">
        <v>16</v>
      </c>
      <c r="J2790" s="141" t="s">
        <v>33</v>
      </c>
      <c r="K2790" s="390">
        <v>200000</v>
      </c>
      <c r="L2790" s="399">
        <v>8</v>
      </c>
      <c r="M2790" s="137" t="s">
        <v>34</v>
      </c>
      <c r="N2790" s="145" t="s">
        <v>4567</v>
      </c>
      <c r="O2790" s="173" t="s">
        <v>68</v>
      </c>
      <c r="P2790" s="138" t="s">
        <v>67</v>
      </c>
      <c r="Q2790" s="138" t="s">
        <v>683</v>
      </c>
    </row>
    <row r="2791" spans="1:17" ht="51" x14ac:dyDescent="0.2">
      <c r="A2791" s="136" t="s">
        <v>4545</v>
      </c>
      <c r="B2791" s="137" t="s">
        <v>4546</v>
      </c>
      <c r="C2791" s="151" t="s">
        <v>4580</v>
      </c>
      <c r="D2791" s="164" t="s">
        <v>4069</v>
      </c>
      <c r="E2791" s="139" t="s">
        <v>776</v>
      </c>
      <c r="F2791" s="398" t="s">
        <v>229</v>
      </c>
      <c r="G2791" s="395">
        <v>31201503</v>
      </c>
      <c r="H2791" s="398" t="s">
        <v>4585</v>
      </c>
      <c r="I2791" s="174">
        <v>16</v>
      </c>
      <c r="J2791" s="141" t="s">
        <v>33</v>
      </c>
      <c r="K2791" s="390">
        <v>480000</v>
      </c>
      <c r="L2791" s="399">
        <v>20</v>
      </c>
      <c r="M2791" s="137" t="s">
        <v>34</v>
      </c>
      <c r="N2791" s="145" t="s">
        <v>4567</v>
      </c>
      <c r="O2791" s="173" t="s">
        <v>68</v>
      </c>
      <c r="P2791" s="138" t="s">
        <v>67</v>
      </c>
      <c r="Q2791" s="138" t="s">
        <v>683</v>
      </c>
    </row>
    <row r="2792" spans="1:17" ht="51" x14ac:dyDescent="0.2">
      <c r="A2792" s="136" t="s">
        <v>4545</v>
      </c>
      <c r="B2792" s="137" t="s">
        <v>4546</v>
      </c>
      <c r="C2792" s="151" t="s">
        <v>4580</v>
      </c>
      <c r="D2792" s="164" t="s">
        <v>4022</v>
      </c>
      <c r="E2792" s="139" t="s">
        <v>812</v>
      </c>
      <c r="F2792" s="398" t="s">
        <v>262</v>
      </c>
      <c r="G2792" s="395">
        <v>39131714</v>
      </c>
      <c r="H2792" s="398" t="s">
        <v>4586</v>
      </c>
      <c r="I2792" s="174">
        <v>16</v>
      </c>
      <c r="J2792" s="141" t="s">
        <v>33</v>
      </c>
      <c r="K2792" s="390">
        <v>1000000</v>
      </c>
      <c r="L2792" s="186">
        <v>4</v>
      </c>
      <c r="M2792" s="137" t="s">
        <v>34</v>
      </c>
      <c r="N2792" s="145" t="s">
        <v>4587</v>
      </c>
      <c r="O2792" s="173" t="s">
        <v>35</v>
      </c>
      <c r="P2792" s="138" t="s">
        <v>79</v>
      </c>
      <c r="Q2792" s="138" t="s">
        <v>683</v>
      </c>
    </row>
    <row r="2793" spans="1:17" ht="51" x14ac:dyDescent="0.2">
      <c r="A2793" s="136" t="s">
        <v>4545</v>
      </c>
      <c r="B2793" s="137" t="s">
        <v>4546</v>
      </c>
      <c r="C2793" s="151" t="s">
        <v>4580</v>
      </c>
      <c r="D2793" s="164" t="s">
        <v>4022</v>
      </c>
      <c r="E2793" s="139" t="s">
        <v>812</v>
      </c>
      <c r="F2793" s="398" t="s">
        <v>262</v>
      </c>
      <c r="G2793" s="395">
        <v>24102004</v>
      </c>
      <c r="H2793" s="398" t="s">
        <v>4588</v>
      </c>
      <c r="I2793" s="174">
        <v>16</v>
      </c>
      <c r="J2793" s="141" t="s">
        <v>33</v>
      </c>
      <c r="K2793" s="390">
        <v>3200000</v>
      </c>
      <c r="L2793" s="186">
        <v>8</v>
      </c>
      <c r="M2793" s="137" t="s">
        <v>34</v>
      </c>
      <c r="N2793" s="145" t="s">
        <v>4587</v>
      </c>
      <c r="O2793" s="173" t="s">
        <v>35</v>
      </c>
      <c r="P2793" s="138" t="s">
        <v>79</v>
      </c>
      <c r="Q2793" s="138" t="s">
        <v>683</v>
      </c>
    </row>
    <row r="2794" spans="1:17" ht="38.25" x14ac:dyDescent="0.2">
      <c r="A2794" s="136" t="s">
        <v>4545</v>
      </c>
      <c r="B2794" s="137" t="s">
        <v>4546</v>
      </c>
      <c r="C2794" s="151" t="s">
        <v>4580</v>
      </c>
      <c r="D2794" s="164" t="s">
        <v>4086</v>
      </c>
      <c r="E2794" s="139" t="s">
        <v>812</v>
      </c>
      <c r="F2794" s="398" t="s">
        <v>262</v>
      </c>
      <c r="G2794" s="395">
        <v>31151504</v>
      </c>
      <c r="H2794" s="398" t="s">
        <v>4589</v>
      </c>
      <c r="I2794" s="174">
        <v>16</v>
      </c>
      <c r="J2794" s="141" t="s">
        <v>33</v>
      </c>
      <c r="K2794" s="390">
        <v>300000</v>
      </c>
      <c r="L2794" s="186">
        <v>1</v>
      </c>
      <c r="M2794" s="137" t="s">
        <v>34</v>
      </c>
      <c r="N2794" s="145" t="s">
        <v>4590</v>
      </c>
      <c r="O2794" s="173" t="s">
        <v>68</v>
      </c>
      <c r="P2794" s="138" t="s">
        <v>67</v>
      </c>
      <c r="Q2794" s="138" t="s">
        <v>662</v>
      </c>
    </row>
    <row r="2795" spans="1:17" ht="38.25" x14ac:dyDescent="0.2">
      <c r="A2795" s="136" t="s">
        <v>4545</v>
      </c>
      <c r="B2795" s="137" t="s">
        <v>4546</v>
      </c>
      <c r="C2795" s="151" t="s">
        <v>4580</v>
      </c>
      <c r="D2795" s="164" t="s">
        <v>4135</v>
      </c>
      <c r="E2795" s="139" t="s">
        <v>858</v>
      </c>
      <c r="F2795" s="398" t="s">
        <v>363</v>
      </c>
      <c r="G2795" s="395">
        <v>83101800</v>
      </c>
      <c r="H2795" s="398" t="s">
        <v>4591</v>
      </c>
      <c r="I2795" s="174">
        <v>10</v>
      </c>
      <c r="J2795" s="141" t="s">
        <v>33</v>
      </c>
      <c r="K2795" s="390">
        <v>40300000</v>
      </c>
      <c r="L2795" s="395">
        <v>1</v>
      </c>
      <c r="M2795" s="137" t="s">
        <v>268</v>
      </c>
      <c r="N2795" s="145" t="s">
        <v>4576</v>
      </c>
      <c r="O2795" s="173" t="s">
        <v>127</v>
      </c>
      <c r="P2795" s="138" t="s">
        <v>366</v>
      </c>
      <c r="Q2795" s="138" t="s">
        <v>2519</v>
      </c>
    </row>
    <row r="2796" spans="1:17" ht="38.25" x14ac:dyDescent="0.2">
      <c r="A2796" s="136" t="s">
        <v>4545</v>
      </c>
      <c r="B2796" s="137" t="s">
        <v>4546</v>
      </c>
      <c r="C2796" s="151" t="s">
        <v>4580</v>
      </c>
      <c r="D2796" s="164" t="s">
        <v>4135</v>
      </c>
      <c r="E2796" s="139" t="s">
        <v>858</v>
      </c>
      <c r="F2796" s="398" t="s">
        <v>363</v>
      </c>
      <c r="G2796" s="395">
        <v>83101601</v>
      </c>
      <c r="H2796" s="398" t="s">
        <v>4592</v>
      </c>
      <c r="I2796" s="174">
        <v>10</v>
      </c>
      <c r="J2796" s="141" t="s">
        <v>33</v>
      </c>
      <c r="K2796" s="390">
        <v>1000000</v>
      </c>
      <c r="L2796" s="395">
        <v>1</v>
      </c>
      <c r="M2796" s="137" t="s">
        <v>268</v>
      </c>
      <c r="N2796" s="145" t="s">
        <v>4578</v>
      </c>
      <c r="O2796" s="173" t="s">
        <v>127</v>
      </c>
      <c r="P2796" s="138" t="s">
        <v>366</v>
      </c>
      <c r="Q2796" s="138" t="s">
        <v>2519</v>
      </c>
    </row>
    <row r="2797" spans="1:17" ht="38.25" x14ac:dyDescent="0.2">
      <c r="A2797" s="136" t="s">
        <v>4545</v>
      </c>
      <c r="B2797" s="137" t="s">
        <v>4546</v>
      </c>
      <c r="C2797" s="151" t="s">
        <v>4580</v>
      </c>
      <c r="D2797" s="164" t="s">
        <v>4146</v>
      </c>
      <c r="E2797" s="139" t="s">
        <v>874</v>
      </c>
      <c r="F2797" s="398" t="s">
        <v>371</v>
      </c>
      <c r="G2797" s="395">
        <v>76111500</v>
      </c>
      <c r="H2797" s="398" t="s">
        <v>4593</v>
      </c>
      <c r="I2797" s="174">
        <v>16</v>
      </c>
      <c r="J2797" s="141" t="s">
        <v>230</v>
      </c>
      <c r="K2797" s="390">
        <v>18097800.505199999</v>
      </c>
      <c r="L2797" s="395">
        <v>1</v>
      </c>
      <c r="M2797" s="137" t="s">
        <v>268</v>
      </c>
      <c r="N2797" s="145" t="s">
        <v>4594</v>
      </c>
      <c r="O2797" s="173" t="s">
        <v>127</v>
      </c>
      <c r="P2797" s="138" t="s">
        <v>127</v>
      </c>
      <c r="Q2797" s="138" t="s">
        <v>662</v>
      </c>
    </row>
    <row r="2798" spans="1:17" ht="38.25" x14ac:dyDescent="0.2">
      <c r="A2798" s="136" t="s">
        <v>4545</v>
      </c>
      <c r="B2798" s="137" t="s">
        <v>4546</v>
      </c>
      <c r="C2798" s="151" t="s">
        <v>4580</v>
      </c>
      <c r="D2798" s="164" t="s">
        <v>4146</v>
      </c>
      <c r="E2798" s="139" t="s">
        <v>874</v>
      </c>
      <c r="F2798" s="398" t="s">
        <v>371</v>
      </c>
      <c r="G2798" s="395">
        <v>76111500</v>
      </c>
      <c r="H2798" s="398" t="s">
        <v>4595</v>
      </c>
      <c r="I2798" s="174">
        <v>16</v>
      </c>
      <c r="J2798" s="141" t="s">
        <v>33</v>
      </c>
      <c r="K2798" s="390">
        <v>65450000</v>
      </c>
      <c r="L2798" s="395">
        <v>1</v>
      </c>
      <c r="M2798" s="137" t="s">
        <v>268</v>
      </c>
      <c r="N2798" s="145" t="s">
        <v>4594</v>
      </c>
      <c r="O2798" s="173" t="s">
        <v>127</v>
      </c>
      <c r="P2798" s="138" t="s">
        <v>68</v>
      </c>
      <c r="Q2798" s="138" t="s">
        <v>662</v>
      </c>
    </row>
    <row r="2799" spans="1:17" ht="51" x14ac:dyDescent="0.2">
      <c r="A2799" s="136" t="s">
        <v>4545</v>
      </c>
      <c r="B2799" s="137" t="s">
        <v>4546</v>
      </c>
      <c r="C2799" s="151" t="s">
        <v>4580</v>
      </c>
      <c r="D2799" s="164" t="s">
        <v>4086</v>
      </c>
      <c r="E2799" s="139" t="s">
        <v>874</v>
      </c>
      <c r="F2799" s="398" t="s">
        <v>371</v>
      </c>
      <c r="G2799" s="395">
        <v>76111500</v>
      </c>
      <c r="H2799" s="398" t="s">
        <v>4596</v>
      </c>
      <c r="I2799" s="174">
        <v>16</v>
      </c>
      <c r="J2799" s="141" t="s">
        <v>230</v>
      </c>
      <c r="K2799" s="390">
        <v>43452199.490000002</v>
      </c>
      <c r="L2799" s="395">
        <v>1</v>
      </c>
      <c r="M2799" s="137" t="s">
        <v>268</v>
      </c>
      <c r="N2799" s="145" t="s">
        <v>4594</v>
      </c>
      <c r="O2799" s="173" t="s">
        <v>79</v>
      </c>
      <c r="P2799" s="138" t="s">
        <v>901</v>
      </c>
      <c r="Q2799" s="138" t="s">
        <v>683</v>
      </c>
    </row>
    <row r="2800" spans="1:17" ht="51" x14ac:dyDescent="0.2">
      <c r="A2800" s="136" t="s">
        <v>4545</v>
      </c>
      <c r="B2800" s="137" t="s">
        <v>4546</v>
      </c>
      <c r="C2800" s="151" t="s">
        <v>4580</v>
      </c>
      <c r="D2800" s="164" t="s">
        <v>4185</v>
      </c>
      <c r="E2800" s="139" t="s">
        <v>874</v>
      </c>
      <c r="F2800" s="398" t="s">
        <v>371</v>
      </c>
      <c r="G2800" s="395">
        <v>76111500</v>
      </c>
      <c r="H2800" s="398" t="s">
        <v>4597</v>
      </c>
      <c r="I2800" s="174">
        <v>16</v>
      </c>
      <c r="J2800" s="141" t="s">
        <v>33</v>
      </c>
      <c r="K2800" s="390">
        <v>1000000</v>
      </c>
      <c r="L2800" s="395">
        <v>1</v>
      </c>
      <c r="M2800" s="137" t="s">
        <v>268</v>
      </c>
      <c r="N2800" s="145" t="s">
        <v>4598</v>
      </c>
      <c r="O2800" s="173" t="s">
        <v>67</v>
      </c>
      <c r="P2800" s="138" t="s">
        <v>36</v>
      </c>
      <c r="Q2800" s="138" t="s">
        <v>464</v>
      </c>
    </row>
    <row r="2801" spans="1:19" ht="63.75" x14ac:dyDescent="0.2">
      <c r="A2801" s="136" t="s">
        <v>4545</v>
      </c>
      <c r="B2801" s="137" t="s">
        <v>4546</v>
      </c>
      <c r="C2801" s="151" t="s">
        <v>4580</v>
      </c>
      <c r="D2801" s="164" t="s">
        <v>4171</v>
      </c>
      <c r="E2801" s="139" t="s">
        <v>874</v>
      </c>
      <c r="F2801" s="398" t="s">
        <v>371</v>
      </c>
      <c r="G2801" s="395">
        <v>76111500</v>
      </c>
      <c r="H2801" s="398" t="s">
        <v>4599</v>
      </c>
      <c r="I2801" s="174">
        <v>16</v>
      </c>
      <c r="J2801" s="141" t="s">
        <v>33</v>
      </c>
      <c r="K2801" s="390">
        <v>3000000</v>
      </c>
      <c r="L2801" s="395">
        <v>1</v>
      </c>
      <c r="M2801" s="137" t="s">
        <v>268</v>
      </c>
      <c r="N2801" s="145" t="s">
        <v>4600</v>
      </c>
      <c r="O2801" s="173" t="s">
        <v>68</v>
      </c>
      <c r="P2801" s="138" t="s">
        <v>67</v>
      </c>
      <c r="Q2801" s="138" t="s">
        <v>464</v>
      </c>
    </row>
    <row r="2802" spans="1:19" ht="51" x14ac:dyDescent="0.2">
      <c r="A2802" s="136" t="s">
        <v>4545</v>
      </c>
      <c r="B2802" s="137" t="s">
        <v>4546</v>
      </c>
      <c r="C2802" s="151" t="s">
        <v>4580</v>
      </c>
      <c r="D2802" s="164" t="s">
        <v>4168</v>
      </c>
      <c r="E2802" s="139" t="s">
        <v>880</v>
      </c>
      <c r="F2802" s="398" t="s">
        <v>374</v>
      </c>
      <c r="G2802" s="395">
        <v>72101516</v>
      </c>
      <c r="H2802" s="398" t="s">
        <v>4601</v>
      </c>
      <c r="I2802" s="174">
        <v>16</v>
      </c>
      <c r="J2802" s="141" t="s">
        <v>33</v>
      </c>
      <c r="K2802" s="390">
        <v>300000</v>
      </c>
      <c r="L2802" s="395">
        <v>1</v>
      </c>
      <c r="M2802" s="137" t="s">
        <v>268</v>
      </c>
      <c r="N2802" s="145" t="s">
        <v>4602</v>
      </c>
      <c r="O2802" s="173" t="s">
        <v>127</v>
      </c>
      <c r="P2802" s="138" t="s">
        <v>68</v>
      </c>
      <c r="Q2802" s="138" t="s">
        <v>464</v>
      </c>
    </row>
    <row r="2803" spans="1:19" ht="38.25" x14ac:dyDescent="0.2">
      <c r="A2803" s="136" t="s">
        <v>4545</v>
      </c>
      <c r="B2803" s="137" t="s">
        <v>4546</v>
      </c>
      <c r="C2803" s="151" t="s">
        <v>4580</v>
      </c>
      <c r="D2803" s="164" t="s">
        <v>4135</v>
      </c>
      <c r="E2803" s="139" t="s">
        <v>957</v>
      </c>
      <c r="F2803" s="398" t="s">
        <v>958</v>
      </c>
      <c r="G2803" s="395">
        <v>93142005</v>
      </c>
      <c r="H2803" s="398" t="s">
        <v>958</v>
      </c>
      <c r="I2803" s="174">
        <v>10</v>
      </c>
      <c r="J2803" s="141" t="s">
        <v>33</v>
      </c>
      <c r="K2803" s="390">
        <v>10000000</v>
      </c>
      <c r="L2803" s="395">
        <v>1</v>
      </c>
      <c r="M2803" s="137" t="s">
        <v>268</v>
      </c>
      <c r="N2803" s="145" t="s">
        <v>4603</v>
      </c>
      <c r="O2803" s="173" t="s">
        <v>127</v>
      </c>
      <c r="P2803" s="138" t="s">
        <v>366</v>
      </c>
      <c r="Q2803" s="138" t="s">
        <v>2519</v>
      </c>
    </row>
    <row r="2804" spans="1:19" s="117" customFormat="1" ht="41.25" customHeight="1" x14ac:dyDescent="0.2">
      <c r="A2804" s="399" t="s">
        <v>4604</v>
      </c>
      <c r="B2804" s="186" t="s">
        <v>4605</v>
      </c>
      <c r="C2804" s="400" t="s">
        <v>4606</v>
      </c>
      <c r="D2804" s="400" t="s">
        <v>4607</v>
      </c>
      <c r="E2804" s="236" t="s">
        <v>781</v>
      </c>
      <c r="F2804" s="401" t="s">
        <v>233</v>
      </c>
      <c r="G2804" s="402">
        <v>78181701</v>
      </c>
      <c r="H2804" s="256" t="s">
        <v>4608</v>
      </c>
      <c r="I2804" s="152">
        <v>10</v>
      </c>
      <c r="J2804" s="403" t="s">
        <v>230</v>
      </c>
      <c r="K2804" s="404">
        <v>120000000</v>
      </c>
      <c r="L2804" s="143">
        <v>1</v>
      </c>
      <c r="M2804" s="153"/>
      <c r="N2804" s="369"/>
      <c r="O2804" s="212" t="s">
        <v>2635</v>
      </c>
      <c r="P2804" s="212" t="s">
        <v>2635</v>
      </c>
      <c r="Q2804" s="405" t="s">
        <v>4609</v>
      </c>
      <c r="S2804" s="118"/>
    </row>
    <row r="2805" spans="1:19" s="117" customFormat="1" ht="41.25" customHeight="1" x14ac:dyDescent="0.2">
      <c r="A2805" s="399" t="s">
        <v>4610</v>
      </c>
      <c r="B2805" s="271" t="s">
        <v>4611</v>
      </c>
      <c r="C2805" s="400" t="s">
        <v>4606</v>
      </c>
      <c r="D2805" s="400" t="s">
        <v>4612</v>
      </c>
      <c r="E2805" s="236" t="s">
        <v>781</v>
      </c>
      <c r="F2805" s="401" t="s">
        <v>233</v>
      </c>
      <c r="G2805" s="402">
        <v>78181701</v>
      </c>
      <c r="H2805" s="256" t="s">
        <v>4613</v>
      </c>
      <c r="I2805" s="152">
        <v>10</v>
      </c>
      <c r="J2805" s="403" t="s">
        <v>230</v>
      </c>
      <c r="K2805" s="404">
        <v>750000000</v>
      </c>
      <c r="L2805" s="143">
        <v>1</v>
      </c>
      <c r="M2805" s="169"/>
      <c r="N2805" s="372"/>
      <c r="O2805" s="212" t="s">
        <v>2635</v>
      </c>
      <c r="P2805" s="212" t="s">
        <v>2635</v>
      </c>
      <c r="Q2805" s="405" t="s">
        <v>4609</v>
      </c>
    </row>
    <row r="2806" spans="1:19" s="117" customFormat="1" ht="41.25" customHeight="1" x14ac:dyDescent="0.2">
      <c r="A2806" s="399" t="s">
        <v>4604</v>
      </c>
      <c r="B2806" s="186" t="s">
        <v>4605</v>
      </c>
      <c r="C2806" s="400" t="s">
        <v>4606</v>
      </c>
      <c r="D2806" s="400" t="s">
        <v>4607</v>
      </c>
      <c r="E2806" s="236" t="s">
        <v>781</v>
      </c>
      <c r="F2806" s="401" t="s">
        <v>233</v>
      </c>
      <c r="G2806" s="402">
        <v>78181701</v>
      </c>
      <c r="H2806" s="256" t="s">
        <v>4614</v>
      </c>
      <c r="I2806" s="152">
        <v>10</v>
      </c>
      <c r="J2806" s="403" t="s">
        <v>230</v>
      </c>
      <c r="K2806" s="404">
        <v>60000000</v>
      </c>
      <c r="L2806" s="143">
        <v>1</v>
      </c>
      <c r="M2806" s="169"/>
      <c r="N2806" s="372"/>
      <c r="O2806" s="212" t="s">
        <v>2635</v>
      </c>
      <c r="P2806" s="212" t="s">
        <v>2635</v>
      </c>
      <c r="Q2806" s="405" t="s">
        <v>4609</v>
      </c>
    </row>
    <row r="2807" spans="1:19" s="117" customFormat="1" ht="41.25" customHeight="1" x14ac:dyDescent="0.2">
      <c r="A2807" s="399" t="s">
        <v>4615</v>
      </c>
      <c r="B2807" s="186" t="s">
        <v>4616</v>
      </c>
      <c r="C2807" s="400" t="s">
        <v>4606</v>
      </c>
      <c r="D2807" s="137" t="s">
        <v>4617</v>
      </c>
      <c r="E2807" s="236" t="s">
        <v>781</v>
      </c>
      <c r="F2807" s="401" t="s">
        <v>233</v>
      </c>
      <c r="G2807" s="402">
        <v>78181701</v>
      </c>
      <c r="H2807" s="256" t="s">
        <v>4618</v>
      </c>
      <c r="I2807" s="152">
        <v>10</v>
      </c>
      <c r="J2807" s="403" t="s">
        <v>230</v>
      </c>
      <c r="K2807" s="404">
        <v>50000000</v>
      </c>
      <c r="L2807" s="143">
        <v>1</v>
      </c>
      <c r="M2807" s="169"/>
      <c r="N2807" s="372"/>
      <c r="O2807" s="212" t="s">
        <v>2635</v>
      </c>
      <c r="P2807" s="212" t="s">
        <v>2635</v>
      </c>
      <c r="Q2807" s="405" t="s">
        <v>4609</v>
      </c>
    </row>
    <row r="2808" spans="1:19" s="117" customFormat="1" ht="41.25" customHeight="1" x14ac:dyDescent="0.2">
      <c r="A2808" s="399" t="s">
        <v>4610</v>
      </c>
      <c r="B2808" s="271" t="s">
        <v>4611</v>
      </c>
      <c r="C2808" s="400" t="s">
        <v>4606</v>
      </c>
      <c r="D2808" s="186" t="s">
        <v>4619</v>
      </c>
      <c r="E2808" s="236" t="s">
        <v>880</v>
      </c>
      <c r="F2808" s="401" t="s">
        <v>374</v>
      </c>
      <c r="G2808" s="402">
        <v>78181507</v>
      </c>
      <c r="H2808" s="256" t="s">
        <v>4620</v>
      </c>
      <c r="I2808" s="152">
        <v>10</v>
      </c>
      <c r="J2808" s="403" t="s">
        <v>230</v>
      </c>
      <c r="K2808" s="404">
        <v>80000000</v>
      </c>
      <c r="L2808" s="143">
        <v>1</v>
      </c>
      <c r="M2808" s="169"/>
      <c r="N2808" s="372"/>
      <c r="O2808" s="212" t="s">
        <v>2635</v>
      </c>
      <c r="P2808" s="212" t="s">
        <v>2635</v>
      </c>
      <c r="Q2808" s="405" t="s">
        <v>4609</v>
      </c>
    </row>
    <row r="2809" spans="1:19" s="117" customFormat="1" ht="41.25" customHeight="1" x14ac:dyDescent="0.2">
      <c r="A2809" s="399" t="s">
        <v>4604</v>
      </c>
      <c r="B2809" s="186" t="s">
        <v>4605</v>
      </c>
      <c r="C2809" s="400" t="s">
        <v>4606</v>
      </c>
      <c r="D2809" s="271" t="s">
        <v>4621</v>
      </c>
      <c r="E2809" s="236" t="s">
        <v>880</v>
      </c>
      <c r="F2809" s="401" t="s">
        <v>374</v>
      </c>
      <c r="G2809" s="402">
        <v>78181507</v>
      </c>
      <c r="H2809" s="256" t="s">
        <v>4622</v>
      </c>
      <c r="I2809" s="152">
        <v>10</v>
      </c>
      <c r="J2809" s="403" t="s">
        <v>230</v>
      </c>
      <c r="K2809" s="404">
        <v>20000000</v>
      </c>
      <c r="L2809" s="143">
        <v>1</v>
      </c>
      <c r="M2809" s="169"/>
      <c r="N2809" s="372"/>
      <c r="O2809" s="212" t="s">
        <v>2635</v>
      </c>
      <c r="P2809" s="212" t="s">
        <v>2635</v>
      </c>
      <c r="Q2809" s="405" t="s">
        <v>4609</v>
      </c>
    </row>
    <row r="2810" spans="1:19" s="117" customFormat="1" ht="41.25" customHeight="1" x14ac:dyDescent="0.2">
      <c r="A2810" s="399" t="s">
        <v>4610</v>
      </c>
      <c r="B2810" s="271" t="s">
        <v>4611</v>
      </c>
      <c r="C2810" s="400" t="s">
        <v>4606</v>
      </c>
      <c r="D2810" s="186" t="s">
        <v>4619</v>
      </c>
      <c r="E2810" s="236" t="s">
        <v>880</v>
      </c>
      <c r="F2810" s="401" t="s">
        <v>374</v>
      </c>
      <c r="G2810" s="402">
        <v>78181507</v>
      </c>
      <c r="H2810" s="256" t="s">
        <v>4623</v>
      </c>
      <c r="I2810" s="152">
        <v>10</v>
      </c>
      <c r="J2810" s="403" t="s">
        <v>230</v>
      </c>
      <c r="K2810" s="404">
        <v>35000000</v>
      </c>
      <c r="L2810" s="143">
        <v>1</v>
      </c>
      <c r="M2810" s="169"/>
      <c r="N2810" s="372"/>
      <c r="O2810" s="212" t="s">
        <v>2635</v>
      </c>
      <c r="P2810" s="212" t="s">
        <v>2635</v>
      </c>
      <c r="Q2810" s="405" t="s">
        <v>4609</v>
      </c>
    </row>
    <row r="2811" spans="1:19" s="117" customFormat="1" ht="41.25" customHeight="1" x14ac:dyDescent="0.2">
      <c r="A2811" s="399" t="s">
        <v>4604</v>
      </c>
      <c r="B2811" s="186" t="s">
        <v>4605</v>
      </c>
      <c r="C2811" s="400" t="s">
        <v>4606</v>
      </c>
      <c r="D2811" s="271" t="s">
        <v>4621</v>
      </c>
      <c r="E2811" s="236" t="s">
        <v>880</v>
      </c>
      <c r="F2811" s="401" t="s">
        <v>374</v>
      </c>
      <c r="G2811" s="402">
        <v>78181507</v>
      </c>
      <c r="H2811" s="256" t="s">
        <v>4623</v>
      </c>
      <c r="I2811" s="152">
        <v>10</v>
      </c>
      <c r="J2811" s="403" t="s">
        <v>230</v>
      </c>
      <c r="K2811" s="404">
        <v>18000000</v>
      </c>
      <c r="L2811" s="143">
        <v>1</v>
      </c>
      <c r="M2811" s="169"/>
      <c r="N2811" s="372"/>
      <c r="O2811" s="212" t="s">
        <v>2635</v>
      </c>
      <c r="P2811" s="212" t="s">
        <v>2635</v>
      </c>
      <c r="Q2811" s="405" t="s">
        <v>4609</v>
      </c>
    </row>
    <row r="2812" spans="1:19" s="117" customFormat="1" ht="41.25" customHeight="1" x14ac:dyDescent="0.2">
      <c r="A2812" s="399" t="s">
        <v>4610</v>
      </c>
      <c r="B2812" s="271" t="s">
        <v>4611</v>
      </c>
      <c r="C2812" s="400" t="s">
        <v>4606</v>
      </c>
      <c r="D2812" s="186" t="s">
        <v>4619</v>
      </c>
      <c r="E2812" s="236" t="s">
        <v>880</v>
      </c>
      <c r="F2812" s="401" t="s">
        <v>374</v>
      </c>
      <c r="G2812" s="402">
        <v>78181507</v>
      </c>
      <c r="H2812" s="256" t="s">
        <v>4624</v>
      </c>
      <c r="I2812" s="152">
        <v>10</v>
      </c>
      <c r="J2812" s="403" t="s">
        <v>230</v>
      </c>
      <c r="K2812" s="404">
        <v>60000000</v>
      </c>
      <c r="L2812" s="143">
        <v>1</v>
      </c>
      <c r="M2812" s="169"/>
      <c r="N2812" s="372"/>
      <c r="O2812" s="212" t="s">
        <v>2635</v>
      </c>
      <c r="P2812" s="212" t="s">
        <v>2635</v>
      </c>
      <c r="Q2812" s="405" t="s">
        <v>4609</v>
      </c>
    </row>
    <row r="2813" spans="1:19" s="117" customFormat="1" ht="41.25" customHeight="1" x14ac:dyDescent="0.2">
      <c r="A2813" s="399" t="s">
        <v>4604</v>
      </c>
      <c r="B2813" s="186" t="s">
        <v>4605</v>
      </c>
      <c r="C2813" s="400" t="s">
        <v>4606</v>
      </c>
      <c r="D2813" s="271" t="s">
        <v>4621</v>
      </c>
      <c r="E2813" s="236" t="s">
        <v>880</v>
      </c>
      <c r="F2813" s="401" t="s">
        <v>374</v>
      </c>
      <c r="G2813" s="402">
        <v>78181507</v>
      </c>
      <c r="H2813" s="256" t="s">
        <v>4625</v>
      </c>
      <c r="I2813" s="152">
        <v>10</v>
      </c>
      <c r="J2813" s="403" t="s">
        <v>230</v>
      </c>
      <c r="K2813" s="404">
        <v>30000000</v>
      </c>
      <c r="L2813" s="143">
        <v>1</v>
      </c>
      <c r="M2813" s="169"/>
      <c r="N2813" s="372"/>
      <c r="O2813" s="212" t="s">
        <v>2635</v>
      </c>
      <c r="P2813" s="212" t="s">
        <v>2635</v>
      </c>
      <c r="Q2813" s="405" t="s">
        <v>4609</v>
      </c>
    </row>
    <row r="2814" spans="1:19" s="117" customFormat="1" ht="41.25" customHeight="1" x14ac:dyDescent="0.2">
      <c r="A2814" s="399" t="s">
        <v>4610</v>
      </c>
      <c r="B2814" s="271" t="s">
        <v>4611</v>
      </c>
      <c r="C2814" s="400" t="s">
        <v>4606</v>
      </c>
      <c r="D2814" s="186" t="s">
        <v>4619</v>
      </c>
      <c r="E2814" s="236" t="s">
        <v>880</v>
      </c>
      <c r="F2814" s="401" t="s">
        <v>374</v>
      </c>
      <c r="G2814" s="402">
        <v>78181507</v>
      </c>
      <c r="H2814" s="256" t="s">
        <v>4626</v>
      </c>
      <c r="I2814" s="152">
        <v>10</v>
      </c>
      <c r="J2814" s="403" t="s">
        <v>230</v>
      </c>
      <c r="K2814" s="404">
        <v>100000000</v>
      </c>
      <c r="L2814" s="143">
        <v>1</v>
      </c>
      <c r="M2814" s="169"/>
      <c r="N2814" s="372"/>
      <c r="O2814" s="212" t="s">
        <v>2635</v>
      </c>
      <c r="P2814" s="212" t="s">
        <v>2635</v>
      </c>
      <c r="Q2814" s="405" t="s">
        <v>4609</v>
      </c>
    </row>
    <row r="2815" spans="1:19" s="117" customFormat="1" ht="41.25" customHeight="1" x14ac:dyDescent="0.2">
      <c r="A2815" s="399" t="s">
        <v>4604</v>
      </c>
      <c r="B2815" s="186" t="s">
        <v>4605</v>
      </c>
      <c r="C2815" s="400" t="s">
        <v>4606</v>
      </c>
      <c r="D2815" s="271" t="s">
        <v>4621</v>
      </c>
      <c r="E2815" s="236" t="s">
        <v>880</v>
      </c>
      <c r="F2815" s="401" t="s">
        <v>374</v>
      </c>
      <c r="G2815" s="402">
        <v>78181507</v>
      </c>
      <c r="H2815" s="256" t="s">
        <v>4627</v>
      </c>
      <c r="I2815" s="152">
        <v>10</v>
      </c>
      <c r="J2815" s="403" t="s">
        <v>230</v>
      </c>
      <c r="K2815" s="404">
        <v>37000000</v>
      </c>
      <c r="L2815" s="143">
        <v>1</v>
      </c>
      <c r="M2815" s="169"/>
      <c r="N2815" s="372"/>
      <c r="O2815" s="212" t="s">
        <v>2635</v>
      </c>
      <c r="P2815" s="212" t="s">
        <v>2635</v>
      </c>
      <c r="Q2815" s="405" t="s">
        <v>4609</v>
      </c>
    </row>
    <row r="2816" spans="1:19" s="117" customFormat="1" ht="41.25" customHeight="1" x14ac:dyDescent="0.2">
      <c r="A2816" s="399" t="s">
        <v>4610</v>
      </c>
      <c r="B2816" s="271" t="s">
        <v>4611</v>
      </c>
      <c r="C2816" s="400" t="s">
        <v>4606</v>
      </c>
      <c r="D2816" s="186" t="s">
        <v>4619</v>
      </c>
      <c r="E2816" s="236" t="s">
        <v>880</v>
      </c>
      <c r="F2816" s="401" t="s">
        <v>374</v>
      </c>
      <c r="G2816" s="402">
        <v>78181507</v>
      </c>
      <c r="H2816" s="256" t="s">
        <v>4628</v>
      </c>
      <c r="I2816" s="152">
        <v>10</v>
      </c>
      <c r="J2816" s="403" t="s">
        <v>230</v>
      </c>
      <c r="K2816" s="404">
        <v>30000000</v>
      </c>
      <c r="L2816" s="143">
        <v>1</v>
      </c>
      <c r="M2816" s="169"/>
      <c r="N2816" s="372"/>
      <c r="O2816" s="212" t="s">
        <v>2635</v>
      </c>
      <c r="P2816" s="212" t="s">
        <v>2635</v>
      </c>
      <c r="Q2816" s="405" t="s">
        <v>4609</v>
      </c>
    </row>
    <row r="2817" spans="1:17" s="117" customFormat="1" ht="41.25" customHeight="1" x14ac:dyDescent="0.2">
      <c r="A2817" s="399" t="s">
        <v>4604</v>
      </c>
      <c r="B2817" s="186" t="s">
        <v>4605</v>
      </c>
      <c r="C2817" s="400" t="s">
        <v>4606</v>
      </c>
      <c r="D2817" s="271" t="s">
        <v>4621</v>
      </c>
      <c r="E2817" s="236" t="s">
        <v>880</v>
      </c>
      <c r="F2817" s="401" t="s">
        <v>374</v>
      </c>
      <c r="G2817" s="402">
        <v>78181507</v>
      </c>
      <c r="H2817" s="256" t="s">
        <v>4629</v>
      </c>
      <c r="I2817" s="152">
        <v>10</v>
      </c>
      <c r="J2817" s="403" t="s">
        <v>230</v>
      </c>
      <c r="K2817" s="404">
        <v>8000000</v>
      </c>
      <c r="L2817" s="143">
        <v>1</v>
      </c>
      <c r="M2817" s="169"/>
      <c r="N2817" s="372"/>
      <c r="O2817" s="212" t="s">
        <v>2635</v>
      </c>
      <c r="P2817" s="212" t="s">
        <v>2635</v>
      </c>
      <c r="Q2817" s="405" t="s">
        <v>4609</v>
      </c>
    </row>
    <row r="2818" spans="1:17" s="117" customFormat="1" ht="41.25" customHeight="1" x14ac:dyDescent="0.2">
      <c r="A2818" s="399" t="s">
        <v>4615</v>
      </c>
      <c r="B2818" s="186" t="s">
        <v>4616</v>
      </c>
      <c r="C2818" s="400" t="s">
        <v>4606</v>
      </c>
      <c r="D2818" s="400" t="s">
        <v>4617</v>
      </c>
      <c r="E2818" s="236" t="s">
        <v>880</v>
      </c>
      <c r="F2818" s="401" t="s">
        <v>374</v>
      </c>
      <c r="G2818" s="402">
        <v>78181507</v>
      </c>
      <c r="H2818" s="256" t="s">
        <v>4630</v>
      </c>
      <c r="I2818" s="152">
        <v>10</v>
      </c>
      <c r="J2818" s="403" t="s">
        <v>230</v>
      </c>
      <c r="K2818" s="404">
        <v>1000000</v>
      </c>
      <c r="L2818" s="143">
        <v>1</v>
      </c>
      <c r="M2818" s="169"/>
      <c r="N2818" s="372"/>
      <c r="O2818" s="212" t="s">
        <v>2635</v>
      </c>
      <c r="P2818" s="212" t="s">
        <v>2635</v>
      </c>
      <c r="Q2818" s="405" t="s">
        <v>4609</v>
      </c>
    </row>
    <row r="2819" spans="1:17" s="117" customFormat="1" ht="41.25" customHeight="1" x14ac:dyDescent="0.2">
      <c r="A2819" s="186" t="s">
        <v>4631</v>
      </c>
      <c r="B2819" s="186" t="s">
        <v>2702</v>
      </c>
      <c r="C2819" s="400" t="s">
        <v>4606</v>
      </c>
      <c r="D2819" s="186" t="s">
        <v>4619</v>
      </c>
      <c r="E2819" s="186" t="s">
        <v>880</v>
      </c>
      <c r="F2819" s="256" t="s">
        <v>374</v>
      </c>
      <c r="G2819" s="402">
        <v>78181701</v>
      </c>
      <c r="H2819" s="256" t="s">
        <v>4632</v>
      </c>
      <c r="I2819" s="152">
        <v>10</v>
      </c>
      <c r="J2819" s="403" t="s">
        <v>230</v>
      </c>
      <c r="K2819" s="404">
        <v>73000000</v>
      </c>
      <c r="L2819" s="143">
        <v>1</v>
      </c>
      <c r="M2819" s="169"/>
      <c r="N2819" s="372"/>
      <c r="O2819" s="212" t="s">
        <v>2635</v>
      </c>
      <c r="P2819" s="212" t="s">
        <v>2635</v>
      </c>
      <c r="Q2819" s="405" t="s">
        <v>4609</v>
      </c>
    </row>
    <row r="2820" spans="1:17" s="117" customFormat="1" ht="41.25" customHeight="1" x14ac:dyDescent="0.2">
      <c r="A2820" s="399" t="s">
        <v>4610</v>
      </c>
      <c r="B2820" s="271" t="s">
        <v>4611</v>
      </c>
      <c r="C2820" s="400" t="s">
        <v>4606</v>
      </c>
      <c r="D2820" s="186" t="s">
        <v>4619</v>
      </c>
      <c r="E2820" s="186" t="s">
        <v>880</v>
      </c>
      <c r="F2820" s="256" t="s">
        <v>374</v>
      </c>
      <c r="G2820" s="402">
        <v>78181507</v>
      </c>
      <c r="H2820" s="256" t="s">
        <v>4633</v>
      </c>
      <c r="I2820" s="152">
        <v>10</v>
      </c>
      <c r="J2820" s="403" t="s">
        <v>230</v>
      </c>
      <c r="K2820" s="404">
        <v>33000000</v>
      </c>
      <c r="L2820" s="143">
        <v>1</v>
      </c>
      <c r="M2820" s="169"/>
      <c r="N2820" s="372"/>
      <c r="O2820" s="212" t="s">
        <v>2635</v>
      </c>
      <c r="P2820" s="212" t="s">
        <v>2635</v>
      </c>
      <c r="Q2820" s="405" t="s">
        <v>4609</v>
      </c>
    </row>
    <row r="2821" spans="1:17" s="117" customFormat="1" ht="41.25" customHeight="1" x14ac:dyDescent="0.2">
      <c r="A2821" s="399" t="s">
        <v>4604</v>
      </c>
      <c r="B2821" s="186" t="s">
        <v>4605</v>
      </c>
      <c r="C2821" s="400" t="s">
        <v>4606</v>
      </c>
      <c r="D2821" s="271" t="s">
        <v>4621</v>
      </c>
      <c r="E2821" s="186" t="s">
        <v>880</v>
      </c>
      <c r="F2821" s="256" t="s">
        <v>374</v>
      </c>
      <c r="G2821" s="402">
        <v>78181507</v>
      </c>
      <c r="H2821" s="256" t="s">
        <v>4634</v>
      </c>
      <c r="I2821" s="152">
        <v>10</v>
      </c>
      <c r="J2821" s="403" t="s">
        <v>230</v>
      </c>
      <c r="K2821" s="404">
        <v>170000000</v>
      </c>
      <c r="L2821" s="143">
        <v>1</v>
      </c>
      <c r="M2821" s="169"/>
      <c r="N2821" s="372"/>
      <c r="O2821" s="212" t="s">
        <v>2635</v>
      </c>
      <c r="P2821" s="212" t="s">
        <v>2635</v>
      </c>
      <c r="Q2821" s="405" t="s">
        <v>4609</v>
      </c>
    </row>
    <row r="2822" spans="1:17" s="117" customFormat="1" ht="41.25" customHeight="1" x14ac:dyDescent="0.2">
      <c r="A2822" s="399" t="s">
        <v>4610</v>
      </c>
      <c r="B2822" s="271" t="s">
        <v>4611</v>
      </c>
      <c r="C2822" s="400" t="s">
        <v>4606</v>
      </c>
      <c r="D2822" s="186" t="s">
        <v>4619</v>
      </c>
      <c r="E2822" s="186" t="s">
        <v>880</v>
      </c>
      <c r="F2822" s="256" t="s">
        <v>374</v>
      </c>
      <c r="G2822" s="402">
        <v>78181507</v>
      </c>
      <c r="H2822" s="256" t="s">
        <v>4635</v>
      </c>
      <c r="I2822" s="152">
        <v>10</v>
      </c>
      <c r="J2822" s="403" t="s">
        <v>230</v>
      </c>
      <c r="K2822" s="404">
        <v>15000000</v>
      </c>
      <c r="L2822" s="143">
        <v>1</v>
      </c>
      <c r="M2822" s="169"/>
      <c r="N2822" s="372"/>
      <c r="O2822" s="212" t="s">
        <v>2635</v>
      </c>
      <c r="P2822" s="212" t="s">
        <v>2635</v>
      </c>
      <c r="Q2822" s="405" t="s">
        <v>4609</v>
      </c>
    </row>
    <row r="2823" spans="1:17" s="117" customFormat="1" ht="41.25" customHeight="1" x14ac:dyDescent="0.2">
      <c r="A2823" s="399" t="s">
        <v>4604</v>
      </c>
      <c r="B2823" s="186" t="s">
        <v>4605</v>
      </c>
      <c r="C2823" s="400" t="s">
        <v>4606</v>
      </c>
      <c r="D2823" s="271" t="s">
        <v>4621</v>
      </c>
      <c r="E2823" s="186" t="s">
        <v>880</v>
      </c>
      <c r="F2823" s="256" t="s">
        <v>374</v>
      </c>
      <c r="G2823" s="402">
        <v>78181507</v>
      </c>
      <c r="H2823" s="256" t="s">
        <v>4636</v>
      </c>
      <c r="I2823" s="152">
        <v>10</v>
      </c>
      <c r="J2823" s="403" t="s">
        <v>230</v>
      </c>
      <c r="K2823" s="404">
        <v>2000000</v>
      </c>
      <c r="L2823" s="143">
        <v>1</v>
      </c>
      <c r="M2823" s="169"/>
      <c r="N2823" s="372"/>
      <c r="O2823" s="212" t="s">
        <v>2635</v>
      </c>
      <c r="P2823" s="212" t="s">
        <v>2635</v>
      </c>
      <c r="Q2823" s="405" t="s">
        <v>4609</v>
      </c>
    </row>
    <row r="2824" spans="1:17" s="117" customFormat="1" ht="41.25" customHeight="1" x14ac:dyDescent="0.2">
      <c r="A2824" s="399" t="s">
        <v>4610</v>
      </c>
      <c r="B2824" s="271" t="s">
        <v>4611</v>
      </c>
      <c r="C2824" s="400" t="s">
        <v>4606</v>
      </c>
      <c r="D2824" s="236" t="s">
        <v>4637</v>
      </c>
      <c r="E2824" s="406" t="s">
        <v>812</v>
      </c>
      <c r="F2824" s="401" t="s">
        <v>262</v>
      </c>
      <c r="G2824" s="186" t="s">
        <v>4638</v>
      </c>
      <c r="H2824" s="256" t="s">
        <v>4639</v>
      </c>
      <c r="I2824" s="152">
        <v>10</v>
      </c>
      <c r="J2824" s="403" t="s">
        <v>230</v>
      </c>
      <c r="K2824" s="404">
        <v>319904011</v>
      </c>
      <c r="L2824" s="143">
        <v>1</v>
      </c>
      <c r="M2824" s="169"/>
      <c r="N2824" s="372"/>
      <c r="O2824" s="212" t="s">
        <v>2635</v>
      </c>
      <c r="P2824" s="212" t="s">
        <v>2635</v>
      </c>
      <c r="Q2824" s="405" t="s">
        <v>4609</v>
      </c>
    </row>
    <row r="2825" spans="1:17" s="117" customFormat="1" ht="41.25" customHeight="1" x14ac:dyDescent="0.2">
      <c r="A2825" s="399" t="s">
        <v>4604</v>
      </c>
      <c r="B2825" s="186" t="s">
        <v>4605</v>
      </c>
      <c r="C2825" s="400" t="s">
        <v>4606</v>
      </c>
      <c r="D2825" s="271" t="s">
        <v>4621</v>
      </c>
      <c r="E2825" s="236" t="s">
        <v>812</v>
      </c>
      <c r="F2825" s="401" t="s">
        <v>262</v>
      </c>
      <c r="G2825" s="186" t="s">
        <v>4638</v>
      </c>
      <c r="H2825" s="256" t="s">
        <v>4640</v>
      </c>
      <c r="I2825" s="152">
        <v>10</v>
      </c>
      <c r="J2825" s="403" t="s">
        <v>230</v>
      </c>
      <c r="K2825" s="404">
        <v>34966365</v>
      </c>
      <c r="L2825" s="143">
        <v>1</v>
      </c>
      <c r="M2825" s="169"/>
      <c r="N2825" s="372"/>
      <c r="O2825" s="212" t="s">
        <v>2635</v>
      </c>
      <c r="P2825" s="212" t="s">
        <v>2635</v>
      </c>
      <c r="Q2825" s="405" t="s">
        <v>4609</v>
      </c>
    </row>
    <row r="2826" spans="1:17" s="117" customFormat="1" ht="41.25" customHeight="1" x14ac:dyDescent="0.2">
      <c r="A2826" s="399" t="s">
        <v>4610</v>
      </c>
      <c r="B2826" s="271" t="s">
        <v>4611</v>
      </c>
      <c r="C2826" s="400" t="s">
        <v>50</v>
      </c>
      <c r="D2826" s="400" t="s">
        <v>4641</v>
      </c>
      <c r="E2826" s="236" t="s">
        <v>932</v>
      </c>
      <c r="F2826" s="401" t="s">
        <v>1009</v>
      </c>
      <c r="G2826" s="402" t="s">
        <v>1863</v>
      </c>
      <c r="H2826" s="256" t="s">
        <v>4642</v>
      </c>
      <c r="I2826" s="152">
        <v>10</v>
      </c>
      <c r="J2826" s="403" t="s">
        <v>230</v>
      </c>
      <c r="K2826" s="404">
        <v>65000000</v>
      </c>
      <c r="L2826" s="143">
        <v>1</v>
      </c>
      <c r="M2826" s="169"/>
      <c r="N2826" s="372"/>
      <c r="O2826" s="212" t="s">
        <v>2635</v>
      </c>
      <c r="P2826" s="212" t="s">
        <v>2635</v>
      </c>
      <c r="Q2826" s="405" t="s">
        <v>4609</v>
      </c>
    </row>
    <row r="2827" spans="1:17" s="117" customFormat="1" ht="41.25" customHeight="1" x14ac:dyDescent="0.2">
      <c r="A2827" s="399" t="s">
        <v>4604</v>
      </c>
      <c r="B2827" s="186" t="s">
        <v>4605</v>
      </c>
      <c r="C2827" s="400" t="s">
        <v>50</v>
      </c>
      <c r="D2827" s="186" t="s">
        <v>4643</v>
      </c>
      <c r="E2827" s="236" t="s">
        <v>932</v>
      </c>
      <c r="F2827" s="401" t="s">
        <v>1009</v>
      </c>
      <c r="G2827" s="402" t="s">
        <v>1863</v>
      </c>
      <c r="H2827" s="256" t="s">
        <v>4642</v>
      </c>
      <c r="I2827" s="152">
        <v>10</v>
      </c>
      <c r="J2827" s="403" t="s">
        <v>230</v>
      </c>
      <c r="K2827" s="404">
        <v>27000000</v>
      </c>
      <c r="L2827" s="143">
        <v>1</v>
      </c>
      <c r="M2827" s="169"/>
      <c r="N2827" s="372"/>
      <c r="O2827" s="212" t="s">
        <v>2635</v>
      </c>
      <c r="P2827" s="212" t="s">
        <v>2635</v>
      </c>
      <c r="Q2827" s="405" t="s">
        <v>4609</v>
      </c>
    </row>
    <row r="2828" spans="1:17" s="117" customFormat="1" ht="41.25" customHeight="1" x14ac:dyDescent="0.2">
      <c r="A2828" s="399" t="s">
        <v>4615</v>
      </c>
      <c r="B2828" s="186" t="s">
        <v>4616</v>
      </c>
      <c r="C2828" s="400" t="s">
        <v>50</v>
      </c>
      <c r="D2828" s="400" t="s">
        <v>4644</v>
      </c>
      <c r="E2828" s="236" t="s">
        <v>932</v>
      </c>
      <c r="F2828" s="401" t="s">
        <v>1009</v>
      </c>
      <c r="G2828" s="402" t="s">
        <v>1863</v>
      </c>
      <c r="H2828" s="256" t="s">
        <v>4642</v>
      </c>
      <c r="I2828" s="152">
        <v>10</v>
      </c>
      <c r="J2828" s="403" t="s">
        <v>230</v>
      </c>
      <c r="K2828" s="404">
        <v>5000000</v>
      </c>
      <c r="L2828" s="143">
        <v>1</v>
      </c>
      <c r="M2828" s="169"/>
      <c r="N2828" s="372"/>
      <c r="O2828" s="212" t="s">
        <v>2635</v>
      </c>
      <c r="P2828" s="212" t="s">
        <v>2635</v>
      </c>
      <c r="Q2828" s="405" t="s">
        <v>4609</v>
      </c>
    </row>
    <row r="2829" spans="1:17" s="117" customFormat="1" ht="41.25" customHeight="1" x14ac:dyDescent="0.2">
      <c r="A2829" s="399" t="s">
        <v>4610</v>
      </c>
      <c r="B2829" s="271" t="s">
        <v>4611</v>
      </c>
      <c r="C2829" s="271" t="s">
        <v>4645</v>
      </c>
      <c r="D2829" s="400" t="s">
        <v>4646</v>
      </c>
      <c r="E2829" s="271" t="s">
        <v>874</v>
      </c>
      <c r="F2829" s="256" t="s">
        <v>371</v>
      </c>
      <c r="G2829" s="402">
        <v>76111500</v>
      </c>
      <c r="H2829" s="256" t="s">
        <v>4647</v>
      </c>
      <c r="I2829" s="152">
        <v>10</v>
      </c>
      <c r="J2829" s="403" t="s">
        <v>230</v>
      </c>
      <c r="K2829" s="404">
        <v>96215704.349999994</v>
      </c>
      <c r="L2829" s="143">
        <v>1</v>
      </c>
      <c r="M2829" s="169"/>
      <c r="N2829" s="372"/>
      <c r="O2829" s="212" t="s">
        <v>2635</v>
      </c>
      <c r="P2829" s="212" t="s">
        <v>2635</v>
      </c>
      <c r="Q2829" s="405" t="s">
        <v>4609</v>
      </c>
    </row>
    <row r="2830" spans="1:17" s="117" customFormat="1" ht="41.25" customHeight="1" x14ac:dyDescent="0.2">
      <c r="A2830" s="399" t="s">
        <v>4604</v>
      </c>
      <c r="B2830" s="186" t="s">
        <v>4605</v>
      </c>
      <c r="C2830" s="271" t="s">
        <v>4645</v>
      </c>
      <c r="D2830" s="236" t="s">
        <v>4648</v>
      </c>
      <c r="E2830" s="271" t="s">
        <v>874</v>
      </c>
      <c r="F2830" s="256" t="s">
        <v>371</v>
      </c>
      <c r="G2830" s="402">
        <v>76111500</v>
      </c>
      <c r="H2830" s="256" t="s">
        <v>4647</v>
      </c>
      <c r="I2830" s="152">
        <v>10</v>
      </c>
      <c r="J2830" s="403" t="s">
        <v>230</v>
      </c>
      <c r="K2830" s="404">
        <v>63799854.380000003</v>
      </c>
      <c r="L2830" s="143">
        <v>1</v>
      </c>
      <c r="M2830" s="169"/>
      <c r="N2830" s="372"/>
      <c r="O2830" s="212" t="s">
        <v>2635</v>
      </c>
      <c r="P2830" s="212" t="s">
        <v>2635</v>
      </c>
      <c r="Q2830" s="405" t="s">
        <v>4609</v>
      </c>
    </row>
    <row r="2831" spans="1:17" s="117" customFormat="1" ht="41.25" customHeight="1" x14ac:dyDescent="0.2">
      <c r="A2831" s="399" t="s">
        <v>4615</v>
      </c>
      <c r="B2831" s="186" t="s">
        <v>4616</v>
      </c>
      <c r="C2831" s="271" t="s">
        <v>4645</v>
      </c>
      <c r="D2831" s="271" t="s">
        <v>4617</v>
      </c>
      <c r="E2831" s="271" t="s">
        <v>874</v>
      </c>
      <c r="F2831" s="256" t="s">
        <v>371</v>
      </c>
      <c r="G2831" s="402">
        <v>76111500</v>
      </c>
      <c r="H2831" s="256" t="s">
        <v>4647</v>
      </c>
      <c r="I2831" s="152">
        <v>10</v>
      </c>
      <c r="J2831" s="403" t="s">
        <v>230</v>
      </c>
      <c r="K2831" s="404">
        <v>19201641.640000001</v>
      </c>
      <c r="L2831" s="143">
        <v>1</v>
      </c>
      <c r="M2831" s="169"/>
      <c r="N2831" s="372"/>
      <c r="O2831" s="212" t="s">
        <v>2635</v>
      </c>
      <c r="P2831" s="212" t="s">
        <v>2635</v>
      </c>
      <c r="Q2831" s="405" t="s">
        <v>4609</v>
      </c>
    </row>
    <row r="2832" spans="1:17" s="117" customFormat="1" ht="41.25" customHeight="1" x14ac:dyDescent="0.2">
      <c r="A2832" s="186" t="s">
        <v>4649</v>
      </c>
      <c r="B2832" s="186" t="s">
        <v>4565</v>
      </c>
      <c r="C2832" s="271" t="s">
        <v>4645</v>
      </c>
      <c r="D2832" s="400" t="s">
        <v>4650</v>
      </c>
      <c r="E2832" s="271" t="s">
        <v>874</v>
      </c>
      <c r="F2832" s="256" t="s">
        <v>371</v>
      </c>
      <c r="G2832" s="402">
        <v>76111500</v>
      </c>
      <c r="H2832" s="256" t="s">
        <v>4651</v>
      </c>
      <c r="I2832" s="331">
        <v>16</v>
      </c>
      <c r="J2832" s="403" t="s">
        <v>230</v>
      </c>
      <c r="K2832" s="404">
        <v>90390740.060000002</v>
      </c>
      <c r="L2832" s="143">
        <v>1</v>
      </c>
      <c r="M2832" s="169"/>
      <c r="N2832" s="372"/>
      <c r="O2832" s="212" t="s">
        <v>2635</v>
      </c>
      <c r="P2832" s="212" t="s">
        <v>2635</v>
      </c>
      <c r="Q2832" s="405" t="s">
        <v>4609</v>
      </c>
    </row>
    <row r="2833" spans="1:17" s="117" customFormat="1" ht="41.25" customHeight="1" x14ac:dyDescent="0.2">
      <c r="A2833" s="399" t="s">
        <v>4610</v>
      </c>
      <c r="B2833" s="271" t="s">
        <v>4611</v>
      </c>
      <c r="C2833" s="400" t="s">
        <v>4606</v>
      </c>
      <c r="D2833" s="186" t="s">
        <v>4619</v>
      </c>
      <c r="E2833" s="186" t="s">
        <v>880</v>
      </c>
      <c r="F2833" s="256" t="s">
        <v>374</v>
      </c>
      <c r="G2833" s="402">
        <v>78181507</v>
      </c>
      <c r="H2833" s="256" t="s">
        <v>4652</v>
      </c>
      <c r="I2833" s="152">
        <v>10</v>
      </c>
      <c r="J2833" s="403" t="s">
        <v>230</v>
      </c>
      <c r="K2833" s="404">
        <v>27000000</v>
      </c>
      <c r="L2833" s="143">
        <v>1</v>
      </c>
      <c r="M2833" s="169"/>
      <c r="N2833" s="372"/>
      <c r="O2833" s="212" t="s">
        <v>2635</v>
      </c>
      <c r="P2833" s="212" t="s">
        <v>2635</v>
      </c>
      <c r="Q2833" s="405" t="s">
        <v>4609</v>
      </c>
    </row>
    <row r="2834" spans="1:17" s="117" customFormat="1" ht="41.25" customHeight="1" x14ac:dyDescent="0.2">
      <c r="A2834" s="399" t="s">
        <v>4604</v>
      </c>
      <c r="B2834" s="186" t="s">
        <v>4605</v>
      </c>
      <c r="C2834" s="400" t="s">
        <v>4606</v>
      </c>
      <c r="D2834" s="271" t="s">
        <v>4621</v>
      </c>
      <c r="E2834" s="186" t="s">
        <v>880</v>
      </c>
      <c r="F2834" s="401" t="s">
        <v>374</v>
      </c>
      <c r="G2834" s="402">
        <v>78181507</v>
      </c>
      <c r="H2834" s="256" t="s">
        <v>4652</v>
      </c>
      <c r="I2834" s="152">
        <v>10</v>
      </c>
      <c r="J2834" s="403" t="s">
        <v>230</v>
      </c>
      <c r="K2834" s="404">
        <v>15000000</v>
      </c>
      <c r="L2834" s="143">
        <v>1</v>
      </c>
      <c r="M2834" s="169"/>
      <c r="N2834" s="372"/>
      <c r="O2834" s="212" t="s">
        <v>2635</v>
      </c>
      <c r="P2834" s="212" t="s">
        <v>2635</v>
      </c>
      <c r="Q2834" s="405" t="s">
        <v>4609</v>
      </c>
    </row>
    <row r="2835" spans="1:17" s="117" customFormat="1" ht="41.25" customHeight="1" x14ac:dyDescent="0.2">
      <c r="A2835" s="399" t="s">
        <v>4615</v>
      </c>
      <c r="B2835" s="186" t="s">
        <v>4616</v>
      </c>
      <c r="C2835" s="400" t="s">
        <v>4606</v>
      </c>
      <c r="D2835" s="236" t="s">
        <v>4617</v>
      </c>
      <c r="E2835" s="186" t="s">
        <v>880</v>
      </c>
      <c r="F2835" s="401" t="s">
        <v>374</v>
      </c>
      <c r="G2835" s="402">
        <v>78181507</v>
      </c>
      <c r="H2835" s="256" t="s">
        <v>4652</v>
      </c>
      <c r="I2835" s="152">
        <v>10</v>
      </c>
      <c r="J2835" s="403" t="s">
        <v>230</v>
      </c>
      <c r="K2835" s="404">
        <v>12500000</v>
      </c>
      <c r="L2835" s="143">
        <v>1</v>
      </c>
      <c r="M2835" s="169"/>
      <c r="N2835" s="372"/>
      <c r="O2835" s="212" t="s">
        <v>2635</v>
      </c>
      <c r="P2835" s="212" t="s">
        <v>2635</v>
      </c>
      <c r="Q2835" s="405" t="s">
        <v>4609</v>
      </c>
    </row>
    <row r="2836" spans="1:17" s="117" customFormat="1" ht="56.25" customHeight="1" x14ac:dyDescent="0.2">
      <c r="A2836" s="399" t="s">
        <v>4610</v>
      </c>
      <c r="B2836" s="271" t="s">
        <v>4611</v>
      </c>
      <c r="C2836" s="400" t="s">
        <v>50</v>
      </c>
      <c r="D2836" s="400" t="s">
        <v>4641</v>
      </c>
      <c r="E2836" s="236" t="s">
        <v>880</v>
      </c>
      <c r="F2836" s="401" t="s">
        <v>374</v>
      </c>
      <c r="G2836" s="402">
        <v>81112300</v>
      </c>
      <c r="H2836" s="256" t="s">
        <v>4653</v>
      </c>
      <c r="I2836" s="152">
        <v>10</v>
      </c>
      <c r="J2836" s="403" t="s">
        <v>230</v>
      </c>
      <c r="K2836" s="404">
        <v>20000000</v>
      </c>
      <c r="L2836" s="143">
        <v>1</v>
      </c>
      <c r="M2836" s="169"/>
      <c r="N2836" s="372"/>
      <c r="O2836" s="212" t="s">
        <v>2635</v>
      </c>
      <c r="P2836" s="212" t="s">
        <v>2635</v>
      </c>
      <c r="Q2836" s="405" t="s">
        <v>4609</v>
      </c>
    </row>
    <row r="2837" spans="1:17" s="117" customFormat="1" ht="66" customHeight="1" x14ac:dyDescent="0.2">
      <c r="A2837" s="399" t="s">
        <v>4604</v>
      </c>
      <c r="B2837" s="186" t="s">
        <v>4605</v>
      </c>
      <c r="C2837" s="271" t="s">
        <v>50</v>
      </c>
      <c r="D2837" s="186" t="s">
        <v>4654</v>
      </c>
      <c r="E2837" s="236" t="s">
        <v>880</v>
      </c>
      <c r="F2837" s="256" t="s">
        <v>374</v>
      </c>
      <c r="G2837" s="402">
        <v>81112300</v>
      </c>
      <c r="H2837" s="256" t="s">
        <v>4653</v>
      </c>
      <c r="I2837" s="152">
        <v>10</v>
      </c>
      <c r="J2837" s="403" t="s">
        <v>230</v>
      </c>
      <c r="K2837" s="404">
        <v>28000000</v>
      </c>
      <c r="L2837" s="143">
        <v>1</v>
      </c>
      <c r="M2837" s="169"/>
      <c r="N2837" s="372"/>
      <c r="O2837" s="212" t="s">
        <v>2635</v>
      </c>
      <c r="P2837" s="212" t="s">
        <v>2635</v>
      </c>
      <c r="Q2837" s="405" t="s">
        <v>4609</v>
      </c>
    </row>
    <row r="2838" spans="1:17" s="117" customFormat="1" ht="41.25" customHeight="1" x14ac:dyDescent="0.2">
      <c r="A2838" s="399" t="s">
        <v>4604</v>
      </c>
      <c r="B2838" s="186" t="s">
        <v>4605</v>
      </c>
      <c r="C2838" s="308" t="s">
        <v>50</v>
      </c>
      <c r="D2838" s="186" t="s">
        <v>4654</v>
      </c>
      <c r="E2838" s="236" t="s">
        <v>880</v>
      </c>
      <c r="F2838" s="256" t="s">
        <v>374</v>
      </c>
      <c r="G2838" s="402">
        <v>81111803</v>
      </c>
      <c r="H2838" s="256" t="s">
        <v>4655</v>
      </c>
      <c r="I2838" s="152">
        <v>10</v>
      </c>
      <c r="J2838" s="403" t="s">
        <v>230</v>
      </c>
      <c r="K2838" s="404">
        <v>31000000</v>
      </c>
      <c r="L2838" s="143">
        <v>1</v>
      </c>
      <c r="M2838" s="169"/>
      <c r="N2838" s="372"/>
      <c r="O2838" s="212" t="s">
        <v>2635</v>
      </c>
      <c r="P2838" s="212" t="s">
        <v>2635</v>
      </c>
      <c r="Q2838" s="405" t="s">
        <v>4609</v>
      </c>
    </row>
    <row r="2839" spans="1:17" s="117" customFormat="1" ht="41.25" customHeight="1" x14ac:dyDescent="0.2">
      <c r="A2839" s="399" t="s">
        <v>4610</v>
      </c>
      <c r="B2839" s="271" t="s">
        <v>4611</v>
      </c>
      <c r="C2839" s="400" t="s">
        <v>4606</v>
      </c>
      <c r="D2839" s="402" t="s">
        <v>4656</v>
      </c>
      <c r="E2839" s="407" t="s">
        <v>862</v>
      </c>
      <c r="F2839" s="256" t="s">
        <v>368</v>
      </c>
      <c r="G2839" s="402">
        <v>84131600</v>
      </c>
      <c r="H2839" s="256" t="s">
        <v>4657</v>
      </c>
      <c r="I2839" s="152">
        <v>10</v>
      </c>
      <c r="J2839" s="403" t="s">
        <v>230</v>
      </c>
      <c r="K2839" s="404">
        <v>600000000</v>
      </c>
      <c r="L2839" s="143">
        <v>1</v>
      </c>
      <c r="M2839" s="169"/>
      <c r="N2839" s="372"/>
      <c r="O2839" s="212" t="s">
        <v>2635</v>
      </c>
      <c r="P2839" s="212" t="s">
        <v>2635</v>
      </c>
      <c r="Q2839" s="405" t="s">
        <v>4609</v>
      </c>
    </row>
    <row r="2840" spans="1:17" s="117" customFormat="1" ht="41.25" customHeight="1" x14ac:dyDescent="0.2">
      <c r="A2840" s="399" t="s">
        <v>4604</v>
      </c>
      <c r="B2840" s="186" t="s">
        <v>4605</v>
      </c>
      <c r="C2840" s="400" t="s">
        <v>4606</v>
      </c>
      <c r="D2840" s="395" t="s">
        <v>4658</v>
      </c>
      <c r="E2840" s="407" t="s">
        <v>862</v>
      </c>
      <c r="F2840" s="256" t="s">
        <v>368</v>
      </c>
      <c r="G2840" s="402">
        <v>84131600</v>
      </c>
      <c r="H2840" s="256" t="s">
        <v>4657</v>
      </c>
      <c r="I2840" s="152">
        <v>10</v>
      </c>
      <c r="J2840" s="403" t="s">
        <v>230</v>
      </c>
      <c r="K2840" s="404">
        <v>75000000</v>
      </c>
      <c r="L2840" s="143">
        <v>1</v>
      </c>
      <c r="M2840" s="169"/>
      <c r="N2840" s="372"/>
      <c r="O2840" s="212" t="s">
        <v>2635</v>
      </c>
      <c r="P2840" s="212" t="s">
        <v>2635</v>
      </c>
      <c r="Q2840" s="405" t="s">
        <v>4609</v>
      </c>
    </row>
    <row r="2841" spans="1:17" s="117" customFormat="1" ht="41.25" customHeight="1" x14ac:dyDescent="0.2">
      <c r="A2841" s="399" t="s">
        <v>4610</v>
      </c>
      <c r="B2841" s="271" t="s">
        <v>4611</v>
      </c>
      <c r="C2841" s="186" t="s">
        <v>190</v>
      </c>
      <c r="D2841" s="186" t="s">
        <v>4659</v>
      </c>
      <c r="E2841" s="186" t="s">
        <v>855</v>
      </c>
      <c r="F2841" s="256" t="s">
        <v>360</v>
      </c>
      <c r="G2841" s="186">
        <v>78102203</v>
      </c>
      <c r="H2841" s="256" t="s">
        <v>4660</v>
      </c>
      <c r="I2841" s="152">
        <v>10</v>
      </c>
      <c r="J2841" s="403" t="s">
        <v>230</v>
      </c>
      <c r="K2841" s="404">
        <v>1900000</v>
      </c>
      <c r="L2841" s="143">
        <v>1</v>
      </c>
      <c r="M2841" s="169"/>
      <c r="N2841" s="372"/>
      <c r="O2841" s="212" t="s">
        <v>2635</v>
      </c>
      <c r="P2841" s="212" t="s">
        <v>2635</v>
      </c>
      <c r="Q2841" s="405" t="s">
        <v>4609</v>
      </c>
    </row>
    <row r="2842" spans="1:17" s="117" customFormat="1" ht="41.25" customHeight="1" x14ac:dyDescent="0.2">
      <c r="A2842" s="399" t="s">
        <v>4604</v>
      </c>
      <c r="B2842" s="186" t="s">
        <v>4605</v>
      </c>
      <c r="C2842" s="186" t="s">
        <v>190</v>
      </c>
      <c r="D2842" s="186" t="s">
        <v>4661</v>
      </c>
      <c r="E2842" s="186" t="s">
        <v>855</v>
      </c>
      <c r="F2842" s="256" t="s">
        <v>360</v>
      </c>
      <c r="G2842" s="186">
        <v>78102203</v>
      </c>
      <c r="H2842" s="256" t="s">
        <v>4660</v>
      </c>
      <c r="I2842" s="152">
        <v>10</v>
      </c>
      <c r="J2842" s="403" t="s">
        <v>230</v>
      </c>
      <c r="K2842" s="404">
        <v>1000000</v>
      </c>
      <c r="L2842" s="143">
        <v>1</v>
      </c>
      <c r="M2842" s="169"/>
      <c r="N2842" s="372"/>
      <c r="O2842" s="212" t="s">
        <v>2635</v>
      </c>
      <c r="P2842" s="212" t="s">
        <v>2635</v>
      </c>
      <c r="Q2842" s="405" t="s">
        <v>4609</v>
      </c>
    </row>
    <row r="2843" spans="1:17" s="117" customFormat="1" ht="41.25" customHeight="1" x14ac:dyDescent="0.2">
      <c r="A2843" s="399" t="s">
        <v>4615</v>
      </c>
      <c r="B2843" s="186" t="s">
        <v>4616</v>
      </c>
      <c r="C2843" s="186" t="s">
        <v>190</v>
      </c>
      <c r="D2843" s="186" t="s">
        <v>4662</v>
      </c>
      <c r="E2843" s="186" t="s">
        <v>855</v>
      </c>
      <c r="F2843" s="256" t="s">
        <v>360</v>
      </c>
      <c r="G2843" s="308">
        <v>78102203</v>
      </c>
      <c r="H2843" s="256" t="s">
        <v>4660</v>
      </c>
      <c r="I2843" s="152">
        <v>10</v>
      </c>
      <c r="J2843" s="403" t="s">
        <v>230</v>
      </c>
      <c r="K2843" s="404">
        <v>500000</v>
      </c>
      <c r="L2843" s="143">
        <v>1</v>
      </c>
      <c r="M2843" s="169"/>
      <c r="N2843" s="372"/>
      <c r="O2843" s="212" t="s">
        <v>2635</v>
      </c>
      <c r="P2843" s="212" t="s">
        <v>2635</v>
      </c>
      <c r="Q2843" s="405" t="s">
        <v>4609</v>
      </c>
    </row>
    <row r="2844" spans="1:17" s="117" customFormat="1" ht="41.25" customHeight="1" x14ac:dyDescent="0.2">
      <c r="A2844" s="399" t="s">
        <v>4610</v>
      </c>
      <c r="B2844" s="271" t="s">
        <v>4611</v>
      </c>
      <c r="C2844" s="212" t="s">
        <v>772</v>
      </c>
      <c r="D2844" s="395" t="s">
        <v>4663</v>
      </c>
      <c r="E2844" s="212" t="s">
        <v>957</v>
      </c>
      <c r="F2844" s="354" t="s">
        <v>958</v>
      </c>
      <c r="G2844" s="212">
        <v>93161600</v>
      </c>
      <c r="H2844" s="354" t="s">
        <v>4664</v>
      </c>
      <c r="I2844" s="152">
        <v>10</v>
      </c>
      <c r="J2844" s="403" t="s">
        <v>33</v>
      </c>
      <c r="K2844" s="404">
        <v>308000000</v>
      </c>
      <c r="L2844" s="143">
        <v>1</v>
      </c>
      <c r="M2844" s="169"/>
      <c r="N2844" s="372"/>
      <c r="O2844" s="212" t="s">
        <v>436</v>
      </c>
      <c r="P2844" s="212" t="s">
        <v>436</v>
      </c>
      <c r="Q2844" s="405" t="s">
        <v>4665</v>
      </c>
    </row>
    <row r="2845" spans="1:17" s="117" customFormat="1" ht="41.25" customHeight="1" x14ac:dyDescent="0.2">
      <c r="A2845" s="399" t="s">
        <v>4649</v>
      </c>
      <c r="B2845" s="212" t="s">
        <v>4565</v>
      </c>
      <c r="C2845" s="212" t="s">
        <v>772</v>
      </c>
      <c r="D2845" s="395" t="s">
        <v>4663</v>
      </c>
      <c r="E2845" s="212" t="s">
        <v>957</v>
      </c>
      <c r="F2845" s="354" t="s">
        <v>958</v>
      </c>
      <c r="G2845" s="212">
        <v>93161600</v>
      </c>
      <c r="H2845" s="354" t="s">
        <v>4666</v>
      </c>
      <c r="I2845" s="152">
        <v>10</v>
      </c>
      <c r="J2845" s="403" t="s">
        <v>33</v>
      </c>
      <c r="K2845" s="404">
        <v>10000000</v>
      </c>
      <c r="L2845" s="143">
        <v>1</v>
      </c>
      <c r="M2845" s="169"/>
      <c r="N2845" s="372"/>
      <c r="O2845" s="212" t="s">
        <v>436</v>
      </c>
      <c r="P2845" s="212" t="s">
        <v>436</v>
      </c>
      <c r="Q2845" s="405" t="s">
        <v>4665</v>
      </c>
    </row>
    <row r="2846" spans="1:17" s="117" customFormat="1" ht="41.25" customHeight="1" x14ac:dyDescent="0.2">
      <c r="A2846" s="399" t="s">
        <v>4604</v>
      </c>
      <c r="B2846" s="408" t="s">
        <v>4605</v>
      </c>
      <c r="C2846" s="212" t="s">
        <v>772</v>
      </c>
      <c r="D2846" s="395" t="s">
        <v>4663</v>
      </c>
      <c r="E2846" s="212" t="s">
        <v>957</v>
      </c>
      <c r="F2846" s="354" t="s">
        <v>958</v>
      </c>
      <c r="G2846" s="212">
        <v>93161600</v>
      </c>
      <c r="H2846" s="354" t="s">
        <v>745</v>
      </c>
      <c r="I2846" s="152">
        <v>10</v>
      </c>
      <c r="J2846" s="403" t="s">
        <v>33</v>
      </c>
      <c r="K2846" s="404">
        <v>93010000</v>
      </c>
      <c r="L2846" s="143">
        <v>1</v>
      </c>
      <c r="M2846" s="169"/>
      <c r="N2846" s="372"/>
      <c r="O2846" s="212" t="s">
        <v>436</v>
      </c>
      <c r="P2846" s="212" t="s">
        <v>436</v>
      </c>
      <c r="Q2846" s="405" t="s">
        <v>4665</v>
      </c>
    </row>
    <row r="2847" spans="1:17" s="117" customFormat="1" ht="41.25" customHeight="1" x14ac:dyDescent="0.2">
      <c r="A2847" s="399" t="s">
        <v>4610</v>
      </c>
      <c r="B2847" s="271" t="s">
        <v>4611</v>
      </c>
      <c r="C2847" s="212" t="s">
        <v>772</v>
      </c>
      <c r="D2847" s="395" t="s">
        <v>4663</v>
      </c>
      <c r="E2847" s="212" t="s">
        <v>952</v>
      </c>
      <c r="F2847" s="354" t="s">
        <v>409</v>
      </c>
      <c r="G2847" s="212">
        <v>93161602</v>
      </c>
      <c r="H2847" s="354" t="s">
        <v>4667</v>
      </c>
      <c r="I2847" s="152">
        <v>10</v>
      </c>
      <c r="J2847" s="403" t="s">
        <v>33</v>
      </c>
      <c r="K2847" s="404">
        <v>169580000</v>
      </c>
      <c r="L2847" s="143">
        <v>1</v>
      </c>
      <c r="M2847" s="169"/>
      <c r="N2847" s="372"/>
      <c r="O2847" s="212" t="s">
        <v>436</v>
      </c>
      <c r="P2847" s="212" t="s">
        <v>436</v>
      </c>
      <c r="Q2847" s="405" t="s">
        <v>4665</v>
      </c>
    </row>
    <row r="2848" spans="1:17" s="117" customFormat="1" ht="41.25" customHeight="1" x14ac:dyDescent="0.2">
      <c r="A2848" s="399" t="s">
        <v>4668</v>
      </c>
      <c r="B2848" s="212" t="s">
        <v>4669</v>
      </c>
      <c r="C2848" s="212" t="s">
        <v>772</v>
      </c>
      <c r="D2848" s="395" t="s">
        <v>4663</v>
      </c>
      <c r="E2848" s="308" t="s">
        <v>952</v>
      </c>
      <c r="F2848" s="229" t="s">
        <v>409</v>
      </c>
      <c r="G2848" s="212">
        <v>93161602</v>
      </c>
      <c r="H2848" s="409" t="s">
        <v>4670</v>
      </c>
      <c r="I2848" s="152">
        <v>10</v>
      </c>
      <c r="J2848" s="403" t="s">
        <v>33</v>
      </c>
      <c r="K2848" s="404">
        <v>108813671.23199999</v>
      </c>
      <c r="L2848" s="143">
        <v>1</v>
      </c>
      <c r="M2848" s="169"/>
      <c r="N2848" s="372"/>
      <c r="O2848" s="212" t="s">
        <v>436</v>
      </c>
      <c r="P2848" s="212" t="s">
        <v>436</v>
      </c>
      <c r="Q2848" s="405" t="s">
        <v>4665</v>
      </c>
    </row>
    <row r="2849" spans="1:17" s="117" customFormat="1" ht="41.25" customHeight="1" x14ac:dyDescent="0.2">
      <c r="A2849" s="399" t="s">
        <v>4604</v>
      </c>
      <c r="B2849" s="186" t="s">
        <v>4605</v>
      </c>
      <c r="C2849" s="212" t="s">
        <v>772</v>
      </c>
      <c r="D2849" s="395" t="s">
        <v>4663</v>
      </c>
      <c r="E2849" s="212" t="s">
        <v>952</v>
      </c>
      <c r="F2849" s="354" t="s">
        <v>409</v>
      </c>
      <c r="G2849" s="212">
        <v>93161602</v>
      </c>
      <c r="H2849" s="354" t="s">
        <v>4671</v>
      </c>
      <c r="I2849" s="152">
        <v>10</v>
      </c>
      <c r="J2849" s="403" t="s">
        <v>33</v>
      </c>
      <c r="K2849" s="404">
        <v>50010000</v>
      </c>
      <c r="L2849" s="143">
        <v>1</v>
      </c>
      <c r="M2849" s="169"/>
      <c r="N2849" s="372"/>
      <c r="O2849" s="212" t="s">
        <v>436</v>
      </c>
      <c r="P2849" s="212" t="s">
        <v>436</v>
      </c>
      <c r="Q2849" s="405" t="s">
        <v>4665</v>
      </c>
    </row>
    <row r="2850" spans="1:17" s="117" customFormat="1" ht="41.25" customHeight="1" x14ac:dyDescent="0.2">
      <c r="A2850" s="399" t="s">
        <v>4604</v>
      </c>
      <c r="B2850" s="186" t="s">
        <v>4605</v>
      </c>
      <c r="C2850" s="212" t="s">
        <v>772</v>
      </c>
      <c r="D2850" s="395" t="s">
        <v>4663</v>
      </c>
      <c r="E2850" s="212" t="s">
        <v>1376</v>
      </c>
      <c r="F2850" s="354" t="s">
        <v>1377</v>
      </c>
      <c r="G2850" s="402">
        <v>93161601</v>
      </c>
      <c r="H2850" s="410" t="s">
        <v>4672</v>
      </c>
      <c r="I2850" s="152">
        <v>10</v>
      </c>
      <c r="J2850" s="403" t="s">
        <v>33</v>
      </c>
      <c r="K2850" s="404">
        <v>7880000</v>
      </c>
      <c r="L2850" s="143">
        <v>1</v>
      </c>
      <c r="M2850" s="169"/>
      <c r="N2850" s="372"/>
      <c r="O2850" s="212" t="s">
        <v>436</v>
      </c>
      <c r="P2850" s="212" t="s">
        <v>436</v>
      </c>
      <c r="Q2850" s="405" t="s">
        <v>4665</v>
      </c>
    </row>
    <row r="2851" spans="1:17" s="117" customFormat="1" ht="41.25" customHeight="1" x14ac:dyDescent="0.2">
      <c r="A2851" s="399" t="s">
        <v>4610</v>
      </c>
      <c r="B2851" s="271" t="s">
        <v>4611</v>
      </c>
      <c r="C2851" s="212" t="s">
        <v>772</v>
      </c>
      <c r="D2851" s="395" t="s">
        <v>4663</v>
      </c>
      <c r="E2851" s="186" t="s">
        <v>858</v>
      </c>
      <c r="F2851" s="256" t="s">
        <v>363</v>
      </c>
      <c r="G2851" s="402">
        <v>83101800</v>
      </c>
      <c r="H2851" s="256" t="s">
        <v>4673</v>
      </c>
      <c r="I2851" s="152">
        <v>10</v>
      </c>
      <c r="J2851" s="403" t="s">
        <v>33</v>
      </c>
      <c r="K2851" s="404">
        <v>4369110000</v>
      </c>
      <c r="L2851" s="143">
        <v>1</v>
      </c>
      <c r="M2851" s="169"/>
      <c r="N2851" s="372"/>
      <c r="O2851" s="212" t="s">
        <v>436</v>
      </c>
      <c r="P2851" s="212" t="s">
        <v>436</v>
      </c>
      <c r="Q2851" s="405" t="s">
        <v>4665</v>
      </c>
    </row>
    <row r="2852" spans="1:17" s="117" customFormat="1" ht="41.25" customHeight="1" x14ac:dyDescent="0.2">
      <c r="A2852" s="399" t="s">
        <v>4649</v>
      </c>
      <c r="B2852" s="212" t="s">
        <v>4565</v>
      </c>
      <c r="C2852" s="212" t="s">
        <v>772</v>
      </c>
      <c r="D2852" s="395" t="s">
        <v>4663</v>
      </c>
      <c r="E2852" s="186" t="s">
        <v>858</v>
      </c>
      <c r="F2852" s="256" t="s">
        <v>363</v>
      </c>
      <c r="G2852" s="402">
        <v>83101800</v>
      </c>
      <c r="H2852" s="256" t="s">
        <v>4674</v>
      </c>
      <c r="I2852" s="152">
        <v>10</v>
      </c>
      <c r="J2852" s="403" t="s">
        <v>33</v>
      </c>
      <c r="K2852" s="404">
        <v>120000000</v>
      </c>
      <c r="L2852" s="143">
        <v>1</v>
      </c>
      <c r="M2852" s="169"/>
      <c r="N2852" s="372"/>
      <c r="O2852" s="212" t="s">
        <v>436</v>
      </c>
      <c r="P2852" s="212" t="s">
        <v>436</v>
      </c>
      <c r="Q2852" s="405" t="s">
        <v>4665</v>
      </c>
    </row>
    <row r="2853" spans="1:17" s="117" customFormat="1" ht="41.25" customHeight="1" x14ac:dyDescent="0.2">
      <c r="A2853" s="399" t="s">
        <v>4604</v>
      </c>
      <c r="B2853" s="186" t="s">
        <v>4605</v>
      </c>
      <c r="C2853" s="212" t="s">
        <v>4675</v>
      </c>
      <c r="D2853" s="395" t="s">
        <v>4663</v>
      </c>
      <c r="E2853" s="186" t="s">
        <v>858</v>
      </c>
      <c r="F2853" s="401" t="s">
        <v>363</v>
      </c>
      <c r="G2853" s="402">
        <v>83101800</v>
      </c>
      <c r="H2853" s="256" t="s">
        <v>4674</v>
      </c>
      <c r="I2853" s="152">
        <v>10</v>
      </c>
      <c r="J2853" s="403" t="s">
        <v>33</v>
      </c>
      <c r="K2853" s="404">
        <v>1408000000</v>
      </c>
      <c r="L2853" s="143">
        <v>1</v>
      </c>
      <c r="M2853" s="169"/>
      <c r="N2853" s="372"/>
      <c r="O2853" s="212" t="s">
        <v>436</v>
      </c>
      <c r="P2853" s="212" t="s">
        <v>436</v>
      </c>
      <c r="Q2853" s="405" t="s">
        <v>4665</v>
      </c>
    </row>
    <row r="2854" spans="1:17" s="117" customFormat="1" ht="41.25" customHeight="1" x14ac:dyDescent="0.2">
      <c r="A2854" s="399" t="s">
        <v>4610</v>
      </c>
      <c r="B2854" s="271" t="s">
        <v>4611</v>
      </c>
      <c r="C2854" s="212" t="s">
        <v>772</v>
      </c>
      <c r="D2854" s="395" t="s">
        <v>4641</v>
      </c>
      <c r="E2854" s="236" t="s">
        <v>1309</v>
      </c>
      <c r="F2854" s="401" t="s">
        <v>1310</v>
      </c>
      <c r="G2854" s="402">
        <v>83112200</v>
      </c>
      <c r="H2854" s="256" t="s">
        <v>4676</v>
      </c>
      <c r="I2854" s="152">
        <v>10</v>
      </c>
      <c r="J2854" s="403" t="s">
        <v>33</v>
      </c>
      <c r="K2854" s="404">
        <v>2500000</v>
      </c>
      <c r="L2854" s="143">
        <v>1</v>
      </c>
      <c r="M2854" s="169"/>
      <c r="N2854" s="372"/>
      <c r="O2854" s="212" t="s">
        <v>436</v>
      </c>
      <c r="P2854" s="212" t="s">
        <v>436</v>
      </c>
      <c r="Q2854" s="405" t="s">
        <v>4665</v>
      </c>
    </row>
    <row r="2855" spans="1:17" s="117" customFormat="1" ht="41.25" customHeight="1" x14ac:dyDescent="0.2">
      <c r="A2855" s="399" t="s">
        <v>4610</v>
      </c>
      <c r="B2855" s="271" t="s">
        <v>4611</v>
      </c>
      <c r="C2855" s="212" t="s">
        <v>772</v>
      </c>
      <c r="D2855" s="395" t="s">
        <v>4663</v>
      </c>
      <c r="E2855" s="236" t="s">
        <v>936</v>
      </c>
      <c r="F2855" s="401" t="s">
        <v>397</v>
      </c>
      <c r="G2855" s="411">
        <v>83101500</v>
      </c>
      <c r="H2855" s="256" t="s">
        <v>4677</v>
      </c>
      <c r="I2855" s="152">
        <v>10</v>
      </c>
      <c r="J2855" s="403" t="s">
        <v>33</v>
      </c>
      <c r="K2855" s="404">
        <v>486090000</v>
      </c>
      <c r="L2855" s="143">
        <v>1</v>
      </c>
      <c r="M2855" s="169"/>
      <c r="N2855" s="372"/>
      <c r="O2855" s="212" t="s">
        <v>436</v>
      </c>
      <c r="P2855" s="212" t="s">
        <v>436</v>
      </c>
      <c r="Q2855" s="405" t="s">
        <v>4665</v>
      </c>
    </row>
    <row r="2856" spans="1:17" s="117" customFormat="1" ht="41.25" customHeight="1" x14ac:dyDescent="0.2">
      <c r="A2856" s="399" t="s">
        <v>4649</v>
      </c>
      <c r="B2856" s="212" t="s">
        <v>4565</v>
      </c>
      <c r="C2856" s="412" t="s">
        <v>772</v>
      </c>
      <c r="D2856" s="395" t="s">
        <v>4663</v>
      </c>
      <c r="E2856" s="395" t="s">
        <v>936</v>
      </c>
      <c r="F2856" s="354" t="s">
        <v>397</v>
      </c>
      <c r="G2856" s="411">
        <v>83101500</v>
      </c>
      <c r="H2856" s="354" t="s">
        <v>4678</v>
      </c>
      <c r="I2856" s="152">
        <v>10</v>
      </c>
      <c r="J2856" s="403" t="s">
        <v>33</v>
      </c>
      <c r="K2856" s="404">
        <v>47000000</v>
      </c>
      <c r="L2856" s="143">
        <v>1</v>
      </c>
      <c r="M2856" s="169"/>
      <c r="N2856" s="372"/>
      <c r="O2856" s="212" t="s">
        <v>436</v>
      </c>
      <c r="P2856" s="212" t="s">
        <v>436</v>
      </c>
      <c r="Q2856" s="405" t="s">
        <v>4665</v>
      </c>
    </row>
    <row r="2857" spans="1:17" s="117" customFormat="1" ht="41.25" customHeight="1" x14ac:dyDescent="0.2">
      <c r="A2857" s="399" t="s">
        <v>4604</v>
      </c>
      <c r="B2857" s="186" t="s">
        <v>4605</v>
      </c>
      <c r="C2857" s="412" t="s">
        <v>4675</v>
      </c>
      <c r="D2857" s="395" t="s">
        <v>4663</v>
      </c>
      <c r="E2857" s="212" t="s">
        <v>936</v>
      </c>
      <c r="F2857" s="354" t="s">
        <v>397</v>
      </c>
      <c r="G2857" s="411">
        <v>83101500</v>
      </c>
      <c r="H2857" s="354" t="s">
        <v>4679</v>
      </c>
      <c r="I2857" s="152">
        <v>10</v>
      </c>
      <c r="J2857" s="403" t="s">
        <v>33</v>
      </c>
      <c r="K2857" s="404">
        <v>39600000</v>
      </c>
      <c r="L2857" s="143">
        <v>1</v>
      </c>
      <c r="M2857" s="169"/>
      <c r="N2857" s="372"/>
      <c r="O2857" s="212" t="s">
        <v>436</v>
      </c>
      <c r="P2857" s="212" t="s">
        <v>436</v>
      </c>
      <c r="Q2857" s="413" t="s">
        <v>4665</v>
      </c>
    </row>
    <row r="2858" spans="1:17" s="117" customFormat="1" ht="41.25" customHeight="1" x14ac:dyDescent="0.2">
      <c r="A2858" s="399" t="s">
        <v>4610</v>
      </c>
      <c r="B2858" s="271" t="s">
        <v>4611</v>
      </c>
      <c r="C2858" s="412" t="s">
        <v>356</v>
      </c>
      <c r="D2858" s="406" t="s">
        <v>4680</v>
      </c>
      <c r="E2858" s="395" t="s">
        <v>947</v>
      </c>
      <c r="F2858" s="354" t="s">
        <v>406</v>
      </c>
      <c r="G2858" s="402">
        <v>90111500</v>
      </c>
      <c r="H2858" s="256" t="s">
        <v>4681</v>
      </c>
      <c r="I2858" s="152">
        <v>10</v>
      </c>
      <c r="J2858" s="403" t="s">
        <v>33</v>
      </c>
      <c r="K2858" s="404">
        <v>80000000</v>
      </c>
      <c r="L2858" s="143">
        <v>1</v>
      </c>
      <c r="M2858" s="169"/>
      <c r="N2858" s="372"/>
      <c r="O2858" s="212" t="s">
        <v>436</v>
      </c>
      <c r="P2858" s="212" t="s">
        <v>436</v>
      </c>
      <c r="Q2858" s="405" t="s">
        <v>4665</v>
      </c>
    </row>
    <row r="2859" spans="1:17" s="117" customFormat="1" ht="41.25" customHeight="1" x14ac:dyDescent="0.2">
      <c r="A2859" s="399" t="s">
        <v>4604</v>
      </c>
      <c r="B2859" s="186" t="s">
        <v>4605</v>
      </c>
      <c r="C2859" s="412" t="s">
        <v>356</v>
      </c>
      <c r="D2859" s="186" t="s">
        <v>4682</v>
      </c>
      <c r="E2859" s="395" t="s">
        <v>947</v>
      </c>
      <c r="F2859" s="354" t="s">
        <v>406</v>
      </c>
      <c r="G2859" s="402">
        <v>90111500</v>
      </c>
      <c r="H2859" s="354" t="s">
        <v>4683</v>
      </c>
      <c r="I2859" s="152">
        <v>10</v>
      </c>
      <c r="J2859" s="403" t="s">
        <v>33</v>
      </c>
      <c r="K2859" s="404">
        <v>40000000</v>
      </c>
      <c r="L2859" s="143">
        <v>1</v>
      </c>
      <c r="M2859" s="169"/>
      <c r="N2859" s="372"/>
      <c r="O2859" s="212" t="s">
        <v>436</v>
      </c>
      <c r="P2859" s="212" t="s">
        <v>436</v>
      </c>
      <c r="Q2859" s="405" t="s">
        <v>4665</v>
      </c>
    </row>
    <row r="2860" spans="1:17" s="117" customFormat="1" ht="41.25" customHeight="1" x14ac:dyDescent="0.2">
      <c r="A2860" s="399" t="s">
        <v>4615</v>
      </c>
      <c r="B2860" s="186" t="s">
        <v>4616</v>
      </c>
      <c r="C2860" s="236" t="s">
        <v>356</v>
      </c>
      <c r="D2860" s="236" t="s">
        <v>4684</v>
      </c>
      <c r="E2860" s="395" t="s">
        <v>947</v>
      </c>
      <c r="F2860" s="354" t="s">
        <v>406</v>
      </c>
      <c r="G2860" s="402">
        <v>90111500</v>
      </c>
      <c r="H2860" s="256" t="s">
        <v>4685</v>
      </c>
      <c r="I2860" s="152">
        <v>10</v>
      </c>
      <c r="J2860" s="403" t="s">
        <v>33</v>
      </c>
      <c r="K2860" s="404">
        <v>70000000</v>
      </c>
      <c r="L2860" s="143">
        <v>1</v>
      </c>
      <c r="M2860" s="169"/>
      <c r="N2860" s="372"/>
      <c r="O2860" s="212" t="s">
        <v>436</v>
      </c>
      <c r="P2860" s="212" t="s">
        <v>436</v>
      </c>
      <c r="Q2860" s="405" t="s">
        <v>4665</v>
      </c>
    </row>
    <row r="2861" spans="1:17" s="117" customFormat="1" ht="41.25" customHeight="1" x14ac:dyDescent="0.2">
      <c r="A2861" s="186" t="s">
        <v>4686</v>
      </c>
      <c r="B2861" s="186" t="s">
        <v>4687</v>
      </c>
      <c r="C2861" s="236" t="s">
        <v>356</v>
      </c>
      <c r="D2861" s="406" t="s">
        <v>4680</v>
      </c>
      <c r="E2861" s="395" t="s">
        <v>947</v>
      </c>
      <c r="F2861" s="354" t="s">
        <v>406</v>
      </c>
      <c r="G2861" s="402">
        <v>90111500</v>
      </c>
      <c r="H2861" s="256" t="s">
        <v>4688</v>
      </c>
      <c r="I2861" s="331">
        <v>16</v>
      </c>
      <c r="J2861" s="403" t="s">
        <v>33</v>
      </c>
      <c r="K2861" s="404">
        <v>1000000</v>
      </c>
      <c r="L2861" s="143">
        <v>1</v>
      </c>
      <c r="M2861" s="169"/>
      <c r="N2861" s="372"/>
      <c r="O2861" s="212" t="s">
        <v>436</v>
      </c>
      <c r="P2861" s="212" t="s">
        <v>436</v>
      </c>
      <c r="Q2861" s="405" t="s">
        <v>4665</v>
      </c>
    </row>
    <row r="2862" spans="1:17" s="117" customFormat="1" ht="41.25" customHeight="1" x14ac:dyDescent="0.2">
      <c r="A2862" s="186" t="s">
        <v>4689</v>
      </c>
      <c r="B2862" s="186" t="s">
        <v>4690</v>
      </c>
      <c r="C2862" s="236" t="s">
        <v>356</v>
      </c>
      <c r="D2862" s="406" t="s">
        <v>4680</v>
      </c>
      <c r="E2862" s="395" t="s">
        <v>947</v>
      </c>
      <c r="F2862" s="354" t="s">
        <v>406</v>
      </c>
      <c r="G2862" s="402">
        <v>90111500</v>
      </c>
      <c r="H2862" s="256" t="s">
        <v>4688</v>
      </c>
      <c r="I2862" s="331">
        <v>16</v>
      </c>
      <c r="J2862" s="403" t="s">
        <v>33</v>
      </c>
      <c r="K2862" s="404">
        <v>2500000</v>
      </c>
      <c r="L2862" s="143">
        <v>1</v>
      </c>
      <c r="M2862" s="169"/>
      <c r="N2862" s="372"/>
      <c r="O2862" s="212" t="s">
        <v>436</v>
      </c>
      <c r="P2862" s="212" t="s">
        <v>436</v>
      </c>
      <c r="Q2862" s="405" t="s">
        <v>4665</v>
      </c>
    </row>
    <row r="2863" spans="1:17" s="117" customFormat="1" ht="41.25" customHeight="1" x14ac:dyDescent="0.2">
      <c r="A2863" s="186" t="s">
        <v>4691</v>
      </c>
      <c r="B2863" s="186" t="s">
        <v>4692</v>
      </c>
      <c r="C2863" s="236" t="s">
        <v>356</v>
      </c>
      <c r="D2863" s="406" t="s">
        <v>4680</v>
      </c>
      <c r="E2863" s="395" t="s">
        <v>947</v>
      </c>
      <c r="F2863" s="354" t="s">
        <v>406</v>
      </c>
      <c r="G2863" s="402">
        <v>90111500</v>
      </c>
      <c r="H2863" s="256" t="s">
        <v>4683</v>
      </c>
      <c r="I2863" s="152">
        <v>10</v>
      </c>
      <c r="J2863" s="403" t="s">
        <v>33</v>
      </c>
      <c r="K2863" s="404">
        <v>12000000</v>
      </c>
      <c r="L2863" s="143">
        <v>1</v>
      </c>
      <c r="M2863" s="169"/>
      <c r="N2863" s="372"/>
      <c r="O2863" s="308" t="s">
        <v>436</v>
      </c>
      <c r="P2863" s="212" t="s">
        <v>436</v>
      </c>
      <c r="Q2863" s="405" t="s">
        <v>4665</v>
      </c>
    </row>
    <row r="2864" spans="1:17" s="117" customFormat="1" ht="41.25" customHeight="1" x14ac:dyDescent="0.2">
      <c r="A2864" s="399" t="s">
        <v>4610</v>
      </c>
      <c r="B2864" s="186" t="s">
        <v>4611</v>
      </c>
      <c r="C2864" s="400" t="s">
        <v>4606</v>
      </c>
      <c r="D2864" s="236" t="s">
        <v>4693</v>
      </c>
      <c r="E2864" s="236" t="s">
        <v>880</v>
      </c>
      <c r="F2864" s="383" t="s">
        <v>374</v>
      </c>
      <c r="G2864" s="186" t="s">
        <v>4694</v>
      </c>
      <c r="H2864" s="383" t="s">
        <v>4695</v>
      </c>
      <c r="I2864" s="152">
        <v>10</v>
      </c>
      <c r="J2864" s="403" t="s">
        <v>33</v>
      </c>
      <c r="K2864" s="404">
        <v>193000000</v>
      </c>
      <c r="L2864" s="143">
        <v>1</v>
      </c>
      <c r="M2864" s="169"/>
      <c r="N2864" s="372"/>
      <c r="O2864" s="308" t="s">
        <v>2635</v>
      </c>
      <c r="P2864" s="308" t="s">
        <v>2518</v>
      </c>
      <c r="Q2864" s="405" t="s">
        <v>2530</v>
      </c>
    </row>
    <row r="2865" spans="1:17" s="117" customFormat="1" ht="41.25" customHeight="1" x14ac:dyDescent="0.2">
      <c r="A2865" s="399" t="s">
        <v>4604</v>
      </c>
      <c r="B2865" s="186" t="s">
        <v>4605</v>
      </c>
      <c r="C2865" s="400" t="s">
        <v>4606</v>
      </c>
      <c r="D2865" s="186" t="s">
        <v>4658</v>
      </c>
      <c r="E2865" s="236" t="s">
        <v>880</v>
      </c>
      <c r="F2865" s="383" t="s">
        <v>374</v>
      </c>
      <c r="G2865" s="402" t="s">
        <v>4694</v>
      </c>
      <c r="H2865" s="383" t="s">
        <v>4695</v>
      </c>
      <c r="I2865" s="152">
        <v>10</v>
      </c>
      <c r="J2865" s="403" t="s">
        <v>33</v>
      </c>
      <c r="K2865" s="404">
        <v>79134000</v>
      </c>
      <c r="L2865" s="143">
        <v>1</v>
      </c>
      <c r="M2865" s="169"/>
      <c r="N2865" s="372"/>
      <c r="O2865" s="308" t="s">
        <v>2635</v>
      </c>
      <c r="P2865" s="308" t="s">
        <v>2518</v>
      </c>
      <c r="Q2865" s="405" t="s">
        <v>2530</v>
      </c>
    </row>
    <row r="2866" spans="1:17" s="117" customFormat="1" ht="41.25" customHeight="1" x14ac:dyDescent="0.2">
      <c r="A2866" s="399" t="s">
        <v>4610</v>
      </c>
      <c r="B2866" s="186" t="s">
        <v>4611</v>
      </c>
      <c r="C2866" s="400" t="s">
        <v>4606</v>
      </c>
      <c r="D2866" s="236" t="s">
        <v>4619</v>
      </c>
      <c r="E2866" s="186" t="s">
        <v>880</v>
      </c>
      <c r="F2866" s="383" t="s">
        <v>374</v>
      </c>
      <c r="G2866" s="186">
        <v>78181507</v>
      </c>
      <c r="H2866" s="383" t="s">
        <v>4696</v>
      </c>
      <c r="I2866" s="152">
        <v>10</v>
      </c>
      <c r="J2866" s="403" t="s">
        <v>33</v>
      </c>
      <c r="K2866" s="404">
        <v>426360000</v>
      </c>
      <c r="L2866" s="143">
        <v>1</v>
      </c>
      <c r="M2866" s="169"/>
      <c r="N2866" s="372"/>
      <c r="O2866" s="308" t="s">
        <v>2635</v>
      </c>
      <c r="P2866" s="308" t="s">
        <v>2518</v>
      </c>
      <c r="Q2866" s="405" t="s">
        <v>4697</v>
      </c>
    </row>
    <row r="2867" spans="1:17" s="117" customFormat="1" ht="41.25" customHeight="1" x14ac:dyDescent="0.2">
      <c r="A2867" s="186" t="s">
        <v>4689</v>
      </c>
      <c r="B2867" s="186" t="s">
        <v>4690</v>
      </c>
      <c r="C2867" s="400" t="s">
        <v>4606</v>
      </c>
      <c r="D2867" s="236" t="s">
        <v>4698</v>
      </c>
      <c r="E2867" s="186" t="s">
        <v>880</v>
      </c>
      <c r="F2867" s="383" t="s">
        <v>374</v>
      </c>
      <c r="G2867" s="186">
        <v>78181507</v>
      </c>
      <c r="H2867" s="383" t="s">
        <v>4699</v>
      </c>
      <c r="I2867" s="331">
        <v>16</v>
      </c>
      <c r="J2867" s="403" t="s">
        <v>33</v>
      </c>
      <c r="K2867" s="404">
        <v>22790000</v>
      </c>
      <c r="L2867" s="143">
        <v>1</v>
      </c>
      <c r="M2867" s="169"/>
      <c r="N2867" s="372"/>
      <c r="O2867" s="308" t="s">
        <v>2635</v>
      </c>
      <c r="P2867" s="308" t="s">
        <v>2518</v>
      </c>
      <c r="Q2867" s="405" t="s">
        <v>628</v>
      </c>
    </row>
    <row r="2868" spans="1:17" s="117" customFormat="1" ht="41.25" customHeight="1" x14ac:dyDescent="0.2">
      <c r="A2868" s="399" t="s">
        <v>4604</v>
      </c>
      <c r="B2868" s="186" t="s">
        <v>4605</v>
      </c>
      <c r="C2868" s="400" t="s">
        <v>4606</v>
      </c>
      <c r="D2868" s="271" t="s">
        <v>4621</v>
      </c>
      <c r="E2868" s="186" t="s">
        <v>880</v>
      </c>
      <c r="F2868" s="383" t="s">
        <v>374</v>
      </c>
      <c r="G2868" s="186">
        <v>78181507</v>
      </c>
      <c r="H2868" s="383" t="s">
        <v>4696</v>
      </c>
      <c r="I2868" s="152">
        <v>10</v>
      </c>
      <c r="J2868" s="403" t="s">
        <v>33</v>
      </c>
      <c r="K2868" s="404">
        <v>280000000</v>
      </c>
      <c r="L2868" s="143">
        <v>1</v>
      </c>
      <c r="M2868" s="169"/>
      <c r="N2868" s="372"/>
      <c r="O2868" s="308" t="s">
        <v>2635</v>
      </c>
      <c r="P2868" s="308" t="s">
        <v>2518</v>
      </c>
      <c r="Q2868" s="405" t="s">
        <v>4697</v>
      </c>
    </row>
    <row r="2869" spans="1:17" s="117" customFormat="1" ht="41.25" customHeight="1" x14ac:dyDescent="0.2">
      <c r="A2869" s="399" t="s">
        <v>4615</v>
      </c>
      <c r="B2869" s="186" t="s">
        <v>4616</v>
      </c>
      <c r="C2869" s="400" t="s">
        <v>4606</v>
      </c>
      <c r="D2869" s="236" t="s">
        <v>4617</v>
      </c>
      <c r="E2869" s="186" t="s">
        <v>880</v>
      </c>
      <c r="F2869" s="383" t="s">
        <v>374</v>
      </c>
      <c r="G2869" s="186">
        <v>78181507</v>
      </c>
      <c r="H2869" s="383" t="s">
        <v>4696</v>
      </c>
      <c r="I2869" s="152">
        <v>10</v>
      </c>
      <c r="J2869" s="403" t="s">
        <v>33</v>
      </c>
      <c r="K2869" s="404">
        <v>15500000</v>
      </c>
      <c r="L2869" s="143">
        <v>1</v>
      </c>
      <c r="M2869" s="169"/>
      <c r="N2869" s="372"/>
      <c r="O2869" s="308" t="s">
        <v>2635</v>
      </c>
      <c r="P2869" s="308" t="s">
        <v>2518</v>
      </c>
      <c r="Q2869" s="405" t="s">
        <v>4697</v>
      </c>
    </row>
    <row r="2870" spans="1:17" s="117" customFormat="1" ht="41.25" customHeight="1" x14ac:dyDescent="0.2">
      <c r="A2870" s="399" t="s">
        <v>4604</v>
      </c>
      <c r="B2870" s="186" t="s">
        <v>4605</v>
      </c>
      <c r="C2870" s="400" t="s">
        <v>4606</v>
      </c>
      <c r="D2870" s="400" t="s">
        <v>4607</v>
      </c>
      <c r="E2870" s="186" t="s">
        <v>789</v>
      </c>
      <c r="F2870" s="383" t="s">
        <v>531</v>
      </c>
      <c r="G2870" s="186">
        <v>12161602</v>
      </c>
      <c r="H2870" s="383" t="s">
        <v>4700</v>
      </c>
      <c r="I2870" s="152">
        <v>10</v>
      </c>
      <c r="J2870" s="403" t="s">
        <v>33</v>
      </c>
      <c r="K2870" s="404">
        <v>1200000</v>
      </c>
      <c r="L2870" s="143">
        <v>1</v>
      </c>
      <c r="M2870" s="169"/>
      <c r="N2870" s="372"/>
      <c r="O2870" s="308" t="s">
        <v>2635</v>
      </c>
      <c r="P2870" s="308" t="s">
        <v>2700</v>
      </c>
      <c r="Q2870" s="405" t="s">
        <v>497</v>
      </c>
    </row>
    <row r="2871" spans="1:17" s="117" customFormat="1" ht="41.25" customHeight="1" x14ac:dyDescent="0.2">
      <c r="A2871" s="399" t="s">
        <v>4610</v>
      </c>
      <c r="B2871" s="186" t="s">
        <v>4611</v>
      </c>
      <c r="C2871" s="400" t="s">
        <v>4606</v>
      </c>
      <c r="D2871" s="236" t="s">
        <v>4619</v>
      </c>
      <c r="E2871" s="186" t="s">
        <v>789</v>
      </c>
      <c r="F2871" s="383" t="s">
        <v>531</v>
      </c>
      <c r="G2871" s="186">
        <v>12161602</v>
      </c>
      <c r="H2871" s="383" t="s">
        <v>4700</v>
      </c>
      <c r="I2871" s="152">
        <v>10</v>
      </c>
      <c r="J2871" s="403" t="s">
        <v>33</v>
      </c>
      <c r="K2871" s="404">
        <v>40000000</v>
      </c>
      <c r="L2871" s="143">
        <v>1</v>
      </c>
      <c r="M2871" s="169"/>
      <c r="N2871" s="372"/>
      <c r="O2871" s="308" t="s">
        <v>2635</v>
      </c>
      <c r="P2871" s="308" t="s">
        <v>2700</v>
      </c>
      <c r="Q2871" s="405" t="s">
        <v>497</v>
      </c>
    </row>
    <row r="2872" spans="1:17" s="117" customFormat="1" ht="41.25" customHeight="1" x14ac:dyDescent="0.2">
      <c r="A2872" s="399" t="s">
        <v>4604</v>
      </c>
      <c r="B2872" s="186" t="s">
        <v>4605</v>
      </c>
      <c r="C2872" s="400" t="s">
        <v>4606</v>
      </c>
      <c r="D2872" s="400" t="s">
        <v>4607</v>
      </c>
      <c r="E2872" s="395" t="s">
        <v>781</v>
      </c>
      <c r="F2872" s="354" t="s">
        <v>233</v>
      </c>
      <c r="G2872" s="402">
        <v>78181701</v>
      </c>
      <c r="H2872" s="383" t="s">
        <v>4701</v>
      </c>
      <c r="I2872" s="152">
        <v>10</v>
      </c>
      <c r="J2872" s="403" t="s">
        <v>33</v>
      </c>
      <c r="K2872" s="404">
        <v>30000000</v>
      </c>
      <c r="L2872" s="143">
        <v>1</v>
      </c>
      <c r="M2872" s="169"/>
      <c r="N2872" s="372"/>
      <c r="O2872" s="308" t="s">
        <v>2635</v>
      </c>
      <c r="P2872" s="308" t="s">
        <v>2700</v>
      </c>
      <c r="Q2872" s="405" t="s">
        <v>4702</v>
      </c>
    </row>
    <row r="2873" spans="1:17" s="117" customFormat="1" ht="41.25" customHeight="1" x14ac:dyDescent="0.2">
      <c r="A2873" s="399" t="s">
        <v>4610</v>
      </c>
      <c r="B2873" s="186" t="s">
        <v>4611</v>
      </c>
      <c r="C2873" s="400" t="s">
        <v>4606</v>
      </c>
      <c r="D2873" s="400" t="s">
        <v>4612</v>
      </c>
      <c r="E2873" s="395" t="s">
        <v>781</v>
      </c>
      <c r="F2873" s="354" t="s">
        <v>233</v>
      </c>
      <c r="G2873" s="402">
        <v>78181701</v>
      </c>
      <c r="H2873" s="383" t="s">
        <v>4703</v>
      </c>
      <c r="I2873" s="152">
        <v>10</v>
      </c>
      <c r="J2873" s="403" t="s">
        <v>33</v>
      </c>
      <c r="K2873" s="404">
        <v>928599818.17499995</v>
      </c>
      <c r="L2873" s="143">
        <v>1</v>
      </c>
      <c r="M2873" s="169"/>
      <c r="N2873" s="372"/>
      <c r="O2873" s="308" t="s">
        <v>2635</v>
      </c>
      <c r="P2873" s="308" t="s">
        <v>2700</v>
      </c>
      <c r="Q2873" s="405" t="s">
        <v>4702</v>
      </c>
    </row>
    <row r="2874" spans="1:17" s="117" customFormat="1" ht="41.25" customHeight="1" x14ac:dyDescent="0.2">
      <c r="A2874" s="399" t="s">
        <v>4604</v>
      </c>
      <c r="B2874" s="186" t="s">
        <v>4605</v>
      </c>
      <c r="C2874" s="186" t="s">
        <v>4645</v>
      </c>
      <c r="D2874" s="236" t="s">
        <v>4648</v>
      </c>
      <c r="E2874" s="395" t="s">
        <v>848</v>
      </c>
      <c r="F2874" s="354" t="s">
        <v>639</v>
      </c>
      <c r="G2874" s="186">
        <v>90101801</v>
      </c>
      <c r="H2874" s="383" t="s">
        <v>4704</v>
      </c>
      <c r="I2874" s="152">
        <v>10</v>
      </c>
      <c r="J2874" s="403" t="s">
        <v>33</v>
      </c>
      <c r="K2874" s="404">
        <v>20000000</v>
      </c>
      <c r="L2874" s="143">
        <v>1</v>
      </c>
      <c r="M2874" s="169"/>
      <c r="N2874" s="372"/>
      <c r="O2874" s="308" t="s">
        <v>2635</v>
      </c>
      <c r="P2874" s="308" t="s">
        <v>2700</v>
      </c>
      <c r="Q2874" s="405" t="s">
        <v>497</v>
      </c>
    </row>
    <row r="2875" spans="1:17" s="117" customFormat="1" ht="41.25" customHeight="1" x14ac:dyDescent="0.2">
      <c r="A2875" s="399" t="s">
        <v>4604</v>
      </c>
      <c r="B2875" s="186" t="s">
        <v>4605</v>
      </c>
      <c r="C2875" s="400" t="s">
        <v>4606</v>
      </c>
      <c r="D2875" s="271" t="s">
        <v>4621</v>
      </c>
      <c r="E2875" s="186" t="s">
        <v>880</v>
      </c>
      <c r="F2875" s="383" t="s">
        <v>374</v>
      </c>
      <c r="G2875" s="186">
        <v>78181507</v>
      </c>
      <c r="H2875" s="383" t="s">
        <v>4705</v>
      </c>
      <c r="I2875" s="152">
        <v>10</v>
      </c>
      <c r="J2875" s="403" t="s">
        <v>33</v>
      </c>
      <c r="K2875" s="404">
        <v>180000000</v>
      </c>
      <c r="L2875" s="143">
        <v>1</v>
      </c>
      <c r="M2875" s="169"/>
      <c r="N2875" s="372"/>
      <c r="O2875" s="308" t="s">
        <v>2635</v>
      </c>
      <c r="P2875" s="308" t="s">
        <v>2518</v>
      </c>
      <c r="Q2875" s="405" t="s">
        <v>4697</v>
      </c>
    </row>
    <row r="2876" spans="1:17" s="117" customFormat="1" ht="41.25" customHeight="1" x14ac:dyDescent="0.2">
      <c r="A2876" s="399" t="s">
        <v>4615</v>
      </c>
      <c r="B2876" s="186" t="s">
        <v>4616</v>
      </c>
      <c r="C2876" s="400" t="s">
        <v>4606</v>
      </c>
      <c r="D2876" s="186" t="s">
        <v>4617</v>
      </c>
      <c r="E2876" s="186" t="s">
        <v>880</v>
      </c>
      <c r="F2876" s="383" t="s">
        <v>374</v>
      </c>
      <c r="G2876" s="186">
        <v>78181507</v>
      </c>
      <c r="H2876" s="383" t="s">
        <v>4705</v>
      </c>
      <c r="I2876" s="152">
        <v>10</v>
      </c>
      <c r="J2876" s="403" t="s">
        <v>33</v>
      </c>
      <c r="K2876" s="404">
        <v>51000000</v>
      </c>
      <c r="L2876" s="143">
        <v>1</v>
      </c>
      <c r="M2876" s="169"/>
      <c r="N2876" s="372"/>
      <c r="O2876" s="308" t="s">
        <v>2635</v>
      </c>
      <c r="P2876" s="308" t="s">
        <v>2518</v>
      </c>
      <c r="Q2876" s="405" t="s">
        <v>4697</v>
      </c>
    </row>
    <row r="2877" spans="1:17" s="117" customFormat="1" ht="41.25" customHeight="1" x14ac:dyDescent="0.2">
      <c r="A2877" s="399" t="s">
        <v>4610</v>
      </c>
      <c r="B2877" s="186" t="s">
        <v>4611</v>
      </c>
      <c r="C2877" s="400" t="s">
        <v>4606</v>
      </c>
      <c r="D2877" s="186" t="s">
        <v>4619</v>
      </c>
      <c r="E2877" s="186" t="s">
        <v>880</v>
      </c>
      <c r="F2877" s="383" t="s">
        <v>374</v>
      </c>
      <c r="G2877" s="186">
        <v>78181507</v>
      </c>
      <c r="H2877" s="383" t="s">
        <v>4705</v>
      </c>
      <c r="I2877" s="152">
        <v>10</v>
      </c>
      <c r="J2877" s="403" t="s">
        <v>33</v>
      </c>
      <c r="K2877" s="404">
        <v>400000000</v>
      </c>
      <c r="L2877" s="143">
        <v>1</v>
      </c>
      <c r="M2877" s="169"/>
      <c r="N2877" s="372"/>
      <c r="O2877" s="308" t="s">
        <v>2635</v>
      </c>
      <c r="P2877" s="308" t="s">
        <v>2518</v>
      </c>
      <c r="Q2877" s="405" t="s">
        <v>4697</v>
      </c>
    </row>
    <row r="2878" spans="1:17" s="117" customFormat="1" ht="41.25" customHeight="1" x14ac:dyDescent="0.2">
      <c r="A2878" s="186" t="s">
        <v>4691</v>
      </c>
      <c r="B2878" s="186" t="s">
        <v>4692</v>
      </c>
      <c r="C2878" s="400" t="s">
        <v>4606</v>
      </c>
      <c r="D2878" s="186" t="s">
        <v>4619</v>
      </c>
      <c r="E2878" s="186" t="s">
        <v>880</v>
      </c>
      <c r="F2878" s="383" t="s">
        <v>374</v>
      </c>
      <c r="G2878" s="186">
        <v>78181507</v>
      </c>
      <c r="H2878" s="383" t="s">
        <v>4706</v>
      </c>
      <c r="I2878" s="152">
        <v>10</v>
      </c>
      <c r="J2878" s="403" t="s">
        <v>33</v>
      </c>
      <c r="K2878" s="404">
        <v>44000000</v>
      </c>
      <c r="L2878" s="143">
        <v>1</v>
      </c>
      <c r="M2878" s="169"/>
      <c r="N2878" s="372"/>
      <c r="O2878" s="308" t="s">
        <v>2635</v>
      </c>
      <c r="P2878" s="308" t="s">
        <v>2518</v>
      </c>
      <c r="Q2878" s="405" t="s">
        <v>628</v>
      </c>
    </row>
    <row r="2879" spans="1:17" s="117" customFormat="1" ht="41.25" customHeight="1" x14ac:dyDescent="0.2">
      <c r="A2879" s="186" t="s">
        <v>4631</v>
      </c>
      <c r="B2879" s="186" t="s">
        <v>2702</v>
      </c>
      <c r="C2879" s="400" t="s">
        <v>4606</v>
      </c>
      <c r="D2879" s="186" t="s">
        <v>4619</v>
      </c>
      <c r="E2879" s="186" t="s">
        <v>880</v>
      </c>
      <c r="F2879" s="383" t="s">
        <v>374</v>
      </c>
      <c r="G2879" s="186">
        <v>78181507</v>
      </c>
      <c r="H2879" s="383" t="s">
        <v>4707</v>
      </c>
      <c r="I2879" s="152">
        <v>10</v>
      </c>
      <c r="J2879" s="403" t="s">
        <v>33</v>
      </c>
      <c r="K2879" s="404">
        <v>22000000</v>
      </c>
      <c r="L2879" s="143">
        <v>1</v>
      </c>
      <c r="M2879" s="169"/>
      <c r="N2879" s="372"/>
      <c r="O2879" s="308" t="s">
        <v>2635</v>
      </c>
      <c r="P2879" s="308" t="s">
        <v>2518</v>
      </c>
      <c r="Q2879" s="405" t="s">
        <v>628</v>
      </c>
    </row>
    <row r="2880" spans="1:17" s="117" customFormat="1" ht="41.25" customHeight="1" x14ac:dyDescent="0.2">
      <c r="A2880" s="399" t="s">
        <v>4604</v>
      </c>
      <c r="B2880" s="186" t="s">
        <v>4605</v>
      </c>
      <c r="C2880" s="236" t="s">
        <v>4645</v>
      </c>
      <c r="D2880" s="236" t="s">
        <v>4648</v>
      </c>
      <c r="E2880" s="186" t="s">
        <v>880</v>
      </c>
      <c r="F2880" s="383" t="s">
        <v>374</v>
      </c>
      <c r="G2880" s="186">
        <v>72101511</v>
      </c>
      <c r="H2880" s="383" t="s">
        <v>4708</v>
      </c>
      <c r="I2880" s="152">
        <v>10</v>
      </c>
      <c r="J2880" s="403" t="s">
        <v>33</v>
      </c>
      <c r="K2880" s="404">
        <v>25000000</v>
      </c>
      <c r="L2880" s="143">
        <v>1</v>
      </c>
      <c r="M2880" s="169"/>
      <c r="N2880" s="372"/>
      <c r="O2880" s="414" t="s">
        <v>2635</v>
      </c>
      <c r="P2880" s="308" t="s">
        <v>2700</v>
      </c>
      <c r="Q2880" s="405" t="s">
        <v>497</v>
      </c>
    </row>
    <row r="2881" spans="1:17" s="117" customFormat="1" ht="41.25" customHeight="1" x14ac:dyDescent="0.2">
      <c r="A2881" s="399" t="s">
        <v>4615</v>
      </c>
      <c r="B2881" s="186" t="s">
        <v>4616</v>
      </c>
      <c r="C2881" s="186" t="s">
        <v>4645</v>
      </c>
      <c r="D2881" s="186" t="s">
        <v>4617</v>
      </c>
      <c r="E2881" s="186" t="s">
        <v>880</v>
      </c>
      <c r="F2881" s="383" t="s">
        <v>374</v>
      </c>
      <c r="G2881" s="186">
        <v>72101511</v>
      </c>
      <c r="H2881" s="383" t="s">
        <v>4709</v>
      </c>
      <c r="I2881" s="152">
        <v>10</v>
      </c>
      <c r="J2881" s="403" t="s">
        <v>33</v>
      </c>
      <c r="K2881" s="404">
        <v>15000000</v>
      </c>
      <c r="L2881" s="143">
        <v>1</v>
      </c>
      <c r="M2881" s="169"/>
      <c r="N2881" s="372"/>
      <c r="O2881" s="414" t="s">
        <v>2635</v>
      </c>
      <c r="P2881" s="308" t="s">
        <v>2700</v>
      </c>
      <c r="Q2881" s="405" t="s">
        <v>497</v>
      </c>
    </row>
    <row r="2882" spans="1:17" s="117" customFormat="1" ht="41.25" customHeight="1" x14ac:dyDescent="0.2">
      <c r="A2882" s="399" t="s">
        <v>4649</v>
      </c>
      <c r="B2882" s="186" t="s">
        <v>4565</v>
      </c>
      <c r="C2882" s="186" t="s">
        <v>4645</v>
      </c>
      <c r="D2882" s="400" t="s">
        <v>4650</v>
      </c>
      <c r="E2882" s="186" t="s">
        <v>880</v>
      </c>
      <c r="F2882" s="383" t="s">
        <v>374</v>
      </c>
      <c r="G2882" s="186">
        <v>72101511</v>
      </c>
      <c r="H2882" s="383" t="s">
        <v>4710</v>
      </c>
      <c r="I2882" s="331">
        <v>16</v>
      </c>
      <c r="J2882" s="403" t="s">
        <v>33</v>
      </c>
      <c r="K2882" s="404">
        <v>22000000</v>
      </c>
      <c r="L2882" s="143">
        <v>1</v>
      </c>
      <c r="M2882" s="169"/>
      <c r="N2882" s="372"/>
      <c r="O2882" s="414" t="s">
        <v>2635</v>
      </c>
      <c r="P2882" s="308" t="s">
        <v>2700</v>
      </c>
      <c r="Q2882" s="405" t="s">
        <v>497</v>
      </c>
    </row>
    <row r="2883" spans="1:17" s="117" customFormat="1" ht="41.25" customHeight="1" thickBot="1" x14ac:dyDescent="0.25">
      <c r="A2883" s="399" t="s">
        <v>4610</v>
      </c>
      <c r="B2883" s="186" t="s">
        <v>4611</v>
      </c>
      <c r="C2883" s="186" t="s">
        <v>4645</v>
      </c>
      <c r="D2883" s="415" t="s">
        <v>4711</v>
      </c>
      <c r="E2883" s="186" t="s">
        <v>880</v>
      </c>
      <c r="F2883" s="383" t="s">
        <v>374</v>
      </c>
      <c r="G2883" s="186">
        <v>49241712</v>
      </c>
      <c r="H2883" s="383" t="s">
        <v>4712</v>
      </c>
      <c r="I2883" s="152">
        <v>10</v>
      </c>
      <c r="J2883" s="403" t="s">
        <v>33</v>
      </c>
      <c r="K2883" s="404">
        <v>12000000</v>
      </c>
      <c r="L2883" s="143">
        <v>1</v>
      </c>
      <c r="M2883" s="169"/>
      <c r="N2883" s="372"/>
      <c r="O2883" s="186" t="s">
        <v>2635</v>
      </c>
      <c r="P2883" s="186" t="s">
        <v>2700</v>
      </c>
      <c r="Q2883" s="405" t="s">
        <v>497</v>
      </c>
    </row>
    <row r="2884" spans="1:17" s="117" customFormat="1" ht="41.25" customHeight="1" thickBot="1" x14ac:dyDescent="0.25">
      <c r="A2884" s="399" t="s">
        <v>4615</v>
      </c>
      <c r="B2884" s="186" t="s">
        <v>4616</v>
      </c>
      <c r="C2884" s="186" t="s">
        <v>41</v>
      </c>
      <c r="D2884" s="186" t="s">
        <v>4713</v>
      </c>
      <c r="E2884" s="395" t="s">
        <v>848</v>
      </c>
      <c r="F2884" s="354" t="s">
        <v>639</v>
      </c>
      <c r="G2884" s="186" t="s">
        <v>4714</v>
      </c>
      <c r="H2884" s="383" t="s">
        <v>4715</v>
      </c>
      <c r="I2884" s="152">
        <v>10</v>
      </c>
      <c r="J2884" s="403" t="s">
        <v>33</v>
      </c>
      <c r="K2884" s="404">
        <v>15000000</v>
      </c>
      <c r="L2884" s="143">
        <v>1</v>
      </c>
      <c r="M2884" s="169"/>
      <c r="N2884" s="372"/>
      <c r="O2884" s="416" t="s">
        <v>2521</v>
      </c>
      <c r="P2884" s="416" t="s">
        <v>2527</v>
      </c>
      <c r="Q2884" s="417" t="s">
        <v>497</v>
      </c>
    </row>
    <row r="2885" spans="1:17" s="117" customFormat="1" ht="41.25" customHeight="1" thickBot="1" x14ac:dyDescent="0.25">
      <c r="A2885" s="399" t="s">
        <v>4615</v>
      </c>
      <c r="B2885" s="186" t="s">
        <v>4616</v>
      </c>
      <c r="C2885" s="186" t="s">
        <v>4645</v>
      </c>
      <c r="D2885" s="186" t="s">
        <v>4617</v>
      </c>
      <c r="E2885" s="395" t="s">
        <v>834</v>
      </c>
      <c r="F2885" s="354" t="s">
        <v>316</v>
      </c>
      <c r="G2885" s="186">
        <v>44121615</v>
      </c>
      <c r="H2885" s="383" t="s">
        <v>4716</v>
      </c>
      <c r="I2885" s="152">
        <v>10</v>
      </c>
      <c r="J2885" s="403" t="s">
        <v>33</v>
      </c>
      <c r="K2885" s="404">
        <v>3000000</v>
      </c>
      <c r="L2885" s="143">
        <v>1</v>
      </c>
      <c r="M2885" s="169"/>
      <c r="N2885" s="372"/>
      <c r="O2885" s="418" t="s">
        <v>2635</v>
      </c>
      <c r="P2885" s="418" t="s">
        <v>2700</v>
      </c>
      <c r="Q2885" s="405" t="s">
        <v>497</v>
      </c>
    </row>
    <row r="2886" spans="1:17" s="117" customFormat="1" ht="41.25" customHeight="1" x14ac:dyDescent="0.2">
      <c r="A2886" s="399" t="s">
        <v>4615</v>
      </c>
      <c r="B2886" s="186" t="s">
        <v>4616</v>
      </c>
      <c r="C2886" s="186" t="s">
        <v>4645</v>
      </c>
      <c r="D2886" s="186" t="s">
        <v>4617</v>
      </c>
      <c r="E2886" s="395" t="s">
        <v>803</v>
      </c>
      <c r="F2886" s="354" t="s">
        <v>240</v>
      </c>
      <c r="G2886" s="186">
        <v>31211800</v>
      </c>
      <c r="H2886" s="383" t="s">
        <v>4717</v>
      </c>
      <c r="I2886" s="152">
        <v>10</v>
      </c>
      <c r="J2886" s="403" t="s">
        <v>33</v>
      </c>
      <c r="K2886" s="404">
        <v>3000000</v>
      </c>
      <c r="L2886" s="143">
        <v>1</v>
      </c>
      <c r="M2886" s="169"/>
      <c r="N2886" s="372"/>
      <c r="O2886" s="418" t="s">
        <v>2635</v>
      </c>
      <c r="P2886" s="418" t="s">
        <v>2700</v>
      </c>
      <c r="Q2886" s="405" t="s">
        <v>497</v>
      </c>
    </row>
    <row r="2887" spans="1:17" s="117" customFormat="1" ht="41.25" customHeight="1" thickBot="1" x14ac:dyDescent="0.25">
      <c r="A2887" s="399" t="s">
        <v>4610</v>
      </c>
      <c r="B2887" s="186" t="s">
        <v>4611</v>
      </c>
      <c r="C2887" s="186" t="s">
        <v>4645</v>
      </c>
      <c r="D2887" s="415" t="s">
        <v>4646</v>
      </c>
      <c r="E2887" s="395" t="s">
        <v>4718</v>
      </c>
      <c r="F2887" s="354" t="s">
        <v>4719</v>
      </c>
      <c r="G2887" s="186" t="s">
        <v>4720</v>
      </c>
      <c r="H2887" s="383" t="s">
        <v>4721</v>
      </c>
      <c r="I2887" s="152">
        <v>10</v>
      </c>
      <c r="J2887" s="403" t="s">
        <v>33</v>
      </c>
      <c r="K2887" s="404">
        <v>33000000</v>
      </c>
      <c r="L2887" s="143">
        <v>1</v>
      </c>
      <c r="M2887" s="169"/>
      <c r="N2887" s="372"/>
      <c r="O2887" s="308" t="s">
        <v>2635</v>
      </c>
      <c r="P2887" s="308" t="s">
        <v>2700</v>
      </c>
      <c r="Q2887" s="405" t="s">
        <v>497</v>
      </c>
    </row>
    <row r="2888" spans="1:17" s="117" customFormat="1" ht="41.25" customHeight="1" x14ac:dyDescent="0.2">
      <c r="A2888" s="399" t="s">
        <v>4649</v>
      </c>
      <c r="B2888" s="186" t="s">
        <v>4565</v>
      </c>
      <c r="C2888" s="186" t="s">
        <v>4645</v>
      </c>
      <c r="D2888" s="400" t="s">
        <v>4650</v>
      </c>
      <c r="E2888" s="186" t="s">
        <v>803</v>
      </c>
      <c r="F2888" s="383" t="s">
        <v>240</v>
      </c>
      <c r="G2888" s="186" t="s">
        <v>4720</v>
      </c>
      <c r="H2888" s="383" t="s">
        <v>4722</v>
      </c>
      <c r="I2888" s="331">
        <v>16</v>
      </c>
      <c r="J2888" s="403" t="s">
        <v>33</v>
      </c>
      <c r="K2888" s="404">
        <v>5000000</v>
      </c>
      <c r="L2888" s="143">
        <v>1</v>
      </c>
      <c r="M2888" s="169"/>
      <c r="N2888" s="372"/>
      <c r="O2888" s="418" t="s">
        <v>2635</v>
      </c>
      <c r="P2888" s="418" t="s">
        <v>2700</v>
      </c>
      <c r="Q2888" s="405" t="s">
        <v>497</v>
      </c>
    </row>
    <row r="2889" spans="1:17" s="117" customFormat="1" ht="41.25" customHeight="1" x14ac:dyDescent="0.2">
      <c r="A2889" s="399" t="s">
        <v>4649</v>
      </c>
      <c r="B2889" s="186" t="s">
        <v>4565</v>
      </c>
      <c r="C2889" s="186" t="s">
        <v>4645</v>
      </c>
      <c r="D2889" s="400" t="s">
        <v>4650</v>
      </c>
      <c r="E2889" s="186" t="s">
        <v>812</v>
      </c>
      <c r="F2889" s="383" t="s">
        <v>262</v>
      </c>
      <c r="G2889" s="186" t="s">
        <v>4720</v>
      </c>
      <c r="H2889" s="383" t="s">
        <v>4723</v>
      </c>
      <c r="I2889" s="331">
        <v>16</v>
      </c>
      <c r="J2889" s="403" t="s">
        <v>33</v>
      </c>
      <c r="K2889" s="404">
        <v>3000000</v>
      </c>
      <c r="L2889" s="143">
        <v>1</v>
      </c>
      <c r="M2889" s="169"/>
      <c r="N2889" s="372"/>
      <c r="O2889" s="308" t="s">
        <v>2635</v>
      </c>
      <c r="P2889" s="308" t="s">
        <v>2700</v>
      </c>
      <c r="Q2889" s="405" t="s">
        <v>497</v>
      </c>
    </row>
    <row r="2890" spans="1:17" s="117" customFormat="1" ht="41.25" customHeight="1" x14ac:dyDescent="0.2">
      <c r="A2890" s="399" t="s">
        <v>4610</v>
      </c>
      <c r="B2890" s="186" t="s">
        <v>4611</v>
      </c>
      <c r="C2890" s="186" t="s">
        <v>4645</v>
      </c>
      <c r="D2890" s="186" t="s">
        <v>4646</v>
      </c>
      <c r="E2890" s="395" t="s">
        <v>848</v>
      </c>
      <c r="F2890" s="354" t="s">
        <v>639</v>
      </c>
      <c r="G2890" s="186">
        <v>90111501</v>
      </c>
      <c r="H2890" s="383" t="s">
        <v>4724</v>
      </c>
      <c r="I2890" s="152">
        <v>10</v>
      </c>
      <c r="J2890" s="403" t="s">
        <v>33</v>
      </c>
      <c r="K2890" s="404">
        <v>96110000</v>
      </c>
      <c r="L2890" s="143">
        <v>1</v>
      </c>
      <c r="M2890" s="169"/>
      <c r="N2890" s="372"/>
      <c r="O2890" s="308" t="s">
        <v>2635</v>
      </c>
      <c r="P2890" s="308" t="s">
        <v>2700</v>
      </c>
      <c r="Q2890" s="405" t="s">
        <v>497</v>
      </c>
    </row>
    <row r="2891" spans="1:17" s="117" customFormat="1" ht="41.25" customHeight="1" x14ac:dyDescent="0.2">
      <c r="A2891" s="399" t="s">
        <v>4615</v>
      </c>
      <c r="B2891" s="186" t="s">
        <v>4616</v>
      </c>
      <c r="C2891" s="186" t="s">
        <v>4645</v>
      </c>
      <c r="D2891" s="186" t="s">
        <v>4617</v>
      </c>
      <c r="E2891" s="395" t="s">
        <v>754</v>
      </c>
      <c r="F2891" s="354" t="s">
        <v>83</v>
      </c>
      <c r="G2891" s="186" t="s">
        <v>4725</v>
      </c>
      <c r="H2891" s="383" t="s">
        <v>4726</v>
      </c>
      <c r="I2891" s="152">
        <v>10</v>
      </c>
      <c r="J2891" s="403" t="s">
        <v>33</v>
      </c>
      <c r="K2891" s="404">
        <v>55500000</v>
      </c>
      <c r="L2891" s="143">
        <v>8</v>
      </c>
      <c r="M2891" s="169"/>
      <c r="N2891" s="372"/>
      <c r="O2891" s="308" t="s">
        <v>2635</v>
      </c>
      <c r="P2891" s="308" t="s">
        <v>2700</v>
      </c>
      <c r="Q2891" s="405" t="s">
        <v>497</v>
      </c>
    </row>
    <row r="2892" spans="1:17" s="117" customFormat="1" ht="41.25" customHeight="1" x14ac:dyDescent="0.2">
      <c r="A2892" s="399" t="s">
        <v>4615</v>
      </c>
      <c r="B2892" s="186" t="s">
        <v>4616</v>
      </c>
      <c r="C2892" s="186" t="s">
        <v>4645</v>
      </c>
      <c r="D2892" s="186" t="s">
        <v>4617</v>
      </c>
      <c r="E2892" s="395" t="s">
        <v>754</v>
      </c>
      <c r="F2892" s="354" t="s">
        <v>83</v>
      </c>
      <c r="G2892" s="186" t="s">
        <v>4725</v>
      </c>
      <c r="H2892" s="383" t="s">
        <v>4727</v>
      </c>
      <c r="I2892" s="152">
        <v>10</v>
      </c>
      <c r="J2892" s="403" t="s">
        <v>33</v>
      </c>
      <c r="K2892" s="404">
        <v>11430000</v>
      </c>
      <c r="L2892" s="143">
        <v>1</v>
      </c>
      <c r="M2892" s="169"/>
      <c r="N2892" s="372"/>
      <c r="O2892" s="308" t="s">
        <v>2635</v>
      </c>
      <c r="P2892" s="308" t="s">
        <v>2700</v>
      </c>
      <c r="Q2892" s="405" t="s">
        <v>497</v>
      </c>
    </row>
    <row r="2893" spans="1:17" s="117" customFormat="1" ht="41.25" customHeight="1" x14ac:dyDescent="0.2">
      <c r="A2893" s="186" t="s">
        <v>4728</v>
      </c>
      <c r="B2893" s="186" t="s">
        <v>484</v>
      </c>
      <c r="C2893" s="186" t="s">
        <v>4645</v>
      </c>
      <c r="D2893" s="236" t="s">
        <v>4729</v>
      </c>
      <c r="E2893" s="395" t="s">
        <v>754</v>
      </c>
      <c r="F2893" s="354" t="s">
        <v>83</v>
      </c>
      <c r="G2893" s="186" t="s">
        <v>4725</v>
      </c>
      <c r="H2893" s="383" t="s">
        <v>4730</v>
      </c>
      <c r="I2893" s="331">
        <v>16</v>
      </c>
      <c r="J2893" s="403" t="s">
        <v>33</v>
      </c>
      <c r="K2893" s="404">
        <v>14000000</v>
      </c>
      <c r="L2893" s="143">
        <v>1</v>
      </c>
      <c r="M2893" s="169"/>
      <c r="N2893" s="372"/>
      <c r="O2893" s="308" t="s">
        <v>2635</v>
      </c>
      <c r="P2893" s="308" t="s">
        <v>2700</v>
      </c>
      <c r="Q2893" s="405" t="s">
        <v>497</v>
      </c>
    </row>
    <row r="2894" spans="1:17" s="117" customFormat="1" ht="41.25" customHeight="1" x14ac:dyDescent="0.2">
      <c r="A2894" s="399" t="s">
        <v>4615</v>
      </c>
      <c r="B2894" s="186" t="s">
        <v>4616</v>
      </c>
      <c r="C2894" s="186" t="s">
        <v>4645</v>
      </c>
      <c r="D2894" s="186" t="s">
        <v>4617</v>
      </c>
      <c r="E2894" s="186" t="s">
        <v>829</v>
      </c>
      <c r="F2894" s="383" t="s">
        <v>312</v>
      </c>
      <c r="G2894" s="402">
        <v>47131600</v>
      </c>
      <c r="H2894" s="383" t="s">
        <v>4731</v>
      </c>
      <c r="I2894" s="152">
        <v>10</v>
      </c>
      <c r="J2894" s="403" t="s">
        <v>33</v>
      </c>
      <c r="K2894" s="404">
        <v>2000000</v>
      </c>
      <c r="L2894" s="143">
        <v>1</v>
      </c>
      <c r="M2894" s="169"/>
      <c r="N2894" s="372"/>
      <c r="O2894" s="308" t="s">
        <v>2635</v>
      </c>
      <c r="P2894" s="308" t="s">
        <v>2700</v>
      </c>
      <c r="Q2894" s="405" t="s">
        <v>497</v>
      </c>
    </row>
    <row r="2895" spans="1:17" s="117" customFormat="1" ht="41.25" customHeight="1" x14ac:dyDescent="0.2">
      <c r="A2895" s="399" t="s">
        <v>4615</v>
      </c>
      <c r="B2895" s="186" t="s">
        <v>4616</v>
      </c>
      <c r="C2895" s="186" t="s">
        <v>4645</v>
      </c>
      <c r="D2895" s="186" t="s">
        <v>4617</v>
      </c>
      <c r="E2895" s="186" t="s">
        <v>776</v>
      </c>
      <c r="F2895" s="383" t="s">
        <v>229</v>
      </c>
      <c r="G2895" s="402">
        <v>52151504</v>
      </c>
      <c r="H2895" s="383" t="s">
        <v>4731</v>
      </c>
      <c r="I2895" s="152">
        <v>10</v>
      </c>
      <c r="J2895" s="403" t="s">
        <v>33</v>
      </c>
      <c r="K2895" s="404">
        <v>2000000</v>
      </c>
      <c r="L2895" s="143">
        <v>1</v>
      </c>
      <c r="M2895" s="169"/>
      <c r="N2895" s="372"/>
      <c r="O2895" s="419" t="s">
        <v>2635</v>
      </c>
      <c r="P2895" s="419" t="s">
        <v>2700</v>
      </c>
      <c r="Q2895" s="413" t="s">
        <v>497</v>
      </c>
    </row>
    <row r="2896" spans="1:17" s="117" customFormat="1" ht="41.25" customHeight="1" x14ac:dyDescent="0.2">
      <c r="A2896" s="399" t="s">
        <v>4615</v>
      </c>
      <c r="B2896" s="186" t="s">
        <v>4616</v>
      </c>
      <c r="C2896" s="186" t="s">
        <v>4645</v>
      </c>
      <c r="D2896" s="186" t="s">
        <v>4617</v>
      </c>
      <c r="E2896" s="186" t="s">
        <v>834</v>
      </c>
      <c r="F2896" s="383" t="s">
        <v>316</v>
      </c>
      <c r="G2896" s="402">
        <v>27112100</v>
      </c>
      <c r="H2896" s="383" t="s">
        <v>4731</v>
      </c>
      <c r="I2896" s="152">
        <v>10</v>
      </c>
      <c r="J2896" s="403" t="s">
        <v>33</v>
      </c>
      <c r="K2896" s="404">
        <v>1000000</v>
      </c>
      <c r="L2896" s="143">
        <v>1</v>
      </c>
      <c r="M2896" s="169"/>
      <c r="N2896" s="372"/>
      <c r="O2896" s="419" t="s">
        <v>2635</v>
      </c>
      <c r="P2896" s="419" t="s">
        <v>2700</v>
      </c>
      <c r="Q2896" s="413" t="s">
        <v>497</v>
      </c>
    </row>
    <row r="2897" spans="1:17" s="117" customFormat="1" ht="41.25" customHeight="1" x14ac:dyDescent="0.2">
      <c r="A2897" s="186" t="s">
        <v>4728</v>
      </c>
      <c r="B2897" s="186" t="s">
        <v>484</v>
      </c>
      <c r="C2897" s="186" t="s">
        <v>3558</v>
      </c>
      <c r="D2897" s="236" t="s">
        <v>4729</v>
      </c>
      <c r="E2897" s="186" t="s">
        <v>776</v>
      </c>
      <c r="F2897" s="383" t="s">
        <v>229</v>
      </c>
      <c r="G2897" s="402" t="s">
        <v>4732</v>
      </c>
      <c r="H2897" s="383" t="s">
        <v>4733</v>
      </c>
      <c r="I2897" s="152">
        <v>10</v>
      </c>
      <c r="J2897" s="403" t="s">
        <v>33</v>
      </c>
      <c r="K2897" s="404">
        <v>36400000</v>
      </c>
      <c r="L2897" s="143">
        <v>1</v>
      </c>
      <c r="M2897" s="169"/>
      <c r="N2897" s="372"/>
      <c r="O2897" s="308" t="s">
        <v>2635</v>
      </c>
      <c r="P2897" s="308" t="s">
        <v>2700</v>
      </c>
      <c r="Q2897" s="405" t="s">
        <v>497</v>
      </c>
    </row>
    <row r="2898" spans="1:17" s="117" customFormat="1" ht="41.25" customHeight="1" x14ac:dyDescent="0.2">
      <c r="A2898" s="399" t="s">
        <v>4610</v>
      </c>
      <c r="B2898" s="186" t="s">
        <v>4611</v>
      </c>
      <c r="C2898" s="186" t="s">
        <v>3558</v>
      </c>
      <c r="D2898" s="186" t="s">
        <v>4734</v>
      </c>
      <c r="E2898" s="186" t="s">
        <v>776</v>
      </c>
      <c r="F2898" s="383" t="s">
        <v>229</v>
      </c>
      <c r="G2898" s="402" t="s">
        <v>4732</v>
      </c>
      <c r="H2898" s="383" t="s">
        <v>4735</v>
      </c>
      <c r="I2898" s="152">
        <v>10</v>
      </c>
      <c r="J2898" s="403" t="s">
        <v>33</v>
      </c>
      <c r="K2898" s="404">
        <v>60000000</v>
      </c>
      <c r="L2898" s="143">
        <v>1</v>
      </c>
      <c r="M2898" s="169"/>
      <c r="N2898" s="372"/>
      <c r="O2898" s="308" t="s">
        <v>2635</v>
      </c>
      <c r="P2898" s="308" t="s">
        <v>2700</v>
      </c>
      <c r="Q2898" s="405" t="s">
        <v>497</v>
      </c>
    </row>
    <row r="2899" spans="1:17" s="117" customFormat="1" ht="41.25" customHeight="1" x14ac:dyDescent="0.2">
      <c r="A2899" s="399" t="s">
        <v>4649</v>
      </c>
      <c r="B2899" s="186" t="s">
        <v>4565</v>
      </c>
      <c r="C2899" s="186" t="s">
        <v>3558</v>
      </c>
      <c r="D2899" s="400" t="s">
        <v>4650</v>
      </c>
      <c r="E2899" s="395" t="s">
        <v>776</v>
      </c>
      <c r="F2899" s="354" t="s">
        <v>229</v>
      </c>
      <c r="G2899" s="402" t="s">
        <v>4732</v>
      </c>
      <c r="H2899" s="383" t="s">
        <v>4736</v>
      </c>
      <c r="I2899" s="331">
        <v>16</v>
      </c>
      <c r="J2899" s="403" t="s">
        <v>33</v>
      </c>
      <c r="K2899" s="404">
        <v>3000000</v>
      </c>
      <c r="L2899" s="143">
        <v>1</v>
      </c>
      <c r="M2899" s="169"/>
      <c r="N2899" s="372"/>
      <c r="O2899" s="308" t="s">
        <v>2635</v>
      </c>
      <c r="P2899" s="308" t="s">
        <v>2700</v>
      </c>
      <c r="Q2899" s="405" t="s">
        <v>497</v>
      </c>
    </row>
    <row r="2900" spans="1:17" s="117" customFormat="1" ht="41.25" customHeight="1" x14ac:dyDescent="0.2">
      <c r="A2900" s="399" t="s">
        <v>4604</v>
      </c>
      <c r="B2900" s="186" t="s">
        <v>4605</v>
      </c>
      <c r="C2900" s="271" t="s">
        <v>4606</v>
      </c>
      <c r="D2900" s="400" t="s">
        <v>4607</v>
      </c>
      <c r="E2900" s="395" t="s">
        <v>781</v>
      </c>
      <c r="F2900" s="354" t="s">
        <v>233</v>
      </c>
      <c r="G2900" s="420">
        <v>78181701</v>
      </c>
      <c r="H2900" s="383" t="s">
        <v>4737</v>
      </c>
      <c r="I2900" s="152">
        <v>10</v>
      </c>
      <c r="J2900" s="403" t="s">
        <v>33</v>
      </c>
      <c r="K2900" s="404">
        <v>70000000</v>
      </c>
      <c r="L2900" s="143">
        <v>1</v>
      </c>
      <c r="M2900" s="169"/>
      <c r="N2900" s="372"/>
      <c r="O2900" s="308" t="s">
        <v>2635</v>
      </c>
      <c r="P2900" s="308" t="s">
        <v>2700</v>
      </c>
      <c r="Q2900" s="405" t="s">
        <v>4738</v>
      </c>
    </row>
    <row r="2901" spans="1:17" s="117" customFormat="1" ht="41.25" customHeight="1" x14ac:dyDescent="0.2">
      <c r="A2901" s="399" t="s">
        <v>4604</v>
      </c>
      <c r="B2901" s="186" t="s">
        <v>4605</v>
      </c>
      <c r="C2901" s="271" t="s">
        <v>4606</v>
      </c>
      <c r="D2901" s="400" t="s">
        <v>4607</v>
      </c>
      <c r="E2901" s="186" t="s">
        <v>781</v>
      </c>
      <c r="F2901" s="383" t="s">
        <v>233</v>
      </c>
      <c r="G2901" s="420">
        <v>78181701</v>
      </c>
      <c r="H2901" s="383" t="s">
        <v>4739</v>
      </c>
      <c r="I2901" s="152">
        <v>10</v>
      </c>
      <c r="J2901" s="403" t="s">
        <v>33</v>
      </c>
      <c r="K2901" s="404">
        <v>6400000</v>
      </c>
      <c r="L2901" s="143">
        <v>1</v>
      </c>
      <c r="M2901" s="169"/>
      <c r="N2901" s="372"/>
      <c r="O2901" s="414" t="s">
        <v>2635</v>
      </c>
      <c r="P2901" s="308" t="s">
        <v>2700</v>
      </c>
      <c r="Q2901" s="405" t="s">
        <v>4738</v>
      </c>
    </row>
    <row r="2902" spans="1:17" s="117" customFormat="1" ht="41.25" customHeight="1" x14ac:dyDescent="0.2">
      <c r="A2902" s="399" t="s">
        <v>4604</v>
      </c>
      <c r="B2902" s="186" t="s">
        <v>4605</v>
      </c>
      <c r="C2902" s="271" t="s">
        <v>4606</v>
      </c>
      <c r="D2902" s="271" t="s">
        <v>4621</v>
      </c>
      <c r="E2902" s="395" t="s">
        <v>812</v>
      </c>
      <c r="F2902" s="354" t="s">
        <v>262</v>
      </c>
      <c r="G2902" s="402" t="s">
        <v>4638</v>
      </c>
      <c r="H2902" s="383" t="s">
        <v>4740</v>
      </c>
      <c r="I2902" s="152">
        <v>10</v>
      </c>
      <c r="J2902" s="403" t="s">
        <v>33</v>
      </c>
      <c r="K2902" s="404">
        <v>60000000</v>
      </c>
      <c r="L2902" s="143">
        <v>1</v>
      </c>
      <c r="M2902" s="169"/>
      <c r="N2902" s="372"/>
      <c r="O2902" s="308" t="s">
        <v>2635</v>
      </c>
      <c r="P2902" s="308" t="s">
        <v>2700</v>
      </c>
      <c r="Q2902" s="405" t="s">
        <v>4741</v>
      </c>
    </row>
    <row r="2903" spans="1:17" s="117" customFormat="1" ht="41.25" customHeight="1" x14ac:dyDescent="0.2">
      <c r="A2903" s="186" t="s">
        <v>4691</v>
      </c>
      <c r="B2903" s="186" t="s">
        <v>4692</v>
      </c>
      <c r="C2903" s="271" t="s">
        <v>4606</v>
      </c>
      <c r="D2903" s="236" t="s">
        <v>4637</v>
      </c>
      <c r="E2903" s="186" t="s">
        <v>812</v>
      </c>
      <c r="F2903" s="383" t="s">
        <v>262</v>
      </c>
      <c r="G2903" s="402" t="s">
        <v>4638</v>
      </c>
      <c r="H2903" s="383" t="s">
        <v>4742</v>
      </c>
      <c r="I2903" s="152">
        <v>10</v>
      </c>
      <c r="J2903" s="403" t="s">
        <v>33</v>
      </c>
      <c r="K2903" s="404">
        <v>15000000</v>
      </c>
      <c r="L2903" s="143">
        <v>1</v>
      </c>
      <c r="M2903" s="169"/>
      <c r="N2903" s="372"/>
      <c r="O2903" s="308" t="s">
        <v>2635</v>
      </c>
      <c r="P2903" s="308" t="s">
        <v>2700</v>
      </c>
      <c r="Q2903" s="405" t="s">
        <v>4741</v>
      </c>
    </row>
    <row r="2904" spans="1:17" s="117" customFormat="1" ht="41.25" customHeight="1" x14ac:dyDescent="0.2">
      <c r="A2904" s="399" t="s">
        <v>4610</v>
      </c>
      <c r="B2904" s="186" t="s">
        <v>4611</v>
      </c>
      <c r="C2904" s="271" t="s">
        <v>4606</v>
      </c>
      <c r="D2904" s="236" t="s">
        <v>4637</v>
      </c>
      <c r="E2904" s="395" t="s">
        <v>812</v>
      </c>
      <c r="F2904" s="354" t="s">
        <v>262</v>
      </c>
      <c r="G2904" s="402" t="s">
        <v>4638</v>
      </c>
      <c r="H2904" s="383" t="s">
        <v>4740</v>
      </c>
      <c r="I2904" s="152">
        <v>10</v>
      </c>
      <c r="J2904" s="403" t="s">
        <v>33</v>
      </c>
      <c r="K2904" s="404">
        <v>100000000</v>
      </c>
      <c r="L2904" s="143">
        <v>1</v>
      </c>
      <c r="M2904" s="169"/>
      <c r="N2904" s="372"/>
      <c r="O2904" s="308" t="s">
        <v>2635</v>
      </c>
      <c r="P2904" s="308" t="s">
        <v>2700</v>
      </c>
      <c r="Q2904" s="405" t="s">
        <v>4741</v>
      </c>
    </row>
    <row r="2905" spans="1:17" s="117" customFormat="1" ht="41.25" customHeight="1" x14ac:dyDescent="0.2">
      <c r="A2905" s="186" t="s">
        <v>4728</v>
      </c>
      <c r="B2905" s="186" t="s">
        <v>484</v>
      </c>
      <c r="C2905" s="186" t="s">
        <v>484</v>
      </c>
      <c r="D2905" s="236" t="s">
        <v>4743</v>
      </c>
      <c r="E2905" s="186" t="s">
        <v>869</v>
      </c>
      <c r="F2905" s="383" t="s">
        <v>870</v>
      </c>
      <c r="G2905" s="186">
        <v>93141507</v>
      </c>
      <c r="H2905" s="383" t="s">
        <v>4744</v>
      </c>
      <c r="I2905" s="331">
        <v>16</v>
      </c>
      <c r="J2905" s="403" t="s">
        <v>33</v>
      </c>
      <c r="K2905" s="404">
        <v>247010000</v>
      </c>
      <c r="L2905" s="143">
        <v>1</v>
      </c>
      <c r="M2905" s="169"/>
      <c r="N2905" s="372"/>
      <c r="O2905" s="308" t="s">
        <v>2700</v>
      </c>
      <c r="P2905" s="308" t="s">
        <v>2518</v>
      </c>
      <c r="Q2905" s="405" t="s">
        <v>4745</v>
      </c>
    </row>
    <row r="2906" spans="1:17" s="117" customFormat="1" ht="41.25" customHeight="1" x14ac:dyDescent="0.2">
      <c r="A2906" s="399" t="s">
        <v>4615</v>
      </c>
      <c r="B2906" s="186" t="s">
        <v>4616</v>
      </c>
      <c r="C2906" s="400" t="s">
        <v>4606</v>
      </c>
      <c r="D2906" s="186" t="s">
        <v>4617</v>
      </c>
      <c r="E2906" s="186" t="s">
        <v>880</v>
      </c>
      <c r="F2906" s="383" t="s">
        <v>374</v>
      </c>
      <c r="G2906" s="186">
        <v>78181507</v>
      </c>
      <c r="H2906" s="383" t="s">
        <v>4705</v>
      </c>
      <c r="I2906" s="152">
        <v>10</v>
      </c>
      <c r="J2906" s="403" t="s">
        <v>33</v>
      </c>
      <c r="K2906" s="404">
        <v>22000000</v>
      </c>
      <c r="L2906" s="143">
        <v>1</v>
      </c>
      <c r="M2906" s="169"/>
      <c r="N2906" s="372"/>
      <c r="O2906" s="308" t="s">
        <v>2635</v>
      </c>
      <c r="P2906" s="308" t="s">
        <v>2518</v>
      </c>
      <c r="Q2906" s="405" t="s">
        <v>4697</v>
      </c>
    </row>
    <row r="2907" spans="1:17" s="117" customFormat="1" ht="41.25" customHeight="1" x14ac:dyDescent="0.2">
      <c r="A2907" s="186" t="s">
        <v>4691</v>
      </c>
      <c r="B2907" s="186" t="s">
        <v>4692</v>
      </c>
      <c r="C2907" s="400" t="s">
        <v>4606</v>
      </c>
      <c r="D2907" s="236" t="s">
        <v>4637</v>
      </c>
      <c r="E2907" s="186" t="s">
        <v>880</v>
      </c>
      <c r="F2907" s="383" t="s">
        <v>374</v>
      </c>
      <c r="G2907" s="186">
        <v>78181507</v>
      </c>
      <c r="H2907" s="383" t="s">
        <v>4706</v>
      </c>
      <c r="I2907" s="152">
        <v>10</v>
      </c>
      <c r="J2907" s="403" t="s">
        <v>33</v>
      </c>
      <c r="K2907" s="404">
        <v>44260000</v>
      </c>
      <c r="L2907" s="143">
        <v>1</v>
      </c>
      <c r="M2907" s="169"/>
      <c r="N2907" s="372"/>
      <c r="O2907" s="308" t="s">
        <v>4746</v>
      </c>
      <c r="P2907" s="308" t="s">
        <v>4746</v>
      </c>
      <c r="Q2907" s="421" t="s">
        <v>4746</v>
      </c>
    </row>
    <row r="2908" spans="1:17" s="117" customFormat="1" ht="41.25" customHeight="1" x14ac:dyDescent="0.2">
      <c r="A2908" s="399" t="s">
        <v>4610</v>
      </c>
      <c r="B2908" s="186" t="s">
        <v>4611</v>
      </c>
      <c r="C2908" s="400" t="s">
        <v>4606</v>
      </c>
      <c r="D2908" s="186" t="s">
        <v>4619</v>
      </c>
      <c r="E2908" s="186" t="s">
        <v>880</v>
      </c>
      <c r="F2908" s="354" t="s">
        <v>374</v>
      </c>
      <c r="G2908" s="186">
        <v>78181507</v>
      </c>
      <c r="H2908" s="383" t="s">
        <v>4747</v>
      </c>
      <c r="I2908" s="152">
        <v>10</v>
      </c>
      <c r="J2908" s="403" t="s">
        <v>33</v>
      </c>
      <c r="K2908" s="404">
        <v>50000000</v>
      </c>
      <c r="L2908" s="143">
        <v>1</v>
      </c>
      <c r="M2908" s="169"/>
      <c r="N2908" s="372"/>
      <c r="O2908" s="308" t="s">
        <v>2518</v>
      </c>
      <c r="P2908" s="308" t="s">
        <v>2529</v>
      </c>
      <c r="Q2908" s="405" t="s">
        <v>4748</v>
      </c>
    </row>
    <row r="2909" spans="1:17" s="117" customFormat="1" ht="41.25" customHeight="1" x14ac:dyDescent="0.2">
      <c r="A2909" s="399" t="s">
        <v>4604</v>
      </c>
      <c r="B2909" s="186" t="s">
        <v>4605</v>
      </c>
      <c r="C2909" s="186" t="s">
        <v>190</v>
      </c>
      <c r="D2909" s="186" t="s">
        <v>4661</v>
      </c>
      <c r="E2909" s="186" t="s">
        <v>855</v>
      </c>
      <c r="F2909" s="354" t="s">
        <v>360</v>
      </c>
      <c r="G2909" s="308">
        <v>78102203</v>
      </c>
      <c r="H2909" s="383" t="s">
        <v>4749</v>
      </c>
      <c r="I2909" s="152">
        <v>10</v>
      </c>
      <c r="J2909" s="403" t="s">
        <v>33</v>
      </c>
      <c r="K2909" s="404">
        <v>1100000</v>
      </c>
      <c r="L2909" s="143">
        <v>1</v>
      </c>
      <c r="M2909" s="169"/>
      <c r="N2909" s="372"/>
      <c r="O2909" s="414" t="s">
        <v>2518</v>
      </c>
      <c r="P2909" s="308" t="s">
        <v>2529</v>
      </c>
      <c r="Q2909" s="405" t="s">
        <v>4748</v>
      </c>
    </row>
    <row r="2910" spans="1:17" s="117" customFormat="1" ht="41.25" customHeight="1" x14ac:dyDescent="0.2">
      <c r="A2910" s="186" t="s">
        <v>4750</v>
      </c>
      <c r="B2910" s="186" t="s">
        <v>3252</v>
      </c>
      <c r="C2910" s="186" t="s">
        <v>190</v>
      </c>
      <c r="D2910" s="186" t="s">
        <v>4659</v>
      </c>
      <c r="E2910" s="186" t="s">
        <v>855</v>
      </c>
      <c r="F2910" s="354" t="s">
        <v>360</v>
      </c>
      <c r="G2910" s="308">
        <v>78102203</v>
      </c>
      <c r="H2910" s="383" t="s">
        <v>4751</v>
      </c>
      <c r="I2910" s="152">
        <v>10</v>
      </c>
      <c r="J2910" s="403" t="s">
        <v>33</v>
      </c>
      <c r="K2910" s="404">
        <v>200000</v>
      </c>
      <c r="L2910" s="143">
        <v>1</v>
      </c>
      <c r="M2910" s="169"/>
      <c r="N2910" s="372"/>
      <c r="O2910" s="414" t="s">
        <v>2518</v>
      </c>
      <c r="P2910" s="308" t="s">
        <v>2529</v>
      </c>
      <c r="Q2910" s="405" t="s">
        <v>4748</v>
      </c>
    </row>
    <row r="2911" spans="1:17" s="117" customFormat="1" ht="41.25" customHeight="1" x14ac:dyDescent="0.2">
      <c r="A2911" s="399" t="s">
        <v>4610</v>
      </c>
      <c r="B2911" s="186" t="s">
        <v>4611</v>
      </c>
      <c r="C2911" s="186" t="s">
        <v>190</v>
      </c>
      <c r="D2911" s="186" t="s">
        <v>4659</v>
      </c>
      <c r="E2911" s="186" t="s">
        <v>855</v>
      </c>
      <c r="F2911" s="354" t="s">
        <v>360</v>
      </c>
      <c r="G2911" s="308">
        <v>78102203</v>
      </c>
      <c r="H2911" s="383" t="s">
        <v>4752</v>
      </c>
      <c r="I2911" s="152">
        <v>10</v>
      </c>
      <c r="J2911" s="403" t="s">
        <v>33</v>
      </c>
      <c r="K2911" s="404">
        <v>1000000</v>
      </c>
      <c r="L2911" s="143">
        <v>1</v>
      </c>
      <c r="M2911" s="169"/>
      <c r="N2911" s="372"/>
      <c r="O2911" s="414" t="s">
        <v>2518</v>
      </c>
      <c r="P2911" s="308" t="s">
        <v>2529</v>
      </c>
      <c r="Q2911" s="405" t="s">
        <v>4748</v>
      </c>
    </row>
    <row r="2912" spans="1:17" s="117" customFormat="1" ht="41.25" customHeight="1" x14ac:dyDescent="0.2">
      <c r="A2912" s="399" t="s">
        <v>4615</v>
      </c>
      <c r="B2912" s="186" t="s">
        <v>4616</v>
      </c>
      <c r="C2912" s="186" t="s">
        <v>4616</v>
      </c>
      <c r="D2912" s="186" t="s">
        <v>4753</v>
      </c>
      <c r="E2912" s="186" t="s">
        <v>880</v>
      </c>
      <c r="F2912" s="383" t="s">
        <v>374</v>
      </c>
      <c r="G2912" s="166">
        <v>81101706</v>
      </c>
      <c r="H2912" s="383" t="s">
        <v>4754</v>
      </c>
      <c r="I2912" s="152">
        <v>10</v>
      </c>
      <c r="J2912" s="403" t="s">
        <v>33</v>
      </c>
      <c r="K2912" s="404">
        <v>422700</v>
      </c>
      <c r="L2912" s="143">
        <v>1</v>
      </c>
      <c r="M2912" s="169"/>
      <c r="N2912" s="372"/>
      <c r="O2912" s="414" t="s">
        <v>2518</v>
      </c>
      <c r="P2912" s="308" t="s">
        <v>2529</v>
      </c>
      <c r="Q2912" s="405" t="s">
        <v>497</v>
      </c>
    </row>
    <row r="2913" spans="1:17" s="117" customFormat="1" ht="41.25" customHeight="1" x14ac:dyDescent="0.2">
      <c r="A2913" s="399" t="s">
        <v>4615</v>
      </c>
      <c r="B2913" s="186" t="s">
        <v>4616</v>
      </c>
      <c r="C2913" s="186" t="s">
        <v>4616</v>
      </c>
      <c r="D2913" s="186" t="s">
        <v>4753</v>
      </c>
      <c r="E2913" s="186" t="s">
        <v>880</v>
      </c>
      <c r="F2913" s="383" t="s">
        <v>374</v>
      </c>
      <c r="G2913" s="166">
        <v>81101706</v>
      </c>
      <c r="H2913" s="383" t="s">
        <v>4755</v>
      </c>
      <c r="I2913" s="152">
        <v>10</v>
      </c>
      <c r="J2913" s="403" t="s">
        <v>33</v>
      </c>
      <c r="K2913" s="404">
        <v>731840</v>
      </c>
      <c r="L2913" s="143">
        <v>1</v>
      </c>
      <c r="M2913" s="169"/>
      <c r="N2913" s="372"/>
      <c r="O2913" s="414" t="s">
        <v>2518</v>
      </c>
      <c r="P2913" s="308" t="s">
        <v>2529</v>
      </c>
      <c r="Q2913" s="405" t="s">
        <v>497</v>
      </c>
    </row>
    <row r="2914" spans="1:17" s="117" customFormat="1" ht="41.25" customHeight="1" x14ac:dyDescent="0.2">
      <c r="A2914" s="399" t="s">
        <v>4615</v>
      </c>
      <c r="B2914" s="186" t="s">
        <v>4616</v>
      </c>
      <c r="C2914" s="186" t="s">
        <v>4616</v>
      </c>
      <c r="D2914" s="186" t="s">
        <v>4753</v>
      </c>
      <c r="E2914" s="186" t="s">
        <v>880</v>
      </c>
      <c r="F2914" s="383" t="s">
        <v>374</v>
      </c>
      <c r="G2914" s="166">
        <v>81101706</v>
      </c>
      <c r="H2914" s="383" t="s">
        <v>4756</v>
      </c>
      <c r="I2914" s="152">
        <v>10</v>
      </c>
      <c r="J2914" s="403" t="s">
        <v>33</v>
      </c>
      <c r="K2914" s="404">
        <v>16261600</v>
      </c>
      <c r="L2914" s="143">
        <v>1</v>
      </c>
      <c r="M2914" s="169"/>
      <c r="N2914" s="372"/>
      <c r="O2914" s="414" t="s">
        <v>2518</v>
      </c>
      <c r="P2914" s="308" t="s">
        <v>2529</v>
      </c>
      <c r="Q2914" s="405" t="s">
        <v>497</v>
      </c>
    </row>
    <row r="2915" spans="1:17" s="117" customFormat="1" ht="41.25" customHeight="1" x14ac:dyDescent="0.2">
      <c r="A2915" s="399" t="s">
        <v>4615</v>
      </c>
      <c r="B2915" s="186" t="s">
        <v>4616</v>
      </c>
      <c r="C2915" s="186" t="s">
        <v>4616</v>
      </c>
      <c r="D2915" s="186" t="s">
        <v>4753</v>
      </c>
      <c r="E2915" s="186" t="s">
        <v>880</v>
      </c>
      <c r="F2915" s="383" t="s">
        <v>374</v>
      </c>
      <c r="G2915" s="166">
        <v>81101706</v>
      </c>
      <c r="H2915" s="383" t="s">
        <v>4757</v>
      </c>
      <c r="I2915" s="152">
        <v>10</v>
      </c>
      <c r="J2915" s="403" t="s">
        <v>33</v>
      </c>
      <c r="K2915" s="404">
        <v>2382941</v>
      </c>
      <c r="L2915" s="143">
        <v>1</v>
      </c>
      <c r="M2915" s="169"/>
      <c r="N2915" s="372"/>
      <c r="O2915" s="414" t="s">
        <v>2518</v>
      </c>
      <c r="P2915" s="308" t="s">
        <v>2529</v>
      </c>
      <c r="Q2915" s="405" t="s">
        <v>497</v>
      </c>
    </row>
    <row r="2916" spans="1:17" s="117" customFormat="1" ht="41.25" customHeight="1" x14ac:dyDescent="0.2">
      <c r="A2916" s="399" t="s">
        <v>4615</v>
      </c>
      <c r="B2916" s="186" t="s">
        <v>4616</v>
      </c>
      <c r="C2916" s="186" t="s">
        <v>4616</v>
      </c>
      <c r="D2916" s="186" t="s">
        <v>4753</v>
      </c>
      <c r="E2916" s="186" t="s">
        <v>880</v>
      </c>
      <c r="F2916" s="383" t="s">
        <v>374</v>
      </c>
      <c r="G2916" s="166">
        <v>81101706</v>
      </c>
      <c r="H2916" s="383" t="s">
        <v>4758</v>
      </c>
      <c r="I2916" s="152">
        <v>10</v>
      </c>
      <c r="J2916" s="403" t="s">
        <v>33</v>
      </c>
      <c r="K2916" s="404">
        <v>870336</v>
      </c>
      <c r="L2916" s="143">
        <v>1</v>
      </c>
      <c r="M2916" s="169"/>
      <c r="N2916" s="372"/>
      <c r="O2916" s="414" t="s">
        <v>2518</v>
      </c>
      <c r="P2916" s="308" t="s">
        <v>2529</v>
      </c>
      <c r="Q2916" s="405" t="s">
        <v>497</v>
      </c>
    </row>
    <row r="2917" spans="1:17" s="117" customFormat="1" ht="41.25" customHeight="1" x14ac:dyDescent="0.2">
      <c r="A2917" s="399" t="s">
        <v>4615</v>
      </c>
      <c r="B2917" s="186" t="s">
        <v>4616</v>
      </c>
      <c r="C2917" s="186" t="s">
        <v>4616</v>
      </c>
      <c r="D2917" s="186" t="s">
        <v>4753</v>
      </c>
      <c r="E2917" s="186" t="s">
        <v>880</v>
      </c>
      <c r="F2917" s="383" t="s">
        <v>374</v>
      </c>
      <c r="G2917" s="166">
        <v>81101706</v>
      </c>
      <c r="H2917" s="383" t="s">
        <v>4759</v>
      </c>
      <c r="I2917" s="152">
        <v>10</v>
      </c>
      <c r="J2917" s="403" t="s">
        <v>33</v>
      </c>
      <c r="K2917" s="404">
        <v>534202</v>
      </c>
      <c r="L2917" s="143">
        <v>1</v>
      </c>
      <c r="M2917" s="169"/>
      <c r="N2917" s="372"/>
      <c r="O2917" s="414" t="s">
        <v>2518</v>
      </c>
      <c r="P2917" s="308" t="s">
        <v>2529</v>
      </c>
      <c r="Q2917" s="405" t="s">
        <v>497</v>
      </c>
    </row>
    <row r="2918" spans="1:17" s="117" customFormat="1" ht="41.25" customHeight="1" x14ac:dyDescent="0.2">
      <c r="A2918" s="399" t="s">
        <v>4615</v>
      </c>
      <c r="B2918" s="186" t="s">
        <v>4616</v>
      </c>
      <c r="C2918" s="186" t="s">
        <v>4616</v>
      </c>
      <c r="D2918" s="186" t="s">
        <v>4753</v>
      </c>
      <c r="E2918" s="186" t="s">
        <v>880</v>
      </c>
      <c r="F2918" s="383" t="s">
        <v>374</v>
      </c>
      <c r="G2918" s="166">
        <v>81101706</v>
      </c>
      <c r="H2918" s="383" t="s">
        <v>4760</v>
      </c>
      <c r="I2918" s="152">
        <v>10</v>
      </c>
      <c r="J2918" s="403" t="s">
        <v>33</v>
      </c>
      <c r="K2918" s="404">
        <v>1970000</v>
      </c>
      <c r="L2918" s="143">
        <v>1</v>
      </c>
      <c r="M2918" s="169"/>
      <c r="N2918" s="372"/>
      <c r="O2918" s="414" t="s">
        <v>2518</v>
      </c>
      <c r="P2918" s="308" t="s">
        <v>2529</v>
      </c>
      <c r="Q2918" s="405" t="s">
        <v>497</v>
      </c>
    </row>
    <row r="2919" spans="1:17" s="117" customFormat="1" ht="41.25" customHeight="1" x14ac:dyDescent="0.2">
      <c r="A2919" s="399" t="s">
        <v>4615</v>
      </c>
      <c r="B2919" s="186" t="s">
        <v>4616</v>
      </c>
      <c r="C2919" s="186" t="s">
        <v>4616</v>
      </c>
      <c r="D2919" s="186" t="s">
        <v>4753</v>
      </c>
      <c r="E2919" s="186" t="s">
        <v>880</v>
      </c>
      <c r="F2919" s="383" t="s">
        <v>374</v>
      </c>
      <c r="G2919" s="166">
        <v>81101706</v>
      </c>
      <c r="H2919" s="383" t="s">
        <v>4761</v>
      </c>
      <c r="I2919" s="152">
        <v>10</v>
      </c>
      <c r="J2919" s="403" t="s">
        <v>33</v>
      </c>
      <c r="K2919" s="404">
        <v>2630191</v>
      </c>
      <c r="L2919" s="143">
        <v>1</v>
      </c>
      <c r="M2919" s="169"/>
      <c r="N2919" s="372"/>
      <c r="O2919" s="414" t="s">
        <v>2518</v>
      </c>
      <c r="P2919" s="308" t="s">
        <v>2529</v>
      </c>
      <c r="Q2919" s="405" t="s">
        <v>497</v>
      </c>
    </row>
    <row r="2920" spans="1:17" s="117" customFormat="1" ht="41.25" customHeight="1" x14ac:dyDescent="0.2">
      <c r="A2920" s="399" t="s">
        <v>4615</v>
      </c>
      <c r="B2920" s="186" t="s">
        <v>4616</v>
      </c>
      <c r="C2920" s="186" t="s">
        <v>4616</v>
      </c>
      <c r="D2920" s="186" t="s">
        <v>4753</v>
      </c>
      <c r="E2920" s="186" t="s">
        <v>880</v>
      </c>
      <c r="F2920" s="383" t="s">
        <v>374</v>
      </c>
      <c r="G2920" s="166">
        <v>81101706</v>
      </c>
      <c r="H2920" s="383" t="s">
        <v>4762</v>
      </c>
      <c r="I2920" s="152">
        <v>10</v>
      </c>
      <c r="J2920" s="403" t="s">
        <v>33</v>
      </c>
      <c r="K2920" s="404">
        <v>3280000</v>
      </c>
      <c r="L2920" s="143">
        <v>1</v>
      </c>
      <c r="M2920" s="169"/>
      <c r="N2920" s="372"/>
      <c r="O2920" s="414" t="s">
        <v>2518</v>
      </c>
      <c r="P2920" s="308" t="s">
        <v>2529</v>
      </c>
      <c r="Q2920" s="405" t="s">
        <v>497</v>
      </c>
    </row>
    <row r="2921" spans="1:17" s="117" customFormat="1" ht="41.25" customHeight="1" x14ac:dyDescent="0.2">
      <c r="A2921" s="399" t="s">
        <v>4615</v>
      </c>
      <c r="B2921" s="186" t="s">
        <v>4616</v>
      </c>
      <c r="C2921" s="186" t="s">
        <v>4616</v>
      </c>
      <c r="D2921" s="186" t="s">
        <v>4753</v>
      </c>
      <c r="E2921" s="186" t="s">
        <v>880</v>
      </c>
      <c r="F2921" s="383" t="s">
        <v>374</v>
      </c>
      <c r="G2921" s="166">
        <v>81101706</v>
      </c>
      <c r="H2921" s="383" t="s">
        <v>4763</v>
      </c>
      <c r="I2921" s="152">
        <v>10</v>
      </c>
      <c r="J2921" s="403" t="s">
        <v>33</v>
      </c>
      <c r="K2921" s="404">
        <v>1390000</v>
      </c>
      <c r="L2921" s="143">
        <v>1</v>
      </c>
      <c r="M2921" s="169"/>
      <c r="N2921" s="372"/>
      <c r="O2921" s="414" t="s">
        <v>2518</v>
      </c>
      <c r="P2921" s="308" t="s">
        <v>2529</v>
      </c>
      <c r="Q2921" s="405" t="s">
        <v>497</v>
      </c>
    </row>
    <row r="2922" spans="1:17" s="117" customFormat="1" ht="41.25" customHeight="1" x14ac:dyDescent="0.2">
      <c r="A2922" s="399" t="s">
        <v>4615</v>
      </c>
      <c r="B2922" s="186" t="s">
        <v>4616</v>
      </c>
      <c r="C2922" s="186" t="s">
        <v>4616</v>
      </c>
      <c r="D2922" s="186" t="s">
        <v>4753</v>
      </c>
      <c r="E2922" s="186" t="s">
        <v>880</v>
      </c>
      <c r="F2922" s="383" t="s">
        <v>374</v>
      </c>
      <c r="G2922" s="166">
        <v>81101706</v>
      </c>
      <c r="H2922" s="383" t="s">
        <v>4764</v>
      </c>
      <c r="I2922" s="152">
        <v>10</v>
      </c>
      <c r="J2922" s="403" t="s">
        <v>33</v>
      </c>
      <c r="K2922" s="404">
        <v>8950724</v>
      </c>
      <c r="L2922" s="143">
        <v>1</v>
      </c>
      <c r="M2922" s="169"/>
      <c r="N2922" s="372"/>
      <c r="O2922" s="414" t="s">
        <v>2518</v>
      </c>
      <c r="P2922" s="308" t="s">
        <v>2529</v>
      </c>
      <c r="Q2922" s="405" t="s">
        <v>497</v>
      </c>
    </row>
    <row r="2923" spans="1:17" s="117" customFormat="1" ht="41.25" customHeight="1" x14ac:dyDescent="0.2">
      <c r="A2923" s="399" t="s">
        <v>4615</v>
      </c>
      <c r="B2923" s="186" t="s">
        <v>4616</v>
      </c>
      <c r="C2923" s="186" t="s">
        <v>4616</v>
      </c>
      <c r="D2923" s="186" t="s">
        <v>4753</v>
      </c>
      <c r="E2923" s="186" t="s">
        <v>880</v>
      </c>
      <c r="F2923" s="383" t="s">
        <v>374</v>
      </c>
      <c r="G2923" s="166">
        <v>81101706</v>
      </c>
      <c r="H2923" s="383" t="s">
        <v>4765</v>
      </c>
      <c r="I2923" s="152">
        <v>10</v>
      </c>
      <c r="J2923" s="403" t="s">
        <v>33</v>
      </c>
      <c r="K2923" s="404">
        <v>390920</v>
      </c>
      <c r="L2923" s="143">
        <v>1</v>
      </c>
      <c r="M2923" s="169"/>
      <c r="N2923" s="372"/>
      <c r="O2923" s="414" t="s">
        <v>2518</v>
      </c>
      <c r="P2923" s="308" t="s">
        <v>2529</v>
      </c>
      <c r="Q2923" s="405" t="s">
        <v>497</v>
      </c>
    </row>
    <row r="2924" spans="1:17" s="117" customFormat="1" ht="41.25" customHeight="1" x14ac:dyDescent="0.2">
      <c r="A2924" s="399" t="s">
        <v>4615</v>
      </c>
      <c r="B2924" s="186" t="s">
        <v>4616</v>
      </c>
      <c r="C2924" s="186" t="s">
        <v>4616</v>
      </c>
      <c r="D2924" s="186" t="s">
        <v>4753</v>
      </c>
      <c r="E2924" s="186" t="s">
        <v>880</v>
      </c>
      <c r="F2924" s="383" t="s">
        <v>374</v>
      </c>
      <c r="G2924" s="166">
        <v>81101706</v>
      </c>
      <c r="H2924" s="383" t="s">
        <v>4766</v>
      </c>
      <c r="I2924" s="152">
        <v>10</v>
      </c>
      <c r="J2924" s="403" t="s">
        <v>33</v>
      </c>
      <c r="K2924" s="404">
        <v>862620</v>
      </c>
      <c r="L2924" s="143">
        <v>1</v>
      </c>
      <c r="M2924" s="169"/>
      <c r="N2924" s="372"/>
      <c r="O2924" s="414" t="s">
        <v>2518</v>
      </c>
      <c r="P2924" s="308" t="s">
        <v>2529</v>
      </c>
      <c r="Q2924" s="405" t="s">
        <v>497</v>
      </c>
    </row>
    <row r="2925" spans="1:17" s="117" customFormat="1" ht="41.25" customHeight="1" x14ac:dyDescent="0.2">
      <c r="A2925" s="399" t="s">
        <v>4615</v>
      </c>
      <c r="B2925" s="186" t="s">
        <v>4616</v>
      </c>
      <c r="C2925" s="186" t="s">
        <v>4616</v>
      </c>
      <c r="D2925" s="186" t="s">
        <v>4753</v>
      </c>
      <c r="E2925" s="186" t="s">
        <v>880</v>
      </c>
      <c r="F2925" s="383" t="s">
        <v>374</v>
      </c>
      <c r="G2925" s="166">
        <v>81101706</v>
      </c>
      <c r="H2925" s="383" t="s">
        <v>4767</v>
      </c>
      <c r="I2925" s="152">
        <v>10</v>
      </c>
      <c r="J2925" s="403" t="s">
        <v>33</v>
      </c>
      <c r="K2925" s="404">
        <v>835400</v>
      </c>
      <c r="L2925" s="143">
        <v>1</v>
      </c>
      <c r="M2925" s="169"/>
      <c r="N2925" s="372"/>
      <c r="O2925" s="414" t="s">
        <v>2518</v>
      </c>
      <c r="P2925" s="308" t="s">
        <v>2529</v>
      </c>
      <c r="Q2925" s="405" t="s">
        <v>497</v>
      </c>
    </row>
    <row r="2926" spans="1:17" s="117" customFormat="1" ht="41.25" customHeight="1" x14ac:dyDescent="0.2">
      <c r="A2926" s="399" t="s">
        <v>4610</v>
      </c>
      <c r="B2926" s="186" t="s">
        <v>4611</v>
      </c>
      <c r="C2926" s="186" t="s">
        <v>4645</v>
      </c>
      <c r="D2926" s="186" t="s">
        <v>4646</v>
      </c>
      <c r="E2926" s="395" t="s">
        <v>803</v>
      </c>
      <c r="F2926" s="354" t="s">
        <v>240</v>
      </c>
      <c r="G2926" s="186">
        <v>47131604</v>
      </c>
      <c r="H2926" s="383" t="s">
        <v>808</v>
      </c>
      <c r="I2926" s="152">
        <v>10</v>
      </c>
      <c r="J2926" s="403" t="s">
        <v>33</v>
      </c>
      <c r="K2926" s="404">
        <v>20000000</v>
      </c>
      <c r="L2926" s="143">
        <v>1</v>
      </c>
      <c r="M2926" s="169"/>
      <c r="N2926" s="372"/>
      <c r="O2926" s="308" t="s">
        <v>2619</v>
      </c>
      <c r="P2926" s="308" t="s">
        <v>2529</v>
      </c>
      <c r="Q2926" s="405" t="s">
        <v>497</v>
      </c>
    </row>
    <row r="2927" spans="1:17" s="117" customFormat="1" ht="41.25" customHeight="1" x14ac:dyDescent="0.2">
      <c r="A2927" s="399" t="s">
        <v>4615</v>
      </c>
      <c r="B2927" s="186" t="s">
        <v>4616</v>
      </c>
      <c r="C2927" s="186" t="s">
        <v>4645</v>
      </c>
      <c r="D2927" s="186" t="s">
        <v>4617</v>
      </c>
      <c r="E2927" s="395" t="s">
        <v>829</v>
      </c>
      <c r="F2927" s="354" t="s">
        <v>312</v>
      </c>
      <c r="G2927" s="402" t="s">
        <v>4768</v>
      </c>
      <c r="H2927" s="383" t="s">
        <v>4769</v>
      </c>
      <c r="I2927" s="152">
        <v>10</v>
      </c>
      <c r="J2927" s="403" t="s">
        <v>33</v>
      </c>
      <c r="K2927" s="404">
        <v>2000000</v>
      </c>
      <c r="L2927" s="143">
        <v>1</v>
      </c>
      <c r="M2927" s="169"/>
      <c r="N2927" s="372"/>
      <c r="O2927" s="414" t="s">
        <v>2518</v>
      </c>
      <c r="P2927" s="308" t="s">
        <v>2529</v>
      </c>
      <c r="Q2927" s="405" t="s">
        <v>497</v>
      </c>
    </row>
    <row r="2928" spans="1:17" s="117" customFormat="1" ht="41.25" customHeight="1" x14ac:dyDescent="0.2">
      <c r="A2928" s="186" t="s">
        <v>4728</v>
      </c>
      <c r="B2928" s="186" t="s">
        <v>484</v>
      </c>
      <c r="C2928" s="186" t="s">
        <v>4645</v>
      </c>
      <c r="D2928" s="236" t="s">
        <v>4729</v>
      </c>
      <c r="E2928" s="395" t="s">
        <v>803</v>
      </c>
      <c r="F2928" s="354" t="s">
        <v>240</v>
      </c>
      <c r="G2928" s="402" t="s">
        <v>4768</v>
      </c>
      <c r="H2928" s="383" t="s">
        <v>4770</v>
      </c>
      <c r="I2928" s="331">
        <v>16</v>
      </c>
      <c r="J2928" s="403" t="s">
        <v>33</v>
      </c>
      <c r="K2928" s="404">
        <v>300000</v>
      </c>
      <c r="L2928" s="143">
        <v>1</v>
      </c>
      <c r="M2928" s="169"/>
      <c r="N2928" s="372"/>
      <c r="O2928" s="308" t="s">
        <v>2518</v>
      </c>
      <c r="P2928" s="308" t="s">
        <v>2529</v>
      </c>
      <c r="Q2928" s="421" t="s">
        <v>497</v>
      </c>
    </row>
    <row r="2929" spans="1:17" s="117" customFormat="1" ht="41.25" customHeight="1" x14ac:dyDescent="0.2">
      <c r="A2929" s="399" t="s">
        <v>4615</v>
      </c>
      <c r="B2929" s="186" t="s">
        <v>4616</v>
      </c>
      <c r="C2929" s="186" t="s">
        <v>4645</v>
      </c>
      <c r="D2929" s="186" t="s">
        <v>4617</v>
      </c>
      <c r="E2929" s="395" t="s">
        <v>776</v>
      </c>
      <c r="F2929" s="354" t="s">
        <v>229</v>
      </c>
      <c r="G2929" s="186">
        <v>14111500</v>
      </c>
      <c r="H2929" s="383" t="s">
        <v>4771</v>
      </c>
      <c r="I2929" s="152">
        <v>10</v>
      </c>
      <c r="J2929" s="403" t="s">
        <v>33</v>
      </c>
      <c r="K2929" s="404">
        <v>1500000</v>
      </c>
      <c r="L2929" s="143">
        <v>1</v>
      </c>
      <c r="M2929" s="169"/>
      <c r="N2929" s="372"/>
      <c r="O2929" s="308" t="s">
        <v>2518</v>
      </c>
      <c r="P2929" s="308" t="s">
        <v>2529</v>
      </c>
      <c r="Q2929" s="405" t="s">
        <v>497</v>
      </c>
    </row>
    <row r="2930" spans="1:17" s="117" customFormat="1" ht="41.25" customHeight="1" thickBot="1" x14ac:dyDescent="0.25">
      <c r="A2930" s="186" t="s">
        <v>4728</v>
      </c>
      <c r="B2930" s="186" t="s">
        <v>484</v>
      </c>
      <c r="C2930" s="186" t="s">
        <v>4645</v>
      </c>
      <c r="D2930" s="236" t="s">
        <v>4729</v>
      </c>
      <c r="E2930" s="395" t="s">
        <v>848</v>
      </c>
      <c r="F2930" s="354" t="s">
        <v>639</v>
      </c>
      <c r="G2930" s="186" t="s">
        <v>4714</v>
      </c>
      <c r="H2930" s="383" t="s">
        <v>4772</v>
      </c>
      <c r="I2930" s="331">
        <v>16</v>
      </c>
      <c r="J2930" s="403" t="s">
        <v>33</v>
      </c>
      <c r="K2930" s="404">
        <v>4500000</v>
      </c>
      <c r="L2930" s="143">
        <v>1</v>
      </c>
      <c r="M2930" s="169"/>
      <c r="N2930" s="372"/>
      <c r="O2930" s="308" t="s">
        <v>2518</v>
      </c>
      <c r="P2930" s="308" t="s">
        <v>2529</v>
      </c>
      <c r="Q2930" s="405" t="s">
        <v>497</v>
      </c>
    </row>
    <row r="2931" spans="1:17" s="117" customFormat="1" ht="41.25" customHeight="1" x14ac:dyDescent="0.2">
      <c r="A2931" s="399" t="s">
        <v>4604</v>
      </c>
      <c r="B2931" s="186" t="s">
        <v>4605</v>
      </c>
      <c r="C2931" s="400" t="s">
        <v>4606</v>
      </c>
      <c r="D2931" s="271" t="s">
        <v>4621</v>
      </c>
      <c r="E2931" s="186" t="s">
        <v>880</v>
      </c>
      <c r="F2931" s="354" t="s">
        <v>374</v>
      </c>
      <c r="G2931" s="186">
        <v>78181507</v>
      </c>
      <c r="H2931" s="383" t="s">
        <v>4747</v>
      </c>
      <c r="I2931" s="152">
        <v>10</v>
      </c>
      <c r="J2931" s="403" t="s">
        <v>33</v>
      </c>
      <c r="K2931" s="404">
        <v>25400000</v>
      </c>
      <c r="L2931" s="143">
        <v>1</v>
      </c>
      <c r="M2931" s="169"/>
      <c r="N2931" s="372"/>
      <c r="O2931" s="418" t="s">
        <v>2518</v>
      </c>
      <c r="P2931" s="418" t="s">
        <v>2529</v>
      </c>
      <c r="Q2931" s="405" t="s">
        <v>4748</v>
      </c>
    </row>
    <row r="2932" spans="1:17" s="117" customFormat="1" ht="41.25" customHeight="1" x14ac:dyDescent="0.2">
      <c r="A2932" s="399" t="s">
        <v>4604</v>
      </c>
      <c r="B2932" s="186" t="s">
        <v>4605</v>
      </c>
      <c r="C2932" s="400" t="s">
        <v>4606</v>
      </c>
      <c r="D2932" s="271" t="s">
        <v>4621</v>
      </c>
      <c r="E2932" s="186" t="s">
        <v>880</v>
      </c>
      <c r="F2932" s="354" t="s">
        <v>374</v>
      </c>
      <c r="G2932" s="186">
        <v>78181507</v>
      </c>
      <c r="H2932" s="383" t="s">
        <v>4773</v>
      </c>
      <c r="I2932" s="152">
        <v>10</v>
      </c>
      <c r="J2932" s="403" t="s">
        <v>33</v>
      </c>
      <c r="K2932" s="404">
        <v>25000000</v>
      </c>
      <c r="L2932" s="143">
        <v>1</v>
      </c>
      <c r="M2932" s="169"/>
      <c r="N2932" s="372"/>
      <c r="O2932" s="308" t="s">
        <v>2518</v>
      </c>
      <c r="P2932" s="308" t="s">
        <v>2529</v>
      </c>
      <c r="Q2932" s="405" t="s">
        <v>4748</v>
      </c>
    </row>
    <row r="2933" spans="1:17" s="117" customFormat="1" ht="41.25" customHeight="1" x14ac:dyDescent="0.2">
      <c r="A2933" s="399" t="s">
        <v>4610</v>
      </c>
      <c r="B2933" s="186" t="s">
        <v>4611</v>
      </c>
      <c r="C2933" s="400" t="s">
        <v>4606</v>
      </c>
      <c r="D2933" s="186" t="s">
        <v>4619</v>
      </c>
      <c r="E2933" s="186" t="s">
        <v>880</v>
      </c>
      <c r="F2933" s="354" t="s">
        <v>374</v>
      </c>
      <c r="G2933" s="186">
        <v>78181507</v>
      </c>
      <c r="H2933" s="383" t="s">
        <v>4773</v>
      </c>
      <c r="I2933" s="152">
        <v>10</v>
      </c>
      <c r="J2933" s="403" t="s">
        <v>33</v>
      </c>
      <c r="K2933" s="404">
        <v>25000000</v>
      </c>
      <c r="L2933" s="143">
        <v>1</v>
      </c>
      <c r="M2933" s="169"/>
      <c r="N2933" s="372"/>
      <c r="O2933" s="308" t="s">
        <v>2518</v>
      </c>
      <c r="P2933" s="308" t="s">
        <v>2529</v>
      </c>
      <c r="Q2933" s="405" t="s">
        <v>4748</v>
      </c>
    </row>
    <row r="2934" spans="1:17" s="117" customFormat="1" ht="41.25" customHeight="1" x14ac:dyDescent="0.2">
      <c r="A2934" s="399" t="s">
        <v>4604</v>
      </c>
      <c r="B2934" s="186" t="s">
        <v>4605</v>
      </c>
      <c r="C2934" s="400" t="s">
        <v>4606</v>
      </c>
      <c r="D2934" s="271" t="s">
        <v>4621</v>
      </c>
      <c r="E2934" s="186" t="s">
        <v>880</v>
      </c>
      <c r="F2934" s="354" t="s">
        <v>374</v>
      </c>
      <c r="G2934" s="186">
        <v>78181507</v>
      </c>
      <c r="H2934" s="383" t="s">
        <v>4774</v>
      </c>
      <c r="I2934" s="152">
        <v>10</v>
      </c>
      <c r="J2934" s="403" t="s">
        <v>33</v>
      </c>
      <c r="K2934" s="404">
        <v>23000000</v>
      </c>
      <c r="L2934" s="143">
        <v>1</v>
      </c>
      <c r="M2934" s="169"/>
      <c r="N2934" s="372"/>
      <c r="O2934" s="308" t="s">
        <v>2518</v>
      </c>
      <c r="P2934" s="308" t="s">
        <v>2529</v>
      </c>
      <c r="Q2934" s="405" t="s">
        <v>4748</v>
      </c>
    </row>
    <row r="2935" spans="1:17" s="117" customFormat="1" ht="41.25" customHeight="1" x14ac:dyDescent="0.2">
      <c r="A2935" s="399" t="s">
        <v>4610</v>
      </c>
      <c r="B2935" s="186" t="s">
        <v>4611</v>
      </c>
      <c r="C2935" s="400" t="s">
        <v>4606</v>
      </c>
      <c r="D2935" s="186" t="s">
        <v>4619</v>
      </c>
      <c r="E2935" s="186" t="s">
        <v>880</v>
      </c>
      <c r="F2935" s="354" t="s">
        <v>374</v>
      </c>
      <c r="G2935" s="186">
        <v>78181507</v>
      </c>
      <c r="H2935" s="383" t="s">
        <v>4774</v>
      </c>
      <c r="I2935" s="152">
        <v>10</v>
      </c>
      <c r="J2935" s="403" t="s">
        <v>33</v>
      </c>
      <c r="K2935" s="404">
        <v>40000000</v>
      </c>
      <c r="L2935" s="143">
        <v>1</v>
      </c>
      <c r="M2935" s="169"/>
      <c r="N2935" s="372"/>
      <c r="O2935" s="308" t="s">
        <v>2518</v>
      </c>
      <c r="P2935" s="308" t="s">
        <v>2529</v>
      </c>
      <c r="Q2935" s="405" t="s">
        <v>4748</v>
      </c>
    </row>
    <row r="2936" spans="1:17" s="117" customFormat="1" ht="41.25" customHeight="1" x14ac:dyDescent="0.2">
      <c r="A2936" s="399" t="s">
        <v>4604</v>
      </c>
      <c r="B2936" s="186" t="s">
        <v>4605</v>
      </c>
      <c r="C2936" s="400" t="s">
        <v>4606</v>
      </c>
      <c r="D2936" s="271" t="s">
        <v>4621</v>
      </c>
      <c r="E2936" s="186" t="s">
        <v>880</v>
      </c>
      <c r="F2936" s="354" t="s">
        <v>374</v>
      </c>
      <c r="G2936" s="186">
        <v>78181507</v>
      </c>
      <c r="H2936" s="383" t="s">
        <v>4775</v>
      </c>
      <c r="I2936" s="152">
        <v>10</v>
      </c>
      <c r="J2936" s="403" t="s">
        <v>33</v>
      </c>
      <c r="K2936" s="404">
        <v>2000000</v>
      </c>
      <c r="L2936" s="143">
        <v>1</v>
      </c>
      <c r="M2936" s="169"/>
      <c r="N2936" s="372"/>
      <c r="O2936" s="308" t="s">
        <v>2518</v>
      </c>
      <c r="P2936" s="308" t="s">
        <v>2529</v>
      </c>
      <c r="Q2936" s="405" t="s">
        <v>4748</v>
      </c>
    </row>
    <row r="2937" spans="1:17" s="117" customFormat="1" ht="41.25" customHeight="1" x14ac:dyDescent="0.2">
      <c r="A2937" s="399" t="s">
        <v>4610</v>
      </c>
      <c r="B2937" s="186" t="s">
        <v>4611</v>
      </c>
      <c r="C2937" s="400" t="s">
        <v>4606</v>
      </c>
      <c r="D2937" s="186" t="s">
        <v>4619</v>
      </c>
      <c r="E2937" s="186" t="s">
        <v>880</v>
      </c>
      <c r="F2937" s="354" t="s">
        <v>374</v>
      </c>
      <c r="G2937" s="186">
        <v>78181507</v>
      </c>
      <c r="H2937" s="383" t="s">
        <v>4775</v>
      </c>
      <c r="I2937" s="152">
        <v>10</v>
      </c>
      <c r="J2937" s="403" t="s">
        <v>33</v>
      </c>
      <c r="K2937" s="404">
        <v>10000000</v>
      </c>
      <c r="L2937" s="143">
        <v>1</v>
      </c>
      <c r="M2937" s="169"/>
      <c r="N2937" s="372"/>
      <c r="O2937" s="308" t="s">
        <v>2518</v>
      </c>
      <c r="P2937" s="308" t="s">
        <v>2529</v>
      </c>
      <c r="Q2937" s="405" t="s">
        <v>4748</v>
      </c>
    </row>
    <row r="2938" spans="1:17" s="117" customFormat="1" ht="41.25" customHeight="1" x14ac:dyDescent="0.2">
      <c r="A2938" s="399" t="s">
        <v>4604</v>
      </c>
      <c r="B2938" s="186" t="s">
        <v>4605</v>
      </c>
      <c r="C2938" s="400" t="s">
        <v>4606</v>
      </c>
      <c r="D2938" s="271" t="s">
        <v>4621</v>
      </c>
      <c r="E2938" s="186" t="s">
        <v>880</v>
      </c>
      <c r="F2938" s="354" t="s">
        <v>374</v>
      </c>
      <c r="G2938" s="186">
        <v>78181507</v>
      </c>
      <c r="H2938" s="383" t="s">
        <v>4776</v>
      </c>
      <c r="I2938" s="152">
        <v>10</v>
      </c>
      <c r="J2938" s="403" t="s">
        <v>33</v>
      </c>
      <c r="K2938" s="404">
        <v>32800000</v>
      </c>
      <c r="L2938" s="143">
        <v>1</v>
      </c>
      <c r="M2938" s="169"/>
      <c r="N2938" s="372"/>
      <c r="O2938" s="308" t="s">
        <v>2518</v>
      </c>
      <c r="P2938" s="308" t="s">
        <v>2529</v>
      </c>
      <c r="Q2938" s="405" t="s">
        <v>4748</v>
      </c>
    </row>
    <row r="2939" spans="1:17" s="117" customFormat="1" ht="41.25" customHeight="1" x14ac:dyDescent="0.2">
      <c r="A2939" s="399" t="s">
        <v>4610</v>
      </c>
      <c r="B2939" s="186" t="s">
        <v>4611</v>
      </c>
      <c r="C2939" s="400" t="s">
        <v>4606</v>
      </c>
      <c r="D2939" s="186" t="s">
        <v>4619</v>
      </c>
      <c r="E2939" s="186" t="s">
        <v>880</v>
      </c>
      <c r="F2939" s="422" t="s">
        <v>374</v>
      </c>
      <c r="G2939" s="186">
        <v>78181507</v>
      </c>
      <c r="H2939" s="383" t="s">
        <v>4776</v>
      </c>
      <c r="I2939" s="152">
        <v>10</v>
      </c>
      <c r="J2939" s="403" t="s">
        <v>33</v>
      </c>
      <c r="K2939" s="404">
        <v>50000000</v>
      </c>
      <c r="L2939" s="143">
        <v>1</v>
      </c>
      <c r="M2939" s="169"/>
      <c r="N2939" s="372"/>
      <c r="O2939" s="308" t="s">
        <v>2518</v>
      </c>
      <c r="P2939" s="308" t="s">
        <v>2529</v>
      </c>
      <c r="Q2939" s="405" t="s">
        <v>4748</v>
      </c>
    </row>
    <row r="2940" spans="1:17" s="117" customFormat="1" ht="41.25" customHeight="1" x14ac:dyDescent="0.2">
      <c r="A2940" s="399" t="s">
        <v>4604</v>
      </c>
      <c r="B2940" s="186" t="s">
        <v>4605</v>
      </c>
      <c r="C2940" s="400" t="s">
        <v>4606</v>
      </c>
      <c r="D2940" s="271" t="s">
        <v>4621</v>
      </c>
      <c r="E2940" s="186" t="s">
        <v>880</v>
      </c>
      <c r="F2940" s="354" t="s">
        <v>374</v>
      </c>
      <c r="G2940" s="186">
        <v>78181507</v>
      </c>
      <c r="H2940" s="383" t="s">
        <v>4777</v>
      </c>
      <c r="I2940" s="152">
        <v>10</v>
      </c>
      <c r="J2940" s="403" t="s">
        <v>33</v>
      </c>
      <c r="K2940" s="404">
        <v>135380000.44</v>
      </c>
      <c r="L2940" s="143">
        <v>1</v>
      </c>
      <c r="M2940" s="169"/>
      <c r="N2940" s="372"/>
      <c r="O2940" s="308" t="s">
        <v>2518</v>
      </c>
      <c r="P2940" s="308" t="s">
        <v>2529</v>
      </c>
      <c r="Q2940" s="405" t="s">
        <v>4748</v>
      </c>
    </row>
    <row r="2941" spans="1:17" s="117" customFormat="1" ht="41.25" customHeight="1" x14ac:dyDescent="0.2">
      <c r="A2941" s="399" t="s">
        <v>4610</v>
      </c>
      <c r="B2941" s="186" t="s">
        <v>4611</v>
      </c>
      <c r="C2941" s="400" t="s">
        <v>4606</v>
      </c>
      <c r="D2941" s="186" t="s">
        <v>4619</v>
      </c>
      <c r="E2941" s="186" t="s">
        <v>880</v>
      </c>
      <c r="F2941" s="354" t="s">
        <v>374</v>
      </c>
      <c r="G2941" s="186">
        <v>78181507</v>
      </c>
      <c r="H2941" s="383" t="s">
        <v>4777</v>
      </c>
      <c r="I2941" s="152">
        <v>10</v>
      </c>
      <c r="J2941" s="403" t="s">
        <v>33</v>
      </c>
      <c r="K2941" s="404">
        <v>70000000</v>
      </c>
      <c r="L2941" s="143">
        <v>1</v>
      </c>
      <c r="M2941" s="169"/>
      <c r="N2941" s="372"/>
      <c r="O2941" s="308" t="s">
        <v>2518</v>
      </c>
      <c r="P2941" s="308" t="s">
        <v>2529</v>
      </c>
      <c r="Q2941" s="405" t="s">
        <v>4748</v>
      </c>
    </row>
    <row r="2942" spans="1:17" s="117" customFormat="1" ht="41.25" customHeight="1" x14ac:dyDescent="0.2">
      <c r="A2942" s="399" t="s">
        <v>4604</v>
      </c>
      <c r="B2942" s="186" t="s">
        <v>4605</v>
      </c>
      <c r="C2942" s="400" t="s">
        <v>4606</v>
      </c>
      <c r="D2942" s="271" t="s">
        <v>4621</v>
      </c>
      <c r="E2942" s="186" t="s">
        <v>880</v>
      </c>
      <c r="F2942" s="354" t="s">
        <v>374</v>
      </c>
      <c r="G2942" s="186">
        <v>78181507</v>
      </c>
      <c r="H2942" s="383" t="s">
        <v>4778</v>
      </c>
      <c r="I2942" s="152">
        <v>10</v>
      </c>
      <c r="J2942" s="403" t="s">
        <v>33</v>
      </c>
      <c r="K2942" s="404">
        <v>6000000</v>
      </c>
      <c r="L2942" s="143">
        <v>1</v>
      </c>
      <c r="M2942" s="169"/>
      <c r="N2942" s="372"/>
      <c r="O2942" s="308" t="s">
        <v>2518</v>
      </c>
      <c r="P2942" s="308" t="s">
        <v>2529</v>
      </c>
      <c r="Q2942" s="405" t="s">
        <v>4748</v>
      </c>
    </row>
    <row r="2943" spans="1:17" s="117" customFormat="1" ht="41.25" customHeight="1" x14ac:dyDescent="0.2">
      <c r="A2943" s="399" t="s">
        <v>4610</v>
      </c>
      <c r="B2943" s="186" t="s">
        <v>4611</v>
      </c>
      <c r="C2943" s="400" t="s">
        <v>4606</v>
      </c>
      <c r="D2943" s="186" t="s">
        <v>4619</v>
      </c>
      <c r="E2943" s="186" t="s">
        <v>880</v>
      </c>
      <c r="F2943" s="354" t="s">
        <v>374</v>
      </c>
      <c r="G2943" s="186">
        <v>78181507</v>
      </c>
      <c r="H2943" s="383" t="s">
        <v>4778</v>
      </c>
      <c r="I2943" s="152">
        <v>10</v>
      </c>
      <c r="J2943" s="403" t="s">
        <v>33</v>
      </c>
      <c r="K2943" s="404">
        <v>6000000</v>
      </c>
      <c r="L2943" s="143">
        <v>1</v>
      </c>
      <c r="M2943" s="169"/>
      <c r="N2943" s="372"/>
      <c r="O2943" s="308" t="s">
        <v>2518</v>
      </c>
      <c r="P2943" s="308" t="s">
        <v>2529</v>
      </c>
      <c r="Q2943" s="405" t="s">
        <v>4748</v>
      </c>
    </row>
    <row r="2944" spans="1:17" s="117" customFormat="1" ht="41.25" customHeight="1" x14ac:dyDescent="0.2">
      <c r="A2944" s="399" t="s">
        <v>4604</v>
      </c>
      <c r="B2944" s="186" t="s">
        <v>4605</v>
      </c>
      <c r="C2944" s="400" t="s">
        <v>4606</v>
      </c>
      <c r="D2944" s="271" t="s">
        <v>4621</v>
      </c>
      <c r="E2944" s="186" t="s">
        <v>880</v>
      </c>
      <c r="F2944" s="354" t="s">
        <v>374</v>
      </c>
      <c r="G2944" s="186">
        <v>78181507</v>
      </c>
      <c r="H2944" s="383" t="s">
        <v>4779</v>
      </c>
      <c r="I2944" s="152">
        <v>10</v>
      </c>
      <c r="J2944" s="403" t="s">
        <v>33</v>
      </c>
      <c r="K2944" s="404">
        <v>10700000</v>
      </c>
      <c r="L2944" s="143">
        <v>1</v>
      </c>
      <c r="M2944" s="169"/>
      <c r="N2944" s="372"/>
      <c r="O2944" s="308" t="s">
        <v>2518</v>
      </c>
      <c r="P2944" s="308" t="s">
        <v>2529</v>
      </c>
      <c r="Q2944" s="405" t="s">
        <v>4748</v>
      </c>
    </row>
    <row r="2945" spans="1:17" s="117" customFormat="1" ht="41.25" customHeight="1" x14ac:dyDescent="0.2">
      <c r="A2945" s="399" t="s">
        <v>4610</v>
      </c>
      <c r="B2945" s="186" t="s">
        <v>4611</v>
      </c>
      <c r="C2945" s="400" t="s">
        <v>4606</v>
      </c>
      <c r="D2945" s="186" t="s">
        <v>4619</v>
      </c>
      <c r="E2945" s="186" t="s">
        <v>880</v>
      </c>
      <c r="F2945" s="354" t="s">
        <v>374</v>
      </c>
      <c r="G2945" s="186">
        <v>78181507</v>
      </c>
      <c r="H2945" s="383" t="s">
        <v>4779</v>
      </c>
      <c r="I2945" s="152">
        <v>10</v>
      </c>
      <c r="J2945" s="403" t="s">
        <v>33</v>
      </c>
      <c r="K2945" s="404">
        <v>21000000</v>
      </c>
      <c r="L2945" s="143">
        <v>1</v>
      </c>
      <c r="M2945" s="169"/>
      <c r="N2945" s="372"/>
      <c r="O2945" s="308" t="s">
        <v>2518</v>
      </c>
      <c r="P2945" s="308" t="s">
        <v>2529</v>
      </c>
      <c r="Q2945" s="405" t="s">
        <v>4748</v>
      </c>
    </row>
    <row r="2946" spans="1:17" s="117" customFormat="1" ht="41.25" customHeight="1" x14ac:dyDescent="0.2">
      <c r="A2946" s="399" t="s">
        <v>4615</v>
      </c>
      <c r="B2946" s="186" t="s">
        <v>4616</v>
      </c>
      <c r="C2946" s="186" t="s">
        <v>50</v>
      </c>
      <c r="D2946" s="186" t="s">
        <v>4753</v>
      </c>
      <c r="E2946" s="395" t="s">
        <v>1196</v>
      </c>
      <c r="F2946" s="354" t="s">
        <v>3124</v>
      </c>
      <c r="G2946" s="186">
        <v>43201800</v>
      </c>
      <c r="H2946" s="423" t="s">
        <v>4780</v>
      </c>
      <c r="I2946" s="152">
        <v>10</v>
      </c>
      <c r="J2946" s="403" t="s">
        <v>33</v>
      </c>
      <c r="K2946" s="404">
        <v>7350000</v>
      </c>
      <c r="L2946" s="143">
        <v>1</v>
      </c>
      <c r="M2946" s="169"/>
      <c r="N2946" s="372"/>
      <c r="O2946" s="308" t="s">
        <v>2518</v>
      </c>
      <c r="P2946" s="308" t="s">
        <v>2529</v>
      </c>
      <c r="Q2946" s="405" t="s">
        <v>497</v>
      </c>
    </row>
    <row r="2947" spans="1:17" s="117" customFormat="1" ht="41.25" customHeight="1" x14ac:dyDescent="0.2">
      <c r="A2947" s="399" t="s">
        <v>4615</v>
      </c>
      <c r="B2947" s="186" t="s">
        <v>4616</v>
      </c>
      <c r="C2947" s="186" t="s">
        <v>4645</v>
      </c>
      <c r="D2947" s="236" t="s">
        <v>4617</v>
      </c>
      <c r="E2947" s="406" t="s">
        <v>1101</v>
      </c>
      <c r="F2947" s="422" t="s">
        <v>189</v>
      </c>
      <c r="G2947" s="236">
        <v>55121715</v>
      </c>
      <c r="H2947" s="383" t="s">
        <v>4781</v>
      </c>
      <c r="I2947" s="152">
        <v>10</v>
      </c>
      <c r="J2947" s="403" t="s">
        <v>33</v>
      </c>
      <c r="K2947" s="404">
        <v>2400000</v>
      </c>
      <c r="L2947" s="143">
        <v>30</v>
      </c>
      <c r="M2947" s="169"/>
      <c r="N2947" s="372"/>
      <c r="O2947" s="414" t="s">
        <v>2518</v>
      </c>
      <c r="P2947" s="308" t="s">
        <v>2529</v>
      </c>
      <c r="Q2947" s="405" t="s">
        <v>497</v>
      </c>
    </row>
    <row r="2948" spans="1:17" s="117" customFormat="1" ht="41.25" customHeight="1" x14ac:dyDescent="0.2">
      <c r="A2948" s="399" t="s">
        <v>4615</v>
      </c>
      <c r="B2948" s="186" t="s">
        <v>4616</v>
      </c>
      <c r="C2948" s="186" t="s">
        <v>4645</v>
      </c>
      <c r="D2948" s="236" t="s">
        <v>4617</v>
      </c>
      <c r="E2948" s="406" t="s">
        <v>1101</v>
      </c>
      <c r="F2948" s="422" t="s">
        <v>189</v>
      </c>
      <c r="G2948" s="236">
        <v>55121715</v>
      </c>
      <c r="H2948" s="383" t="s">
        <v>4782</v>
      </c>
      <c r="I2948" s="152">
        <v>10</v>
      </c>
      <c r="J2948" s="403" t="s">
        <v>33</v>
      </c>
      <c r="K2948" s="404">
        <v>12000000</v>
      </c>
      <c r="L2948" s="143">
        <v>1</v>
      </c>
      <c r="M2948" s="169"/>
      <c r="N2948" s="372"/>
      <c r="O2948" s="414" t="s">
        <v>2518</v>
      </c>
      <c r="P2948" s="308" t="s">
        <v>2529</v>
      </c>
      <c r="Q2948" s="405" t="s">
        <v>497</v>
      </c>
    </row>
    <row r="2949" spans="1:17" s="117" customFormat="1" ht="41.25" customHeight="1" thickBot="1" x14ac:dyDescent="0.25">
      <c r="A2949" s="399" t="s">
        <v>4604</v>
      </c>
      <c r="B2949" s="186" t="s">
        <v>4605</v>
      </c>
      <c r="C2949" s="186" t="s">
        <v>4645</v>
      </c>
      <c r="D2949" s="236" t="s">
        <v>4648</v>
      </c>
      <c r="E2949" s="406" t="s">
        <v>874</v>
      </c>
      <c r="F2949" s="422" t="s">
        <v>371</v>
      </c>
      <c r="G2949" s="236">
        <v>76111500</v>
      </c>
      <c r="H2949" s="383" t="s">
        <v>4783</v>
      </c>
      <c r="I2949" s="152">
        <v>10</v>
      </c>
      <c r="J2949" s="403" t="s">
        <v>33</v>
      </c>
      <c r="K2949" s="404">
        <v>6120000</v>
      </c>
      <c r="L2949" s="143">
        <v>1</v>
      </c>
      <c r="M2949" s="169"/>
      <c r="N2949" s="372"/>
      <c r="O2949" s="308" t="s">
        <v>2518</v>
      </c>
      <c r="P2949" s="308" t="s">
        <v>2529</v>
      </c>
      <c r="Q2949" s="405" t="s">
        <v>497</v>
      </c>
    </row>
    <row r="2950" spans="1:17" s="117" customFormat="1" ht="41.25" customHeight="1" thickBot="1" x14ac:dyDescent="0.25">
      <c r="A2950" s="399" t="s">
        <v>4604</v>
      </c>
      <c r="B2950" s="186" t="s">
        <v>4605</v>
      </c>
      <c r="C2950" s="186" t="s">
        <v>4645</v>
      </c>
      <c r="D2950" s="236" t="s">
        <v>4648</v>
      </c>
      <c r="E2950" s="406" t="s">
        <v>874</v>
      </c>
      <c r="F2950" s="422" t="s">
        <v>371</v>
      </c>
      <c r="G2950" s="424">
        <v>72102103</v>
      </c>
      <c r="H2950" s="383" t="s">
        <v>4784</v>
      </c>
      <c r="I2950" s="152">
        <v>10</v>
      </c>
      <c r="J2950" s="403" t="s">
        <v>33</v>
      </c>
      <c r="K2950" s="404">
        <v>8400000</v>
      </c>
      <c r="L2950" s="143">
        <v>1</v>
      </c>
      <c r="M2950" s="169"/>
      <c r="N2950" s="372"/>
      <c r="O2950" s="308" t="s">
        <v>2518</v>
      </c>
      <c r="P2950" s="308" t="s">
        <v>2529</v>
      </c>
      <c r="Q2950" s="405" t="s">
        <v>497</v>
      </c>
    </row>
    <row r="2951" spans="1:17" s="117" customFormat="1" ht="41.25" customHeight="1" thickBot="1" x14ac:dyDescent="0.25">
      <c r="A2951" s="399" t="s">
        <v>4615</v>
      </c>
      <c r="B2951" s="186" t="s">
        <v>4616</v>
      </c>
      <c r="C2951" s="186" t="s">
        <v>4645</v>
      </c>
      <c r="D2951" s="236" t="s">
        <v>4617</v>
      </c>
      <c r="E2951" s="406" t="s">
        <v>874</v>
      </c>
      <c r="F2951" s="422" t="s">
        <v>371</v>
      </c>
      <c r="G2951" s="236">
        <v>72154055</v>
      </c>
      <c r="H2951" s="383" t="s">
        <v>4785</v>
      </c>
      <c r="I2951" s="152">
        <v>10</v>
      </c>
      <c r="J2951" s="403" t="s">
        <v>33</v>
      </c>
      <c r="K2951" s="404">
        <v>1100000</v>
      </c>
      <c r="L2951" s="143">
        <v>1</v>
      </c>
      <c r="M2951" s="169"/>
      <c r="N2951" s="372"/>
      <c r="O2951" s="308" t="s">
        <v>2518</v>
      </c>
      <c r="P2951" s="308" t="s">
        <v>2529</v>
      </c>
      <c r="Q2951" s="405" t="s">
        <v>497</v>
      </c>
    </row>
    <row r="2952" spans="1:17" s="117" customFormat="1" ht="41.25" customHeight="1" thickBot="1" x14ac:dyDescent="0.25">
      <c r="A2952" s="399" t="s">
        <v>4615</v>
      </c>
      <c r="B2952" s="186" t="s">
        <v>4616</v>
      </c>
      <c r="C2952" s="186" t="s">
        <v>4645</v>
      </c>
      <c r="D2952" s="236" t="s">
        <v>4617</v>
      </c>
      <c r="E2952" s="406" t="s">
        <v>874</v>
      </c>
      <c r="F2952" s="422" t="s">
        <v>371</v>
      </c>
      <c r="G2952" s="424">
        <v>72102103</v>
      </c>
      <c r="H2952" s="383" t="s">
        <v>4786</v>
      </c>
      <c r="I2952" s="152">
        <v>10</v>
      </c>
      <c r="J2952" s="403" t="s">
        <v>33</v>
      </c>
      <c r="K2952" s="404">
        <v>1100000</v>
      </c>
      <c r="L2952" s="143">
        <v>1</v>
      </c>
      <c r="M2952" s="169"/>
      <c r="N2952" s="372"/>
      <c r="O2952" s="308" t="s">
        <v>2518</v>
      </c>
      <c r="P2952" s="308" t="s">
        <v>2529</v>
      </c>
      <c r="Q2952" s="405" t="s">
        <v>497</v>
      </c>
    </row>
    <row r="2953" spans="1:17" s="117" customFormat="1" ht="41.25" customHeight="1" thickBot="1" x14ac:dyDescent="0.25">
      <c r="A2953" s="399" t="s">
        <v>4610</v>
      </c>
      <c r="B2953" s="186" t="s">
        <v>4611</v>
      </c>
      <c r="C2953" s="186" t="s">
        <v>4645</v>
      </c>
      <c r="D2953" s="236" t="s">
        <v>4646</v>
      </c>
      <c r="E2953" s="406" t="s">
        <v>874</v>
      </c>
      <c r="F2953" s="422" t="s">
        <v>371</v>
      </c>
      <c r="G2953" s="236">
        <v>70111712</v>
      </c>
      <c r="H2953" s="383" t="s">
        <v>4787</v>
      </c>
      <c r="I2953" s="152">
        <v>10</v>
      </c>
      <c r="J2953" s="403" t="s">
        <v>33</v>
      </c>
      <c r="K2953" s="404">
        <v>13500000</v>
      </c>
      <c r="L2953" s="143">
        <v>1</v>
      </c>
      <c r="M2953" s="169"/>
      <c r="N2953" s="372"/>
      <c r="O2953" s="308" t="s">
        <v>2518</v>
      </c>
      <c r="P2953" s="308" t="s">
        <v>2529</v>
      </c>
      <c r="Q2953" s="405" t="s">
        <v>497</v>
      </c>
    </row>
    <row r="2954" spans="1:17" s="117" customFormat="1" ht="41.25" customHeight="1" thickBot="1" x14ac:dyDescent="0.25">
      <c r="A2954" s="399" t="s">
        <v>4649</v>
      </c>
      <c r="B2954" s="212" t="s">
        <v>4565</v>
      </c>
      <c r="C2954" s="236" t="s">
        <v>4645</v>
      </c>
      <c r="D2954" s="395" t="s">
        <v>4663</v>
      </c>
      <c r="E2954" s="406" t="s">
        <v>936</v>
      </c>
      <c r="F2954" s="422" t="s">
        <v>397</v>
      </c>
      <c r="G2954" s="424">
        <v>72102100</v>
      </c>
      <c r="H2954" s="354" t="s">
        <v>4788</v>
      </c>
      <c r="I2954" s="152">
        <v>10</v>
      </c>
      <c r="J2954" s="403" t="s">
        <v>33</v>
      </c>
      <c r="K2954" s="404">
        <v>6000000</v>
      </c>
      <c r="L2954" s="143">
        <v>1</v>
      </c>
      <c r="M2954" s="169"/>
      <c r="N2954" s="372"/>
      <c r="O2954" s="425" t="s">
        <v>2518</v>
      </c>
      <c r="P2954" s="425" t="s">
        <v>2529</v>
      </c>
      <c r="Q2954" s="405" t="s">
        <v>497</v>
      </c>
    </row>
    <row r="2955" spans="1:17" s="117" customFormat="1" ht="41.25" customHeight="1" x14ac:dyDescent="0.2">
      <c r="A2955" s="399" t="s">
        <v>4649</v>
      </c>
      <c r="B2955" s="212" t="s">
        <v>4565</v>
      </c>
      <c r="C2955" s="236" t="s">
        <v>4565</v>
      </c>
      <c r="D2955" s="395" t="s">
        <v>4650</v>
      </c>
      <c r="E2955" s="406" t="s">
        <v>936</v>
      </c>
      <c r="F2955" s="422" t="s">
        <v>397</v>
      </c>
      <c r="G2955" s="236">
        <v>41104000</v>
      </c>
      <c r="H2955" s="354" t="s">
        <v>4789</v>
      </c>
      <c r="I2955" s="152">
        <v>10</v>
      </c>
      <c r="J2955" s="403" t="s">
        <v>33</v>
      </c>
      <c r="K2955" s="404">
        <v>1400000</v>
      </c>
      <c r="L2955" s="143">
        <v>1</v>
      </c>
      <c r="M2955" s="169"/>
      <c r="N2955" s="372"/>
      <c r="O2955" s="308" t="s">
        <v>2518</v>
      </c>
      <c r="P2955" s="308" t="s">
        <v>2529</v>
      </c>
      <c r="Q2955" s="405" t="s">
        <v>497</v>
      </c>
    </row>
    <row r="2956" spans="1:17" s="117" customFormat="1" ht="41.25" customHeight="1" x14ac:dyDescent="0.2">
      <c r="A2956" s="399" t="s">
        <v>4649</v>
      </c>
      <c r="B2956" s="212" t="s">
        <v>4565</v>
      </c>
      <c r="C2956" s="236" t="s">
        <v>4565</v>
      </c>
      <c r="D2956" s="395" t="s">
        <v>4650</v>
      </c>
      <c r="E2956" s="406" t="s">
        <v>936</v>
      </c>
      <c r="F2956" s="422" t="s">
        <v>397</v>
      </c>
      <c r="G2956" s="426">
        <v>47101600</v>
      </c>
      <c r="H2956" s="354" t="s">
        <v>4790</v>
      </c>
      <c r="I2956" s="152">
        <v>10</v>
      </c>
      <c r="J2956" s="403" t="s">
        <v>33</v>
      </c>
      <c r="K2956" s="404">
        <v>2000000</v>
      </c>
      <c r="L2956" s="143">
        <v>1</v>
      </c>
      <c r="M2956" s="169"/>
      <c r="N2956" s="372"/>
      <c r="O2956" s="308" t="s">
        <v>2518</v>
      </c>
      <c r="P2956" s="308" t="s">
        <v>2529</v>
      </c>
      <c r="Q2956" s="405" t="s">
        <v>497</v>
      </c>
    </row>
    <row r="2957" spans="1:17" s="117" customFormat="1" ht="41.25" customHeight="1" x14ac:dyDescent="0.2">
      <c r="A2957" s="399" t="s">
        <v>4615</v>
      </c>
      <c r="B2957" s="186" t="s">
        <v>4616</v>
      </c>
      <c r="C2957" s="236" t="s">
        <v>50</v>
      </c>
      <c r="D2957" s="236" t="s">
        <v>4644</v>
      </c>
      <c r="E2957" s="186" t="s">
        <v>880</v>
      </c>
      <c r="F2957" s="427" t="s">
        <v>374</v>
      </c>
      <c r="G2957" s="236">
        <v>81111800</v>
      </c>
      <c r="H2957" s="383" t="s">
        <v>4791</v>
      </c>
      <c r="I2957" s="152">
        <v>10</v>
      </c>
      <c r="J2957" s="403" t="s">
        <v>33</v>
      </c>
      <c r="K2957" s="404">
        <v>15000000</v>
      </c>
      <c r="L2957" s="143">
        <v>1</v>
      </c>
      <c r="M2957" s="169"/>
      <c r="N2957" s="372"/>
      <c r="O2957" s="414" t="s">
        <v>2518</v>
      </c>
      <c r="P2957" s="308" t="s">
        <v>2529</v>
      </c>
      <c r="Q2957" s="405" t="s">
        <v>497</v>
      </c>
    </row>
    <row r="2958" spans="1:17" s="117" customFormat="1" ht="41.25" customHeight="1" x14ac:dyDescent="0.2">
      <c r="A2958" s="186" t="s">
        <v>4728</v>
      </c>
      <c r="B2958" s="186" t="s">
        <v>484</v>
      </c>
      <c r="C2958" s="236" t="s">
        <v>484</v>
      </c>
      <c r="D2958" s="236" t="s">
        <v>4729</v>
      </c>
      <c r="E2958" s="186" t="s">
        <v>880</v>
      </c>
      <c r="F2958" s="427" t="s">
        <v>374</v>
      </c>
      <c r="G2958" s="236">
        <v>81111800</v>
      </c>
      <c r="H2958" s="383" t="s">
        <v>4792</v>
      </c>
      <c r="I2958" s="152">
        <v>10</v>
      </c>
      <c r="J2958" s="403" t="s">
        <v>33</v>
      </c>
      <c r="K2958" s="404">
        <v>13640000</v>
      </c>
      <c r="L2958" s="143">
        <v>1</v>
      </c>
      <c r="M2958" s="169"/>
      <c r="N2958" s="372"/>
      <c r="O2958" s="414" t="s">
        <v>2518</v>
      </c>
      <c r="P2958" s="308" t="s">
        <v>2529</v>
      </c>
      <c r="Q2958" s="405" t="s">
        <v>497</v>
      </c>
    </row>
    <row r="2959" spans="1:17" s="117" customFormat="1" ht="41.25" customHeight="1" x14ac:dyDescent="0.2">
      <c r="A2959" s="399" t="s">
        <v>4615</v>
      </c>
      <c r="B2959" s="186" t="s">
        <v>4616</v>
      </c>
      <c r="C2959" s="400" t="s">
        <v>4606</v>
      </c>
      <c r="D2959" s="137" t="s">
        <v>4617</v>
      </c>
      <c r="E2959" s="406" t="s">
        <v>781</v>
      </c>
      <c r="F2959" s="422" t="s">
        <v>233</v>
      </c>
      <c r="G2959" s="407">
        <v>78181701</v>
      </c>
      <c r="H2959" s="383" t="s">
        <v>4793</v>
      </c>
      <c r="I2959" s="152">
        <v>10</v>
      </c>
      <c r="J2959" s="403" t="s">
        <v>33</v>
      </c>
      <c r="K2959" s="404">
        <v>36000000</v>
      </c>
      <c r="L2959" s="143">
        <v>2264.1509433962265</v>
      </c>
      <c r="M2959" s="169" t="s">
        <v>4794</v>
      </c>
      <c r="N2959" s="372"/>
      <c r="O2959" s="414" t="s">
        <v>2529</v>
      </c>
      <c r="P2959" s="308" t="s">
        <v>2521</v>
      </c>
      <c r="Q2959" s="405" t="s">
        <v>419</v>
      </c>
    </row>
    <row r="2960" spans="1:17" s="117" customFormat="1" ht="41.25" customHeight="1" x14ac:dyDescent="0.2">
      <c r="A2960" s="399" t="s">
        <v>4610</v>
      </c>
      <c r="B2960" s="186" t="s">
        <v>4611</v>
      </c>
      <c r="C2960" s="400" t="s">
        <v>4606</v>
      </c>
      <c r="D2960" s="400" t="s">
        <v>4612</v>
      </c>
      <c r="E2960" s="406" t="s">
        <v>781</v>
      </c>
      <c r="F2960" s="422" t="s">
        <v>233</v>
      </c>
      <c r="G2960" s="407">
        <v>78181701</v>
      </c>
      <c r="H2960" s="383" t="s">
        <v>4793</v>
      </c>
      <c r="I2960" s="152">
        <v>10</v>
      </c>
      <c r="J2960" s="403" t="s">
        <v>33</v>
      </c>
      <c r="K2960" s="404">
        <v>1571400181.8249998</v>
      </c>
      <c r="L2960" s="143">
        <v>1</v>
      </c>
      <c r="M2960" s="169"/>
      <c r="N2960" s="372"/>
      <c r="O2960" s="414" t="s">
        <v>2529</v>
      </c>
      <c r="P2960" s="308" t="s">
        <v>2521</v>
      </c>
      <c r="Q2960" s="405" t="s">
        <v>419</v>
      </c>
    </row>
    <row r="2961" spans="1:17" s="117" customFormat="1" ht="41.25" customHeight="1" x14ac:dyDescent="0.2">
      <c r="A2961" s="186" t="s">
        <v>4728</v>
      </c>
      <c r="B2961" s="186" t="s">
        <v>484</v>
      </c>
      <c r="C2961" s="236" t="s">
        <v>4675</v>
      </c>
      <c r="D2961" s="236" t="s">
        <v>4729</v>
      </c>
      <c r="E2961" s="406" t="s">
        <v>842</v>
      </c>
      <c r="F2961" s="422" t="s">
        <v>338</v>
      </c>
      <c r="G2961" s="236">
        <v>72101507</v>
      </c>
      <c r="H2961" s="383" t="s">
        <v>4795</v>
      </c>
      <c r="I2961" s="152">
        <v>10</v>
      </c>
      <c r="J2961" s="403" t="s">
        <v>33</v>
      </c>
      <c r="K2961" s="404">
        <v>172850000</v>
      </c>
      <c r="L2961" s="143">
        <v>1</v>
      </c>
      <c r="M2961" s="169"/>
      <c r="N2961" s="372"/>
      <c r="O2961" s="414" t="s">
        <v>2619</v>
      </c>
      <c r="P2961" s="308" t="s">
        <v>2521</v>
      </c>
      <c r="Q2961" s="405" t="s">
        <v>628</v>
      </c>
    </row>
    <row r="2962" spans="1:17" s="117" customFormat="1" ht="41.25" customHeight="1" x14ac:dyDescent="0.2">
      <c r="A2962" s="399" t="s">
        <v>4604</v>
      </c>
      <c r="B2962" s="186" t="s">
        <v>4605</v>
      </c>
      <c r="C2962" s="236" t="s">
        <v>4675</v>
      </c>
      <c r="D2962" s="236" t="s">
        <v>4796</v>
      </c>
      <c r="E2962" s="406" t="s">
        <v>842</v>
      </c>
      <c r="F2962" s="422" t="s">
        <v>338</v>
      </c>
      <c r="G2962" s="236">
        <v>72101507</v>
      </c>
      <c r="H2962" s="383" t="s">
        <v>4797</v>
      </c>
      <c r="I2962" s="152">
        <v>10</v>
      </c>
      <c r="J2962" s="403" t="s">
        <v>33</v>
      </c>
      <c r="K2962" s="404">
        <v>100000000</v>
      </c>
      <c r="L2962" s="143">
        <v>1</v>
      </c>
      <c r="M2962" s="169"/>
      <c r="N2962" s="372"/>
      <c r="O2962" s="414" t="s">
        <v>2619</v>
      </c>
      <c r="P2962" s="308" t="s">
        <v>2521</v>
      </c>
      <c r="Q2962" s="405" t="s">
        <v>4798</v>
      </c>
    </row>
    <row r="2963" spans="1:17" s="117" customFormat="1" ht="41.25" customHeight="1" x14ac:dyDescent="0.2">
      <c r="A2963" s="399" t="s">
        <v>4615</v>
      </c>
      <c r="B2963" s="186" t="s">
        <v>4616</v>
      </c>
      <c r="C2963" s="236" t="s">
        <v>4675</v>
      </c>
      <c r="D2963" s="236" t="s">
        <v>4799</v>
      </c>
      <c r="E2963" s="406" t="s">
        <v>842</v>
      </c>
      <c r="F2963" s="354" t="s">
        <v>338</v>
      </c>
      <c r="G2963" s="186">
        <v>72102900</v>
      </c>
      <c r="H2963" s="383" t="s">
        <v>4800</v>
      </c>
      <c r="I2963" s="152">
        <v>10</v>
      </c>
      <c r="J2963" s="403" t="s">
        <v>33</v>
      </c>
      <c r="K2963" s="404">
        <v>174970000</v>
      </c>
      <c r="L2963" s="143">
        <v>1</v>
      </c>
      <c r="M2963" s="169"/>
      <c r="N2963" s="372"/>
      <c r="O2963" s="414" t="s">
        <v>2619</v>
      </c>
      <c r="P2963" s="308" t="s">
        <v>2521</v>
      </c>
      <c r="Q2963" s="405" t="s">
        <v>4798</v>
      </c>
    </row>
    <row r="2964" spans="1:17" s="117" customFormat="1" ht="41.25" customHeight="1" x14ac:dyDescent="0.2">
      <c r="A2964" s="399" t="s">
        <v>4610</v>
      </c>
      <c r="B2964" s="186" t="s">
        <v>4611</v>
      </c>
      <c r="C2964" s="236" t="s">
        <v>4675</v>
      </c>
      <c r="D2964" s="236" t="s">
        <v>4796</v>
      </c>
      <c r="E2964" s="406" t="s">
        <v>842</v>
      </c>
      <c r="F2964" s="354" t="s">
        <v>338</v>
      </c>
      <c r="G2964" s="186">
        <v>72101507</v>
      </c>
      <c r="H2964" s="383" t="s">
        <v>4801</v>
      </c>
      <c r="I2964" s="152">
        <v>10</v>
      </c>
      <c r="J2964" s="403" t="s">
        <v>33</v>
      </c>
      <c r="K2964" s="404">
        <v>320000000</v>
      </c>
      <c r="L2964" s="143">
        <v>1</v>
      </c>
      <c r="M2964" s="169"/>
      <c r="N2964" s="372"/>
      <c r="O2964" s="414" t="s">
        <v>2619</v>
      </c>
      <c r="P2964" s="308" t="s">
        <v>2521</v>
      </c>
      <c r="Q2964" s="405" t="s">
        <v>4798</v>
      </c>
    </row>
    <row r="2965" spans="1:17" s="117" customFormat="1" ht="41.25" customHeight="1" x14ac:dyDescent="0.2">
      <c r="A2965" s="399" t="s">
        <v>4610</v>
      </c>
      <c r="B2965" s="186" t="s">
        <v>4611</v>
      </c>
      <c r="C2965" s="236" t="s">
        <v>4675</v>
      </c>
      <c r="D2965" s="236" t="s">
        <v>4796</v>
      </c>
      <c r="E2965" s="406" t="s">
        <v>842</v>
      </c>
      <c r="F2965" s="354" t="s">
        <v>338</v>
      </c>
      <c r="G2965" s="186">
        <v>72101507</v>
      </c>
      <c r="H2965" s="383" t="s">
        <v>4802</v>
      </c>
      <c r="I2965" s="152">
        <v>10</v>
      </c>
      <c r="J2965" s="403" t="s">
        <v>33</v>
      </c>
      <c r="K2965" s="404">
        <v>480000000</v>
      </c>
      <c r="L2965" s="143">
        <v>1</v>
      </c>
      <c r="M2965" s="169"/>
      <c r="N2965" s="372"/>
      <c r="O2965" s="414" t="s">
        <v>2619</v>
      </c>
      <c r="P2965" s="308" t="s">
        <v>2521</v>
      </c>
      <c r="Q2965" s="405" t="s">
        <v>4798</v>
      </c>
    </row>
    <row r="2966" spans="1:17" s="117" customFormat="1" ht="41.25" customHeight="1" x14ac:dyDescent="0.2">
      <c r="A2966" s="399" t="s">
        <v>4610</v>
      </c>
      <c r="B2966" s="186" t="s">
        <v>4611</v>
      </c>
      <c r="C2966" s="400" t="s">
        <v>4606</v>
      </c>
      <c r="D2966" s="402" t="s">
        <v>4656</v>
      </c>
      <c r="E2966" s="407" t="s">
        <v>862</v>
      </c>
      <c r="F2966" s="383" t="s">
        <v>368</v>
      </c>
      <c r="G2966" s="402">
        <v>84131600</v>
      </c>
      <c r="H2966" s="383" t="s">
        <v>4803</v>
      </c>
      <c r="I2966" s="152">
        <v>10</v>
      </c>
      <c r="J2966" s="403" t="s">
        <v>33</v>
      </c>
      <c r="K2966" s="404">
        <v>300000000</v>
      </c>
      <c r="L2966" s="143">
        <v>1</v>
      </c>
      <c r="M2966" s="169"/>
      <c r="N2966" s="372"/>
      <c r="O2966" s="414" t="s">
        <v>2521</v>
      </c>
      <c r="P2966" s="308" t="s">
        <v>2527</v>
      </c>
      <c r="Q2966" s="405" t="s">
        <v>4804</v>
      </c>
    </row>
    <row r="2967" spans="1:17" s="117" customFormat="1" ht="41.25" customHeight="1" x14ac:dyDescent="0.2">
      <c r="A2967" s="399" t="s">
        <v>4604</v>
      </c>
      <c r="B2967" s="186" t="s">
        <v>4605</v>
      </c>
      <c r="C2967" s="186" t="s">
        <v>4645</v>
      </c>
      <c r="D2967" s="236" t="s">
        <v>4648</v>
      </c>
      <c r="E2967" s="406" t="s">
        <v>874</v>
      </c>
      <c r="F2967" s="354" t="s">
        <v>371</v>
      </c>
      <c r="G2967" s="402">
        <v>76111500</v>
      </c>
      <c r="H2967" s="383" t="s">
        <v>4805</v>
      </c>
      <c r="I2967" s="152">
        <v>10</v>
      </c>
      <c r="J2967" s="403" t="s">
        <v>33</v>
      </c>
      <c r="K2967" s="404">
        <v>48171553.390000001</v>
      </c>
      <c r="L2967" s="143">
        <v>1</v>
      </c>
      <c r="M2967" s="169"/>
      <c r="N2967" s="372"/>
      <c r="O2967" s="308" t="s">
        <v>2521</v>
      </c>
      <c r="P2967" s="308" t="s">
        <v>2527</v>
      </c>
      <c r="Q2967" s="405" t="s">
        <v>4806</v>
      </c>
    </row>
    <row r="2968" spans="1:17" s="117" customFormat="1" ht="41.25" customHeight="1" x14ac:dyDescent="0.2">
      <c r="A2968" s="399" t="s">
        <v>4615</v>
      </c>
      <c r="B2968" s="186" t="s">
        <v>4616</v>
      </c>
      <c r="C2968" s="186" t="s">
        <v>4645</v>
      </c>
      <c r="D2968" s="236" t="s">
        <v>4617</v>
      </c>
      <c r="E2968" s="406" t="s">
        <v>874</v>
      </c>
      <c r="F2968" s="354" t="s">
        <v>371</v>
      </c>
      <c r="G2968" s="402" t="s">
        <v>1583</v>
      </c>
      <c r="H2968" s="383" t="s">
        <v>4807</v>
      </c>
      <c r="I2968" s="152">
        <v>10</v>
      </c>
      <c r="J2968" s="403" t="s">
        <v>33</v>
      </c>
      <c r="K2968" s="404">
        <v>56398599.740000002</v>
      </c>
      <c r="L2968" s="143">
        <v>1</v>
      </c>
      <c r="M2968" s="169"/>
      <c r="N2968" s="372"/>
      <c r="O2968" s="308" t="s">
        <v>2521</v>
      </c>
      <c r="P2968" s="308" t="s">
        <v>2527</v>
      </c>
      <c r="Q2968" s="405" t="s">
        <v>4806</v>
      </c>
    </row>
    <row r="2969" spans="1:17" s="117" customFormat="1" ht="41.25" customHeight="1" x14ac:dyDescent="0.2">
      <c r="A2969" s="186" t="s">
        <v>4728</v>
      </c>
      <c r="B2969" s="186" t="s">
        <v>484</v>
      </c>
      <c r="C2969" s="186" t="s">
        <v>4645</v>
      </c>
      <c r="D2969" s="236" t="s">
        <v>4729</v>
      </c>
      <c r="E2969" s="406" t="s">
        <v>874</v>
      </c>
      <c r="F2969" s="354" t="s">
        <v>371</v>
      </c>
      <c r="G2969" s="186">
        <v>76111500</v>
      </c>
      <c r="H2969" s="383" t="s">
        <v>3008</v>
      </c>
      <c r="I2969" s="152">
        <v>10</v>
      </c>
      <c r="J2969" s="403" t="s">
        <v>33</v>
      </c>
      <c r="K2969" s="404">
        <v>18220000</v>
      </c>
      <c r="L2969" s="143">
        <v>1</v>
      </c>
      <c r="M2969" s="169"/>
      <c r="N2969" s="372"/>
      <c r="O2969" s="308" t="s">
        <v>2521</v>
      </c>
      <c r="P2969" s="308" t="s">
        <v>2527</v>
      </c>
      <c r="Q2969" s="405" t="s">
        <v>4806</v>
      </c>
    </row>
    <row r="2970" spans="1:17" s="117" customFormat="1" ht="41.25" customHeight="1" x14ac:dyDescent="0.2">
      <c r="A2970" s="399" t="s">
        <v>4610</v>
      </c>
      <c r="B2970" s="186" t="s">
        <v>4611</v>
      </c>
      <c r="C2970" s="186" t="s">
        <v>4645</v>
      </c>
      <c r="D2970" s="415" t="s">
        <v>4646</v>
      </c>
      <c r="E2970" s="406" t="s">
        <v>874</v>
      </c>
      <c r="F2970" s="354" t="s">
        <v>371</v>
      </c>
      <c r="G2970" s="402">
        <v>76111500</v>
      </c>
      <c r="H2970" s="383" t="s">
        <v>4808</v>
      </c>
      <c r="I2970" s="152">
        <v>10</v>
      </c>
      <c r="J2970" s="403" t="s">
        <v>33</v>
      </c>
      <c r="K2970" s="404">
        <v>88957967.700000003</v>
      </c>
      <c r="L2970" s="143">
        <v>1</v>
      </c>
      <c r="M2970" s="169"/>
      <c r="N2970" s="372"/>
      <c r="O2970" s="308" t="s">
        <v>2521</v>
      </c>
      <c r="P2970" s="308" t="s">
        <v>2527</v>
      </c>
      <c r="Q2970" s="405" t="s">
        <v>4806</v>
      </c>
    </row>
    <row r="2971" spans="1:17" s="117" customFormat="1" ht="41.25" customHeight="1" x14ac:dyDescent="0.2">
      <c r="A2971" s="186" t="s">
        <v>4649</v>
      </c>
      <c r="B2971" s="186" t="s">
        <v>4565</v>
      </c>
      <c r="C2971" s="186" t="s">
        <v>4645</v>
      </c>
      <c r="D2971" s="400" t="s">
        <v>4650</v>
      </c>
      <c r="E2971" s="406" t="s">
        <v>874</v>
      </c>
      <c r="F2971" s="354" t="s">
        <v>371</v>
      </c>
      <c r="G2971" s="402">
        <v>76111500</v>
      </c>
      <c r="H2971" s="383" t="s">
        <v>4809</v>
      </c>
      <c r="I2971" s="331">
        <v>16</v>
      </c>
      <c r="J2971" s="403" t="s">
        <v>33</v>
      </c>
      <c r="K2971" s="404">
        <v>137099588.52000001</v>
      </c>
      <c r="L2971" s="143">
        <v>1</v>
      </c>
      <c r="M2971" s="169"/>
      <c r="N2971" s="372"/>
      <c r="O2971" s="308" t="s">
        <v>2521</v>
      </c>
      <c r="P2971" s="308" t="s">
        <v>2527</v>
      </c>
      <c r="Q2971" s="405" t="s">
        <v>4806</v>
      </c>
    </row>
    <row r="2972" spans="1:17" s="117" customFormat="1" ht="41.25" customHeight="1" x14ac:dyDescent="0.2">
      <c r="A2972" s="399" t="s">
        <v>4615</v>
      </c>
      <c r="B2972" s="186" t="s">
        <v>4616</v>
      </c>
      <c r="C2972" s="186" t="s">
        <v>4645</v>
      </c>
      <c r="D2972" s="236" t="s">
        <v>4617</v>
      </c>
      <c r="E2972" s="236" t="s">
        <v>829</v>
      </c>
      <c r="F2972" s="383" t="s">
        <v>312</v>
      </c>
      <c r="G2972" s="402" t="s">
        <v>4768</v>
      </c>
      <c r="H2972" s="383" t="s">
        <v>4810</v>
      </c>
      <c r="I2972" s="152">
        <v>10</v>
      </c>
      <c r="J2972" s="403" t="s">
        <v>33</v>
      </c>
      <c r="K2972" s="404">
        <v>30000000</v>
      </c>
      <c r="L2972" s="143">
        <v>1</v>
      </c>
      <c r="M2972" s="169"/>
      <c r="N2972" s="372"/>
      <c r="O2972" s="414" t="s">
        <v>2521</v>
      </c>
      <c r="P2972" s="308" t="s">
        <v>2527</v>
      </c>
      <c r="Q2972" s="405" t="s">
        <v>4811</v>
      </c>
    </row>
    <row r="2973" spans="1:17" s="117" customFormat="1" ht="41.25" customHeight="1" x14ac:dyDescent="0.2">
      <c r="A2973" s="186" t="s">
        <v>4728</v>
      </c>
      <c r="B2973" s="186" t="s">
        <v>484</v>
      </c>
      <c r="C2973" s="236" t="s">
        <v>4645</v>
      </c>
      <c r="D2973" s="236" t="s">
        <v>4729</v>
      </c>
      <c r="E2973" s="236" t="s">
        <v>3526</v>
      </c>
      <c r="F2973" s="383" t="s">
        <v>487</v>
      </c>
      <c r="G2973" s="186">
        <v>56112104</v>
      </c>
      <c r="H2973" s="383" t="s">
        <v>4812</v>
      </c>
      <c r="I2973" s="331">
        <v>16</v>
      </c>
      <c r="J2973" s="403" t="s">
        <v>33</v>
      </c>
      <c r="K2973" s="404">
        <v>800000</v>
      </c>
      <c r="L2973" s="143">
        <v>1</v>
      </c>
      <c r="M2973" s="169"/>
      <c r="N2973" s="372"/>
      <c r="O2973" s="414" t="s">
        <v>2521</v>
      </c>
      <c r="P2973" s="308" t="s">
        <v>2527</v>
      </c>
      <c r="Q2973" s="405" t="s">
        <v>4811</v>
      </c>
    </row>
    <row r="2974" spans="1:17" s="117" customFormat="1" ht="41.25" customHeight="1" x14ac:dyDescent="0.2">
      <c r="A2974" s="399" t="s">
        <v>4615</v>
      </c>
      <c r="B2974" s="186" t="s">
        <v>4616</v>
      </c>
      <c r="C2974" s="186" t="s">
        <v>50</v>
      </c>
      <c r="D2974" s="144" t="s">
        <v>4644</v>
      </c>
      <c r="E2974" s="395" t="s">
        <v>763</v>
      </c>
      <c r="F2974" s="354" t="s">
        <v>107</v>
      </c>
      <c r="G2974" s="186">
        <v>81112501</v>
      </c>
      <c r="H2974" s="383" t="s">
        <v>4813</v>
      </c>
      <c r="I2974" s="152">
        <v>10</v>
      </c>
      <c r="J2974" s="403" t="s">
        <v>33</v>
      </c>
      <c r="K2974" s="404">
        <v>7500000</v>
      </c>
      <c r="L2974" s="143">
        <v>5</v>
      </c>
      <c r="M2974" s="169"/>
      <c r="N2974" s="372"/>
      <c r="O2974" s="414" t="s">
        <v>2521</v>
      </c>
      <c r="P2974" s="308" t="s">
        <v>2527</v>
      </c>
      <c r="Q2974" s="405" t="s">
        <v>4814</v>
      </c>
    </row>
    <row r="2975" spans="1:17" s="117" customFormat="1" ht="41.25" customHeight="1" x14ac:dyDescent="0.2">
      <c r="A2975" s="399" t="s">
        <v>4649</v>
      </c>
      <c r="B2975" s="186" t="s">
        <v>4565</v>
      </c>
      <c r="C2975" s="236" t="s">
        <v>4565</v>
      </c>
      <c r="D2975" s="400" t="s">
        <v>4650</v>
      </c>
      <c r="E2975" s="395" t="s">
        <v>842</v>
      </c>
      <c r="F2975" s="354" t="s">
        <v>338</v>
      </c>
      <c r="G2975" s="186">
        <v>72101507</v>
      </c>
      <c r="H2975" s="383" t="s">
        <v>4815</v>
      </c>
      <c r="I2975" s="331">
        <v>16</v>
      </c>
      <c r="J2975" s="403" t="s">
        <v>33</v>
      </c>
      <c r="K2975" s="404">
        <v>148282746</v>
      </c>
      <c r="L2975" s="143">
        <v>1</v>
      </c>
      <c r="M2975" s="169"/>
      <c r="N2975" s="372"/>
      <c r="O2975" s="414" t="s">
        <v>2521</v>
      </c>
      <c r="P2975" s="308" t="s">
        <v>2527</v>
      </c>
      <c r="Q2975" s="405" t="s">
        <v>628</v>
      </c>
    </row>
    <row r="2976" spans="1:17" s="117" customFormat="1" ht="41.25" customHeight="1" x14ac:dyDescent="0.2">
      <c r="A2976" s="399" t="s">
        <v>4604</v>
      </c>
      <c r="B2976" s="186" t="s">
        <v>4605</v>
      </c>
      <c r="C2976" s="186" t="s">
        <v>356</v>
      </c>
      <c r="D2976" s="186" t="s">
        <v>4816</v>
      </c>
      <c r="E2976" s="186" t="s">
        <v>880</v>
      </c>
      <c r="F2976" s="383" t="s">
        <v>374</v>
      </c>
      <c r="G2976" s="186">
        <v>72101516</v>
      </c>
      <c r="H2976" s="383" t="s">
        <v>4817</v>
      </c>
      <c r="I2976" s="152">
        <v>10</v>
      </c>
      <c r="J2976" s="403" t="s">
        <v>33</v>
      </c>
      <c r="K2976" s="404">
        <v>4000000</v>
      </c>
      <c r="L2976" s="143">
        <v>1</v>
      </c>
      <c r="M2976" s="169"/>
      <c r="N2976" s="372"/>
      <c r="O2976" s="414" t="s">
        <v>2521</v>
      </c>
      <c r="P2976" s="308" t="s">
        <v>2527</v>
      </c>
      <c r="Q2976" s="405" t="s">
        <v>497</v>
      </c>
    </row>
    <row r="2977" spans="1:17" s="117" customFormat="1" ht="41.25" customHeight="1" x14ac:dyDescent="0.2">
      <c r="A2977" s="399" t="s">
        <v>4615</v>
      </c>
      <c r="B2977" s="186" t="s">
        <v>4616</v>
      </c>
      <c r="C2977" s="186" t="s">
        <v>4645</v>
      </c>
      <c r="D2977" s="186" t="s">
        <v>4617</v>
      </c>
      <c r="E2977" s="186" t="s">
        <v>880</v>
      </c>
      <c r="F2977" s="383" t="s">
        <v>374</v>
      </c>
      <c r="G2977" s="186">
        <v>72101516</v>
      </c>
      <c r="H2977" s="383" t="s">
        <v>4818</v>
      </c>
      <c r="I2977" s="152">
        <v>10</v>
      </c>
      <c r="J2977" s="403" t="s">
        <v>33</v>
      </c>
      <c r="K2977" s="404">
        <v>4000000</v>
      </c>
      <c r="L2977" s="143">
        <v>1</v>
      </c>
      <c r="M2977" s="169"/>
      <c r="N2977" s="372"/>
      <c r="O2977" s="414" t="s">
        <v>2521</v>
      </c>
      <c r="P2977" s="308" t="s">
        <v>2527</v>
      </c>
      <c r="Q2977" s="405" t="s">
        <v>497</v>
      </c>
    </row>
    <row r="2978" spans="1:17" s="117" customFormat="1" ht="41.25" customHeight="1" thickBot="1" x14ac:dyDescent="0.25">
      <c r="A2978" s="399" t="s">
        <v>4610</v>
      </c>
      <c r="B2978" s="186" t="s">
        <v>4611</v>
      </c>
      <c r="C2978" s="186" t="s">
        <v>356</v>
      </c>
      <c r="D2978" s="186" t="s">
        <v>4819</v>
      </c>
      <c r="E2978" s="186" t="s">
        <v>880</v>
      </c>
      <c r="F2978" s="383" t="s">
        <v>374</v>
      </c>
      <c r="G2978" s="186">
        <v>72101516</v>
      </c>
      <c r="H2978" s="383" t="s">
        <v>4820</v>
      </c>
      <c r="I2978" s="152">
        <v>10</v>
      </c>
      <c r="J2978" s="403" t="s">
        <v>33</v>
      </c>
      <c r="K2978" s="404">
        <v>10000000</v>
      </c>
      <c r="L2978" s="143">
        <v>1</v>
      </c>
      <c r="M2978" s="169"/>
      <c r="N2978" s="372"/>
      <c r="O2978" s="414" t="s">
        <v>2521</v>
      </c>
      <c r="P2978" s="308" t="s">
        <v>2527</v>
      </c>
      <c r="Q2978" s="405" t="s">
        <v>497</v>
      </c>
    </row>
    <row r="2979" spans="1:17" s="117" customFormat="1" ht="41.25" customHeight="1" x14ac:dyDescent="0.2">
      <c r="A2979" s="399" t="s">
        <v>4649</v>
      </c>
      <c r="B2979" s="186" t="s">
        <v>4565</v>
      </c>
      <c r="C2979" s="186" t="s">
        <v>356</v>
      </c>
      <c r="D2979" s="400" t="s">
        <v>4650</v>
      </c>
      <c r="E2979" s="186" t="s">
        <v>880</v>
      </c>
      <c r="F2979" s="383" t="s">
        <v>374</v>
      </c>
      <c r="G2979" s="186">
        <v>72101516</v>
      </c>
      <c r="H2979" s="383" t="s">
        <v>4821</v>
      </c>
      <c r="I2979" s="331">
        <v>16</v>
      </c>
      <c r="J2979" s="403" t="s">
        <v>33</v>
      </c>
      <c r="K2979" s="404">
        <v>1200000</v>
      </c>
      <c r="L2979" s="143">
        <v>1</v>
      </c>
      <c r="M2979" s="169"/>
      <c r="N2979" s="372"/>
      <c r="O2979" s="416" t="s">
        <v>2521</v>
      </c>
      <c r="P2979" s="418" t="s">
        <v>2527</v>
      </c>
      <c r="Q2979" s="405" t="s">
        <v>497</v>
      </c>
    </row>
    <row r="2980" spans="1:17" s="117" customFormat="1" ht="41.25" customHeight="1" x14ac:dyDescent="0.2">
      <c r="A2980" s="186" t="s">
        <v>4728</v>
      </c>
      <c r="B2980" s="186" t="s">
        <v>484</v>
      </c>
      <c r="C2980" s="186" t="s">
        <v>484</v>
      </c>
      <c r="D2980" s="236" t="s">
        <v>4729</v>
      </c>
      <c r="E2980" s="186" t="s">
        <v>1713</v>
      </c>
      <c r="F2980" s="383" t="s">
        <v>499</v>
      </c>
      <c r="G2980" s="186">
        <v>42181501</v>
      </c>
      <c r="H2980" s="383" t="s">
        <v>4822</v>
      </c>
      <c r="I2980" s="331">
        <v>16</v>
      </c>
      <c r="J2980" s="403" t="s">
        <v>33</v>
      </c>
      <c r="K2980" s="404">
        <v>1100000</v>
      </c>
      <c r="L2980" s="143">
        <v>1</v>
      </c>
      <c r="M2980" s="169"/>
      <c r="N2980" s="372"/>
      <c r="O2980" s="414" t="s">
        <v>2521</v>
      </c>
      <c r="P2980" s="308" t="s">
        <v>2527</v>
      </c>
      <c r="Q2980" s="405" t="s">
        <v>4811</v>
      </c>
    </row>
    <row r="2981" spans="1:17" s="117" customFormat="1" ht="41.25" customHeight="1" x14ac:dyDescent="0.2">
      <c r="A2981" s="399" t="s">
        <v>4615</v>
      </c>
      <c r="B2981" s="186" t="s">
        <v>4616</v>
      </c>
      <c r="C2981" s="186" t="s">
        <v>4616</v>
      </c>
      <c r="D2981" s="144" t="s">
        <v>4753</v>
      </c>
      <c r="E2981" s="236" t="s">
        <v>1072</v>
      </c>
      <c r="F2981" s="427" t="s">
        <v>91</v>
      </c>
      <c r="G2981" s="236">
        <v>41112114</v>
      </c>
      <c r="H2981" s="383" t="s">
        <v>4823</v>
      </c>
      <c r="I2981" s="152">
        <v>10</v>
      </c>
      <c r="J2981" s="403" t="s">
        <v>33</v>
      </c>
      <c r="K2981" s="404">
        <v>366000</v>
      </c>
      <c r="L2981" s="143">
        <v>1</v>
      </c>
      <c r="M2981" s="169"/>
      <c r="N2981" s="372"/>
      <c r="O2981" s="414" t="s">
        <v>2521</v>
      </c>
      <c r="P2981" s="308" t="s">
        <v>2527</v>
      </c>
      <c r="Q2981" s="405" t="s">
        <v>4811</v>
      </c>
    </row>
    <row r="2982" spans="1:17" s="117" customFormat="1" ht="41.25" customHeight="1" x14ac:dyDescent="0.2">
      <c r="A2982" s="399" t="s">
        <v>4615</v>
      </c>
      <c r="B2982" s="186" t="s">
        <v>4616</v>
      </c>
      <c r="C2982" s="186" t="s">
        <v>4616</v>
      </c>
      <c r="D2982" s="144" t="s">
        <v>4753</v>
      </c>
      <c r="E2982" s="186" t="s">
        <v>1072</v>
      </c>
      <c r="F2982" s="383" t="s">
        <v>91</v>
      </c>
      <c r="G2982" s="236">
        <v>41115309</v>
      </c>
      <c r="H2982" s="383" t="s">
        <v>4824</v>
      </c>
      <c r="I2982" s="152">
        <v>10</v>
      </c>
      <c r="J2982" s="403" t="s">
        <v>33</v>
      </c>
      <c r="K2982" s="404">
        <v>965000</v>
      </c>
      <c r="L2982" s="143">
        <v>1</v>
      </c>
      <c r="M2982" s="169"/>
      <c r="N2982" s="372"/>
      <c r="O2982" s="414" t="s">
        <v>2521</v>
      </c>
      <c r="P2982" s="308" t="s">
        <v>2527</v>
      </c>
      <c r="Q2982" s="405" t="s">
        <v>4811</v>
      </c>
    </row>
    <row r="2983" spans="1:17" s="117" customFormat="1" ht="41.25" customHeight="1" x14ac:dyDescent="0.2">
      <c r="A2983" s="399" t="s">
        <v>4615</v>
      </c>
      <c r="B2983" s="186" t="s">
        <v>4616</v>
      </c>
      <c r="C2983" s="186" t="s">
        <v>4616</v>
      </c>
      <c r="D2983" s="144" t="s">
        <v>4753</v>
      </c>
      <c r="E2983" s="186" t="s">
        <v>1072</v>
      </c>
      <c r="F2983" s="383" t="s">
        <v>91</v>
      </c>
      <c r="G2983" s="186">
        <v>40101902</v>
      </c>
      <c r="H2983" s="383" t="s">
        <v>1454</v>
      </c>
      <c r="I2983" s="152">
        <v>10</v>
      </c>
      <c r="J2983" s="403" t="s">
        <v>33</v>
      </c>
      <c r="K2983" s="404">
        <v>4339000</v>
      </c>
      <c r="L2983" s="143">
        <v>1</v>
      </c>
      <c r="M2983" s="169"/>
      <c r="N2983" s="372"/>
      <c r="O2983" s="414" t="s">
        <v>2521</v>
      </c>
      <c r="P2983" s="308" t="s">
        <v>2527</v>
      </c>
      <c r="Q2983" s="405" t="s">
        <v>4811</v>
      </c>
    </row>
    <row r="2984" spans="1:17" s="117" customFormat="1" ht="41.25" customHeight="1" x14ac:dyDescent="0.2">
      <c r="A2984" s="186" t="s">
        <v>4728</v>
      </c>
      <c r="B2984" s="186" t="s">
        <v>484</v>
      </c>
      <c r="C2984" s="186" t="s">
        <v>484</v>
      </c>
      <c r="D2984" s="236" t="s">
        <v>4729</v>
      </c>
      <c r="E2984" s="186" t="s">
        <v>1101</v>
      </c>
      <c r="F2984" s="383" t="s">
        <v>189</v>
      </c>
      <c r="G2984" s="186">
        <v>4618200</v>
      </c>
      <c r="H2984" s="383" t="s">
        <v>4825</v>
      </c>
      <c r="I2984" s="331">
        <v>16</v>
      </c>
      <c r="J2984" s="403" t="s">
        <v>33</v>
      </c>
      <c r="K2984" s="404">
        <v>260000</v>
      </c>
      <c r="L2984" s="143">
        <v>1</v>
      </c>
      <c r="M2984" s="169"/>
      <c r="N2984" s="372"/>
      <c r="O2984" s="414" t="s">
        <v>2521</v>
      </c>
      <c r="P2984" s="308" t="s">
        <v>2527</v>
      </c>
      <c r="Q2984" s="405" t="s">
        <v>4811</v>
      </c>
    </row>
    <row r="2985" spans="1:17" s="117" customFormat="1" ht="41.25" customHeight="1" x14ac:dyDescent="0.2">
      <c r="A2985" s="186" t="s">
        <v>4728</v>
      </c>
      <c r="B2985" s="186" t="s">
        <v>484</v>
      </c>
      <c r="C2985" s="186" t="s">
        <v>484</v>
      </c>
      <c r="D2985" s="236" t="s">
        <v>4729</v>
      </c>
      <c r="E2985" s="186" t="s">
        <v>812</v>
      </c>
      <c r="F2985" s="383" t="s">
        <v>262</v>
      </c>
      <c r="G2985" s="236">
        <v>42132200</v>
      </c>
      <c r="H2985" s="383" t="s">
        <v>4826</v>
      </c>
      <c r="I2985" s="331">
        <v>16</v>
      </c>
      <c r="J2985" s="403" t="s">
        <v>33</v>
      </c>
      <c r="K2985" s="404">
        <v>1000000</v>
      </c>
      <c r="L2985" s="143">
        <v>1</v>
      </c>
      <c r="M2985" s="169"/>
      <c r="N2985" s="372"/>
      <c r="O2985" s="414" t="s">
        <v>2521</v>
      </c>
      <c r="P2985" s="308" t="s">
        <v>2527</v>
      </c>
      <c r="Q2985" s="405" t="s">
        <v>4811</v>
      </c>
    </row>
    <row r="2986" spans="1:17" s="117" customFormat="1" ht="41.25" customHeight="1" x14ac:dyDescent="0.2">
      <c r="A2986" s="399" t="s">
        <v>4604</v>
      </c>
      <c r="B2986" s="186" t="s">
        <v>4605</v>
      </c>
      <c r="C2986" s="400" t="s">
        <v>4606</v>
      </c>
      <c r="D2986" s="400" t="s">
        <v>4607</v>
      </c>
      <c r="E2986" s="406" t="s">
        <v>781</v>
      </c>
      <c r="F2986" s="422" t="s">
        <v>233</v>
      </c>
      <c r="G2986" s="402">
        <v>78181701</v>
      </c>
      <c r="H2986" s="383" t="s">
        <v>4827</v>
      </c>
      <c r="I2986" s="152">
        <v>10</v>
      </c>
      <c r="J2986" s="403" t="s">
        <v>33</v>
      </c>
      <c r="K2986" s="404">
        <v>150000000</v>
      </c>
      <c r="L2986" s="143">
        <v>1</v>
      </c>
      <c r="M2986" s="169"/>
      <c r="N2986" s="372"/>
      <c r="O2986" s="414" t="s">
        <v>2527</v>
      </c>
      <c r="P2986" s="308" t="s">
        <v>2651</v>
      </c>
      <c r="Q2986" s="405" t="s">
        <v>4828</v>
      </c>
    </row>
    <row r="2987" spans="1:17" s="117" customFormat="1" ht="41.25" customHeight="1" x14ac:dyDescent="0.2">
      <c r="A2987" s="399" t="s">
        <v>4615</v>
      </c>
      <c r="B2987" s="186" t="s">
        <v>4616</v>
      </c>
      <c r="C2987" s="400" t="s">
        <v>4606</v>
      </c>
      <c r="D2987" s="137" t="s">
        <v>4617</v>
      </c>
      <c r="E2987" s="406" t="s">
        <v>781</v>
      </c>
      <c r="F2987" s="422" t="s">
        <v>233</v>
      </c>
      <c r="G2987" s="402">
        <v>78181701</v>
      </c>
      <c r="H2987" s="383" t="s">
        <v>4793</v>
      </c>
      <c r="I2987" s="152">
        <v>10</v>
      </c>
      <c r="J2987" s="403" t="s">
        <v>33</v>
      </c>
      <c r="K2987" s="404">
        <v>4000000</v>
      </c>
      <c r="L2987" s="143">
        <v>251.57232704402514</v>
      </c>
      <c r="M2987" s="169" t="s">
        <v>4794</v>
      </c>
      <c r="N2987" s="372"/>
      <c r="O2987" s="308" t="s">
        <v>2527</v>
      </c>
      <c r="P2987" s="308" t="s">
        <v>2651</v>
      </c>
      <c r="Q2987" s="405" t="s">
        <v>4829</v>
      </c>
    </row>
    <row r="2988" spans="1:17" s="117" customFormat="1" ht="41.25" customHeight="1" x14ac:dyDescent="0.2">
      <c r="A2988" s="399" t="s">
        <v>4604</v>
      </c>
      <c r="B2988" s="186" t="s">
        <v>4605</v>
      </c>
      <c r="C2988" s="400" t="s">
        <v>4606</v>
      </c>
      <c r="D2988" s="400" t="s">
        <v>4607</v>
      </c>
      <c r="E2988" s="395" t="s">
        <v>781</v>
      </c>
      <c r="F2988" s="354" t="s">
        <v>233</v>
      </c>
      <c r="G2988" s="402">
        <v>78181701</v>
      </c>
      <c r="H2988" s="383" t="s">
        <v>4830</v>
      </c>
      <c r="I2988" s="152">
        <v>10</v>
      </c>
      <c r="J2988" s="403" t="s">
        <v>33</v>
      </c>
      <c r="K2988" s="404">
        <v>75000000</v>
      </c>
      <c r="L2988" s="143">
        <v>1</v>
      </c>
      <c r="M2988" s="169"/>
      <c r="N2988" s="372"/>
      <c r="O2988" s="308" t="s">
        <v>2527</v>
      </c>
      <c r="P2988" s="308" t="s">
        <v>2651</v>
      </c>
      <c r="Q2988" s="405" t="s">
        <v>4831</v>
      </c>
    </row>
    <row r="2989" spans="1:17" s="117" customFormat="1" ht="41.25" customHeight="1" x14ac:dyDescent="0.2">
      <c r="A2989" s="399" t="s">
        <v>4610</v>
      </c>
      <c r="B2989" s="186" t="s">
        <v>4611</v>
      </c>
      <c r="C2989" s="400" t="s">
        <v>4606</v>
      </c>
      <c r="D2989" s="400" t="s">
        <v>4612</v>
      </c>
      <c r="E2989" s="395" t="s">
        <v>781</v>
      </c>
      <c r="F2989" s="354" t="s">
        <v>233</v>
      </c>
      <c r="G2989" s="402">
        <v>78181701</v>
      </c>
      <c r="H2989" s="383" t="s">
        <v>4832</v>
      </c>
      <c r="I2989" s="152">
        <v>10</v>
      </c>
      <c r="J2989" s="403" t="s">
        <v>33</v>
      </c>
      <c r="K2989" s="404">
        <v>750000000</v>
      </c>
      <c r="L2989" s="143">
        <v>1</v>
      </c>
      <c r="M2989" s="169"/>
      <c r="N2989" s="372"/>
      <c r="O2989" s="308" t="s">
        <v>2527</v>
      </c>
      <c r="P2989" s="308" t="s">
        <v>2651</v>
      </c>
      <c r="Q2989" s="405" t="s">
        <v>4831</v>
      </c>
    </row>
    <row r="2990" spans="1:17" s="117" customFormat="1" ht="41.25" customHeight="1" x14ac:dyDescent="0.2">
      <c r="A2990" s="399" t="s">
        <v>4610</v>
      </c>
      <c r="B2990" s="186" t="s">
        <v>4611</v>
      </c>
      <c r="C2990" s="186" t="s">
        <v>4606</v>
      </c>
      <c r="D2990" s="186" t="s">
        <v>4619</v>
      </c>
      <c r="E2990" s="186" t="s">
        <v>880</v>
      </c>
      <c r="F2990" s="383" t="s">
        <v>374</v>
      </c>
      <c r="G2990" s="402">
        <v>78181701</v>
      </c>
      <c r="H2990" s="383" t="s">
        <v>4833</v>
      </c>
      <c r="I2990" s="152">
        <v>10</v>
      </c>
      <c r="J2990" s="403" t="s">
        <v>33</v>
      </c>
      <c r="K2990" s="404">
        <v>280000000</v>
      </c>
      <c r="L2990" s="143">
        <v>1</v>
      </c>
      <c r="M2990" s="169"/>
      <c r="N2990" s="372"/>
      <c r="O2990" s="414" t="s">
        <v>2527</v>
      </c>
      <c r="P2990" s="308" t="s">
        <v>2651</v>
      </c>
      <c r="Q2990" s="405" t="s">
        <v>4834</v>
      </c>
    </row>
    <row r="2991" spans="1:17" s="117" customFormat="1" ht="41.25" customHeight="1" x14ac:dyDescent="0.2">
      <c r="A2991" s="399" t="s">
        <v>4615</v>
      </c>
      <c r="B2991" s="186" t="s">
        <v>4616</v>
      </c>
      <c r="C2991" s="186" t="s">
        <v>50</v>
      </c>
      <c r="D2991" s="144" t="s">
        <v>4644</v>
      </c>
      <c r="E2991" s="186" t="s">
        <v>880</v>
      </c>
      <c r="F2991" s="383" t="s">
        <v>374</v>
      </c>
      <c r="G2991" s="186">
        <v>72101511</v>
      </c>
      <c r="H2991" s="383" t="s">
        <v>4835</v>
      </c>
      <c r="I2991" s="152">
        <v>10</v>
      </c>
      <c r="J2991" s="403" t="s">
        <v>33</v>
      </c>
      <c r="K2991" s="404">
        <v>14500000</v>
      </c>
      <c r="L2991" s="143">
        <v>1</v>
      </c>
      <c r="M2991" s="169"/>
      <c r="N2991" s="372"/>
      <c r="O2991" s="414" t="s">
        <v>2651</v>
      </c>
      <c r="P2991" s="308" t="s">
        <v>2633</v>
      </c>
      <c r="Q2991" s="405" t="s">
        <v>497</v>
      </c>
    </row>
    <row r="2992" spans="1:17" s="117" customFormat="1" ht="41.25" customHeight="1" x14ac:dyDescent="0.2">
      <c r="A2992" s="399" t="s">
        <v>4610</v>
      </c>
      <c r="B2992" s="186" t="s">
        <v>4611</v>
      </c>
      <c r="C2992" s="186" t="s">
        <v>50</v>
      </c>
      <c r="D2992" s="400" t="s">
        <v>4641</v>
      </c>
      <c r="E2992" s="186" t="s">
        <v>880</v>
      </c>
      <c r="F2992" s="383" t="s">
        <v>374</v>
      </c>
      <c r="G2992" s="186">
        <v>81112300</v>
      </c>
      <c r="H2992" s="383" t="s">
        <v>4835</v>
      </c>
      <c r="I2992" s="152">
        <v>10</v>
      </c>
      <c r="J2992" s="403" t="s">
        <v>33</v>
      </c>
      <c r="K2992" s="404">
        <v>23250000</v>
      </c>
      <c r="L2992" s="143">
        <v>1</v>
      </c>
      <c r="M2992" s="169"/>
      <c r="N2992" s="372"/>
      <c r="O2992" s="414" t="s">
        <v>2651</v>
      </c>
      <c r="P2992" s="308" t="s">
        <v>2633</v>
      </c>
      <c r="Q2992" s="405" t="s">
        <v>497</v>
      </c>
    </row>
    <row r="2993" spans="1:17" s="117" customFormat="1" ht="41.25" customHeight="1" x14ac:dyDescent="0.2">
      <c r="A2993" s="399" t="s">
        <v>4615</v>
      </c>
      <c r="B2993" s="186" t="s">
        <v>4616</v>
      </c>
      <c r="C2993" s="236" t="s">
        <v>50</v>
      </c>
      <c r="D2993" s="236" t="s">
        <v>4644</v>
      </c>
      <c r="E2993" s="236" t="s">
        <v>932</v>
      </c>
      <c r="F2993" s="383" t="s">
        <v>1009</v>
      </c>
      <c r="G2993" s="402" t="s">
        <v>1863</v>
      </c>
      <c r="H2993" s="383" t="s">
        <v>4836</v>
      </c>
      <c r="I2993" s="152">
        <v>10</v>
      </c>
      <c r="J2993" s="403" t="s">
        <v>33</v>
      </c>
      <c r="K2993" s="404">
        <v>10000000</v>
      </c>
      <c r="L2993" s="143">
        <v>1</v>
      </c>
      <c r="M2993" s="169"/>
      <c r="N2993" s="372"/>
      <c r="O2993" s="414" t="s">
        <v>2651</v>
      </c>
      <c r="P2993" s="308" t="s">
        <v>2633</v>
      </c>
      <c r="Q2993" s="405" t="s">
        <v>497</v>
      </c>
    </row>
    <row r="2994" spans="1:17" s="117" customFormat="1" ht="41.25" customHeight="1" x14ac:dyDescent="0.2">
      <c r="A2994" s="399" t="s">
        <v>4610</v>
      </c>
      <c r="B2994" s="186" t="s">
        <v>4611</v>
      </c>
      <c r="C2994" s="186" t="s">
        <v>50</v>
      </c>
      <c r="D2994" s="400" t="s">
        <v>4641</v>
      </c>
      <c r="E2994" s="236" t="s">
        <v>932</v>
      </c>
      <c r="F2994" s="427" t="s">
        <v>1009</v>
      </c>
      <c r="G2994" s="407" t="s">
        <v>1863</v>
      </c>
      <c r="H2994" s="383" t="s">
        <v>4837</v>
      </c>
      <c r="I2994" s="152">
        <v>10</v>
      </c>
      <c r="J2994" s="403" t="s">
        <v>33</v>
      </c>
      <c r="K2994" s="404">
        <v>13000000</v>
      </c>
      <c r="L2994" s="143">
        <v>1</v>
      </c>
      <c r="M2994" s="169"/>
      <c r="N2994" s="372"/>
      <c r="O2994" s="414" t="s">
        <v>2651</v>
      </c>
      <c r="P2994" s="308" t="s">
        <v>2633</v>
      </c>
      <c r="Q2994" s="405" t="s">
        <v>497</v>
      </c>
    </row>
    <row r="2995" spans="1:17" s="117" customFormat="1" ht="41.25" customHeight="1" x14ac:dyDescent="0.2">
      <c r="A2995" s="399" t="s">
        <v>4610</v>
      </c>
      <c r="B2995" s="186" t="s">
        <v>4611</v>
      </c>
      <c r="C2995" s="236" t="s">
        <v>50</v>
      </c>
      <c r="D2995" s="400" t="s">
        <v>4641</v>
      </c>
      <c r="E2995" s="236" t="s">
        <v>932</v>
      </c>
      <c r="F2995" s="427" t="s">
        <v>1009</v>
      </c>
      <c r="G2995" s="402" t="s">
        <v>1863</v>
      </c>
      <c r="H2995" s="383" t="s">
        <v>4836</v>
      </c>
      <c r="I2995" s="152">
        <v>10</v>
      </c>
      <c r="J2995" s="403" t="s">
        <v>33</v>
      </c>
      <c r="K2995" s="404">
        <v>52000000</v>
      </c>
      <c r="L2995" s="143">
        <v>1</v>
      </c>
      <c r="M2995" s="169"/>
      <c r="N2995" s="372"/>
      <c r="O2995" s="414" t="s">
        <v>2651</v>
      </c>
      <c r="P2995" s="308" t="s">
        <v>2633</v>
      </c>
      <c r="Q2995" s="405" t="s">
        <v>497</v>
      </c>
    </row>
    <row r="2996" spans="1:17" s="117" customFormat="1" ht="41.25" customHeight="1" x14ac:dyDescent="0.2">
      <c r="A2996" s="399" t="s">
        <v>4604</v>
      </c>
      <c r="B2996" s="186" t="s">
        <v>4605</v>
      </c>
      <c r="C2996" s="400" t="s">
        <v>4606</v>
      </c>
      <c r="D2996" s="400" t="s">
        <v>4607</v>
      </c>
      <c r="E2996" s="406" t="s">
        <v>781</v>
      </c>
      <c r="F2996" s="422" t="s">
        <v>233</v>
      </c>
      <c r="G2996" s="407">
        <v>78181701</v>
      </c>
      <c r="H2996" s="383" t="s">
        <v>4737</v>
      </c>
      <c r="I2996" s="152">
        <v>10</v>
      </c>
      <c r="J2996" s="403" t="s">
        <v>33</v>
      </c>
      <c r="K2996" s="404">
        <v>993480000</v>
      </c>
      <c r="L2996" s="143">
        <v>1</v>
      </c>
      <c r="M2996" s="169"/>
      <c r="N2996" s="372"/>
      <c r="O2996" s="308" t="s">
        <v>2619</v>
      </c>
      <c r="P2996" s="308" t="s">
        <v>2514</v>
      </c>
      <c r="Q2996" s="405" t="s">
        <v>4838</v>
      </c>
    </row>
    <row r="2997" spans="1:17" s="117" customFormat="1" ht="41.25" customHeight="1" x14ac:dyDescent="0.2">
      <c r="A2997" s="399" t="s">
        <v>4839</v>
      </c>
      <c r="B2997" s="186" t="s">
        <v>4840</v>
      </c>
      <c r="C2997" s="236" t="s">
        <v>356</v>
      </c>
      <c r="D2997" s="236" t="s">
        <v>4684</v>
      </c>
      <c r="E2997" s="236" t="s">
        <v>942</v>
      </c>
      <c r="F2997" s="427" t="s">
        <v>1045</v>
      </c>
      <c r="G2997" s="236">
        <v>81112300</v>
      </c>
      <c r="H2997" s="383" t="s">
        <v>4841</v>
      </c>
      <c r="I2997" s="331">
        <v>16</v>
      </c>
      <c r="J2997" s="403" t="s">
        <v>33</v>
      </c>
      <c r="K2997" s="404">
        <v>26000000</v>
      </c>
      <c r="L2997" s="143">
        <v>1</v>
      </c>
      <c r="M2997" s="169"/>
      <c r="N2997" s="372"/>
      <c r="O2997" s="186" t="s">
        <v>2700</v>
      </c>
      <c r="P2997" s="186" t="s">
        <v>2514</v>
      </c>
      <c r="Q2997" s="405" t="s">
        <v>4798</v>
      </c>
    </row>
    <row r="2998" spans="1:17" s="117" customFormat="1" ht="41.25" customHeight="1" x14ac:dyDescent="0.2">
      <c r="A2998" s="399" t="s">
        <v>4842</v>
      </c>
      <c r="B2998" s="186" t="s">
        <v>4843</v>
      </c>
      <c r="C2998" s="186" t="s">
        <v>402</v>
      </c>
      <c r="D2998" s="428" t="s">
        <v>4844</v>
      </c>
      <c r="E2998" s="236" t="s">
        <v>942</v>
      </c>
      <c r="F2998" s="427" t="s">
        <v>1045</v>
      </c>
      <c r="G2998" s="236">
        <v>81112300</v>
      </c>
      <c r="H2998" s="383" t="s">
        <v>4845</v>
      </c>
      <c r="I2998" s="331">
        <v>16</v>
      </c>
      <c r="J2998" s="403" t="s">
        <v>33</v>
      </c>
      <c r="K2998" s="404">
        <v>140000000</v>
      </c>
      <c r="L2998" s="143">
        <v>1</v>
      </c>
      <c r="M2998" s="169"/>
      <c r="N2998" s="372"/>
      <c r="O2998" s="186" t="s">
        <v>2700</v>
      </c>
      <c r="P2998" s="186" t="s">
        <v>2514</v>
      </c>
      <c r="Q2998" s="405" t="s">
        <v>4798</v>
      </c>
    </row>
    <row r="2999" spans="1:17" s="117" customFormat="1" ht="41.25" customHeight="1" x14ac:dyDescent="0.2">
      <c r="A2999" s="399" t="s">
        <v>4728</v>
      </c>
      <c r="B2999" s="186" t="s">
        <v>484</v>
      </c>
      <c r="C2999" s="186" t="s">
        <v>402</v>
      </c>
      <c r="D2999" s="236" t="s">
        <v>4729</v>
      </c>
      <c r="E2999" s="236" t="s">
        <v>942</v>
      </c>
      <c r="F2999" s="427" t="s">
        <v>1045</v>
      </c>
      <c r="G2999" s="236">
        <v>81112300</v>
      </c>
      <c r="H2999" s="383" t="s">
        <v>4846</v>
      </c>
      <c r="I2999" s="331">
        <v>16</v>
      </c>
      <c r="J2999" s="403" t="s">
        <v>33</v>
      </c>
      <c r="K2999" s="404">
        <v>13240000</v>
      </c>
      <c r="L2999" s="143">
        <v>1</v>
      </c>
      <c r="M2999" s="169"/>
      <c r="N2999" s="372"/>
      <c r="O2999" s="186" t="s">
        <v>2700</v>
      </c>
      <c r="P2999" s="186" t="s">
        <v>2514</v>
      </c>
      <c r="Q2999" s="405" t="s">
        <v>4798</v>
      </c>
    </row>
    <row r="3000" spans="1:17" s="117" customFormat="1" ht="41.25" customHeight="1" x14ac:dyDescent="0.2">
      <c r="A3000" s="399" t="s">
        <v>4839</v>
      </c>
      <c r="B3000" s="186" t="s">
        <v>4669</v>
      </c>
      <c r="C3000" s="236" t="s">
        <v>402</v>
      </c>
      <c r="D3000" s="236" t="s">
        <v>4847</v>
      </c>
      <c r="E3000" s="236" t="s">
        <v>942</v>
      </c>
      <c r="F3000" s="427" t="s">
        <v>1045</v>
      </c>
      <c r="G3000" s="186">
        <v>81112300</v>
      </c>
      <c r="H3000" s="383" t="s">
        <v>4848</v>
      </c>
      <c r="I3000" s="331">
        <v>16</v>
      </c>
      <c r="J3000" s="403" t="s">
        <v>33</v>
      </c>
      <c r="K3000" s="404">
        <v>300000000</v>
      </c>
      <c r="L3000" s="143">
        <v>1</v>
      </c>
      <c r="M3000" s="169"/>
      <c r="N3000" s="372"/>
      <c r="O3000" s="186" t="s">
        <v>2700</v>
      </c>
      <c r="P3000" s="186" t="s">
        <v>2514</v>
      </c>
      <c r="Q3000" s="405" t="s">
        <v>4798</v>
      </c>
    </row>
    <row r="3001" spans="1:17" s="117" customFormat="1" ht="41.25" customHeight="1" x14ac:dyDescent="0.2">
      <c r="A3001" s="399" t="s">
        <v>4691</v>
      </c>
      <c r="B3001" s="186" t="s">
        <v>4692</v>
      </c>
      <c r="C3001" s="186" t="s">
        <v>402</v>
      </c>
      <c r="D3001" s="236" t="s">
        <v>4847</v>
      </c>
      <c r="E3001" s="236" t="s">
        <v>942</v>
      </c>
      <c r="F3001" s="427" t="s">
        <v>1045</v>
      </c>
      <c r="G3001" s="186">
        <v>81112300</v>
      </c>
      <c r="H3001" s="383" t="s">
        <v>4849</v>
      </c>
      <c r="I3001" s="331">
        <v>16</v>
      </c>
      <c r="J3001" s="403" t="s">
        <v>33</v>
      </c>
      <c r="K3001" s="404">
        <v>13720000</v>
      </c>
      <c r="L3001" s="143">
        <v>1</v>
      </c>
      <c r="M3001" s="169"/>
      <c r="N3001" s="372"/>
      <c r="O3001" s="186" t="s">
        <v>2700</v>
      </c>
      <c r="P3001" s="186" t="s">
        <v>2514</v>
      </c>
      <c r="Q3001" s="405" t="s">
        <v>4798</v>
      </c>
    </row>
    <row r="3002" spans="1:17" s="117" customFormat="1" ht="41.25" customHeight="1" x14ac:dyDescent="0.2">
      <c r="A3002" s="399" t="s">
        <v>4615</v>
      </c>
      <c r="B3002" s="186" t="s">
        <v>4616</v>
      </c>
      <c r="C3002" s="186" t="s">
        <v>4645</v>
      </c>
      <c r="D3002" s="236" t="s">
        <v>4617</v>
      </c>
      <c r="E3002" s="406" t="s">
        <v>874</v>
      </c>
      <c r="F3002" s="422" t="s">
        <v>371</v>
      </c>
      <c r="G3002" s="407">
        <v>76111500</v>
      </c>
      <c r="H3002" s="383" t="s">
        <v>4783</v>
      </c>
      <c r="I3002" s="152">
        <v>10</v>
      </c>
      <c r="J3002" s="403" t="s">
        <v>33</v>
      </c>
      <c r="K3002" s="404">
        <v>9399758.6200000048</v>
      </c>
      <c r="L3002" s="143">
        <v>1</v>
      </c>
      <c r="M3002" s="169"/>
      <c r="N3002" s="372"/>
      <c r="O3002" s="308" t="s">
        <v>4850</v>
      </c>
      <c r="P3002" s="308" t="s">
        <v>4851</v>
      </c>
      <c r="Q3002" s="405" t="s">
        <v>4852</v>
      </c>
    </row>
    <row r="3003" spans="1:17" s="117" customFormat="1" ht="41.25" customHeight="1" x14ac:dyDescent="0.2">
      <c r="A3003" s="399" t="s">
        <v>4604</v>
      </c>
      <c r="B3003" s="186" t="s">
        <v>4605</v>
      </c>
      <c r="C3003" s="186" t="s">
        <v>4645</v>
      </c>
      <c r="D3003" s="236" t="s">
        <v>4648</v>
      </c>
      <c r="E3003" s="406" t="s">
        <v>874</v>
      </c>
      <c r="F3003" s="422" t="s">
        <v>371</v>
      </c>
      <c r="G3003" s="186">
        <v>76111500</v>
      </c>
      <c r="H3003" s="383" t="s">
        <v>4783</v>
      </c>
      <c r="I3003" s="152">
        <v>10</v>
      </c>
      <c r="J3003" s="403" t="s">
        <v>33</v>
      </c>
      <c r="K3003" s="404">
        <v>8028592.2300000004</v>
      </c>
      <c r="L3003" s="143">
        <v>1</v>
      </c>
      <c r="M3003" s="169"/>
      <c r="N3003" s="372"/>
      <c r="O3003" s="308" t="s">
        <v>4850</v>
      </c>
      <c r="P3003" s="308" t="s">
        <v>4851</v>
      </c>
      <c r="Q3003" s="405" t="s">
        <v>4852</v>
      </c>
    </row>
    <row r="3004" spans="1:17" s="117" customFormat="1" ht="41.25" customHeight="1" x14ac:dyDescent="0.2">
      <c r="A3004" s="186" t="s">
        <v>4649</v>
      </c>
      <c r="B3004" s="186" t="s">
        <v>4565</v>
      </c>
      <c r="C3004" s="186" t="s">
        <v>4645</v>
      </c>
      <c r="D3004" s="400" t="s">
        <v>4650</v>
      </c>
      <c r="E3004" s="406" t="s">
        <v>874</v>
      </c>
      <c r="F3004" s="422" t="s">
        <v>371</v>
      </c>
      <c r="G3004" s="186">
        <v>76111500</v>
      </c>
      <c r="H3004" s="383" t="s">
        <v>4853</v>
      </c>
      <c r="I3004" s="331">
        <v>16</v>
      </c>
      <c r="J3004" s="403" t="s">
        <v>33</v>
      </c>
      <c r="K3004" s="404">
        <v>22509671.419999987</v>
      </c>
      <c r="L3004" s="143">
        <v>1</v>
      </c>
      <c r="M3004" s="169"/>
      <c r="N3004" s="372"/>
      <c r="O3004" s="414" t="s">
        <v>4850</v>
      </c>
      <c r="P3004" s="308" t="s">
        <v>4851</v>
      </c>
      <c r="Q3004" s="405" t="s">
        <v>4852</v>
      </c>
    </row>
    <row r="3005" spans="1:17" s="117" customFormat="1" ht="41.25" customHeight="1" x14ac:dyDescent="0.2">
      <c r="A3005" s="399" t="s">
        <v>4610</v>
      </c>
      <c r="B3005" s="186" t="s">
        <v>4611</v>
      </c>
      <c r="C3005" s="186" t="s">
        <v>4645</v>
      </c>
      <c r="D3005" s="400" t="s">
        <v>4646</v>
      </c>
      <c r="E3005" s="406" t="s">
        <v>874</v>
      </c>
      <c r="F3005" s="422" t="s">
        <v>371</v>
      </c>
      <c r="G3005" s="236">
        <v>76111500</v>
      </c>
      <c r="H3005" s="383" t="s">
        <v>4854</v>
      </c>
      <c r="I3005" s="152">
        <v>10</v>
      </c>
      <c r="J3005" s="403" t="s">
        <v>33</v>
      </c>
      <c r="K3005" s="404">
        <v>14826327.950000001</v>
      </c>
      <c r="L3005" s="143">
        <v>1</v>
      </c>
      <c r="M3005" s="169"/>
      <c r="N3005" s="372"/>
      <c r="O3005" s="308" t="s">
        <v>4850</v>
      </c>
      <c r="P3005" s="308" t="s">
        <v>4851</v>
      </c>
      <c r="Q3005" s="405" t="s">
        <v>4852</v>
      </c>
    </row>
    <row r="3006" spans="1:17" s="117" customFormat="1" ht="41.25" customHeight="1" x14ac:dyDescent="0.2">
      <c r="A3006" s="399" t="s">
        <v>4649</v>
      </c>
      <c r="B3006" s="186" t="s">
        <v>4565</v>
      </c>
      <c r="C3006" s="186" t="s">
        <v>4565</v>
      </c>
      <c r="D3006" s="400" t="s">
        <v>4650</v>
      </c>
      <c r="E3006" s="186" t="s">
        <v>880</v>
      </c>
      <c r="F3006" s="427" t="s">
        <v>374</v>
      </c>
      <c r="G3006" s="236" t="s">
        <v>4855</v>
      </c>
      <c r="H3006" s="383" t="s">
        <v>4856</v>
      </c>
      <c r="I3006" s="331">
        <v>16</v>
      </c>
      <c r="J3006" s="403" t="s">
        <v>33</v>
      </c>
      <c r="K3006" s="404">
        <v>15000000</v>
      </c>
      <c r="L3006" s="143">
        <v>1</v>
      </c>
      <c r="M3006" s="169"/>
      <c r="N3006" s="372"/>
      <c r="O3006" s="308" t="s">
        <v>2619</v>
      </c>
      <c r="P3006" s="186" t="s">
        <v>2514</v>
      </c>
      <c r="Q3006" s="405" t="s">
        <v>497</v>
      </c>
    </row>
    <row r="3007" spans="1:17" s="117" customFormat="1" ht="41.25" customHeight="1" x14ac:dyDescent="0.2">
      <c r="A3007" s="399" t="s">
        <v>4604</v>
      </c>
      <c r="B3007" s="186" t="s">
        <v>4605</v>
      </c>
      <c r="C3007" s="236" t="s">
        <v>190</v>
      </c>
      <c r="D3007" s="186" t="s">
        <v>4661</v>
      </c>
      <c r="E3007" s="186" t="s">
        <v>855</v>
      </c>
      <c r="F3007" s="422" t="s">
        <v>360</v>
      </c>
      <c r="G3007" s="429">
        <v>78102203</v>
      </c>
      <c r="H3007" s="383" t="s">
        <v>4857</v>
      </c>
      <c r="I3007" s="152">
        <v>10</v>
      </c>
      <c r="J3007" s="403" t="s">
        <v>33</v>
      </c>
      <c r="K3007" s="404">
        <v>400000</v>
      </c>
      <c r="L3007" s="143">
        <v>1</v>
      </c>
      <c r="M3007" s="169"/>
      <c r="N3007" s="372"/>
      <c r="O3007" s="414" t="s">
        <v>2633</v>
      </c>
      <c r="P3007" s="308" t="s">
        <v>4858</v>
      </c>
      <c r="Q3007" s="405" t="s">
        <v>4859</v>
      </c>
    </row>
    <row r="3008" spans="1:17" s="117" customFormat="1" ht="41.25" customHeight="1" x14ac:dyDescent="0.2">
      <c r="A3008" s="186" t="s">
        <v>4750</v>
      </c>
      <c r="B3008" s="186" t="s">
        <v>3252</v>
      </c>
      <c r="C3008" s="236" t="s">
        <v>190</v>
      </c>
      <c r="D3008" s="186" t="s">
        <v>4659</v>
      </c>
      <c r="E3008" s="186" t="s">
        <v>855</v>
      </c>
      <c r="F3008" s="422" t="s">
        <v>360</v>
      </c>
      <c r="G3008" s="429">
        <v>78102203</v>
      </c>
      <c r="H3008" s="383" t="s">
        <v>4751</v>
      </c>
      <c r="I3008" s="152">
        <v>10</v>
      </c>
      <c r="J3008" s="403" t="s">
        <v>33</v>
      </c>
      <c r="K3008" s="404">
        <v>180000</v>
      </c>
      <c r="L3008" s="143">
        <v>1</v>
      </c>
      <c r="M3008" s="169"/>
      <c r="N3008" s="372"/>
      <c r="O3008" s="414" t="s">
        <v>2633</v>
      </c>
      <c r="P3008" s="308" t="s">
        <v>4858</v>
      </c>
      <c r="Q3008" s="405" t="s">
        <v>4859</v>
      </c>
    </row>
    <row r="3009" spans="1:21" s="117" customFormat="1" ht="41.25" customHeight="1" x14ac:dyDescent="0.2">
      <c r="A3009" s="399" t="s">
        <v>4610</v>
      </c>
      <c r="B3009" s="186" t="s">
        <v>4611</v>
      </c>
      <c r="C3009" s="236" t="s">
        <v>190</v>
      </c>
      <c r="D3009" s="186" t="s">
        <v>4659</v>
      </c>
      <c r="E3009" s="186" t="s">
        <v>855</v>
      </c>
      <c r="F3009" s="422" t="s">
        <v>360</v>
      </c>
      <c r="G3009" s="429">
        <v>78102203</v>
      </c>
      <c r="H3009" s="383" t="s">
        <v>4752</v>
      </c>
      <c r="I3009" s="152">
        <v>10</v>
      </c>
      <c r="J3009" s="403" t="s">
        <v>33</v>
      </c>
      <c r="K3009" s="404">
        <v>2400000</v>
      </c>
      <c r="L3009" s="143">
        <v>1</v>
      </c>
      <c r="M3009" s="169"/>
      <c r="N3009" s="372"/>
      <c r="O3009" s="414" t="s">
        <v>2633</v>
      </c>
      <c r="P3009" s="308" t="s">
        <v>4858</v>
      </c>
      <c r="Q3009" s="405" t="s">
        <v>4859</v>
      </c>
    </row>
    <row r="3010" spans="1:21" s="117" customFormat="1" ht="41.25" customHeight="1" x14ac:dyDescent="0.2">
      <c r="A3010" s="399" t="s">
        <v>4604</v>
      </c>
      <c r="B3010" s="186" t="s">
        <v>4605</v>
      </c>
      <c r="C3010" s="400" t="s">
        <v>4606</v>
      </c>
      <c r="D3010" s="271" t="s">
        <v>4621</v>
      </c>
      <c r="E3010" s="236" t="s">
        <v>812</v>
      </c>
      <c r="F3010" s="427" t="s">
        <v>262</v>
      </c>
      <c r="G3010" s="236" t="s">
        <v>4638</v>
      </c>
      <c r="H3010" s="383" t="s">
        <v>4742</v>
      </c>
      <c r="I3010" s="152">
        <v>10</v>
      </c>
      <c r="J3010" s="403" t="s">
        <v>33</v>
      </c>
      <c r="K3010" s="404">
        <v>87953635</v>
      </c>
      <c r="L3010" s="143">
        <v>1</v>
      </c>
      <c r="M3010" s="169"/>
      <c r="N3010" s="372"/>
      <c r="O3010" s="414" t="s">
        <v>2633</v>
      </c>
      <c r="P3010" s="308" t="s">
        <v>4858</v>
      </c>
      <c r="Q3010" s="405" t="s">
        <v>1068</v>
      </c>
    </row>
    <row r="3011" spans="1:21" s="117" customFormat="1" ht="41.25" customHeight="1" x14ac:dyDescent="0.2">
      <c r="A3011" s="399" t="s">
        <v>4610</v>
      </c>
      <c r="B3011" s="186" t="s">
        <v>4611</v>
      </c>
      <c r="C3011" s="400" t="s">
        <v>4606</v>
      </c>
      <c r="D3011" s="236" t="s">
        <v>4637</v>
      </c>
      <c r="E3011" s="236" t="s">
        <v>812</v>
      </c>
      <c r="F3011" s="427" t="s">
        <v>262</v>
      </c>
      <c r="G3011" s="236" t="s">
        <v>4638</v>
      </c>
      <c r="H3011" s="383" t="s">
        <v>4742</v>
      </c>
      <c r="I3011" s="152">
        <v>10</v>
      </c>
      <c r="J3011" s="403" t="s">
        <v>33</v>
      </c>
      <c r="K3011" s="404">
        <v>400295989</v>
      </c>
      <c r="L3011" s="143">
        <v>1</v>
      </c>
      <c r="M3011" s="169"/>
      <c r="N3011" s="372"/>
      <c r="O3011" s="414" t="s">
        <v>2633</v>
      </c>
      <c r="P3011" s="308" t="s">
        <v>4858</v>
      </c>
      <c r="Q3011" s="405" t="s">
        <v>1068</v>
      </c>
    </row>
    <row r="3012" spans="1:21" s="117" customFormat="1" ht="41.25" customHeight="1" x14ac:dyDescent="0.2">
      <c r="A3012" s="399" t="s">
        <v>4604</v>
      </c>
      <c r="B3012" s="186" t="s">
        <v>4605</v>
      </c>
      <c r="C3012" s="400" t="s">
        <v>4606</v>
      </c>
      <c r="D3012" s="271" t="s">
        <v>4621</v>
      </c>
      <c r="E3012" s="186" t="s">
        <v>880</v>
      </c>
      <c r="F3012" s="427" t="s">
        <v>374</v>
      </c>
      <c r="G3012" s="236">
        <v>78181507</v>
      </c>
      <c r="H3012" s="383" t="s">
        <v>4860</v>
      </c>
      <c r="I3012" s="152">
        <v>10</v>
      </c>
      <c r="J3012" s="403" t="s">
        <v>33</v>
      </c>
      <c r="K3012" s="404">
        <v>150000000</v>
      </c>
      <c r="L3012" s="143">
        <v>1</v>
      </c>
      <c r="M3012" s="169"/>
      <c r="N3012" s="372"/>
      <c r="O3012" s="414" t="s">
        <v>2651</v>
      </c>
      <c r="P3012" s="308" t="s">
        <v>4858</v>
      </c>
      <c r="Q3012" s="405" t="s">
        <v>4861</v>
      </c>
    </row>
    <row r="3013" spans="1:21" s="117" customFormat="1" ht="41.25" customHeight="1" x14ac:dyDescent="0.2">
      <c r="A3013" s="399" t="s">
        <v>4604</v>
      </c>
      <c r="B3013" s="186" t="s">
        <v>4605</v>
      </c>
      <c r="C3013" s="400" t="s">
        <v>4606</v>
      </c>
      <c r="D3013" s="271" t="s">
        <v>4621</v>
      </c>
      <c r="E3013" s="186" t="s">
        <v>880</v>
      </c>
      <c r="F3013" s="427" t="s">
        <v>374</v>
      </c>
      <c r="G3013" s="236">
        <v>78181507</v>
      </c>
      <c r="H3013" s="383" t="s">
        <v>4862</v>
      </c>
      <c r="I3013" s="152">
        <v>10</v>
      </c>
      <c r="J3013" s="403" t="s">
        <v>33</v>
      </c>
      <c r="K3013" s="404">
        <v>200000000</v>
      </c>
      <c r="L3013" s="143">
        <v>1</v>
      </c>
      <c r="M3013" s="169"/>
      <c r="N3013" s="372"/>
      <c r="O3013" s="414" t="s">
        <v>2651</v>
      </c>
      <c r="P3013" s="308" t="s">
        <v>4858</v>
      </c>
      <c r="Q3013" s="405" t="s">
        <v>4831</v>
      </c>
    </row>
    <row r="3014" spans="1:21" s="117" customFormat="1" ht="41.25" customHeight="1" x14ac:dyDescent="0.2">
      <c r="A3014" s="399" t="s">
        <v>4615</v>
      </c>
      <c r="B3014" s="186" t="s">
        <v>4616</v>
      </c>
      <c r="C3014" s="400" t="s">
        <v>4606</v>
      </c>
      <c r="D3014" s="236" t="s">
        <v>4617</v>
      </c>
      <c r="E3014" s="186" t="s">
        <v>880</v>
      </c>
      <c r="F3014" s="427" t="s">
        <v>374</v>
      </c>
      <c r="G3014" s="236">
        <v>78181507</v>
      </c>
      <c r="H3014" s="383" t="s">
        <v>4863</v>
      </c>
      <c r="I3014" s="152">
        <v>10</v>
      </c>
      <c r="J3014" s="403" t="s">
        <v>33</v>
      </c>
      <c r="K3014" s="404">
        <v>9466526</v>
      </c>
      <c r="L3014" s="143">
        <v>1</v>
      </c>
      <c r="M3014" s="169"/>
      <c r="N3014" s="372"/>
      <c r="O3014" s="414" t="s">
        <v>2651</v>
      </c>
      <c r="P3014" s="308" t="s">
        <v>4858</v>
      </c>
      <c r="Q3014" s="405" t="s">
        <v>4831</v>
      </c>
    </row>
    <row r="3015" spans="1:21" s="117" customFormat="1" ht="41.25" customHeight="1" x14ac:dyDescent="0.2">
      <c r="A3015" s="399" t="s">
        <v>4610</v>
      </c>
      <c r="B3015" s="186" t="s">
        <v>4611</v>
      </c>
      <c r="C3015" s="400" t="s">
        <v>4606</v>
      </c>
      <c r="D3015" s="236" t="s">
        <v>4619</v>
      </c>
      <c r="E3015" s="186" t="s">
        <v>880</v>
      </c>
      <c r="F3015" s="427" t="s">
        <v>374</v>
      </c>
      <c r="G3015" s="236">
        <v>78181507</v>
      </c>
      <c r="H3015" s="383" t="s">
        <v>4862</v>
      </c>
      <c r="I3015" s="152">
        <v>10</v>
      </c>
      <c r="J3015" s="403" t="s">
        <v>33</v>
      </c>
      <c r="K3015" s="404">
        <v>150000000</v>
      </c>
      <c r="L3015" s="143">
        <v>1</v>
      </c>
      <c r="M3015" s="169"/>
      <c r="N3015" s="372"/>
      <c r="O3015" s="414" t="s">
        <v>2651</v>
      </c>
      <c r="P3015" s="308" t="s">
        <v>4858</v>
      </c>
      <c r="Q3015" s="405" t="s">
        <v>4834</v>
      </c>
    </row>
    <row r="3016" spans="1:21" s="117" customFormat="1" ht="41.25" customHeight="1" x14ac:dyDescent="0.2">
      <c r="A3016" s="399" t="s">
        <v>4604</v>
      </c>
      <c r="B3016" s="186" t="s">
        <v>4605</v>
      </c>
      <c r="C3016" s="400" t="s">
        <v>4606</v>
      </c>
      <c r="D3016" s="271" t="s">
        <v>4621</v>
      </c>
      <c r="E3016" s="407" t="s">
        <v>862</v>
      </c>
      <c r="F3016" s="427" t="s">
        <v>368</v>
      </c>
      <c r="G3016" s="407">
        <v>84131600</v>
      </c>
      <c r="H3016" s="383" t="s">
        <v>4803</v>
      </c>
      <c r="I3016" s="152">
        <v>10</v>
      </c>
      <c r="J3016" s="403" t="s">
        <v>33</v>
      </c>
      <c r="K3016" s="404">
        <v>100000000</v>
      </c>
      <c r="L3016" s="143">
        <v>1</v>
      </c>
      <c r="M3016" s="169"/>
      <c r="N3016" s="372"/>
      <c r="O3016" s="414" t="s">
        <v>2651</v>
      </c>
      <c r="P3016" s="308" t="s">
        <v>4858</v>
      </c>
      <c r="Q3016" s="405" t="s">
        <v>4864</v>
      </c>
    </row>
    <row r="3017" spans="1:21" s="117" customFormat="1" ht="41.25" customHeight="1" x14ac:dyDescent="0.2">
      <c r="A3017" s="399" t="s">
        <v>4615</v>
      </c>
      <c r="B3017" s="186" t="s">
        <v>4616</v>
      </c>
      <c r="C3017" s="400" t="s">
        <v>4606</v>
      </c>
      <c r="D3017" s="236" t="s">
        <v>4617</v>
      </c>
      <c r="E3017" s="407" t="s">
        <v>862</v>
      </c>
      <c r="F3017" s="427" t="s">
        <v>368</v>
      </c>
      <c r="G3017" s="407">
        <v>84131600</v>
      </c>
      <c r="H3017" s="383" t="s">
        <v>4803</v>
      </c>
      <c r="I3017" s="152">
        <v>10</v>
      </c>
      <c r="J3017" s="403" t="s">
        <v>33</v>
      </c>
      <c r="K3017" s="404">
        <v>17000000</v>
      </c>
      <c r="L3017" s="143">
        <v>1</v>
      </c>
      <c r="M3017" s="169"/>
      <c r="N3017" s="372"/>
      <c r="O3017" s="414" t="s">
        <v>2651</v>
      </c>
      <c r="P3017" s="308" t="s">
        <v>4858</v>
      </c>
      <c r="Q3017" s="405" t="s">
        <v>4697</v>
      </c>
    </row>
    <row r="3018" spans="1:21" s="117" customFormat="1" ht="41.25" customHeight="1" x14ac:dyDescent="0.2">
      <c r="A3018" s="399" t="s">
        <v>4604</v>
      </c>
      <c r="B3018" s="186" t="s">
        <v>4605</v>
      </c>
      <c r="C3018" s="400" t="s">
        <v>4606</v>
      </c>
      <c r="D3018" s="407" t="s">
        <v>4658</v>
      </c>
      <c r="E3018" s="407" t="s">
        <v>862</v>
      </c>
      <c r="F3018" s="427" t="s">
        <v>368</v>
      </c>
      <c r="G3018" s="407">
        <v>84131600</v>
      </c>
      <c r="H3018" s="383" t="s">
        <v>4865</v>
      </c>
      <c r="I3018" s="152">
        <v>10</v>
      </c>
      <c r="J3018" s="403" t="s">
        <v>33</v>
      </c>
      <c r="K3018" s="404">
        <v>104440000</v>
      </c>
      <c r="L3018" s="143">
        <v>1</v>
      </c>
      <c r="M3018" s="169"/>
      <c r="N3018" s="372"/>
      <c r="O3018" s="414" t="s">
        <v>2651</v>
      </c>
      <c r="P3018" s="308" t="s">
        <v>4858</v>
      </c>
      <c r="Q3018" s="405" t="s">
        <v>4866</v>
      </c>
    </row>
    <row r="3019" spans="1:21" s="117" customFormat="1" ht="41.25" customHeight="1" x14ac:dyDescent="0.2">
      <c r="A3019" s="399" t="s">
        <v>4610</v>
      </c>
      <c r="B3019" s="186" t="s">
        <v>4611</v>
      </c>
      <c r="C3019" s="400" t="s">
        <v>4606</v>
      </c>
      <c r="D3019" s="402" t="s">
        <v>4656</v>
      </c>
      <c r="E3019" s="407" t="s">
        <v>862</v>
      </c>
      <c r="F3019" s="427" t="s">
        <v>368</v>
      </c>
      <c r="G3019" s="402">
        <v>84131600</v>
      </c>
      <c r="H3019" s="383" t="s">
        <v>4803</v>
      </c>
      <c r="I3019" s="152">
        <v>10</v>
      </c>
      <c r="J3019" s="403" t="s">
        <v>33</v>
      </c>
      <c r="K3019" s="404">
        <v>100000000</v>
      </c>
      <c r="L3019" s="143">
        <v>1</v>
      </c>
      <c r="M3019" s="169"/>
      <c r="N3019" s="372"/>
      <c r="O3019" s="414" t="s">
        <v>2651</v>
      </c>
      <c r="P3019" s="308" t="s">
        <v>4858</v>
      </c>
      <c r="Q3019" s="405" t="s">
        <v>4866</v>
      </c>
    </row>
    <row r="3020" spans="1:21" s="117" customFormat="1" ht="41.25" customHeight="1" x14ac:dyDescent="0.2">
      <c r="A3020" s="399" t="s">
        <v>4610</v>
      </c>
      <c r="B3020" s="186" t="s">
        <v>4611</v>
      </c>
      <c r="C3020" s="400" t="s">
        <v>4606</v>
      </c>
      <c r="D3020" s="186" t="s">
        <v>4619</v>
      </c>
      <c r="E3020" s="186" t="s">
        <v>880</v>
      </c>
      <c r="F3020" s="427" t="s">
        <v>374</v>
      </c>
      <c r="G3020" s="186">
        <v>78181507</v>
      </c>
      <c r="H3020" s="383" t="s">
        <v>4867</v>
      </c>
      <c r="I3020" s="152">
        <v>10</v>
      </c>
      <c r="J3020" s="403" t="s">
        <v>33</v>
      </c>
      <c r="K3020" s="404">
        <v>200000000</v>
      </c>
      <c r="L3020" s="143">
        <v>1</v>
      </c>
      <c r="M3020" s="169"/>
      <c r="N3020" s="372"/>
      <c r="O3020" s="414" t="s">
        <v>2651</v>
      </c>
      <c r="P3020" s="308" t="s">
        <v>4858</v>
      </c>
      <c r="Q3020" s="405" t="s">
        <v>4834</v>
      </c>
    </row>
    <row r="3021" spans="1:21" s="117" customFormat="1" ht="41.25" customHeight="1" x14ac:dyDescent="0.2">
      <c r="A3021" s="399" t="s">
        <v>4604</v>
      </c>
      <c r="B3021" s="186" t="s">
        <v>4605</v>
      </c>
      <c r="C3021" s="400" t="s">
        <v>4606</v>
      </c>
      <c r="D3021" s="271" t="s">
        <v>4621</v>
      </c>
      <c r="E3021" s="186" t="s">
        <v>880</v>
      </c>
      <c r="F3021" s="427" t="s">
        <v>374</v>
      </c>
      <c r="G3021" s="236">
        <v>78181507</v>
      </c>
      <c r="H3021" s="383" t="s">
        <v>4867</v>
      </c>
      <c r="I3021" s="152">
        <v>10</v>
      </c>
      <c r="J3021" s="403" t="s">
        <v>33</v>
      </c>
      <c r="K3021" s="404">
        <v>71625999.559999943</v>
      </c>
      <c r="L3021" s="143">
        <v>1</v>
      </c>
      <c r="M3021" s="169"/>
      <c r="N3021" s="372"/>
      <c r="O3021" s="414" t="s">
        <v>2651</v>
      </c>
      <c r="P3021" s="308" t="s">
        <v>4858</v>
      </c>
      <c r="Q3021" s="405" t="s">
        <v>4831</v>
      </c>
    </row>
    <row r="3022" spans="1:21" ht="75" customHeight="1" x14ac:dyDescent="0.2">
      <c r="A3022" s="152" t="s">
        <v>4868</v>
      </c>
      <c r="B3022" s="153" t="s">
        <v>4869</v>
      </c>
      <c r="C3022" s="154" t="s">
        <v>4870</v>
      </c>
      <c r="D3022" s="155" t="s">
        <v>4871</v>
      </c>
      <c r="E3022" s="369" t="s">
        <v>486</v>
      </c>
      <c r="F3022" s="158" t="s">
        <v>4872</v>
      </c>
      <c r="G3022" s="158">
        <v>30191501</v>
      </c>
      <c r="H3022" s="160" t="s">
        <v>4873</v>
      </c>
      <c r="I3022" s="152">
        <v>16</v>
      </c>
      <c r="J3022" s="160" t="s">
        <v>33</v>
      </c>
      <c r="K3022" s="142">
        <v>1000000</v>
      </c>
      <c r="L3022" s="143">
        <v>1</v>
      </c>
      <c r="M3022" s="153" t="s">
        <v>756</v>
      </c>
      <c r="N3022" s="369" t="s">
        <v>4874</v>
      </c>
      <c r="O3022" s="430" t="s">
        <v>35</v>
      </c>
      <c r="P3022" s="158" t="s">
        <v>36</v>
      </c>
      <c r="Q3022" s="158" t="s">
        <v>4875</v>
      </c>
      <c r="U3022" s="58"/>
    </row>
    <row r="3023" spans="1:21" ht="75" customHeight="1" x14ac:dyDescent="0.2">
      <c r="A3023" s="152" t="s">
        <v>4868</v>
      </c>
      <c r="B3023" s="153" t="s">
        <v>4869</v>
      </c>
      <c r="C3023" s="154" t="s">
        <v>4870</v>
      </c>
      <c r="D3023" s="155" t="s">
        <v>4871</v>
      </c>
      <c r="E3023" s="369" t="s">
        <v>486</v>
      </c>
      <c r="F3023" s="158" t="s">
        <v>4872</v>
      </c>
      <c r="G3023" s="166">
        <v>24102004</v>
      </c>
      <c r="H3023" s="403" t="s">
        <v>4876</v>
      </c>
      <c r="I3023" s="331">
        <v>16</v>
      </c>
      <c r="J3023" s="160" t="s">
        <v>33</v>
      </c>
      <c r="K3023" s="148">
        <v>7480000</v>
      </c>
      <c r="L3023" s="149">
        <v>10</v>
      </c>
      <c r="M3023" s="169" t="s">
        <v>805</v>
      </c>
      <c r="N3023" s="372" t="s">
        <v>4877</v>
      </c>
      <c r="O3023" s="430" t="s">
        <v>35</v>
      </c>
      <c r="P3023" s="158" t="s">
        <v>36</v>
      </c>
      <c r="Q3023" s="158" t="s">
        <v>4875</v>
      </c>
    </row>
    <row r="3024" spans="1:21" ht="75" customHeight="1" x14ac:dyDescent="0.2">
      <c r="A3024" s="331" t="s">
        <v>4878</v>
      </c>
      <c r="B3024" s="169" t="s">
        <v>4879</v>
      </c>
      <c r="C3024" s="151" t="s">
        <v>4880</v>
      </c>
      <c r="D3024" s="164" t="s">
        <v>4881</v>
      </c>
      <c r="E3024" s="372" t="s">
        <v>4882</v>
      </c>
      <c r="F3024" s="166" t="s">
        <v>83</v>
      </c>
      <c r="G3024" s="166">
        <v>40101701</v>
      </c>
      <c r="H3024" s="403" t="s">
        <v>4883</v>
      </c>
      <c r="I3024" s="331">
        <v>10</v>
      </c>
      <c r="J3024" s="160" t="s">
        <v>33</v>
      </c>
      <c r="K3024" s="148">
        <v>100000000</v>
      </c>
      <c r="L3024" s="149">
        <v>40</v>
      </c>
      <c r="M3024" s="169" t="s">
        <v>805</v>
      </c>
      <c r="N3024" s="372" t="s">
        <v>4884</v>
      </c>
      <c r="O3024" s="431" t="s">
        <v>67</v>
      </c>
      <c r="P3024" s="166" t="s">
        <v>35</v>
      </c>
      <c r="Q3024" s="166" t="s">
        <v>4885</v>
      </c>
    </row>
    <row r="3025" spans="1:17" ht="75" customHeight="1" x14ac:dyDescent="0.2">
      <c r="A3025" s="331" t="s">
        <v>4886</v>
      </c>
      <c r="B3025" s="169" t="s">
        <v>4887</v>
      </c>
      <c r="C3025" s="151" t="s">
        <v>4880</v>
      </c>
      <c r="D3025" s="164" t="s">
        <v>4888</v>
      </c>
      <c r="E3025" s="372" t="s">
        <v>4882</v>
      </c>
      <c r="F3025" s="166" t="s">
        <v>83</v>
      </c>
      <c r="G3025" s="166">
        <v>40101701</v>
      </c>
      <c r="H3025" s="403" t="s">
        <v>4889</v>
      </c>
      <c r="I3025" s="331">
        <v>10</v>
      </c>
      <c r="J3025" s="160" t="s">
        <v>33</v>
      </c>
      <c r="K3025" s="148">
        <v>30000000</v>
      </c>
      <c r="L3025" s="149">
        <v>5</v>
      </c>
      <c r="M3025" s="169" t="s">
        <v>805</v>
      </c>
      <c r="N3025" s="372" t="s">
        <v>4884</v>
      </c>
      <c r="O3025" s="431" t="s">
        <v>67</v>
      </c>
      <c r="P3025" s="166" t="s">
        <v>35</v>
      </c>
      <c r="Q3025" s="166" t="s">
        <v>4885</v>
      </c>
    </row>
    <row r="3026" spans="1:17" ht="75" customHeight="1" x14ac:dyDescent="0.2">
      <c r="A3026" s="331" t="s">
        <v>4868</v>
      </c>
      <c r="B3026" s="169" t="s">
        <v>4869</v>
      </c>
      <c r="C3026" s="154" t="s">
        <v>4870</v>
      </c>
      <c r="D3026" s="155" t="s">
        <v>4871</v>
      </c>
      <c r="E3026" s="372" t="s">
        <v>4882</v>
      </c>
      <c r="F3026" s="166" t="s">
        <v>83</v>
      </c>
      <c r="G3026" s="166">
        <v>40101701</v>
      </c>
      <c r="H3026" s="403" t="s">
        <v>4890</v>
      </c>
      <c r="I3026" s="331">
        <v>16</v>
      </c>
      <c r="J3026" s="160" t="s">
        <v>33</v>
      </c>
      <c r="K3026" s="148">
        <v>18000000</v>
      </c>
      <c r="L3026" s="149">
        <v>1</v>
      </c>
      <c r="M3026" s="169" t="s">
        <v>805</v>
      </c>
      <c r="N3026" s="372" t="s">
        <v>4884</v>
      </c>
      <c r="O3026" s="431" t="s">
        <v>67</v>
      </c>
      <c r="P3026" s="166" t="s">
        <v>35</v>
      </c>
      <c r="Q3026" s="166" t="s">
        <v>4885</v>
      </c>
    </row>
    <row r="3027" spans="1:17" ht="75" customHeight="1" x14ac:dyDescent="0.2">
      <c r="A3027" s="331" t="s">
        <v>4891</v>
      </c>
      <c r="B3027" s="169" t="s">
        <v>4879</v>
      </c>
      <c r="C3027" s="151" t="s">
        <v>4892</v>
      </c>
      <c r="D3027" s="164" t="s">
        <v>4893</v>
      </c>
      <c r="E3027" s="372" t="s">
        <v>4894</v>
      </c>
      <c r="F3027" s="166" t="s">
        <v>1066</v>
      </c>
      <c r="G3027" s="166">
        <v>44101603</v>
      </c>
      <c r="H3027" s="403" t="s">
        <v>4895</v>
      </c>
      <c r="I3027" s="331">
        <v>10</v>
      </c>
      <c r="J3027" s="160" t="s">
        <v>33</v>
      </c>
      <c r="K3027" s="148">
        <v>23657423</v>
      </c>
      <c r="L3027" s="149">
        <v>22</v>
      </c>
      <c r="M3027" s="169" t="s">
        <v>805</v>
      </c>
      <c r="N3027" s="372" t="s">
        <v>4896</v>
      </c>
      <c r="O3027" s="431" t="s">
        <v>67</v>
      </c>
      <c r="P3027" s="166" t="s">
        <v>35</v>
      </c>
      <c r="Q3027" s="166" t="s">
        <v>4885</v>
      </c>
    </row>
    <row r="3028" spans="1:17" ht="75" customHeight="1" x14ac:dyDescent="0.2">
      <c r="A3028" s="331" t="s">
        <v>4891</v>
      </c>
      <c r="B3028" s="169" t="s">
        <v>4879</v>
      </c>
      <c r="C3028" s="151" t="s">
        <v>4897</v>
      </c>
      <c r="D3028" s="164" t="s">
        <v>4898</v>
      </c>
      <c r="E3028" s="372" t="s">
        <v>4894</v>
      </c>
      <c r="F3028" s="166" t="s">
        <v>1066</v>
      </c>
      <c r="G3028" s="166">
        <v>46171600</v>
      </c>
      <c r="H3028" s="403" t="s">
        <v>4899</v>
      </c>
      <c r="I3028" s="331">
        <v>10</v>
      </c>
      <c r="J3028" s="160" t="s">
        <v>33</v>
      </c>
      <c r="K3028" s="148">
        <v>19062577</v>
      </c>
      <c r="L3028" s="149">
        <v>11</v>
      </c>
      <c r="M3028" s="169" t="s">
        <v>805</v>
      </c>
      <c r="N3028" s="372" t="s">
        <v>4900</v>
      </c>
      <c r="O3028" s="431" t="s">
        <v>68</v>
      </c>
      <c r="P3028" s="166" t="s">
        <v>67</v>
      </c>
      <c r="Q3028" s="166" t="s">
        <v>4875</v>
      </c>
    </row>
    <row r="3029" spans="1:17" ht="75" customHeight="1" x14ac:dyDescent="0.2">
      <c r="A3029" s="331" t="s">
        <v>4886</v>
      </c>
      <c r="B3029" s="169" t="s">
        <v>4887</v>
      </c>
      <c r="C3029" s="151" t="s">
        <v>4901</v>
      </c>
      <c r="D3029" s="164" t="s">
        <v>4902</v>
      </c>
      <c r="E3029" s="372" t="s">
        <v>4894</v>
      </c>
      <c r="F3029" s="166" t="s">
        <v>1066</v>
      </c>
      <c r="G3029" s="166">
        <v>44103103</v>
      </c>
      <c r="H3029" s="403" t="s">
        <v>4903</v>
      </c>
      <c r="I3029" s="331">
        <v>10</v>
      </c>
      <c r="J3029" s="160" t="s">
        <v>33</v>
      </c>
      <c r="K3029" s="148">
        <v>1545000</v>
      </c>
      <c r="L3029" s="149">
        <v>30</v>
      </c>
      <c r="M3029" s="169" t="s">
        <v>805</v>
      </c>
      <c r="N3029" s="372" t="s">
        <v>4904</v>
      </c>
      <c r="O3029" s="431" t="s">
        <v>67</v>
      </c>
      <c r="P3029" s="166" t="s">
        <v>35</v>
      </c>
      <c r="Q3029" s="166" t="s">
        <v>4885</v>
      </c>
    </row>
    <row r="3030" spans="1:17" ht="75" customHeight="1" x14ac:dyDescent="0.2">
      <c r="A3030" s="331" t="s">
        <v>4886</v>
      </c>
      <c r="B3030" s="169" t="s">
        <v>4887</v>
      </c>
      <c r="C3030" s="151" t="s">
        <v>4901</v>
      </c>
      <c r="D3030" s="164" t="s">
        <v>4902</v>
      </c>
      <c r="E3030" s="372" t="s">
        <v>4894</v>
      </c>
      <c r="F3030" s="166" t="s">
        <v>4905</v>
      </c>
      <c r="G3030" s="166">
        <v>44103103</v>
      </c>
      <c r="H3030" s="403" t="s">
        <v>4906</v>
      </c>
      <c r="I3030" s="331">
        <v>10</v>
      </c>
      <c r="J3030" s="160" t="s">
        <v>33</v>
      </c>
      <c r="K3030" s="148">
        <v>1545000</v>
      </c>
      <c r="L3030" s="149">
        <v>30</v>
      </c>
      <c r="M3030" s="169" t="s">
        <v>805</v>
      </c>
      <c r="N3030" s="372" t="s">
        <v>4904</v>
      </c>
      <c r="O3030" s="431" t="s">
        <v>67</v>
      </c>
      <c r="P3030" s="166" t="s">
        <v>35</v>
      </c>
      <c r="Q3030" s="166" t="s">
        <v>4885</v>
      </c>
    </row>
    <row r="3031" spans="1:17" ht="75" customHeight="1" x14ac:dyDescent="0.2">
      <c r="A3031" s="331" t="s">
        <v>4886</v>
      </c>
      <c r="B3031" s="169" t="s">
        <v>4887</v>
      </c>
      <c r="C3031" s="151" t="s">
        <v>4901</v>
      </c>
      <c r="D3031" s="164" t="s">
        <v>4902</v>
      </c>
      <c r="E3031" s="372" t="s">
        <v>4894</v>
      </c>
      <c r="F3031" s="166" t="s">
        <v>4905</v>
      </c>
      <c r="G3031" s="166">
        <v>44103103</v>
      </c>
      <c r="H3031" s="403" t="s">
        <v>4907</v>
      </c>
      <c r="I3031" s="331">
        <v>10</v>
      </c>
      <c r="J3031" s="160" t="s">
        <v>33</v>
      </c>
      <c r="K3031" s="148">
        <v>1545000</v>
      </c>
      <c r="L3031" s="149">
        <v>30</v>
      </c>
      <c r="M3031" s="169" t="s">
        <v>805</v>
      </c>
      <c r="N3031" s="372" t="s">
        <v>4904</v>
      </c>
      <c r="O3031" s="431" t="s">
        <v>67</v>
      </c>
      <c r="P3031" s="166" t="s">
        <v>35</v>
      </c>
      <c r="Q3031" s="166" t="s">
        <v>4885</v>
      </c>
    </row>
    <row r="3032" spans="1:17" ht="75" customHeight="1" x14ac:dyDescent="0.2">
      <c r="A3032" s="331" t="s">
        <v>4886</v>
      </c>
      <c r="B3032" s="169" t="s">
        <v>4887</v>
      </c>
      <c r="C3032" s="151" t="s">
        <v>4901</v>
      </c>
      <c r="D3032" s="164" t="s">
        <v>4902</v>
      </c>
      <c r="E3032" s="372" t="s">
        <v>4894</v>
      </c>
      <c r="F3032" s="166" t="s">
        <v>4905</v>
      </c>
      <c r="G3032" s="166">
        <v>44103103</v>
      </c>
      <c r="H3032" s="403" t="s">
        <v>4908</v>
      </c>
      <c r="I3032" s="331">
        <v>10</v>
      </c>
      <c r="J3032" s="160" t="s">
        <v>33</v>
      </c>
      <c r="K3032" s="148">
        <v>1545000</v>
      </c>
      <c r="L3032" s="149">
        <v>30</v>
      </c>
      <c r="M3032" s="169" t="s">
        <v>805</v>
      </c>
      <c r="N3032" s="372" t="s">
        <v>4904</v>
      </c>
      <c r="O3032" s="431" t="s">
        <v>67</v>
      </c>
      <c r="P3032" s="166" t="s">
        <v>35</v>
      </c>
      <c r="Q3032" s="166" t="s">
        <v>4885</v>
      </c>
    </row>
    <row r="3033" spans="1:17" ht="75" customHeight="1" x14ac:dyDescent="0.2">
      <c r="A3033" s="331" t="s">
        <v>4886</v>
      </c>
      <c r="B3033" s="169" t="s">
        <v>4887</v>
      </c>
      <c r="C3033" s="151" t="s">
        <v>4880</v>
      </c>
      <c r="D3033" s="164" t="s">
        <v>4888</v>
      </c>
      <c r="E3033" s="372" t="s">
        <v>4894</v>
      </c>
      <c r="F3033" s="166" t="s">
        <v>1066</v>
      </c>
      <c r="G3033" s="166">
        <v>44101603</v>
      </c>
      <c r="H3033" s="403" t="s">
        <v>4909</v>
      </c>
      <c r="I3033" s="331">
        <v>10</v>
      </c>
      <c r="J3033" s="160" t="s">
        <v>33</v>
      </c>
      <c r="K3033" s="148">
        <v>2360000</v>
      </c>
      <c r="L3033" s="149">
        <v>3</v>
      </c>
      <c r="M3033" s="169" t="s">
        <v>805</v>
      </c>
      <c r="N3033" s="372" t="s">
        <v>4896</v>
      </c>
      <c r="O3033" s="431" t="s">
        <v>67</v>
      </c>
      <c r="P3033" s="166" t="s">
        <v>35</v>
      </c>
      <c r="Q3033" s="166" t="s">
        <v>4885</v>
      </c>
    </row>
    <row r="3034" spans="1:17" ht="75" customHeight="1" x14ac:dyDescent="0.2">
      <c r="A3034" s="331" t="s">
        <v>4886</v>
      </c>
      <c r="B3034" s="169" t="s">
        <v>4887</v>
      </c>
      <c r="C3034" s="151" t="s">
        <v>4901</v>
      </c>
      <c r="D3034" s="164" t="s">
        <v>4902</v>
      </c>
      <c r="E3034" s="372" t="s">
        <v>4894</v>
      </c>
      <c r="F3034" s="166" t="s">
        <v>4910</v>
      </c>
      <c r="G3034" s="166">
        <v>46171633</v>
      </c>
      <c r="H3034" s="403" t="s">
        <v>4911</v>
      </c>
      <c r="I3034" s="331">
        <v>10</v>
      </c>
      <c r="J3034" s="160" t="s">
        <v>33</v>
      </c>
      <c r="K3034" s="148">
        <v>10000000</v>
      </c>
      <c r="L3034" s="149">
        <v>10</v>
      </c>
      <c r="M3034" s="169" t="s">
        <v>805</v>
      </c>
      <c r="N3034" s="372" t="s">
        <v>4900</v>
      </c>
      <c r="O3034" s="431" t="s">
        <v>68</v>
      </c>
      <c r="P3034" s="166" t="s">
        <v>67</v>
      </c>
      <c r="Q3034" s="166" t="s">
        <v>4875</v>
      </c>
    </row>
    <row r="3035" spans="1:17" ht="75" customHeight="1" x14ac:dyDescent="0.2">
      <c r="A3035" s="331" t="s">
        <v>4891</v>
      </c>
      <c r="B3035" s="169" t="s">
        <v>4879</v>
      </c>
      <c r="C3035" s="151" t="s">
        <v>4880</v>
      </c>
      <c r="D3035" s="164" t="s">
        <v>4881</v>
      </c>
      <c r="E3035" s="372" t="s">
        <v>4912</v>
      </c>
      <c r="F3035" s="166" t="s">
        <v>4913</v>
      </c>
      <c r="G3035" s="166">
        <v>43222814</v>
      </c>
      <c r="H3035" s="403" t="s">
        <v>4914</v>
      </c>
      <c r="I3035" s="331">
        <v>10</v>
      </c>
      <c r="J3035" s="160" t="s">
        <v>33</v>
      </c>
      <c r="K3035" s="148">
        <v>2600000</v>
      </c>
      <c r="L3035" s="149">
        <v>50</v>
      </c>
      <c r="M3035" s="169" t="s">
        <v>805</v>
      </c>
      <c r="N3035" s="372" t="s">
        <v>4915</v>
      </c>
      <c r="O3035" s="431" t="s">
        <v>36</v>
      </c>
      <c r="P3035" s="166" t="s">
        <v>79</v>
      </c>
      <c r="Q3035" s="166" t="s">
        <v>4885</v>
      </c>
    </row>
    <row r="3036" spans="1:17" ht="75" customHeight="1" x14ac:dyDescent="0.2">
      <c r="A3036" s="331" t="s">
        <v>4891</v>
      </c>
      <c r="B3036" s="169" t="s">
        <v>4879</v>
      </c>
      <c r="C3036" s="151" t="s">
        <v>4880</v>
      </c>
      <c r="D3036" s="164" t="s">
        <v>4881</v>
      </c>
      <c r="E3036" s="372" t="s">
        <v>4912</v>
      </c>
      <c r="F3036" s="166" t="s">
        <v>4913</v>
      </c>
      <c r="G3036" s="166">
        <v>43222814</v>
      </c>
      <c r="H3036" s="403" t="s">
        <v>4916</v>
      </c>
      <c r="I3036" s="331">
        <v>10</v>
      </c>
      <c r="J3036" s="160" t="s">
        <v>33</v>
      </c>
      <c r="K3036" s="148">
        <v>3100000</v>
      </c>
      <c r="L3036" s="149">
        <v>50</v>
      </c>
      <c r="M3036" s="169" t="s">
        <v>805</v>
      </c>
      <c r="N3036" s="372" t="s">
        <v>4915</v>
      </c>
      <c r="O3036" s="431" t="s">
        <v>36</v>
      </c>
      <c r="P3036" s="166" t="s">
        <v>79</v>
      </c>
      <c r="Q3036" s="166" t="s">
        <v>4885</v>
      </c>
    </row>
    <row r="3037" spans="1:17" ht="75" customHeight="1" x14ac:dyDescent="0.2">
      <c r="A3037" s="331" t="s">
        <v>4891</v>
      </c>
      <c r="B3037" s="169" t="s">
        <v>4879</v>
      </c>
      <c r="C3037" s="151" t="s">
        <v>4880</v>
      </c>
      <c r="D3037" s="164" t="s">
        <v>4881</v>
      </c>
      <c r="E3037" s="372" t="s">
        <v>4912</v>
      </c>
      <c r="F3037" s="166" t="s">
        <v>4913</v>
      </c>
      <c r="G3037" s="166">
        <v>43221706</v>
      </c>
      <c r="H3037" s="403" t="s">
        <v>4917</v>
      </c>
      <c r="I3037" s="331">
        <v>10</v>
      </c>
      <c r="J3037" s="160" t="s">
        <v>33</v>
      </c>
      <c r="K3037" s="148">
        <v>8550000</v>
      </c>
      <c r="L3037" s="149">
        <v>50</v>
      </c>
      <c r="M3037" s="169" t="s">
        <v>805</v>
      </c>
      <c r="N3037" s="372" t="s">
        <v>4915</v>
      </c>
      <c r="O3037" s="431" t="s">
        <v>36</v>
      </c>
      <c r="P3037" s="166" t="s">
        <v>79</v>
      </c>
      <c r="Q3037" s="166" t="s">
        <v>4885</v>
      </c>
    </row>
    <row r="3038" spans="1:17" ht="75" customHeight="1" x14ac:dyDescent="0.2">
      <c r="A3038" s="331" t="s">
        <v>4891</v>
      </c>
      <c r="B3038" s="169" t="s">
        <v>4879</v>
      </c>
      <c r="C3038" s="151" t="s">
        <v>4880</v>
      </c>
      <c r="D3038" s="164" t="s">
        <v>4881</v>
      </c>
      <c r="E3038" s="372" t="s">
        <v>4912</v>
      </c>
      <c r="F3038" s="166" t="s">
        <v>4913</v>
      </c>
      <c r="G3038" s="166">
        <v>26111701</v>
      </c>
      <c r="H3038" s="403" t="s">
        <v>4918</v>
      </c>
      <c r="I3038" s="331">
        <v>10</v>
      </c>
      <c r="J3038" s="160" t="s">
        <v>33</v>
      </c>
      <c r="K3038" s="148">
        <v>62410000</v>
      </c>
      <c r="L3038" s="149">
        <v>79</v>
      </c>
      <c r="M3038" s="169" t="s">
        <v>805</v>
      </c>
      <c r="N3038" s="372" t="s">
        <v>4915</v>
      </c>
      <c r="O3038" s="431" t="s">
        <v>36</v>
      </c>
      <c r="P3038" s="166" t="s">
        <v>79</v>
      </c>
      <c r="Q3038" s="166" t="s">
        <v>4885</v>
      </c>
    </row>
    <row r="3039" spans="1:17" ht="75" customHeight="1" x14ac:dyDescent="0.2">
      <c r="A3039" s="331" t="s">
        <v>4891</v>
      </c>
      <c r="B3039" s="169" t="s">
        <v>4879</v>
      </c>
      <c r="C3039" s="151" t="s">
        <v>4880</v>
      </c>
      <c r="D3039" s="164" t="s">
        <v>4881</v>
      </c>
      <c r="E3039" s="372" t="s">
        <v>4912</v>
      </c>
      <c r="F3039" s="166" t="s">
        <v>4913</v>
      </c>
      <c r="G3039" s="166">
        <v>43222814</v>
      </c>
      <c r="H3039" s="403" t="s">
        <v>4919</v>
      </c>
      <c r="I3039" s="331">
        <v>10</v>
      </c>
      <c r="J3039" s="160" t="s">
        <v>33</v>
      </c>
      <c r="K3039" s="148">
        <v>6200000</v>
      </c>
      <c r="L3039" s="149">
        <v>100</v>
      </c>
      <c r="M3039" s="169" t="s">
        <v>805</v>
      </c>
      <c r="N3039" s="372" t="s">
        <v>4915</v>
      </c>
      <c r="O3039" s="431" t="s">
        <v>36</v>
      </c>
      <c r="P3039" s="166" t="s">
        <v>79</v>
      </c>
      <c r="Q3039" s="166" t="s">
        <v>4885</v>
      </c>
    </row>
    <row r="3040" spans="1:17" ht="75" customHeight="1" x14ac:dyDescent="0.2">
      <c r="A3040" s="331" t="s">
        <v>4891</v>
      </c>
      <c r="B3040" s="169" t="s">
        <v>4879</v>
      </c>
      <c r="C3040" s="151" t="s">
        <v>4880</v>
      </c>
      <c r="D3040" s="164" t="s">
        <v>4881</v>
      </c>
      <c r="E3040" s="372" t="s">
        <v>4912</v>
      </c>
      <c r="F3040" s="166" t="s">
        <v>4913</v>
      </c>
      <c r="G3040" s="166">
        <v>43222814</v>
      </c>
      <c r="H3040" s="403" t="s">
        <v>4920</v>
      </c>
      <c r="I3040" s="331">
        <v>10</v>
      </c>
      <c r="J3040" s="160" t="s">
        <v>33</v>
      </c>
      <c r="K3040" s="148">
        <v>7200000</v>
      </c>
      <c r="L3040" s="149">
        <v>100</v>
      </c>
      <c r="M3040" s="169" t="s">
        <v>805</v>
      </c>
      <c r="N3040" s="372" t="s">
        <v>4915</v>
      </c>
      <c r="O3040" s="431" t="s">
        <v>36</v>
      </c>
      <c r="P3040" s="166" t="s">
        <v>79</v>
      </c>
      <c r="Q3040" s="166" t="s">
        <v>4885</v>
      </c>
    </row>
    <row r="3041" spans="1:17" ht="75" customHeight="1" x14ac:dyDescent="0.2">
      <c r="A3041" s="331" t="s">
        <v>4891</v>
      </c>
      <c r="B3041" s="169" t="s">
        <v>4879</v>
      </c>
      <c r="C3041" s="151" t="s">
        <v>4880</v>
      </c>
      <c r="D3041" s="164" t="s">
        <v>4881</v>
      </c>
      <c r="E3041" s="372" t="s">
        <v>4912</v>
      </c>
      <c r="F3041" s="166" t="s">
        <v>4913</v>
      </c>
      <c r="G3041" s="166">
        <v>43222814</v>
      </c>
      <c r="H3041" s="403" t="s">
        <v>4921</v>
      </c>
      <c r="I3041" s="331">
        <v>10</v>
      </c>
      <c r="J3041" s="160" t="s">
        <v>33</v>
      </c>
      <c r="K3041" s="148">
        <v>10150000</v>
      </c>
      <c r="L3041" s="149">
        <v>30</v>
      </c>
      <c r="M3041" s="169" t="s">
        <v>805</v>
      </c>
      <c r="N3041" s="372" t="s">
        <v>4915</v>
      </c>
      <c r="O3041" s="431" t="s">
        <v>36</v>
      </c>
      <c r="P3041" s="166" t="s">
        <v>79</v>
      </c>
      <c r="Q3041" s="166" t="s">
        <v>4885</v>
      </c>
    </row>
    <row r="3042" spans="1:17" ht="75" customHeight="1" x14ac:dyDescent="0.2">
      <c r="A3042" s="331" t="s">
        <v>4891</v>
      </c>
      <c r="B3042" s="169" t="s">
        <v>4879</v>
      </c>
      <c r="C3042" s="151" t="s">
        <v>4880</v>
      </c>
      <c r="D3042" s="164" t="s">
        <v>4881</v>
      </c>
      <c r="E3042" s="372" t="s">
        <v>4912</v>
      </c>
      <c r="F3042" s="166" t="s">
        <v>4913</v>
      </c>
      <c r="G3042" s="166">
        <v>26111701</v>
      </c>
      <c r="H3042" s="403" t="s">
        <v>4922</v>
      </c>
      <c r="I3042" s="331">
        <v>10</v>
      </c>
      <c r="J3042" s="160" t="s">
        <v>33</v>
      </c>
      <c r="K3042" s="148">
        <v>22000000</v>
      </c>
      <c r="L3042" s="149">
        <v>20</v>
      </c>
      <c r="M3042" s="169" t="s">
        <v>805</v>
      </c>
      <c r="N3042" s="372" t="s">
        <v>4915</v>
      </c>
      <c r="O3042" s="431" t="s">
        <v>36</v>
      </c>
      <c r="P3042" s="166" t="s">
        <v>79</v>
      </c>
      <c r="Q3042" s="166" t="s">
        <v>4885</v>
      </c>
    </row>
    <row r="3043" spans="1:17" ht="75" customHeight="1" x14ac:dyDescent="0.2">
      <c r="A3043" s="331" t="s">
        <v>4891</v>
      </c>
      <c r="B3043" s="169" t="s">
        <v>4879</v>
      </c>
      <c r="C3043" s="151" t="s">
        <v>4880</v>
      </c>
      <c r="D3043" s="164" t="s">
        <v>4881</v>
      </c>
      <c r="E3043" s="372" t="s">
        <v>4912</v>
      </c>
      <c r="F3043" s="166" t="s">
        <v>4913</v>
      </c>
      <c r="G3043" s="166">
        <v>43222814</v>
      </c>
      <c r="H3043" s="403" t="s">
        <v>4923</v>
      </c>
      <c r="I3043" s="331">
        <v>10</v>
      </c>
      <c r="J3043" s="160" t="s">
        <v>33</v>
      </c>
      <c r="K3043" s="148">
        <v>22000000</v>
      </c>
      <c r="L3043" s="149">
        <v>20</v>
      </c>
      <c r="M3043" s="169" t="s">
        <v>805</v>
      </c>
      <c r="N3043" s="372" t="s">
        <v>4915</v>
      </c>
      <c r="O3043" s="431" t="s">
        <v>36</v>
      </c>
      <c r="P3043" s="166" t="s">
        <v>79</v>
      </c>
      <c r="Q3043" s="166" t="s">
        <v>4885</v>
      </c>
    </row>
    <row r="3044" spans="1:17" ht="75" customHeight="1" x14ac:dyDescent="0.2">
      <c r="A3044" s="331" t="s">
        <v>4886</v>
      </c>
      <c r="B3044" s="169" t="s">
        <v>4887</v>
      </c>
      <c r="C3044" s="151" t="s">
        <v>4880</v>
      </c>
      <c r="D3044" s="164" t="s">
        <v>4888</v>
      </c>
      <c r="E3044" s="372" t="s">
        <v>4912</v>
      </c>
      <c r="F3044" s="166" t="s">
        <v>4913</v>
      </c>
      <c r="G3044" s="166">
        <v>46171622</v>
      </c>
      <c r="H3044" s="403" t="s">
        <v>4924</v>
      </c>
      <c r="I3044" s="331">
        <v>10</v>
      </c>
      <c r="J3044" s="160" t="s">
        <v>33</v>
      </c>
      <c r="K3044" s="148">
        <v>183950000</v>
      </c>
      <c r="L3044" s="149">
        <v>1</v>
      </c>
      <c r="M3044" s="169" t="s">
        <v>805</v>
      </c>
      <c r="N3044" s="372" t="s">
        <v>4925</v>
      </c>
      <c r="O3044" s="431" t="s">
        <v>36</v>
      </c>
      <c r="P3044" s="166" t="s">
        <v>79</v>
      </c>
      <c r="Q3044" s="166" t="s">
        <v>4885</v>
      </c>
    </row>
    <row r="3045" spans="1:17" ht="75" customHeight="1" x14ac:dyDescent="0.2">
      <c r="A3045" s="331" t="s">
        <v>4886</v>
      </c>
      <c r="B3045" s="169" t="s">
        <v>4887</v>
      </c>
      <c r="C3045" s="151" t="s">
        <v>4880</v>
      </c>
      <c r="D3045" s="164" t="s">
        <v>4888</v>
      </c>
      <c r="E3045" s="372" t="s">
        <v>4912</v>
      </c>
      <c r="F3045" s="166" t="s">
        <v>4913</v>
      </c>
      <c r="G3045" s="166">
        <v>52161520</v>
      </c>
      <c r="H3045" s="403" t="s">
        <v>4926</v>
      </c>
      <c r="I3045" s="331">
        <v>10</v>
      </c>
      <c r="J3045" s="160" t="s">
        <v>33</v>
      </c>
      <c r="K3045" s="148">
        <v>850000</v>
      </c>
      <c r="L3045" s="149">
        <v>1</v>
      </c>
      <c r="M3045" s="169" t="s">
        <v>805</v>
      </c>
      <c r="N3045" s="372" t="s">
        <v>4927</v>
      </c>
      <c r="O3045" s="431" t="s">
        <v>36</v>
      </c>
      <c r="P3045" s="166" t="s">
        <v>79</v>
      </c>
      <c r="Q3045" s="166" t="s">
        <v>4885</v>
      </c>
    </row>
    <row r="3046" spans="1:17" ht="75" customHeight="1" x14ac:dyDescent="0.2">
      <c r="A3046" s="331" t="s">
        <v>4886</v>
      </c>
      <c r="B3046" s="169" t="s">
        <v>4887</v>
      </c>
      <c r="C3046" s="151" t="s">
        <v>4880</v>
      </c>
      <c r="D3046" s="164" t="s">
        <v>4888</v>
      </c>
      <c r="E3046" s="372" t="s">
        <v>4912</v>
      </c>
      <c r="F3046" s="166" t="s">
        <v>4913</v>
      </c>
      <c r="G3046" s="166">
        <v>32101514</v>
      </c>
      <c r="H3046" s="403" t="s">
        <v>4928</v>
      </c>
      <c r="I3046" s="331">
        <v>10</v>
      </c>
      <c r="J3046" s="160" t="s">
        <v>33</v>
      </c>
      <c r="K3046" s="148">
        <v>6180000</v>
      </c>
      <c r="L3046" s="149">
        <v>1</v>
      </c>
      <c r="M3046" s="169" t="s">
        <v>805</v>
      </c>
      <c r="N3046" s="372" t="s">
        <v>4927</v>
      </c>
      <c r="O3046" s="431" t="s">
        <v>36</v>
      </c>
      <c r="P3046" s="166" t="s">
        <v>79</v>
      </c>
      <c r="Q3046" s="166" t="s">
        <v>4885</v>
      </c>
    </row>
    <row r="3047" spans="1:17" ht="75" customHeight="1" x14ac:dyDescent="0.2">
      <c r="A3047" s="331" t="s">
        <v>4891</v>
      </c>
      <c r="B3047" s="169" t="s">
        <v>4879</v>
      </c>
      <c r="C3047" s="151" t="s">
        <v>4929</v>
      </c>
      <c r="D3047" s="164" t="s">
        <v>4930</v>
      </c>
      <c r="E3047" s="372" t="s">
        <v>3887</v>
      </c>
      <c r="F3047" s="166" t="s">
        <v>91</v>
      </c>
      <c r="G3047" s="166">
        <v>42261602</v>
      </c>
      <c r="H3047" s="403" t="s">
        <v>4931</v>
      </c>
      <c r="I3047" s="331">
        <v>10</v>
      </c>
      <c r="J3047" s="160" t="s">
        <v>33</v>
      </c>
      <c r="K3047" s="148">
        <v>1500000</v>
      </c>
      <c r="L3047" s="149">
        <v>49</v>
      </c>
      <c r="M3047" s="169" t="s">
        <v>805</v>
      </c>
      <c r="N3047" s="372" t="s">
        <v>4932</v>
      </c>
      <c r="O3047" s="431" t="s">
        <v>67</v>
      </c>
      <c r="P3047" s="166" t="s">
        <v>35</v>
      </c>
      <c r="Q3047" s="166" t="s">
        <v>4875</v>
      </c>
    </row>
    <row r="3048" spans="1:17" ht="75" customHeight="1" x14ac:dyDescent="0.2">
      <c r="A3048" s="331" t="s">
        <v>4891</v>
      </c>
      <c r="B3048" s="169" t="s">
        <v>4879</v>
      </c>
      <c r="C3048" s="151" t="s">
        <v>4933</v>
      </c>
      <c r="D3048" s="164" t="s">
        <v>4934</v>
      </c>
      <c r="E3048" s="372" t="s">
        <v>3887</v>
      </c>
      <c r="F3048" s="166" t="s">
        <v>91</v>
      </c>
      <c r="G3048" s="166"/>
      <c r="H3048" s="403" t="s">
        <v>4935</v>
      </c>
      <c r="I3048" s="331">
        <v>10</v>
      </c>
      <c r="J3048" s="160" t="s">
        <v>33</v>
      </c>
      <c r="K3048" s="148">
        <v>8400000</v>
      </c>
      <c r="L3048" s="149"/>
      <c r="M3048" s="169" t="s">
        <v>805</v>
      </c>
      <c r="N3048" s="372" t="s">
        <v>4936</v>
      </c>
      <c r="O3048" s="431"/>
      <c r="P3048" s="166"/>
      <c r="Q3048" s="166"/>
    </row>
    <row r="3049" spans="1:17" ht="75" customHeight="1" x14ac:dyDescent="0.2">
      <c r="A3049" s="331" t="s">
        <v>4886</v>
      </c>
      <c r="B3049" s="169" t="s">
        <v>4887</v>
      </c>
      <c r="C3049" s="151" t="s">
        <v>4901</v>
      </c>
      <c r="D3049" s="164" t="s">
        <v>4902</v>
      </c>
      <c r="E3049" s="372" t="s">
        <v>3887</v>
      </c>
      <c r="F3049" s="166" t="s">
        <v>91</v>
      </c>
      <c r="G3049" s="166">
        <v>41112114</v>
      </c>
      <c r="H3049" s="403" t="s">
        <v>4937</v>
      </c>
      <c r="I3049" s="331">
        <v>10</v>
      </c>
      <c r="J3049" s="160" t="s">
        <v>33</v>
      </c>
      <c r="K3049" s="148">
        <v>4200000</v>
      </c>
      <c r="L3049" s="149">
        <v>4</v>
      </c>
      <c r="M3049" s="169" t="s">
        <v>805</v>
      </c>
      <c r="N3049" s="372" t="s">
        <v>4938</v>
      </c>
      <c r="O3049" s="431" t="s">
        <v>80</v>
      </c>
      <c r="P3049" s="166" t="s">
        <v>901</v>
      </c>
      <c r="Q3049" s="166" t="s">
        <v>4939</v>
      </c>
    </row>
    <row r="3050" spans="1:17" ht="75" customHeight="1" x14ac:dyDescent="0.2">
      <c r="A3050" s="331" t="s">
        <v>4886</v>
      </c>
      <c r="B3050" s="169" t="s">
        <v>4887</v>
      </c>
      <c r="C3050" s="151" t="s">
        <v>4901</v>
      </c>
      <c r="D3050" s="164" t="s">
        <v>4902</v>
      </c>
      <c r="E3050" s="372" t="s">
        <v>3887</v>
      </c>
      <c r="F3050" s="166" t="s">
        <v>91</v>
      </c>
      <c r="G3050" s="166">
        <v>41111600</v>
      </c>
      <c r="H3050" s="403" t="s">
        <v>4940</v>
      </c>
      <c r="I3050" s="331">
        <v>10</v>
      </c>
      <c r="J3050" s="160" t="s">
        <v>33</v>
      </c>
      <c r="K3050" s="148">
        <v>3750000</v>
      </c>
      <c r="L3050" s="149">
        <v>3</v>
      </c>
      <c r="M3050" s="169" t="s">
        <v>805</v>
      </c>
      <c r="N3050" s="372" t="s">
        <v>4932</v>
      </c>
      <c r="O3050" s="431" t="s">
        <v>80</v>
      </c>
      <c r="P3050" s="166" t="s">
        <v>901</v>
      </c>
      <c r="Q3050" s="166" t="s">
        <v>4939</v>
      </c>
    </row>
    <row r="3051" spans="1:17" ht="75" customHeight="1" x14ac:dyDescent="0.2">
      <c r="A3051" s="331" t="s">
        <v>4886</v>
      </c>
      <c r="B3051" s="169" t="s">
        <v>4887</v>
      </c>
      <c r="C3051" s="151" t="s">
        <v>4901</v>
      </c>
      <c r="D3051" s="164" t="s">
        <v>4902</v>
      </c>
      <c r="E3051" s="372" t="s">
        <v>3887</v>
      </c>
      <c r="F3051" s="166" t="s">
        <v>91</v>
      </c>
      <c r="G3051" s="166">
        <v>42182300</v>
      </c>
      <c r="H3051" s="403" t="s">
        <v>4941</v>
      </c>
      <c r="I3051" s="331">
        <v>10</v>
      </c>
      <c r="J3051" s="160" t="s">
        <v>33</v>
      </c>
      <c r="K3051" s="148">
        <v>3350000</v>
      </c>
      <c r="L3051" s="149">
        <v>3</v>
      </c>
      <c r="M3051" s="169" t="s">
        <v>805</v>
      </c>
      <c r="N3051" s="372" t="s">
        <v>4942</v>
      </c>
      <c r="O3051" s="431" t="s">
        <v>67</v>
      </c>
      <c r="P3051" s="166" t="s">
        <v>35</v>
      </c>
      <c r="Q3051" s="166" t="s">
        <v>4875</v>
      </c>
    </row>
    <row r="3052" spans="1:17" ht="75" customHeight="1" x14ac:dyDescent="0.2">
      <c r="A3052" s="331" t="s">
        <v>4886</v>
      </c>
      <c r="B3052" s="169" t="s">
        <v>4887</v>
      </c>
      <c r="C3052" s="151" t="s">
        <v>4901</v>
      </c>
      <c r="D3052" s="164" t="s">
        <v>4902</v>
      </c>
      <c r="E3052" s="372" t="s">
        <v>4943</v>
      </c>
      <c r="F3052" s="166" t="s">
        <v>93</v>
      </c>
      <c r="G3052" s="166">
        <v>56101508</v>
      </c>
      <c r="H3052" s="403" t="s">
        <v>4944</v>
      </c>
      <c r="I3052" s="331">
        <v>10</v>
      </c>
      <c r="J3052" s="160" t="s">
        <v>33</v>
      </c>
      <c r="K3052" s="148">
        <v>30000000</v>
      </c>
      <c r="L3052" s="149">
        <v>40</v>
      </c>
      <c r="M3052" s="169" t="s">
        <v>805</v>
      </c>
      <c r="N3052" s="372" t="s">
        <v>4945</v>
      </c>
      <c r="O3052" s="431" t="s">
        <v>35</v>
      </c>
      <c r="P3052" s="166" t="s">
        <v>36</v>
      </c>
      <c r="Q3052" s="166" t="s">
        <v>4875</v>
      </c>
    </row>
    <row r="3053" spans="1:17" ht="75" customHeight="1" x14ac:dyDescent="0.2">
      <c r="A3053" s="331" t="s">
        <v>4946</v>
      </c>
      <c r="B3053" s="169" t="s">
        <v>4947</v>
      </c>
      <c r="C3053" s="151" t="s">
        <v>4901</v>
      </c>
      <c r="D3053" s="164" t="s">
        <v>4902</v>
      </c>
      <c r="E3053" s="372" t="s">
        <v>4943</v>
      </c>
      <c r="F3053" s="166" t="s">
        <v>93</v>
      </c>
      <c r="G3053" s="166">
        <v>56101508</v>
      </c>
      <c r="H3053" s="403" t="s">
        <v>4948</v>
      </c>
      <c r="I3053" s="331">
        <v>10</v>
      </c>
      <c r="J3053" s="160" t="s">
        <v>33</v>
      </c>
      <c r="K3053" s="148">
        <v>17000000</v>
      </c>
      <c r="L3053" s="149">
        <v>20</v>
      </c>
      <c r="M3053" s="169" t="s">
        <v>805</v>
      </c>
      <c r="N3053" s="372" t="s">
        <v>4945</v>
      </c>
      <c r="O3053" s="431" t="s">
        <v>35</v>
      </c>
      <c r="P3053" s="166" t="s">
        <v>36</v>
      </c>
      <c r="Q3053" s="166" t="s">
        <v>4875</v>
      </c>
    </row>
    <row r="3054" spans="1:17" ht="75" customHeight="1" x14ac:dyDescent="0.2">
      <c r="A3054" s="331" t="s">
        <v>4891</v>
      </c>
      <c r="B3054" s="169" t="s">
        <v>4879</v>
      </c>
      <c r="C3054" s="151" t="s">
        <v>4880</v>
      </c>
      <c r="D3054" s="164" t="s">
        <v>4881</v>
      </c>
      <c r="E3054" s="372" t="s">
        <v>4949</v>
      </c>
      <c r="F3054" s="166" t="s">
        <v>107</v>
      </c>
      <c r="G3054" s="166">
        <v>43231512</v>
      </c>
      <c r="H3054" s="403" t="s">
        <v>4950</v>
      </c>
      <c r="I3054" s="331">
        <v>10</v>
      </c>
      <c r="J3054" s="160" t="s">
        <v>33</v>
      </c>
      <c r="K3054" s="148">
        <v>50000000</v>
      </c>
      <c r="L3054" s="149">
        <v>50</v>
      </c>
      <c r="M3054" s="169" t="s">
        <v>805</v>
      </c>
      <c r="N3054" s="372" t="s">
        <v>4936</v>
      </c>
      <c r="O3054" s="431"/>
      <c r="P3054" s="166"/>
      <c r="Q3054" s="166"/>
    </row>
    <row r="3055" spans="1:17" ht="75" customHeight="1" x14ac:dyDescent="0.2">
      <c r="A3055" s="331" t="s">
        <v>4886</v>
      </c>
      <c r="B3055" s="169" t="s">
        <v>4951</v>
      </c>
      <c r="C3055" s="151" t="s">
        <v>4901</v>
      </c>
      <c r="D3055" s="164" t="s">
        <v>4902</v>
      </c>
      <c r="E3055" s="372" t="s">
        <v>4949</v>
      </c>
      <c r="F3055" s="166" t="s">
        <v>107</v>
      </c>
      <c r="G3055" s="166">
        <v>43231512</v>
      </c>
      <c r="H3055" s="403" t="s">
        <v>4952</v>
      </c>
      <c r="I3055" s="331">
        <v>10</v>
      </c>
      <c r="J3055" s="160" t="s">
        <v>33</v>
      </c>
      <c r="K3055" s="148">
        <v>7730000</v>
      </c>
      <c r="L3055" s="149">
        <v>5</v>
      </c>
      <c r="M3055" s="169" t="s">
        <v>805</v>
      </c>
      <c r="N3055" s="372" t="s">
        <v>4936</v>
      </c>
      <c r="O3055" s="431"/>
      <c r="P3055" s="166"/>
      <c r="Q3055" s="166"/>
    </row>
    <row r="3056" spans="1:17" ht="75" customHeight="1" x14ac:dyDescent="0.2">
      <c r="A3056" s="331" t="s">
        <v>4891</v>
      </c>
      <c r="B3056" s="169" t="s">
        <v>4879</v>
      </c>
      <c r="C3056" s="151" t="s">
        <v>4953</v>
      </c>
      <c r="D3056" s="164" t="s">
        <v>4954</v>
      </c>
      <c r="E3056" s="372" t="s">
        <v>3892</v>
      </c>
      <c r="F3056" s="166" t="s">
        <v>110</v>
      </c>
      <c r="G3056" s="166">
        <v>50161509</v>
      </c>
      <c r="H3056" s="403" t="s">
        <v>4955</v>
      </c>
      <c r="I3056" s="331">
        <v>16</v>
      </c>
      <c r="J3056" s="160" t="s">
        <v>33</v>
      </c>
      <c r="K3056" s="148">
        <v>3737594</v>
      </c>
      <c r="L3056" s="149">
        <v>450</v>
      </c>
      <c r="M3056" s="169" t="s">
        <v>805</v>
      </c>
      <c r="N3056" s="372" t="s">
        <v>4956</v>
      </c>
      <c r="O3056" s="431" t="s">
        <v>67</v>
      </c>
      <c r="P3056" s="166" t="s">
        <v>35</v>
      </c>
      <c r="Q3056" s="166" t="s">
        <v>4875</v>
      </c>
    </row>
    <row r="3057" spans="1:17" ht="75" customHeight="1" x14ac:dyDescent="0.2">
      <c r="A3057" s="331" t="s">
        <v>4891</v>
      </c>
      <c r="B3057" s="169" t="s">
        <v>4879</v>
      </c>
      <c r="C3057" s="151" t="s">
        <v>4953</v>
      </c>
      <c r="D3057" s="164" t="s">
        <v>4954</v>
      </c>
      <c r="E3057" s="372" t="s">
        <v>3892</v>
      </c>
      <c r="F3057" s="166" t="s">
        <v>110</v>
      </c>
      <c r="G3057" s="166">
        <v>50201706</v>
      </c>
      <c r="H3057" s="403" t="s">
        <v>4957</v>
      </c>
      <c r="I3057" s="331">
        <v>16</v>
      </c>
      <c r="J3057" s="160" t="s">
        <v>33</v>
      </c>
      <c r="K3057" s="148">
        <v>9551946</v>
      </c>
      <c r="L3057" s="149">
        <v>450</v>
      </c>
      <c r="M3057" s="169" t="s">
        <v>805</v>
      </c>
      <c r="N3057" s="372" t="s">
        <v>4956</v>
      </c>
      <c r="O3057" s="431" t="s">
        <v>67</v>
      </c>
      <c r="P3057" s="166" t="s">
        <v>35</v>
      </c>
      <c r="Q3057" s="166" t="s">
        <v>4875</v>
      </c>
    </row>
    <row r="3058" spans="1:17" ht="75" customHeight="1" x14ac:dyDescent="0.2">
      <c r="A3058" s="331" t="s">
        <v>4891</v>
      </c>
      <c r="B3058" s="169" t="s">
        <v>4879</v>
      </c>
      <c r="C3058" s="151" t="s">
        <v>4953</v>
      </c>
      <c r="D3058" s="164" t="s">
        <v>4954</v>
      </c>
      <c r="E3058" s="372" t="s">
        <v>3892</v>
      </c>
      <c r="F3058" s="166" t="s">
        <v>110</v>
      </c>
      <c r="G3058" s="166">
        <v>50201714</v>
      </c>
      <c r="H3058" s="403" t="s">
        <v>4958</v>
      </c>
      <c r="I3058" s="331">
        <v>16</v>
      </c>
      <c r="J3058" s="160" t="s">
        <v>33</v>
      </c>
      <c r="K3058" s="148">
        <v>1923076</v>
      </c>
      <c r="L3058" s="149">
        <v>90</v>
      </c>
      <c r="M3058" s="169" t="s">
        <v>805</v>
      </c>
      <c r="N3058" s="372" t="s">
        <v>4956</v>
      </c>
      <c r="O3058" s="431" t="s">
        <v>67</v>
      </c>
      <c r="P3058" s="166" t="s">
        <v>35</v>
      </c>
      <c r="Q3058" s="166" t="s">
        <v>4875</v>
      </c>
    </row>
    <row r="3059" spans="1:17" ht="75" customHeight="1" x14ac:dyDescent="0.2">
      <c r="A3059" s="331" t="s">
        <v>4891</v>
      </c>
      <c r="B3059" s="169" t="s">
        <v>4879</v>
      </c>
      <c r="C3059" s="151" t="s">
        <v>4953</v>
      </c>
      <c r="D3059" s="164" t="s">
        <v>4954</v>
      </c>
      <c r="E3059" s="372" t="s">
        <v>3892</v>
      </c>
      <c r="F3059" s="166" t="s">
        <v>110</v>
      </c>
      <c r="G3059" s="166">
        <v>50161509</v>
      </c>
      <c r="H3059" s="403" t="s">
        <v>4959</v>
      </c>
      <c r="I3059" s="331">
        <v>16</v>
      </c>
      <c r="J3059" s="160" t="s">
        <v>33</v>
      </c>
      <c r="K3059" s="148">
        <v>628144</v>
      </c>
      <c r="L3059" s="149">
        <v>300</v>
      </c>
      <c r="M3059" s="169" t="s">
        <v>805</v>
      </c>
      <c r="N3059" s="372" t="s">
        <v>4956</v>
      </c>
      <c r="O3059" s="431" t="s">
        <v>67</v>
      </c>
      <c r="P3059" s="166" t="s">
        <v>35</v>
      </c>
      <c r="Q3059" s="166" t="s">
        <v>4875</v>
      </c>
    </row>
    <row r="3060" spans="1:17" ht="75" customHeight="1" x14ac:dyDescent="0.2">
      <c r="A3060" s="331" t="s">
        <v>4891</v>
      </c>
      <c r="B3060" s="169" t="s">
        <v>4879</v>
      </c>
      <c r="C3060" s="151" t="s">
        <v>4953</v>
      </c>
      <c r="D3060" s="164" t="s">
        <v>4954</v>
      </c>
      <c r="E3060" s="372" t="s">
        <v>3892</v>
      </c>
      <c r="F3060" s="166" t="s">
        <v>110</v>
      </c>
      <c r="G3060" s="166">
        <v>50161509</v>
      </c>
      <c r="H3060" s="403" t="s">
        <v>4960</v>
      </c>
      <c r="I3060" s="331">
        <v>16</v>
      </c>
      <c r="J3060" s="160" t="s">
        <v>33</v>
      </c>
      <c r="K3060" s="148">
        <v>2419240</v>
      </c>
      <c r="L3060" s="149">
        <v>200</v>
      </c>
      <c r="M3060" s="169" t="s">
        <v>805</v>
      </c>
      <c r="N3060" s="372" t="s">
        <v>4956</v>
      </c>
      <c r="O3060" s="431" t="s">
        <v>67</v>
      </c>
      <c r="P3060" s="166" t="s">
        <v>35</v>
      </c>
      <c r="Q3060" s="166" t="s">
        <v>4875</v>
      </c>
    </row>
    <row r="3061" spans="1:17" ht="75" customHeight="1" x14ac:dyDescent="0.2">
      <c r="A3061" s="331" t="s">
        <v>4886</v>
      </c>
      <c r="B3061" s="169" t="s">
        <v>4887</v>
      </c>
      <c r="C3061" s="151" t="s">
        <v>4901</v>
      </c>
      <c r="D3061" s="164" t="s">
        <v>4902</v>
      </c>
      <c r="E3061" s="372" t="s">
        <v>3892</v>
      </c>
      <c r="F3061" s="166" t="s">
        <v>110</v>
      </c>
      <c r="G3061" s="166">
        <v>50131704</v>
      </c>
      <c r="H3061" s="403" t="s">
        <v>4961</v>
      </c>
      <c r="I3061" s="331">
        <v>10</v>
      </c>
      <c r="J3061" s="160" t="s">
        <v>33</v>
      </c>
      <c r="K3061" s="148">
        <v>2066900</v>
      </c>
      <c r="L3061" s="149">
        <v>100</v>
      </c>
      <c r="M3061" s="169" t="s">
        <v>805</v>
      </c>
      <c r="N3061" s="372" t="s">
        <v>4956</v>
      </c>
      <c r="O3061" s="431" t="s">
        <v>67</v>
      </c>
      <c r="P3061" s="166" t="s">
        <v>35</v>
      </c>
      <c r="Q3061" s="166" t="s">
        <v>4875</v>
      </c>
    </row>
    <row r="3062" spans="1:17" ht="75" customHeight="1" x14ac:dyDescent="0.2">
      <c r="A3062" s="331" t="s">
        <v>4886</v>
      </c>
      <c r="B3062" s="169" t="s">
        <v>4887</v>
      </c>
      <c r="C3062" s="151" t="s">
        <v>4901</v>
      </c>
      <c r="D3062" s="164" t="s">
        <v>4902</v>
      </c>
      <c r="E3062" s="372" t="s">
        <v>3892</v>
      </c>
      <c r="F3062" s="166" t="s">
        <v>110</v>
      </c>
      <c r="G3062" s="166">
        <v>50201713</v>
      </c>
      <c r="H3062" s="403" t="s">
        <v>4962</v>
      </c>
      <c r="I3062" s="331">
        <v>10</v>
      </c>
      <c r="J3062" s="160" t="s">
        <v>33</v>
      </c>
      <c r="K3062" s="148">
        <v>1755600</v>
      </c>
      <c r="L3062" s="149">
        <v>150</v>
      </c>
      <c r="M3062" s="169" t="s">
        <v>805</v>
      </c>
      <c r="N3062" s="372" t="s">
        <v>4956</v>
      </c>
      <c r="O3062" s="431" t="s">
        <v>67</v>
      </c>
      <c r="P3062" s="166" t="s">
        <v>35</v>
      </c>
      <c r="Q3062" s="166" t="s">
        <v>4875</v>
      </c>
    </row>
    <row r="3063" spans="1:17" ht="75" customHeight="1" x14ac:dyDescent="0.2">
      <c r="A3063" s="331" t="s">
        <v>4886</v>
      </c>
      <c r="B3063" s="169" t="s">
        <v>4887</v>
      </c>
      <c r="C3063" s="151" t="s">
        <v>4901</v>
      </c>
      <c r="D3063" s="164" t="s">
        <v>4902</v>
      </c>
      <c r="E3063" s="372" t="s">
        <v>3892</v>
      </c>
      <c r="F3063" s="166" t="s">
        <v>110</v>
      </c>
      <c r="G3063" s="166">
        <v>50161814</v>
      </c>
      <c r="H3063" s="403" t="s">
        <v>4963</v>
      </c>
      <c r="I3063" s="331">
        <v>10</v>
      </c>
      <c r="J3063" s="160" t="s">
        <v>33</v>
      </c>
      <c r="K3063" s="148">
        <v>1617500</v>
      </c>
      <c r="L3063" s="149">
        <v>200</v>
      </c>
      <c r="M3063" s="169" t="s">
        <v>805</v>
      </c>
      <c r="N3063" s="372" t="s">
        <v>4956</v>
      </c>
      <c r="O3063" s="431" t="s">
        <v>67</v>
      </c>
      <c r="P3063" s="166" t="s">
        <v>35</v>
      </c>
      <c r="Q3063" s="166" t="s">
        <v>4875</v>
      </c>
    </row>
    <row r="3064" spans="1:17" ht="75" customHeight="1" x14ac:dyDescent="0.2">
      <c r="A3064" s="331" t="s">
        <v>4886</v>
      </c>
      <c r="B3064" s="169" t="s">
        <v>4951</v>
      </c>
      <c r="C3064" s="151" t="s">
        <v>4901</v>
      </c>
      <c r="D3064" s="164" t="s">
        <v>4902</v>
      </c>
      <c r="E3064" s="372" t="s">
        <v>3892</v>
      </c>
      <c r="F3064" s="166" t="s">
        <v>110</v>
      </c>
      <c r="G3064" s="166">
        <v>50201706</v>
      </c>
      <c r="H3064" s="403" t="s">
        <v>4964</v>
      </c>
      <c r="I3064" s="331">
        <v>16</v>
      </c>
      <c r="J3064" s="403" t="s">
        <v>33</v>
      </c>
      <c r="K3064" s="148">
        <v>4500000</v>
      </c>
      <c r="L3064" s="149">
        <v>250</v>
      </c>
      <c r="M3064" s="169" t="s">
        <v>805</v>
      </c>
      <c r="N3064" s="372" t="s">
        <v>4956</v>
      </c>
      <c r="O3064" s="431" t="s">
        <v>67</v>
      </c>
      <c r="P3064" s="166" t="s">
        <v>35</v>
      </c>
      <c r="Q3064" s="166" t="s">
        <v>4875</v>
      </c>
    </row>
    <row r="3065" spans="1:17" ht="75" customHeight="1" x14ac:dyDescent="0.2">
      <c r="A3065" s="331" t="s">
        <v>4891</v>
      </c>
      <c r="B3065" s="169" t="s">
        <v>4879</v>
      </c>
      <c r="C3065" s="151" t="s">
        <v>4892</v>
      </c>
      <c r="D3065" s="164" t="s">
        <v>4893</v>
      </c>
      <c r="E3065" s="372" t="s">
        <v>4965</v>
      </c>
      <c r="F3065" s="166" t="s">
        <v>189</v>
      </c>
      <c r="G3065" s="166"/>
      <c r="H3065" s="403" t="s">
        <v>4966</v>
      </c>
      <c r="I3065" s="331">
        <v>10</v>
      </c>
      <c r="J3065" s="403" t="s">
        <v>33</v>
      </c>
      <c r="K3065" s="148">
        <v>24900000</v>
      </c>
      <c r="L3065" s="149">
        <v>0</v>
      </c>
      <c r="M3065" s="169" t="s">
        <v>805</v>
      </c>
      <c r="N3065" s="372" t="s">
        <v>4527</v>
      </c>
      <c r="O3065" s="431"/>
      <c r="P3065" s="166"/>
      <c r="Q3065" s="166"/>
    </row>
    <row r="3066" spans="1:17" ht="75" customHeight="1" x14ac:dyDescent="0.2">
      <c r="A3066" s="331" t="s">
        <v>4891</v>
      </c>
      <c r="B3066" s="169" t="s">
        <v>4879</v>
      </c>
      <c r="C3066" s="151" t="s">
        <v>4892</v>
      </c>
      <c r="D3066" s="164" t="s">
        <v>4893</v>
      </c>
      <c r="E3066" s="372" t="s">
        <v>4965</v>
      </c>
      <c r="F3066" s="166" t="s">
        <v>189</v>
      </c>
      <c r="G3066" s="166">
        <v>11162123</v>
      </c>
      <c r="H3066" s="403" t="s">
        <v>4967</v>
      </c>
      <c r="I3066" s="331">
        <v>10</v>
      </c>
      <c r="J3066" s="403" t="s">
        <v>33</v>
      </c>
      <c r="K3066" s="148">
        <v>8000000</v>
      </c>
      <c r="L3066" s="149">
        <v>0</v>
      </c>
      <c r="M3066" s="169" t="s">
        <v>805</v>
      </c>
      <c r="N3066" s="372" t="s">
        <v>4904</v>
      </c>
      <c r="O3066" s="431" t="s">
        <v>67</v>
      </c>
      <c r="P3066" s="166" t="s">
        <v>35</v>
      </c>
      <c r="Q3066" s="166" t="s">
        <v>4885</v>
      </c>
    </row>
    <row r="3067" spans="1:17" ht="75" customHeight="1" x14ac:dyDescent="0.2">
      <c r="A3067" s="331" t="s">
        <v>4886</v>
      </c>
      <c r="B3067" s="169" t="s">
        <v>4887</v>
      </c>
      <c r="C3067" s="151" t="s">
        <v>4901</v>
      </c>
      <c r="D3067" s="164" t="s">
        <v>4902</v>
      </c>
      <c r="E3067" s="372" t="s">
        <v>4965</v>
      </c>
      <c r="F3067" s="166" t="s">
        <v>189</v>
      </c>
      <c r="G3067" s="166">
        <v>55121715</v>
      </c>
      <c r="H3067" s="403" t="s">
        <v>4968</v>
      </c>
      <c r="I3067" s="331">
        <v>10</v>
      </c>
      <c r="J3067" s="403" t="s">
        <v>33</v>
      </c>
      <c r="K3067" s="148">
        <v>8250000</v>
      </c>
      <c r="L3067" s="149">
        <v>800</v>
      </c>
      <c r="M3067" s="169" t="s">
        <v>805</v>
      </c>
      <c r="N3067" s="372" t="s">
        <v>4969</v>
      </c>
      <c r="O3067" s="431" t="s">
        <v>36</v>
      </c>
      <c r="P3067" s="166" t="s">
        <v>79</v>
      </c>
      <c r="Q3067" s="166" t="s">
        <v>4939</v>
      </c>
    </row>
    <row r="3068" spans="1:17" ht="75" customHeight="1" x14ac:dyDescent="0.2">
      <c r="A3068" s="331" t="s">
        <v>4886</v>
      </c>
      <c r="B3068" s="169" t="s">
        <v>4887</v>
      </c>
      <c r="C3068" s="151" t="s">
        <v>4901</v>
      </c>
      <c r="D3068" s="164" t="s">
        <v>4902</v>
      </c>
      <c r="E3068" s="372" t="s">
        <v>4965</v>
      </c>
      <c r="F3068" s="166" t="s">
        <v>189</v>
      </c>
      <c r="G3068" s="166">
        <v>55121715</v>
      </c>
      <c r="H3068" s="403" t="s">
        <v>4970</v>
      </c>
      <c r="I3068" s="331">
        <v>10</v>
      </c>
      <c r="J3068" s="403" t="s">
        <v>33</v>
      </c>
      <c r="K3068" s="148">
        <v>3800000</v>
      </c>
      <c r="L3068" s="149">
        <v>3</v>
      </c>
      <c r="M3068" s="169" t="s">
        <v>805</v>
      </c>
      <c r="N3068" s="372" t="s">
        <v>4969</v>
      </c>
      <c r="O3068" s="431" t="s">
        <v>36</v>
      </c>
      <c r="P3068" s="166" t="s">
        <v>79</v>
      </c>
      <c r="Q3068" s="166" t="s">
        <v>4939</v>
      </c>
    </row>
    <row r="3069" spans="1:17" ht="75" customHeight="1" x14ac:dyDescent="0.2">
      <c r="A3069" s="331" t="s">
        <v>4886</v>
      </c>
      <c r="B3069" s="169" t="s">
        <v>4887</v>
      </c>
      <c r="C3069" s="151" t="s">
        <v>4901</v>
      </c>
      <c r="D3069" s="164" t="s">
        <v>4902</v>
      </c>
      <c r="E3069" s="372" t="s">
        <v>4965</v>
      </c>
      <c r="F3069" s="166" t="s">
        <v>189</v>
      </c>
      <c r="G3069" s="166">
        <v>55121715</v>
      </c>
      <c r="H3069" s="403" t="s">
        <v>4971</v>
      </c>
      <c r="I3069" s="331">
        <v>10</v>
      </c>
      <c r="J3069" s="403" t="s">
        <v>33</v>
      </c>
      <c r="K3069" s="148">
        <v>16500000</v>
      </c>
      <c r="L3069" s="149">
        <v>10</v>
      </c>
      <c r="M3069" s="169" t="s">
        <v>805</v>
      </c>
      <c r="N3069" s="372" t="s">
        <v>4969</v>
      </c>
      <c r="O3069" s="431" t="s">
        <v>36</v>
      </c>
      <c r="P3069" s="166" t="s">
        <v>79</v>
      </c>
      <c r="Q3069" s="166" t="s">
        <v>4939</v>
      </c>
    </row>
    <row r="3070" spans="1:17" ht="75" customHeight="1" x14ac:dyDescent="0.2">
      <c r="A3070" s="331" t="s">
        <v>4886</v>
      </c>
      <c r="B3070" s="169" t="s">
        <v>4887</v>
      </c>
      <c r="C3070" s="151" t="s">
        <v>4901</v>
      </c>
      <c r="D3070" s="164" t="s">
        <v>4902</v>
      </c>
      <c r="E3070" s="372" t="s">
        <v>4965</v>
      </c>
      <c r="F3070" s="166" t="s">
        <v>189</v>
      </c>
      <c r="G3070" s="166">
        <v>11162123</v>
      </c>
      <c r="H3070" s="403" t="s">
        <v>4972</v>
      </c>
      <c r="I3070" s="331">
        <v>10</v>
      </c>
      <c r="J3070" s="403" t="s">
        <v>33</v>
      </c>
      <c r="K3070" s="148">
        <v>4160000</v>
      </c>
      <c r="L3070" s="149">
        <v>50</v>
      </c>
      <c r="M3070" s="169" t="s">
        <v>805</v>
      </c>
      <c r="N3070" s="372" t="s">
        <v>4904</v>
      </c>
      <c r="O3070" s="431" t="s">
        <v>67</v>
      </c>
      <c r="P3070" s="166" t="s">
        <v>35</v>
      </c>
      <c r="Q3070" s="166" t="s">
        <v>4885</v>
      </c>
    </row>
    <row r="3071" spans="1:17" ht="75" customHeight="1" x14ac:dyDescent="0.2">
      <c r="A3071" s="331" t="s">
        <v>4891</v>
      </c>
      <c r="B3071" s="169" t="s">
        <v>4879</v>
      </c>
      <c r="C3071" s="151" t="s">
        <v>4892</v>
      </c>
      <c r="D3071" s="164" t="s">
        <v>4893</v>
      </c>
      <c r="E3071" s="372" t="s">
        <v>4965</v>
      </c>
      <c r="F3071" s="166" t="s">
        <v>189</v>
      </c>
      <c r="G3071" s="166"/>
      <c r="H3071" s="403" t="s">
        <v>4966</v>
      </c>
      <c r="I3071" s="331">
        <v>16</v>
      </c>
      <c r="J3071" s="403" t="s">
        <v>33</v>
      </c>
      <c r="K3071" s="148">
        <v>62730000</v>
      </c>
      <c r="L3071" s="149">
        <v>100</v>
      </c>
      <c r="M3071" s="169" t="s">
        <v>805</v>
      </c>
      <c r="N3071" s="372" t="s">
        <v>4527</v>
      </c>
      <c r="O3071" s="431"/>
      <c r="P3071" s="166"/>
      <c r="Q3071" s="166"/>
    </row>
    <row r="3072" spans="1:17" ht="75" customHeight="1" x14ac:dyDescent="0.2">
      <c r="A3072" s="331" t="s">
        <v>4868</v>
      </c>
      <c r="B3072" s="169" t="s">
        <v>4869</v>
      </c>
      <c r="C3072" s="154" t="s">
        <v>4870</v>
      </c>
      <c r="D3072" s="155" t="s">
        <v>4871</v>
      </c>
      <c r="E3072" s="372" t="s">
        <v>498</v>
      </c>
      <c r="F3072" s="166" t="s">
        <v>4973</v>
      </c>
      <c r="G3072" s="166">
        <v>42181501</v>
      </c>
      <c r="H3072" s="403" t="s">
        <v>4974</v>
      </c>
      <c r="I3072" s="331">
        <v>16</v>
      </c>
      <c r="J3072" s="403" t="s">
        <v>33</v>
      </c>
      <c r="K3072" s="148">
        <v>1000000</v>
      </c>
      <c r="L3072" s="149">
        <v>1</v>
      </c>
      <c r="M3072" s="169" t="s">
        <v>805</v>
      </c>
      <c r="N3072" s="372" t="s">
        <v>4975</v>
      </c>
      <c r="O3072" s="431" t="s">
        <v>67</v>
      </c>
      <c r="P3072" s="166" t="s">
        <v>35</v>
      </c>
      <c r="Q3072" s="166" t="s">
        <v>4875</v>
      </c>
    </row>
    <row r="3073" spans="1:17" ht="75" customHeight="1" x14ac:dyDescent="0.2">
      <c r="A3073" s="331" t="s">
        <v>4891</v>
      </c>
      <c r="B3073" s="169" t="s">
        <v>4879</v>
      </c>
      <c r="C3073" s="151" t="s">
        <v>4892</v>
      </c>
      <c r="D3073" s="164" t="s">
        <v>4893</v>
      </c>
      <c r="E3073" s="372" t="s">
        <v>504</v>
      </c>
      <c r="F3073" s="166" t="s">
        <v>229</v>
      </c>
      <c r="G3073" s="166">
        <v>44111515</v>
      </c>
      <c r="H3073" s="403" t="s">
        <v>4976</v>
      </c>
      <c r="I3073" s="331">
        <v>10</v>
      </c>
      <c r="J3073" s="403" t="s">
        <v>33</v>
      </c>
      <c r="K3073" s="148">
        <v>10987523</v>
      </c>
      <c r="L3073" s="149">
        <v>6000</v>
      </c>
      <c r="M3073" s="169" t="s">
        <v>805</v>
      </c>
      <c r="N3073" s="372" t="s">
        <v>4904</v>
      </c>
      <c r="O3073" s="431" t="s">
        <v>67</v>
      </c>
      <c r="P3073" s="166" t="s">
        <v>35</v>
      </c>
      <c r="Q3073" s="166" t="s">
        <v>4885</v>
      </c>
    </row>
    <row r="3074" spans="1:17" ht="75" customHeight="1" x14ac:dyDescent="0.2">
      <c r="A3074" s="331" t="s">
        <v>4891</v>
      </c>
      <c r="B3074" s="169" t="s">
        <v>4879</v>
      </c>
      <c r="C3074" s="151" t="s">
        <v>4892</v>
      </c>
      <c r="D3074" s="164" t="s">
        <v>4893</v>
      </c>
      <c r="E3074" s="372" t="s">
        <v>504</v>
      </c>
      <c r="F3074" s="166" t="s">
        <v>229</v>
      </c>
      <c r="G3074" s="166">
        <v>44111515</v>
      </c>
      <c r="H3074" s="403" t="s">
        <v>4976</v>
      </c>
      <c r="I3074" s="331">
        <v>16</v>
      </c>
      <c r="J3074" s="403" t="s">
        <v>33</v>
      </c>
      <c r="K3074" s="148">
        <v>3064632</v>
      </c>
      <c r="L3074" s="149">
        <v>1</v>
      </c>
      <c r="M3074" s="169" t="s">
        <v>805</v>
      </c>
      <c r="N3074" s="372" t="s">
        <v>4904</v>
      </c>
      <c r="O3074" s="431" t="s">
        <v>67</v>
      </c>
      <c r="P3074" s="166" t="s">
        <v>35</v>
      </c>
      <c r="Q3074" s="166" t="s">
        <v>4885</v>
      </c>
    </row>
    <row r="3075" spans="1:17" ht="75" customHeight="1" x14ac:dyDescent="0.2">
      <c r="A3075" s="331" t="s">
        <v>4891</v>
      </c>
      <c r="B3075" s="169" t="s">
        <v>4879</v>
      </c>
      <c r="C3075" s="151" t="s">
        <v>4892</v>
      </c>
      <c r="D3075" s="164" t="s">
        <v>4893</v>
      </c>
      <c r="E3075" s="372" t="s">
        <v>504</v>
      </c>
      <c r="F3075" s="166" t="s">
        <v>229</v>
      </c>
      <c r="G3075" s="166">
        <v>44122003</v>
      </c>
      <c r="H3075" s="403" t="s">
        <v>4977</v>
      </c>
      <c r="I3075" s="331">
        <v>10</v>
      </c>
      <c r="J3075" s="403" t="s">
        <v>33</v>
      </c>
      <c r="K3075" s="148">
        <v>16595946</v>
      </c>
      <c r="L3075" s="149">
        <v>10000</v>
      </c>
      <c r="M3075" s="169" t="s">
        <v>805</v>
      </c>
      <c r="N3075" s="372" t="s">
        <v>4904</v>
      </c>
      <c r="O3075" s="431" t="s">
        <v>67</v>
      </c>
      <c r="P3075" s="166" t="s">
        <v>35</v>
      </c>
      <c r="Q3075" s="166" t="s">
        <v>4885</v>
      </c>
    </row>
    <row r="3076" spans="1:17" ht="75" customHeight="1" x14ac:dyDescent="0.2">
      <c r="A3076" s="331" t="s">
        <v>4891</v>
      </c>
      <c r="B3076" s="169" t="s">
        <v>4879</v>
      </c>
      <c r="C3076" s="151" t="s">
        <v>4892</v>
      </c>
      <c r="D3076" s="164" t="s">
        <v>4893</v>
      </c>
      <c r="E3076" s="372" t="s">
        <v>504</v>
      </c>
      <c r="F3076" s="166" t="s">
        <v>229</v>
      </c>
      <c r="G3076" s="166">
        <v>44121634</v>
      </c>
      <c r="H3076" s="403" t="s">
        <v>4978</v>
      </c>
      <c r="I3076" s="331">
        <v>10</v>
      </c>
      <c r="J3076" s="403" t="s">
        <v>33</v>
      </c>
      <c r="K3076" s="148">
        <v>771600</v>
      </c>
      <c r="L3076" s="149">
        <v>200</v>
      </c>
      <c r="M3076" s="169" t="s">
        <v>805</v>
      </c>
      <c r="N3076" s="372" t="s">
        <v>4904</v>
      </c>
      <c r="O3076" s="431" t="s">
        <v>67</v>
      </c>
      <c r="P3076" s="166" t="s">
        <v>35</v>
      </c>
      <c r="Q3076" s="166" t="s">
        <v>4885</v>
      </c>
    </row>
    <row r="3077" spans="1:17" ht="75" customHeight="1" x14ac:dyDescent="0.2">
      <c r="A3077" s="331" t="s">
        <v>4891</v>
      </c>
      <c r="B3077" s="169" t="s">
        <v>4879</v>
      </c>
      <c r="C3077" s="151" t="s">
        <v>4892</v>
      </c>
      <c r="D3077" s="164" t="s">
        <v>4893</v>
      </c>
      <c r="E3077" s="372" t="s">
        <v>504</v>
      </c>
      <c r="F3077" s="166" t="s">
        <v>229</v>
      </c>
      <c r="G3077" s="166">
        <v>14111519</v>
      </c>
      <c r="H3077" s="403" t="s">
        <v>4979</v>
      </c>
      <c r="I3077" s="331">
        <v>10</v>
      </c>
      <c r="J3077" s="403" t="s">
        <v>33</v>
      </c>
      <c r="K3077" s="148">
        <v>1714900</v>
      </c>
      <c r="L3077" s="149">
        <v>100</v>
      </c>
      <c r="M3077" s="169" t="s">
        <v>805</v>
      </c>
      <c r="N3077" s="372" t="s">
        <v>4904</v>
      </c>
      <c r="O3077" s="431" t="s">
        <v>67</v>
      </c>
      <c r="P3077" s="166" t="s">
        <v>35</v>
      </c>
      <c r="Q3077" s="166" t="s">
        <v>4885</v>
      </c>
    </row>
    <row r="3078" spans="1:17" ht="75" customHeight="1" x14ac:dyDescent="0.2">
      <c r="A3078" s="331" t="s">
        <v>4891</v>
      </c>
      <c r="B3078" s="169" t="s">
        <v>4879</v>
      </c>
      <c r="C3078" s="151" t="s">
        <v>4892</v>
      </c>
      <c r="D3078" s="164" t="s">
        <v>4893</v>
      </c>
      <c r="E3078" s="372" t="s">
        <v>504</v>
      </c>
      <c r="F3078" s="166" t="s">
        <v>229</v>
      </c>
      <c r="G3078" s="166">
        <v>14111807</v>
      </c>
      <c r="H3078" s="403" t="s">
        <v>4980</v>
      </c>
      <c r="I3078" s="331">
        <v>10</v>
      </c>
      <c r="J3078" s="403" t="s">
        <v>33</v>
      </c>
      <c r="K3078" s="148">
        <v>9217600</v>
      </c>
      <c r="L3078" s="149">
        <v>400</v>
      </c>
      <c r="M3078" s="169" t="s">
        <v>805</v>
      </c>
      <c r="N3078" s="372" t="s">
        <v>4904</v>
      </c>
      <c r="O3078" s="431" t="s">
        <v>67</v>
      </c>
      <c r="P3078" s="166" t="s">
        <v>35</v>
      </c>
      <c r="Q3078" s="166" t="s">
        <v>4885</v>
      </c>
    </row>
    <row r="3079" spans="1:17" ht="75" customHeight="1" x14ac:dyDescent="0.2">
      <c r="A3079" s="331" t="s">
        <v>4891</v>
      </c>
      <c r="B3079" s="169" t="s">
        <v>4879</v>
      </c>
      <c r="C3079" s="151" t="s">
        <v>4892</v>
      </c>
      <c r="D3079" s="164" t="s">
        <v>4893</v>
      </c>
      <c r="E3079" s="372" t="s">
        <v>504</v>
      </c>
      <c r="F3079" s="166" t="s">
        <v>229</v>
      </c>
      <c r="G3079" s="166">
        <v>14111807</v>
      </c>
      <c r="H3079" s="403" t="s">
        <v>4981</v>
      </c>
      <c r="I3079" s="331">
        <v>10</v>
      </c>
      <c r="J3079" s="403" t="s">
        <v>33</v>
      </c>
      <c r="K3079" s="148">
        <v>11258873</v>
      </c>
      <c r="L3079" s="149">
        <v>400</v>
      </c>
      <c r="M3079" s="169" t="s">
        <v>805</v>
      </c>
      <c r="N3079" s="372" t="s">
        <v>4904</v>
      </c>
      <c r="O3079" s="431" t="s">
        <v>67</v>
      </c>
      <c r="P3079" s="166" t="s">
        <v>35</v>
      </c>
      <c r="Q3079" s="166" t="s">
        <v>4885</v>
      </c>
    </row>
    <row r="3080" spans="1:17" ht="75" customHeight="1" x14ac:dyDescent="0.2">
      <c r="A3080" s="331" t="s">
        <v>4891</v>
      </c>
      <c r="B3080" s="169" t="s">
        <v>4879</v>
      </c>
      <c r="C3080" s="151" t="s">
        <v>4892</v>
      </c>
      <c r="D3080" s="164" t="s">
        <v>4893</v>
      </c>
      <c r="E3080" s="372" t="s">
        <v>504</v>
      </c>
      <c r="F3080" s="166" t="s">
        <v>229</v>
      </c>
      <c r="G3080" s="166">
        <v>14111530</v>
      </c>
      <c r="H3080" s="403" t="s">
        <v>4982</v>
      </c>
      <c r="I3080" s="331">
        <v>10</v>
      </c>
      <c r="J3080" s="403" t="s">
        <v>33</v>
      </c>
      <c r="K3080" s="148">
        <v>2143000</v>
      </c>
      <c r="L3080" s="149">
        <v>1000</v>
      </c>
      <c r="M3080" s="169" t="s">
        <v>805</v>
      </c>
      <c r="N3080" s="372" t="s">
        <v>4904</v>
      </c>
      <c r="O3080" s="431" t="s">
        <v>67</v>
      </c>
      <c r="P3080" s="166" t="s">
        <v>35</v>
      </c>
      <c r="Q3080" s="166" t="s">
        <v>4885</v>
      </c>
    </row>
    <row r="3081" spans="1:17" ht="75" customHeight="1" x14ac:dyDescent="0.2">
      <c r="A3081" s="331" t="s">
        <v>4891</v>
      </c>
      <c r="B3081" s="169" t="s">
        <v>4879</v>
      </c>
      <c r="C3081" s="151" t="s">
        <v>4892</v>
      </c>
      <c r="D3081" s="164" t="s">
        <v>4893</v>
      </c>
      <c r="E3081" s="372" t="s">
        <v>504</v>
      </c>
      <c r="F3081" s="166" t="s">
        <v>229</v>
      </c>
      <c r="G3081" s="166">
        <v>14111530</v>
      </c>
      <c r="H3081" s="403" t="s">
        <v>4983</v>
      </c>
      <c r="I3081" s="331">
        <v>10</v>
      </c>
      <c r="J3081" s="403" t="s">
        <v>33</v>
      </c>
      <c r="K3081" s="148">
        <v>140558</v>
      </c>
      <c r="L3081" s="149">
        <v>20</v>
      </c>
      <c r="M3081" s="169" t="s">
        <v>805</v>
      </c>
      <c r="N3081" s="372" t="s">
        <v>4904</v>
      </c>
      <c r="O3081" s="431" t="s">
        <v>67</v>
      </c>
      <c r="P3081" s="166" t="s">
        <v>35</v>
      </c>
      <c r="Q3081" s="166" t="s">
        <v>4885</v>
      </c>
    </row>
    <row r="3082" spans="1:17" ht="75" customHeight="1" x14ac:dyDescent="0.2">
      <c r="A3082" s="331" t="s">
        <v>4891</v>
      </c>
      <c r="B3082" s="169" t="s">
        <v>4879</v>
      </c>
      <c r="C3082" s="151" t="s">
        <v>4953</v>
      </c>
      <c r="D3082" s="164" t="s">
        <v>4954</v>
      </c>
      <c r="E3082" s="372" t="s">
        <v>504</v>
      </c>
      <c r="F3082" s="166" t="s">
        <v>229</v>
      </c>
      <c r="G3082" s="166">
        <v>52151504</v>
      </c>
      <c r="H3082" s="403" t="s">
        <v>4984</v>
      </c>
      <c r="I3082" s="331">
        <v>16</v>
      </c>
      <c r="J3082" s="403" t="s">
        <v>33</v>
      </c>
      <c r="K3082" s="148">
        <v>2865368</v>
      </c>
      <c r="L3082" s="149">
        <v>900</v>
      </c>
      <c r="M3082" s="169" t="s">
        <v>805</v>
      </c>
      <c r="N3082" s="372" t="s">
        <v>4956</v>
      </c>
      <c r="O3082" s="431" t="s">
        <v>67</v>
      </c>
      <c r="P3082" s="166" t="s">
        <v>35</v>
      </c>
      <c r="Q3082" s="166" t="s">
        <v>4875</v>
      </c>
    </row>
    <row r="3083" spans="1:17" ht="75" customHeight="1" x14ac:dyDescent="0.2">
      <c r="A3083" s="331" t="s">
        <v>4886</v>
      </c>
      <c r="B3083" s="169" t="s">
        <v>4887</v>
      </c>
      <c r="C3083" s="151" t="s">
        <v>4901</v>
      </c>
      <c r="D3083" s="164" t="s">
        <v>4902</v>
      </c>
      <c r="E3083" s="372" t="s">
        <v>504</v>
      </c>
      <c r="F3083" s="166" t="s">
        <v>229</v>
      </c>
      <c r="G3083" s="166">
        <v>44111515</v>
      </c>
      <c r="H3083" s="403" t="s">
        <v>4985</v>
      </c>
      <c r="I3083" s="331">
        <v>10</v>
      </c>
      <c r="J3083" s="403" t="s">
        <v>33</v>
      </c>
      <c r="K3083" s="148">
        <v>5924900</v>
      </c>
      <c r="L3083" s="149">
        <v>1000</v>
      </c>
      <c r="M3083" s="169" t="s">
        <v>805</v>
      </c>
      <c r="N3083" s="372" t="s">
        <v>4904</v>
      </c>
      <c r="O3083" s="431" t="s">
        <v>67</v>
      </c>
      <c r="P3083" s="166" t="s">
        <v>35</v>
      </c>
      <c r="Q3083" s="166" t="s">
        <v>4885</v>
      </c>
    </row>
    <row r="3084" spans="1:17" ht="75" customHeight="1" x14ac:dyDescent="0.2">
      <c r="A3084" s="331" t="s">
        <v>4886</v>
      </c>
      <c r="B3084" s="169" t="s">
        <v>4887</v>
      </c>
      <c r="C3084" s="151" t="s">
        <v>4901</v>
      </c>
      <c r="D3084" s="164" t="s">
        <v>4902</v>
      </c>
      <c r="E3084" s="372" t="s">
        <v>504</v>
      </c>
      <c r="F3084" s="166" t="s">
        <v>229</v>
      </c>
      <c r="G3084" s="166">
        <v>44122003</v>
      </c>
      <c r="H3084" s="403" t="s">
        <v>4986</v>
      </c>
      <c r="I3084" s="331">
        <v>10</v>
      </c>
      <c r="J3084" s="403" t="s">
        <v>33</v>
      </c>
      <c r="K3084" s="148">
        <v>18860000</v>
      </c>
      <c r="L3084" s="149">
        <v>5000</v>
      </c>
      <c r="M3084" s="169" t="s">
        <v>805</v>
      </c>
      <c r="N3084" s="372" t="s">
        <v>4904</v>
      </c>
      <c r="O3084" s="431" t="s">
        <v>67</v>
      </c>
      <c r="P3084" s="166" t="s">
        <v>35</v>
      </c>
      <c r="Q3084" s="166" t="s">
        <v>4885</v>
      </c>
    </row>
    <row r="3085" spans="1:17" ht="75" customHeight="1" x14ac:dyDescent="0.2">
      <c r="A3085" s="331" t="s">
        <v>4886</v>
      </c>
      <c r="B3085" s="169" t="s">
        <v>4887</v>
      </c>
      <c r="C3085" s="151" t="s">
        <v>4901</v>
      </c>
      <c r="D3085" s="164" t="s">
        <v>4902</v>
      </c>
      <c r="E3085" s="372" t="s">
        <v>504</v>
      </c>
      <c r="F3085" s="166" t="s">
        <v>229</v>
      </c>
      <c r="G3085" s="166">
        <v>14111807</v>
      </c>
      <c r="H3085" s="403" t="s">
        <v>4987</v>
      </c>
      <c r="I3085" s="331">
        <v>10</v>
      </c>
      <c r="J3085" s="403" t="s">
        <v>33</v>
      </c>
      <c r="K3085" s="148">
        <v>20407500</v>
      </c>
      <c r="L3085" s="149">
        <v>500</v>
      </c>
      <c r="M3085" s="169" t="s">
        <v>805</v>
      </c>
      <c r="N3085" s="372" t="s">
        <v>4904</v>
      </c>
      <c r="O3085" s="431" t="s">
        <v>67</v>
      </c>
      <c r="P3085" s="166" t="s">
        <v>35</v>
      </c>
      <c r="Q3085" s="166" t="s">
        <v>4885</v>
      </c>
    </row>
    <row r="3086" spans="1:17" ht="75" customHeight="1" x14ac:dyDescent="0.2">
      <c r="A3086" s="331" t="s">
        <v>4886</v>
      </c>
      <c r="B3086" s="169" t="s">
        <v>4887</v>
      </c>
      <c r="C3086" s="151" t="s">
        <v>4901</v>
      </c>
      <c r="D3086" s="164" t="s">
        <v>4902</v>
      </c>
      <c r="E3086" s="372" t="s">
        <v>504</v>
      </c>
      <c r="F3086" s="166" t="s">
        <v>229</v>
      </c>
      <c r="G3086" s="166">
        <v>14111507</v>
      </c>
      <c r="H3086" s="403" t="s">
        <v>4988</v>
      </c>
      <c r="I3086" s="331">
        <v>10</v>
      </c>
      <c r="J3086" s="403" t="s">
        <v>33</v>
      </c>
      <c r="K3086" s="148">
        <v>1896100</v>
      </c>
      <c r="L3086" s="149">
        <v>100</v>
      </c>
      <c r="M3086" s="169" t="s">
        <v>805</v>
      </c>
      <c r="N3086" s="372" t="s">
        <v>4904</v>
      </c>
      <c r="O3086" s="431" t="s">
        <v>67</v>
      </c>
      <c r="P3086" s="166" t="s">
        <v>35</v>
      </c>
      <c r="Q3086" s="166" t="s">
        <v>4885</v>
      </c>
    </row>
    <row r="3087" spans="1:17" ht="75" customHeight="1" x14ac:dyDescent="0.2">
      <c r="A3087" s="331" t="s">
        <v>4886</v>
      </c>
      <c r="B3087" s="169" t="s">
        <v>4887</v>
      </c>
      <c r="C3087" s="151" t="s">
        <v>4901</v>
      </c>
      <c r="D3087" s="164" t="s">
        <v>4902</v>
      </c>
      <c r="E3087" s="372" t="s">
        <v>504</v>
      </c>
      <c r="F3087" s="166" t="s">
        <v>229</v>
      </c>
      <c r="G3087" s="166">
        <v>14111507</v>
      </c>
      <c r="H3087" s="403" t="s">
        <v>4989</v>
      </c>
      <c r="I3087" s="331">
        <v>10</v>
      </c>
      <c r="J3087" s="403" t="s">
        <v>33</v>
      </c>
      <c r="K3087" s="148">
        <v>2535900</v>
      </c>
      <c r="L3087" s="149">
        <v>100</v>
      </c>
      <c r="M3087" s="169" t="s">
        <v>805</v>
      </c>
      <c r="N3087" s="372" t="s">
        <v>4904</v>
      </c>
      <c r="O3087" s="431" t="s">
        <v>67</v>
      </c>
      <c r="P3087" s="166" t="s">
        <v>35</v>
      </c>
      <c r="Q3087" s="166" t="s">
        <v>4885</v>
      </c>
    </row>
    <row r="3088" spans="1:17" ht="75" customHeight="1" x14ac:dyDescent="0.2">
      <c r="A3088" s="331" t="s">
        <v>4886</v>
      </c>
      <c r="B3088" s="169" t="s">
        <v>4887</v>
      </c>
      <c r="C3088" s="151" t="s">
        <v>4901</v>
      </c>
      <c r="D3088" s="164" t="s">
        <v>4902</v>
      </c>
      <c r="E3088" s="372" t="s">
        <v>504</v>
      </c>
      <c r="F3088" s="166" t="s">
        <v>229</v>
      </c>
      <c r="G3088" s="166">
        <v>52151504</v>
      </c>
      <c r="H3088" s="403" t="s">
        <v>4990</v>
      </c>
      <c r="I3088" s="331">
        <v>10</v>
      </c>
      <c r="J3088" s="403" t="s">
        <v>33</v>
      </c>
      <c r="K3088" s="148">
        <v>1274600</v>
      </c>
      <c r="L3088" s="149">
        <v>200</v>
      </c>
      <c r="M3088" s="169" t="s">
        <v>805</v>
      </c>
      <c r="N3088" s="372" t="s">
        <v>4956</v>
      </c>
      <c r="O3088" s="431" t="s">
        <v>67</v>
      </c>
      <c r="P3088" s="166" t="s">
        <v>35</v>
      </c>
      <c r="Q3088" s="166" t="s">
        <v>4875</v>
      </c>
    </row>
    <row r="3089" spans="1:17" ht="75" customHeight="1" x14ac:dyDescent="0.2">
      <c r="A3089" s="331" t="s">
        <v>4886</v>
      </c>
      <c r="B3089" s="169" t="s">
        <v>4887</v>
      </c>
      <c r="C3089" s="151" t="s">
        <v>4901</v>
      </c>
      <c r="D3089" s="164" t="s">
        <v>4902</v>
      </c>
      <c r="E3089" s="372" t="s">
        <v>504</v>
      </c>
      <c r="F3089" s="166" t="s">
        <v>229</v>
      </c>
      <c r="G3089" s="166">
        <v>44121503</v>
      </c>
      <c r="H3089" s="403" t="s">
        <v>4991</v>
      </c>
      <c r="I3089" s="331">
        <v>10</v>
      </c>
      <c r="J3089" s="403" t="s">
        <v>33</v>
      </c>
      <c r="K3089" s="148">
        <v>159000</v>
      </c>
      <c r="L3089" s="149">
        <v>1000</v>
      </c>
      <c r="M3089" s="169" t="s">
        <v>805</v>
      </c>
      <c r="N3089" s="372" t="s">
        <v>4904</v>
      </c>
      <c r="O3089" s="431" t="s">
        <v>67</v>
      </c>
      <c r="P3089" s="166" t="s">
        <v>35</v>
      </c>
      <c r="Q3089" s="166" t="s">
        <v>4885</v>
      </c>
    </row>
    <row r="3090" spans="1:17" ht="75" customHeight="1" x14ac:dyDescent="0.2">
      <c r="A3090" s="331" t="s">
        <v>4886</v>
      </c>
      <c r="B3090" s="169" t="s">
        <v>4887</v>
      </c>
      <c r="C3090" s="151" t="s">
        <v>4901</v>
      </c>
      <c r="D3090" s="164" t="s">
        <v>4902</v>
      </c>
      <c r="E3090" s="372" t="s">
        <v>504</v>
      </c>
      <c r="F3090" s="166" t="s">
        <v>229</v>
      </c>
      <c r="G3090" s="166">
        <v>44121503</v>
      </c>
      <c r="H3090" s="403" t="s">
        <v>4992</v>
      </c>
      <c r="I3090" s="331">
        <v>10</v>
      </c>
      <c r="J3090" s="403" t="s">
        <v>33</v>
      </c>
      <c r="K3090" s="148">
        <v>162000</v>
      </c>
      <c r="L3090" s="149">
        <v>1000</v>
      </c>
      <c r="M3090" s="169" t="s">
        <v>805</v>
      </c>
      <c r="N3090" s="372" t="s">
        <v>4904</v>
      </c>
      <c r="O3090" s="431" t="s">
        <v>67</v>
      </c>
      <c r="P3090" s="166" t="s">
        <v>35</v>
      </c>
      <c r="Q3090" s="166" t="s">
        <v>4885</v>
      </c>
    </row>
    <row r="3091" spans="1:17" ht="75" customHeight="1" x14ac:dyDescent="0.2">
      <c r="A3091" s="331" t="s">
        <v>4993</v>
      </c>
      <c r="B3091" s="169" t="s">
        <v>4994</v>
      </c>
      <c r="C3091" s="151" t="s">
        <v>4995</v>
      </c>
      <c r="D3091" s="164" t="s">
        <v>4996</v>
      </c>
      <c r="E3091" s="372" t="s">
        <v>504</v>
      </c>
      <c r="F3091" s="166" t="s">
        <v>229</v>
      </c>
      <c r="G3091" s="166">
        <v>14111807</v>
      </c>
      <c r="H3091" s="403" t="s">
        <v>4997</v>
      </c>
      <c r="I3091" s="331">
        <v>10</v>
      </c>
      <c r="J3091" s="403" t="s">
        <v>33</v>
      </c>
      <c r="K3091" s="148">
        <v>500000</v>
      </c>
      <c r="L3091" s="149">
        <v>45</v>
      </c>
      <c r="M3091" s="169" t="s">
        <v>805</v>
      </c>
      <c r="N3091" s="372" t="s">
        <v>4904</v>
      </c>
      <c r="O3091" s="431" t="s">
        <v>67</v>
      </c>
      <c r="P3091" s="166" t="s">
        <v>35</v>
      </c>
      <c r="Q3091" s="166" t="s">
        <v>4885</v>
      </c>
    </row>
    <row r="3092" spans="1:17" ht="75" customHeight="1" x14ac:dyDescent="0.2">
      <c r="A3092" s="331" t="s">
        <v>4993</v>
      </c>
      <c r="B3092" s="169" t="s">
        <v>4994</v>
      </c>
      <c r="C3092" s="151" t="s">
        <v>4995</v>
      </c>
      <c r="D3092" s="164" t="s">
        <v>4996</v>
      </c>
      <c r="E3092" s="372" t="s">
        <v>504</v>
      </c>
      <c r="F3092" s="166" t="s">
        <v>229</v>
      </c>
      <c r="G3092" s="166">
        <v>44122003</v>
      </c>
      <c r="H3092" s="403" t="s">
        <v>4998</v>
      </c>
      <c r="I3092" s="331">
        <v>10</v>
      </c>
      <c r="J3092" s="403" t="s">
        <v>33</v>
      </c>
      <c r="K3092" s="148">
        <v>500000</v>
      </c>
      <c r="L3092" s="149">
        <v>250</v>
      </c>
      <c r="M3092" s="169" t="s">
        <v>805</v>
      </c>
      <c r="N3092" s="372" t="s">
        <v>4904</v>
      </c>
      <c r="O3092" s="431" t="s">
        <v>67</v>
      </c>
      <c r="P3092" s="166" t="s">
        <v>35</v>
      </c>
      <c r="Q3092" s="166" t="s">
        <v>4885</v>
      </c>
    </row>
    <row r="3093" spans="1:17" ht="75" customHeight="1" x14ac:dyDescent="0.2">
      <c r="A3093" s="331" t="s">
        <v>4993</v>
      </c>
      <c r="B3093" s="169" t="s">
        <v>4994</v>
      </c>
      <c r="C3093" s="151" t="s">
        <v>4995</v>
      </c>
      <c r="D3093" s="164" t="s">
        <v>4996</v>
      </c>
      <c r="E3093" s="372" t="s">
        <v>504</v>
      </c>
      <c r="F3093" s="166" t="s">
        <v>229</v>
      </c>
      <c r="G3093" s="166">
        <v>44111515</v>
      </c>
      <c r="H3093" s="403" t="s">
        <v>4999</v>
      </c>
      <c r="I3093" s="331">
        <v>10</v>
      </c>
      <c r="J3093" s="403" t="s">
        <v>33</v>
      </c>
      <c r="K3093" s="148">
        <v>1000000</v>
      </c>
      <c r="L3093" s="149">
        <v>285</v>
      </c>
      <c r="M3093" s="169" t="s">
        <v>805</v>
      </c>
      <c r="N3093" s="372" t="s">
        <v>4904</v>
      </c>
      <c r="O3093" s="431" t="s">
        <v>67</v>
      </c>
      <c r="P3093" s="166" t="s">
        <v>35</v>
      </c>
      <c r="Q3093" s="166" t="s">
        <v>4885</v>
      </c>
    </row>
    <row r="3094" spans="1:17" ht="75" customHeight="1" x14ac:dyDescent="0.2">
      <c r="A3094" s="174" t="s">
        <v>4868</v>
      </c>
      <c r="B3094" s="144" t="s">
        <v>4869</v>
      </c>
      <c r="C3094" s="154" t="s">
        <v>4870</v>
      </c>
      <c r="D3094" s="155" t="s">
        <v>4871</v>
      </c>
      <c r="E3094" s="372" t="s">
        <v>504</v>
      </c>
      <c r="F3094" s="166" t="s">
        <v>229</v>
      </c>
      <c r="G3094" s="166">
        <v>44111515</v>
      </c>
      <c r="H3094" s="403" t="s">
        <v>5000</v>
      </c>
      <c r="I3094" s="432">
        <v>16</v>
      </c>
      <c r="J3094" s="433" t="s">
        <v>33</v>
      </c>
      <c r="K3094" s="148">
        <v>4950000</v>
      </c>
      <c r="L3094" s="204">
        <v>450</v>
      </c>
      <c r="M3094" s="169" t="s">
        <v>805</v>
      </c>
      <c r="N3094" s="372" t="s">
        <v>4904</v>
      </c>
      <c r="O3094" s="431" t="s">
        <v>67</v>
      </c>
      <c r="P3094" s="166" t="s">
        <v>35</v>
      </c>
      <c r="Q3094" s="166" t="s">
        <v>4885</v>
      </c>
    </row>
    <row r="3095" spans="1:17" ht="75" customHeight="1" x14ac:dyDescent="0.2">
      <c r="A3095" s="331" t="s">
        <v>4868</v>
      </c>
      <c r="B3095" s="169" t="s">
        <v>4869</v>
      </c>
      <c r="C3095" s="154" t="s">
        <v>4870</v>
      </c>
      <c r="D3095" s="155" t="s">
        <v>4871</v>
      </c>
      <c r="E3095" s="372" t="s">
        <v>504</v>
      </c>
      <c r="F3095" s="166" t="s">
        <v>229</v>
      </c>
      <c r="G3095" s="166">
        <v>44122003</v>
      </c>
      <c r="H3095" s="403" t="s">
        <v>5001</v>
      </c>
      <c r="I3095" s="331">
        <v>16</v>
      </c>
      <c r="J3095" s="403" t="s">
        <v>33</v>
      </c>
      <c r="K3095" s="148">
        <v>5100000</v>
      </c>
      <c r="L3095" s="149">
        <v>1700</v>
      </c>
      <c r="M3095" s="169" t="s">
        <v>805</v>
      </c>
      <c r="N3095" s="372" t="s">
        <v>4904</v>
      </c>
      <c r="O3095" s="431" t="s">
        <v>67</v>
      </c>
      <c r="P3095" s="166" t="s">
        <v>35</v>
      </c>
      <c r="Q3095" s="166" t="s">
        <v>4885</v>
      </c>
    </row>
    <row r="3096" spans="1:17" ht="75" customHeight="1" x14ac:dyDescent="0.2">
      <c r="A3096" s="331" t="s">
        <v>4868</v>
      </c>
      <c r="B3096" s="169" t="s">
        <v>4869</v>
      </c>
      <c r="C3096" s="154" t="s">
        <v>4870</v>
      </c>
      <c r="D3096" s="155" t="s">
        <v>4871</v>
      </c>
      <c r="E3096" s="372" t="s">
        <v>504</v>
      </c>
      <c r="F3096" s="166" t="s">
        <v>229</v>
      </c>
      <c r="G3096" s="166">
        <v>14111807</v>
      </c>
      <c r="H3096" s="403" t="s">
        <v>5002</v>
      </c>
      <c r="I3096" s="331">
        <v>16</v>
      </c>
      <c r="J3096" s="403" t="s">
        <v>33</v>
      </c>
      <c r="K3096" s="148">
        <v>810000</v>
      </c>
      <c r="L3096" s="149">
        <v>18</v>
      </c>
      <c r="M3096" s="169" t="s">
        <v>805</v>
      </c>
      <c r="N3096" s="372" t="s">
        <v>4904</v>
      </c>
      <c r="O3096" s="431" t="s">
        <v>67</v>
      </c>
      <c r="P3096" s="166" t="s">
        <v>35</v>
      </c>
      <c r="Q3096" s="166" t="s">
        <v>4885</v>
      </c>
    </row>
    <row r="3097" spans="1:17" ht="75" customHeight="1" x14ac:dyDescent="0.2">
      <c r="A3097" s="331" t="s">
        <v>4868</v>
      </c>
      <c r="B3097" s="169" t="s">
        <v>4869</v>
      </c>
      <c r="C3097" s="154" t="s">
        <v>4870</v>
      </c>
      <c r="D3097" s="155" t="s">
        <v>4871</v>
      </c>
      <c r="E3097" s="372" t="s">
        <v>504</v>
      </c>
      <c r="F3097" s="166" t="s">
        <v>229</v>
      </c>
      <c r="G3097" s="166">
        <v>14111530</v>
      </c>
      <c r="H3097" s="403" t="s">
        <v>5003</v>
      </c>
      <c r="I3097" s="331">
        <v>16</v>
      </c>
      <c r="J3097" s="403" t="s">
        <v>33</v>
      </c>
      <c r="K3097" s="148">
        <v>400000</v>
      </c>
      <c r="L3097" s="149">
        <v>10</v>
      </c>
      <c r="M3097" s="169" t="s">
        <v>805</v>
      </c>
      <c r="N3097" s="372" t="s">
        <v>4904</v>
      </c>
      <c r="O3097" s="431" t="s">
        <v>67</v>
      </c>
      <c r="P3097" s="166" t="s">
        <v>35</v>
      </c>
      <c r="Q3097" s="166" t="s">
        <v>4885</v>
      </c>
    </row>
    <row r="3098" spans="1:17" ht="75" customHeight="1" x14ac:dyDescent="0.2">
      <c r="A3098" s="331" t="s">
        <v>4868</v>
      </c>
      <c r="B3098" s="169" t="s">
        <v>4869</v>
      </c>
      <c r="C3098" s="154" t="s">
        <v>4870</v>
      </c>
      <c r="D3098" s="155" t="s">
        <v>4871</v>
      </c>
      <c r="E3098" s="372" t="s">
        <v>504</v>
      </c>
      <c r="F3098" s="166" t="s">
        <v>229</v>
      </c>
      <c r="G3098" s="166">
        <v>44121503</v>
      </c>
      <c r="H3098" s="403" t="s">
        <v>5004</v>
      </c>
      <c r="I3098" s="331">
        <v>16</v>
      </c>
      <c r="J3098" s="403" t="s">
        <v>33</v>
      </c>
      <c r="K3098" s="148">
        <v>105000</v>
      </c>
      <c r="L3098" s="149">
        <v>300</v>
      </c>
      <c r="M3098" s="169" t="s">
        <v>805</v>
      </c>
      <c r="N3098" s="372" t="s">
        <v>4904</v>
      </c>
      <c r="O3098" s="431" t="s">
        <v>67</v>
      </c>
      <c r="P3098" s="166" t="s">
        <v>35</v>
      </c>
      <c r="Q3098" s="166" t="s">
        <v>4885</v>
      </c>
    </row>
    <row r="3099" spans="1:17" ht="75" customHeight="1" x14ac:dyDescent="0.2">
      <c r="A3099" s="331" t="s">
        <v>4868</v>
      </c>
      <c r="B3099" s="169" t="s">
        <v>4869</v>
      </c>
      <c r="C3099" s="154" t="s">
        <v>4870</v>
      </c>
      <c r="D3099" s="155" t="s">
        <v>4871</v>
      </c>
      <c r="E3099" s="372" t="s">
        <v>504</v>
      </c>
      <c r="F3099" s="166" t="s">
        <v>229</v>
      </c>
      <c r="G3099" s="166">
        <v>44121503</v>
      </c>
      <c r="H3099" s="403" t="s">
        <v>5005</v>
      </c>
      <c r="I3099" s="331">
        <v>16</v>
      </c>
      <c r="J3099" s="403" t="s">
        <v>33</v>
      </c>
      <c r="K3099" s="148">
        <v>120000</v>
      </c>
      <c r="L3099" s="149">
        <v>300</v>
      </c>
      <c r="M3099" s="169" t="s">
        <v>805</v>
      </c>
      <c r="N3099" s="372" t="s">
        <v>4904</v>
      </c>
      <c r="O3099" s="431" t="s">
        <v>67</v>
      </c>
      <c r="P3099" s="166" t="s">
        <v>35</v>
      </c>
      <c r="Q3099" s="166" t="s">
        <v>4885</v>
      </c>
    </row>
    <row r="3100" spans="1:17" ht="75" customHeight="1" x14ac:dyDescent="0.2">
      <c r="A3100" s="331" t="s">
        <v>4868</v>
      </c>
      <c r="B3100" s="169" t="s">
        <v>4869</v>
      </c>
      <c r="C3100" s="154" t="s">
        <v>4870</v>
      </c>
      <c r="D3100" s="155" t="s">
        <v>4871</v>
      </c>
      <c r="E3100" s="372" t="s">
        <v>504</v>
      </c>
      <c r="F3100" s="166" t="s">
        <v>229</v>
      </c>
      <c r="G3100" s="166">
        <v>44121503</v>
      </c>
      <c r="H3100" s="403" t="s">
        <v>5006</v>
      </c>
      <c r="I3100" s="331">
        <v>16</v>
      </c>
      <c r="J3100" s="403" t="s">
        <v>33</v>
      </c>
      <c r="K3100" s="148">
        <v>155000</v>
      </c>
      <c r="L3100" s="149">
        <v>350</v>
      </c>
      <c r="M3100" s="169" t="s">
        <v>805</v>
      </c>
      <c r="N3100" s="372" t="s">
        <v>4904</v>
      </c>
      <c r="O3100" s="431" t="s">
        <v>67</v>
      </c>
      <c r="P3100" s="166" t="s">
        <v>35</v>
      </c>
      <c r="Q3100" s="166" t="s">
        <v>4885</v>
      </c>
    </row>
    <row r="3101" spans="1:17" ht="75" customHeight="1" x14ac:dyDescent="0.2">
      <c r="A3101" s="331" t="s">
        <v>4868</v>
      </c>
      <c r="B3101" s="169" t="s">
        <v>4869</v>
      </c>
      <c r="C3101" s="154" t="s">
        <v>4870</v>
      </c>
      <c r="D3101" s="155" t="s">
        <v>4871</v>
      </c>
      <c r="E3101" s="372" t="s">
        <v>504</v>
      </c>
      <c r="F3101" s="166" t="s">
        <v>229</v>
      </c>
      <c r="G3101" s="166">
        <v>14111530</v>
      </c>
      <c r="H3101" s="403" t="s">
        <v>5007</v>
      </c>
      <c r="I3101" s="331">
        <v>16</v>
      </c>
      <c r="J3101" s="403" t="s">
        <v>33</v>
      </c>
      <c r="K3101" s="148">
        <v>360000</v>
      </c>
      <c r="L3101" s="149">
        <v>120</v>
      </c>
      <c r="M3101" s="169" t="s">
        <v>805</v>
      </c>
      <c r="N3101" s="372" t="s">
        <v>4904</v>
      </c>
      <c r="O3101" s="431" t="s">
        <v>67</v>
      </c>
      <c r="P3101" s="166" t="s">
        <v>35</v>
      </c>
      <c r="Q3101" s="166" t="s">
        <v>4885</v>
      </c>
    </row>
    <row r="3102" spans="1:17" ht="75" customHeight="1" x14ac:dyDescent="0.2">
      <c r="A3102" s="331" t="s">
        <v>5008</v>
      </c>
      <c r="B3102" s="169" t="s">
        <v>5009</v>
      </c>
      <c r="C3102" s="151" t="s">
        <v>5010</v>
      </c>
      <c r="D3102" s="164" t="s">
        <v>5011</v>
      </c>
      <c r="E3102" s="372" t="s">
        <v>504</v>
      </c>
      <c r="F3102" s="166" t="s">
        <v>229</v>
      </c>
      <c r="G3102" s="166">
        <v>44122003</v>
      </c>
      <c r="H3102" s="403" t="s">
        <v>5012</v>
      </c>
      <c r="I3102" s="331">
        <v>16</v>
      </c>
      <c r="J3102" s="403" t="s">
        <v>33</v>
      </c>
      <c r="K3102" s="148"/>
      <c r="L3102" s="149">
        <v>0</v>
      </c>
      <c r="M3102" s="169" t="s">
        <v>805</v>
      </c>
      <c r="N3102" s="372" t="s">
        <v>4904</v>
      </c>
      <c r="O3102" s="431" t="s">
        <v>67</v>
      </c>
      <c r="P3102" s="166" t="s">
        <v>35</v>
      </c>
      <c r="Q3102" s="166" t="s">
        <v>4885</v>
      </c>
    </row>
    <row r="3103" spans="1:17" ht="75" customHeight="1" x14ac:dyDescent="0.2">
      <c r="A3103" s="331" t="s">
        <v>5008</v>
      </c>
      <c r="B3103" s="169" t="s">
        <v>5009</v>
      </c>
      <c r="C3103" s="151" t="s">
        <v>5010</v>
      </c>
      <c r="D3103" s="164" t="s">
        <v>5011</v>
      </c>
      <c r="E3103" s="372" t="s">
        <v>504</v>
      </c>
      <c r="F3103" s="166" t="s">
        <v>229</v>
      </c>
      <c r="G3103" s="166">
        <v>44121634</v>
      </c>
      <c r="H3103" s="403" t="s">
        <v>5013</v>
      </c>
      <c r="I3103" s="331">
        <v>16</v>
      </c>
      <c r="J3103" s="403" t="s">
        <v>33</v>
      </c>
      <c r="K3103" s="148"/>
      <c r="L3103" s="149">
        <v>0</v>
      </c>
      <c r="M3103" s="169" t="s">
        <v>805</v>
      </c>
      <c r="N3103" s="372" t="s">
        <v>4904</v>
      </c>
      <c r="O3103" s="431" t="s">
        <v>67</v>
      </c>
      <c r="P3103" s="166" t="s">
        <v>35</v>
      </c>
      <c r="Q3103" s="166" t="s">
        <v>4885</v>
      </c>
    </row>
    <row r="3104" spans="1:17" ht="75" customHeight="1" x14ac:dyDescent="0.2">
      <c r="A3104" s="331" t="s">
        <v>5008</v>
      </c>
      <c r="B3104" s="169" t="s">
        <v>5009</v>
      </c>
      <c r="C3104" s="151" t="s">
        <v>5010</v>
      </c>
      <c r="D3104" s="164" t="s">
        <v>5011</v>
      </c>
      <c r="E3104" s="372" t="s">
        <v>504</v>
      </c>
      <c r="F3104" s="166" t="s">
        <v>229</v>
      </c>
      <c r="G3104" s="166">
        <v>14111530</v>
      </c>
      <c r="H3104" s="403" t="s">
        <v>5014</v>
      </c>
      <c r="I3104" s="331">
        <v>16</v>
      </c>
      <c r="J3104" s="403" t="s">
        <v>33</v>
      </c>
      <c r="K3104" s="148"/>
      <c r="L3104" s="149">
        <v>0</v>
      </c>
      <c r="M3104" s="169" t="s">
        <v>805</v>
      </c>
      <c r="N3104" s="372" t="s">
        <v>4904</v>
      </c>
      <c r="O3104" s="431" t="s">
        <v>67</v>
      </c>
      <c r="P3104" s="166" t="s">
        <v>35</v>
      </c>
      <c r="Q3104" s="166" t="s">
        <v>4885</v>
      </c>
    </row>
    <row r="3105" spans="1:17" ht="75" customHeight="1" x14ac:dyDescent="0.2">
      <c r="A3105" s="331" t="s">
        <v>5008</v>
      </c>
      <c r="B3105" s="169" t="s">
        <v>5009</v>
      </c>
      <c r="C3105" s="151" t="s">
        <v>5010</v>
      </c>
      <c r="D3105" s="164" t="s">
        <v>5011</v>
      </c>
      <c r="E3105" s="372" t="s">
        <v>504</v>
      </c>
      <c r="F3105" s="166" t="s">
        <v>229</v>
      </c>
      <c r="G3105" s="166">
        <v>14111507</v>
      </c>
      <c r="H3105" s="403" t="s">
        <v>5015</v>
      </c>
      <c r="I3105" s="331">
        <v>16</v>
      </c>
      <c r="J3105" s="403" t="s">
        <v>33</v>
      </c>
      <c r="K3105" s="148"/>
      <c r="L3105" s="149">
        <v>0</v>
      </c>
      <c r="M3105" s="169" t="s">
        <v>805</v>
      </c>
      <c r="N3105" s="372" t="s">
        <v>4904</v>
      </c>
      <c r="O3105" s="431" t="s">
        <v>67</v>
      </c>
      <c r="P3105" s="166" t="s">
        <v>35</v>
      </c>
      <c r="Q3105" s="166" t="s">
        <v>4885</v>
      </c>
    </row>
    <row r="3106" spans="1:17" ht="75" customHeight="1" x14ac:dyDescent="0.2">
      <c r="A3106" s="331" t="s">
        <v>5008</v>
      </c>
      <c r="B3106" s="169" t="s">
        <v>5009</v>
      </c>
      <c r="C3106" s="151" t="s">
        <v>5010</v>
      </c>
      <c r="D3106" s="164" t="s">
        <v>5011</v>
      </c>
      <c r="E3106" s="372" t="s">
        <v>504</v>
      </c>
      <c r="F3106" s="166" t="s">
        <v>229</v>
      </c>
      <c r="G3106" s="166"/>
      <c r="H3106" s="403" t="s">
        <v>5016</v>
      </c>
      <c r="I3106" s="331">
        <v>16</v>
      </c>
      <c r="J3106" s="403" t="s">
        <v>33</v>
      </c>
      <c r="K3106" s="148"/>
      <c r="L3106" s="149">
        <v>0</v>
      </c>
      <c r="M3106" s="169" t="s">
        <v>805</v>
      </c>
      <c r="N3106" s="372" t="s">
        <v>4527</v>
      </c>
      <c r="O3106" s="431"/>
      <c r="P3106" s="166"/>
      <c r="Q3106" s="166"/>
    </row>
    <row r="3107" spans="1:17" ht="75" customHeight="1" x14ac:dyDescent="0.2">
      <c r="A3107" s="331" t="s">
        <v>5017</v>
      </c>
      <c r="B3107" s="169" t="s">
        <v>5018</v>
      </c>
      <c r="C3107" s="151" t="s">
        <v>5019</v>
      </c>
      <c r="D3107" s="164" t="s">
        <v>5020</v>
      </c>
      <c r="E3107" s="372" t="s">
        <v>504</v>
      </c>
      <c r="F3107" s="166" t="s">
        <v>229</v>
      </c>
      <c r="G3107" s="166">
        <v>44111515</v>
      </c>
      <c r="H3107" s="403" t="s">
        <v>5021</v>
      </c>
      <c r="I3107" s="331">
        <v>16</v>
      </c>
      <c r="J3107" s="403" t="s">
        <v>33</v>
      </c>
      <c r="K3107" s="148"/>
      <c r="L3107" s="149">
        <v>40</v>
      </c>
      <c r="M3107" s="169" t="s">
        <v>805</v>
      </c>
      <c r="N3107" s="372" t="s">
        <v>4904</v>
      </c>
      <c r="O3107" s="431" t="s">
        <v>67</v>
      </c>
      <c r="P3107" s="166" t="s">
        <v>35</v>
      </c>
      <c r="Q3107" s="166" t="s">
        <v>4885</v>
      </c>
    </row>
    <row r="3108" spans="1:17" ht="75" customHeight="1" x14ac:dyDescent="0.2">
      <c r="A3108" s="331" t="s">
        <v>5017</v>
      </c>
      <c r="B3108" s="169" t="s">
        <v>5018</v>
      </c>
      <c r="C3108" s="151" t="s">
        <v>5019</v>
      </c>
      <c r="D3108" s="164" t="s">
        <v>5020</v>
      </c>
      <c r="E3108" s="372" t="s">
        <v>504</v>
      </c>
      <c r="F3108" s="166" t="s">
        <v>229</v>
      </c>
      <c r="G3108" s="166">
        <v>44122003</v>
      </c>
      <c r="H3108" s="403" t="s">
        <v>5022</v>
      </c>
      <c r="I3108" s="331">
        <v>16</v>
      </c>
      <c r="J3108" s="403" t="s">
        <v>33</v>
      </c>
      <c r="K3108" s="148"/>
      <c r="L3108" s="149">
        <v>48</v>
      </c>
      <c r="M3108" s="169" t="s">
        <v>805</v>
      </c>
      <c r="N3108" s="372" t="s">
        <v>4904</v>
      </c>
      <c r="O3108" s="431" t="s">
        <v>67</v>
      </c>
      <c r="P3108" s="166" t="s">
        <v>35</v>
      </c>
      <c r="Q3108" s="166" t="s">
        <v>4885</v>
      </c>
    </row>
    <row r="3109" spans="1:17" ht="75" customHeight="1" x14ac:dyDescent="0.2">
      <c r="A3109" s="331" t="s">
        <v>5017</v>
      </c>
      <c r="B3109" s="169" t="s">
        <v>5018</v>
      </c>
      <c r="C3109" s="151" t="s">
        <v>5019</v>
      </c>
      <c r="D3109" s="164" t="s">
        <v>5020</v>
      </c>
      <c r="E3109" s="372" t="s">
        <v>504</v>
      </c>
      <c r="F3109" s="166" t="s">
        <v>229</v>
      </c>
      <c r="G3109" s="166">
        <v>14111807</v>
      </c>
      <c r="H3109" s="403" t="s">
        <v>5023</v>
      </c>
      <c r="I3109" s="331">
        <v>16</v>
      </c>
      <c r="J3109" s="403" t="s">
        <v>33</v>
      </c>
      <c r="K3109" s="148"/>
      <c r="L3109" s="149">
        <v>12</v>
      </c>
      <c r="M3109" s="169" t="s">
        <v>805</v>
      </c>
      <c r="N3109" s="372" t="s">
        <v>4904</v>
      </c>
      <c r="O3109" s="431" t="s">
        <v>67</v>
      </c>
      <c r="P3109" s="166" t="s">
        <v>35</v>
      </c>
      <c r="Q3109" s="166" t="s">
        <v>4885</v>
      </c>
    </row>
    <row r="3110" spans="1:17" ht="75" customHeight="1" x14ac:dyDescent="0.2">
      <c r="A3110" s="331" t="s">
        <v>5017</v>
      </c>
      <c r="B3110" s="169" t="s">
        <v>5018</v>
      </c>
      <c r="C3110" s="151" t="s">
        <v>5019</v>
      </c>
      <c r="D3110" s="164" t="s">
        <v>5020</v>
      </c>
      <c r="E3110" s="372" t="s">
        <v>504</v>
      </c>
      <c r="F3110" s="166" t="s">
        <v>229</v>
      </c>
      <c r="G3110" s="166">
        <v>14111507</v>
      </c>
      <c r="H3110" s="403" t="s">
        <v>5024</v>
      </c>
      <c r="I3110" s="331">
        <v>16</v>
      </c>
      <c r="J3110" s="403" t="s">
        <v>33</v>
      </c>
      <c r="K3110" s="148"/>
      <c r="L3110" s="149">
        <v>25</v>
      </c>
      <c r="M3110" s="169" t="s">
        <v>805</v>
      </c>
      <c r="N3110" s="372" t="s">
        <v>4904</v>
      </c>
      <c r="O3110" s="431" t="s">
        <v>67</v>
      </c>
      <c r="P3110" s="166" t="s">
        <v>35</v>
      </c>
      <c r="Q3110" s="166" t="s">
        <v>4885</v>
      </c>
    </row>
    <row r="3111" spans="1:17" ht="75" customHeight="1" x14ac:dyDescent="0.2">
      <c r="A3111" s="331" t="s">
        <v>5017</v>
      </c>
      <c r="B3111" s="169" t="s">
        <v>5018</v>
      </c>
      <c r="C3111" s="151" t="s">
        <v>5019</v>
      </c>
      <c r="D3111" s="164" t="s">
        <v>5020</v>
      </c>
      <c r="E3111" s="372" t="s">
        <v>504</v>
      </c>
      <c r="F3111" s="166" t="s">
        <v>229</v>
      </c>
      <c r="G3111" s="166">
        <v>44121634</v>
      </c>
      <c r="H3111" s="403" t="s">
        <v>5025</v>
      </c>
      <c r="I3111" s="331">
        <v>16</v>
      </c>
      <c r="J3111" s="403" t="s">
        <v>33</v>
      </c>
      <c r="K3111" s="148"/>
      <c r="L3111" s="149">
        <v>17</v>
      </c>
      <c r="M3111" s="169" t="s">
        <v>805</v>
      </c>
      <c r="N3111" s="372" t="s">
        <v>4904</v>
      </c>
      <c r="O3111" s="431" t="s">
        <v>67</v>
      </c>
      <c r="P3111" s="166" t="s">
        <v>35</v>
      </c>
      <c r="Q3111" s="166" t="s">
        <v>4885</v>
      </c>
    </row>
    <row r="3112" spans="1:17" ht="75" customHeight="1" x14ac:dyDescent="0.2">
      <c r="A3112" s="331" t="s">
        <v>5017</v>
      </c>
      <c r="B3112" s="169" t="s">
        <v>5018</v>
      </c>
      <c r="C3112" s="151" t="s">
        <v>5019</v>
      </c>
      <c r="D3112" s="164" t="s">
        <v>5020</v>
      </c>
      <c r="E3112" s="372" t="s">
        <v>504</v>
      </c>
      <c r="F3112" s="166" t="s">
        <v>229</v>
      </c>
      <c r="G3112" s="166">
        <v>44121503</v>
      </c>
      <c r="H3112" s="403" t="s">
        <v>5026</v>
      </c>
      <c r="I3112" s="331">
        <v>16</v>
      </c>
      <c r="J3112" s="403" t="s">
        <v>33</v>
      </c>
      <c r="K3112" s="148"/>
      <c r="L3112" s="149">
        <v>91</v>
      </c>
      <c r="M3112" s="169" t="s">
        <v>805</v>
      </c>
      <c r="N3112" s="372" t="s">
        <v>4904</v>
      </c>
      <c r="O3112" s="431" t="s">
        <v>67</v>
      </c>
      <c r="P3112" s="166" t="s">
        <v>35</v>
      </c>
      <c r="Q3112" s="166" t="s">
        <v>4885</v>
      </c>
    </row>
    <row r="3113" spans="1:17" ht="75" customHeight="1" x14ac:dyDescent="0.2">
      <c r="A3113" s="331" t="s">
        <v>5017</v>
      </c>
      <c r="B3113" s="169" t="s">
        <v>5018</v>
      </c>
      <c r="C3113" s="151" t="s">
        <v>5019</v>
      </c>
      <c r="D3113" s="164" t="s">
        <v>5020</v>
      </c>
      <c r="E3113" s="372" t="s">
        <v>504</v>
      </c>
      <c r="F3113" s="166" t="s">
        <v>229</v>
      </c>
      <c r="G3113" s="166">
        <v>14111530</v>
      </c>
      <c r="H3113" s="403" t="s">
        <v>5027</v>
      </c>
      <c r="I3113" s="331">
        <v>16</v>
      </c>
      <c r="J3113" s="403" t="s">
        <v>33</v>
      </c>
      <c r="K3113" s="148"/>
      <c r="L3113" s="149">
        <v>5</v>
      </c>
      <c r="M3113" s="169" t="s">
        <v>805</v>
      </c>
      <c r="N3113" s="372" t="s">
        <v>4904</v>
      </c>
      <c r="O3113" s="431" t="s">
        <v>67</v>
      </c>
      <c r="P3113" s="166" t="s">
        <v>35</v>
      </c>
      <c r="Q3113" s="166" t="s">
        <v>4885</v>
      </c>
    </row>
    <row r="3114" spans="1:17" ht="75" customHeight="1" x14ac:dyDescent="0.2">
      <c r="A3114" s="331" t="s">
        <v>5028</v>
      </c>
      <c r="B3114" s="169" t="s">
        <v>4565</v>
      </c>
      <c r="C3114" s="151" t="s">
        <v>5029</v>
      </c>
      <c r="D3114" s="164" t="s">
        <v>5030</v>
      </c>
      <c r="E3114" s="372" t="s">
        <v>504</v>
      </c>
      <c r="F3114" s="166" t="s">
        <v>229</v>
      </c>
      <c r="G3114" s="166">
        <v>44111515</v>
      </c>
      <c r="H3114" s="403" t="s">
        <v>5031</v>
      </c>
      <c r="I3114" s="331">
        <v>16</v>
      </c>
      <c r="J3114" s="403" t="s">
        <v>33</v>
      </c>
      <c r="K3114" s="148"/>
      <c r="L3114" s="149">
        <v>50</v>
      </c>
      <c r="M3114" s="169" t="s">
        <v>805</v>
      </c>
      <c r="N3114" s="372" t="s">
        <v>4904</v>
      </c>
      <c r="O3114" s="431" t="s">
        <v>67</v>
      </c>
      <c r="P3114" s="166" t="s">
        <v>35</v>
      </c>
      <c r="Q3114" s="166" t="s">
        <v>4885</v>
      </c>
    </row>
    <row r="3115" spans="1:17" ht="75" customHeight="1" x14ac:dyDescent="0.2">
      <c r="A3115" s="331" t="s">
        <v>5028</v>
      </c>
      <c r="B3115" s="169" t="s">
        <v>4565</v>
      </c>
      <c r="C3115" s="151" t="s">
        <v>5029</v>
      </c>
      <c r="D3115" s="164" t="s">
        <v>5030</v>
      </c>
      <c r="E3115" s="372" t="s">
        <v>504</v>
      </c>
      <c r="F3115" s="166" t="s">
        <v>229</v>
      </c>
      <c r="G3115" s="166">
        <v>44122003</v>
      </c>
      <c r="H3115" s="403" t="s">
        <v>5032</v>
      </c>
      <c r="I3115" s="331">
        <v>16</v>
      </c>
      <c r="J3115" s="403" t="s">
        <v>33</v>
      </c>
      <c r="K3115" s="148"/>
      <c r="L3115" s="149">
        <v>50</v>
      </c>
      <c r="M3115" s="169" t="s">
        <v>805</v>
      </c>
      <c r="N3115" s="372" t="s">
        <v>4904</v>
      </c>
      <c r="O3115" s="431" t="s">
        <v>67</v>
      </c>
      <c r="P3115" s="166" t="s">
        <v>35</v>
      </c>
      <c r="Q3115" s="166" t="s">
        <v>4885</v>
      </c>
    </row>
    <row r="3116" spans="1:17" ht="75" customHeight="1" x14ac:dyDescent="0.2">
      <c r="A3116" s="174" t="s">
        <v>5028</v>
      </c>
      <c r="B3116" s="169" t="s">
        <v>4565</v>
      </c>
      <c r="C3116" s="151" t="s">
        <v>5029</v>
      </c>
      <c r="D3116" s="164" t="s">
        <v>5030</v>
      </c>
      <c r="E3116" s="372" t="s">
        <v>504</v>
      </c>
      <c r="F3116" s="166" t="s">
        <v>229</v>
      </c>
      <c r="G3116" s="166">
        <v>14111807</v>
      </c>
      <c r="H3116" s="403" t="s">
        <v>5033</v>
      </c>
      <c r="I3116" s="432">
        <v>16</v>
      </c>
      <c r="J3116" s="433" t="s">
        <v>33</v>
      </c>
      <c r="K3116" s="148"/>
      <c r="L3116" s="204">
        <v>10</v>
      </c>
      <c r="M3116" s="169" t="s">
        <v>805</v>
      </c>
      <c r="N3116" s="372" t="s">
        <v>4904</v>
      </c>
      <c r="O3116" s="431" t="s">
        <v>67</v>
      </c>
      <c r="P3116" s="166" t="s">
        <v>35</v>
      </c>
      <c r="Q3116" s="166" t="s">
        <v>4885</v>
      </c>
    </row>
    <row r="3117" spans="1:17" ht="75" customHeight="1" x14ac:dyDescent="0.2">
      <c r="A3117" s="331" t="s">
        <v>5028</v>
      </c>
      <c r="B3117" s="169" t="s">
        <v>4565</v>
      </c>
      <c r="C3117" s="151" t="s">
        <v>5029</v>
      </c>
      <c r="D3117" s="164" t="s">
        <v>5030</v>
      </c>
      <c r="E3117" s="372" t="s">
        <v>504</v>
      </c>
      <c r="F3117" s="166" t="s">
        <v>229</v>
      </c>
      <c r="G3117" s="166">
        <v>60121124</v>
      </c>
      <c r="H3117" s="403" t="s">
        <v>5034</v>
      </c>
      <c r="I3117" s="331">
        <v>16</v>
      </c>
      <c r="J3117" s="403" t="s">
        <v>33</v>
      </c>
      <c r="K3117" s="148"/>
      <c r="L3117" s="149">
        <v>4</v>
      </c>
      <c r="M3117" s="169" t="s">
        <v>805</v>
      </c>
      <c r="N3117" s="372" t="s">
        <v>4904</v>
      </c>
      <c r="O3117" s="431" t="s">
        <v>67</v>
      </c>
      <c r="P3117" s="166" t="s">
        <v>35</v>
      </c>
      <c r="Q3117" s="166" t="s">
        <v>4885</v>
      </c>
    </row>
    <row r="3118" spans="1:17" ht="75" customHeight="1" x14ac:dyDescent="0.2">
      <c r="A3118" s="331" t="s">
        <v>5028</v>
      </c>
      <c r="B3118" s="169" t="s">
        <v>4565</v>
      </c>
      <c r="C3118" s="151" t="s">
        <v>5029</v>
      </c>
      <c r="D3118" s="164" t="s">
        <v>5030</v>
      </c>
      <c r="E3118" s="372" t="s">
        <v>504</v>
      </c>
      <c r="F3118" s="166" t="s">
        <v>229</v>
      </c>
      <c r="G3118" s="166">
        <v>31201503</v>
      </c>
      <c r="H3118" s="403" t="s">
        <v>5035</v>
      </c>
      <c r="I3118" s="331">
        <v>16</v>
      </c>
      <c r="J3118" s="403" t="s">
        <v>33</v>
      </c>
      <c r="K3118" s="148"/>
      <c r="L3118" s="149">
        <v>20</v>
      </c>
      <c r="M3118" s="169" t="s">
        <v>805</v>
      </c>
      <c r="N3118" s="372" t="s">
        <v>4904</v>
      </c>
      <c r="O3118" s="431" t="s">
        <v>67</v>
      </c>
      <c r="P3118" s="166" t="s">
        <v>35</v>
      </c>
      <c r="Q3118" s="166" t="s">
        <v>4885</v>
      </c>
    </row>
    <row r="3119" spans="1:17" ht="75" customHeight="1" x14ac:dyDescent="0.2">
      <c r="A3119" s="331" t="s">
        <v>5028</v>
      </c>
      <c r="B3119" s="169" t="s">
        <v>4565</v>
      </c>
      <c r="C3119" s="151" t="s">
        <v>5029</v>
      </c>
      <c r="D3119" s="164" t="s">
        <v>5030</v>
      </c>
      <c r="E3119" s="372" t="s">
        <v>504</v>
      </c>
      <c r="F3119" s="166" t="s">
        <v>229</v>
      </c>
      <c r="G3119" s="166">
        <v>14111530</v>
      </c>
      <c r="H3119" s="403" t="s">
        <v>5036</v>
      </c>
      <c r="I3119" s="331">
        <v>16</v>
      </c>
      <c r="J3119" s="403" t="s">
        <v>33</v>
      </c>
      <c r="K3119" s="148"/>
      <c r="L3119" s="149">
        <v>5</v>
      </c>
      <c r="M3119" s="169" t="s">
        <v>805</v>
      </c>
      <c r="N3119" s="372" t="s">
        <v>4904</v>
      </c>
      <c r="O3119" s="431" t="s">
        <v>67</v>
      </c>
      <c r="P3119" s="166" t="s">
        <v>35</v>
      </c>
      <c r="Q3119" s="166" t="s">
        <v>4885</v>
      </c>
    </row>
    <row r="3120" spans="1:17" ht="75" customHeight="1" x14ac:dyDescent="0.2">
      <c r="A3120" s="331" t="s">
        <v>5028</v>
      </c>
      <c r="B3120" s="169" t="s">
        <v>4565</v>
      </c>
      <c r="C3120" s="151" t="s">
        <v>5029</v>
      </c>
      <c r="D3120" s="164" t="s">
        <v>5030</v>
      </c>
      <c r="E3120" s="372" t="s">
        <v>504</v>
      </c>
      <c r="F3120" s="166" t="s">
        <v>229</v>
      </c>
      <c r="G3120" s="166">
        <v>14111519</v>
      </c>
      <c r="H3120" s="403" t="s">
        <v>5037</v>
      </c>
      <c r="I3120" s="331">
        <v>16</v>
      </c>
      <c r="J3120" s="403" t="s">
        <v>33</v>
      </c>
      <c r="K3120" s="148"/>
      <c r="L3120" s="149">
        <v>15</v>
      </c>
      <c r="M3120" s="169" t="s">
        <v>805</v>
      </c>
      <c r="N3120" s="372" t="s">
        <v>4904</v>
      </c>
      <c r="O3120" s="431" t="s">
        <v>67</v>
      </c>
      <c r="P3120" s="166" t="s">
        <v>35</v>
      </c>
      <c r="Q3120" s="166" t="s">
        <v>4885</v>
      </c>
    </row>
    <row r="3121" spans="1:17" ht="75" customHeight="1" x14ac:dyDescent="0.2">
      <c r="A3121" s="331" t="s">
        <v>5028</v>
      </c>
      <c r="B3121" s="169" t="s">
        <v>4565</v>
      </c>
      <c r="C3121" s="151" t="s">
        <v>5029</v>
      </c>
      <c r="D3121" s="164" t="s">
        <v>5030</v>
      </c>
      <c r="E3121" s="372" t="s">
        <v>504</v>
      </c>
      <c r="F3121" s="166" t="s">
        <v>229</v>
      </c>
      <c r="G3121" s="166"/>
      <c r="H3121" s="403" t="s">
        <v>5038</v>
      </c>
      <c r="I3121" s="331">
        <v>16</v>
      </c>
      <c r="J3121" s="403" t="s">
        <v>33</v>
      </c>
      <c r="K3121" s="148"/>
      <c r="L3121" s="149">
        <v>1</v>
      </c>
      <c r="M3121" s="169" t="s">
        <v>805</v>
      </c>
      <c r="N3121" s="372" t="s">
        <v>4527</v>
      </c>
      <c r="O3121" s="431"/>
      <c r="P3121" s="166"/>
      <c r="Q3121" s="166"/>
    </row>
    <row r="3122" spans="1:17" ht="75" customHeight="1" x14ac:dyDescent="0.2">
      <c r="A3122" s="331" t="s">
        <v>4891</v>
      </c>
      <c r="B3122" s="169" t="s">
        <v>4879</v>
      </c>
      <c r="C3122" s="151" t="s">
        <v>5039</v>
      </c>
      <c r="D3122" s="164" t="s">
        <v>5040</v>
      </c>
      <c r="E3122" s="372" t="s">
        <v>5041</v>
      </c>
      <c r="F3122" s="166" t="s">
        <v>233</v>
      </c>
      <c r="G3122" s="166">
        <v>15101500</v>
      </c>
      <c r="H3122" s="403" t="s">
        <v>5042</v>
      </c>
      <c r="I3122" s="331">
        <v>10</v>
      </c>
      <c r="J3122" s="403" t="s">
        <v>33</v>
      </c>
      <c r="K3122" s="148">
        <v>1565520000</v>
      </c>
      <c r="L3122" s="149">
        <v>1</v>
      </c>
      <c r="M3122" s="169" t="s">
        <v>805</v>
      </c>
      <c r="N3122" s="372" t="s">
        <v>5043</v>
      </c>
      <c r="O3122" s="431" t="s">
        <v>127</v>
      </c>
      <c r="P3122" s="166" t="s">
        <v>68</v>
      </c>
      <c r="Q3122" s="166" t="s">
        <v>5044</v>
      </c>
    </row>
    <row r="3123" spans="1:17" ht="75" customHeight="1" x14ac:dyDescent="0.2">
      <c r="A3123" s="331" t="s">
        <v>4891</v>
      </c>
      <c r="B3123" s="169" t="s">
        <v>4879</v>
      </c>
      <c r="C3123" s="151" t="s">
        <v>5039</v>
      </c>
      <c r="D3123" s="164" t="s">
        <v>5040</v>
      </c>
      <c r="E3123" s="372" t="s">
        <v>5041</v>
      </c>
      <c r="F3123" s="166" t="s">
        <v>233</v>
      </c>
      <c r="G3123" s="166">
        <v>15101500</v>
      </c>
      <c r="H3123" s="403" t="s">
        <v>5045</v>
      </c>
      <c r="I3123" s="331">
        <v>10</v>
      </c>
      <c r="J3123" s="403" t="s">
        <v>33</v>
      </c>
      <c r="K3123" s="148">
        <v>1000000000</v>
      </c>
      <c r="L3123" s="149">
        <v>1</v>
      </c>
      <c r="M3123" s="169" t="s">
        <v>805</v>
      </c>
      <c r="N3123" s="372" t="s">
        <v>5043</v>
      </c>
      <c r="O3123" s="431" t="s">
        <v>80</v>
      </c>
      <c r="P3123" s="166" t="s">
        <v>901</v>
      </c>
      <c r="Q3123" s="166" t="s">
        <v>5044</v>
      </c>
    </row>
    <row r="3124" spans="1:17" ht="75" customHeight="1" x14ac:dyDescent="0.2">
      <c r="A3124" s="331" t="s">
        <v>4891</v>
      </c>
      <c r="B3124" s="169" t="s">
        <v>4879</v>
      </c>
      <c r="C3124" s="151" t="s">
        <v>5039</v>
      </c>
      <c r="D3124" s="164" t="s">
        <v>5040</v>
      </c>
      <c r="E3124" s="372" t="s">
        <v>5041</v>
      </c>
      <c r="F3124" s="166" t="s">
        <v>233</v>
      </c>
      <c r="G3124" s="166">
        <v>15101500</v>
      </c>
      <c r="H3124" s="403" t="s">
        <v>5046</v>
      </c>
      <c r="I3124" s="331">
        <v>10</v>
      </c>
      <c r="J3124" s="403" t="s">
        <v>230</v>
      </c>
      <c r="K3124" s="148">
        <v>685980000</v>
      </c>
      <c r="L3124" s="149">
        <v>1</v>
      </c>
      <c r="M3124" s="169" t="s">
        <v>805</v>
      </c>
      <c r="N3124" s="372" t="s">
        <v>5043</v>
      </c>
      <c r="O3124" s="431" t="s">
        <v>127</v>
      </c>
      <c r="P3124" s="166" t="s">
        <v>127</v>
      </c>
      <c r="Q3124" s="166" t="s">
        <v>5047</v>
      </c>
    </row>
    <row r="3125" spans="1:17" ht="75" customHeight="1" x14ac:dyDescent="0.2">
      <c r="A3125" s="331" t="s">
        <v>4891</v>
      </c>
      <c r="B3125" s="169" t="s">
        <v>4879</v>
      </c>
      <c r="C3125" s="151" t="s">
        <v>5039</v>
      </c>
      <c r="D3125" s="164" t="s">
        <v>5040</v>
      </c>
      <c r="E3125" s="372" t="s">
        <v>5041</v>
      </c>
      <c r="F3125" s="166" t="s">
        <v>233</v>
      </c>
      <c r="G3125" s="166">
        <v>15101500</v>
      </c>
      <c r="H3125" s="403" t="s">
        <v>5048</v>
      </c>
      <c r="I3125" s="331">
        <v>10</v>
      </c>
      <c r="J3125" s="403" t="s">
        <v>33</v>
      </c>
      <c r="K3125" s="148">
        <v>24000000</v>
      </c>
      <c r="L3125" s="149">
        <v>1</v>
      </c>
      <c r="M3125" s="169" t="s">
        <v>805</v>
      </c>
      <c r="N3125" s="372" t="s">
        <v>5043</v>
      </c>
      <c r="O3125" s="431" t="s">
        <v>80</v>
      </c>
      <c r="P3125" s="166" t="s">
        <v>901</v>
      </c>
      <c r="Q3125" s="166" t="s">
        <v>5044</v>
      </c>
    </row>
    <row r="3126" spans="1:17" ht="75" customHeight="1" x14ac:dyDescent="0.2">
      <c r="A3126" s="331" t="s">
        <v>4891</v>
      </c>
      <c r="B3126" s="169" t="s">
        <v>4879</v>
      </c>
      <c r="C3126" s="151" t="s">
        <v>5039</v>
      </c>
      <c r="D3126" s="164" t="s">
        <v>5040</v>
      </c>
      <c r="E3126" s="372" t="s">
        <v>5041</v>
      </c>
      <c r="F3126" s="166" t="s">
        <v>233</v>
      </c>
      <c r="G3126" s="166">
        <v>15101500</v>
      </c>
      <c r="H3126" s="403" t="s">
        <v>5049</v>
      </c>
      <c r="I3126" s="331">
        <v>10</v>
      </c>
      <c r="J3126" s="403" t="s">
        <v>33</v>
      </c>
      <c r="K3126" s="148">
        <v>136000000</v>
      </c>
      <c r="L3126" s="149">
        <v>1</v>
      </c>
      <c r="M3126" s="169" t="s">
        <v>805</v>
      </c>
      <c r="N3126" s="372" t="s">
        <v>5043</v>
      </c>
      <c r="O3126" s="431" t="s">
        <v>127</v>
      </c>
      <c r="P3126" s="166" t="s">
        <v>68</v>
      </c>
      <c r="Q3126" s="166" t="s">
        <v>5044</v>
      </c>
    </row>
    <row r="3127" spans="1:17" ht="75" customHeight="1" x14ac:dyDescent="0.2">
      <c r="A3127" s="331" t="s">
        <v>4891</v>
      </c>
      <c r="B3127" s="169" t="s">
        <v>4879</v>
      </c>
      <c r="C3127" s="151" t="s">
        <v>5039</v>
      </c>
      <c r="D3127" s="164" t="s">
        <v>5040</v>
      </c>
      <c r="E3127" s="372" t="s">
        <v>5041</v>
      </c>
      <c r="F3127" s="166" t="s">
        <v>233</v>
      </c>
      <c r="G3127" s="166">
        <v>15101500</v>
      </c>
      <c r="H3127" s="403" t="s">
        <v>5050</v>
      </c>
      <c r="I3127" s="331">
        <v>10</v>
      </c>
      <c r="J3127" s="403" t="s">
        <v>230</v>
      </c>
      <c r="K3127" s="148">
        <v>20000000</v>
      </c>
      <c r="L3127" s="149">
        <v>1</v>
      </c>
      <c r="M3127" s="169" t="s">
        <v>805</v>
      </c>
      <c r="N3127" s="372" t="s">
        <v>5043</v>
      </c>
      <c r="O3127" s="431" t="s">
        <v>127</v>
      </c>
      <c r="P3127" s="166" t="s">
        <v>127</v>
      </c>
      <c r="Q3127" s="166" t="s">
        <v>5047</v>
      </c>
    </row>
    <row r="3128" spans="1:17" ht="75" customHeight="1" x14ac:dyDescent="0.2">
      <c r="A3128" s="331" t="s">
        <v>4891</v>
      </c>
      <c r="B3128" s="169" t="s">
        <v>4879</v>
      </c>
      <c r="C3128" s="151" t="s">
        <v>5039</v>
      </c>
      <c r="D3128" s="164" t="s">
        <v>5040</v>
      </c>
      <c r="E3128" s="372" t="s">
        <v>5041</v>
      </c>
      <c r="F3128" s="166" t="s">
        <v>233</v>
      </c>
      <c r="G3128" s="166">
        <v>15101500</v>
      </c>
      <c r="H3128" s="403" t="s">
        <v>5051</v>
      </c>
      <c r="I3128" s="331">
        <v>10</v>
      </c>
      <c r="J3128" s="403" t="s">
        <v>230</v>
      </c>
      <c r="K3128" s="148">
        <v>2700000</v>
      </c>
      <c r="L3128" s="149">
        <v>1</v>
      </c>
      <c r="M3128" s="169" t="s">
        <v>805</v>
      </c>
      <c r="N3128" s="372" t="s">
        <v>5052</v>
      </c>
      <c r="O3128" s="431" t="s">
        <v>127</v>
      </c>
      <c r="P3128" s="166" t="s">
        <v>127</v>
      </c>
      <c r="Q3128" s="166" t="s">
        <v>5047</v>
      </c>
    </row>
    <row r="3129" spans="1:17" ht="75" customHeight="1" x14ac:dyDescent="0.2">
      <c r="A3129" s="331" t="s">
        <v>4891</v>
      </c>
      <c r="B3129" s="169" t="s">
        <v>4879</v>
      </c>
      <c r="C3129" s="151" t="s">
        <v>5039</v>
      </c>
      <c r="D3129" s="164" t="s">
        <v>5040</v>
      </c>
      <c r="E3129" s="372" t="s">
        <v>5041</v>
      </c>
      <c r="F3129" s="166" t="s">
        <v>233</v>
      </c>
      <c r="G3129" s="166">
        <v>15101500</v>
      </c>
      <c r="H3129" s="403" t="s">
        <v>5053</v>
      </c>
      <c r="I3129" s="331">
        <v>10</v>
      </c>
      <c r="J3129" s="403" t="s">
        <v>33</v>
      </c>
      <c r="K3129" s="148">
        <v>4800000</v>
      </c>
      <c r="L3129" s="149">
        <v>1</v>
      </c>
      <c r="M3129" s="169" t="s">
        <v>805</v>
      </c>
      <c r="N3129" s="372" t="s">
        <v>5052</v>
      </c>
      <c r="O3129" s="431" t="s">
        <v>80</v>
      </c>
      <c r="P3129" s="166" t="s">
        <v>901</v>
      </c>
      <c r="Q3129" s="166" t="s">
        <v>5044</v>
      </c>
    </row>
    <row r="3130" spans="1:17" ht="75" customHeight="1" x14ac:dyDescent="0.2">
      <c r="A3130" s="331" t="s">
        <v>4891</v>
      </c>
      <c r="B3130" s="169" t="s">
        <v>4879</v>
      </c>
      <c r="C3130" s="151" t="s">
        <v>5039</v>
      </c>
      <c r="D3130" s="164" t="s">
        <v>5040</v>
      </c>
      <c r="E3130" s="372" t="s">
        <v>5041</v>
      </c>
      <c r="F3130" s="166" t="s">
        <v>233</v>
      </c>
      <c r="G3130" s="166">
        <v>15101500</v>
      </c>
      <c r="H3130" s="403" t="s">
        <v>5054</v>
      </c>
      <c r="I3130" s="331">
        <v>10</v>
      </c>
      <c r="J3130" s="403" t="s">
        <v>33</v>
      </c>
      <c r="K3130" s="148">
        <v>10000000</v>
      </c>
      <c r="L3130" s="149">
        <v>1</v>
      </c>
      <c r="M3130" s="169" t="s">
        <v>805</v>
      </c>
      <c r="N3130" s="372" t="s">
        <v>5052</v>
      </c>
      <c r="O3130" s="431" t="s">
        <v>127</v>
      </c>
      <c r="P3130" s="166" t="s">
        <v>68</v>
      </c>
      <c r="Q3130" s="166" t="s">
        <v>5044</v>
      </c>
    </row>
    <row r="3131" spans="1:17" ht="75" customHeight="1" x14ac:dyDescent="0.2">
      <c r="A3131" s="331" t="s">
        <v>4886</v>
      </c>
      <c r="B3131" s="169" t="s">
        <v>4887</v>
      </c>
      <c r="C3131" s="151" t="s">
        <v>4901</v>
      </c>
      <c r="D3131" s="164" t="s">
        <v>4902</v>
      </c>
      <c r="E3131" s="372" t="s">
        <v>5041</v>
      </c>
      <c r="F3131" s="166" t="s">
        <v>233</v>
      </c>
      <c r="G3131" s="166">
        <v>15101500</v>
      </c>
      <c r="H3131" s="403" t="s">
        <v>5055</v>
      </c>
      <c r="I3131" s="331">
        <v>10</v>
      </c>
      <c r="J3131" s="403" t="s">
        <v>230</v>
      </c>
      <c r="K3131" s="148">
        <v>160500000</v>
      </c>
      <c r="L3131" s="149">
        <v>1</v>
      </c>
      <c r="M3131" s="169" t="s">
        <v>805</v>
      </c>
      <c r="N3131" s="372" t="s">
        <v>5043</v>
      </c>
      <c r="O3131" s="431" t="s">
        <v>127</v>
      </c>
      <c r="P3131" s="166" t="s">
        <v>127</v>
      </c>
      <c r="Q3131" s="166" t="s">
        <v>5047</v>
      </c>
    </row>
    <row r="3132" spans="1:17" ht="75" customHeight="1" x14ac:dyDescent="0.2">
      <c r="A3132" s="331" t="s">
        <v>4886</v>
      </c>
      <c r="B3132" s="169" t="s">
        <v>4887</v>
      </c>
      <c r="C3132" s="151" t="s">
        <v>4901</v>
      </c>
      <c r="D3132" s="164" t="s">
        <v>4902</v>
      </c>
      <c r="E3132" s="372" t="s">
        <v>5041</v>
      </c>
      <c r="F3132" s="166" t="s">
        <v>233</v>
      </c>
      <c r="G3132" s="166">
        <v>15101500</v>
      </c>
      <c r="H3132" s="403" t="s">
        <v>5056</v>
      </c>
      <c r="I3132" s="331">
        <v>10</v>
      </c>
      <c r="J3132" s="403" t="s">
        <v>33</v>
      </c>
      <c r="K3132" s="148">
        <v>438600000</v>
      </c>
      <c r="L3132" s="149">
        <v>1</v>
      </c>
      <c r="M3132" s="169" t="s">
        <v>805</v>
      </c>
      <c r="N3132" s="372" t="s">
        <v>5043</v>
      </c>
      <c r="O3132" s="431" t="s">
        <v>127</v>
      </c>
      <c r="P3132" s="166" t="s">
        <v>68</v>
      </c>
      <c r="Q3132" s="166" t="s">
        <v>5044</v>
      </c>
    </row>
    <row r="3133" spans="1:17" ht="75" customHeight="1" x14ac:dyDescent="0.2">
      <c r="A3133" s="331" t="s">
        <v>4886</v>
      </c>
      <c r="B3133" s="169" t="s">
        <v>4887</v>
      </c>
      <c r="C3133" s="151" t="s">
        <v>4901</v>
      </c>
      <c r="D3133" s="164" t="s">
        <v>4902</v>
      </c>
      <c r="E3133" s="372" t="s">
        <v>5041</v>
      </c>
      <c r="F3133" s="166" t="s">
        <v>233</v>
      </c>
      <c r="G3133" s="166">
        <v>15101500</v>
      </c>
      <c r="H3133" s="403" t="s">
        <v>5057</v>
      </c>
      <c r="I3133" s="331">
        <v>10</v>
      </c>
      <c r="J3133" s="403" t="s">
        <v>33</v>
      </c>
      <c r="K3133" s="148">
        <v>510140000</v>
      </c>
      <c r="L3133" s="149">
        <v>1</v>
      </c>
      <c r="M3133" s="169" t="s">
        <v>805</v>
      </c>
      <c r="N3133" s="372" t="s">
        <v>5043</v>
      </c>
      <c r="O3133" s="431" t="s">
        <v>127</v>
      </c>
      <c r="P3133" s="166" t="s">
        <v>68</v>
      </c>
      <c r="Q3133" s="166" t="s">
        <v>5044</v>
      </c>
    </row>
    <row r="3134" spans="1:17" ht="75" customHeight="1" x14ac:dyDescent="0.2">
      <c r="A3134" s="331" t="s">
        <v>4886</v>
      </c>
      <c r="B3134" s="169" t="s">
        <v>4887</v>
      </c>
      <c r="C3134" s="151" t="s">
        <v>4901</v>
      </c>
      <c r="D3134" s="164" t="s">
        <v>4902</v>
      </c>
      <c r="E3134" s="372" t="s">
        <v>5041</v>
      </c>
      <c r="F3134" s="166" t="s">
        <v>233</v>
      </c>
      <c r="G3134" s="166">
        <v>15101500</v>
      </c>
      <c r="H3134" s="403" t="s">
        <v>5058</v>
      </c>
      <c r="I3134" s="331">
        <v>10</v>
      </c>
      <c r="J3134" s="403" t="s">
        <v>33</v>
      </c>
      <c r="K3134" s="148">
        <v>220000000</v>
      </c>
      <c r="L3134" s="149">
        <v>1</v>
      </c>
      <c r="M3134" s="169" t="s">
        <v>805</v>
      </c>
      <c r="N3134" s="372" t="s">
        <v>5043</v>
      </c>
      <c r="O3134" s="431" t="s">
        <v>80</v>
      </c>
      <c r="P3134" s="166" t="s">
        <v>901</v>
      </c>
      <c r="Q3134" s="166" t="s">
        <v>5044</v>
      </c>
    </row>
    <row r="3135" spans="1:17" ht="75" customHeight="1" x14ac:dyDescent="0.2">
      <c r="A3135" s="331" t="s">
        <v>4886</v>
      </c>
      <c r="B3135" s="169" t="s">
        <v>4887</v>
      </c>
      <c r="C3135" s="151" t="s">
        <v>4901</v>
      </c>
      <c r="D3135" s="164" t="s">
        <v>4902</v>
      </c>
      <c r="E3135" s="372" t="s">
        <v>5041</v>
      </c>
      <c r="F3135" s="166" t="s">
        <v>233</v>
      </c>
      <c r="G3135" s="166">
        <v>15101500</v>
      </c>
      <c r="H3135" s="403" t="s">
        <v>5059</v>
      </c>
      <c r="I3135" s="432">
        <v>10</v>
      </c>
      <c r="J3135" s="433" t="s">
        <v>230</v>
      </c>
      <c r="K3135" s="148">
        <v>6380000</v>
      </c>
      <c r="L3135" s="204">
        <v>1</v>
      </c>
      <c r="M3135" s="169" t="s">
        <v>805</v>
      </c>
      <c r="N3135" s="372" t="s">
        <v>5043</v>
      </c>
      <c r="O3135" s="431" t="s">
        <v>127</v>
      </c>
      <c r="P3135" s="166" t="s">
        <v>127</v>
      </c>
      <c r="Q3135" s="166" t="s">
        <v>5047</v>
      </c>
    </row>
    <row r="3136" spans="1:17" ht="75" customHeight="1" x14ac:dyDescent="0.2">
      <c r="A3136" s="331" t="s">
        <v>4886</v>
      </c>
      <c r="B3136" s="169" t="s">
        <v>4887</v>
      </c>
      <c r="C3136" s="151" t="s">
        <v>4901</v>
      </c>
      <c r="D3136" s="164" t="s">
        <v>4902</v>
      </c>
      <c r="E3136" s="372" t="s">
        <v>5041</v>
      </c>
      <c r="F3136" s="166" t="s">
        <v>233</v>
      </c>
      <c r="G3136" s="166">
        <v>15101500</v>
      </c>
      <c r="H3136" s="403" t="s">
        <v>5060</v>
      </c>
      <c r="I3136" s="331">
        <v>10</v>
      </c>
      <c r="J3136" s="403" t="s">
        <v>33</v>
      </c>
      <c r="K3136" s="148">
        <v>39042000</v>
      </c>
      <c r="L3136" s="149">
        <v>1</v>
      </c>
      <c r="M3136" s="169" t="s">
        <v>805</v>
      </c>
      <c r="N3136" s="372" t="s">
        <v>5043</v>
      </c>
      <c r="O3136" s="431" t="s">
        <v>127</v>
      </c>
      <c r="P3136" s="166" t="s">
        <v>68</v>
      </c>
      <c r="Q3136" s="166" t="s">
        <v>5044</v>
      </c>
    </row>
    <row r="3137" spans="1:17" ht="75" customHeight="1" x14ac:dyDescent="0.2">
      <c r="A3137" s="331" t="s">
        <v>4886</v>
      </c>
      <c r="B3137" s="169" t="s">
        <v>4887</v>
      </c>
      <c r="C3137" s="151" t="s">
        <v>4901</v>
      </c>
      <c r="D3137" s="164" t="s">
        <v>4902</v>
      </c>
      <c r="E3137" s="372" t="s">
        <v>5041</v>
      </c>
      <c r="F3137" s="166" t="s">
        <v>233</v>
      </c>
      <c r="G3137" s="166">
        <v>15101500</v>
      </c>
      <c r="H3137" s="403" t="s">
        <v>5061</v>
      </c>
      <c r="I3137" s="331">
        <v>10</v>
      </c>
      <c r="J3137" s="403" t="s">
        <v>33</v>
      </c>
      <c r="K3137" s="148">
        <v>8500000</v>
      </c>
      <c r="L3137" s="149">
        <v>1</v>
      </c>
      <c r="M3137" s="169" t="s">
        <v>805</v>
      </c>
      <c r="N3137" s="372" t="s">
        <v>5043</v>
      </c>
      <c r="O3137" s="431" t="s">
        <v>80</v>
      </c>
      <c r="P3137" s="166" t="s">
        <v>901</v>
      </c>
      <c r="Q3137" s="166" t="s">
        <v>5044</v>
      </c>
    </row>
    <row r="3138" spans="1:17" ht="75" customHeight="1" x14ac:dyDescent="0.2">
      <c r="A3138" s="331" t="s">
        <v>4886</v>
      </c>
      <c r="B3138" s="169" t="s">
        <v>4887</v>
      </c>
      <c r="C3138" s="151" t="s">
        <v>4901</v>
      </c>
      <c r="D3138" s="164" t="s">
        <v>4902</v>
      </c>
      <c r="E3138" s="372" t="s">
        <v>5041</v>
      </c>
      <c r="F3138" s="166" t="s">
        <v>233</v>
      </c>
      <c r="G3138" s="166">
        <v>15101500</v>
      </c>
      <c r="H3138" s="403" t="s">
        <v>5062</v>
      </c>
      <c r="I3138" s="331">
        <v>10</v>
      </c>
      <c r="J3138" s="403" t="s">
        <v>230</v>
      </c>
      <c r="K3138" s="148">
        <v>156600000</v>
      </c>
      <c r="L3138" s="149">
        <v>1</v>
      </c>
      <c r="M3138" s="169" t="s">
        <v>805</v>
      </c>
      <c r="N3138" s="372" t="s">
        <v>5043</v>
      </c>
      <c r="O3138" s="431" t="s">
        <v>127</v>
      </c>
      <c r="P3138" s="166" t="s">
        <v>127</v>
      </c>
      <c r="Q3138" s="166" t="s">
        <v>5047</v>
      </c>
    </row>
    <row r="3139" spans="1:17" ht="75" customHeight="1" x14ac:dyDescent="0.2">
      <c r="A3139" s="331" t="s">
        <v>4886</v>
      </c>
      <c r="B3139" s="169" t="s">
        <v>4887</v>
      </c>
      <c r="C3139" s="151" t="s">
        <v>4901</v>
      </c>
      <c r="D3139" s="164" t="s">
        <v>4902</v>
      </c>
      <c r="E3139" s="372" t="s">
        <v>5041</v>
      </c>
      <c r="F3139" s="166" t="s">
        <v>233</v>
      </c>
      <c r="G3139" s="166">
        <v>15101500</v>
      </c>
      <c r="H3139" s="403" t="s">
        <v>5063</v>
      </c>
      <c r="I3139" s="331">
        <v>10</v>
      </c>
      <c r="J3139" s="403" t="s">
        <v>33</v>
      </c>
      <c r="K3139" s="148">
        <v>1585198000</v>
      </c>
      <c r="L3139" s="149">
        <v>1</v>
      </c>
      <c r="M3139" s="169" t="s">
        <v>805</v>
      </c>
      <c r="N3139" s="372" t="s">
        <v>5043</v>
      </c>
      <c r="O3139" s="431" t="s">
        <v>127</v>
      </c>
      <c r="P3139" s="166" t="s">
        <v>68</v>
      </c>
      <c r="Q3139" s="166" t="s">
        <v>5044</v>
      </c>
    </row>
    <row r="3140" spans="1:17" ht="75" customHeight="1" x14ac:dyDescent="0.2">
      <c r="A3140" s="331" t="s">
        <v>4886</v>
      </c>
      <c r="B3140" s="169" t="s">
        <v>4887</v>
      </c>
      <c r="C3140" s="151" t="s">
        <v>4901</v>
      </c>
      <c r="D3140" s="164" t="s">
        <v>4902</v>
      </c>
      <c r="E3140" s="372" t="s">
        <v>5041</v>
      </c>
      <c r="F3140" s="166" t="s">
        <v>233</v>
      </c>
      <c r="G3140" s="166">
        <v>15101500</v>
      </c>
      <c r="H3140" s="403" t="s">
        <v>5064</v>
      </c>
      <c r="I3140" s="331">
        <v>10</v>
      </c>
      <c r="J3140" s="403" t="s">
        <v>33</v>
      </c>
      <c r="K3140" s="148">
        <v>350000000</v>
      </c>
      <c r="L3140" s="149">
        <v>1</v>
      </c>
      <c r="M3140" s="169" t="s">
        <v>805</v>
      </c>
      <c r="N3140" s="372" t="s">
        <v>5043</v>
      </c>
      <c r="O3140" s="431" t="s">
        <v>80</v>
      </c>
      <c r="P3140" s="166" t="s">
        <v>901</v>
      </c>
      <c r="Q3140" s="166" t="s">
        <v>5044</v>
      </c>
    </row>
    <row r="3141" spans="1:17" ht="75" customHeight="1" x14ac:dyDescent="0.2">
      <c r="A3141" s="331" t="s">
        <v>4886</v>
      </c>
      <c r="B3141" s="169" t="s">
        <v>4887</v>
      </c>
      <c r="C3141" s="151" t="s">
        <v>4901</v>
      </c>
      <c r="D3141" s="164" t="s">
        <v>4902</v>
      </c>
      <c r="E3141" s="372" t="s">
        <v>5041</v>
      </c>
      <c r="F3141" s="166" t="s">
        <v>233</v>
      </c>
      <c r="G3141" s="166">
        <v>15101500</v>
      </c>
      <c r="H3141" s="403" t="s">
        <v>5065</v>
      </c>
      <c r="I3141" s="331">
        <v>10</v>
      </c>
      <c r="J3141" s="403" t="s">
        <v>230</v>
      </c>
      <c r="K3141" s="148">
        <v>700000</v>
      </c>
      <c r="L3141" s="149">
        <v>1</v>
      </c>
      <c r="M3141" s="169" t="s">
        <v>805</v>
      </c>
      <c r="N3141" s="372" t="s">
        <v>5043</v>
      </c>
      <c r="O3141" s="431" t="s">
        <v>127</v>
      </c>
      <c r="P3141" s="166" t="s">
        <v>127</v>
      </c>
      <c r="Q3141" s="166" t="s">
        <v>5047</v>
      </c>
    </row>
    <row r="3142" spans="1:17" ht="75" customHeight="1" x14ac:dyDescent="0.2">
      <c r="A3142" s="331" t="s">
        <v>4886</v>
      </c>
      <c r="B3142" s="169" t="s">
        <v>4887</v>
      </c>
      <c r="C3142" s="151" t="s">
        <v>4901</v>
      </c>
      <c r="D3142" s="164" t="s">
        <v>4902</v>
      </c>
      <c r="E3142" s="372" t="s">
        <v>5041</v>
      </c>
      <c r="F3142" s="166" t="s">
        <v>233</v>
      </c>
      <c r="G3142" s="166">
        <v>15101500</v>
      </c>
      <c r="H3142" s="403" t="s">
        <v>5066</v>
      </c>
      <c r="I3142" s="331">
        <v>10</v>
      </c>
      <c r="J3142" s="403" t="s">
        <v>33</v>
      </c>
      <c r="K3142" s="148">
        <v>5800000</v>
      </c>
      <c r="L3142" s="149">
        <v>1</v>
      </c>
      <c r="M3142" s="169" t="s">
        <v>805</v>
      </c>
      <c r="N3142" s="372" t="s">
        <v>5043</v>
      </c>
      <c r="O3142" s="431" t="s">
        <v>127</v>
      </c>
      <c r="P3142" s="166" t="s">
        <v>68</v>
      </c>
      <c r="Q3142" s="166" t="s">
        <v>5044</v>
      </c>
    </row>
    <row r="3143" spans="1:17" ht="75" customHeight="1" x14ac:dyDescent="0.2">
      <c r="A3143" s="331" t="s">
        <v>4886</v>
      </c>
      <c r="B3143" s="169" t="s">
        <v>4887</v>
      </c>
      <c r="C3143" s="151" t="s">
        <v>4901</v>
      </c>
      <c r="D3143" s="164" t="s">
        <v>4902</v>
      </c>
      <c r="E3143" s="372" t="s">
        <v>5041</v>
      </c>
      <c r="F3143" s="166" t="s">
        <v>233</v>
      </c>
      <c r="G3143" s="166">
        <v>15101500</v>
      </c>
      <c r="H3143" s="403" t="s">
        <v>5067</v>
      </c>
      <c r="I3143" s="331">
        <v>10</v>
      </c>
      <c r="J3143" s="403" t="s">
        <v>33</v>
      </c>
      <c r="K3143" s="148">
        <v>1300000</v>
      </c>
      <c r="L3143" s="149">
        <v>1</v>
      </c>
      <c r="M3143" s="169" t="s">
        <v>805</v>
      </c>
      <c r="N3143" s="372" t="s">
        <v>5052</v>
      </c>
      <c r="O3143" s="431" t="s">
        <v>80</v>
      </c>
      <c r="P3143" s="166" t="s">
        <v>901</v>
      </c>
      <c r="Q3143" s="166" t="s">
        <v>5044</v>
      </c>
    </row>
    <row r="3144" spans="1:17" ht="75" customHeight="1" x14ac:dyDescent="0.2">
      <c r="A3144" s="331" t="s">
        <v>4946</v>
      </c>
      <c r="B3144" s="169" t="s">
        <v>4947</v>
      </c>
      <c r="C3144" s="151" t="s">
        <v>4901</v>
      </c>
      <c r="D3144" s="164" t="s">
        <v>4902</v>
      </c>
      <c r="E3144" s="372" t="s">
        <v>5041</v>
      </c>
      <c r="F3144" s="166" t="s">
        <v>233</v>
      </c>
      <c r="G3144" s="166">
        <v>15101500</v>
      </c>
      <c r="H3144" s="403" t="s">
        <v>5068</v>
      </c>
      <c r="I3144" s="331">
        <v>10</v>
      </c>
      <c r="J3144" s="403" t="s">
        <v>230</v>
      </c>
      <c r="K3144" s="148">
        <v>61000000</v>
      </c>
      <c r="L3144" s="149">
        <v>1</v>
      </c>
      <c r="M3144" s="169" t="s">
        <v>805</v>
      </c>
      <c r="N3144" s="372" t="s">
        <v>5043</v>
      </c>
      <c r="O3144" s="431" t="s">
        <v>127</v>
      </c>
      <c r="P3144" s="166" t="s">
        <v>127</v>
      </c>
      <c r="Q3144" s="166" t="s">
        <v>5047</v>
      </c>
    </row>
    <row r="3145" spans="1:17" ht="75" customHeight="1" x14ac:dyDescent="0.2">
      <c r="A3145" s="331" t="s">
        <v>4946</v>
      </c>
      <c r="B3145" s="169" t="s">
        <v>4947</v>
      </c>
      <c r="C3145" s="151" t="s">
        <v>4901</v>
      </c>
      <c r="D3145" s="164" t="s">
        <v>4902</v>
      </c>
      <c r="E3145" s="372" t="s">
        <v>5041</v>
      </c>
      <c r="F3145" s="166" t="s">
        <v>233</v>
      </c>
      <c r="G3145" s="166">
        <v>15101500</v>
      </c>
      <c r="H3145" s="403" t="s">
        <v>5069</v>
      </c>
      <c r="I3145" s="331">
        <v>10</v>
      </c>
      <c r="J3145" s="403" t="s">
        <v>33</v>
      </c>
      <c r="K3145" s="148">
        <v>622590000</v>
      </c>
      <c r="L3145" s="149">
        <v>1</v>
      </c>
      <c r="M3145" s="169" t="s">
        <v>805</v>
      </c>
      <c r="N3145" s="372" t="s">
        <v>5043</v>
      </c>
      <c r="O3145" s="431" t="s">
        <v>127</v>
      </c>
      <c r="P3145" s="166" t="s">
        <v>68</v>
      </c>
      <c r="Q3145" s="166" t="s">
        <v>5044</v>
      </c>
    </row>
    <row r="3146" spans="1:17" ht="75" customHeight="1" x14ac:dyDescent="0.2">
      <c r="A3146" s="331" t="s">
        <v>4946</v>
      </c>
      <c r="B3146" s="169" t="s">
        <v>4947</v>
      </c>
      <c r="C3146" s="151" t="s">
        <v>4901</v>
      </c>
      <c r="D3146" s="164" t="s">
        <v>4902</v>
      </c>
      <c r="E3146" s="372" t="s">
        <v>5041</v>
      </c>
      <c r="F3146" s="166" t="s">
        <v>233</v>
      </c>
      <c r="G3146" s="166">
        <v>15101500</v>
      </c>
      <c r="H3146" s="403" t="s">
        <v>5070</v>
      </c>
      <c r="I3146" s="331">
        <v>10</v>
      </c>
      <c r="J3146" s="403" t="s">
        <v>33</v>
      </c>
      <c r="K3146" s="148">
        <v>50000000</v>
      </c>
      <c r="L3146" s="149">
        <v>1</v>
      </c>
      <c r="M3146" s="169" t="s">
        <v>805</v>
      </c>
      <c r="N3146" s="372" t="s">
        <v>5043</v>
      </c>
      <c r="O3146" s="431" t="s">
        <v>80</v>
      </c>
      <c r="P3146" s="166" t="s">
        <v>901</v>
      </c>
      <c r="Q3146" s="166" t="s">
        <v>5044</v>
      </c>
    </row>
    <row r="3147" spans="1:17" ht="75" customHeight="1" x14ac:dyDescent="0.2">
      <c r="A3147" s="331" t="s">
        <v>4946</v>
      </c>
      <c r="B3147" s="169" t="s">
        <v>4947</v>
      </c>
      <c r="C3147" s="151" t="s">
        <v>4901</v>
      </c>
      <c r="D3147" s="164" t="s">
        <v>4902</v>
      </c>
      <c r="E3147" s="372" t="s">
        <v>5041</v>
      </c>
      <c r="F3147" s="166" t="s">
        <v>233</v>
      </c>
      <c r="G3147" s="166">
        <v>15101500</v>
      </c>
      <c r="H3147" s="403" t="s">
        <v>5071</v>
      </c>
      <c r="I3147" s="331">
        <v>10</v>
      </c>
      <c r="J3147" s="403" t="s">
        <v>230</v>
      </c>
      <c r="K3147" s="148">
        <v>950000</v>
      </c>
      <c r="L3147" s="149">
        <v>1</v>
      </c>
      <c r="M3147" s="169" t="s">
        <v>805</v>
      </c>
      <c r="N3147" s="372" t="s">
        <v>5052</v>
      </c>
      <c r="O3147" s="431" t="s">
        <v>127</v>
      </c>
      <c r="P3147" s="166" t="s">
        <v>127</v>
      </c>
      <c r="Q3147" s="166" t="s">
        <v>5047</v>
      </c>
    </row>
    <row r="3148" spans="1:17" ht="75" customHeight="1" x14ac:dyDescent="0.2">
      <c r="A3148" s="331" t="s">
        <v>4946</v>
      </c>
      <c r="B3148" s="169" t="s">
        <v>4947</v>
      </c>
      <c r="C3148" s="151" t="s">
        <v>4901</v>
      </c>
      <c r="D3148" s="164" t="s">
        <v>4902</v>
      </c>
      <c r="E3148" s="372" t="s">
        <v>5041</v>
      </c>
      <c r="F3148" s="166" t="s">
        <v>233</v>
      </c>
      <c r="G3148" s="166">
        <v>15101500</v>
      </c>
      <c r="H3148" s="403" t="s">
        <v>5072</v>
      </c>
      <c r="I3148" s="331">
        <v>10</v>
      </c>
      <c r="J3148" s="403" t="s">
        <v>33</v>
      </c>
      <c r="K3148" s="148">
        <v>6200000</v>
      </c>
      <c r="L3148" s="149">
        <v>1</v>
      </c>
      <c r="M3148" s="169" t="s">
        <v>805</v>
      </c>
      <c r="N3148" s="372" t="s">
        <v>5052</v>
      </c>
      <c r="O3148" s="431" t="s">
        <v>127</v>
      </c>
      <c r="P3148" s="166" t="s">
        <v>68</v>
      </c>
      <c r="Q3148" s="166" t="s">
        <v>5044</v>
      </c>
    </row>
    <row r="3149" spans="1:17" ht="75" customHeight="1" x14ac:dyDescent="0.2">
      <c r="A3149" s="331" t="s">
        <v>4946</v>
      </c>
      <c r="B3149" s="169" t="s">
        <v>4947</v>
      </c>
      <c r="C3149" s="151" t="s">
        <v>4901</v>
      </c>
      <c r="D3149" s="164" t="s">
        <v>4902</v>
      </c>
      <c r="E3149" s="372" t="s">
        <v>5041</v>
      </c>
      <c r="F3149" s="166" t="s">
        <v>233</v>
      </c>
      <c r="G3149" s="166">
        <v>15101500</v>
      </c>
      <c r="H3149" s="403" t="s">
        <v>5073</v>
      </c>
      <c r="I3149" s="331">
        <v>10</v>
      </c>
      <c r="J3149" s="403" t="s">
        <v>33</v>
      </c>
      <c r="K3149" s="148">
        <v>650000</v>
      </c>
      <c r="L3149" s="149">
        <v>1</v>
      </c>
      <c r="M3149" s="169" t="s">
        <v>805</v>
      </c>
      <c r="N3149" s="372" t="s">
        <v>5052</v>
      </c>
      <c r="O3149" s="431" t="s">
        <v>80</v>
      </c>
      <c r="P3149" s="166" t="s">
        <v>901</v>
      </c>
      <c r="Q3149" s="166" t="s">
        <v>5044</v>
      </c>
    </row>
    <row r="3150" spans="1:17" ht="75" customHeight="1" x14ac:dyDescent="0.2">
      <c r="A3150" s="331" t="s">
        <v>4891</v>
      </c>
      <c r="B3150" s="169" t="s">
        <v>4879</v>
      </c>
      <c r="C3150" s="151" t="s">
        <v>4892</v>
      </c>
      <c r="D3150" s="164" t="s">
        <v>4893</v>
      </c>
      <c r="E3150" s="372" t="s">
        <v>530</v>
      </c>
      <c r="F3150" s="166" t="s">
        <v>531</v>
      </c>
      <c r="G3150" s="166">
        <v>49241712</v>
      </c>
      <c r="H3150" s="403" t="s">
        <v>5074</v>
      </c>
      <c r="I3150" s="331">
        <v>10</v>
      </c>
      <c r="J3150" s="403" t="s">
        <v>33</v>
      </c>
      <c r="K3150" s="148">
        <v>2790000</v>
      </c>
      <c r="L3150" s="149">
        <v>186</v>
      </c>
      <c r="M3150" s="169" t="s">
        <v>805</v>
      </c>
      <c r="N3150" s="372" t="s">
        <v>5075</v>
      </c>
      <c r="O3150" s="431" t="s">
        <v>68</v>
      </c>
      <c r="P3150" s="166" t="s">
        <v>67</v>
      </c>
      <c r="Q3150" s="166" t="s">
        <v>4939</v>
      </c>
    </row>
    <row r="3151" spans="1:17" ht="75" customHeight="1" x14ac:dyDescent="0.2">
      <c r="A3151" s="331" t="s">
        <v>4891</v>
      </c>
      <c r="B3151" s="169" t="s">
        <v>4879</v>
      </c>
      <c r="C3151" s="151" t="s">
        <v>4892</v>
      </c>
      <c r="D3151" s="164" t="s">
        <v>4893</v>
      </c>
      <c r="E3151" s="372" t="s">
        <v>530</v>
      </c>
      <c r="F3151" s="166" t="s">
        <v>531</v>
      </c>
      <c r="G3151" s="166">
        <v>49241712</v>
      </c>
      <c r="H3151" s="403" t="s">
        <v>5076</v>
      </c>
      <c r="I3151" s="331">
        <v>10</v>
      </c>
      <c r="J3151" s="403" t="s">
        <v>33</v>
      </c>
      <c r="K3151" s="148">
        <v>1732500</v>
      </c>
      <c r="L3151" s="149">
        <v>99</v>
      </c>
      <c r="M3151" s="169" t="s">
        <v>805</v>
      </c>
      <c r="N3151" s="372" t="s">
        <v>5075</v>
      </c>
      <c r="O3151" s="431" t="s">
        <v>68</v>
      </c>
      <c r="P3151" s="166" t="s">
        <v>67</v>
      </c>
      <c r="Q3151" s="166" t="s">
        <v>4939</v>
      </c>
    </row>
    <row r="3152" spans="1:17" ht="75" customHeight="1" x14ac:dyDescent="0.2">
      <c r="A3152" s="331" t="s">
        <v>4891</v>
      </c>
      <c r="B3152" s="169" t="s">
        <v>4879</v>
      </c>
      <c r="C3152" s="151" t="s">
        <v>4892</v>
      </c>
      <c r="D3152" s="164" t="s">
        <v>4893</v>
      </c>
      <c r="E3152" s="372" t="s">
        <v>530</v>
      </c>
      <c r="F3152" s="166" t="s">
        <v>531</v>
      </c>
      <c r="G3152" s="166">
        <v>49241712</v>
      </c>
      <c r="H3152" s="403" t="s">
        <v>5077</v>
      </c>
      <c r="I3152" s="331">
        <v>10</v>
      </c>
      <c r="J3152" s="403" t="s">
        <v>33</v>
      </c>
      <c r="K3152" s="148">
        <v>1950000</v>
      </c>
      <c r="L3152" s="149">
        <v>195</v>
      </c>
      <c r="M3152" s="169" t="s">
        <v>805</v>
      </c>
      <c r="N3152" s="372" t="s">
        <v>5075</v>
      </c>
      <c r="O3152" s="431" t="s">
        <v>68</v>
      </c>
      <c r="P3152" s="166" t="s">
        <v>67</v>
      </c>
      <c r="Q3152" s="166" t="s">
        <v>4939</v>
      </c>
    </row>
    <row r="3153" spans="1:17" ht="75" customHeight="1" x14ac:dyDescent="0.2">
      <c r="A3153" s="331" t="s">
        <v>4891</v>
      </c>
      <c r="B3153" s="169" t="s">
        <v>4879</v>
      </c>
      <c r="C3153" s="151" t="s">
        <v>4892</v>
      </c>
      <c r="D3153" s="164" t="s">
        <v>4893</v>
      </c>
      <c r="E3153" s="372" t="s">
        <v>530</v>
      </c>
      <c r="F3153" s="166" t="s">
        <v>531</v>
      </c>
      <c r="G3153" s="166">
        <v>49241712</v>
      </c>
      <c r="H3153" s="403" t="s">
        <v>5078</v>
      </c>
      <c r="I3153" s="331">
        <v>10</v>
      </c>
      <c r="J3153" s="403" t="s">
        <v>33</v>
      </c>
      <c r="K3153" s="148">
        <v>480000</v>
      </c>
      <c r="L3153" s="149">
        <v>80</v>
      </c>
      <c r="M3153" s="169" t="s">
        <v>805</v>
      </c>
      <c r="N3153" s="372" t="s">
        <v>5075</v>
      </c>
      <c r="O3153" s="431" t="s">
        <v>68</v>
      </c>
      <c r="P3153" s="166" t="s">
        <v>67</v>
      </c>
      <c r="Q3153" s="166" t="s">
        <v>4939</v>
      </c>
    </row>
    <row r="3154" spans="1:17" ht="75" customHeight="1" x14ac:dyDescent="0.2">
      <c r="A3154" s="331" t="s">
        <v>4891</v>
      </c>
      <c r="B3154" s="169" t="s">
        <v>4879</v>
      </c>
      <c r="C3154" s="151" t="s">
        <v>4892</v>
      </c>
      <c r="D3154" s="164" t="s">
        <v>4893</v>
      </c>
      <c r="E3154" s="372" t="s">
        <v>530</v>
      </c>
      <c r="F3154" s="166" t="s">
        <v>531</v>
      </c>
      <c r="G3154" s="166">
        <v>49241712</v>
      </c>
      <c r="H3154" s="403" t="s">
        <v>5079</v>
      </c>
      <c r="I3154" s="331">
        <v>10</v>
      </c>
      <c r="J3154" s="403" t="s">
        <v>33</v>
      </c>
      <c r="K3154" s="148">
        <v>456000</v>
      </c>
      <c r="L3154" s="149">
        <v>76</v>
      </c>
      <c r="M3154" s="169" t="s">
        <v>805</v>
      </c>
      <c r="N3154" s="372" t="s">
        <v>5075</v>
      </c>
      <c r="O3154" s="431" t="s">
        <v>68</v>
      </c>
      <c r="P3154" s="166" t="s">
        <v>67</v>
      </c>
      <c r="Q3154" s="166" t="s">
        <v>4939</v>
      </c>
    </row>
    <row r="3155" spans="1:17" ht="75" customHeight="1" x14ac:dyDescent="0.2">
      <c r="A3155" s="331" t="s">
        <v>4891</v>
      </c>
      <c r="B3155" s="169" t="s">
        <v>4879</v>
      </c>
      <c r="C3155" s="151" t="s">
        <v>4892</v>
      </c>
      <c r="D3155" s="164" t="s">
        <v>4893</v>
      </c>
      <c r="E3155" s="372" t="s">
        <v>530</v>
      </c>
      <c r="F3155" s="166" t="s">
        <v>531</v>
      </c>
      <c r="G3155" s="166">
        <v>49241712</v>
      </c>
      <c r="H3155" s="403" t="s">
        <v>5080</v>
      </c>
      <c r="I3155" s="331">
        <v>10</v>
      </c>
      <c r="J3155" s="403" t="s">
        <v>33</v>
      </c>
      <c r="K3155" s="148">
        <v>381500</v>
      </c>
      <c r="L3155" s="149">
        <v>69</v>
      </c>
      <c r="M3155" s="169" t="s">
        <v>805</v>
      </c>
      <c r="N3155" s="372" t="s">
        <v>5075</v>
      </c>
      <c r="O3155" s="431" t="s">
        <v>68</v>
      </c>
      <c r="P3155" s="166" t="s">
        <v>67</v>
      </c>
      <c r="Q3155" s="166" t="s">
        <v>4939</v>
      </c>
    </row>
    <row r="3156" spans="1:17" ht="75" customHeight="1" x14ac:dyDescent="0.2">
      <c r="A3156" s="331" t="s">
        <v>4891</v>
      </c>
      <c r="B3156" s="169" t="s">
        <v>4879</v>
      </c>
      <c r="C3156" s="151" t="s">
        <v>5039</v>
      </c>
      <c r="D3156" s="164" t="s">
        <v>5040</v>
      </c>
      <c r="E3156" s="372" t="s">
        <v>530</v>
      </c>
      <c r="F3156" s="166" t="s">
        <v>531</v>
      </c>
      <c r="G3156" s="166">
        <v>12161602</v>
      </c>
      <c r="H3156" s="403" t="s">
        <v>5081</v>
      </c>
      <c r="I3156" s="331">
        <v>10</v>
      </c>
      <c r="J3156" s="403" t="s">
        <v>33</v>
      </c>
      <c r="K3156" s="148">
        <v>11200000</v>
      </c>
      <c r="L3156" s="149">
        <v>1000</v>
      </c>
      <c r="M3156" s="169" t="s">
        <v>805</v>
      </c>
      <c r="N3156" s="372" t="s">
        <v>5082</v>
      </c>
      <c r="O3156" s="431" t="s">
        <v>68</v>
      </c>
      <c r="P3156" s="166" t="s">
        <v>67</v>
      </c>
      <c r="Q3156" s="166" t="s">
        <v>4939</v>
      </c>
    </row>
    <row r="3157" spans="1:17" ht="75" customHeight="1" x14ac:dyDescent="0.2">
      <c r="A3157" s="331" t="s">
        <v>4886</v>
      </c>
      <c r="B3157" s="169" t="s">
        <v>4887</v>
      </c>
      <c r="C3157" s="151" t="s">
        <v>4901</v>
      </c>
      <c r="D3157" s="164" t="s">
        <v>4902</v>
      </c>
      <c r="E3157" s="372" t="s">
        <v>530</v>
      </c>
      <c r="F3157" s="166" t="s">
        <v>531</v>
      </c>
      <c r="G3157" s="166">
        <v>13101904</v>
      </c>
      <c r="H3157" s="403" t="s">
        <v>5083</v>
      </c>
      <c r="I3157" s="432">
        <v>10</v>
      </c>
      <c r="J3157" s="433" t="s">
        <v>33</v>
      </c>
      <c r="K3157" s="148">
        <v>9100000</v>
      </c>
      <c r="L3157" s="204">
        <v>70</v>
      </c>
      <c r="M3157" s="169" t="s">
        <v>805</v>
      </c>
      <c r="N3157" s="372" t="s">
        <v>5082</v>
      </c>
      <c r="O3157" s="431" t="s">
        <v>68</v>
      </c>
      <c r="P3157" s="166" t="s">
        <v>67</v>
      </c>
      <c r="Q3157" s="166" t="s">
        <v>4939</v>
      </c>
    </row>
    <row r="3158" spans="1:17" ht="75" customHeight="1" x14ac:dyDescent="0.2">
      <c r="A3158" s="331" t="s">
        <v>4886</v>
      </c>
      <c r="B3158" s="169" t="s">
        <v>4887</v>
      </c>
      <c r="C3158" s="151" t="s">
        <v>4901</v>
      </c>
      <c r="D3158" s="164" t="s">
        <v>4902</v>
      </c>
      <c r="E3158" s="372" t="s">
        <v>530</v>
      </c>
      <c r="F3158" s="166" t="s">
        <v>531</v>
      </c>
      <c r="G3158" s="166">
        <v>49241712</v>
      </c>
      <c r="H3158" s="403" t="s">
        <v>5084</v>
      </c>
      <c r="I3158" s="331">
        <v>10</v>
      </c>
      <c r="J3158" s="403" t="s">
        <v>33</v>
      </c>
      <c r="K3158" s="148">
        <v>4000000</v>
      </c>
      <c r="L3158" s="149">
        <v>200</v>
      </c>
      <c r="M3158" s="169" t="s">
        <v>805</v>
      </c>
      <c r="N3158" s="372" t="s">
        <v>5075</v>
      </c>
      <c r="O3158" s="431" t="s">
        <v>68</v>
      </c>
      <c r="P3158" s="166" t="s">
        <v>67</v>
      </c>
      <c r="Q3158" s="166" t="s">
        <v>4939</v>
      </c>
    </row>
    <row r="3159" spans="1:17" ht="75" customHeight="1" x14ac:dyDescent="0.2">
      <c r="A3159" s="331" t="s">
        <v>4886</v>
      </c>
      <c r="B3159" s="169" t="s">
        <v>4887</v>
      </c>
      <c r="C3159" s="151" t="s">
        <v>4901</v>
      </c>
      <c r="D3159" s="164" t="s">
        <v>4902</v>
      </c>
      <c r="E3159" s="372" t="s">
        <v>530</v>
      </c>
      <c r="F3159" s="166" t="s">
        <v>531</v>
      </c>
      <c r="G3159" s="166">
        <v>49241712</v>
      </c>
      <c r="H3159" s="403" t="s">
        <v>5085</v>
      </c>
      <c r="I3159" s="331">
        <v>10</v>
      </c>
      <c r="J3159" s="403" t="s">
        <v>33</v>
      </c>
      <c r="K3159" s="148">
        <v>240000</v>
      </c>
      <c r="L3159" s="149">
        <v>12</v>
      </c>
      <c r="M3159" s="169" t="s">
        <v>805</v>
      </c>
      <c r="N3159" s="372" t="s">
        <v>5075</v>
      </c>
      <c r="O3159" s="431" t="s">
        <v>68</v>
      </c>
      <c r="P3159" s="166" t="s">
        <v>67</v>
      </c>
      <c r="Q3159" s="166" t="s">
        <v>4939</v>
      </c>
    </row>
    <row r="3160" spans="1:17" ht="75" customHeight="1" x14ac:dyDescent="0.2">
      <c r="A3160" s="331" t="s">
        <v>4886</v>
      </c>
      <c r="B3160" s="169" t="s">
        <v>4887</v>
      </c>
      <c r="C3160" s="151" t="s">
        <v>4901</v>
      </c>
      <c r="D3160" s="164" t="s">
        <v>4902</v>
      </c>
      <c r="E3160" s="372" t="s">
        <v>530</v>
      </c>
      <c r="F3160" s="166" t="s">
        <v>531</v>
      </c>
      <c r="G3160" s="166">
        <v>49241712</v>
      </c>
      <c r="H3160" s="403" t="s">
        <v>5086</v>
      </c>
      <c r="I3160" s="331">
        <v>10</v>
      </c>
      <c r="J3160" s="403" t="s">
        <v>33</v>
      </c>
      <c r="K3160" s="148">
        <v>240000</v>
      </c>
      <c r="L3160" s="149">
        <v>12</v>
      </c>
      <c r="M3160" s="169" t="s">
        <v>805</v>
      </c>
      <c r="N3160" s="372" t="s">
        <v>5075</v>
      </c>
      <c r="O3160" s="431" t="s">
        <v>68</v>
      </c>
      <c r="P3160" s="166" t="s">
        <v>67</v>
      </c>
      <c r="Q3160" s="166" t="s">
        <v>4939</v>
      </c>
    </row>
    <row r="3161" spans="1:17" ht="75" customHeight="1" x14ac:dyDescent="0.2">
      <c r="A3161" s="331" t="s">
        <v>4886</v>
      </c>
      <c r="B3161" s="169" t="s">
        <v>4887</v>
      </c>
      <c r="C3161" s="151" t="s">
        <v>4901</v>
      </c>
      <c r="D3161" s="164" t="s">
        <v>4902</v>
      </c>
      <c r="E3161" s="372" t="s">
        <v>530</v>
      </c>
      <c r="F3161" s="166" t="s">
        <v>531</v>
      </c>
      <c r="G3161" s="166">
        <v>49241712</v>
      </c>
      <c r="H3161" s="403" t="s">
        <v>5087</v>
      </c>
      <c r="I3161" s="331">
        <v>10</v>
      </c>
      <c r="J3161" s="403" t="s">
        <v>33</v>
      </c>
      <c r="K3161" s="148">
        <v>300000</v>
      </c>
      <c r="L3161" s="149">
        <v>100</v>
      </c>
      <c r="M3161" s="169" t="s">
        <v>805</v>
      </c>
      <c r="N3161" s="372" t="s">
        <v>5075</v>
      </c>
      <c r="O3161" s="431" t="s">
        <v>68</v>
      </c>
      <c r="P3161" s="166" t="s">
        <v>67</v>
      </c>
      <c r="Q3161" s="166" t="s">
        <v>4939</v>
      </c>
    </row>
    <row r="3162" spans="1:17" ht="75" customHeight="1" x14ac:dyDescent="0.2">
      <c r="A3162" s="331" t="s">
        <v>4886</v>
      </c>
      <c r="B3162" s="169" t="s">
        <v>4887</v>
      </c>
      <c r="C3162" s="151" t="s">
        <v>4901</v>
      </c>
      <c r="D3162" s="164" t="s">
        <v>4902</v>
      </c>
      <c r="E3162" s="372" t="s">
        <v>530</v>
      </c>
      <c r="F3162" s="166" t="s">
        <v>531</v>
      </c>
      <c r="G3162" s="166">
        <v>49241712</v>
      </c>
      <c r="H3162" s="403" t="s">
        <v>5088</v>
      </c>
      <c r="I3162" s="331">
        <v>10</v>
      </c>
      <c r="J3162" s="403" t="s">
        <v>33</v>
      </c>
      <c r="K3162" s="148">
        <v>360000</v>
      </c>
      <c r="L3162" s="149">
        <v>24</v>
      </c>
      <c r="M3162" s="169" t="s">
        <v>805</v>
      </c>
      <c r="N3162" s="372" t="s">
        <v>5075</v>
      </c>
      <c r="O3162" s="431" t="s">
        <v>68</v>
      </c>
      <c r="P3162" s="166" t="s">
        <v>67</v>
      </c>
      <c r="Q3162" s="166" t="s">
        <v>4939</v>
      </c>
    </row>
    <row r="3163" spans="1:17" ht="75" customHeight="1" x14ac:dyDescent="0.2">
      <c r="A3163" s="331" t="s">
        <v>4886</v>
      </c>
      <c r="B3163" s="169" t="s">
        <v>4887</v>
      </c>
      <c r="C3163" s="151" t="s">
        <v>4901</v>
      </c>
      <c r="D3163" s="164" t="s">
        <v>4902</v>
      </c>
      <c r="E3163" s="372" t="s">
        <v>530</v>
      </c>
      <c r="F3163" s="166" t="s">
        <v>531</v>
      </c>
      <c r="G3163" s="166">
        <v>49241712</v>
      </c>
      <c r="H3163" s="403" t="s">
        <v>5089</v>
      </c>
      <c r="I3163" s="331">
        <v>10</v>
      </c>
      <c r="J3163" s="403" t="s">
        <v>33</v>
      </c>
      <c r="K3163" s="148">
        <v>360000</v>
      </c>
      <c r="L3163" s="149">
        <v>12</v>
      </c>
      <c r="M3163" s="169" t="s">
        <v>805</v>
      </c>
      <c r="N3163" s="372" t="s">
        <v>5075</v>
      </c>
      <c r="O3163" s="431" t="s">
        <v>68</v>
      </c>
      <c r="P3163" s="166" t="s">
        <v>67</v>
      </c>
      <c r="Q3163" s="166" t="s">
        <v>4939</v>
      </c>
    </row>
    <row r="3164" spans="1:17" ht="75" customHeight="1" x14ac:dyDescent="0.2">
      <c r="A3164" s="331" t="s">
        <v>4886</v>
      </c>
      <c r="B3164" s="169" t="s">
        <v>4887</v>
      </c>
      <c r="C3164" s="151" t="s">
        <v>4901</v>
      </c>
      <c r="D3164" s="164" t="s">
        <v>4902</v>
      </c>
      <c r="E3164" s="372" t="s">
        <v>530</v>
      </c>
      <c r="F3164" s="166" t="s">
        <v>531</v>
      </c>
      <c r="G3164" s="166">
        <v>10191500</v>
      </c>
      <c r="H3164" s="403" t="s">
        <v>5090</v>
      </c>
      <c r="I3164" s="331">
        <v>10</v>
      </c>
      <c r="J3164" s="403" t="s">
        <v>33</v>
      </c>
      <c r="K3164" s="148">
        <v>11610000</v>
      </c>
      <c r="L3164" s="149">
        <v>500</v>
      </c>
      <c r="M3164" s="169" t="s">
        <v>805</v>
      </c>
      <c r="N3164" s="372" t="s">
        <v>5091</v>
      </c>
      <c r="O3164" s="431" t="s">
        <v>68</v>
      </c>
      <c r="P3164" s="166" t="s">
        <v>67</v>
      </c>
      <c r="Q3164" s="166" t="s">
        <v>4939</v>
      </c>
    </row>
    <row r="3165" spans="1:17" ht="75" customHeight="1" x14ac:dyDescent="0.2">
      <c r="A3165" s="331" t="s">
        <v>4946</v>
      </c>
      <c r="B3165" s="169" t="s">
        <v>4947</v>
      </c>
      <c r="C3165" s="151" t="s">
        <v>4901</v>
      </c>
      <c r="D3165" s="164" t="s">
        <v>4902</v>
      </c>
      <c r="E3165" s="372" t="s">
        <v>530</v>
      </c>
      <c r="F3165" s="166" t="s">
        <v>531</v>
      </c>
      <c r="G3165" s="166">
        <v>13101904</v>
      </c>
      <c r="H3165" s="403" t="s">
        <v>5092</v>
      </c>
      <c r="I3165" s="331">
        <v>10</v>
      </c>
      <c r="J3165" s="403" t="s">
        <v>33</v>
      </c>
      <c r="K3165" s="148">
        <v>1950000</v>
      </c>
      <c r="L3165" s="149">
        <v>15</v>
      </c>
      <c r="M3165" s="169" t="s">
        <v>805</v>
      </c>
      <c r="N3165" s="372" t="s">
        <v>5082</v>
      </c>
      <c r="O3165" s="431" t="s">
        <v>68</v>
      </c>
      <c r="P3165" s="166" t="s">
        <v>67</v>
      </c>
      <c r="Q3165" s="166" t="s">
        <v>4939</v>
      </c>
    </row>
    <row r="3166" spans="1:17" ht="75" customHeight="1" x14ac:dyDescent="0.2">
      <c r="A3166" s="331" t="s">
        <v>4891</v>
      </c>
      <c r="B3166" s="169" t="s">
        <v>4879</v>
      </c>
      <c r="C3166" s="151" t="s">
        <v>4953</v>
      </c>
      <c r="D3166" s="164" t="s">
        <v>4954</v>
      </c>
      <c r="E3166" s="372" t="s">
        <v>546</v>
      </c>
      <c r="F3166" s="166" t="s">
        <v>240</v>
      </c>
      <c r="G3166" s="166">
        <v>31211508</v>
      </c>
      <c r="H3166" s="403" t="s">
        <v>5093</v>
      </c>
      <c r="I3166" s="331">
        <v>10</v>
      </c>
      <c r="J3166" s="403" t="s">
        <v>33</v>
      </c>
      <c r="K3166" s="148">
        <v>11610369</v>
      </c>
      <c r="L3166" s="149">
        <v>40</v>
      </c>
      <c r="M3166" s="169" t="s">
        <v>805</v>
      </c>
      <c r="N3166" s="372" t="s">
        <v>5094</v>
      </c>
      <c r="O3166" s="431" t="s">
        <v>80</v>
      </c>
      <c r="P3166" s="166" t="s">
        <v>901</v>
      </c>
      <c r="Q3166" s="166" t="s">
        <v>5044</v>
      </c>
    </row>
    <row r="3167" spans="1:17" ht="75" customHeight="1" x14ac:dyDescent="0.2">
      <c r="A3167" s="331" t="s">
        <v>4891</v>
      </c>
      <c r="B3167" s="169" t="s">
        <v>4879</v>
      </c>
      <c r="C3167" s="151" t="s">
        <v>4953</v>
      </c>
      <c r="D3167" s="164" t="s">
        <v>4954</v>
      </c>
      <c r="E3167" s="372" t="s">
        <v>546</v>
      </c>
      <c r="F3167" s="166" t="s">
        <v>240</v>
      </c>
      <c r="G3167" s="166">
        <v>31211508</v>
      </c>
      <c r="H3167" s="403" t="s">
        <v>5095</v>
      </c>
      <c r="I3167" s="331">
        <v>10</v>
      </c>
      <c r="J3167" s="403" t="s">
        <v>33</v>
      </c>
      <c r="K3167" s="148">
        <v>25957336</v>
      </c>
      <c r="L3167" s="149">
        <v>90</v>
      </c>
      <c r="M3167" s="169" t="s">
        <v>805</v>
      </c>
      <c r="N3167" s="372" t="s">
        <v>5094</v>
      </c>
      <c r="O3167" s="431" t="s">
        <v>80</v>
      </c>
      <c r="P3167" s="166" t="s">
        <v>901</v>
      </c>
      <c r="Q3167" s="166" t="s">
        <v>5044</v>
      </c>
    </row>
    <row r="3168" spans="1:17" ht="75" customHeight="1" x14ac:dyDescent="0.2">
      <c r="A3168" s="331" t="s">
        <v>4891</v>
      </c>
      <c r="B3168" s="169" t="s">
        <v>4879</v>
      </c>
      <c r="C3168" s="151" t="s">
        <v>4953</v>
      </c>
      <c r="D3168" s="164" t="s">
        <v>4954</v>
      </c>
      <c r="E3168" s="372" t="s">
        <v>546</v>
      </c>
      <c r="F3168" s="166" t="s">
        <v>240</v>
      </c>
      <c r="G3168" s="166">
        <v>30151800</v>
      </c>
      <c r="H3168" s="403" t="s">
        <v>5096</v>
      </c>
      <c r="I3168" s="331">
        <v>10</v>
      </c>
      <c r="J3168" s="403" t="s">
        <v>33</v>
      </c>
      <c r="K3168" s="148">
        <v>4522559</v>
      </c>
      <c r="L3168" s="149">
        <v>20</v>
      </c>
      <c r="M3168" s="169" t="s">
        <v>805</v>
      </c>
      <c r="N3168" s="372" t="s">
        <v>5094</v>
      </c>
      <c r="O3168" s="431" t="s">
        <v>80</v>
      </c>
      <c r="P3168" s="166" t="s">
        <v>901</v>
      </c>
      <c r="Q3168" s="166" t="s">
        <v>5044</v>
      </c>
    </row>
    <row r="3169" spans="1:17" ht="75" customHeight="1" x14ac:dyDescent="0.2">
      <c r="A3169" s="331" t="s">
        <v>4891</v>
      </c>
      <c r="B3169" s="169" t="s">
        <v>4879</v>
      </c>
      <c r="C3169" s="151" t="s">
        <v>4953</v>
      </c>
      <c r="D3169" s="164" t="s">
        <v>4954</v>
      </c>
      <c r="E3169" s="372" t="s">
        <v>546</v>
      </c>
      <c r="F3169" s="166" t="s">
        <v>240</v>
      </c>
      <c r="G3169" s="166">
        <v>31201600</v>
      </c>
      <c r="H3169" s="403" t="s">
        <v>5097</v>
      </c>
      <c r="I3169" s="331">
        <v>10</v>
      </c>
      <c r="J3169" s="403" t="s">
        <v>33</v>
      </c>
      <c r="K3169" s="148">
        <v>628608</v>
      </c>
      <c r="L3169" s="149">
        <v>30</v>
      </c>
      <c r="M3169" s="169" t="s">
        <v>805</v>
      </c>
      <c r="N3169" s="372" t="s">
        <v>5094</v>
      </c>
      <c r="O3169" s="431" t="s">
        <v>80</v>
      </c>
      <c r="P3169" s="166" t="s">
        <v>901</v>
      </c>
      <c r="Q3169" s="166" t="s">
        <v>5044</v>
      </c>
    </row>
    <row r="3170" spans="1:17" ht="75" customHeight="1" x14ac:dyDescent="0.2">
      <c r="A3170" s="331" t="s">
        <v>4891</v>
      </c>
      <c r="B3170" s="169" t="s">
        <v>4879</v>
      </c>
      <c r="C3170" s="151" t="s">
        <v>4953</v>
      </c>
      <c r="D3170" s="164" t="s">
        <v>4954</v>
      </c>
      <c r="E3170" s="372" t="s">
        <v>546</v>
      </c>
      <c r="F3170" s="166" t="s">
        <v>240</v>
      </c>
      <c r="G3170" s="166">
        <v>12191600</v>
      </c>
      <c r="H3170" s="403" t="s">
        <v>5098</v>
      </c>
      <c r="I3170" s="331">
        <v>10</v>
      </c>
      <c r="J3170" s="403" t="s">
        <v>33</v>
      </c>
      <c r="K3170" s="148">
        <v>1094536</v>
      </c>
      <c r="L3170" s="149">
        <v>8</v>
      </c>
      <c r="M3170" s="169" t="s">
        <v>805</v>
      </c>
      <c r="N3170" s="372" t="s">
        <v>5094</v>
      </c>
      <c r="O3170" s="431" t="s">
        <v>80</v>
      </c>
      <c r="P3170" s="166" t="s">
        <v>901</v>
      </c>
      <c r="Q3170" s="166" t="s">
        <v>5044</v>
      </c>
    </row>
    <row r="3171" spans="1:17" ht="75" customHeight="1" x14ac:dyDescent="0.2">
      <c r="A3171" s="331" t="s">
        <v>4891</v>
      </c>
      <c r="B3171" s="169" t="s">
        <v>4879</v>
      </c>
      <c r="C3171" s="151" t="s">
        <v>4953</v>
      </c>
      <c r="D3171" s="164" t="s">
        <v>4954</v>
      </c>
      <c r="E3171" s="372" t="s">
        <v>546</v>
      </c>
      <c r="F3171" s="166" t="s">
        <v>240</v>
      </c>
      <c r="G3171" s="166">
        <v>12191600</v>
      </c>
      <c r="H3171" s="403" t="s">
        <v>5099</v>
      </c>
      <c r="I3171" s="331">
        <v>10</v>
      </c>
      <c r="J3171" s="433" t="s">
        <v>33</v>
      </c>
      <c r="K3171" s="148">
        <v>1937223</v>
      </c>
      <c r="L3171" s="204">
        <v>40</v>
      </c>
      <c r="M3171" s="169" t="s">
        <v>805</v>
      </c>
      <c r="N3171" s="372" t="s">
        <v>5094</v>
      </c>
      <c r="O3171" s="431" t="s">
        <v>80</v>
      </c>
      <c r="P3171" s="166" t="s">
        <v>901</v>
      </c>
      <c r="Q3171" s="166" t="s">
        <v>5044</v>
      </c>
    </row>
    <row r="3172" spans="1:17" ht="75" customHeight="1" x14ac:dyDescent="0.2">
      <c r="A3172" s="331" t="s">
        <v>4891</v>
      </c>
      <c r="B3172" s="169" t="s">
        <v>4879</v>
      </c>
      <c r="C3172" s="151" t="s">
        <v>4953</v>
      </c>
      <c r="D3172" s="164" t="s">
        <v>4954</v>
      </c>
      <c r="E3172" s="372" t="s">
        <v>546</v>
      </c>
      <c r="F3172" s="166" t="s">
        <v>240</v>
      </c>
      <c r="G3172" s="166">
        <v>12191600</v>
      </c>
      <c r="H3172" s="403" t="s">
        <v>5100</v>
      </c>
      <c r="I3172" s="331">
        <v>10</v>
      </c>
      <c r="J3172" s="403" t="s">
        <v>33</v>
      </c>
      <c r="K3172" s="148">
        <v>326456</v>
      </c>
      <c r="L3172" s="149">
        <v>5</v>
      </c>
      <c r="M3172" s="169" t="s">
        <v>805</v>
      </c>
      <c r="N3172" s="372" t="s">
        <v>5094</v>
      </c>
      <c r="O3172" s="431" t="s">
        <v>80</v>
      </c>
      <c r="P3172" s="166" t="s">
        <v>901</v>
      </c>
      <c r="Q3172" s="166" t="s">
        <v>5044</v>
      </c>
    </row>
    <row r="3173" spans="1:17" ht="75" customHeight="1" x14ac:dyDescent="0.2">
      <c r="A3173" s="331" t="s">
        <v>4891</v>
      </c>
      <c r="B3173" s="169" t="s">
        <v>4879</v>
      </c>
      <c r="C3173" s="151" t="s">
        <v>4953</v>
      </c>
      <c r="D3173" s="164" t="s">
        <v>4954</v>
      </c>
      <c r="E3173" s="372" t="s">
        <v>546</v>
      </c>
      <c r="F3173" s="166" t="s">
        <v>240</v>
      </c>
      <c r="G3173" s="166">
        <v>42171611</v>
      </c>
      <c r="H3173" s="403" t="s">
        <v>5101</v>
      </c>
      <c r="I3173" s="331">
        <v>10</v>
      </c>
      <c r="J3173" s="403" t="s">
        <v>33</v>
      </c>
      <c r="K3173" s="148">
        <v>6934415</v>
      </c>
      <c r="L3173" s="149">
        <v>6</v>
      </c>
      <c r="M3173" s="169" t="s">
        <v>805</v>
      </c>
      <c r="N3173" s="372" t="s">
        <v>5102</v>
      </c>
      <c r="O3173" s="431" t="s">
        <v>67</v>
      </c>
      <c r="P3173" s="166" t="s">
        <v>35</v>
      </c>
      <c r="Q3173" s="166" t="s">
        <v>4939</v>
      </c>
    </row>
    <row r="3174" spans="1:17" ht="75" customHeight="1" x14ac:dyDescent="0.2">
      <c r="A3174" s="331" t="s">
        <v>4891</v>
      </c>
      <c r="B3174" s="169" t="s">
        <v>4879</v>
      </c>
      <c r="C3174" s="151" t="s">
        <v>4929</v>
      </c>
      <c r="D3174" s="164" t="s">
        <v>4930</v>
      </c>
      <c r="E3174" s="372" t="s">
        <v>546</v>
      </c>
      <c r="F3174" s="166" t="s">
        <v>240</v>
      </c>
      <c r="G3174" s="166">
        <v>42172001</v>
      </c>
      <c r="H3174" s="403" t="s">
        <v>5103</v>
      </c>
      <c r="I3174" s="331">
        <v>10</v>
      </c>
      <c r="J3174" s="403" t="s">
        <v>33</v>
      </c>
      <c r="K3174" s="148">
        <v>9268498</v>
      </c>
      <c r="L3174" s="149">
        <v>6</v>
      </c>
      <c r="M3174" s="169" t="s">
        <v>805</v>
      </c>
      <c r="N3174" s="372" t="s">
        <v>5102</v>
      </c>
      <c r="O3174" s="431" t="s">
        <v>67</v>
      </c>
      <c r="P3174" s="166" t="s">
        <v>35</v>
      </c>
      <c r="Q3174" s="166" t="s">
        <v>4939</v>
      </c>
    </row>
    <row r="3175" spans="1:17" ht="75" customHeight="1" x14ac:dyDescent="0.2">
      <c r="A3175" s="331" t="s">
        <v>4886</v>
      </c>
      <c r="B3175" s="169" t="s">
        <v>4887</v>
      </c>
      <c r="C3175" s="151" t="s">
        <v>4901</v>
      </c>
      <c r="D3175" s="164" t="s">
        <v>4902</v>
      </c>
      <c r="E3175" s="372" t="s">
        <v>546</v>
      </c>
      <c r="F3175" s="166" t="s">
        <v>240</v>
      </c>
      <c r="G3175" s="166">
        <v>31211508</v>
      </c>
      <c r="H3175" s="403" t="s">
        <v>5104</v>
      </c>
      <c r="I3175" s="331">
        <v>10</v>
      </c>
      <c r="J3175" s="403" t="s">
        <v>33</v>
      </c>
      <c r="K3175" s="148">
        <v>13320000</v>
      </c>
      <c r="L3175" s="149">
        <v>30</v>
      </c>
      <c r="M3175" s="169" t="s">
        <v>805</v>
      </c>
      <c r="N3175" s="372" t="s">
        <v>5094</v>
      </c>
      <c r="O3175" s="431" t="s">
        <v>80</v>
      </c>
      <c r="P3175" s="166" t="s">
        <v>901</v>
      </c>
      <c r="Q3175" s="166" t="s">
        <v>5044</v>
      </c>
    </row>
    <row r="3176" spans="1:17" ht="75" customHeight="1" x14ac:dyDescent="0.2">
      <c r="A3176" s="331" t="s">
        <v>4886</v>
      </c>
      <c r="B3176" s="169" t="s">
        <v>4887</v>
      </c>
      <c r="C3176" s="151" t="s">
        <v>4901</v>
      </c>
      <c r="D3176" s="164" t="s">
        <v>4902</v>
      </c>
      <c r="E3176" s="372" t="s">
        <v>546</v>
      </c>
      <c r="F3176" s="166" t="s">
        <v>240</v>
      </c>
      <c r="G3176" s="166">
        <v>31211508</v>
      </c>
      <c r="H3176" s="403" t="s">
        <v>5105</v>
      </c>
      <c r="I3176" s="331">
        <v>10</v>
      </c>
      <c r="J3176" s="403" t="s">
        <v>33</v>
      </c>
      <c r="K3176" s="148">
        <v>12090000</v>
      </c>
      <c r="L3176" s="149">
        <v>30</v>
      </c>
      <c r="M3176" s="169" t="s">
        <v>805</v>
      </c>
      <c r="N3176" s="372" t="s">
        <v>5094</v>
      </c>
      <c r="O3176" s="431" t="s">
        <v>80</v>
      </c>
      <c r="P3176" s="166" t="s">
        <v>901</v>
      </c>
      <c r="Q3176" s="166" t="s">
        <v>5044</v>
      </c>
    </row>
    <row r="3177" spans="1:17" ht="75" customHeight="1" x14ac:dyDescent="0.2">
      <c r="A3177" s="331" t="s">
        <v>4886</v>
      </c>
      <c r="B3177" s="169" t="s">
        <v>4887</v>
      </c>
      <c r="C3177" s="151" t="s">
        <v>4901</v>
      </c>
      <c r="D3177" s="164" t="s">
        <v>4902</v>
      </c>
      <c r="E3177" s="372" t="s">
        <v>546</v>
      </c>
      <c r="F3177" s="166" t="s">
        <v>240</v>
      </c>
      <c r="G3177" s="166">
        <v>31211508</v>
      </c>
      <c r="H3177" s="403" t="s">
        <v>5106</v>
      </c>
      <c r="I3177" s="331">
        <v>10</v>
      </c>
      <c r="J3177" s="403" t="s">
        <v>33</v>
      </c>
      <c r="K3177" s="148">
        <v>1750000</v>
      </c>
      <c r="L3177" s="149">
        <v>20</v>
      </c>
      <c r="M3177" s="169" t="s">
        <v>805</v>
      </c>
      <c r="N3177" s="372" t="s">
        <v>5094</v>
      </c>
      <c r="O3177" s="431" t="s">
        <v>80</v>
      </c>
      <c r="P3177" s="166" t="s">
        <v>901</v>
      </c>
      <c r="Q3177" s="166" t="s">
        <v>5044</v>
      </c>
    </row>
    <row r="3178" spans="1:17" ht="75" customHeight="1" x14ac:dyDescent="0.2">
      <c r="A3178" s="331" t="s">
        <v>4886</v>
      </c>
      <c r="B3178" s="169" t="s">
        <v>4887</v>
      </c>
      <c r="C3178" s="151" t="s">
        <v>4901</v>
      </c>
      <c r="D3178" s="164" t="s">
        <v>4902</v>
      </c>
      <c r="E3178" s="372" t="s">
        <v>546</v>
      </c>
      <c r="F3178" s="166" t="s">
        <v>240</v>
      </c>
      <c r="G3178" s="166">
        <v>30151800</v>
      </c>
      <c r="H3178" s="403" t="s">
        <v>5107</v>
      </c>
      <c r="I3178" s="331">
        <v>10</v>
      </c>
      <c r="J3178" s="403" t="s">
        <v>33</v>
      </c>
      <c r="K3178" s="148">
        <v>2075000</v>
      </c>
      <c r="L3178" s="149">
        <v>50</v>
      </c>
      <c r="M3178" s="169" t="s">
        <v>805</v>
      </c>
      <c r="N3178" s="372" t="s">
        <v>5094</v>
      </c>
      <c r="O3178" s="431" t="s">
        <v>80</v>
      </c>
      <c r="P3178" s="166" t="s">
        <v>901</v>
      </c>
      <c r="Q3178" s="166" t="s">
        <v>5044</v>
      </c>
    </row>
    <row r="3179" spans="1:17" ht="75" customHeight="1" x14ac:dyDescent="0.2">
      <c r="A3179" s="331" t="s">
        <v>4886</v>
      </c>
      <c r="B3179" s="169" t="s">
        <v>4887</v>
      </c>
      <c r="C3179" s="151" t="s">
        <v>4901</v>
      </c>
      <c r="D3179" s="164" t="s">
        <v>4902</v>
      </c>
      <c r="E3179" s="372" t="s">
        <v>546</v>
      </c>
      <c r="F3179" s="166" t="s">
        <v>240</v>
      </c>
      <c r="G3179" s="166">
        <v>31201600</v>
      </c>
      <c r="H3179" s="403" t="s">
        <v>5108</v>
      </c>
      <c r="I3179" s="331">
        <v>10</v>
      </c>
      <c r="J3179" s="403" t="s">
        <v>33</v>
      </c>
      <c r="K3179" s="148">
        <v>335000</v>
      </c>
      <c r="L3179" s="149">
        <v>10</v>
      </c>
      <c r="M3179" s="169" t="s">
        <v>805</v>
      </c>
      <c r="N3179" s="372" t="s">
        <v>5094</v>
      </c>
      <c r="O3179" s="431" t="s">
        <v>80</v>
      </c>
      <c r="P3179" s="166" t="s">
        <v>901</v>
      </c>
      <c r="Q3179" s="166" t="s">
        <v>5044</v>
      </c>
    </row>
    <row r="3180" spans="1:17" ht="75" customHeight="1" x14ac:dyDescent="0.2">
      <c r="A3180" s="331" t="s">
        <v>4886</v>
      </c>
      <c r="B3180" s="169" t="s">
        <v>4887</v>
      </c>
      <c r="C3180" s="151" t="s">
        <v>4901</v>
      </c>
      <c r="D3180" s="164" t="s">
        <v>4902</v>
      </c>
      <c r="E3180" s="372" t="s">
        <v>546</v>
      </c>
      <c r="F3180" s="166" t="s">
        <v>240</v>
      </c>
      <c r="G3180" s="166">
        <v>31201616</v>
      </c>
      <c r="H3180" s="403" t="s">
        <v>5109</v>
      </c>
      <c r="I3180" s="331">
        <v>10</v>
      </c>
      <c r="J3180" s="403" t="s">
        <v>33</v>
      </c>
      <c r="K3180" s="148">
        <v>760000</v>
      </c>
      <c r="L3180" s="149">
        <v>10</v>
      </c>
      <c r="M3180" s="169" t="s">
        <v>805</v>
      </c>
      <c r="N3180" s="372" t="s">
        <v>5094</v>
      </c>
      <c r="O3180" s="431" t="s">
        <v>80</v>
      </c>
      <c r="P3180" s="166" t="s">
        <v>901</v>
      </c>
      <c r="Q3180" s="166" t="s">
        <v>5044</v>
      </c>
    </row>
    <row r="3181" spans="1:17" ht="75" customHeight="1" x14ac:dyDescent="0.2">
      <c r="A3181" s="331" t="s">
        <v>5028</v>
      </c>
      <c r="B3181" s="169" t="s">
        <v>4565</v>
      </c>
      <c r="C3181" s="151" t="s">
        <v>5029</v>
      </c>
      <c r="D3181" s="164" t="s">
        <v>5030</v>
      </c>
      <c r="E3181" s="372" t="s">
        <v>546</v>
      </c>
      <c r="F3181" s="166" t="s">
        <v>240</v>
      </c>
      <c r="G3181" s="166">
        <v>31211508</v>
      </c>
      <c r="H3181" s="403" t="s">
        <v>5110</v>
      </c>
      <c r="I3181" s="331">
        <v>16</v>
      </c>
      <c r="J3181" s="403" t="s">
        <v>33</v>
      </c>
      <c r="K3181" s="148"/>
      <c r="L3181" s="149"/>
      <c r="M3181" s="169" t="s">
        <v>805</v>
      </c>
      <c r="N3181" s="372" t="s">
        <v>5094</v>
      </c>
      <c r="O3181" s="431" t="s">
        <v>80</v>
      </c>
      <c r="P3181" s="166" t="s">
        <v>901</v>
      </c>
      <c r="Q3181" s="166" t="s">
        <v>5044</v>
      </c>
    </row>
    <row r="3182" spans="1:17" ht="75" customHeight="1" x14ac:dyDescent="0.2">
      <c r="A3182" s="331" t="s">
        <v>5028</v>
      </c>
      <c r="B3182" s="169" t="s">
        <v>4565</v>
      </c>
      <c r="C3182" s="151" t="s">
        <v>5029</v>
      </c>
      <c r="D3182" s="164" t="s">
        <v>5030</v>
      </c>
      <c r="E3182" s="372" t="s">
        <v>546</v>
      </c>
      <c r="F3182" s="166" t="s">
        <v>240</v>
      </c>
      <c r="G3182" s="166">
        <v>31211508</v>
      </c>
      <c r="H3182" s="403" t="s">
        <v>5111</v>
      </c>
      <c r="I3182" s="331">
        <v>16</v>
      </c>
      <c r="J3182" s="403" t="s">
        <v>33</v>
      </c>
      <c r="K3182" s="148"/>
      <c r="L3182" s="149"/>
      <c r="M3182" s="169" t="s">
        <v>805</v>
      </c>
      <c r="N3182" s="372" t="s">
        <v>5094</v>
      </c>
      <c r="O3182" s="431" t="s">
        <v>80</v>
      </c>
      <c r="P3182" s="166" t="s">
        <v>901</v>
      </c>
      <c r="Q3182" s="166" t="s">
        <v>5044</v>
      </c>
    </row>
    <row r="3183" spans="1:17" ht="75" customHeight="1" x14ac:dyDescent="0.2">
      <c r="A3183" s="331" t="s">
        <v>5028</v>
      </c>
      <c r="B3183" s="169" t="s">
        <v>4565</v>
      </c>
      <c r="C3183" s="151" t="s">
        <v>5029</v>
      </c>
      <c r="D3183" s="164" t="s">
        <v>5030</v>
      </c>
      <c r="E3183" s="372" t="s">
        <v>546</v>
      </c>
      <c r="F3183" s="166" t="s">
        <v>240</v>
      </c>
      <c r="G3183" s="166">
        <v>30151800</v>
      </c>
      <c r="H3183" s="403" t="s">
        <v>5112</v>
      </c>
      <c r="I3183" s="331">
        <v>16</v>
      </c>
      <c r="J3183" s="403" t="s">
        <v>33</v>
      </c>
      <c r="K3183" s="148"/>
      <c r="L3183" s="149"/>
      <c r="M3183" s="169" t="s">
        <v>805</v>
      </c>
      <c r="N3183" s="372" t="s">
        <v>5094</v>
      </c>
      <c r="O3183" s="431" t="s">
        <v>80</v>
      </c>
      <c r="P3183" s="166" t="s">
        <v>901</v>
      </c>
      <c r="Q3183" s="166" t="s">
        <v>5044</v>
      </c>
    </row>
    <row r="3184" spans="1:17" ht="75" customHeight="1" x14ac:dyDescent="0.2">
      <c r="A3184" s="331" t="s">
        <v>5028</v>
      </c>
      <c r="B3184" s="169" t="s">
        <v>4565</v>
      </c>
      <c r="C3184" s="151" t="s">
        <v>5029</v>
      </c>
      <c r="D3184" s="164" t="s">
        <v>5030</v>
      </c>
      <c r="E3184" s="372" t="s">
        <v>546</v>
      </c>
      <c r="F3184" s="166" t="s">
        <v>240</v>
      </c>
      <c r="G3184" s="166">
        <v>31201610</v>
      </c>
      <c r="H3184" s="403" t="s">
        <v>5113</v>
      </c>
      <c r="I3184" s="331">
        <v>16</v>
      </c>
      <c r="J3184" s="403" t="s">
        <v>33</v>
      </c>
      <c r="K3184" s="148"/>
      <c r="L3184" s="149"/>
      <c r="M3184" s="169" t="s">
        <v>805</v>
      </c>
      <c r="N3184" s="372" t="s">
        <v>4904</v>
      </c>
      <c r="O3184" s="431" t="s">
        <v>80</v>
      </c>
      <c r="P3184" s="166" t="s">
        <v>901</v>
      </c>
      <c r="Q3184" s="166" t="s">
        <v>5044</v>
      </c>
    </row>
    <row r="3185" spans="1:17" ht="75" customHeight="1" x14ac:dyDescent="0.2">
      <c r="A3185" s="331" t="s">
        <v>5028</v>
      </c>
      <c r="B3185" s="169" t="s">
        <v>4565</v>
      </c>
      <c r="C3185" s="151" t="s">
        <v>5029</v>
      </c>
      <c r="D3185" s="164" t="s">
        <v>5030</v>
      </c>
      <c r="E3185" s="372" t="s">
        <v>546</v>
      </c>
      <c r="F3185" s="166" t="s">
        <v>240</v>
      </c>
      <c r="G3185" s="166">
        <v>60121201</v>
      </c>
      <c r="H3185" s="403" t="s">
        <v>5114</v>
      </c>
      <c r="I3185" s="331">
        <v>16</v>
      </c>
      <c r="J3185" s="403" t="s">
        <v>33</v>
      </c>
      <c r="K3185" s="148"/>
      <c r="L3185" s="149"/>
      <c r="M3185" s="169" t="s">
        <v>805</v>
      </c>
      <c r="N3185" s="372" t="s">
        <v>4904</v>
      </c>
      <c r="O3185" s="431" t="s">
        <v>67</v>
      </c>
      <c r="P3185" s="166" t="s">
        <v>35</v>
      </c>
      <c r="Q3185" s="166" t="s">
        <v>4885</v>
      </c>
    </row>
    <row r="3186" spans="1:17" ht="75" customHeight="1" x14ac:dyDescent="0.2">
      <c r="A3186" s="331" t="s">
        <v>5028</v>
      </c>
      <c r="B3186" s="169" t="s">
        <v>4565</v>
      </c>
      <c r="C3186" s="151" t="s">
        <v>5029</v>
      </c>
      <c r="D3186" s="164" t="s">
        <v>5030</v>
      </c>
      <c r="E3186" s="372" t="s">
        <v>546</v>
      </c>
      <c r="F3186" s="166" t="s">
        <v>240</v>
      </c>
      <c r="G3186" s="166">
        <v>31201610</v>
      </c>
      <c r="H3186" s="403" t="s">
        <v>5115</v>
      </c>
      <c r="I3186" s="331">
        <v>16</v>
      </c>
      <c r="J3186" s="403" t="s">
        <v>33</v>
      </c>
      <c r="K3186" s="148"/>
      <c r="L3186" s="149"/>
      <c r="M3186" s="169" t="s">
        <v>805</v>
      </c>
      <c r="N3186" s="372" t="s">
        <v>4904</v>
      </c>
      <c r="O3186" s="431" t="s">
        <v>67</v>
      </c>
      <c r="P3186" s="166" t="s">
        <v>35</v>
      </c>
      <c r="Q3186" s="166" t="s">
        <v>4885</v>
      </c>
    </row>
    <row r="3187" spans="1:17" ht="75" customHeight="1" x14ac:dyDescent="0.2">
      <c r="A3187" s="331" t="s">
        <v>5028</v>
      </c>
      <c r="B3187" s="169" t="s">
        <v>4565</v>
      </c>
      <c r="C3187" s="151" t="s">
        <v>5029</v>
      </c>
      <c r="D3187" s="164" t="s">
        <v>5030</v>
      </c>
      <c r="E3187" s="372" t="s">
        <v>546</v>
      </c>
      <c r="F3187" s="166" t="s">
        <v>240</v>
      </c>
      <c r="G3187" s="166">
        <v>31211801</v>
      </c>
      <c r="H3187" s="403" t="s">
        <v>5116</v>
      </c>
      <c r="I3187" s="331">
        <v>16</v>
      </c>
      <c r="J3187" s="403" t="s">
        <v>33</v>
      </c>
      <c r="K3187" s="148"/>
      <c r="L3187" s="149"/>
      <c r="M3187" s="169" t="s">
        <v>805</v>
      </c>
      <c r="N3187" s="372" t="s">
        <v>5094</v>
      </c>
      <c r="O3187" s="431" t="s">
        <v>80</v>
      </c>
      <c r="P3187" s="166" t="s">
        <v>901</v>
      </c>
      <c r="Q3187" s="166" t="s">
        <v>5044</v>
      </c>
    </row>
    <row r="3188" spans="1:17" ht="75" customHeight="1" x14ac:dyDescent="0.2">
      <c r="A3188" s="331" t="s">
        <v>5028</v>
      </c>
      <c r="B3188" s="169" t="s">
        <v>4565</v>
      </c>
      <c r="C3188" s="151" t="s">
        <v>5029</v>
      </c>
      <c r="D3188" s="164" t="s">
        <v>5030</v>
      </c>
      <c r="E3188" s="372" t="s">
        <v>546</v>
      </c>
      <c r="F3188" s="166" t="s">
        <v>240</v>
      </c>
      <c r="G3188" s="166">
        <v>60104912</v>
      </c>
      <c r="H3188" s="403" t="s">
        <v>5117</v>
      </c>
      <c r="I3188" s="331">
        <v>16</v>
      </c>
      <c r="J3188" s="403" t="s">
        <v>33</v>
      </c>
      <c r="K3188" s="148"/>
      <c r="L3188" s="149"/>
      <c r="M3188" s="169" t="s">
        <v>805</v>
      </c>
      <c r="N3188" s="372" t="s">
        <v>5094</v>
      </c>
      <c r="O3188" s="431" t="s">
        <v>80</v>
      </c>
      <c r="P3188" s="166" t="s">
        <v>901</v>
      </c>
      <c r="Q3188" s="166" t="s">
        <v>5044</v>
      </c>
    </row>
    <row r="3189" spans="1:17" ht="75" customHeight="1" x14ac:dyDescent="0.2">
      <c r="A3189" s="331" t="s">
        <v>5028</v>
      </c>
      <c r="B3189" s="169" t="s">
        <v>4565</v>
      </c>
      <c r="C3189" s="151" t="s">
        <v>5029</v>
      </c>
      <c r="D3189" s="164" t="s">
        <v>5030</v>
      </c>
      <c r="E3189" s="372" t="s">
        <v>546</v>
      </c>
      <c r="F3189" s="166" t="s">
        <v>240</v>
      </c>
      <c r="G3189" s="166">
        <v>31201610</v>
      </c>
      <c r="H3189" s="403" t="s">
        <v>5118</v>
      </c>
      <c r="I3189" s="331">
        <v>16</v>
      </c>
      <c r="J3189" s="403" t="s">
        <v>33</v>
      </c>
      <c r="K3189" s="148"/>
      <c r="L3189" s="149"/>
      <c r="M3189" s="169" t="s">
        <v>805</v>
      </c>
      <c r="N3189" s="372" t="s">
        <v>5094</v>
      </c>
      <c r="O3189" s="431" t="s">
        <v>80</v>
      </c>
      <c r="P3189" s="166" t="s">
        <v>901</v>
      </c>
      <c r="Q3189" s="166" t="s">
        <v>5044</v>
      </c>
    </row>
    <row r="3190" spans="1:17" ht="75" customHeight="1" x14ac:dyDescent="0.2">
      <c r="A3190" s="331" t="s">
        <v>5028</v>
      </c>
      <c r="B3190" s="169" t="s">
        <v>4565</v>
      </c>
      <c r="C3190" s="151" t="s">
        <v>5029</v>
      </c>
      <c r="D3190" s="164" t="s">
        <v>5030</v>
      </c>
      <c r="E3190" s="372" t="s">
        <v>546</v>
      </c>
      <c r="F3190" s="166" t="s">
        <v>240</v>
      </c>
      <c r="G3190" s="166">
        <v>31211803</v>
      </c>
      <c r="H3190" s="403" t="s">
        <v>5119</v>
      </c>
      <c r="I3190" s="331">
        <v>16</v>
      </c>
      <c r="J3190" s="403" t="s">
        <v>33</v>
      </c>
      <c r="K3190" s="148"/>
      <c r="L3190" s="149"/>
      <c r="M3190" s="169" t="s">
        <v>805</v>
      </c>
      <c r="N3190" s="372" t="s">
        <v>5094</v>
      </c>
      <c r="O3190" s="431" t="s">
        <v>80</v>
      </c>
      <c r="P3190" s="166" t="s">
        <v>901</v>
      </c>
      <c r="Q3190" s="166" t="s">
        <v>5044</v>
      </c>
    </row>
    <row r="3191" spans="1:17" ht="75" customHeight="1" x14ac:dyDescent="0.2">
      <c r="A3191" s="331" t="s">
        <v>4891</v>
      </c>
      <c r="B3191" s="169" t="s">
        <v>4879</v>
      </c>
      <c r="C3191" s="151" t="s">
        <v>5039</v>
      </c>
      <c r="D3191" s="164" t="s">
        <v>5040</v>
      </c>
      <c r="E3191" s="372" t="s">
        <v>599</v>
      </c>
      <c r="F3191" s="166" t="s">
        <v>262</v>
      </c>
      <c r="G3191" s="166">
        <v>25172500</v>
      </c>
      <c r="H3191" s="403" t="s">
        <v>5120</v>
      </c>
      <c r="I3191" s="331">
        <v>10</v>
      </c>
      <c r="J3191" s="403" t="s">
        <v>33</v>
      </c>
      <c r="K3191" s="148">
        <v>432826094</v>
      </c>
      <c r="L3191" s="149"/>
      <c r="M3191" s="169" t="s">
        <v>805</v>
      </c>
      <c r="N3191" s="372" t="s">
        <v>5121</v>
      </c>
      <c r="O3191" s="431" t="s">
        <v>68</v>
      </c>
      <c r="P3191" s="166" t="s">
        <v>67</v>
      </c>
      <c r="Q3191" s="166" t="s">
        <v>4885</v>
      </c>
    </row>
    <row r="3192" spans="1:17" ht="75" customHeight="1" x14ac:dyDescent="0.2">
      <c r="A3192" s="331" t="s">
        <v>4891</v>
      </c>
      <c r="B3192" s="169" t="s">
        <v>4879</v>
      </c>
      <c r="C3192" s="151" t="s">
        <v>4892</v>
      </c>
      <c r="D3192" s="164" t="s">
        <v>4893</v>
      </c>
      <c r="E3192" s="372" t="s">
        <v>599</v>
      </c>
      <c r="F3192" s="166" t="s">
        <v>262</v>
      </c>
      <c r="G3192" s="166">
        <v>44121804</v>
      </c>
      <c r="H3192" s="403" t="s">
        <v>5122</v>
      </c>
      <c r="I3192" s="331">
        <v>10</v>
      </c>
      <c r="J3192" s="403" t="s">
        <v>33</v>
      </c>
      <c r="K3192" s="148">
        <v>485100</v>
      </c>
      <c r="L3192" s="149"/>
      <c r="M3192" s="169" t="s">
        <v>805</v>
      </c>
      <c r="N3192" s="372" t="s">
        <v>4904</v>
      </c>
      <c r="O3192" s="431" t="s">
        <v>67</v>
      </c>
      <c r="P3192" s="166" t="s">
        <v>35</v>
      </c>
      <c r="Q3192" s="166" t="s">
        <v>4885</v>
      </c>
    </row>
    <row r="3193" spans="1:17" ht="75" customHeight="1" x14ac:dyDescent="0.2">
      <c r="A3193" s="331" t="s">
        <v>4891</v>
      </c>
      <c r="B3193" s="169" t="s">
        <v>4879</v>
      </c>
      <c r="C3193" s="151" t="s">
        <v>4892</v>
      </c>
      <c r="D3193" s="164" t="s">
        <v>4893</v>
      </c>
      <c r="E3193" s="372" t="s">
        <v>599</v>
      </c>
      <c r="F3193" s="166" t="s">
        <v>262</v>
      </c>
      <c r="G3193" s="166">
        <v>44121634</v>
      </c>
      <c r="H3193" s="403" t="s">
        <v>5123</v>
      </c>
      <c r="I3193" s="432">
        <v>10</v>
      </c>
      <c r="J3193" s="403" t="s">
        <v>33</v>
      </c>
      <c r="K3193" s="434">
        <v>764223</v>
      </c>
      <c r="L3193" s="204"/>
      <c r="M3193" s="169" t="s">
        <v>805</v>
      </c>
      <c r="N3193" s="372" t="s">
        <v>4904</v>
      </c>
      <c r="O3193" s="431" t="s">
        <v>67</v>
      </c>
      <c r="P3193" s="166" t="s">
        <v>35</v>
      </c>
      <c r="Q3193" s="166" t="s">
        <v>4885</v>
      </c>
    </row>
    <row r="3194" spans="1:17" ht="75" customHeight="1" x14ac:dyDescent="0.2">
      <c r="A3194" s="331" t="s">
        <v>4891</v>
      </c>
      <c r="B3194" s="169" t="s">
        <v>4879</v>
      </c>
      <c r="C3194" s="151" t="s">
        <v>4892</v>
      </c>
      <c r="D3194" s="164" t="s">
        <v>4893</v>
      </c>
      <c r="E3194" s="372" t="s">
        <v>599</v>
      </c>
      <c r="F3194" s="166" t="s">
        <v>262</v>
      </c>
      <c r="G3194" s="166">
        <v>44121634</v>
      </c>
      <c r="H3194" s="403" t="s">
        <v>5124</v>
      </c>
      <c r="I3194" s="331">
        <v>10</v>
      </c>
      <c r="J3194" s="403" t="s">
        <v>33</v>
      </c>
      <c r="K3194" s="148">
        <v>931468</v>
      </c>
      <c r="L3194" s="149"/>
      <c r="M3194" s="169" t="s">
        <v>805</v>
      </c>
      <c r="N3194" s="372" t="s">
        <v>4904</v>
      </c>
      <c r="O3194" s="431" t="s">
        <v>67</v>
      </c>
      <c r="P3194" s="166" t="s">
        <v>35</v>
      </c>
      <c r="Q3194" s="166" t="s">
        <v>4885</v>
      </c>
    </row>
    <row r="3195" spans="1:17" ht="75" customHeight="1" x14ac:dyDescent="0.2">
      <c r="A3195" s="331" t="s">
        <v>4891</v>
      </c>
      <c r="B3195" s="169" t="s">
        <v>4879</v>
      </c>
      <c r="C3195" s="151" t="s">
        <v>4892</v>
      </c>
      <c r="D3195" s="164" t="s">
        <v>4893</v>
      </c>
      <c r="E3195" s="372" t="s">
        <v>599</v>
      </c>
      <c r="F3195" s="166" t="s">
        <v>262</v>
      </c>
      <c r="G3195" s="166">
        <v>14111537</v>
      </c>
      <c r="H3195" s="403" t="s">
        <v>5125</v>
      </c>
      <c r="I3195" s="331">
        <v>10</v>
      </c>
      <c r="J3195" s="403" t="s">
        <v>33</v>
      </c>
      <c r="K3195" s="148">
        <v>897000</v>
      </c>
      <c r="L3195" s="149"/>
      <c r="M3195" s="169" t="s">
        <v>805</v>
      </c>
      <c r="N3195" s="372" t="s">
        <v>4904</v>
      </c>
      <c r="O3195" s="431" t="s">
        <v>67</v>
      </c>
      <c r="P3195" s="166" t="s">
        <v>35</v>
      </c>
      <c r="Q3195" s="166" t="s">
        <v>4885</v>
      </c>
    </row>
    <row r="3196" spans="1:17" ht="75" customHeight="1" x14ac:dyDescent="0.2">
      <c r="A3196" s="331" t="s">
        <v>4891</v>
      </c>
      <c r="B3196" s="169" t="s">
        <v>4879</v>
      </c>
      <c r="C3196" s="151" t="s">
        <v>4892</v>
      </c>
      <c r="D3196" s="164" t="s">
        <v>4893</v>
      </c>
      <c r="E3196" s="372" t="s">
        <v>599</v>
      </c>
      <c r="F3196" s="166" t="s">
        <v>262</v>
      </c>
      <c r="G3196" s="166">
        <v>44121634</v>
      </c>
      <c r="H3196" s="403" t="s">
        <v>5126</v>
      </c>
      <c r="I3196" s="331">
        <v>10</v>
      </c>
      <c r="J3196" s="403" t="s">
        <v>33</v>
      </c>
      <c r="K3196" s="148">
        <v>375130</v>
      </c>
      <c r="L3196" s="149"/>
      <c r="M3196" s="169" t="s">
        <v>805</v>
      </c>
      <c r="N3196" s="372" t="s">
        <v>4904</v>
      </c>
      <c r="O3196" s="431" t="s">
        <v>67</v>
      </c>
      <c r="P3196" s="166" t="s">
        <v>35</v>
      </c>
      <c r="Q3196" s="166" t="s">
        <v>4885</v>
      </c>
    </row>
    <row r="3197" spans="1:17" ht="75" customHeight="1" x14ac:dyDescent="0.2">
      <c r="A3197" s="331" t="s">
        <v>4891</v>
      </c>
      <c r="B3197" s="169" t="s">
        <v>4879</v>
      </c>
      <c r="C3197" s="151" t="s">
        <v>4892</v>
      </c>
      <c r="D3197" s="164" t="s">
        <v>4893</v>
      </c>
      <c r="E3197" s="372" t="s">
        <v>599</v>
      </c>
      <c r="F3197" s="166" t="s">
        <v>262</v>
      </c>
      <c r="G3197" s="166">
        <v>44121634</v>
      </c>
      <c r="H3197" s="403" t="s">
        <v>5127</v>
      </c>
      <c r="I3197" s="331">
        <v>10</v>
      </c>
      <c r="J3197" s="403" t="s">
        <v>33</v>
      </c>
      <c r="K3197" s="148">
        <v>1160060</v>
      </c>
      <c r="L3197" s="149"/>
      <c r="M3197" s="169" t="s">
        <v>805</v>
      </c>
      <c r="N3197" s="372" t="s">
        <v>4904</v>
      </c>
      <c r="O3197" s="431" t="s">
        <v>67</v>
      </c>
      <c r="P3197" s="166" t="s">
        <v>35</v>
      </c>
      <c r="Q3197" s="166" t="s">
        <v>4885</v>
      </c>
    </row>
    <row r="3198" spans="1:17" ht="75" customHeight="1" x14ac:dyDescent="0.2">
      <c r="A3198" s="331" t="s">
        <v>4891</v>
      </c>
      <c r="B3198" s="169" t="s">
        <v>4879</v>
      </c>
      <c r="C3198" s="151" t="s">
        <v>4953</v>
      </c>
      <c r="D3198" s="164" t="s">
        <v>4954</v>
      </c>
      <c r="E3198" s="372" t="s">
        <v>599</v>
      </c>
      <c r="F3198" s="166" t="s">
        <v>262</v>
      </c>
      <c r="G3198" s="166">
        <v>30181801</v>
      </c>
      <c r="H3198" s="403" t="s">
        <v>5128</v>
      </c>
      <c r="I3198" s="331">
        <v>10</v>
      </c>
      <c r="J3198" s="403" t="s">
        <v>33</v>
      </c>
      <c r="K3198" s="148">
        <v>919432</v>
      </c>
      <c r="L3198" s="149"/>
      <c r="M3198" s="169" t="s">
        <v>805</v>
      </c>
      <c r="N3198" s="372" t="s">
        <v>5094</v>
      </c>
      <c r="O3198" s="431" t="s">
        <v>80</v>
      </c>
      <c r="P3198" s="166" t="s">
        <v>901</v>
      </c>
      <c r="Q3198" s="166" t="s">
        <v>5044</v>
      </c>
    </row>
    <row r="3199" spans="1:17" ht="75" customHeight="1" x14ac:dyDescent="0.2">
      <c r="A3199" s="331" t="s">
        <v>4891</v>
      </c>
      <c r="B3199" s="169" t="s">
        <v>4879</v>
      </c>
      <c r="C3199" s="151" t="s">
        <v>4953</v>
      </c>
      <c r="D3199" s="164" t="s">
        <v>4954</v>
      </c>
      <c r="E3199" s="372" t="s">
        <v>599</v>
      </c>
      <c r="F3199" s="166" t="s">
        <v>262</v>
      </c>
      <c r="G3199" s="166">
        <v>30181801</v>
      </c>
      <c r="H3199" s="403" t="s">
        <v>5129</v>
      </c>
      <c r="I3199" s="331">
        <v>10</v>
      </c>
      <c r="J3199" s="403" t="s">
        <v>33</v>
      </c>
      <c r="K3199" s="148">
        <v>962351</v>
      </c>
      <c r="L3199" s="149"/>
      <c r="M3199" s="169" t="s">
        <v>805</v>
      </c>
      <c r="N3199" s="372" t="s">
        <v>5094</v>
      </c>
      <c r="O3199" s="431" t="s">
        <v>80</v>
      </c>
      <c r="P3199" s="166" t="s">
        <v>901</v>
      </c>
      <c r="Q3199" s="166" t="s">
        <v>5044</v>
      </c>
    </row>
    <row r="3200" spans="1:17" ht="75" customHeight="1" x14ac:dyDescent="0.2">
      <c r="A3200" s="331" t="s">
        <v>4891</v>
      </c>
      <c r="B3200" s="169" t="s">
        <v>4879</v>
      </c>
      <c r="C3200" s="151" t="s">
        <v>5130</v>
      </c>
      <c r="D3200" s="164" t="s">
        <v>5131</v>
      </c>
      <c r="E3200" s="372" t="s">
        <v>599</v>
      </c>
      <c r="F3200" s="166" t="s">
        <v>262</v>
      </c>
      <c r="G3200" s="166">
        <v>41104017</v>
      </c>
      <c r="H3200" s="403" t="s">
        <v>5132</v>
      </c>
      <c r="I3200" s="331">
        <v>10</v>
      </c>
      <c r="J3200" s="403" t="s">
        <v>33</v>
      </c>
      <c r="K3200" s="148">
        <v>1506501</v>
      </c>
      <c r="L3200" s="149"/>
      <c r="M3200" s="169" t="s">
        <v>805</v>
      </c>
      <c r="N3200" s="372" t="s">
        <v>5133</v>
      </c>
      <c r="O3200" s="431" t="s">
        <v>80</v>
      </c>
      <c r="P3200" s="166" t="s">
        <v>901</v>
      </c>
      <c r="Q3200" s="166" t="s">
        <v>4939</v>
      </c>
    </row>
    <row r="3201" spans="1:17" ht="75" customHeight="1" x14ac:dyDescent="0.2">
      <c r="A3201" s="331" t="s">
        <v>4891</v>
      </c>
      <c r="B3201" s="169" t="s">
        <v>4879</v>
      </c>
      <c r="C3201" s="151" t="s">
        <v>5039</v>
      </c>
      <c r="D3201" s="164" t="s">
        <v>5040</v>
      </c>
      <c r="E3201" s="372" t="s">
        <v>599</v>
      </c>
      <c r="F3201" s="166" t="s">
        <v>262</v>
      </c>
      <c r="G3201" s="166">
        <v>46181705</v>
      </c>
      <c r="H3201" s="403" t="s">
        <v>5134</v>
      </c>
      <c r="I3201" s="331">
        <v>10</v>
      </c>
      <c r="J3201" s="403" t="s">
        <v>33</v>
      </c>
      <c r="K3201" s="148">
        <v>127935724.998916</v>
      </c>
      <c r="L3201" s="149"/>
      <c r="M3201" s="169" t="s">
        <v>805</v>
      </c>
      <c r="N3201" s="372" t="s">
        <v>5135</v>
      </c>
      <c r="O3201" s="431" t="s">
        <v>67</v>
      </c>
      <c r="P3201" s="166" t="s">
        <v>35</v>
      </c>
      <c r="Q3201" s="166" t="s">
        <v>5044</v>
      </c>
    </row>
    <row r="3202" spans="1:17" ht="75" customHeight="1" x14ac:dyDescent="0.2">
      <c r="A3202" s="331" t="s">
        <v>4891</v>
      </c>
      <c r="B3202" s="169" t="s">
        <v>4879</v>
      </c>
      <c r="C3202" s="151" t="s">
        <v>4929</v>
      </c>
      <c r="D3202" s="164" t="s">
        <v>4930</v>
      </c>
      <c r="E3202" s="372" t="s">
        <v>599</v>
      </c>
      <c r="F3202" s="166" t="s">
        <v>262</v>
      </c>
      <c r="G3202" s="166">
        <v>31201513</v>
      </c>
      <c r="H3202" s="403" t="s">
        <v>5136</v>
      </c>
      <c r="I3202" s="331">
        <v>10</v>
      </c>
      <c r="J3202" s="403" t="s">
        <v>33</v>
      </c>
      <c r="K3202" s="148">
        <v>2408000</v>
      </c>
      <c r="L3202" s="149"/>
      <c r="M3202" s="169" t="s">
        <v>805</v>
      </c>
      <c r="N3202" s="372" t="s">
        <v>5102</v>
      </c>
      <c r="O3202" s="431" t="s">
        <v>67</v>
      </c>
      <c r="P3202" s="166" t="s">
        <v>35</v>
      </c>
      <c r="Q3202" s="166" t="s">
        <v>4939</v>
      </c>
    </row>
    <row r="3203" spans="1:17" ht="75" customHeight="1" x14ac:dyDescent="0.2">
      <c r="A3203" s="331" t="s">
        <v>4891</v>
      </c>
      <c r="B3203" s="169" t="s">
        <v>4879</v>
      </c>
      <c r="C3203" s="151" t="s">
        <v>4929</v>
      </c>
      <c r="D3203" s="164" t="s">
        <v>4930</v>
      </c>
      <c r="E3203" s="372" t="s">
        <v>599</v>
      </c>
      <c r="F3203" s="166" t="s">
        <v>262</v>
      </c>
      <c r="G3203" s="166">
        <v>46181804</v>
      </c>
      <c r="H3203" s="403" t="s">
        <v>5137</v>
      </c>
      <c r="I3203" s="331">
        <v>10</v>
      </c>
      <c r="J3203" s="403" t="s">
        <v>33</v>
      </c>
      <c r="K3203" s="148">
        <v>171861</v>
      </c>
      <c r="L3203" s="149"/>
      <c r="M3203" s="169" t="s">
        <v>805</v>
      </c>
      <c r="N3203" s="372" t="s">
        <v>5102</v>
      </c>
      <c r="O3203" s="431" t="s">
        <v>67</v>
      </c>
      <c r="P3203" s="166" t="s">
        <v>35</v>
      </c>
      <c r="Q3203" s="166" t="s">
        <v>4939</v>
      </c>
    </row>
    <row r="3204" spans="1:17" ht="75" customHeight="1" x14ac:dyDescent="0.2">
      <c r="A3204" s="331" t="s">
        <v>4891</v>
      </c>
      <c r="B3204" s="169" t="s">
        <v>4879</v>
      </c>
      <c r="C3204" s="151" t="s">
        <v>4929</v>
      </c>
      <c r="D3204" s="164" t="s">
        <v>4930</v>
      </c>
      <c r="E3204" s="372" t="s">
        <v>599</v>
      </c>
      <c r="F3204" s="166" t="s">
        <v>600</v>
      </c>
      <c r="G3204" s="166">
        <v>42131606</v>
      </c>
      <c r="H3204" s="403" t="s">
        <v>5138</v>
      </c>
      <c r="I3204" s="331">
        <v>10</v>
      </c>
      <c r="J3204" s="403" t="s">
        <v>33</v>
      </c>
      <c r="K3204" s="148">
        <v>1648555</v>
      </c>
      <c r="L3204" s="149"/>
      <c r="M3204" s="169" t="s">
        <v>805</v>
      </c>
      <c r="N3204" s="372" t="s">
        <v>5094</v>
      </c>
      <c r="O3204" s="431" t="s">
        <v>67</v>
      </c>
      <c r="P3204" s="166" t="s">
        <v>35</v>
      </c>
      <c r="Q3204" s="166" t="s">
        <v>4939</v>
      </c>
    </row>
    <row r="3205" spans="1:17" ht="75" customHeight="1" x14ac:dyDescent="0.2">
      <c r="A3205" s="331" t="s">
        <v>4886</v>
      </c>
      <c r="B3205" s="169" t="s">
        <v>4887</v>
      </c>
      <c r="C3205" s="151" t="s">
        <v>4901</v>
      </c>
      <c r="D3205" s="164" t="s">
        <v>4902</v>
      </c>
      <c r="E3205" s="372" t="s">
        <v>599</v>
      </c>
      <c r="F3205" s="166" t="s">
        <v>600</v>
      </c>
      <c r="G3205" s="166">
        <v>46181705</v>
      </c>
      <c r="H3205" s="403" t="s">
        <v>5139</v>
      </c>
      <c r="I3205" s="331">
        <v>10</v>
      </c>
      <c r="J3205" s="403" t="s">
        <v>33</v>
      </c>
      <c r="K3205" s="148">
        <v>50000000</v>
      </c>
      <c r="L3205" s="149"/>
      <c r="M3205" s="169" t="s">
        <v>805</v>
      </c>
      <c r="N3205" s="372" t="s">
        <v>5135</v>
      </c>
      <c r="O3205" s="431" t="s">
        <v>67</v>
      </c>
      <c r="P3205" s="166" t="s">
        <v>35</v>
      </c>
      <c r="Q3205" s="166" t="s">
        <v>5044</v>
      </c>
    </row>
    <row r="3206" spans="1:17" ht="75" customHeight="1" x14ac:dyDescent="0.2">
      <c r="A3206" s="331" t="s">
        <v>4886</v>
      </c>
      <c r="B3206" s="169" t="s">
        <v>4887</v>
      </c>
      <c r="C3206" s="151" t="s">
        <v>4901</v>
      </c>
      <c r="D3206" s="164" t="s">
        <v>4902</v>
      </c>
      <c r="E3206" s="372" t="s">
        <v>599</v>
      </c>
      <c r="F3206" s="166" t="s">
        <v>262</v>
      </c>
      <c r="G3206" s="166">
        <v>25172500</v>
      </c>
      <c r="H3206" s="403" t="s">
        <v>5140</v>
      </c>
      <c r="I3206" s="331">
        <v>10</v>
      </c>
      <c r="J3206" s="403" t="s">
        <v>33</v>
      </c>
      <c r="K3206" s="148">
        <v>310552640</v>
      </c>
      <c r="L3206" s="149"/>
      <c r="M3206" s="169" t="s">
        <v>805</v>
      </c>
      <c r="N3206" s="372" t="s">
        <v>5121</v>
      </c>
      <c r="O3206" s="431" t="s">
        <v>68</v>
      </c>
      <c r="P3206" s="166" t="s">
        <v>67</v>
      </c>
      <c r="Q3206" s="166" t="s">
        <v>4885</v>
      </c>
    </row>
    <row r="3207" spans="1:17" ht="75" customHeight="1" x14ac:dyDescent="0.2">
      <c r="A3207" s="331" t="s">
        <v>4886</v>
      </c>
      <c r="B3207" s="169" t="s">
        <v>4887</v>
      </c>
      <c r="C3207" s="151" t="s">
        <v>4901</v>
      </c>
      <c r="D3207" s="164" t="s">
        <v>4902</v>
      </c>
      <c r="E3207" s="372" t="s">
        <v>599</v>
      </c>
      <c r="F3207" s="166" t="s">
        <v>600</v>
      </c>
      <c r="G3207" s="166">
        <v>44121634</v>
      </c>
      <c r="H3207" s="403" t="s">
        <v>5141</v>
      </c>
      <c r="I3207" s="432">
        <v>10</v>
      </c>
      <c r="J3207" s="403" t="s">
        <v>33</v>
      </c>
      <c r="K3207" s="434">
        <v>290000</v>
      </c>
      <c r="L3207" s="204"/>
      <c r="M3207" s="169" t="s">
        <v>805</v>
      </c>
      <c r="N3207" s="372" t="s">
        <v>5094</v>
      </c>
      <c r="O3207" s="431" t="s">
        <v>67</v>
      </c>
      <c r="P3207" s="166" t="s">
        <v>35</v>
      </c>
      <c r="Q3207" s="166" t="s">
        <v>4885</v>
      </c>
    </row>
    <row r="3208" spans="1:17" ht="75" customHeight="1" x14ac:dyDescent="0.2">
      <c r="A3208" s="331" t="s">
        <v>4886</v>
      </c>
      <c r="B3208" s="169" t="s">
        <v>4887</v>
      </c>
      <c r="C3208" s="151" t="s">
        <v>4901</v>
      </c>
      <c r="D3208" s="164" t="s">
        <v>4902</v>
      </c>
      <c r="E3208" s="372" t="s">
        <v>599</v>
      </c>
      <c r="F3208" s="166" t="s">
        <v>600</v>
      </c>
      <c r="G3208" s="166">
        <v>46161602</v>
      </c>
      <c r="H3208" s="403" t="s">
        <v>5142</v>
      </c>
      <c r="I3208" s="331">
        <v>10</v>
      </c>
      <c r="J3208" s="403" t="s">
        <v>33</v>
      </c>
      <c r="K3208" s="148">
        <v>880000</v>
      </c>
      <c r="L3208" s="149"/>
      <c r="M3208" s="169" t="s">
        <v>805</v>
      </c>
      <c r="N3208" s="372" t="s">
        <v>5143</v>
      </c>
      <c r="O3208" s="431" t="s">
        <v>67</v>
      </c>
      <c r="P3208" s="166" t="s">
        <v>35</v>
      </c>
      <c r="Q3208" s="166" t="s">
        <v>4939</v>
      </c>
    </row>
    <row r="3209" spans="1:17" ht="75" customHeight="1" x14ac:dyDescent="0.2">
      <c r="A3209" s="331" t="s">
        <v>4886</v>
      </c>
      <c r="B3209" s="169" t="s">
        <v>4887</v>
      </c>
      <c r="C3209" s="151" t="s">
        <v>4901</v>
      </c>
      <c r="D3209" s="164" t="s">
        <v>4902</v>
      </c>
      <c r="E3209" s="372" t="s">
        <v>599</v>
      </c>
      <c r="F3209" s="166" t="s">
        <v>600</v>
      </c>
      <c r="G3209" s="166">
        <v>46161520</v>
      </c>
      <c r="H3209" s="403" t="s">
        <v>5144</v>
      </c>
      <c r="I3209" s="331">
        <v>10</v>
      </c>
      <c r="J3209" s="403" t="s">
        <v>33</v>
      </c>
      <c r="K3209" s="148">
        <v>4400000</v>
      </c>
      <c r="L3209" s="149"/>
      <c r="M3209" s="169" t="s">
        <v>805</v>
      </c>
      <c r="N3209" s="372" t="s">
        <v>5102</v>
      </c>
      <c r="O3209" s="431" t="s">
        <v>67</v>
      </c>
      <c r="P3209" s="166" t="s">
        <v>35</v>
      </c>
      <c r="Q3209" s="166" t="s">
        <v>4939</v>
      </c>
    </row>
    <row r="3210" spans="1:17" ht="75" customHeight="1" x14ac:dyDescent="0.2">
      <c r="A3210" s="331" t="s">
        <v>4886</v>
      </c>
      <c r="B3210" s="169" t="s">
        <v>4887</v>
      </c>
      <c r="C3210" s="151" t="s">
        <v>4901</v>
      </c>
      <c r="D3210" s="164" t="s">
        <v>4902</v>
      </c>
      <c r="E3210" s="372" t="s">
        <v>599</v>
      </c>
      <c r="F3210" s="166" t="s">
        <v>262</v>
      </c>
      <c r="G3210" s="166">
        <v>46181504</v>
      </c>
      <c r="H3210" s="403" t="s">
        <v>5145</v>
      </c>
      <c r="I3210" s="331">
        <v>10</v>
      </c>
      <c r="J3210" s="403" t="s">
        <v>33</v>
      </c>
      <c r="K3210" s="148">
        <v>1000000</v>
      </c>
      <c r="L3210" s="149"/>
      <c r="M3210" s="169" t="s">
        <v>805</v>
      </c>
      <c r="N3210" s="372" t="s">
        <v>5102</v>
      </c>
      <c r="O3210" s="431" t="s">
        <v>67</v>
      </c>
      <c r="P3210" s="166" t="s">
        <v>35</v>
      </c>
      <c r="Q3210" s="166" t="s">
        <v>4939</v>
      </c>
    </row>
    <row r="3211" spans="1:17" ht="75" customHeight="1" x14ac:dyDescent="0.2">
      <c r="A3211" s="331" t="s">
        <v>4886</v>
      </c>
      <c r="B3211" s="169" t="s">
        <v>4887</v>
      </c>
      <c r="C3211" s="151" t="s">
        <v>4901</v>
      </c>
      <c r="D3211" s="164" t="s">
        <v>4902</v>
      </c>
      <c r="E3211" s="372" t="s">
        <v>599</v>
      </c>
      <c r="F3211" s="166" t="s">
        <v>262</v>
      </c>
      <c r="G3211" s="166">
        <v>55121704</v>
      </c>
      <c r="H3211" s="403" t="s">
        <v>5146</v>
      </c>
      <c r="I3211" s="331">
        <v>10</v>
      </c>
      <c r="J3211" s="403" t="s">
        <v>33</v>
      </c>
      <c r="K3211" s="148">
        <v>2700000</v>
      </c>
      <c r="L3211" s="149"/>
      <c r="M3211" s="169" t="s">
        <v>805</v>
      </c>
      <c r="N3211" s="372" t="s">
        <v>5147</v>
      </c>
      <c r="O3211" s="431" t="s">
        <v>67</v>
      </c>
      <c r="P3211" s="166" t="s">
        <v>35</v>
      </c>
      <c r="Q3211" s="166" t="s">
        <v>4939</v>
      </c>
    </row>
    <row r="3212" spans="1:17" ht="75" customHeight="1" x14ac:dyDescent="0.2">
      <c r="A3212" s="331" t="s">
        <v>4886</v>
      </c>
      <c r="B3212" s="169" t="s">
        <v>4887</v>
      </c>
      <c r="C3212" s="151" t="s">
        <v>4901</v>
      </c>
      <c r="D3212" s="164" t="s">
        <v>4902</v>
      </c>
      <c r="E3212" s="372" t="s">
        <v>599</v>
      </c>
      <c r="F3212" s="166" t="s">
        <v>262</v>
      </c>
      <c r="G3212" s="166">
        <v>26111540</v>
      </c>
      <c r="H3212" s="403" t="s">
        <v>5148</v>
      </c>
      <c r="I3212" s="331">
        <v>10</v>
      </c>
      <c r="J3212" s="403" t="s">
        <v>33</v>
      </c>
      <c r="K3212" s="148">
        <v>2750000</v>
      </c>
      <c r="L3212" s="149"/>
      <c r="M3212" s="169" t="s">
        <v>805</v>
      </c>
      <c r="N3212" s="372" t="s">
        <v>5147</v>
      </c>
      <c r="O3212" s="431" t="s">
        <v>67</v>
      </c>
      <c r="P3212" s="166" t="s">
        <v>35</v>
      </c>
      <c r="Q3212" s="166" t="s">
        <v>4939</v>
      </c>
    </row>
    <row r="3213" spans="1:17" ht="75" customHeight="1" x14ac:dyDescent="0.2">
      <c r="A3213" s="331" t="s">
        <v>4886</v>
      </c>
      <c r="B3213" s="169" t="s">
        <v>4887</v>
      </c>
      <c r="C3213" s="151" t="s">
        <v>4901</v>
      </c>
      <c r="D3213" s="164" t="s">
        <v>4902</v>
      </c>
      <c r="E3213" s="372" t="s">
        <v>599</v>
      </c>
      <c r="F3213" s="166" t="s">
        <v>262</v>
      </c>
      <c r="G3213" s="166">
        <v>31201500</v>
      </c>
      <c r="H3213" s="403" t="s">
        <v>5149</v>
      </c>
      <c r="I3213" s="331">
        <v>10</v>
      </c>
      <c r="J3213" s="403" t="s">
        <v>33</v>
      </c>
      <c r="K3213" s="148">
        <v>1627360</v>
      </c>
      <c r="L3213" s="149"/>
      <c r="M3213" s="169" t="s">
        <v>805</v>
      </c>
      <c r="N3213" s="372" t="s">
        <v>5102</v>
      </c>
      <c r="O3213" s="431" t="s">
        <v>67</v>
      </c>
      <c r="P3213" s="166" t="s">
        <v>35</v>
      </c>
      <c r="Q3213" s="166" t="s">
        <v>4939</v>
      </c>
    </row>
    <row r="3214" spans="1:17" ht="75" customHeight="1" x14ac:dyDescent="0.2">
      <c r="A3214" s="331" t="s">
        <v>4946</v>
      </c>
      <c r="B3214" s="169" t="s">
        <v>4947</v>
      </c>
      <c r="C3214" s="151" t="s">
        <v>4901</v>
      </c>
      <c r="D3214" s="164" t="s">
        <v>4902</v>
      </c>
      <c r="E3214" s="372" t="s">
        <v>599</v>
      </c>
      <c r="F3214" s="166" t="s">
        <v>262</v>
      </c>
      <c r="G3214" s="166">
        <v>25172500</v>
      </c>
      <c r="H3214" s="403" t="s">
        <v>5150</v>
      </c>
      <c r="I3214" s="331">
        <v>10</v>
      </c>
      <c r="J3214" s="403" t="s">
        <v>33</v>
      </c>
      <c r="K3214" s="148">
        <v>20000000</v>
      </c>
      <c r="L3214" s="149"/>
      <c r="M3214" s="169" t="s">
        <v>805</v>
      </c>
      <c r="N3214" s="372" t="s">
        <v>5121</v>
      </c>
      <c r="O3214" s="431" t="s">
        <v>68</v>
      </c>
      <c r="P3214" s="166" t="s">
        <v>67</v>
      </c>
      <c r="Q3214" s="166" t="s">
        <v>4885</v>
      </c>
    </row>
    <row r="3215" spans="1:17" ht="75" customHeight="1" x14ac:dyDescent="0.2">
      <c r="A3215" s="331" t="s">
        <v>4891</v>
      </c>
      <c r="B3215" s="169" t="s">
        <v>4879</v>
      </c>
      <c r="C3215" s="151" t="s">
        <v>4929</v>
      </c>
      <c r="D3215" s="164" t="s">
        <v>4930</v>
      </c>
      <c r="E3215" s="372" t="s">
        <v>599</v>
      </c>
      <c r="F3215" s="166" t="s">
        <v>262</v>
      </c>
      <c r="G3215" s="166">
        <v>24121807</v>
      </c>
      <c r="H3215" s="403" t="s">
        <v>5151</v>
      </c>
      <c r="I3215" s="331">
        <v>10</v>
      </c>
      <c r="J3215" s="403" t="s">
        <v>33</v>
      </c>
      <c r="K3215" s="148">
        <v>12778500</v>
      </c>
      <c r="L3215" s="149"/>
      <c r="M3215" s="169" t="s">
        <v>805</v>
      </c>
      <c r="N3215" s="372" t="s">
        <v>5102</v>
      </c>
      <c r="O3215" s="431" t="s">
        <v>67</v>
      </c>
      <c r="P3215" s="166" t="s">
        <v>35</v>
      </c>
      <c r="Q3215" s="166" t="s">
        <v>4939</v>
      </c>
    </row>
    <row r="3216" spans="1:17" ht="75" customHeight="1" x14ac:dyDescent="0.2">
      <c r="A3216" s="331" t="s">
        <v>4868</v>
      </c>
      <c r="B3216" s="169" t="s">
        <v>5152</v>
      </c>
      <c r="C3216" s="154" t="s">
        <v>4870</v>
      </c>
      <c r="D3216" s="155" t="s">
        <v>4871</v>
      </c>
      <c r="E3216" s="372" t="s">
        <v>599</v>
      </c>
      <c r="F3216" s="166" t="s">
        <v>262</v>
      </c>
      <c r="G3216" s="166">
        <v>42132203</v>
      </c>
      <c r="H3216" s="403" t="s">
        <v>5153</v>
      </c>
      <c r="I3216" s="331">
        <v>16</v>
      </c>
      <c r="J3216" s="403" t="s">
        <v>33</v>
      </c>
      <c r="K3216" s="148">
        <v>2000000</v>
      </c>
      <c r="L3216" s="149"/>
      <c r="M3216" s="169" t="s">
        <v>805</v>
      </c>
      <c r="N3216" s="372" t="s">
        <v>5102</v>
      </c>
      <c r="O3216" s="431" t="s">
        <v>67</v>
      </c>
      <c r="P3216" s="166" t="s">
        <v>35</v>
      </c>
      <c r="Q3216" s="166" t="s">
        <v>4939</v>
      </c>
    </row>
    <row r="3217" spans="1:17" ht="75" customHeight="1" x14ac:dyDescent="0.2">
      <c r="A3217" s="331" t="s">
        <v>5154</v>
      </c>
      <c r="B3217" s="169" t="s">
        <v>5155</v>
      </c>
      <c r="C3217" s="151" t="s">
        <v>4901</v>
      </c>
      <c r="D3217" s="164" t="s">
        <v>4902</v>
      </c>
      <c r="E3217" s="372" t="s">
        <v>599</v>
      </c>
      <c r="F3217" s="166" t="s">
        <v>262</v>
      </c>
      <c r="G3217" s="166">
        <v>25172500</v>
      </c>
      <c r="H3217" s="403" t="s">
        <v>5156</v>
      </c>
      <c r="I3217" s="331">
        <v>10</v>
      </c>
      <c r="J3217" s="403" t="s">
        <v>33</v>
      </c>
      <c r="K3217" s="148">
        <v>20000000</v>
      </c>
      <c r="L3217" s="149"/>
      <c r="M3217" s="169" t="s">
        <v>805</v>
      </c>
      <c r="N3217" s="372" t="s">
        <v>5121</v>
      </c>
      <c r="O3217" s="431" t="s">
        <v>68</v>
      </c>
      <c r="P3217" s="166" t="s">
        <v>67</v>
      </c>
      <c r="Q3217" s="166" t="s">
        <v>4885</v>
      </c>
    </row>
    <row r="3218" spans="1:17" ht="75" customHeight="1" x14ac:dyDescent="0.2">
      <c r="A3218" s="331" t="s">
        <v>5157</v>
      </c>
      <c r="B3218" s="169" t="s">
        <v>5158</v>
      </c>
      <c r="C3218" s="151" t="s">
        <v>5159</v>
      </c>
      <c r="D3218" s="164" t="s">
        <v>5160</v>
      </c>
      <c r="E3218" s="372" t="s">
        <v>599</v>
      </c>
      <c r="F3218" s="166" t="s">
        <v>262</v>
      </c>
      <c r="G3218" s="166">
        <v>25172500</v>
      </c>
      <c r="H3218" s="403" t="s">
        <v>5161</v>
      </c>
      <c r="I3218" s="331">
        <v>10</v>
      </c>
      <c r="J3218" s="403" t="s">
        <v>33</v>
      </c>
      <c r="K3218" s="148">
        <v>20000000</v>
      </c>
      <c r="L3218" s="149"/>
      <c r="M3218" s="169" t="s">
        <v>805</v>
      </c>
      <c r="N3218" s="372" t="s">
        <v>5121</v>
      </c>
      <c r="O3218" s="431" t="s">
        <v>68</v>
      </c>
      <c r="P3218" s="166" t="s">
        <v>67</v>
      </c>
      <c r="Q3218" s="166" t="s">
        <v>4885</v>
      </c>
    </row>
    <row r="3219" spans="1:17" ht="75" customHeight="1" x14ac:dyDescent="0.2">
      <c r="A3219" s="331" t="s">
        <v>5017</v>
      </c>
      <c r="B3219" s="169" t="s">
        <v>5018</v>
      </c>
      <c r="C3219" s="151" t="s">
        <v>5019</v>
      </c>
      <c r="D3219" s="164" t="s">
        <v>5020</v>
      </c>
      <c r="E3219" s="372" t="s">
        <v>599</v>
      </c>
      <c r="F3219" s="166" t="s">
        <v>262</v>
      </c>
      <c r="G3219" s="166">
        <v>46161520</v>
      </c>
      <c r="H3219" s="403" t="s">
        <v>5162</v>
      </c>
      <c r="I3219" s="331">
        <v>16</v>
      </c>
      <c r="J3219" s="403" t="s">
        <v>33</v>
      </c>
      <c r="K3219" s="148"/>
      <c r="L3219" s="149"/>
      <c r="M3219" s="169" t="s">
        <v>805</v>
      </c>
      <c r="N3219" s="372" t="s">
        <v>5102</v>
      </c>
      <c r="O3219" s="431" t="s">
        <v>67</v>
      </c>
      <c r="P3219" s="166" t="s">
        <v>35</v>
      </c>
      <c r="Q3219" s="166" t="s">
        <v>4939</v>
      </c>
    </row>
    <row r="3220" spans="1:17" ht="75" customHeight="1" x14ac:dyDescent="0.2">
      <c r="A3220" s="331" t="s">
        <v>5017</v>
      </c>
      <c r="B3220" s="169" t="s">
        <v>5018</v>
      </c>
      <c r="C3220" s="151" t="s">
        <v>5019</v>
      </c>
      <c r="D3220" s="164" t="s">
        <v>5020</v>
      </c>
      <c r="E3220" s="372" t="s">
        <v>599</v>
      </c>
      <c r="F3220" s="166" t="s">
        <v>262</v>
      </c>
      <c r="G3220" s="166">
        <v>24121807</v>
      </c>
      <c r="H3220" s="403" t="s">
        <v>5163</v>
      </c>
      <c r="I3220" s="331">
        <v>16</v>
      </c>
      <c r="J3220" s="403" t="s">
        <v>33</v>
      </c>
      <c r="K3220" s="148"/>
      <c r="L3220" s="149"/>
      <c r="M3220" s="169" t="s">
        <v>805</v>
      </c>
      <c r="N3220" s="372" t="s">
        <v>5102</v>
      </c>
      <c r="O3220" s="431" t="s">
        <v>67</v>
      </c>
      <c r="P3220" s="166" t="s">
        <v>35</v>
      </c>
      <c r="Q3220" s="166" t="s">
        <v>4939</v>
      </c>
    </row>
    <row r="3221" spans="1:17" ht="75" customHeight="1" x14ac:dyDescent="0.2">
      <c r="A3221" s="331" t="s">
        <v>5017</v>
      </c>
      <c r="B3221" s="169" t="s">
        <v>5018</v>
      </c>
      <c r="C3221" s="151" t="s">
        <v>5019</v>
      </c>
      <c r="D3221" s="164" t="s">
        <v>5020</v>
      </c>
      <c r="E3221" s="372" t="s">
        <v>599</v>
      </c>
      <c r="F3221" s="166" t="s">
        <v>262</v>
      </c>
      <c r="G3221" s="166">
        <v>31201500</v>
      </c>
      <c r="H3221" s="403" t="s">
        <v>5164</v>
      </c>
      <c r="I3221" s="331">
        <v>16</v>
      </c>
      <c r="J3221" s="403" t="s">
        <v>33</v>
      </c>
      <c r="K3221" s="148"/>
      <c r="L3221" s="149"/>
      <c r="M3221" s="169" t="s">
        <v>805</v>
      </c>
      <c r="N3221" s="372" t="s">
        <v>5102</v>
      </c>
      <c r="O3221" s="431" t="s">
        <v>67</v>
      </c>
      <c r="P3221" s="166" t="s">
        <v>35</v>
      </c>
      <c r="Q3221" s="166" t="s">
        <v>4939</v>
      </c>
    </row>
    <row r="3222" spans="1:17" ht="75" customHeight="1" x14ac:dyDescent="0.2">
      <c r="A3222" s="331" t="s">
        <v>5017</v>
      </c>
      <c r="B3222" s="169" t="s">
        <v>5018</v>
      </c>
      <c r="C3222" s="151" t="s">
        <v>5019</v>
      </c>
      <c r="D3222" s="164" t="s">
        <v>5020</v>
      </c>
      <c r="E3222" s="372" t="s">
        <v>599</v>
      </c>
      <c r="F3222" s="166" t="s">
        <v>262</v>
      </c>
      <c r="G3222" s="166">
        <v>44121634</v>
      </c>
      <c r="H3222" s="403" t="s">
        <v>5165</v>
      </c>
      <c r="I3222" s="331">
        <v>16</v>
      </c>
      <c r="J3222" s="403" t="s">
        <v>33</v>
      </c>
      <c r="K3222" s="148"/>
      <c r="L3222" s="149"/>
      <c r="M3222" s="169" t="s">
        <v>805</v>
      </c>
      <c r="N3222" s="372" t="s">
        <v>5094</v>
      </c>
      <c r="O3222" s="431" t="s">
        <v>80</v>
      </c>
      <c r="P3222" s="166" t="s">
        <v>901</v>
      </c>
      <c r="Q3222" s="166" t="s">
        <v>5044</v>
      </c>
    </row>
    <row r="3223" spans="1:17" ht="75" customHeight="1" x14ac:dyDescent="0.2">
      <c r="A3223" s="331" t="s">
        <v>5017</v>
      </c>
      <c r="B3223" s="169" t="s">
        <v>5018</v>
      </c>
      <c r="C3223" s="151" t="s">
        <v>5019</v>
      </c>
      <c r="D3223" s="164" t="s">
        <v>5020</v>
      </c>
      <c r="E3223" s="372" t="s">
        <v>599</v>
      </c>
      <c r="F3223" s="166" t="s">
        <v>262</v>
      </c>
      <c r="G3223" s="166">
        <v>44121634</v>
      </c>
      <c r="H3223" s="403" t="s">
        <v>5166</v>
      </c>
      <c r="I3223" s="331">
        <v>16</v>
      </c>
      <c r="J3223" s="403" t="s">
        <v>33</v>
      </c>
      <c r="K3223" s="148"/>
      <c r="L3223" s="149"/>
      <c r="M3223" s="169" t="s">
        <v>805</v>
      </c>
      <c r="N3223" s="372" t="s">
        <v>4904</v>
      </c>
      <c r="O3223" s="431" t="s">
        <v>67</v>
      </c>
      <c r="P3223" s="166" t="s">
        <v>35</v>
      </c>
      <c r="Q3223" s="166" t="s">
        <v>4885</v>
      </c>
    </row>
    <row r="3224" spans="1:17" ht="75" customHeight="1" x14ac:dyDescent="0.2">
      <c r="A3224" s="331" t="s">
        <v>5017</v>
      </c>
      <c r="B3224" s="169" t="s">
        <v>5018</v>
      </c>
      <c r="C3224" s="151" t="s">
        <v>5019</v>
      </c>
      <c r="D3224" s="164" t="s">
        <v>5020</v>
      </c>
      <c r="E3224" s="372" t="s">
        <v>599</v>
      </c>
      <c r="F3224" s="166" t="s">
        <v>262</v>
      </c>
      <c r="G3224" s="166">
        <v>44121634</v>
      </c>
      <c r="H3224" s="403" t="s">
        <v>5167</v>
      </c>
      <c r="I3224" s="331">
        <v>16</v>
      </c>
      <c r="J3224" s="403" t="s">
        <v>33</v>
      </c>
      <c r="K3224" s="148"/>
      <c r="L3224" s="149"/>
      <c r="M3224" s="169" t="s">
        <v>805</v>
      </c>
      <c r="N3224" s="372" t="s">
        <v>4904</v>
      </c>
      <c r="O3224" s="431" t="s">
        <v>67</v>
      </c>
      <c r="P3224" s="166" t="s">
        <v>35</v>
      </c>
      <c r="Q3224" s="166" t="s">
        <v>4885</v>
      </c>
    </row>
    <row r="3225" spans="1:17" ht="75" customHeight="1" x14ac:dyDescent="0.2">
      <c r="A3225" s="331" t="s">
        <v>5168</v>
      </c>
      <c r="B3225" s="169" t="s">
        <v>5018</v>
      </c>
      <c r="C3225" s="151" t="s">
        <v>5019</v>
      </c>
      <c r="D3225" s="164" t="s">
        <v>5020</v>
      </c>
      <c r="E3225" s="372" t="s">
        <v>599</v>
      </c>
      <c r="F3225" s="166" t="s">
        <v>262</v>
      </c>
      <c r="G3225" s="166">
        <v>14111537</v>
      </c>
      <c r="H3225" s="403" t="s">
        <v>5169</v>
      </c>
      <c r="I3225" s="331">
        <v>16</v>
      </c>
      <c r="J3225" s="403" t="s">
        <v>33</v>
      </c>
      <c r="K3225" s="148"/>
      <c r="L3225" s="149"/>
      <c r="M3225" s="169" t="s">
        <v>805</v>
      </c>
      <c r="N3225" s="372" t="s">
        <v>4904</v>
      </c>
      <c r="O3225" s="431" t="s">
        <v>67</v>
      </c>
      <c r="P3225" s="166" t="s">
        <v>35</v>
      </c>
      <c r="Q3225" s="166" t="s">
        <v>4885</v>
      </c>
    </row>
    <row r="3226" spans="1:17" ht="75" customHeight="1" x14ac:dyDescent="0.2">
      <c r="A3226" s="331" t="s">
        <v>5028</v>
      </c>
      <c r="B3226" s="169" t="s">
        <v>4565</v>
      </c>
      <c r="C3226" s="151" t="s">
        <v>5029</v>
      </c>
      <c r="D3226" s="164" t="s">
        <v>5030</v>
      </c>
      <c r="E3226" s="372" t="s">
        <v>599</v>
      </c>
      <c r="F3226" s="166" t="s">
        <v>262</v>
      </c>
      <c r="G3226" s="166">
        <v>44121804</v>
      </c>
      <c r="H3226" s="403" t="s">
        <v>5170</v>
      </c>
      <c r="I3226" s="331">
        <v>16</v>
      </c>
      <c r="J3226" s="403" t="s">
        <v>33</v>
      </c>
      <c r="K3226" s="148"/>
      <c r="L3226" s="149"/>
      <c r="M3226" s="169" t="s">
        <v>805</v>
      </c>
      <c r="N3226" s="372" t="s">
        <v>4904</v>
      </c>
      <c r="O3226" s="431" t="s">
        <v>67</v>
      </c>
      <c r="P3226" s="166" t="s">
        <v>35</v>
      </c>
      <c r="Q3226" s="166" t="s">
        <v>4885</v>
      </c>
    </row>
    <row r="3227" spans="1:17" ht="75" customHeight="1" x14ac:dyDescent="0.2">
      <c r="A3227" s="331" t="s">
        <v>5028</v>
      </c>
      <c r="B3227" s="169" t="s">
        <v>4565</v>
      </c>
      <c r="C3227" s="151" t="s">
        <v>5029</v>
      </c>
      <c r="D3227" s="164" t="s">
        <v>5030</v>
      </c>
      <c r="E3227" s="372" t="s">
        <v>599</v>
      </c>
      <c r="F3227" s="166" t="s">
        <v>262</v>
      </c>
      <c r="G3227" s="166">
        <v>31201512</v>
      </c>
      <c r="H3227" s="403" t="s">
        <v>5171</v>
      </c>
      <c r="I3227" s="331">
        <v>16</v>
      </c>
      <c r="J3227" s="403" t="s">
        <v>33</v>
      </c>
      <c r="K3227" s="148"/>
      <c r="L3227" s="149"/>
      <c r="M3227" s="169" t="s">
        <v>805</v>
      </c>
      <c r="N3227" s="372" t="s">
        <v>4904</v>
      </c>
      <c r="O3227" s="431" t="s">
        <v>67</v>
      </c>
      <c r="P3227" s="166" t="s">
        <v>35</v>
      </c>
      <c r="Q3227" s="166" t="s">
        <v>4885</v>
      </c>
    </row>
    <row r="3228" spans="1:17" ht="75" customHeight="1" x14ac:dyDescent="0.2">
      <c r="A3228" s="331" t="s">
        <v>5028</v>
      </c>
      <c r="B3228" s="169" t="s">
        <v>4565</v>
      </c>
      <c r="C3228" s="151" t="s">
        <v>5029</v>
      </c>
      <c r="D3228" s="164" t="s">
        <v>5030</v>
      </c>
      <c r="E3228" s="372" t="s">
        <v>599</v>
      </c>
      <c r="F3228" s="166" t="s">
        <v>262</v>
      </c>
      <c r="G3228" s="166">
        <v>31201512</v>
      </c>
      <c r="H3228" s="403" t="s">
        <v>5172</v>
      </c>
      <c r="I3228" s="331">
        <v>16</v>
      </c>
      <c r="J3228" s="403" t="s">
        <v>33</v>
      </c>
      <c r="K3228" s="148"/>
      <c r="L3228" s="149"/>
      <c r="M3228" s="169" t="s">
        <v>805</v>
      </c>
      <c r="N3228" s="372" t="s">
        <v>4904</v>
      </c>
      <c r="O3228" s="431" t="s">
        <v>67</v>
      </c>
      <c r="P3228" s="166" t="s">
        <v>35</v>
      </c>
      <c r="Q3228" s="166" t="s">
        <v>4885</v>
      </c>
    </row>
    <row r="3229" spans="1:17" ht="75" customHeight="1" x14ac:dyDescent="0.2">
      <c r="A3229" s="174" t="s">
        <v>5028</v>
      </c>
      <c r="B3229" s="169" t="s">
        <v>4565</v>
      </c>
      <c r="C3229" s="151" t="s">
        <v>5029</v>
      </c>
      <c r="D3229" s="164" t="s">
        <v>5030</v>
      </c>
      <c r="E3229" s="372" t="s">
        <v>599</v>
      </c>
      <c r="F3229" s="166" t="s">
        <v>262</v>
      </c>
      <c r="G3229" s="166" t="s">
        <v>5173</v>
      </c>
      <c r="H3229" s="403" t="s">
        <v>5174</v>
      </c>
      <c r="I3229" s="432">
        <v>16</v>
      </c>
      <c r="J3229" s="403" t="s">
        <v>33</v>
      </c>
      <c r="K3229" s="435"/>
      <c r="L3229" s="204"/>
      <c r="M3229" s="169" t="s">
        <v>805</v>
      </c>
      <c r="N3229" s="436" t="s">
        <v>5094</v>
      </c>
      <c r="O3229" s="431" t="s">
        <v>80</v>
      </c>
      <c r="P3229" s="166" t="s">
        <v>901</v>
      </c>
      <c r="Q3229" s="166" t="s">
        <v>5044</v>
      </c>
    </row>
    <row r="3230" spans="1:17" ht="75" customHeight="1" x14ac:dyDescent="0.2">
      <c r="A3230" s="331" t="s">
        <v>5028</v>
      </c>
      <c r="B3230" s="169" t="s">
        <v>4565</v>
      </c>
      <c r="C3230" s="151" t="s">
        <v>5029</v>
      </c>
      <c r="D3230" s="164" t="s">
        <v>5030</v>
      </c>
      <c r="E3230" s="372" t="s">
        <v>599</v>
      </c>
      <c r="F3230" s="166" t="s">
        <v>262</v>
      </c>
      <c r="G3230" s="166">
        <v>40171500</v>
      </c>
      <c r="H3230" s="403" t="s">
        <v>5175</v>
      </c>
      <c r="I3230" s="331">
        <v>16</v>
      </c>
      <c r="J3230" s="403" t="s">
        <v>33</v>
      </c>
      <c r="K3230" s="148"/>
      <c r="L3230" s="149"/>
      <c r="M3230" s="169" t="s">
        <v>805</v>
      </c>
      <c r="N3230" s="436" t="s">
        <v>5094</v>
      </c>
      <c r="O3230" s="431" t="s">
        <v>80</v>
      </c>
      <c r="P3230" s="166" t="s">
        <v>901</v>
      </c>
      <c r="Q3230" s="166" t="s">
        <v>5044</v>
      </c>
    </row>
    <row r="3231" spans="1:17" ht="75" customHeight="1" x14ac:dyDescent="0.2">
      <c r="A3231" s="331" t="s">
        <v>5028</v>
      </c>
      <c r="B3231" s="169" t="s">
        <v>4565</v>
      </c>
      <c r="C3231" s="151" t="s">
        <v>5029</v>
      </c>
      <c r="D3231" s="164" t="s">
        <v>5030</v>
      </c>
      <c r="E3231" s="372" t="s">
        <v>599</v>
      </c>
      <c r="F3231" s="166" t="s">
        <v>262</v>
      </c>
      <c r="G3231" s="166">
        <v>40172600</v>
      </c>
      <c r="H3231" s="403" t="s">
        <v>5176</v>
      </c>
      <c r="I3231" s="331">
        <v>16</v>
      </c>
      <c r="J3231" s="403" t="s">
        <v>33</v>
      </c>
      <c r="K3231" s="148"/>
      <c r="L3231" s="149"/>
      <c r="M3231" s="169" t="s">
        <v>805</v>
      </c>
      <c r="N3231" s="436" t="s">
        <v>5094</v>
      </c>
      <c r="O3231" s="431" t="s">
        <v>80</v>
      </c>
      <c r="P3231" s="166" t="s">
        <v>901</v>
      </c>
      <c r="Q3231" s="166" t="s">
        <v>5044</v>
      </c>
    </row>
    <row r="3232" spans="1:17" ht="75" customHeight="1" x14ac:dyDescent="0.2">
      <c r="A3232" s="174" t="s">
        <v>5028</v>
      </c>
      <c r="B3232" s="169" t="s">
        <v>4565</v>
      </c>
      <c r="C3232" s="151" t="s">
        <v>5029</v>
      </c>
      <c r="D3232" s="164" t="s">
        <v>5030</v>
      </c>
      <c r="E3232" s="372" t="s">
        <v>599</v>
      </c>
      <c r="F3232" s="166" t="s">
        <v>262</v>
      </c>
      <c r="G3232" s="166">
        <v>40174900</v>
      </c>
      <c r="H3232" s="403" t="s">
        <v>5177</v>
      </c>
      <c r="I3232" s="432">
        <v>16</v>
      </c>
      <c r="J3232" s="403" t="s">
        <v>33</v>
      </c>
      <c r="K3232" s="435"/>
      <c r="L3232" s="204"/>
      <c r="M3232" s="169" t="s">
        <v>805</v>
      </c>
      <c r="N3232" s="436" t="s">
        <v>5094</v>
      </c>
      <c r="O3232" s="431" t="s">
        <v>80</v>
      </c>
      <c r="P3232" s="166" t="s">
        <v>901</v>
      </c>
      <c r="Q3232" s="166" t="s">
        <v>5044</v>
      </c>
    </row>
    <row r="3233" spans="1:17" ht="75" customHeight="1" x14ac:dyDescent="0.2">
      <c r="A3233" s="331" t="s">
        <v>5028</v>
      </c>
      <c r="B3233" s="169" t="s">
        <v>4565</v>
      </c>
      <c r="C3233" s="151" t="s">
        <v>5029</v>
      </c>
      <c r="D3233" s="164" t="s">
        <v>5030</v>
      </c>
      <c r="E3233" s="372" t="s">
        <v>599</v>
      </c>
      <c r="F3233" s="166" t="s">
        <v>262</v>
      </c>
      <c r="G3233" s="166"/>
      <c r="H3233" s="403" t="s">
        <v>5038</v>
      </c>
      <c r="I3233" s="331">
        <v>16</v>
      </c>
      <c r="J3233" s="403" t="s">
        <v>33</v>
      </c>
      <c r="K3233" s="148"/>
      <c r="L3233" s="149"/>
      <c r="M3233" s="169" t="s">
        <v>805</v>
      </c>
      <c r="N3233" s="372" t="s">
        <v>4527</v>
      </c>
      <c r="O3233" s="431"/>
      <c r="P3233" s="166"/>
      <c r="Q3233" s="166"/>
    </row>
    <row r="3234" spans="1:17" ht="75" customHeight="1" x14ac:dyDescent="0.2">
      <c r="A3234" s="331" t="s">
        <v>5008</v>
      </c>
      <c r="B3234" s="169" t="s">
        <v>5178</v>
      </c>
      <c r="C3234" s="151" t="s">
        <v>5010</v>
      </c>
      <c r="D3234" s="164" t="s">
        <v>5011</v>
      </c>
      <c r="E3234" s="372" t="s">
        <v>599</v>
      </c>
      <c r="F3234" s="166" t="s">
        <v>262</v>
      </c>
      <c r="G3234" s="166">
        <v>44121804</v>
      </c>
      <c r="H3234" s="403" t="s">
        <v>5179</v>
      </c>
      <c r="I3234" s="331">
        <v>16</v>
      </c>
      <c r="J3234" s="403" t="s">
        <v>33</v>
      </c>
      <c r="K3234" s="148"/>
      <c r="L3234" s="149"/>
      <c r="M3234" s="169" t="s">
        <v>805</v>
      </c>
      <c r="N3234" s="372" t="s">
        <v>4904</v>
      </c>
      <c r="O3234" s="431" t="s">
        <v>67</v>
      </c>
      <c r="P3234" s="166" t="s">
        <v>35</v>
      </c>
      <c r="Q3234" s="166" t="s">
        <v>4885</v>
      </c>
    </row>
    <row r="3235" spans="1:17" ht="75" customHeight="1" x14ac:dyDescent="0.2">
      <c r="A3235" s="331" t="s">
        <v>5008</v>
      </c>
      <c r="B3235" s="169" t="s">
        <v>5178</v>
      </c>
      <c r="C3235" s="151" t="s">
        <v>5010</v>
      </c>
      <c r="D3235" s="164" t="s">
        <v>5011</v>
      </c>
      <c r="E3235" s="372" t="s">
        <v>599</v>
      </c>
      <c r="F3235" s="166" t="s">
        <v>262</v>
      </c>
      <c r="G3235" s="166">
        <v>14111537</v>
      </c>
      <c r="H3235" s="403" t="s">
        <v>5180</v>
      </c>
      <c r="I3235" s="331">
        <v>16</v>
      </c>
      <c r="J3235" s="403" t="s">
        <v>33</v>
      </c>
      <c r="K3235" s="148"/>
      <c r="L3235" s="149"/>
      <c r="M3235" s="169" t="s">
        <v>805</v>
      </c>
      <c r="N3235" s="372" t="s">
        <v>4904</v>
      </c>
      <c r="O3235" s="431" t="s">
        <v>67</v>
      </c>
      <c r="P3235" s="166" t="s">
        <v>35</v>
      </c>
      <c r="Q3235" s="166" t="s">
        <v>4885</v>
      </c>
    </row>
    <row r="3236" spans="1:17" ht="75" customHeight="1" x14ac:dyDescent="0.2">
      <c r="A3236" s="331" t="s">
        <v>5008</v>
      </c>
      <c r="B3236" s="169" t="s">
        <v>5178</v>
      </c>
      <c r="C3236" s="151" t="s">
        <v>5010</v>
      </c>
      <c r="D3236" s="164" t="s">
        <v>5011</v>
      </c>
      <c r="E3236" s="372" t="s">
        <v>599</v>
      </c>
      <c r="F3236" s="166" t="s">
        <v>262</v>
      </c>
      <c r="G3236" s="166">
        <v>30181801</v>
      </c>
      <c r="H3236" s="403" t="s">
        <v>5181</v>
      </c>
      <c r="I3236" s="331">
        <v>16</v>
      </c>
      <c r="J3236" s="403" t="s">
        <v>33</v>
      </c>
      <c r="K3236" s="148"/>
      <c r="L3236" s="149"/>
      <c r="M3236" s="169" t="s">
        <v>805</v>
      </c>
      <c r="N3236" s="436" t="s">
        <v>5094</v>
      </c>
      <c r="O3236" s="431" t="s">
        <v>80</v>
      </c>
      <c r="P3236" s="166" t="s">
        <v>901</v>
      </c>
      <c r="Q3236" s="166" t="s">
        <v>5044</v>
      </c>
    </row>
    <row r="3237" spans="1:17" ht="75" customHeight="1" x14ac:dyDescent="0.2">
      <c r="A3237" s="331" t="s">
        <v>5008</v>
      </c>
      <c r="B3237" s="169" t="s">
        <v>5178</v>
      </c>
      <c r="C3237" s="151" t="s">
        <v>5010</v>
      </c>
      <c r="D3237" s="164" t="s">
        <v>5011</v>
      </c>
      <c r="E3237" s="372" t="s">
        <v>599</v>
      </c>
      <c r="F3237" s="166" t="s">
        <v>262</v>
      </c>
      <c r="G3237" s="166">
        <v>46181804</v>
      </c>
      <c r="H3237" s="403" t="s">
        <v>5182</v>
      </c>
      <c r="I3237" s="331">
        <v>16</v>
      </c>
      <c r="J3237" s="403" t="s">
        <v>33</v>
      </c>
      <c r="K3237" s="148"/>
      <c r="L3237" s="149"/>
      <c r="M3237" s="169" t="s">
        <v>805</v>
      </c>
      <c r="N3237" s="372" t="s">
        <v>5102</v>
      </c>
      <c r="O3237" s="431" t="s">
        <v>67</v>
      </c>
      <c r="P3237" s="166" t="s">
        <v>35</v>
      </c>
      <c r="Q3237" s="166" t="s">
        <v>4939</v>
      </c>
    </row>
    <row r="3238" spans="1:17" ht="75" customHeight="1" x14ac:dyDescent="0.2">
      <c r="A3238" s="331" t="s">
        <v>5008</v>
      </c>
      <c r="B3238" s="169" t="s">
        <v>5178</v>
      </c>
      <c r="C3238" s="151" t="s">
        <v>5010</v>
      </c>
      <c r="D3238" s="164" t="s">
        <v>5011</v>
      </c>
      <c r="E3238" s="372" t="s">
        <v>599</v>
      </c>
      <c r="F3238" s="166" t="s">
        <v>262</v>
      </c>
      <c r="G3238" s="166">
        <v>42131606</v>
      </c>
      <c r="H3238" s="403" t="s">
        <v>5183</v>
      </c>
      <c r="I3238" s="331">
        <v>16</v>
      </c>
      <c r="J3238" s="403" t="s">
        <v>33</v>
      </c>
      <c r="K3238" s="148"/>
      <c r="L3238" s="149"/>
      <c r="M3238" s="169" t="s">
        <v>805</v>
      </c>
      <c r="N3238" s="436" t="s">
        <v>5094</v>
      </c>
      <c r="O3238" s="431" t="s">
        <v>80</v>
      </c>
      <c r="P3238" s="166" t="s">
        <v>901</v>
      </c>
      <c r="Q3238" s="166" t="s">
        <v>5044</v>
      </c>
    </row>
    <row r="3239" spans="1:17" ht="75" customHeight="1" x14ac:dyDescent="0.2">
      <c r="A3239" s="331" t="s">
        <v>5008</v>
      </c>
      <c r="B3239" s="169" t="s">
        <v>5178</v>
      </c>
      <c r="C3239" s="151" t="s">
        <v>5010</v>
      </c>
      <c r="D3239" s="164" t="s">
        <v>5011</v>
      </c>
      <c r="E3239" s="372" t="s">
        <v>599</v>
      </c>
      <c r="F3239" s="166" t="s">
        <v>262</v>
      </c>
      <c r="G3239" s="166">
        <v>44121634</v>
      </c>
      <c r="H3239" s="403" t="s">
        <v>5184</v>
      </c>
      <c r="I3239" s="331">
        <v>16</v>
      </c>
      <c r="J3239" s="403" t="s">
        <v>33</v>
      </c>
      <c r="K3239" s="148"/>
      <c r="L3239" s="149"/>
      <c r="M3239" s="169" t="s">
        <v>805</v>
      </c>
      <c r="N3239" s="436" t="s">
        <v>5094</v>
      </c>
      <c r="O3239" s="431" t="s">
        <v>80</v>
      </c>
      <c r="P3239" s="166" t="s">
        <v>901</v>
      </c>
      <c r="Q3239" s="166" t="s">
        <v>5044</v>
      </c>
    </row>
    <row r="3240" spans="1:17" ht="75" customHeight="1" x14ac:dyDescent="0.2">
      <c r="A3240" s="331" t="s">
        <v>5008</v>
      </c>
      <c r="B3240" s="169" t="s">
        <v>5178</v>
      </c>
      <c r="C3240" s="151" t="s">
        <v>5010</v>
      </c>
      <c r="D3240" s="164" t="s">
        <v>5011</v>
      </c>
      <c r="E3240" s="372" t="s">
        <v>599</v>
      </c>
      <c r="F3240" s="166" t="s">
        <v>262</v>
      </c>
      <c r="G3240" s="166">
        <v>46161602</v>
      </c>
      <c r="H3240" s="403" t="s">
        <v>5185</v>
      </c>
      <c r="I3240" s="331">
        <v>16</v>
      </c>
      <c r="J3240" s="403" t="s">
        <v>33</v>
      </c>
      <c r="K3240" s="148"/>
      <c r="L3240" s="149"/>
      <c r="M3240" s="169" t="s">
        <v>805</v>
      </c>
      <c r="N3240" s="372" t="s">
        <v>5186</v>
      </c>
      <c r="O3240" s="431" t="s">
        <v>67</v>
      </c>
      <c r="P3240" s="166" t="s">
        <v>35</v>
      </c>
      <c r="Q3240" s="166" t="s">
        <v>4939</v>
      </c>
    </row>
    <row r="3241" spans="1:17" ht="75" customHeight="1" x14ac:dyDescent="0.2">
      <c r="A3241" s="331" t="s">
        <v>5008</v>
      </c>
      <c r="B3241" s="169" t="s">
        <v>5178</v>
      </c>
      <c r="C3241" s="151" t="s">
        <v>5010</v>
      </c>
      <c r="D3241" s="164" t="s">
        <v>5011</v>
      </c>
      <c r="E3241" s="372" t="s">
        <v>599</v>
      </c>
      <c r="F3241" s="166" t="s">
        <v>262</v>
      </c>
      <c r="G3241" s="166">
        <v>46161520</v>
      </c>
      <c r="H3241" s="403" t="s">
        <v>5187</v>
      </c>
      <c r="I3241" s="331">
        <v>16</v>
      </c>
      <c r="J3241" s="403" t="s">
        <v>33</v>
      </c>
      <c r="K3241" s="148"/>
      <c r="L3241" s="149"/>
      <c r="M3241" s="169" t="s">
        <v>805</v>
      </c>
      <c r="N3241" s="372" t="s">
        <v>5102</v>
      </c>
      <c r="O3241" s="431" t="s">
        <v>67</v>
      </c>
      <c r="P3241" s="166" t="s">
        <v>35</v>
      </c>
      <c r="Q3241" s="166" t="s">
        <v>4939</v>
      </c>
    </row>
    <row r="3242" spans="1:17" ht="75" customHeight="1" x14ac:dyDescent="0.2">
      <c r="A3242" s="331" t="s">
        <v>5008</v>
      </c>
      <c r="B3242" s="169" t="s">
        <v>5178</v>
      </c>
      <c r="C3242" s="151" t="s">
        <v>5010</v>
      </c>
      <c r="D3242" s="164" t="s">
        <v>5011</v>
      </c>
      <c r="E3242" s="372" t="s">
        <v>599</v>
      </c>
      <c r="F3242" s="166" t="s">
        <v>262</v>
      </c>
      <c r="G3242" s="166">
        <v>46181504</v>
      </c>
      <c r="H3242" s="403" t="s">
        <v>5188</v>
      </c>
      <c r="I3242" s="331">
        <v>16</v>
      </c>
      <c r="J3242" s="403" t="s">
        <v>33</v>
      </c>
      <c r="K3242" s="148"/>
      <c r="L3242" s="149"/>
      <c r="M3242" s="169" t="s">
        <v>805</v>
      </c>
      <c r="N3242" s="372" t="s">
        <v>5102</v>
      </c>
      <c r="O3242" s="431" t="s">
        <v>67</v>
      </c>
      <c r="P3242" s="166" t="s">
        <v>35</v>
      </c>
      <c r="Q3242" s="166" t="s">
        <v>4939</v>
      </c>
    </row>
    <row r="3243" spans="1:17" ht="75" customHeight="1" x14ac:dyDescent="0.2">
      <c r="A3243" s="331" t="s">
        <v>5008</v>
      </c>
      <c r="B3243" s="169" t="s">
        <v>5178</v>
      </c>
      <c r="C3243" s="151" t="s">
        <v>5010</v>
      </c>
      <c r="D3243" s="164" t="s">
        <v>5011</v>
      </c>
      <c r="E3243" s="372" t="s">
        <v>599</v>
      </c>
      <c r="F3243" s="166" t="s">
        <v>262</v>
      </c>
      <c r="G3243" s="166">
        <v>31201500</v>
      </c>
      <c r="H3243" s="403" t="s">
        <v>5189</v>
      </c>
      <c r="I3243" s="331">
        <v>16</v>
      </c>
      <c r="J3243" s="403" t="s">
        <v>33</v>
      </c>
      <c r="K3243" s="148"/>
      <c r="L3243" s="149"/>
      <c r="M3243" s="169" t="s">
        <v>805</v>
      </c>
      <c r="N3243" s="372" t="s">
        <v>5102</v>
      </c>
      <c r="O3243" s="431" t="s">
        <v>67</v>
      </c>
      <c r="P3243" s="166" t="s">
        <v>35</v>
      </c>
      <c r="Q3243" s="166" t="s">
        <v>4939</v>
      </c>
    </row>
    <row r="3244" spans="1:17" ht="75" customHeight="1" x14ac:dyDescent="0.2">
      <c r="A3244" s="331" t="s">
        <v>5008</v>
      </c>
      <c r="B3244" s="169" t="s">
        <v>5178</v>
      </c>
      <c r="C3244" s="151" t="s">
        <v>5010</v>
      </c>
      <c r="D3244" s="164" t="s">
        <v>5011</v>
      </c>
      <c r="E3244" s="372" t="s">
        <v>599</v>
      </c>
      <c r="F3244" s="166" t="s">
        <v>262</v>
      </c>
      <c r="G3244" s="166">
        <v>24121807</v>
      </c>
      <c r="H3244" s="403" t="s">
        <v>5190</v>
      </c>
      <c r="I3244" s="331">
        <v>16</v>
      </c>
      <c r="J3244" s="403" t="s">
        <v>33</v>
      </c>
      <c r="K3244" s="148"/>
      <c r="L3244" s="149"/>
      <c r="M3244" s="169" t="s">
        <v>805</v>
      </c>
      <c r="N3244" s="372" t="s">
        <v>5102</v>
      </c>
      <c r="O3244" s="431" t="s">
        <v>67</v>
      </c>
      <c r="P3244" s="166" t="s">
        <v>35</v>
      </c>
      <c r="Q3244" s="166" t="s">
        <v>4939</v>
      </c>
    </row>
    <row r="3245" spans="1:17" ht="75" customHeight="1" x14ac:dyDescent="0.2">
      <c r="A3245" s="331" t="s">
        <v>4886</v>
      </c>
      <c r="B3245" s="169" t="s">
        <v>4887</v>
      </c>
      <c r="C3245" s="151" t="s">
        <v>4901</v>
      </c>
      <c r="D3245" s="164" t="s">
        <v>4902</v>
      </c>
      <c r="E3245" s="372" t="s">
        <v>5191</v>
      </c>
      <c r="F3245" s="166" t="s">
        <v>5192</v>
      </c>
      <c r="G3245" s="166">
        <v>46161531</v>
      </c>
      <c r="H3245" s="403" t="s">
        <v>5193</v>
      </c>
      <c r="I3245" s="331">
        <v>10</v>
      </c>
      <c r="J3245" s="403" t="s">
        <v>33</v>
      </c>
      <c r="K3245" s="148">
        <v>3360000</v>
      </c>
      <c r="L3245" s="149">
        <v>12</v>
      </c>
      <c r="M3245" s="169" t="s">
        <v>805</v>
      </c>
      <c r="N3245" s="372" t="s">
        <v>5194</v>
      </c>
      <c r="O3245" s="431" t="s">
        <v>67</v>
      </c>
      <c r="P3245" s="166" t="s">
        <v>35</v>
      </c>
      <c r="Q3245" s="166" t="s">
        <v>4939</v>
      </c>
    </row>
    <row r="3246" spans="1:17" ht="75" customHeight="1" x14ac:dyDescent="0.2">
      <c r="A3246" s="331" t="s">
        <v>4891</v>
      </c>
      <c r="B3246" s="144" t="s">
        <v>4879</v>
      </c>
      <c r="C3246" s="151" t="s">
        <v>4892</v>
      </c>
      <c r="D3246" s="164" t="s">
        <v>4893</v>
      </c>
      <c r="E3246" s="372" t="s">
        <v>5195</v>
      </c>
      <c r="F3246" s="166" t="s">
        <v>312</v>
      </c>
      <c r="G3246" s="166">
        <v>44121905</v>
      </c>
      <c r="H3246" s="403" t="s">
        <v>5196</v>
      </c>
      <c r="I3246" s="331">
        <v>10</v>
      </c>
      <c r="J3246" s="403" t="s">
        <v>33</v>
      </c>
      <c r="K3246" s="148">
        <v>357100</v>
      </c>
      <c r="L3246" s="204">
        <v>100</v>
      </c>
      <c r="M3246" s="169" t="s">
        <v>805</v>
      </c>
      <c r="N3246" s="372" t="s">
        <v>4904</v>
      </c>
      <c r="O3246" s="431" t="s">
        <v>67</v>
      </c>
      <c r="P3246" s="166" t="s">
        <v>35</v>
      </c>
      <c r="Q3246" s="166" t="s">
        <v>4885</v>
      </c>
    </row>
    <row r="3247" spans="1:17" ht="75" customHeight="1" x14ac:dyDescent="0.2">
      <c r="A3247" s="331" t="s">
        <v>4891</v>
      </c>
      <c r="B3247" s="144" t="s">
        <v>4879</v>
      </c>
      <c r="C3247" s="151" t="s">
        <v>4892</v>
      </c>
      <c r="D3247" s="164" t="s">
        <v>4893</v>
      </c>
      <c r="E3247" s="372" t="s">
        <v>5195</v>
      </c>
      <c r="F3247" s="166" t="s">
        <v>312</v>
      </c>
      <c r="G3247" s="166">
        <v>44121701</v>
      </c>
      <c r="H3247" s="403" t="s">
        <v>5197</v>
      </c>
      <c r="I3247" s="331">
        <v>10</v>
      </c>
      <c r="J3247" s="403" t="s">
        <v>33</v>
      </c>
      <c r="K3247" s="148">
        <v>1368000</v>
      </c>
      <c r="L3247" s="149">
        <v>3000</v>
      </c>
      <c r="M3247" s="169" t="s">
        <v>805</v>
      </c>
      <c r="N3247" s="372" t="s">
        <v>4904</v>
      </c>
      <c r="O3247" s="431" t="s">
        <v>67</v>
      </c>
      <c r="P3247" s="166" t="s">
        <v>35</v>
      </c>
      <c r="Q3247" s="166" t="s">
        <v>4885</v>
      </c>
    </row>
    <row r="3248" spans="1:17" ht="75" customHeight="1" x14ac:dyDescent="0.2">
      <c r="A3248" s="331" t="s">
        <v>4891</v>
      </c>
      <c r="B3248" s="144" t="s">
        <v>4879</v>
      </c>
      <c r="C3248" s="151" t="s">
        <v>4892</v>
      </c>
      <c r="D3248" s="164" t="s">
        <v>4893</v>
      </c>
      <c r="E3248" s="372" t="s">
        <v>5195</v>
      </c>
      <c r="F3248" s="166" t="s">
        <v>312</v>
      </c>
      <c r="G3248" s="166">
        <v>44121706</v>
      </c>
      <c r="H3248" s="403" t="s">
        <v>5198</v>
      </c>
      <c r="I3248" s="331">
        <v>10</v>
      </c>
      <c r="J3248" s="403" t="s">
        <v>33</v>
      </c>
      <c r="K3248" s="148">
        <v>2298000</v>
      </c>
      <c r="L3248" s="149">
        <v>3000</v>
      </c>
      <c r="M3248" s="169" t="s">
        <v>805</v>
      </c>
      <c r="N3248" s="372" t="s">
        <v>4904</v>
      </c>
      <c r="O3248" s="431" t="s">
        <v>67</v>
      </c>
      <c r="P3248" s="166" t="s">
        <v>35</v>
      </c>
      <c r="Q3248" s="166" t="s">
        <v>4885</v>
      </c>
    </row>
    <row r="3249" spans="1:17" ht="75" customHeight="1" x14ac:dyDescent="0.2">
      <c r="A3249" s="331" t="s">
        <v>4891</v>
      </c>
      <c r="B3249" s="144" t="s">
        <v>4879</v>
      </c>
      <c r="C3249" s="151" t="s">
        <v>4892</v>
      </c>
      <c r="D3249" s="164" t="s">
        <v>4893</v>
      </c>
      <c r="E3249" s="372" t="s">
        <v>5195</v>
      </c>
      <c r="F3249" s="166" t="s">
        <v>312</v>
      </c>
      <c r="G3249" s="166">
        <v>44121708</v>
      </c>
      <c r="H3249" s="403" t="s">
        <v>5199</v>
      </c>
      <c r="I3249" s="331">
        <v>10</v>
      </c>
      <c r="J3249" s="403" t="s">
        <v>33</v>
      </c>
      <c r="K3249" s="148">
        <v>511500</v>
      </c>
      <c r="L3249" s="149">
        <v>300</v>
      </c>
      <c r="M3249" s="169" t="s">
        <v>805</v>
      </c>
      <c r="N3249" s="372" t="s">
        <v>4904</v>
      </c>
      <c r="O3249" s="431" t="s">
        <v>67</v>
      </c>
      <c r="P3249" s="166" t="s">
        <v>35</v>
      </c>
      <c r="Q3249" s="166" t="s">
        <v>4885</v>
      </c>
    </row>
    <row r="3250" spans="1:17" ht="75" customHeight="1" x14ac:dyDescent="0.2">
      <c r="A3250" s="331" t="s">
        <v>4891</v>
      </c>
      <c r="B3250" s="144" t="s">
        <v>4879</v>
      </c>
      <c r="C3250" s="151" t="s">
        <v>4892</v>
      </c>
      <c r="D3250" s="164" t="s">
        <v>4893</v>
      </c>
      <c r="E3250" s="372" t="s">
        <v>5195</v>
      </c>
      <c r="F3250" s="166" t="s">
        <v>312</v>
      </c>
      <c r="G3250" s="166">
        <v>44121708</v>
      </c>
      <c r="H3250" s="403" t="s">
        <v>5200</v>
      </c>
      <c r="I3250" s="331">
        <v>10</v>
      </c>
      <c r="J3250" s="403" t="s">
        <v>33</v>
      </c>
      <c r="K3250" s="148">
        <v>234200</v>
      </c>
      <c r="L3250" s="149">
        <v>200</v>
      </c>
      <c r="M3250" s="169" t="s">
        <v>805</v>
      </c>
      <c r="N3250" s="372" t="s">
        <v>4904</v>
      </c>
      <c r="O3250" s="431" t="s">
        <v>67</v>
      </c>
      <c r="P3250" s="166" t="s">
        <v>35</v>
      </c>
      <c r="Q3250" s="166" t="s">
        <v>4885</v>
      </c>
    </row>
    <row r="3251" spans="1:17" ht="75" customHeight="1" x14ac:dyDescent="0.2">
      <c r="A3251" s="331" t="s">
        <v>4891</v>
      </c>
      <c r="B3251" s="144" t="s">
        <v>4879</v>
      </c>
      <c r="C3251" s="151" t="s">
        <v>4892</v>
      </c>
      <c r="D3251" s="164" t="s">
        <v>4893</v>
      </c>
      <c r="E3251" s="372" t="s">
        <v>5195</v>
      </c>
      <c r="F3251" s="166" t="s">
        <v>312</v>
      </c>
      <c r="G3251" s="166">
        <v>44121716</v>
      </c>
      <c r="H3251" s="403" t="s">
        <v>5201</v>
      </c>
      <c r="I3251" s="331">
        <v>10</v>
      </c>
      <c r="J3251" s="403" t="s">
        <v>33</v>
      </c>
      <c r="K3251" s="148">
        <v>390300</v>
      </c>
      <c r="L3251" s="149">
        <v>300</v>
      </c>
      <c r="M3251" s="169" t="s">
        <v>805</v>
      </c>
      <c r="N3251" s="372" t="s">
        <v>4904</v>
      </c>
      <c r="O3251" s="431" t="s">
        <v>67</v>
      </c>
      <c r="P3251" s="166" t="s">
        <v>35</v>
      </c>
      <c r="Q3251" s="166" t="s">
        <v>4885</v>
      </c>
    </row>
    <row r="3252" spans="1:17" ht="75" customHeight="1" x14ac:dyDescent="0.2">
      <c r="A3252" s="331" t="s">
        <v>4891</v>
      </c>
      <c r="B3252" s="144" t="s">
        <v>4879</v>
      </c>
      <c r="C3252" s="151" t="s">
        <v>4953</v>
      </c>
      <c r="D3252" s="164" t="s">
        <v>4954</v>
      </c>
      <c r="E3252" s="372" t="s">
        <v>5195</v>
      </c>
      <c r="F3252" s="166" t="s">
        <v>312</v>
      </c>
      <c r="G3252" s="166">
        <v>31211904</v>
      </c>
      <c r="H3252" s="403" t="s">
        <v>5202</v>
      </c>
      <c r="I3252" s="331">
        <v>10</v>
      </c>
      <c r="J3252" s="403" t="s">
        <v>33</v>
      </c>
      <c r="K3252" s="148">
        <v>358993</v>
      </c>
      <c r="L3252" s="149">
        <v>80</v>
      </c>
      <c r="M3252" s="169" t="s">
        <v>805</v>
      </c>
      <c r="N3252" s="436" t="s">
        <v>5094</v>
      </c>
      <c r="O3252" s="431" t="s">
        <v>80</v>
      </c>
      <c r="P3252" s="166" t="s">
        <v>901</v>
      </c>
      <c r="Q3252" s="166" t="s">
        <v>5044</v>
      </c>
    </row>
    <row r="3253" spans="1:17" ht="75" customHeight="1" x14ac:dyDescent="0.2">
      <c r="A3253" s="331" t="s">
        <v>4891</v>
      </c>
      <c r="B3253" s="144" t="s">
        <v>4879</v>
      </c>
      <c r="C3253" s="151" t="s">
        <v>4953</v>
      </c>
      <c r="D3253" s="164" t="s">
        <v>4954</v>
      </c>
      <c r="E3253" s="372" t="s">
        <v>5195</v>
      </c>
      <c r="F3253" s="166" t="s">
        <v>312</v>
      </c>
      <c r="G3253" s="166">
        <v>31211904</v>
      </c>
      <c r="H3253" s="403" t="s">
        <v>5203</v>
      </c>
      <c r="I3253" s="331">
        <v>10</v>
      </c>
      <c r="J3253" s="403" t="s">
        <v>33</v>
      </c>
      <c r="K3253" s="148">
        <v>543669</v>
      </c>
      <c r="L3253" s="149">
        <v>60</v>
      </c>
      <c r="M3253" s="169" t="s">
        <v>805</v>
      </c>
      <c r="N3253" s="436" t="s">
        <v>5094</v>
      </c>
      <c r="O3253" s="431" t="s">
        <v>80</v>
      </c>
      <c r="P3253" s="166" t="s">
        <v>901</v>
      </c>
      <c r="Q3253" s="166" t="s">
        <v>5044</v>
      </c>
    </row>
    <row r="3254" spans="1:17" ht="75" customHeight="1" x14ac:dyDescent="0.2">
      <c r="A3254" s="331" t="s">
        <v>4891</v>
      </c>
      <c r="B3254" s="144" t="s">
        <v>4879</v>
      </c>
      <c r="C3254" s="151" t="s">
        <v>4929</v>
      </c>
      <c r="D3254" s="164" t="s">
        <v>4930</v>
      </c>
      <c r="E3254" s="372" t="s">
        <v>5195</v>
      </c>
      <c r="F3254" s="166" t="s">
        <v>312</v>
      </c>
      <c r="G3254" s="166">
        <v>46181504</v>
      </c>
      <c r="H3254" s="403" t="s">
        <v>5204</v>
      </c>
      <c r="I3254" s="331">
        <v>10</v>
      </c>
      <c r="J3254" s="403" t="s">
        <v>33</v>
      </c>
      <c r="K3254" s="148">
        <v>178238</v>
      </c>
      <c r="L3254" s="149">
        <v>20</v>
      </c>
      <c r="M3254" s="169" t="s">
        <v>805</v>
      </c>
      <c r="N3254" s="436" t="s">
        <v>5094</v>
      </c>
      <c r="O3254" s="431" t="s">
        <v>67</v>
      </c>
      <c r="P3254" s="166" t="s">
        <v>35</v>
      </c>
      <c r="Q3254" s="166" t="s">
        <v>4939</v>
      </c>
    </row>
    <row r="3255" spans="1:17" ht="75" customHeight="1" x14ac:dyDescent="0.2">
      <c r="A3255" s="331" t="s">
        <v>4886</v>
      </c>
      <c r="B3255" s="144" t="s">
        <v>4887</v>
      </c>
      <c r="C3255" s="151" t="s">
        <v>4901</v>
      </c>
      <c r="D3255" s="164" t="s">
        <v>4902</v>
      </c>
      <c r="E3255" s="372" t="s">
        <v>5195</v>
      </c>
      <c r="F3255" s="166" t="s">
        <v>312</v>
      </c>
      <c r="G3255" s="166">
        <v>31211900</v>
      </c>
      <c r="H3255" s="403" t="s">
        <v>5205</v>
      </c>
      <c r="I3255" s="331">
        <v>10</v>
      </c>
      <c r="J3255" s="403" t="s">
        <v>33</v>
      </c>
      <c r="K3255" s="148">
        <v>180000</v>
      </c>
      <c r="L3255" s="149">
        <v>20</v>
      </c>
      <c r="M3255" s="169" t="s">
        <v>805</v>
      </c>
      <c r="N3255" s="436" t="s">
        <v>5094</v>
      </c>
      <c r="O3255" s="431" t="s">
        <v>80</v>
      </c>
      <c r="P3255" s="166" t="s">
        <v>901</v>
      </c>
      <c r="Q3255" s="166" t="s">
        <v>5044</v>
      </c>
    </row>
    <row r="3256" spans="1:17" ht="75" customHeight="1" x14ac:dyDescent="0.2">
      <c r="A3256" s="331" t="s">
        <v>4886</v>
      </c>
      <c r="B3256" s="144" t="s">
        <v>4887</v>
      </c>
      <c r="C3256" s="151" t="s">
        <v>4901</v>
      </c>
      <c r="D3256" s="164" t="s">
        <v>4902</v>
      </c>
      <c r="E3256" s="372" t="s">
        <v>5195</v>
      </c>
      <c r="F3256" s="166" t="s">
        <v>312</v>
      </c>
      <c r="G3256" s="166">
        <v>31211900</v>
      </c>
      <c r="H3256" s="403" t="s">
        <v>5206</v>
      </c>
      <c r="I3256" s="331">
        <v>10</v>
      </c>
      <c r="J3256" s="403" t="s">
        <v>33</v>
      </c>
      <c r="K3256" s="148">
        <v>127000</v>
      </c>
      <c r="L3256" s="149">
        <v>20</v>
      </c>
      <c r="M3256" s="169" t="s">
        <v>805</v>
      </c>
      <c r="N3256" s="436" t="s">
        <v>5094</v>
      </c>
      <c r="O3256" s="431" t="s">
        <v>80</v>
      </c>
      <c r="P3256" s="166" t="s">
        <v>901</v>
      </c>
      <c r="Q3256" s="166" t="s">
        <v>5044</v>
      </c>
    </row>
    <row r="3257" spans="1:17" ht="75" customHeight="1" x14ac:dyDescent="0.2">
      <c r="A3257" s="331" t="s">
        <v>4886</v>
      </c>
      <c r="B3257" s="144" t="s">
        <v>4887</v>
      </c>
      <c r="C3257" s="151" t="s">
        <v>4901</v>
      </c>
      <c r="D3257" s="164" t="s">
        <v>4902</v>
      </c>
      <c r="E3257" s="372" t="s">
        <v>5195</v>
      </c>
      <c r="F3257" s="166" t="s">
        <v>312</v>
      </c>
      <c r="G3257" s="166">
        <v>47131604</v>
      </c>
      <c r="H3257" s="403" t="s">
        <v>5207</v>
      </c>
      <c r="I3257" s="331">
        <v>10</v>
      </c>
      <c r="J3257" s="403" t="s">
        <v>33</v>
      </c>
      <c r="K3257" s="148">
        <v>4200000</v>
      </c>
      <c r="L3257" s="149">
        <v>600</v>
      </c>
      <c r="M3257" s="169" t="s">
        <v>805</v>
      </c>
      <c r="N3257" s="372" t="s">
        <v>5208</v>
      </c>
      <c r="O3257" s="431" t="s">
        <v>67</v>
      </c>
      <c r="P3257" s="166" t="s">
        <v>35</v>
      </c>
      <c r="Q3257" s="166" t="s">
        <v>4939</v>
      </c>
    </row>
    <row r="3258" spans="1:17" ht="75" customHeight="1" x14ac:dyDescent="0.2">
      <c r="A3258" s="331" t="s">
        <v>4886</v>
      </c>
      <c r="B3258" s="144" t="s">
        <v>4887</v>
      </c>
      <c r="C3258" s="151" t="s">
        <v>4901</v>
      </c>
      <c r="D3258" s="164" t="s">
        <v>4902</v>
      </c>
      <c r="E3258" s="372" t="s">
        <v>5195</v>
      </c>
      <c r="F3258" s="166" t="s">
        <v>312</v>
      </c>
      <c r="G3258" s="166">
        <v>47131611</v>
      </c>
      <c r="H3258" s="403" t="s">
        <v>5209</v>
      </c>
      <c r="I3258" s="331">
        <v>10</v>
      </c>
      <c r="J3258" s="403" t="s">
        <v>33</v>
      </c>
      <c r="K3258" s="148">
        <v>525000</v>
      </c>
      <c r="L3258" s="149">
        <v>150</v>
      </c>
      <c r="M3258" s="169" t="s">
        <v>805</v>
      </c>
      <c r="N3258" s="372" t="s">
        <v>5208</v>
      </c>
      <c r="O3258" s="431" t="s">
        <v>67</v>
      </c>
      <c r="P3258" s="166" t="s">
        <v>35</v>
      </c>
      <c r="Q3258" s="166" t="s">
        <v>4939</v>
      </c>
    </row>
    <row r="3259" spans="1:17" ht="75" customHeight="1" x14ac:dyDescent="0.2">
      <c r="A3259" s="331" t="s">
        <v>4886</v>
      </c>
      <c r="B3259" s="144" t="s">
        <v>4887</v>
      </c>
      <c r="C3259" s="151" t="s">
        <v>4901</v>
      </c>
      <c r="D3259" s="164" t="s">
        <v>4902</v>
      </c>
      <c r="E3259" s="372" t="s">
        <v>5195</v>
      </c>
      <c r="F3259" s="166" t="s">
        <v>312</v>
      </c>
      <c r="G3259" s="166">
        <v>47131618</v>
      </c>
      <c r="H3259" s="403" t="s">
        <v>5210</v>
      </c>
      <c r="I3259" s="331">
        <v>10</v>
      </c>
      <c r="J3259" s="403" t="s">
        <v>33</v>
      </c>
      <c r="K3259" s="148">
        <v>5400000</v>
      </c>
      <c r="L3259" s="149">
        <v>600</v>
      </c>
      <c r="M3259" s="169" t="s">
        <v>805</v>
      </c>
      <c r="N3259" s="372" t="s">
        <v>5208</v>
      </c>
      <c r="O3259" s="431" t="s">
        <v>67</v>
      </c>
      <c r="P3259" s="166" t="s">
        <v>35</v>
      </c>
      <c r="Q3259" s="166" t="s">
        <v>4939</v>
      </c>
    </row>
    <row r="3260" spans="1:17" ht="75" customHeight="1" x14ac:dyDescent="0.2">
      <c r="A3260" s="331" t="s">
        <v>4886</v>
      </c>
      <c r="B3260" s="144" t="s">
        <v>4887</v>
      </c>
      <c r="C3260" s="151" t="s">
        <v>4901</v>
      </c>
      <c r="D3260" s="164" t="s">
        <v>4902</v>
      </c>
      <c r="E3260" s="372" t="s">
        <v>5195</v>
      </c>
      <c r="F3260" s="166" t="s">
        <v>312</v>
      </c>
      <c r="G3260" s="166">
        <v>47121815</v>
      </c>
      <c r="H3260" s="403" t="s">
        <v>5211</v>
      </c>
      <c r="I3260" s="331">
        <v>10</v>
      </c>
      <c r="J3260" s="403" t="s">
        <v>33</v>
      </c>
      <c r="K3260" s="148">
        <v>80000</v>
      </c>
      <c r="L3260" s="149">
        <v>4</v>
      </c>
      <c r="M3260" s="169" t="s">
        <v>805</v>
      </c>
      <c r="N3260" s="372" t="s">
        <v>5143</v>
      </c>
      <c r="O3260" s="431" t="s">
        <v>67</v>
      </c>
      <c r="P3260" s="166" t="s">
        <v>35</v>
      </c>
      <c r="Q3260" s="166" t="s">
        <v>4939</v>
      </c>
    </row>
    <row r="3261" spans="1:17" ht="75" customHeight="1" x14ac:dyDescent="0.2">
      <c r="A3261" s="331" t="s">
        <v>4886</v>
      </c>
      <c r="B3261" s="144" t="s">
        <v>4887</v>
      </c>
      <c r="C3261" s="151" t="s">
        <v>4901</v>
      </c>
      <c r="D3261" s="164" t="s">
        <v>4902</v>
      </c>
      <c r="E3261" s="372" t="s">
        <v>5195</v>
      </c>
      <c r="F3261" s="166" t="s">
        <v>312</v>
      </c>
      <c r="G3261" s="166">
        <v>20121709</v>
      </c>
      <c r="H3261" s="403" t="s">
        <v>5212</v>
      </c>
      <c r="I3261" s="331">
        <v>10</v>
      </c>
      <c r="J3261" s="403" t="s">
        <v>33</v>
      </c>
      <c r="K3261" s="148">
        <v>208000</v>
      </c>
      <c r="L3261" s="149">
        <v>2</v>
      </c>
      <c r="M3261" s="169" t="s">
        <v>805</v>
      </c>
      <c r="N3261" s="372" t="s">
        <v>5143</v>
      </c>
      <c r="O3261" s="431" t="s">
        <v>67</v>
      </c>
      <c r="P3261" s="166" t="s">
        <v>35</v>
      </c>
      <c r="Q3261" s="166" t="s">
        <v>4939</v>
      </c>
    </row>
    <row r="3262" spans="1:17" ht="75" customHeight="1" x14ac:dyDescent="0.2">
      <c r="A3262" s="331" t="s">
        <v>4891</v>
      </c>
      <c r="B3262" s="169" t="s">
        <v>4879</v>
      </c>
      <c r="C3262" s="151" t="s">
        <v>4892</v>
      </c>
      <c r="D3262" s="164" t="s">
        <v>4893</v>
      </c>
      <c r="E3262" s="372" t="s">
        <v>617</v>
      </c>
      <c r="F3262" s="166" t="s">
        <v>316</v>
      </c>
      <c r="G3262" s="166">
        <v>44122104</v>
      </c>
      <c r="H3262" s="403" t="s">
        <v>5213</v>
      </c>
      <c r="I3262" s="331">
        <v>10</v>
      </c>
      <c r="J3262" s="403" t="s">
        <v>33</v>
      </c>
      <c r="K3262" s="148">
        <v>124369</v>
      </c>
      <c r="L3262" s="149">
        <v>400</v>
      </c>
      <c r="M3262" s="169" t="s">
        <v>805</v>
      </c>
      <c r="N3262" s="372" t="s">
        <v>4904</v>
      </c>
      <c r="O3262" s="431" t="s">
        <v>67</v>
      </c>
      <c r="P3262" s="166" t="s">
        <v>35</v>
      </c>
      <c r="Q3262" s="166" t="s">
        <v>4885</v>
      </c>
    </row>
    <row r="3263" spans="1:17" ht="75" customHeight="1" x14ac:dyDescent="0.2">
      <c r="A3263" s="331" t="s">
        <v>4891</v>
      </c>
      <c r="B3263" s="169" t="s">
        <v>4879</v>
      </c>
      <c r="C3263" s="151" t="s">
        <v>4892</v>
      </c>
      <c r="D3263" s="164" t="s">
        <v>4893</v>
      </c>
      <c r="E3263" s="372" t="s">
        <v>617</v>
      </c>
      <c r="F3263" s="166" t="s">
        <v>316</v>
      </c>
      <c r="G3263" s="166">
        <v>44122104</v>
      </c>
      <c r="H3263" s="403" t="s">
        <v>5214</v>
      </c>
      <c r="I3263" s="331">
        <v>10</v>
      </c>
      <c r="J3263" s="403" t="s">
        <v>33</v>
      </c>
      <c r="K3263" s="148">
        <v>106878</v>
      </c>
      <c r="L3263" s="149">
        <v>400</v>
      </c>
      <c r="M3263" s="169" t="s">
        <v>805</v>
      </c>
      <c r="N3263" s="372" t="s">
        <v>4904</v>
      </c>
      <c r="O3263" s="431" t="s">
        <v>67</v>
      </c>
      <c r="P3263" s="166" t="s">
        <v>35</v>
      </c>
      <c r="Q3263" s="166" t="s">
        <v>4885</v>
      </c>
    </row>
    <row r="3264" spans="1:17" ht="75" customHeight="1" x14ac:dyDescent="0.2">
      <c r="A3264" s="331" t="s">
        <v>4891</v>
      </c>
      <c r="B3264" s="169" t="s">
        <v>4879</v>
      </c>
      <c r="C3264" s="151" t="s">
        <v>4892</v>
      </c>
      <c r="D3264" s="164" t="s">
        <v>4893</v>
      </c>
      <c r="E3264" s="372" t="s">
        <v>617</v>
      </c>
      <c r="F3264" s="166" t="s">
        <v>316</v>
      </c>
      <c r="G3264" s="166">
        <v>44122107</v>
      </c>
      <c r="H3264" s="403" t="s">
        <v>5215</v>
      </c>
      <c r="I3264" s="331">
        <v>10</v>
      </c>
      <c r="J3264" s="403" t="s">
        <v>33</v>
      </c>
      <c r="K3264" s="148">
        <v>175634</v>
      </c>
      <c r="L3264" s="149">
        <v>300</v>
      </c>
      <c r="M3264" s="169" t="s">
        <v>805</v>
      </c>
      <c r="N3264" s="372" t="s">
        <v>4904</v>
      </c>
      <c r="O3264" s="431" t="s">
        <v>67</v>
      </c>
      <c r="P3264" s="166" t="s">
        <v>35</v>
      </c>
      <c r="Q3264" s="166" t="s">
        <v>4885</v>
      </c>
    </row>
    <row r="3265" spans="1:17" ht="75" customHeight="1" x14ac:dyDescent="0.2">
      <c r="A3265" s="331" t="s">
        <v>4891</v>
      </c>
      <c r="B3265" s="169" t="s">
        <v>4879</v>
      </c>
      <c r="C3265" s="151" t="s">
        <v>4892</v>
      </c>
      <c r="D3265" s="164" t="s">
        <v>4893</v>
      </c>
      <c r="E3265" s="372" t="s">
        <v>617</v>
      </c>
      <c r="F3265" s="166" t="s">
        <v>316</v>
      </c>
      <c r="G3265" s="166">
        <v>44121600</v>
      </c>
      <c r="H3265" s="403" t="s">
        <v>5216</v>
      </c>
      <c r="I3265" s="331">
        <v>10</v>
      </c>
      <c r="J3265" s="403" t="s">
        <v>33</v>
      </c>
      <c r="K3265" s="148">
        <v>112395</v>
      </c>
      <c r="L3265" s="149">
        <v>200</v>
      </c>
      <c r="M3265" s="169" t="s">
        <v>805</v>
      </c>
      <c r="N3265" s="372" t="s">
        <v>4904</v>
      </c>
      <c r="O3265" s="431" t="s">
        <v>67</v>
      </c>
      <c r="P3265" s="166" t="s">
        <v>35</v>
      </c>
      <c r="Q3265" s="166" t="s">
        <v>4885</v>
      </c>
    </row>
    <row r="3266" spans="1:17" ht="75" customHeight="1" x14ac:dyDescent="0.2">
      <c r="A3266" s="331" t="s">
        <v>4891</v>
      </c>
      <c r="B3266" s="169" t="s">
        <v>4879</v>
      </c>
      <c r="C3266" s="151" t="s">
        <v>4953</v>
      </c>
      <c r="D3266" s="164" t="s">
        <v>4954</v>
      </c>
      <c r="E3266" s="372" t="s">
        <v>617</v>
      </c>
      <c r="F3266" s="166" t="s">
        <v>316</v>
      </c>
      <c r="G3266" s="166">
        <v>46161513</v>
      </c>
      <c r="H3266" s="403" t="s">
        <v>5217</v>
      </c>
      <c r="I3266" s="331">
        <v>10</v>
      </c>
      <c r="J3266" s="403" t="s">
        <v>33</v>
      </c>
      <c r="K3266" s="148">
        <v>50000970</v>
      </c>
      <c r="L3266" s="149">
        <v>30</v>
      </c>
      <c r="M3266" s="169" t="s">
        <v>805</v>
      </c>
      <c r="N3266" s="372" t="s">
        <v>5218</v>
      </c>
      <c r="O3266" s="431" t="s">
        <v>35</v>
      </c>
      <c r="P3266" s="166" t="s">
        <v>36</v>
      </c>
      <c r="Q3266" s="166" t="s">
        <v>4939</v>
      </c>
    </row>
    <row r="3267" spans="1:17" ht="75" customHeight="1" x14ac:dyDescent="0.2">
      <c r="A3267" s="331" t="s">
        <v>4891</v>
      </c>
      <c r="B3267" s="169" t="s">
        <v>4879</v>
      </c>
      <c r="C3267" s="151" t="s">
        <v>4892</v>
      </c>
      <c r="D3267" s="164" t="s">
        <v>4893</v>
      </c>
      <c r="E3267" s="372" t="s">
        <v>617</v>
      </c>
      <c r="F3267" s="166" t="s">
        <v>316</v>
      </c>
      <c r="G3267" s="166">
        <v>44121618</v>
      </c>
      <c r="H3267" s="403" t="s">
        <v>5219</v>
      </c>
      <c r="I3267" s="331">
        <v>10</v>
      </c>
      <c r="J3267" s="403" t="s">
        <v>33</v>
      </c>
      <c r="K3267" s="148">
        <v>923400</v>
      </c>
      <c r="L3267" s="149">
        <v>200</v>
      </c>
      <c r="M3267" s="169" t="s">
        <v>805</v>
      </c>
      <c r="N3267" s="372" t="s">
        <v>4904</v>
      </c>
      <c r="O3267" s="431" t="s">
        <v>67</v>
      </c>
      <c r="P3267" s="166" t="s">
        <v>35</v>
      </c>
      <c r="Q3267" s="166" t="s">
        <v>4885</v>
      </c>
    </row>
    <row r="3268" spans="1:17" ht="75" customHeight="1" x14ac:dyDescent="0.2">
      <c r="A3268" s="331" t="s">
        <v>4891</v>
      </c>
      <c r="B3268" s="169" t="s">
        <v>4879</v>
      </c>
      <c r="C3268" s="151" t="s">
        <v>4880</v>
      </c>
      <c r="D3268" s="164" t="s">
        <v>4881</v>
      </c>
      <c r="E3268" s="372" t="s">
        <v>617</v>
      </c>
      <c r="F3268" s="166" t="s">
        <v>316</v>
      </c>
      <c r="G3268" s="166">
        <v>27113203</v>
      </c>
      <c r="H3268" s="403" t="s">
        <v>5220</v>
      </c>
      <c r="I3268" s="331">
        <v>10</v>
      </c>
      <c r="J3268" s="403" t="s">
        <v>33</v>
      </c>
      <c r="K3268" s="434">
        <v>1796354</v>
      </c>
      <c r="L3268" s="204">
        <v>4</v>
      </c>
      <c r="M3268" s="169" t="s">
        <v>805</v>
      </c>
      <c r="N3268" s="436" t="s">
        <v>5221</v>
      </c>
      <c r="O3268" s="431" t="s">
        <v>80</v>
      </c>
      <c r="P3268" s="166" t="s">
        <v>901</v>
      </c>
      <c r="Q3268" s="349" t="s">
        <v>4939</v>
      </c>
    </row>
    <row r="3269" spans="1:17" ht="75" customHeight="1" x14ac:dyDescent="0.2">
      <c r="A3269" s="331" t="s">
        <v>4891</v>
      </c>
      <c r="B3269" s="169" t="s">
        <v>4879</v>
      </c>
      <c r="C3269" s="151" t="s">
        <v>4892</v>
      </c>
      <c r="D3269" s="164" t="s">
        <v>4893</v>
      </c>
      <c r="E3269" s="372" t="s">
        <v>5222</v>
      </c>
      <c r="F3269" s="166" t="s">
        <v>1618</v>
      </c>
      <c r="G3269" s="166">
        <v>44121615</v>
      </c>
      <c r="H3269" s="403" t="s">
        <v>5223</v>
      </c>
      <c r="I3269" s="331">
        <v>10</v>
      </c>
      <c r="J3269" s="433" t="s">
        <v>33</v>
      </c>
      <c r="K3269" s="434">
        <v>160000</v>
      </c>
      <c r="L3269" s="204">
        <v>15</v>
      </c>
      <c r="M3269" s="169" t="s">
        <v>805</v>
      </c>
      <c r="N3269" s="372" t="s">
        <v>4904</v>
      </c>
      <c r="O3269" s="431" t="s">
        <v>67</v>
      </c>
      <c r="P3269" s="166" t="s">
        <v>35</v>
      </c>
      <c r="Q3269" s="166" t="s">
        <v>4885</v>
      </c>
    </row>
    <row r="3270" spans="1:17" ht="75" customHeight="1" x14ac:dyDescent="0.2">
      <c r="A3270" s="331" t="s">
        <v>4891</v>
      </c>
      <c r="B3270" s="169" t="s">
        <v>4879</v>
      </c>
      <c r="C3270" s="151" t="s">
        <v>4953</v>
      </c>
      <c r="D3270" s="164" t="s">
        <v>4954</v>
      </c>
      <c r="E3270" s="372" t="s">
        <v>5224</v>
      </c>
      <c r="F3270" s="166" t="s">
        <v>87</v>
      </c>
      <c r="G3270" s="166">
        <v>39111818</v>
      </c>
      <c r="H3270" s="403" t="s">
        <v>5225</v>
      </c>
      <c r="I3270" s="331">
        <v>10</v>
      </c>
      <c r="J3270" s="433" t="s">
        <v>33</v>
      </c>
      <c r="K3270" s="148">
        <v>6702858</v>
      </c>
      <c r="L3270" s="149">
        <v>50</v>
      </c>
      <c r="M3270" s="169" t="s">
        <v>805</v>
      </c>
      <c r="N3270" s="436" t="s">
        <v>5094</v>
      </c>
      <c r="O3270" s="431" t="s">
        <v>80</v>
      </c>
      <c r="P3270" s="166" t="s">
        <v>901</v>
      </c>
      <c r="Q3270" s="166" t="s">
        <v>5044</v>
      </c>
    </row>
    <row r="3271" spans="1:17" ht="75" customHeight="1" x14ac:dyDescent="0.2">
      <c r="A3271" s="331" t="s">
        <v>4891</v>
      </c>
      <c r="B3271" s="169" t="s">
        <v>4879</v>
      </c>
      <c r="C3271" s="151" t="s">
        <v>4953</v>
      </c>
      <c r="D3271" s="164" t="s">
        <v>4954</v>
      </c>
      <c r="E3271" s="372" t="s">
        <v>5224</v>
      </c>
      <c r="F3271" s="166" t="s">
        <v>87</v>
      </c>
      <c r="G3271" s="166">
        <v>39101605</v>
      </c>
      <c r="H3271" s="403" t="s">
        <v>5226</v>
      </c>
      <c r="I3271" s="331">
        <v>10</v>
      </c>
      <c r="J3271" s="433" t="s">
        <v>33</v>
      </c>
      <c r="K3271" s="148">
        <v>2641088</v>
      </c>
      <c r="L3271" s="149">
        <v>250</v>
      </c>
      <c r="M3271" s="169" t="s">
        <v>805</v>
      </c>
      <c r="N3271" s="436" t="s">
        <v>5094</v>
      </c>
      <c r="O3271" s="431" t="s">
        <v>80</v>
      </c>
      <c r="P3271" s="166" t="s">
        <v>901</v>
      </c>
      <c r="Q3271" s="166" t="s">
        <v>5044</v>
      </c>
    </row>
    <row r="3272" spans="1:17" ht="75" customHeight="1" x14ac:dyDescent="0.2">
      <c r="A3272" s="331" t="s">
        <v>4891</v>
      </c>
      <c r="B3272" s="169" t="s">
        <v>4879</v>
      </c>
      <c r="C3272" s="151" t="s">
        <v>4953</v>
      </c>
      <c r="D3272" s="164" t="s">
        <v>4954</v>
      </c>
      <c r="E3272" s="372" t="s">
        <v>5224</v>
      </c>
      <c r="F3272" s="166" t="s">
        <v>87</v>
      </c>
      <c r="G3272" s="166">
        <v>39101605</v>
      </c>
      <c r="H3272" s="403" t="s">
        <v>5227</v>
      </c>
      <c r="I3272" s="331">
        <v>10</v>
      </c>
      <c r="J3272" s="433" t="s">
        <v>33</v>
      </c>
      <c r="K3272" s="148">
        <v>7324519</v>
      </c>
      <c r="L3272" s="149">
        <v>50</v>
      </c>
      <c r="M3272" s="169" t="s">
        <v>805</v>
      </c>
      <c r="N3272" s="436" t="s">
        <v>5094</v>
      </c>
      <c r="O3272" s="431" t="s">
        <v>80</v>
      </c>
      <c r="P3272" s="166" t="s">
        <v>901</v>
      </c>
      <c r="Q3272" s="166" t="s">
        <v>5044</v>
      </c>
    </row>
    <row r="3273" spans="1:17" ht="75" customHeight="1" x14ac:dyDescent="0.2">
      <c r="A3273" s="331" t="s">
        <v>4891</v>
      </c>
      <c r="B3273" s="169" t="s">
        <v>4879</v>
      </c>
      <c r="C3273" s="151" t="s">
        <v>4953</v>
      </c>
      <c r="D3273" s="164" t="s">
        <v>4954</v>
      </c>
      <c r="E3273" s="372" t="s">
        <v>5224</v>
      </c>
      <c r="F3273" s="166" t="s">
        <v>87</v>
      </c>
      <c r="G3273" s="166">
        <v>39101605</v>
      </c>
      <c r="H3273" s="403" t="s">
        <v>5228</v>
      </c>
      <c r="I3273" s="331">
        <v>10</v>
      </c>
      <c r="J3273" s="433" t="s">
        <v>33</v>
      </c>
      <c r="K3273" s="148">
        <v>6206350</v>
      </c>
      <c r="L3273" s="149">
        <v>250</v>
      </c>
      <c r="M3273" s="169" t="s">
        <v>805</v>
      </c>
      <c r="N3273" s="436" t="s">
        <v>5094</v>
      </c>
      <c r="O3273" s="431" t="s">
        <v>80</v>
      </c>
      <c r="P3273" s="166" t="s">
        <v>901</v>
      </c>
      <c r="Q3273" s="166" t="s">
        <v>5044</v>
      </c>
    </row>
    <row r="3274" spans="1:17" ht="75" customHeight="1" x14ac:dyDescent="0.2">
      <c r="A3274" s="331" t="s">
        <v>4891</v>
      </c>
      <c r="B3274" s="169" t="s">
        <v>4879</v>
      </c>
      <c r="C3274" s="151" t="s">
        <v>4953</v>
      </c>
      <c r="D3274" s="164" t="s">
        <v>4954</v>
      </c>
      <c r="E3274" s="372" t="s">
        <v>5224</v>
      </c>
      <c r="F3274" s="166" t="s">
        <v>87</v>
      </c>
      <c r="G3274" s="166">
        <v>39101605</v>
      </c>
      <c r="H3274" s="403" t="s">
        <v>5229</v>
      </c>
      <c r="I3274" s="331">
        <v>10</v>
      </c>
      <c r="J3274" s="433" t="s">
        <v>33</v>
      </c>
      <c r="K3274" s="148">
        <v>5900000</v>
      </c>
      <c r="L3274" s="149">
        <v>150</v>
      </c>
      <c r="M3274" s="169" t="s">
        <v>805</v>
      </c>
      <c r="N3274" s="436" t="s">
        <v>5094</v>
      </c>
      <c r="O3274" s="431" t="s">
        <v>80</v>
      </c>
      <c r="P3274" s="166" t="s">
        <v>901</v>
      </c>
      <c r="Q3274" s="166" t="s">
        <v>5044</v>
      </c>
    </row>
    <row r="3275" spans="1:17" ht="75" customHeight="1" x14ac:dyDescent="0.2">
      <c r="A3275" s="331" t="s">
        <v>4891</v>
      </c>
      <c r="B3275" s="169" t="s">
        <v>4879</v>
      </c>
      <c r="C3275" s="151" t="s">
        <v>4953</v>
      </c>
      <c r="D3275" s="164" t="s">
        <v>4954</v>
      </c>
      <c r="E3275" s="372" t="s">
        <v>5224</v>
      </c>
      <c r="F3275" s="166" t="s">
        <v>87</v>
      </c>
      <c r="G3275" s="166">
        <v>39101605</v>
      </c>
      <c r="H3275" s="403" t="s">
        <v>5228</v>
      </c>
      <c r="I3275" s="331">
        <v>10</v>
      </c>
      <c r="J3275" s="433" t="s">
        <v>33</v>
      </c>
      <c r="K3275" s="148">
        <v>6206350</v>
      </c>
      <c r="L3275" s="149">
        <v>250</v>
      </c>
      <c r="M3275" s="169" t="s">
        <v>805</v>
      </c>
      <c r="N3275" s="436" t="s">
        <v>5094</v>
      </c>
      <c r="O3275" s="431" t="s">
        <v>80</v>
      </c>
      <c r="P3275" s="166" t="s">
        <v>901</v>
      </c>
      <c r="Q3275" s="166" t="s">
        <v>5044</v>
      </c>
    </row>
    <row r="3276" spans="1:17" ht="75" customHeight="1" x14ac:dyDescent="0.2">
      <c r="A3276" s="331" t="s">
        <v>4891</v>
      </c>
      <c r="B3276" s="169" t="s">
        <v>4879</v>
      </c>
      <c r="C3276" s="151" t="s">
        <v>4953</v>
      </c>
      <c r="D3276" s="164" t="s">
        <v>4954</v>
      </c>
      <c r="E3276" s="372" t="s">
        <v>5224</v>
      </c>
      <c r="F3276" s="166" t="s">
        <v>87</v>
      </c>
      <c r="G3276" s="166">
        <v>39111818</v>
      </c>
      <c r="H3276" s="403" t="s">
        <v>5230</v>
      </c>
      <c r="I3276" s="331">
        <v>10</v>
      </c>
      <c r="J3276" s="433" t="s">
        <v>33</v>
      </c>
      <c r="K3276" s="148">
        <v>6023519</v>
      </c>
      <c r="L3276" s="149">
        <v>220</v>
      </c>
      <c r="M3276" s="169" t="s">
        <v>805</v>
      </c>
      <c r="N3276" s="436" t="s">
        <v>5094</v>
      </c>
      <c r="O3276" s="431" t="s">
        <v>80</v>
      </c>
      <c r="P3276" s="166" t="s">
        <v>901</v>
      </c>
      <c r="Q3276" s="166" t="s">
        <v>5044</v>
      </c>
    </row>
    <row r="3277" spans="1:17" ht="75" customHeight="1" x14ac:dyDescent="0.2">
      <c r="A3277" s="331" t="s">
        <v>4891</v>
      </c>
      <c r="B3277" s="169" t="s">
        <v>4879</v>
      </c>
      <c r="C3277" s="151" t="s">
        <v>4953</v>
      </c>
      <c r="D3277" s="164" t="s">
        <v>4954</v>
      </c>
      <c r="E3277" s="372" t="s">
        <v>5224</v>
      </c>
      <c r="F3277" s="166" t="s">
        <v>87</v>
      </c>
      <c r="G3277" s="166">
        <v>39101605</v>
      </c>
      <c r="H3277" s="403" t="s">
        <v>5231</v>
      </c>
      <c r="I3277" s="331">
        <v>10</v>
      </c>
      <c r="J3277" s="433" t="s">
        <v>33</v>
      </c>
      <c r="K3277" s="148">
        <v>4195316</v>
      </c>
      <c r="L3277" s="149">
        <v>150</v>
      </c>
      <c r="M3277" s="169" t="s">
        <v>805</v>
      </c>
      <c r="N3277" s="436" t="s">
        <v>5094</v>
      </c>
      <c r="O3277" s="431" t="s">
        <v>80</v>
      </c>
      <c r="P3277" s="166" t="s">
        <v>901</v>
      </c>
      <c r="Q3277" s="166" t="s">
        <v>5044</v>
      </c>
    </row>
    <row r="3278" spans="1:17" ht="75" customHeight="1" x14ac:dyDescent="0.2">
      <c r="A3278" s="331" t="s">
        <v>4886</v>
      </c>
      <c r="B3278" s="169" t="s">
        <v>4887</v>
      </c>
      <c r="C3278" s="151" t="s">
        <v>4901</v>
      </c>
      <c r="D3278" s="164" t="s">
        <v>4902</v>
      </c>
      <c r="E3278" s="372" t="s">
        <v>5224</v>
      </c>
      <c r="F3278" s="166" t="s">
        <v>87</v>
      </c>
      <c r="G3278" s="166">
        <v>39111818</v>
      </c>
      <c r="H3278" s="403" t="s">
        <v>5232</v>
      </c>
      <c r="I3278" s="331">
        <v>10</v>
      </c>
      <c r="J3278" s="433" t="s">
        <v>33</v>
      </c>
      <c r="K3278" s="148">
        <v>3820000</v>
      </c>
      <c r="L3278" s="149">
        <v>30</v>
      </c>
      <c r="M3278" s="169" t="s">
        <v>805</v>
      </c>
      <c r="N3278" s="436" t="s">
        <v>5094</v>
      </c>
      <c r="O3278" s="431" t="s">
        <v>80</v>
      </c>
      <c r="P3278" s="166" t="s">
        <v>901</v>
      </c>
      <c r="Q3278" s="166" t="s">
        <v>5044</v>
      </c>
    </row>
    <row r="3279" spans="1:17" ht="75" customHeight="1" x14ac:dyDescent="0.2">
      <c r="A3279" s="331" t="s">
        <v>4886</v>
      </c>
      <c r="B3279" s="169" t="s">
        <v>4887</v>
      </c>
      <c r="C3279" s="151" t="s">
        <v>4901</v>
      </c>
      <c r="D3279" s="164" t="s">
        <v>4902</v>
      </c>
      <c r="E3279" s="372" t="s">
        <v>5224</v>
      </c>
      <c r="F3279" s="166" t="s">
        <v>87</v>
      </c>
      <c r="G3279" s="166">
        <v>39111818</v>
      </c>
      <c r="H3279" s="403" t="s">
        <v>5233</v>
      </c>
      <c r="I3279" s="331">
        <v>10</v>
      </c>
      <c r="J3279" s="433" t="s">
        <v>33</v>
      </c>
      <c r="K3279" s="148">
        <v>5160000</v>
      </c>
      <c r="L3279" s="149">
        <v>15</v>
      </c>
      <c r="M3279" s="169" t="s">
        <v>805</v>
      </c>
      <c r="N3279" s="436" t="s">
        <v>5094</v>
      </c>
      <c r="O3279" s="431" t="s">
        <v>80</v>
      </c>
      <c r="P3279" s="166" t="s">
        <v>901</v>
      </c>
      <c r="Q3279" s="166" t="s">
        <v>5044</v>
      </c>
    </row>
    <row r="3280" spans="1:17" ht="75" customHeight="1" x14ac:dyDescent="0.2">
      <c r="A3280" s="331" t="s">
        <v>4886</v>
      </c>
      <c r="B3280" s="169" t="s">
        <v>4887</v>
      </c>
      <c r="C3280" s="151" t="s">
        <v>4901</v>
      </c>
      <c r="D3280" s="164" t="s">
        <v>4902</v>
      </c>
      <c r="E3280" s="372" t="s">
        <v>5224</v>
      </c>
      <c r="F3280" s="166" t="s">
        <v>87</v>
      </c>
      <c r="G3280" s="166">
        <v>39101605</v>
      </c>
      <c r="H3280" s="403" t="s">
        <v>5234</v>
      </c>
      <c r="I3280" s="331">
        <v>10</v>
      </c>
      <c r="J3280" s="433" t="s">
        <v>33</v>
      </c>
      <c r="K3280" s="148">
        <v>1740000</v>
      </c>
      <c r="L3280" s="149">
        <v>20</v>
      </c>
      <c r="M3280" s="169" t="s">
        <v>805</v>
      </c>
      <c r="N3280" s="436" t="s">
        <v>5094</v>
      </c>
      <c r="O3280" s="431" t="s">
        <v>80</v>
      </c>
      <c r="P3280" s="166" t="s">
        <v>901</v>
      </c>
      <c r="Q3280" s="166" t="s">
        <v>5044</v>
      </c>
    </row>
    <row r="3281" spans="1:17" ht="75" customHeight="1" x14ac:dyDescent="0.2">
      <c r="A3281" s="331" t="s">
        <v>4886</v>
      </c>
      <c r="B3281" s="169" t="s">
        <v>4887</v>
      </c>
      <c r="C3281" s="151" t="s">
        <v>4901</v>
      </c>
      <c r="D3281" s="164" t="s">
        <v>4902</v>
      </c>
      <c r="E3281" s="372" t="s">
        <v>5224</v>
      </c>
      <c r="F3281" s="166" t="s">
        <v>87</v>
      </c>
      <c r="G3281" s="166">
        <v>39101803</v>
      </c>
      <c r="H3281" s="403" t="s">
        <v>5235</v>
      </c>
      <c r="I3281" s="331">
        <v>10</v>
      </c>
      <c r="J3281" s="433" t="s">
        <v>33</v>
      </c>
      <c r="K3281" s="148">
        <v>1380000</v>
      </c>
      <c r="L3281" s="149">
        <v>60</v>
      </c>
      <c r="M3281" s="169" t="s">
        <v>805</v>
      </c>
      <c r="N3281" s="436" t="s">
        <v>5094</v>
      </c>
      <c r="O3281" s="431" t="s">
        <v>80</v>
      </c>
      <c r="P3281" s="166" t="s">
        <v>901</v>
      </c>
      <c r="Q3281" s="166" t="s">
        <v>5044</v>
      </c>
    </row>
    <row r="3282" spans="1:17" ht="75" customHeight="1" x14ac:dyDescent="0.2">
      <c r="A3282" s="331" t="s">
        <v>4886</v>
      </c>
      <c r="B3282" s="169" t="s">
        <v>4887</v>
      </c>
      <c r="C3282" s="151" t="s">
        <v>4901</v>
      </c>
      <c r="D3282" s="164" t="s">
        <v>4902</v>
      </c>
      <c r="E3282" s="372" t="s">
        <v>5224</v>
      </c>
      <c r="F3282" s="166" t="s">
        <v>87</v>
      </c>
      <c r="G3282" s="166">
        <v>39101803</v>
      </c>
      <c r="H3282" s="403" t="s">
        <v>5236</v>
      </c>
      <c r="I3282" s="331">
        <v>10</v>
      </c>
      <c r="J3282" s="433" t="s">
        <v>33</v>
      </c>
      <c r="K3282" s="148">
        <v>1920000</v>
      </c>
      <c r="L3282" s="149">
        <v>60</v>
      </c>
      <c r="M3282" s="169" t="s">
        <v>805</v>
      </c>
      <c r="N3282" s="436" t="s">
        <v>5094</v>
      </c>
      <c r="O3282" s="431" t="s">
        <v>80</v>
      </c>
      <c r="P3282" s="166" t="s">
        <v>901</v>
      </c>
      <c r="Q3282" s="166" t="s">
        <v>5044</v>
      </c>
    </row>
    <row r="3283" spans="1:17" ht="75" customHeight="1" x14ac:dyDescent="0.2">
      <c r="A3283" s="331" t="s">
        <v>4886</v>
      </c>
      <c r="B3283" s="169" t="s">
        <v>4887</v>
      </c>
      <c r="C3283" s="151" t="s">
        <v>4901</v>
      </c>
      <c r="D3283" s="164" t="s">
        <v>4902</v>
      </c>
      <c r="E3283" s="372" t="s">
        <v>5224</v>
      </c>
      <c r="F3283" s="166" t="s">
        <v>87</v>
      </c>
      <c r="G3283" s="166">
        <v>39101803</v>
      </c>
      <c r="H3283" s="403" t="s">
        <v>5237</v>
      </c>
      <c r="I3283" s="331">
        <v>10</v>
      </c>
      <c r="J3283" s="433" t="s">
        <v>33</v>
      </c>
      <c r="K3283" s="148">
        <v>1380000</v>
      </c>
      <c r="L3283" s="149">
        <v>60</v>
      </c>
      <c r="M3283" s="169" t="s">
        <v>805</v>
      </c>
      <c r="N3283" s="436" t="s">
        <v>5094</v>
      </c>
      <c r="O3283" s="431" t="s">
        <v>80</v>
      </c>
      <c r="P3283" s="166" t="s">
        <v>901</v>
      </c>
      <c r="Q3283" s="166" t="s">
        <v>5044</v>
      </c>
    </row>
    <row r="3284" spans="1:17" ht="75" customHeight="1" x14ac:dyDescent="0.2">
      <c r="A3284" s="331" t="s">
        <v>4886</v>
      </c>
      <c r="B3284" s="169" t="s">
        <v>4887</v>
      </c>
      <c r="C3284" s="151" t="s">
        <v>4901</v>
      </c>
      <c r="D3284" s="164" t="s">
        <v>4902</v>
      </c>
      <c r="E3284" s="372" t="s">
        <v>5224</v>
      </c>
      <c r="F3284" s="166" t="s">
        <v>87</v>
      </c>
      <c r="G3284" s="166">
        <v>39101803</v>
      </c>
      <c r="H3284" s="403" t="s">
        <v>5238</v>
      </c>
      <c r="I3284" s="331">
        <v>10</v>
      </c>
      <c r="J3284" s="433" t="s">
        <v>33</v>
      </c>
      <c r="K3284" s="148">
        <v>1920000</v>
      </c>
      <c r="L3284" s="149">
        <v>60</v>
      </c>
      <c r="M3284" s="169" t="s">
        <v>805</v>
      </c>
      <c r="N3284" s="436" t="s">
        <v>5094</v>
      </c>
      <c r="O3284" s="431" t="s">
        <v>80</v>
      </c>
      <c r="P3284" s="166" t="s">
        <v>901</v>
      </c>
      <c r="Q3284" s="166" t="s">
        <v>5044</v>
      </c>
    </row>
    <row r="3285" spans="1:17" ht="75" customHeight="1" x14ac:dyDescent="0.2">
      <c r="A3285" s="331" t="s">
        <v>4886</v>
      </c>
      <c r="B3285" s="169" t="s">
        <v>4887</v>
      </c>
      <c r="C3285" s="151" t="s">
        <v>4901</v>
      </c>
      <c r="D3285" s="164" t="s">
        <v>4902</v>
      </c>
      <c r="E3285" s="372" t="s">
        <v>5224</v>
      </c>
      <c r="F3285" s="166" t="s">
        <v>87</v>
      </c>
      <c r="G3285" s="166">
        <v>39121633</v>
      </c>
      <c r="H3285" s="403" t="s">
        <v>5239</v>
      </c>
      <c r="I3285" s="331">
        <v>10</v>
      </c>
      <c r="J3285" s="433" t="s">
        <v>33</v>
      </c>
      <c r="K3285" s="148">
        <v>350000</v>
      </c>
      <c r="L3285" s="149">
        <v>50</v>
      </c>
      <c r="M3285" s="169" t="s">
        <v>805</v>
      </c>
      <c r="N3285" s="436" t="s">
        <v>5094</v>
      </c>
      <c r="O3285" s="431" t="s">
        <v>80</v>
      </c>
      <c r="P3285" s="166" t="s">
        <v>901</v>
      </c>
      <c r="Q3285" s="166" t="s">
        <v>5044</v>
      </c>
    </row>
    <row r="3286" spans="1:17" ht="75" customHeight="1" x14ac:dyDescent="0.2">
      <c r="A3286" s="331" t="s">
        <v>4886</v>
      </c>
      <c r="B3286" s="169" t="s">
        <v>4887</v>
      </c>
      <c r="C3286" s="151" t="s">
        <v>4901</v>
      </c>
      <c r="D3286" s="164" t="s">
        <v>4902</v>
      </c>
      <c r="E3286" s="372" t="s">
        <v>5224</v>
      </c>
      <c r="F3286" s="166" t="s">
        <v>87</v>
      </c>
      <c r="G3286" s="166">
        <v>39121633</v>
      </c>
      <c r="H3286" s="403" t="s">
        <v>5240</v>
      </c>
      <c r="I3286" s="331">
        <v>10</v>
      </c>
      <c r="J3286" s="433" t="s">
        <v>33</v>
      </c>
      <c r="K3286" s="148">
        <v>350000</v>
      </c>
      <c r="L3286" s="149">
        <v>50</v>
      </c>
      <c r="M3286" s="169" t="s">
        <v>805</v>
      </c>
      <c r="N3286" s="436" t="s">
        <v>5094</v>
      </c>
      <c r="O3286" s="431" t="s">
        <v>80</v>
      </c>
      <c r="P3286" s="166" t="s">
        <v>901</v>
      </c>
      <c r="Q3286" s="166" t="s">
        <v>5044</v>
      </c>
    </row>
    <row r="3287" spans="1:17" ht="75" customHeight="1" x14ac:dyDescent="0.2">
      <c r="A3287" s="331" t="s">
        <v>4886</v>
      </c>
      <c r="B3287" s="169" t="s">
        <v>4887</v>
      </c>
      <c r="C3287" s="151" t="s">
        <v>4901</v>
      </c>
      <c r="D3287" s="164" t="s">
        <v>4902</v>
      </c>
      <c r="E3287" s="372" t="s">
        <v>5224</v>
      </c>
      <c r="F3287" s="166" t="s">
        <v>87</v>
      </c>
      <c r="G3287" s="166">
        <v>39121308</v>
      </c>
      <c r="H3287" s="403" t="s">
        <v>5241</v>
      </c>
      <c r="I3287" s="331">
        <v>10</v>
      </c>
      <c r="J3287" s="433" t="s">
        <v>33</v>
      </c>
      <c r="K3287" s="148">
        <v>350000</v>
      </c>
      <c r="L3287" s="149">
        <v>50</v>
      </c>
      <c r="M3287" s="169" t="s">
        <v>805</v>
      </c>
      <c r="N3287" s="436" t="s">
        <v>5094</v>
      </c>
      <c r="O3287" s="431" t="s">
        <v>80</v>
      </c>
      <c r="P3287" s="166" t="s">
        <v>901</v>
      </c>
      <c r="Q3287" s="166" t="s">
        <v>5044</v>
      </c>
    </row>
    <row r="3288" spans="1:17" ht="75" customHeight="1" x14ac:dyDescent="0.2">
      <c r="A3288" s="331" t="s">
        <v>4891</v>
      </c>
      <c r="B3288" s="169" t="s">
        <v>4879</v>
      </c>
      <c r="C3288" s="151" t="s">
        <v>5242</v>
      </c>
      <c r="D3288" s="164" t="s">
        <v>5243</v>
      </c>
      <c r="E3288" s="372" t="s">
        <v>625</v>
      </c>
      <c r="F3288" s="166" t="s">
        <v>338</v>
      </c>
      <c r="G3288" s="166">
        <v>72102900</v>
      </c>
      <c r="H3288" s="403" t="s">
        <v>5244</v>
      </c>
      <c r="I3288" s="331">
        <v>10</v>
      </c>
      <c r="J3288" s="433" t="s">
        <v>33</v>
      </c>
      <c r="K3288" s="148">
        <v>327660000</v>
      </c>
      <c r="L3288" s="149">
        <v>1</v>
      </c>
      <c r="M3288" s="169" t="s">
        <v>765</v>
      </c>
      <c r="N3288" s="372" t="s">
        <v>5245</v>
      </c>
      <c r="O3288" s="431" t="s">
        <v>36</v>
      </c>
      <c r="P3288" s="166" t="s">
        <v>79</v>
      </c>
      <c r="Q3288" s="166" t="s">
        <v>5246</v>
      </c>
    </row>
    <row r="3289" spans="1:17" ht="75" customHeight="1" x14ac:dyDescent="0.2">
      <c r="A3289" s="331" t="s">
        <v>4886</v>
      </c>
      <c r="B3289" s="169" t="s">
        <v>4887</v>
      </c>
      <c r="C3289" s="151" t="s">
        <v>4901</v>
      </c>
      <c r="D3289" s="164" t="s">
        <v>4902</v>
      </c>
      <c r="E3289" s="372" t="s">
        <v>625</v>
      </c>
      <c r="F3289" s="166" t="s">
        <v>338</v>
      </c>
      <c r="G3289" s="166">
        <v>72102900</v>
      </c>
      <c r="H3289" s="403" t="s">
        <v>5247</v>
      </c>
      <c r="I3289" s="331">
        <v>10</v>
      </c>
      <c r="J3289" s="433" t="s">
        <v>33</v>
      </c>
      <c r="K3289" s="148">
        <v>530000000</v>
      </c>
      <c r="L3289" s="149">
        <v>1</v>
      </c>
      <c r="M3289" s="169" t="s">
        <v>765</v>
      </c>
      <c r="N3289" s="372" t="s">
        <v>5245</v>
      </c>
      <c r="O3289" s="431" t="s">
        <v>36</v>
      </c>
      <c r="P3289" s="166" t="s">
        <v>79</v>
      </c>
      <c r="Q3289" s="166" t="s">
        <v>5246</v>
      </c>
    </row>
    <row r="3290" spans="1:17" ht="75" customHeight="1" x14ac:dyDescent="0.2">
      <c r="A3290" s="331" t="s">
        <v>4886</v>
      </c>
      <c r="B3290" s="169" t="s">
        <v>4887</v>
      </c>
      <c r="C3290" s="151" t="s">
        <v>4901</v>
      </c>
      <c r="D3290" s="164" t="s">
        <v>4902</v>
      </c>
      <c r="E3290" s="372" t="s">
        <v>625</v>
      </c>
      <c r="F3290" s="166" t="s">
        <v>338</v>
      </c>
      <c r="G3290" s="166">
        <v>72102900</v>
      </c>
      <c r="H3290" s="403" t="s">
        <v>5248</v>
      </c>
      <c r="I3290" s="331">
        <v>10</v>
      </c>
      <c r="J3290" s="433" t="s">
        <v>33</v>
      </c>
      <c r="K3290" s="148">
        <v>80010000</v>
      </c>
      <c r="L3290" s="149">
        <v>1</v>
      </c>
      <c r="M3290" s="169" t="s">
        <v>765</v>
      </c>
      <c r="N3290" s="372" t="s">
        <v>5245</v>
      </c>
      <c r="O3290" s="431" t="s">
        <v>36</v>
      </c>
      <c r="P3290" s="166" t="s">
        <v>79</v>
      </c>
      <c r="Q3290" s="166" t="s">
        <v>5246</v>
      </c>
    </row>
    <row r="3291" spans="1:17" ht="75" customHeight="1" x14ac:dyDescent="0.2">
      <c r="A3291" s="331" t="s">
        <v>4886</v>
      </c>
      <c r="B3291" s="169" t="s">
        <v>4887</v>
      </c>
      <c r="C3291" s="151" t="s">
        <v>4901</v>
      </c>
      <c r="D3291" s="164" t="s">
        <v>4902</v>
      </c>
      <c r="E3291" s="372" t="s">
        <v>625</v>
      </c>
      <c r="F3291" s="166" t="s">
        <v>338</v>
      </c>
      <c r="G3291" s="166">
        <v>72102900</v>
      </c>
      <c r="H3291" s="403" t="s">
        <v>5249</v>
      </c>
      <c r="I3291" s="331">
        <v>10</v>
      </c>
      <c r="J3291" s="433" t="s">
        <v>33</v>
      </c>
      <c r="K3291" s="148">
        <v>80000000</v>
      </c>
      <c r="L3291" s="149">
        <v>1</v>
      </c>
      <c r="M3291" s="169" t="s">
        <v>765</v>
      </c>
      <c r="N3291" s="372" t="s">
        <v>5245</v>
      </c>
      <c r="O3291" s="431" t="s">
        <v>36</v>
      </c>
      <c r="P3291" s="166" t="s">
        <v>79</v>
      </c>
      <c r="Q3291" s="166" t="s">
        <v>5246</v>
      </c>
    </row>
    <row r="3292" spans="1:17" ht="75" customHeight="1" x14ac:dyDescent="0.2">
      <c r="A3292" s="331" t="s">
        <v>4886</v>
      </c>
      <c r="B3292" s="169" t="s">
        <v>4887</v>
      </c>
      <c r="C3292" s="151" t="s">
        <v>4901</v>
      </c>
      <c r="D3292" s="164" t="s">
        <v>4902</v>
      </c>
      <c r="E3292" s="372" t="s">
        <v>625</v>
      </c>
      <c r="F3292" s="166" t="s">
        <v>338</v>
      </c>
      <c r="G3292" s="166">
        <v>72102900</v>
      </c>
      <c r="H3292" s="403" t="s">
        <v>5250</v>
      </c>
      <c r="I3292" s="331">
        <v>10</v>
      </c>
      <c r="J3292" s="433" t="s">
        <v>33</v>
      </c>
      <c r="K3292" s="148">
        <v>330000000</v>
      </c>
      <c r="L3292" s="149">
        <v>1</v>
      </c>
      <c r="M3292" s="169" t="s">
        <v>765</v>
      </c>
      <c r="N3292" s="372" t="s">
        <v>5245</v>
      </c>
      <c r="O3292" s="431" t="s">
        <v>36</v>
      </c>
      <c r="P3292" s="166" t="s">
        <v>79</v>
      </c>
      <c r="Q3292" s="166" t="s">
        <v>5246</v>
      </c>
    </row>
    <row r="3293" spans="1:17" ht="75" customHeight="1" x14ac:dyDescent="0.2">
      <c r="A3293" s="331" t="s">
        <v>4886</v>
      </c>
      <c r="B3293" s="169" t="s">
        <v>4887</v>
      </c>
      <c r="C3293" s="151" t="s">
        <v>4901</v>
      </c>
      <c r="D3293" s="164" t="s">
        <v>4902</v>
      </c>
      <c r="E3293" s="372" t="s">
        <v>625</v>
      </c>
      <c r="F3293" s="166" t="s">
        <v>338</v>
      </c>
      <c r="G3293" s="166">
        <v>72102900</v>
      </c>
      <c r="H3293" s="403" t="s">
        <v>5251</v>
      </c>
      <c r="I3293" s="331">
        <v>10</v>
      </c>
      <c r="J3293" s="433" t="s">
        <v>33</v>
      </c>
      <c r="K3293" s="148">
        <v>60000000</v>
      </c>
      <c r="L3293" s="149">
        <v>1</v>
      </c>
      <c r="M3293" s="169" t="s">
        <v>765</v>
      </c>
      <c r="N3293" s="372" t="s">
        <v>5245</v>
      </c>
      <c r="O3293" s="431" t="s">
        <v>36</v>
      </c>
      <c r="P3293" s="166" t="s">
        <v>79</v>
      </c>
      <c r="Q3293" s="166" t="s">
        <v>5246</v>
      </c>
    </row>
    <row r="3294" spans="1:17" ht="75" customHeight="1" x14ac:dyDescent="0.2">
      <c r="A3294" s="331" t="s">
        <v>4886</v>
      </c>
      <c r="B3294" s="169" t="s">
        <v>4887</v>
      </c>
      <c r="C3294" s="151" t="s">
        <v>4901</v>
      </c>
      <c r="D3294" s="164" t="s">
        <v>4902</v>
      </c>
      <c r="E3294" s="372" t="s">
        <v>625</v>
      </c>
      <c r="F3294" s="166" t="s">
        <v>338</v>
      </c>
      <c r="G3294" s="166">
        <v>72102900</v>
      </c>
      <c r="H3294" s="403" t="s">
        <v>5252</v>
      </c>
      <c r="I3294" s="331">
        <v>10</v>
      </c>
      <c r="J3294" s="433" t="s">
        <v>33</v>
      </c>
      <c r="K3294" s="148">
        <v>80000000</v>
      </c>
      <c r="L3294" s="149">
        <v>1</v>
      </c>
      <c r="M3294" s="169" t="s">
        <v>765</v>
      </c>
      <c r="N3294" s="372" t="s">
        <v>5245</v>
      </c>
      <c r="O3294" s="431" t="s">
        <v>36</v>
      </c>
      <c r="P3294" s="166" t="s">
        <v>79</v>
      </c>
      <c r="Q3294" s="166" t="s">
        <v>5246</v>
      </c>
    </row>
    <row r="3295" spans="1:17" ht="75" customHeight="1" x14ac:dyDescent="0.2">
      <c r="A3295" s="331" t="s">
        <v>4886</v>
      </c>
      <c r="B3295" s="169" t="s">
        <v>4887</v>
      </c>
      <c r="C3295" s="151" t="s">
        <v>4901</v>
      </c>
      <c r="D3295" s="164" t="s">
        <v>4902</v>
      </c>
      <c r="E3295" s="372" t="s">
        <v>625</v>
      </c>
      <c r="F3295" s="166" t="s">
        <v>338</v>
      </c>
      <c r="G3295" s="166">
        <v>72102900</v>
      </c>
      <c r="H3295" s="403" t="s">
        <v>5253</v>
      </c>
      <c r="I3295" s="331">
        <v>10</v>
      </c>
      <c r="J3295" s="433" t="s">
        <v>33</v>
      </c>
      <c r="K3295" s="148">
        <v>70000000</v>
      </c>
      <c r="L3295" s="149">
        <v>1</v>
      </c>
      <c r="M3295" s="169" t="s">
        <v>765</v>
      </c>
      <c r="N3295" s="372" t="s">
        <v>5245</v>
      </c>
      <c r="O3295" s="431" t="s">
        <v>36</v>
      </c>
      <c r="P3295" s="166" t="s">
        <v>79</v>
      </c>
      <c r="Q3295" s="166" t="s">
        <v>5246</v>
      </c>
    </row>
    <row r="3296" spans="1:17" ht="75" customHeight="1" x14ac:dyDescent="0.2">
      <c r="A3296" s="331" t="s">
        <v>4886</v>
      </c>
      <c r="B3296" s="169" t="s">
        <v>4887</v>
      </c>
      <c r="C3296" s="151" t="s">
        <v>4901</v>
      </c>
      <c r="D3296" s="164" t="s">
        <v>4902</v>
      </c>
      <c r="E3296" s="372" t="s">
        <v>625</v>
      </c>
      <c r="F3296" s="166" t="s">
        <v>338</v>
      </c>
      <c r="G3296" s="166">
        <v>72102900</v>
      </c>
      <c r="H3296" s="403" t="s">
        <v>5254</v>
      </c>
      <c r="I3296" s="331">
        <v>10</v>
      </c>
      <c r="J3296" s="433" t="s">
        <v>33</v>
      </c>
      <c r="K3296" s="148">
        <v>80000000</v>
      </c>
      <c r="L3296" s="149">
        <v>1</v>
      </c>
      <c r="M3296" s="169" t="s">
        <v>765</v>
      </c>
      <c r="N3296" s="372" t="s">
        <v>5245</v>
      </c>
      <c r="O3296" s="431" t="s">
        <v>36</v>
      </c>
      <c r="P3296" s="166" t="s">
        <v>79</v>
      </c>
      <c r="Q3296" s="166" t="s">
        <v>5246</v>
      </c>
    </row>
    <row r="3297" spans="1:17" ht="75" customHeight="1" x14ac:dyDescent="0.2">
      <c r="A3297" s="331" t="s">
        <v>4886</v>
      </c>
      <c r="B3297" s="169" t="s">
        <v>4887</v>
      </c>
      <c r="C3297" s="151" t="s">
        <v>4901</v>
      </c>
      <c r="D3297" s="164" t="s">
        <v>4902</v>
      </c>
      <c r="E3297" s="372" t="s">
        <v>625</v>
      </c>
      <c r="F3297" s="166" t="s">
        <v>338</v>
      </c>
      <c r="G3297" s="166">
        <v>72102900</v>
      </c>
      <c r="H3297" s="403" t="s">
        <v>5255</v>
      </c>
      <c r="I3297" s="331">
        <v>10</v>
      </c>
      <c r="J3297" s="433" t="s">
        <v>33</v>
      </c>
      <c r="K3297" s="148">
        <v>70000000</v>
      </c>
      <c r="L3297" s="149">
        <v>1</v>
      </c>
      <c r="M3297" s="169" t="s">
        <v>765</v>
      </c>
      <c r="N3297" s="372" t="s">
        <v>5245</v>
      </c>
      <c r="O3297" s="431" t="s">
        <v>36</v>
      </c>
      <c r="P3297" s="166" t="s">
        <v>79</v>
      </c>
      <c r="Q3297" s="166" t="s">
        <v>5246</v>
      </c>
    </row>
    <row r="3298" spans="1:17" ht="75" customHeight="1" x14ac:dyDescent="0.2">
      <c r="A3298" s="331" t="s">
        <v>4886</v>
      </c>
      <c r="B3298" s="169" t="s">
        <v>4887</v>
      </c>
      <c r="C3298" s="151" t="s">
        <v>4901</v>
      </c>
      <c r="D3298" s="164" t="s">
        <v>4902</v>
      </c>
      <c r="E3298" s="372" t="s">
        <v>625</v>
      </c>
      <c r="F3298" s="166" t="s">
        <v>338</v>
      </c>
      <c r="G3298" s="166">
        <v>72102900</v>
      </c>
      <c r="H3298" s="403" t="s">
        <v>5256</v>
      </c>
      <c r="I3298" s="331">
        <v>10</v>
      </c>
      <c r="J3298" s="433" t="s">
        <v>33</v>
      </c>
      <c r="K3298" s="148">
        <v>70000000</v>
      </c>
      <c r="L3298" s="149">
        <v>1</v>
      </c>
      <c r="M3298" s="169" t="s">
        <v>765</v>
      </c>
      <c r="N3298" s="372" t="s">
        <v>5245</v>
      </c>
      <c r="O3298" s="431" t="s">
        <v>36</v>
      </c>
      <c r="P3298" s="166" t="s">
        <v>79</v>
      </c>
      <c r="Q3298" s="166" t="s">
        <v>5246</v>
      </c>
    </row>
    <row r="3299" spans="1:17" ht="75" customHeight="1" x14ac:dyDescent="0.2">
      <c r="A3299" s="331" t="s">
        <v>4886</v>
      </c>
      <c r="B3299" s="169" t="s">
        <v>4887</v>
      </c>
      <c r="C3299" s="151" t="s">
        <v>4901</v>
      </c>
      <c r="D3299" s="164" t="s">
        <v>4902</v>
      </c>
      <c r="E3299" s="372" t="s">
        <v>625</v>
      </c>
      <c r="F3299" s="166" t="s">
        <v>338</v>
      </c>
      <c r="G3299" s="166">
        <v>72102900</v>
      </c>
      <c r="H3299" s="403" t="s">
        <v>5257</v>
      </c>
      <c r="I3299" s="331">
        <v>10</v>
      </c>
      <c r="J3299" s="433" t="s">
        <v>33</v>
      </c>
      <c r="K3299" s="148">
        <v>90000000</v>
      </c>
      <c r="L3299" s="149">
        <v>1</v>
      </c>
      <c r="M3299" s="169" t="s">
        <v>765</v>
      </c>
      <c r="N3299" s="372" t="s">
        <v>5245</v>
      </c>
      <c r="O3299" s="431" t="s">
        <v>36</v>
      </c>
      <c r="P3299" s="166" t="s">
        <v>79</v>
      </c>
      <c r="Q3299" s="166" t="s">
        <v>5246</v>
      </c>
    </row>
    <row r="3300" spans="1:17" ht="75" customHeight="1" x14ac:dyDescent="0.2">
      <c r="A3300" s="331" t="s">
        <v>4886</v>
      </c>
      <c r="B3300" s="169" t="s">
        <v>4887</v>
      </c>
      <c r="C3300" s="151" t="s">
        <v>4901</v>
      </c>
      <c r="D3300" s="164" t="s">
        <v>4902</v>
      </c>
      <c r="E3300" s="372" t="s">
        <v>625</v>
      </c>
      <c r="F3300" s="166" t="s">
        <v>338</v>
      </c>
      <c r="G3300" s="166">
        <v>72102900</v>
      </c>
      <c r="H3300" s="403" t="s">
        <v>5258</v>
      </c>
      <c r="I3300" s="331">
        <v>10</v>
      </c>
      <c r="J3300" s="433" t="s">
        <v>33</v>
      </c>
      <c r="K3300" s="148">
        <v>70000000</v>
      </c>
      <c r="L3300" s="149">
        <v>1</v>
      </c>
      <c r="M3300" s="169" t="s">
        <v>765</v>
      </c>
      <c r="N3300" s="372" t="s">
        <v>5245</v>
      </c>
      <c r="O3300" s="431" t="s">
        <v>36</v>
      </c>
      <c r="P3300" s="166" t="s">
        <v>79</v>
      </c>
      <c r="Q3300" s="166" t="s">
        <v>5246</v>
      </c>
    </row>
    <row r="3301" spans="1:17" ht="75" customHeight="1" x14ac:dyDescent="0.2">
      <c r="A3301" s="331" t="s">
        <v>4886</v>
      </c>
      <c r="B3301" s="169" t="s">
        <v>4887</v>
      </c>
      <c r="C3301" s="151" t="s">
        <v>4901</v>
      </c>
      <c r="D3301" s="164" t="s">
        <v>4902</v>
      </c>
      <c r="E3301" s="372" t="s">
        <v>625</v>
      </c>
      <c r="F3301" s="166" t="s">
        <v>338</v>
      </c>
      <c r="G3301" s="166">
        <v>72102900</v>
      </c>
      <c r="H3301" s="403" t="s">
        <v>5259</v>
      </c>
      <c r="I3301" s="331">
        <v>10</v>
      </c>
      <c r="J3301" s="433" t="s">
        <v>33</v>
      </c>
      <c r="K3301" s="148">
        <v>90000000</v>
      </c>
      <c r="L3301" s="149">
        <v>1</v>
      </c>
      <c r="M3301" s="169" t="s">
        <v>765</v>
      </c>
      <c r="N3301" s="372" t="s">
        <v>5245</v>
      </c>
      <c r="O3301" s="431" t="s">
        <v>36</v>
      </c>
      <c r="P3301" s="166" t="s">
        <v>79</v>
      </c>
      <c r="Q3301" s="166" t="s">
        <v>5246</v>
      </c>
    </row>
    <row r="3302" spans="1:17" ht="75" customHeight="1" x14ac:dyDescent="0.2">
      <c r="A3302" s="331" t="s">
        <v>4946</v>
      </c>
      <c r="B3302" s="169" t="s">
        <v>4947</v>
      </c>
      <c r="C3302" s="151" t="s">
        <v>4901</v>
      </c>
      <c r="D3302" s="164" t="s">
        <v>4902</v>
      </c>
      <c r="E3302" s="372" t="s">
        <v>625</v>
      </c>
      <c r="F3302" s="166" t="s">
        <v>338</v>
      </c>
      <c r="G3302" s="166">
        <v>72102900</v>
      </c>
      <c r="H3302" s="403" t="s">
        <v>5260</v>
      </c>
      <c r="I3302" s="331">
        <v>10</v>
      </c>
      <c r="J3302" s="433" t="s">
        <v>33</v>
      </c>
      <c r="K3302" s="148">
        <v>230000000</v>
      </c>
      <c r="L3302" s="149">
        <v>1</v>
      </c>
      <c r="M3302" s="169" t="s">
        <v>765</v>
      </c>
      <c r="N3302" s="372" t="s">
        <v>5245</v>
      </c>
      <c r="O3302" s="431" t="s">
        <v>36</v>
      </c>
      <c r="P3302" s="166" t="s">
        <v>79</v>
      </c>
      <c r="Q3302" s="166" t="s">
        <v>5246</v>
      </c>
    </row>
    <row r="3303" spans="1:17" ht="75" customHeight="1" x14ac:dyDescent="0.2">
      <c r="A3303" s="331" t="s">
        <v>4891</v>
      </c>
      <c r="B3303" s="169" t="s">
        <v>4879</v>
      </c>
      <c r="C3303" s="151" t="s">
        <v>5242</v>
      </c>
      <c r="D3303" s="164" t="s">
        <v>5243</v>
      </c>
      <c r="E3303" s="372" t="s">
        <v>625</v>
      </c>
      <c r="F3303" s="166" t="s">
        <v>338</v>
      </c>
      <c r="G3303" s="166">
        <v>72102900</v>
      </c>
      <c r="H3303" s="403" t="s">
        <v>5261</v>
      </c>
      <c r="I3303" s="331">
        <v>10</v>
      </c>
      <c r="J3303" s="433" t="s">
        <v>33</v>
      </c>
      <c r="K3303" s="148">
        <v>280000000</v>
      </c>
      <c r="L3303" s="149">
        <v>1</v>
      </c>
      <c r="M3303" s="169" t="s">
        <v>765</v>
      </c>
      <c r="N3303" s="372" t="s">
        <v>5245</v>
      </c>
      <c r="O3303" s="431" t="s">
        <v>36</v>
      </c>
      <c r="P3303" s="166" t="s">
        <v>79</v>
      </c>
      <c r="Q3303" s="166" t="s">
        <v>5246</v>
      </c>
    </row>
    <row r="3304" spans="1:17" ht="75" customHeight="1" x14ac:dyDescent="0.2">
      <c r="A3304" s="331" t="s">
        <v>4891</v>
      </c>
      <c r="B3304" s="169" t="s">
        <v>4879</v>
      </c>
      <c r="C3304" s="151" t="s">
        <v>5242</v>
      </c>
      <c r="D3304" s="164" t="s">
        <v>5243</v>
      </c>
      <c r="E3304" s="372" t="s">
        <v>625</v>
      </c>
      <c r="F3304" s="166" t="s">
        <v>338</v>
      </c>
      <c r="G3304" s="166">
        <v>72102900</v>
      </c>
      <c r="H3304" s="403" t="s">
        <v>5262</v>
      </c>
      <c r="I3304" s="331">
        <v>10</v>
      </c>
      <c r="J3304" s="433" t="s">
        <v>33</v>
      </c>
      <c r="K3304" s="148">
        <v>300000000</v>
      </c>
      <c r="L3304" s="149">
        <v>1</v>
      </c>
      <c r="M3304" s="169" t="s">
        <v>765</v>
      </c>
      <c r="N3304" s="372" t="s">
        <v>5245</v>
      </c>
      <c r="O3304" s="431" t="s">
        <v>36</v>
      </c>
      <c r="P3304" s="166" t="s">
        <v>79</v>
      </c>
      <c r="Q3304" s="166" t="s">
        <v>5246</v>
      </c>
    </row>
    <row r="3305" spans="1:17" ht="75" customHeight="1" x14ac:dyDescent="0.2">
      <c r="A3305" s="331" t="s">
        <v>4891</v>
      </c>
      <c r="B3305" s="169" t="s">
        <v>4879</v>
      </c>
      <c r="C3305" s="151" t="s">
        <v>5242</v>
      </c>
      <c r="D3305" s="164" t="s">
        <v>5243</v>
      </c>
      <c r="E3305" s="372" t="s">
        <v>625</v>
      </c>
      <c r="F3305" s="166" t="s">
        <v>338</v>
      </c>
      <c r="G3305" s="166">
        <v>72102900</v>
      </c>
      <c r="H3305" s="403" t="s">
        <v>5263</v>
      </c>
      <c r="I3305" s="331">
        <v>10</v>
      </c>
      <c r="J3305" s="433" t="s">
        <v>33</v>
      </c>
      <c r="K3305" s="148">
        <v>200000000</v>
      </c>
      <c r="L3305" s="149">
        <v>1</v>
      </c>
      <c r="M3305" s="169" t="s">
        <v>765</v>
      </c>
      <c r="N3305" s="372" t="s">
        <v>5245</v>
      </c>
      <c r="O3305" s="431" t="s">
        <v>36</v>
      </c>
      <c r="P3305" s="166" t="s">
        <v>79</v>
      </c>
      <c r="Q3305" s="166" t="s">
        <v>5246</v>
      </c>
    </row>
    <row r="3306" spans="1:17" ht="75" customHeight="1" x14ac:dyDescent="0.2">
      <c r="A3306" s="331" t="s">
        <v>4891</v>
      </c>
      <c r="B3306" s="169" t="s">
        <v>4879</v>
      </c>
      <c r="C3306" s="151" t="s">
        <v>5242</v>
      </c>
      <c r="D3306" s="164" t="s">
        <v>5243</v>
      </c>
      <c r="E3306" s="372" t="s">
        <v>625</v>
      </c>
      <c r="F3306" s="166" t="s">
        <v>338</v>
      </c>
      <c r="G3306" s="166">
        <v>72102900</v>
      </c>
      <c r="H3306" s="403" t="s">
        <v>5264</v>
      </c>
      <c r="I3306" s="331">
        <v>10</v>
      </c>
      <c r="J3306" s="433" t="s">
        <v>33</v>
      </c>
      <c r="K3306" s="148">
        <v>330000000</v>
      </c>
      <c r="L3306" s="149">
        <v>1</v>
      </c>
      <c r="M3306" s="169" t="s">
        <v>765</v>
      </c>
      <c r="N3306" s="372" t="s">
        <v>5245</v>
      </c>
      <c r="O3306" s="431" t="s">
        <v>36</v>
      </c>
      <c r="P3306" s="166" t="s">
        <v>79</v>
      </c>
      <c r="Q3306" s="166" t="s">
        <v>5246</v>
      </c>
    </row>
    <row r="3307" spans="1:17" ht="75" customHeight="1" x14ac:dyDescent="0.2">
      <c r="A3307" s="331" t="s">
        <v>4891</v>
      </c>
      <c r="B3307" s="169" t="s">
        <v>4879</v>
      </c>
      <c r="C3307" s="151" t="s">
        <v>5242</v>
      </c>
      <c r="D3307" s="164" t="s">
        <v>5243</v>
      </c>
      <c r="E3307" s="372" t="s">
        <v>625</v>
      </c>
      <c r="F3307" s="166" t="s">
        <v>338</v>
      </c>
      <c r="G3307" s="166">
        <v>72102900</v>
      </c>
      <c r="H3307" s="403" t="s">
        <v>5265</v>
      </c>
      <c r="I3307" s="331">
        <v>10</v>
      </c>
      <c r="J3307" s="433" t="s">
        <v>33</v>
      </c>
      <c r="K3307" s="148">
        <v>220000000</v>
      </c>
      <c r="L3307" s="149">
        <v>1</v>
      </c>
      <c r="M3307" s="169" t="s">
        <v>765</v>
      </c>
      <c r="N3307" s="372" t="s">
        <v>5245</v>
      </c>
      <c r="O3307" s="431" t="s">
        <v>36</v>
      </c>
      <c r="P3307" s="166" t="s">
        <v>79</v>
      </c>
      <c r="Q3307" s="166" t="s">
        <v>5246</v>
      </c>
    </row>
    <row r="3308" spans="1:17" ht="75" customHeight="1" x14ac:dyDescent="0.2">
      <c r="A3308" s="331" t="s">
        <v>4868</v>
      </c>
      <c r="B3308" s="169" t="s">
        <v>5152</v>
      </c>
      <c r="C3308" s="154" t="s">
        <v>4870</v>
      </c>
      <c r="D3308" s="155" t="s">
        <v>4871</v>
      </c>
      <c r="E3308" s="372" t="s">
        <v>625</v>
      </c>
      <c r="F3308" s="166" t="s">
        <v>338</v>
      </c>
      <c r="G3308" s="166">
        <v>72102900</v>
      </c>
      <c r="H3308" s="403" t="s">
        <v>5266</v>
      </c>
      <c r="I3308" s="331">
        <v>10</v>
      </c>
      <c r="J3308" s="433" t="s">
        <v>33</v>
      </c>
      <c r="K3308" s="148">
        <v>166000000</v>
      </c>
      <c r="L3308" s="149">
        <v>1</v>
      </c>
      <c r="M3308" s="169" t="s">
        <v>765</v>
      </c>
      <c r="N3308" s="372" t="s">
        <v>5245</v>
      </c>
      <c r="O3308" s="431" t="s">
        <v>36</v>
      </c>
      <c r="P3308" s="166" t="s">
        <v>79</v>
      </c>
      <c r="Q3308" s="166" t="s">
        <v>5246</v>
      </c>
    </row>
    <row r="3309" spans="1:17" ht="75" customHeight="1" x14ac:dyDescent="0.2">
      <c r="A3309" s="331" t="s">
        <v>4868</v>
      </c>
      <c r="B3309" s="169" t="s">
        <v>5152</v>
      </c>
      <c r="C3309" s="154" t="s">
        <v>4870</v>
      </c>
      <c r="D3309" s="155" t="s">
        <v>4871</v>
      </c>
      <c r="E3309" s="372" t="s">
        <v>625</v>
      </c>
      <c r="F3309" s="166" t="s">
        <v>338</v>
      </c>
      <c r="G3309" s="166">
        <v>72102900</v>
      </c>
      <c r="H3309" s="403" t="s">
        <v>5266</v>
      </c>
      <c r="I3309" s="331">
        <v>16</v>
      </c>
      <c r="J3309" s="403" t="s">
        <v>33</v>
      </c>
      <c r="K3309" s="148">
        <v>52000000</v>
      </c>
      <c r="L3309" s="149">
        <v>1</v>
      </c>
      <c r="M3309" s="169" t="s">
        <v>765</v>
      </c>
      <c r="N3309" s="372" t="s">
        <v>5245</v>
      </c>
      <c r="O3309" s="431" t="s">
        <v>36</v>
      </c>
      <c r="P3309" s="166" t="s">
        <v>79</v>
      </c>
      <c r="Q3309" s="166" t="s">
        <v>5246</v>
      </c>
    </row>
    <row r="3310" spans="1:17" ht="75" customHeight="1" x14ac:dyDescent="0.2">
      <c r="A3310" s="331" t="s">
        <v>5267</v>
      </c>
      <c r="B3310" s="169" t="s">
        <v>5268</v>
      </c>
      <c r="C3310" s="151" t="s">
        <v>5269</v>
      </c>
      <c r="D3310" s="164" t="s">
        <v>5270</v>
      </c>
      <c r="E3310" s="372" t="s">
        <v>625</v>
      </c>
      <c r="F3310" s="166" t="s">
        <v>338</v>
      </c>
      <c r="G3310" s="166">
        <v>72102900</v>
      </c>
      <c r="H3310" s="403" t="s">
        <v>5271</v>
      </c>
      <c r="I3310" s="331">
        <v>10</v>
      </c>
      <c r="J3310" s="433" t="s">
        <v>33</v>
      </c>
      <c r="K3310" s="148">
        <v>176800000</v>
      </c>
      <c r="L3310" s="149">
        <v>1</v>
      </c>
      <c r="M3310" s="169" t="s">
        <v>765</v>
      </c>
      <c r="N3310" s="372" t="s">
        <v>4527</v>
      </c>
      <c r="O3310" s="431" t="s">
        <v>36</v>
      </c>
      <c r="P3310" s="166" t="s">
        <v>79</v>
      </c>
      <c r="Q3310" s="166" t="s">
        <v>5246</v>
      </c>
    </row>
    <row r="3311" spans="1:17" ht="75" customHeight="1" x14ac:dyDescent="0.2">
      <c r="A3311" s="331" t="s">
        <v>4891</v>
      </c>
      <c r="B3311" s="169" t="s">
        <v>4879</v>
      </c>
      <c r="C3311" s="151" t="s">
        <v>4953</v>
      </c>
      <c r="D3311" s="164" t="s">
        <v>4954</v>
      </c>
      <c r="E3311" s="372" t="s">
        <v>3949</v>
      </c>
      <c r="F3311" s="166" t="s">
        <v>5272</v>
      </c>
      <c r="G3311" s="166">
        <v>90101800</v>
      </c>
      <c r="H3311" s="403" t="s">
        <v>5273</v>
      </c>
      <c r="I3311" s="331">
        <v>10</v>
      </c>
      <c r="J3311" s="433" t="s">
        <v>33</v>
      </c>
      <c r="K3311" s="148">
        <v>200000000</v>
      </c>
      <c r="L3311" s="149"/>
      <c r="M3311" s="169" t="s">
        <v>765</v>
      </c>
      <c r="N3311" s="372" t="s">
        <v>5274</v>
      </c>
      <c r="O3311" s="431" t="s">
        <v>35</v>
      </c>
      <c r="P3311" s="166" t="s">
        <v>36</v>
      </c>
      <c r="Q3311" s="166" t="s">
        <v>4885</v>
      </c>
    </row>
    <row r="3312" spans="1:17" ht="75" customHeight="1" x14ac:dyDescent="0.2">
      <c r="A3312" s="331" t="s">
        <v>4891</v>
      </c>
      <c r="B3312" s="169" t="s">
        <v>4879</v>
      </c>
      <c r="C3312" s="151" t="s">
        <v>4953</v>
      </c>
      <c r="D3312" s="164" t="s">
        <v>4954</v>
      </c>
      <c r="E3312" s="372" t="s">
        <v>3949</v>
      </c>
      <c r="F3312" s="166" t="s">
        <v>5272</v>
      </c>
      <c r="G3312" s="166">
        <v>90111501</v>
      </c>
      <c r="H3312" s="403" t="s">
        <v>5275</v>
      </c>
      <c r="I3312" s="331">
        <v>10</v>
      </c>
      <c r="J3312" s="433" t="s">
        <v>33</v>
      </c>
      <c r="K3312" s="148">
        <v>100000000</v>
      </c>
      <c r="L3312" s="149"/>
      <c r="M3312" s="169" t="s">
        <v>765</v>
      </c>
      <c r="N3312" s="372" t="s">
        <v>5274</v>
      </c>
      <c r="O3312" s="431" t="s">
        <v>35</v>
      </c>
      <c r="P3312" s="166" t="s">
        <v>36</v>
      </c>
      <c r="Q3312" s="166" t="s">
        <v>4885</v>
      </c>
    </row>
    <row r="3313" spans="1:17" ht="75" customHeight="1" x14ac:dyDescent="0.2">
      <c r="A3313" s="331" t="s">
        <v>4886</v>
      </c>
      <c r="B3313" s="144" t="s">
        <v>4887</v>
      </c>
      <c r="C3313" s="151" t="s">
        <v>4901</v>
      </c>
      <c r="D3313" s="164" t="s">
        <v>4902</v>
      </c>
      <c r="E3313" s="372" t="s">
        <v>3949</v>
      </c>
      <c r="F3313" s="166" t="s">
        <v>639</v>
      </c>
      <c r="G3313" s="166">
        <v>90101800</v>
      </c>
      <c r="H3313" s="403" t="s">
        <v>5276</v>
      </c>
      <c r="I3313" s="331">
        <v>10</v>
      </c>
      <c r="J3313" s="433" t="s">
        <v>33</v>
      </c>
      <c r="K3313" s="435">
        <v>80000000</v>
      </c>
      <c r="L3313" s="204"/>
      <c r="M3313" s="169" t="s">
        <v>765</v>
      </c>
      <c r="N3313" s="372" t="s">
        <v>5274</v>
      </c>
      <c r="O3313" s="431" t="s">
        <v>35</v>
      </c>
      <c r="P3313" s="166" t="s">
        <v>36</v>
      </c>
      <c r="Q3313" s="166" t="s">
        <v>4885</v>
      </c>
    </row>
    <row r="3314" spans="1:17" ht="75" customHeight="1" x14ac:dyDescent="0.2">
      <c r="A3314" s="331" t="s">
        <v>4886</v>
      </c>
      <c r="B3314" s="144" t="s">
        <v>4887</v>
      </c>
      <c r="C3314" s="151" t="s">
        <v>4901</v>
      </c>
      <c r="D3314" s="164" t="s">
        <v>4902</v>
      </c>
      <c r="E3314" s="372" t="s">
        <v>3949</v>
      </c>
      <c r="F3314" s="166" t="s">
        <v>639</v>
      </c>
      <c r="G3314" s="166">
        <v>90111501</v>
      </c>
      <c r="H3314" s="403" t="s">
        <v>5277</v>
      </c>
      <c r="I3314" s="331">
        <v>10</v>
      </c>
      <c r="J3314" s="433" t="s">
        <v>33</v>
      </c>
      <c r="K3314" s="435">
        <v>47360000</v>
      </c>
      <c r="L3314" s="204"/>
      <c r="M3314" s="169" t="s">
        <v>765</v>
      </c>
      <c r="N3314" s="372" t="s">
        <v>5274</v>
      </c>
      <c r="O3314" s="431" t="s">
        <v>35</v>
      </c>
      <c r="P3314" s="166" t="s">
        <v>36</v>
      </c>
      <c r="Q3314" s="166" t="s">
        <v>4885</v>
      </c>
    </row>
    <row r="3315" spans="1:17" ht="75" customHeight="1" x14ac:dyDescent="0.2">
      <c r="A3315" s="331" t="s">
        <v>4946</v>
      </c>
      <c r="B3315" s="169" t="s">
        <v>4947</v>
      </c>
      <c r="C3315" s="151" t="s">
        <v>4901</v>
      </c>
      <c r="D3315" s="164" t="s">
        <v>4902</v>
      </c>
      <c r="E3315" s="372" t="s">
        <v>3949</v>
      </c>
      <c r="F3315" s="166" t="s">
        <v>639</v>
      </c>
      <c r="G3315" s="166">
        <v>90101800</v>
      </c>
      <c r="H3315" s="403" t="s">
        <v>5278</v>
      </c>
      <c r="I3315" s="331">
        <v>10</v>
      </c>
      <c r="J3315" s="433" t="s">
        <v>33</v>
      </c>
      <c r="K3315" s="148">
        <v>80000000</v>
      </c>
      <c r="L3315" s="149"/>
      <c r="M3315" s="169" t="s">
        <v>765</v>
      </c>
      <c r="N3315" s="372" t="s">
        <v>5274</v>
      </c>
      <c r="O3315" s="431" t="s">
        <v>35</v>
      </c>
      <c r="P3315" s="166" t="s">
        <v>36</v>
      </c>
      <c r="Q3315" s="166" t="s">
        <v>4885</v>
      </c>
    </row>
    <row r="3316" spans="1:17" ht="75" customHeight="1" x14ac:dyDescent="0.2">
      <c r="A3316" s="331" t="s">
        <v>4946</v>
      </c>
      <c r="B3316" s="169" t="s">
        <v>4947</v>
      </c>
      <c r="C3316" s="151" t="s">
        <v>4901</v>
      </c>
      <c r="D3316" s="164" t="s">
        <v>4902</v>
      </c>
      <c r="E3316" s="372" t="s">
        <v>3949</v>
      </c>
      <c r="F3316" s="166" t="s">
        <v>639</v>
      </c>
      <c r="G3316" s="166">
        <v>90111501</v>
      </c>
      <c r="H3316" s="403" t="s">
        <v>5279</v>
      </c>
      <c r="I3316" s="331">
        <v>10</v>
      </c>
      <c r="J3316" s="433" t="s">
        <v>33</v>
      </c>
      <c r="K3316" s="148">
        <v>75520000</v>
      </c>
      <c r="L3316" s="149"/>
      <c r="M3316" s="169" t="s">
        <v>765</v>
      </c>
      <c r="N3316" s="372" t="s">
        <v>5274</v>
      </c>
      <c r="O3316" s="431" t="s">
        <v>35</v>
      </c>
      <c r="P3316" s="166" t="s">
        <v>36</v>
      </c>
      <c r="Q3316" s="166" t="s">
        <v>4885</v>
      </c>
    </row>
    <row r="3317" spans="1:17" ht="75" customHeight="1" x14ac:dyDescent="0.2">
      <c r="A3317" s="331" t="s">
        <v>4868</v>
      </c>
      <c r="B3317" s="169" t="s">
        <v>5152</v>
      </c>
      <c r="C3317" s="154" t="s">
        <v>4870</v>
      </c>
      <c r="D3317" s="155" t="s">
        <v>4871</v>
      </c>
      <c r="E3317" s="372" t="s">
        <v>3949</v>
      </c>
      <c r="F3317" s="166" t="s">
        <v>639</v>
      </c>
      <c r="G3317" s="166">
        <v>90111501</v>
      </c>
      <c r="H3317" s="403" t="s">
        <v>5280</v>
      </c>
      <c r="I3317" s="331">
        <v>16</v>
      </c>
      <c r="J3317" s="403" t="s">
        <v>33</v>
      </c>
      <c r="K3317" s="148">
        <v>1500000</v>
      </c>
      <c r="L3317" s="149"/>
      <c r="M3317" s="169" t="s">
        <v>765</v>
      </c>
      <c r="N3317" s="372" t="s">
        <v>5274</v>
      </c>
      <c r="O3317" s="431" t="s">
        <v>35</v>
      </c>
      <c r="P3317" s="166" t="s">
        <v>36</v>
      </c>
      <c r="Q3317" s="166" t="s">
        <v>4885</v>
      </c>
    </row>
    <row r="3318" spans="1:17" ht="75" customHeight="1" x14ac:dyDescent="0.2">
      <c r="A3318" s="331" t="s">
        <v>4868</v>
      </c>
      <c r="B3318" s="169" t="s">
        <v>5152</v>
      </c>
      <c r="C3318" s="154" t="s">
        <v>4870</v>
      </c>
      <c r="D3318" s="155" t="s">
        <v>4871</v>
      </c>
      <c r="E3318" s="372" t="s">
        <v>3949</v>
      </c>
      <c r="F3318" s="166" t="s">
        <v>639</v>
      </c>
      <c r="G3318" s="166">
        <v>90101800</v>
      </c>
      <c r="H3318" s="403" t="s">
        <v>5281</v>
      </c>
      <c r="I3318" s="331">
        <v>16</v>
      </c>
      <c r="J3318" s="403" t="s">
        <v>33</v>
      </c>
      <c r="K3318" s="148">
        <v>1500000</v>
      </c>
      <c r="L3318" s="149"/>
      <c r="M3318" s="169" t="s">
        <v>765</v>
      </c>
      <c r="N3318" s="372" t="s">
        <v>5274</v>
      </c>
      <c r="O3318" s="431" t="s">
        <v>35</v>
      </c>
      <c r="P3318" s="166" t="s">
        <v>36</v>
      </c>
      <c r="Q3318" s="166" t="s">
        <v>4885</v>
      </c>
    </row>
    <row r="3319" spans="1:17" ht="75" customHeight="1" x14ac:dyDescent="0.2">
      <c r="A3319" s="331" t="s">
        <v>5282</v>
      </c>
      <c r="B3319" s="169" t="s">
        <v>5283</v>
      </c>
      <c r="C3319" s="151" t="s">
        <v>5284</v>
      </c>
      <c r="D3319" s="164" t="s">
        <v>5285</v>
      </c>
      <c r="E3319" s="372" t="s">
        <v>3949</v>
      </c>
      <c r="F3319" s="166" t="s">
        <v>639</v>
      </c>
      <c r="G3319" s="166">
        <v>90101801</v>
      </c>
      <c r="H3319" s="403" t="s">
        <v>5286</v>
      </c>
      <c r="I3319" s="331">
        <v>16</v>
      </c>
      <c r="J3319" s="403" t="s">
        <v>230</v>
      </c>
      <c r="K3319" s="148"/>
      <c r="L3319" s="149"/>
      <c r="M3319" s="169" t="s">
        <v>765</v>
      </c>
      <c r="N3319" s="372" t="s">
        <v>5287</v>
      </c>
      <c r="O3319" s="431" t="s">
        <v>127</v>
      </c>
      <c r="P3319" s="166" t="s">
        <v>127</v>
      </c>
      <c r="Q3319" s="166" t="s">
        <v>5047</v>
      </c>
    </row>
    <row r="3320" spans="1:17" ht="75" customHeight="1" x14ac:dyDescent="0.2">
      <c r="A3320" s="331" t="s">
        <v>5282</v>
      </c>
      <c r="B3320" s="169" t="s">
        <v>5283</v>
      </c>
      <c r="C3320" s="151" t="s">
        <v>5284</v>
      </c>
      <c r="D3320" s="164" t="s">
        <v>5285</v>
      </c>
      <c r="E3320" s="372" t="s">
        <v>3949</v>
      </c>
      <c r="F3320" s="166" t="s">
        <v>639</v>
      </c>
      <c r="G3320" s="166">
        <v>90101801</v>
      </c>
      <c r="H3320" s="403" t="s">
        <v>5288</v>
      </c>
      <c r="I3320" s="331">
        <v>16</v>
      </c>
      <c r="J3320" s="403" t="s">
        <v>33</v>
      </c>
      <c r="K3320" s="148"/>
      <c r="L3320" s="149"/>
      <c r="M3320" s="169" t="s">
        <v>765</v>
      </c>
      <c r="N3320" s="372" t="s">
        <v>5287</v>
      </c>
      <c r="O3320" s="431" t="s">
        <v>127</v>
      </c>
      <c r="P3320" s="166" t="s">
        <v>68</v>
      </c>
      <c r="Q3320" s="166" t="s">
        <v>4939</v>
      </c>
    </row>
    <row r="3321" spans="1:17" ht="75" customHeight="1" x14ac:dyDescent="0.2">
      <c r="A3321" s="331" t="s">
        <v>5282</v>
      </c>
      <c r="B3321" s="169" t="s">
        <v>5283</v>
      </c>
      <c r="C3321" s="151" t="s">
        <v>5284</v>
      </c>
      <c r="D3321" s="164" t="s">
        <v>5285</v>
      </c>
      <c r="E3321" s="372" t="s">
        <v>3949</v>
      </c>
      <c r="F3321" s="166" t="s">
        <v>639</v>
      </c>
      <c r="G3321" s="166">
        <v>90101801</v>
      </c>
      <c r="H3321" s="403" t="s">
        <v>5289</v>
      </c>
      <c r="I3321" s="331">
        <v>16</v>
      </c>
      <c r="J3321" s="403" t="s">
        <v>33</v>
      </c>
      <c r="K3321" s="148"/>
      <c r="L3321" s="149"/>
      <c r="M3321" s="169" t="s">
        <v>765</v>
      </c>
      <c r="N3321" s="372" t="s">
        <v>5287</v>
      </c>
      <c r="O3321" s="431" t="s">
        <v>80</v>
      </c>
      <c r="P3321" s="166" t="s">
        <v>901</v>
      </c>
      <c r="Q3321" s="166" t="s">
        <v>4939</v>
      </c>
    </row>
    <row r="3322" spans="1:17" ht="75" customHeight="1" x14ac:dyDescent="0.2">
      <c r="A3322" s="331" t="s">
        <v>5290</v>
      </c>
      <c r="B3322" s="169" t="s">
        <v>5291</v>
      </c>
      <c r="C3322" s="151" t="s">
        <v>5292</v>
      </c>
      <c r="D3322" s="164" t="s">
        <v>5293</v>
      </c>
      <c r="E3322" s="372" t="s">
        <v>5294</v>
      </c>
      <c r="F3322" s="166" t="s">
        <v>354</v>
      </c>
      <c r="G3322" s="166">
        <v>78181505</v>
      </c>
      <c r="H3322" s="403" t="s">
        <v>5295</v>
      </c>
      <c r="I3322" s="331">
        <v>10</v>
      </c>
      <c r="J3322" s="403" t="s">
        <v>33</v>
      </c>
      <c r="K3322" s="148">
        <v>2000000</v>
      </c>
      <c r="L3322" s="149">
        <v>1</v>
      </c>
      <c r="M3322" s="169" t="s">
        <v>765</v>
      </c>
      <c r="N3322" s="372" t="s">
        <v>5296</v>
      </c>
      <c r="O3322" s="431" t="s">
        <v>68</v>
      </c>
      <c r="P3322" s="166" t="s">
        <v>67</v>
      </c>
      <c r="Q3322" s="166" t="s">
        <v>4939</v>
      </c>
    </row>
    <row r="3323" spans="1:17" ht="75" customHeight="1" x14ac:dyDescent="0.2">
      <c r="A3323" s="331" t="s">
        <v>4993</v>
      </c>
      <c r="B3323" s="169" t="s">
        <v>5297</v>
      </c>
      <c r="C3323" s="151" t="s">
        <v>4995</v>
      </c>
      <c r="D3323" s="164" t="s">
        <v>4996</v>
      </c>
      <c r="E3323" s="372" t="s">
        <v>5294</v>
      </c>
      <c r="F3323" s="166" t="s">
        <v>354</v>
      </c>
      <c r="G3323" s="166">
        <v>78181505</v>
      </c>
      <c r="H3323" s="403" t="s">
        <v>5298</v>
      </c>
      <c r="I3323" s="331">
        <v>10</v>
      </c>
      <c r="J3323" s="403" t="s">
        <v>33</v>
      </c>
      <c r="K3323" s="148">
        <v>5490000</v>
      </c>
      <c r="L3323" s="149">
        <v>1</v>
      </c>
      <c r="M3323" s="169" t="s">
        <v>765</v>
      </c>
      <c r="N3323" s="372" t="s">
        <v>5299</v>
      </c>
      <c r="O3323" s="431" t="s">
        <v>68</v>
      </c>
      <c r="P3323" s="166" t="s">
        <v>67</v>
      </c>
      <c r="Q3323" s="166" t="s">
        <v>4939</v>
      </c>
    </row>
    <row r="3324" spans="1:17" ht="75" customHeight="1" x14ac:dyDescent="0.2">
      <c r="A3324" s="331" t="s">
        <v>4891</v>
      </c>
      <c r="B3324" s="169" t="s">
        <v>4879</v>
      </c>
      <c r="C3324" s="151" t="s">
        <v>5300</v>
      </c>
      <c r="D3324" s="164" t="s">
        <v>4934</v>
      </c>
      <c r="E3324" s="372" t="s">
        <v>5301</v>
      </c>
      <c r="F3324" s="166" t="s">
        <v>5302</v>
      </c>
      <c r="G3324" s="166">
        <v>78102203</v>
      </c>
      <c r="H3324" s="403" t="s">
        <v>5303</v>
      </c>
      <c r="I3324" s="331">
        <v>10</v>
      </c>
      <c r="J3324" s="403" t="s">
        <v>33</v>
      </c>
      <c r="K3324" s="148">
        <v>13000000</v>
      </c>
      <c r="L3324" s="149">
        <v>1</v>
      </c>
      <c r="M3324" s="169" t="s">
        <v>765</v>
      </c>
      <c r="N3324" s="372" t="s">
        <v>5304</v>
      </c>
      <c r="O3324" s="431" t="s">
        <v>127</v>
      </c>
      <c r="P3324" s="166" t="s">
        <v>68</v>
      </c>
      <c r="Q3324" s="166" t="s">
        <v>5044</v>
      </c>
    </row>
    <row r="3325" spans="1:17" ht="75" customHeight="1" x14ac:dyDescent="0.2">
      <c r="A3325" s="331" t="s">
        <v>4891</v>
      </c>
      <c r="B3325" s="169" t="s">
        <v>4879</v>
      </c>
      <c r="C3325" s="151" t="s">
        <v>5300</v>
      </c>
      <c r="D3325" s="164" t="s">
        <v>4934</v>
      </c>
      <c r="E3325" s="372" t="s">
        <v>5301</v>
      </c>
      <c r="F3325" s="166" t="s">
        <v>5302</v>
      </c>
      <c r="G3325" s="166">
        <v>78102203</v>
      </c>
      <c r="H3325" s="403" t="s">
        <v>5305</v>
      </c>
      <c r="I3325" s="331">
        <v>10</v>
      </c>
      <c r="J3325" s="403" t="s">
        <v>230</v>
      </c>
      <c r="K3325" s="148">
        <v>2000000</v>
      </c>
      <c r="L3325" s="149">
        <v>1</v>
      </c>
      <c r="M3325" s="169" t="s">
        <v>765</v>
      </c>
      <c r="N3325" s="372" t="s">
        <v>5304</v>
      </c>
      <c r="O3325" s="431" t="s">
        <v>127</v>
      </c>
      <c r="P3325" s="166" t="s">
        <v>127</v>
      </c>
      <c r="Q3325" s="166" t="s">
        <v>5047</v>
      </c>
    </row>
    <row r="3326" spans="1:17" ht="75" customHeight="1" x14ac:dyDescent="0.2">
      <c r="A3326" s="331" t="s">
        <v>4891</v>
      </c>
      <c r="B3326" s="169" t="s">
        <v>4879</v>
      </c>
      <c r="C3326" s="151" t="s">
        <v>5300</v>
      </c>
      <c r="D3326" s="164" t="s">
        <v>4934</v>
      </c>
      <c r="E3326" s="372" t="s">
        <v>5301</v>
      </c>
      <c r="F3326" s="166" t="s">
        <v>5302</v>
      </c>
      <c r="G3326" s="166">
        <v>78102203</v>
      </c>
      <c r="H3326" s="403" t="s">
        <v>5306</v>
      </c>
      <c r="I3326" s="331">
        <v>10</v>
      </c>
      <c r="J3326" s="403" t="s">
        <v>33</v>
      </c>
      <c r="K3326" s="148">
        <v>3600000</v>
      </c>
      <c r="L3326" s="149">
        <v>1</v>
      </c>
      <c r="M3326" s="169" t="s">
        <v>765</v>
      </c>
      <c r="N3326" s="372" t="s">
        <v>5304</v>
      </c>
      <c r="O3326" s="431" t="s">
        <v>80</v>
      </c>
      <c r="P3326" s="166" t="s">
        <v>901</v>
      </c>
      <c r="Q3326" s="166" t="s">
        <v>5044</v>
      </c>
    </row>
    <row r="3327" spans="1:17" ht="75" customHeight="1" x14ac:dyDescent="0.2">
      <c r="A3327" s="331" t="s">
        <v>4886</v>
      </c>
      <c r="B3327" s="169" t="s">
        <v>4887</v>
      </c>
      <c r="C3327" s="151" t="s">
        <v>4901</v>
      </c>
      <c r="D3327" s="164" t="s">
        <v>4902</v>
      </c>
      <c r="E3327" s="372" t="s">
        <v>5301</v>
      </c>
      <c r="F3327" s="166" t="s">
        <v>5302</v>
      </c>
      <c r="G3327" s="166">
        <v>78102203</v>
      </c>
      <c r="H3327" s="403" t="s">
        <v>5307</v>
      </c>
      <c r="I3327" s="331">
        <v>10</v>
      </c>
      <c r="J3327" s="403" t="s">
        <v>230</v>
      </c>
      <c r="K3327" s="148">
        <v>2000000</v>
      </c>
      <c r="L3327" s="149">
        <v>1</v>
      </c>
      <c r="M3327" s="169" t="s">
        <v>765</v>
      </c>
      <c r="N3327" s="372" t="s">
        <v>5304</v>
      </c>
      <c r="O3327" s="431" t="s">
        <v>127</v>
      </c>
      <c r="P3327" s="166" t="s">
        <v>127</v>
      </c>
      <c r="Q3327" s="166" t="s">
        <v>5047</v>
      </c>
    </row>
    <row r="3328" spans="1:17" ht="75" customHeight="1" x14ac:dyDescent="0.2">
      <c r="A3328" s="331" t="s">
        <v>4886</v>
      </c>
      <c r="B3328" s="169" t="s">
        <v>4887</v>
      </c>
      <c r="C3328" s="151" t="s">
        <v>4901</v>
      </c>
      <c r="D3328" s="164" t="s">
        <v>4902</v>
      </c>
      <c r="E3328" s="372" t="s">
        <v>5301</v>
      </c>
      <c r="F3328" s="166" t="s">
        <v>5302</v>
      </c>
      <c r="G3328" s="166">
        <v>78102203</v>
      </c>
      <c r="H3328" s="403" t="s">
        <v>5308</v>
      </c>
      <c r="I3328" s="331">
        <v>10</v>
      </c>
      <c r="J3328" s="403" t="s">
        <v>33</v>
      </c>
      <c r="K3328" s="148">
        <v>14000000</v>
      </c>
      <c r="L3328" s="149">
        <v>1</v>
      </c>
      <c r="M3328" s="169" t="s">
        <v>765</v>
      </c>
      <c r="N3328" s="372" t="s">
        <v>5304</v>
      </c>
      <c r="O3328" s="431" t="s">
        <v>127</v>
      </c>
      <c r="P3328" s="166" t="s">
        <v>68</v>
      </c>
      <c r="Q3328" s="166" t="s">
        <v>5044</v>
      </c>
    </row>
    <row r="3329" spans="1:17" ht="75" customHeight="1" x14ac:dyDescent="0.2">
      <c r="A3329" s="331" t="s">
        <v>4886</v>
      </c>
      <c r="B3329" s="169" t="s">
        <v>4887</v>
      </c>
      <c r="C3329" s="151" t="s">
        <v>4901</v>
      </c>
      <c r="D3329" s="164" t="s">
        <v>4902</v>
      </c>
      <c r="E3329" s="372" t="s">
        <v>5301</v>
      </c>
      <c r="F3329" s="166" t="s">
        <v>5302</v>
      </c>
      <c r="G3329" s="166">
        <v>78102203</v>
      </c>
      <c r="H3329" s="403" t="s">
        <v>5309</v>
      </c>
      <c r="I3329" s="331">
        <v>10</v>
      </c>
      <c r="J3329" s="403" t="s">
        <v>33</v>
      </c>
      <c r="K3329" s="148">
        <v>3200000</v>
      </c>
      <c r="L3329" s="149">
        <v>1</v>
      </c>
      <c r="M3329" s="169" t="s">
        <v>765</v>
      </c>
      <c r="N3329" s="372" t="s">
        <v>5304</v>
      </c>
      <c r="O3329" s="431" t="s">
        <v>80</v>
      </c>
      <c r="P3329" s="166" t="s">
        <v>901</v>
      </c>
      <c r="Q3329" s="166" t="s">
        <v>5044</v>
      </c>
    </row>
    <row r="3330" spans="1:17" ht="75" customHeight="1" x14ac:dyDescent="0.2">
      <c r="A3330" s="331" t="s">
        <v>4946</v>
      </c>
      <c r="B3330" s="169" t="s">
        <v>4947</v>
      </c>
      <c r="C3330" s="151" t="s">
        <v>4901</v>
      </c>
      <c r="D3330" s="164" t="s">
        <v>4902</v>
      </c>
      <c r="E3330" s="372" t="s">
        <v>5301</v>
      </c>
      <c r="F3330" s="166" t="s">
        <v>5302</v>
      </c>
      <c r="G3330" s="166">
        <v>78102203</v>
      </c>
      <c r="H3330" s="403" t="s">
        <v>5310</v>
      </c>
      <c r="I3330" s="331">
        <v>10</v>
      </c>
      <c r="J3330" s="403" t="s">
        <v>230</v>
      </c>
      <c r="K3330" s="148">
        <v>449500</v>
      </c>
      <c r="L3330" s="149">
        <v>1</v>
      </c>
      <c r="M3330" s="169" t="s">
        <v>765</v>
      </c>
      <c r="N3330" s="372" t="s">
        <v>5304</v>
      </c>
      <c r="O3330" s="431" t="s">
        <v>127</v>
      </c>
      <c r="P3330" s="166" t="s">
        <v>127</v>
      </c>
      <c r="Q3330" s="166" t="s">
        <v>5047</v>
      </c>
    </row>
    <row r="3331" spans="1:17" ht="75" customHeight="1" x14ac:dyDescent="0.2">
      <c r="A3331" s="331" t="s">
        <v>4946</v>
      </c>
      <c r="B3331" s="169" t="s">
        <v>4947</v>
      </c>
      <c r="C3331" s="151" t="s">
        <v>4901</v>
      </c>
      <c r="D3331" s="164" t="s">
        <v>4902</v>
      </c>
      <c r="E3331" s="372" t="s">
        <v>5301</v>
      </c>
      <c r="F3331" s="166" t="s">
        <v>5302</v>
      </c>
      <c r="G3331" s="166">
        <v>78102203</v>
      </c>
      <c r="H3331" s="403" t="s">
        <v>5311</v>
      </c>
      <c r="I3331" s="331">
        <v>10</v>
      </c>
      <c r="J3331" s="403" t="s">
        <v>33</v>
      </c>
      <c r="K3331" s="148">
        <v>1800000</v>
      </c>
      <c r="L3331" s="149">
        <v>1</v>
      </c>
      <c r="M3331" s="169" t="s">
        <v>765</v>
      </c>
      <c r="N3331" s="372" t="s">
        <v>5304</v>
      </c>
      <c r="O3331" s="431" t="s">
        <v>127</v>
      </c>
      <c r="P3331" s="166" t="s">
        <v>68</v>
      </c>
      <c r="Q3331" s="166" t="s">
        <v>5044</v>
      </c>
    </row>
    <row r="3332" spans="1:17" ht="75" customHeight="1" x14ac:dyDescent="0.2">
      <c r="A3332" s="331" t="s">
        <v>4946</v>
      </c>
      <c r="B3332" s="169" t="s">
        <v>4947</v>
      </c>
      <c r="C3332" s="151" t="s">
        <v>4901</v>
      </c>
      <c r="D3332" s="164" t="s">
        <v>4902</v>
      </c>
      <c r="E3332" s="372" t="s">
        <v>5301</v>
      </c>
      <c r="F3332" s="166" t="s">
        <v>5302</v>
      </c>
      <c r="G3332" s="166">
        <v>78102203</v>
      </c>
      <c r="H3332" s="403" t="s">
        <v>5312</v>
      </c>
      <c r="I3332" s="331">
        <v>10</v>
      </c>
      <c r="J3332" s="403" t="s">
        <v>33</v>
      </c>
      <c r="K3332" s="148">
        <v>1950500</v>
      </c>
      <c r="L3332" s="149">
        <v>1</v>
      </c>
      <c r="M3332" s="169" t="s">
        <v>765</v>
      </c>
      <c r="N3332" s="372" t="s">
        <v>5304</v>
      </c>
      <c r="O3332" s="431" t="s">
        <v>80</v>
      </c>
      <c r="P3332" s="166" t="s">
        <v>901</v>
      </c>
      <c r="Q3332" s="166" t="s">
        <v>5044</v>
      </c>
    </row>
    <row r="3333" spans="1:17" ht="75" customHeight="1" x14ac:dyDescent="0.2">
      <c r="A3333" s="331" t="s">
        <v>4891</v>
      </c>
      <c r="B3333" s="169" t="s">
        <v>4879</v>
      </c>
      <c r="C3333" s="151" t="s">
        <v>5300</v>
      </c>
      <c r="D3333" s="164" t="s">
        <v>4934</v>
      </c>
      <c r="E3333" s="372" t="s">
        <v>5301</v>
      </c>
      <c r="F3333" s="166" t="s">
        <v>5302</v>
      </c>
      <c r="G3333" s="166">
        <v>78102203</v>
      </c>
      <c r="H3333" s="403" t="s">
        <v>4935</v>
      </c>
      <c r="I3333" s="331">
        <v>10</v>
      </c>
      <c r="J3333" s="403" t="s">
        <v>33</v>
      </c>
      <c r="K3333" s="148">
        <v>15000000</v>
      </c>
      <c r="L3333" s="149">
        <v>1</v>
      </c>
      <c r="M3333" s="169" t="s">
        <v>765</v>
      </c>
      <c r="N3333" s="372" t="s">
        <v>4527</v>
      </c>
      <c r="O3333" s="431"/>
      <c r="P3333" s="166"/>
      <c r="Q3333" s="166"/>
    </row>
    <row r="3334" spans="1:17" ht="75" customHeight="1" x14ac:dyDescent="0.2">
      <c r="A3334" s="331" t="s">
        <v>5290</v>
      </c>
      <c r="B3334" s="169" t="s">
        <v>5291</v>
      </c>
      <c r="C3334" s="151" t="s">
        <v>5292</v>
      </c>
      <c r="D3334" s="164" t="s">
        <v>5293</v>
      </c>
      <c r="E3334" s="372" t="s">
        <v>5301</v>
      </c>
      <c r="F3334" s="166" t="s">
        <v>5302</v>
      </c>
      <c r="G3334" s="166">
        <v>78102203</v>
      </c>
      <c r="H3334" s="403" t="s">
        <v>5313</v>
      </c>
      <c r="I3334" s="331">
        <v>10</v>
      </c>
      <c r="J3334" s="403" t="s">
        <v>33</v>
      </c>
      <c r="K3334" s="148">
        <v>1500000</v>
      </c>
      <c r="L3334" s="149">
        <v>1</v>
      </c>
      <c r="M3334" s="169" t="s">
        <v>765</v>
      </c>
      <c r="N3334" s="372" t="s">
        <v>5304</v>
      </c>
      <c r="O3334" s="431" t="s">
        <v>127</v>
      </c>
      <c r="P3334" s="166" t="s">
        <v>68</v>
      </c>
      <c r="Q3334" s="166" t="s">
        <v>5044</v>
      </c>
    </row>
    <row r="3335" spans="1:17" ht="75" customHeight="1" x14ac:dyDescent="0.2">
      <c r="A3335" s="331" t="s">
        <v>4993</v>
      </c>
      <c r="B3335" s="144" t="s">
        <v>5297</v>
      </c>
      <c r="C3335" s="151" t="s">
        <v>4995</v>
      </c>
      <c r="D3335" s="164" t="s">
        <v>4996</v>
      </c>
      <c r="E3335" s="372" t="s">
        <v>5301</v>
      </c>
      <c r="F3335" s="166" t="s">
        <v>5302</v>
      </c>
      <c r="G3335" s="166">
        <v>78102203</v>
      </c>
      <c r="H3335" s="403" t="s">
        <v>5314</v>
      </c>
      <c r="I3335" s="201">
        <v>10</v>
      </c>
      <c r="J3335" s="433" t="s">
        <v>33</v>
      </c>
      <c r="K3335" s="148">
        <v>700000</v>
      </c>
      <c r="L3335" s="204">
        <v>1</v>
      </c>
      <c r="M3335" s="169" t="s">
        <v>765</v>
      </c>
      <c r="N3335" s="376" t="s">
        <v>4527</v>
      </c>
      <c r="O3335" s="437"/>
      <c r="P3335" s="438"/>
      <c r="Q3335" s="439"/>
    </row>
    <row r="3336" spans="1:17" ht="75" customHeight="1" x14ac:dyDescent="0.2">
      <c r="A3336" s="331" t="s">
        <v>4891</v>
      </c>
      <c r="B3336" s="169" t="s">
        <v>4879</v>
      </c>
      <c r="C3336" s="151" t="s">
        <v>5315</v>
      </c>
      <c r="D3336" s="164" t="s">
        <v>5316</v>
      </c>
      <c r="E3336" s="372" t="s">
        <v>5317</v>
      </c>
      <c r="F3336" s="166" t="s">
        <v>2984</v>
      </c>
      <c r="G3336" s="166">
        <v>83101800</v>
      </c>
      <c r="H3336" s="403" t="s">
        <v>5318</v>
      </c>
      <c r="I3336" s="201">
        <v>10</v>
      </c>
      <c r="J3336" s="433" t="s">
        <v>33</v>
      </c>
      <c r="K3336" s="148">
        <v>2428767962</v>
      </c>
      <c r="L3336" s="149">
        <v>1</v>
      </c>
      <c r="M3336" s="169" t="s">
        <v>765</v>
      </c>
      <c r="N3336" s="372" t="s">
        <v>5319</v>
      </c>
      <c r="O3336" s="431" t="s">
        <v>127</v>
      </c>
      <c r="P3336" s="166" t="s">
        <v>366</v>
      </c>
      <c r="Q3336" s="166" t="s">
        <v>5320</v>
      </c>
    </row>
    <row r="3337" spans="1:17" ht="75" customHeight="1" x14ac:dyDescent="0.2">
      <c r="A3337" s="331" t="s">
        <v>4891</v>
      </c>
      <c r="B3337" s="169" t="s">
        <v>4879</v>
      </c>
      <c r="C3337" s="151" t="s">
        <v>5315</v>
      </c>
      <c r="D3337" s="164" t="s">
        <v>5316</v>
      </c>
      <c r="E3337" s="372" t="s">
        <v>5317</v>
      </c>
      <c r="F3337" s="166" t="s">
        <v>2984</v>
      </c>
      <c r="G3337" s="166">
        <v>83101601</v>
      </c>
      <c r="H3337" s="403" t="s">
        <v>5321</v>
      </c>
      <c r="I3337" s="201">
        <v>10</v>
      </c>
      <c r="J3337" s="433" t="s">
        <v>33</v>
      </c>
      <c r="K3337" s="148">
        <v>132038</v>
      </c>
      <c r="L3337" s="149">
        <v>1</v>
      </c>
      <c r="M3337" s="169" t="s">
        <v>765</v>
      </c>
      <c r="N3337" s="372" t="s">
        <v>5319</v>
      </c>
      <c r="O3337" s="431" t="s">
        <v>127</v>
      </c>
      <c r="P3337" s="166" t="s">
        <v>366</v>
      </c>
      <c r="Q3337" s="166" t="s">
        <v>5320</v>
      </c>
    </row>
    <row r="3338" spans="1:17" ht="75" customHeight="1" x14ac:dyDescent="0.2">
      <c r="A3338" s="331" t="s">
        <v>4891</v>
      </c>
      <c r="B3338" s="169" t="s">
        <v>4879</v>
      </c>
      <c r="C3338" s="151" t="s">
        <v>5315</v>
      </c>
      <c r="D3338" s="164" t="s">
        <v>5316</v>
      </c>
      <c r="E3338" s="145" t="s">
        <v>5317</v>
      </c>
      <c r="F3338" s="146" t="s">
        <v>2984</v>
      </c>
      <c r="G3338" s="166">
        <v>83101800</v>
      </c>
      <c r="H3338" s="403" t="s">
        <v>5322</v>
      </c>
      <c r="I3338" s="201">
        <v>10</v>
      </c>
      <c r="J3338" s="433" t="s">
        <v>33</v>
      </c>
      <c r="K3338" s="434">
        <v>300000000</v>
      </c>
      <c r="L3338" s="204">
        <v>1</v>
      </c>
      <c r="M3338" s="169" t="s">
        <v>765</v>
      </c>
      <c r="N3338" s="372" t="s">
        <v>5319</v>
      </c>
      <c r="O3338" s="431" t="s">
        <v>127</v>
      </c>
      <c r="P3338" s="166" t="s">
        <v>366</v>
      </c>
      <c r="Q3338" s="166" t="s">
        <v>5320</v>
      </c>
    </row>
    <row r="3339" spans="1:17" ht="75" customHeight="1" x14ac:dyDescent="0.2">
      <c r="A3339" s="331" t="s">
        <v>4886</v>
      </c>
      <c r="B3339" s="169" t="s">
        <v>4887</v>
      </c>
      <c r="C3339" s="151" t="s">
        <v>4901</v>
      </c>
      <c r="D3339" s="164" t="s">
        <v>4902</v>
      </c>
      <c r="E3339" s="145" t="s">
        <v>5317</v>
      </c>
      <c r="F3339" s="146" t="s">
        <v>2984</v>
      </c>
      <c r="G3339" s="166">
        <v>83101800</v>
      </c>
      <c r="H3339" s="403" t="s">
        <v>5323</v>
      </c>
      <c r="I3339" s="201">
        <v>10</v>
      </c>
      <c r="J3339" s="433" t="s">
        <v>33</v>
      </c>
      <c r="K3339" s="434">
        <v>1201780000</v>
      </c>
      <c r="L3339" s="204">
        <v>1</v>
      </c>
      <c r="M3339" s="169" t="s">
        <v>765</v>
      </c>
      <c r="N3339" s="372" t="s">
        <v>5319</v>
      </c>
      <c r="O3339" s="431" t="s">
        <v>127</v>
      </c>
      <c r="P3339" s="166" t="s">
        <v>366</v>
      </c>
      <c r="Q3339" s="166" t="s">
        <v>5320</v>
      </c>
    </row>
    <row r="3340" spans="1:17" ht="75" customHeight="1" x14ac:dyDescent="0.2">
      <c r="A3340" s="331" t="s">
        <v>4886</v>
      </c>
      <c r="B3340" s="169" t="s">
        <v>4887</v>
      </c>
      <c r="C3340" s="151" t="s">
        <v>4901</v>
      </c>
      <c r="D3340" s="164" t="s">
        <v>4902</v>
      </c>
      <c r="E3340" s="372" t="s">
        <v>5317</v>
      </c>
      <c r="F3340" s="166" t="s">
        <v>2984</v>
      </c>
      <c r="G3340" s="166">
        <v>83101800</v>
      </c>
      <c r="H3340" s="403" t="s">
        <v>5324</v>
      </c>
      <c r="I3340" s="201">
        <v>10</v>
      </c>
      <c r="J3340" s="433" t="s">
        <v>33</v>
      </c>
      <c r="K3340" s="148">
        <v>220000000</v>
      </c>
      <c r="L3340" s="149">
        <v>1</v>
      </c>
      <c r="M3340" s="169" t="s">
        <v>765</v>
      </c>
      <c r="N3340" s="372" t="s">
        <v>5319</v>
      </c>
      <c r="O3340" s="431" t="s">
        <v>127</v>
      </c>
      <c r="P3340" s="166" t="s">
        <v>366</v>
      </c>
      <c r="Q3340" s="166" t="s">
        <v>5320</v>
      </c>
    </row>
    <row r="3341" spans="1:17" ht="75" customHeight="1" x14ac:dyDescent="0.2">
      <c r="A3341" s="331" t="s">
        <v>4946</v>
      </c>
      <c r="B3341" s="169" t="s">
        <v>4947</v>
      </c>
      <c r="C3341" s="151" t="s">
        <v>4901</v>
      </c>
      <c r="D3341" s="164" t="s">
        <v>4902</v>
      </c>
      <c r="E3341" s="372" t="s">
        <v>5317</v>
      </c>
      <c r="F3341" s="166" t="s">
        <v>2984</v>
      </c>
      <c r="G3341" s="166">
        <v>83101800</v>
      </c>
      <c r="H3341" s="403" t="s">
        <v>5325</v>
      </c>
      <c r="I3341" s="201">
        <v>10</v>
      </c>
      <c r="J3341" s="433" t="s">
        <v>33</v>
      </c>
      <c r="K3341" s="148">
        <v>527300000</v>
      </c>
      <c r="L3341" s="149">
        <v>1</v>
      </c>
      <c r="M3341" s="169" t="s">
        <v>765</v>
      </c>
      <c r="N3341" s="372" t="s">
        <v>5319</v>
      </c>
      <c r="O3341" s="431" t="s">
        <v>127</v>
      </c>
      <c r="P3341" s="166" t="s">
        <v>366</v>
      </c>
      <c r="Q3341" s="166" t="s">
        <v>5320</v>
      </c>
    </row>
    <row r="3342" spans="1:17" ht="75" customHeight="1" x14ac:dyDescent="0.2">
      <c r="A3342" s="331" t="s">
        <v>4946</v>
      </c>
      <c r="B3342" s="169" t="s">
        <v>4947</v>
      </c>
      <c r="C3342" s="151" t="s">
        <v>4901</v>
      </c>
      <c r="D3342" s="164" t="s">
        <v>4902</v>
      </c>
      <c r="E3342" s="372" t="s">
        <v>5317</v>
      </c>
      <c r="F3342" s="166" t="s">
        <v>2984</v>
      </c>
      <c r="G3342" s="166">
        <v>83101800</v>
      </c>
      <c r="H3342" s="403" t="s">
        <v>5326</v>
      </c>
      <c r="I3342" s="201">
        <v>10</v>
      </c>
      <c r="J3342" s="433" t="s">
        <v>33</v>
      </c>
      <c r="K3342" s="148">
        <v>48000000</v>
      </c>
      <c r="L3342" s="149">
        <v>1</v>
      </c>
      <c r="M3342" s="169" t="s">
        <v>765</v>
      </c>
      <c r="N3342" s="372" t="s">
        <v>5319</v>
      </c>
      <c r="O3342" s="431" t="s">
        <v>127</v>
      </c>
      <c r="P3342" s="166" t="s">
        <v>366</v>
      </c>
      <c r="Q3342" s="166" t="s">
        <v>5320</v>
      </c>
    </row>
    <row r="3343" spans="1:17" ht="75" customHeight="1" x14ac:dyDescent="0.2">
      <c r="A3343" s="331" t="s">
        <v>5327</v>
      </c>
      <c r="B3343" s="169" t="s">
        <v>5328</v>
      </c>
      <c r="C3343" s="151" t="s">
        <v>5329</v>
      </c>
      <c r="D3343" s="164" t="s">
        <v>5330</v>
      </c>
      <c r="E3343" s="372" t="s">
        <v>5317</v>
      </c>
      <c r="F3343" s="166" t="s">
        <v>363</v>
      </c>
      <c r="G3343" s="166">
        <v>83101800</v>
      </c>
      <c r="H3343" s="403" t="s">
        <v>5331</v>
      </c>
      <c r="I3343" s="201">
        <v>10</v>
      </c>
      <c r="J3343" s="433" t="s">
        <v>33</v>
      </c>
      <c r="K3343" s="148">
        <v>45000000</v>
      </c>
      <c r="L3343" s="149">
        <v>1</v>
      </c>
      <c r="M3343" s="169" t="s">
        <v>765</v>
      </c>
      <c r="N3343" s="372" t="s">
        <v>5319</v>
      </c>
      <c r="O3343" s="431" t="s">
        <v>127</v>
      </c>
      <c r="P3343" s="166" t="s">
        <v>366</v>
      </c>
      <c r="Q3343" s="166" t="s">
        <v>5320</v>
      </c>
    </row>
    <row r="3344" spans="1:17" ht="75" customHeight="1" x14ac:dyDescent="0.2">
      <c r="A3344" s="331" t="s">
        <v>5282</v>
      </c>
      <c r="B3344" s="169" t="s">
        <v>5283</v>
      </c>
      <c r="C3344" s="151" t="s">
        <v>5284</v>
      </c>
      <c r="D3344" s="164" t="s">
        <v>5285</v>
      </c>
      <c r="E3344" s="372" t="s">
        <v>5317</v>
      </c>
      <c r="F3344" s="166" t="s">
        <v>363</v>
      </c>
      <c r="G3344" s="166">
        <v>83101800</v>
      </c>
      <c r="H3344" s="403" t="s">
        <v>5332</v>
      </c>
      <c r="I3344" s="201">
        <v>10</v>
      </c>
      <c r="J3344" s="433" t="s">
        <v>33</v>
      </c>
      <c r="K3344" s="148"/>
      <c r="L3344" s="149"/>
      <c r="M3344" s="169" t="s">
        <v>765</v>
      </c>
      <c r="N3344" s="372" t="s">
        <v>5319</v>
      </c>
      <c r="O3344" s="431" t="s">
        <v>127</v>
      </c>
      <c r="P3344" s="166" t="s">
        <v>366</v>
      </c>
      <c r="Q3344" s="166" t="s">
        <v>5320</v>
      </c>
    </row>
    <row r="3345" spans="1:17" ht="75" customHeight="1" x14ac:dyDescent="0.2">
      <c r="A3345" s="331" t="s">
        <v>5282</v>
      </c>
      <c r="B3345" s="169" t="s">
        <v>5283</v>
      </c>
      <c r="C3345" s="151" t="s">
        <v>5284</v>
      </c>
      <c r="D3345" s="164" t="s">
        <v>5285</v>
      </c>
      <c r="E3345" s="372" t="s">
        <v>5317</v>
      </c>
      <c r="F3345" s="166" t="s">
        <v>363</v>
      </c>
      <c r="G3345" s="166">
        <v>83101500</v>
      </c>
      <c r="H3345" s="403" t="s">
        <v>5333</v>
      </c>
      <c r="I3345" s="201">
        <v>10</v>
      </c>
      <c r="J3345" s="433" t="s">
        <v>33</v>
      </c>
      <c r="K3345" s="148"/>
      <c r="L3345" s="149"/>
      <c r="M3345" s="169" t="s">
        <v>765</v>
      </c>
      <c r="N3345" s="372" t="s">
        <v>5319</v>
      </c>
      <c r="O3345" s="431" t="s">
        <v>127</v>
      </c>
      <c r="P3345" s="166" t="s">
        <v>366</v>
      </c>
      <c r="Q3345" s="166" t="s">
        <v>5320</v>
      </c>
    </row>
    <row r="3346" spans="1:17" ht="75" customHeight="1" x14ac:dyDescent="0.2">
      <c r="A3346" s="331" t="s">
        <v>5282</v>
      </c>
      <c r="B3346" s="169" t="s">
        <v>5283</v>
      </c>
      <c r="C3346" s="151" t="s">
        <v>5284</v>
      </c>
      <c r="D3346" s="164" t="s">
        <v>5285</v>
      </c>
      <c r="E3346" s="372" t="s">
        <v>5317</v>
      </c>
      <c r="F3346" s="166" t="s">
        <v>363</v>
      </c>
      <c r="G3346" s="166">
        <v>83101601</v>
      </c>
      <c r="H3346" s="403" t="s">
        <v>5334</v>
      </c>
      <c r="I3346" s="201">
        <v>10</v>
      </c>
      <c r="J3346" s="433" t="s">
        <v>33</v>
      </c>
      <c r="K3346" s="148"/>
      <c r="L3346" s="149"/>
      <c r="M3346" s="169" t="s">
        <v>765</v>
      </c>
      <c r="N3346" s="372" t="s">
        <v>5319</v>
      </c>
      <c r="O3346" s="431" t="s">
        <v>127</v>
      </c>
      <c r="P3346" s="166" t="s">
        <v>366</v>
      </c>
      <c r="Q3346" s="166" t="s">
        <v>5320</v>
      </c>
    </row>
    <row r="3347" spans="1:17" ht="75" customHeight="1" x14ac:dyDescent="0.2">
      <c r="A3347" s="331" t="s">
        <v>5017</v>
      </c>
      <c r="B3347" s="169" t="s">
        <v>5018</v>
      </c>
      <c r="C3347" s="151" t="s">
        <v>5019</v>
      </c>
      <c r="D3347" s="164" t="s">
        <v>5020</v>
      </c>
      <c r="E3347" s="372" t="s">
        <v>5317</v>
      </c>
      <c r="F3347" s="166" t="s">
        <v>363</v>
      </c>
      <c r="G3347" s="166">
        <v>83101800</v>
      </c>
      <c r="H3347" s="403" t="s">
        <v>5335</v>
      </c>
      <c r="I3347" s="201">
        <v>10</v>
      </c>
      <c r="J3347" s="433" t="s">
        <v>33</v>
      </c>
      <c r="K3347" s="148"/>
      <c r="L3347" s="149"/>
      <c r="M3347" s="169" t="s">
        <v>765</v>
      </c>
      <c r="N3347" s="372" t="s">
        <v>5319</v>
      </c>
      <c r="O3347" s="431" t="s">
        <v>127</v>
      </c>
      <c r="P3347" s="166" t="s">
        <v>366</v>
      </c>
      <c r="Q3347" s="166" t="s">
        <v>5320</v>
      </c>
    </row>
    <row r="3348" spans="1:17" ht="75" customHeight="1" x14ac:dyDescent="0.2">
      <c r="A3348" s="331" t="s">
        <v>5017</v>
      </c>
      <c r="B3348" s="169" t="s">
        <v>5018</v>
      </c>
      <c r="C3348" s="151" t="s">
        <v>5019</v>
      </c>
      <c r="D3348" s="164" t="s">
        <v>5020</v>
      </c>
      <c r="E3348" s="372" t="s">
        <v>5317</v>
      </c>
      <c r="F3348" s="166" t="s">
        <v>363</v>
      </c>
      <c r="G3348" s="166">
        <v>83101500</v>
      </c>
      <c r="H3348" s="403" t="s">
        <v>5336</v>
      </c>
      <c r="I3348" s="201">
        <v>10</v>
      </c>
      <c r="J3348" s="433" t="s">
        <v>33</v>
      </c>
      <c r="K3348" s="148"/>
      <c r="L3348" s="149"/>
      <c r="M3348" s="169" t="s">
        <v>765</v>
      </c>
      <c r="N3348" s="372" t="s">
        <v>5319</v>
      </c>
      <c r="O3348" s="431" t="s">
        <v>127</v>
      </c>
      <c r="P3348" s="166" t="s">
        <v>366</v>
      </c>
      <c r="Q3348" s="166" t="s">
        <v>5320</v>
      </c>
    </row>
    <row r="3349" spans="1:17" ht="75" customHeight="1" x14ac:dyDescent="0.2">
      <c r="A3349" s="331" t="s">
        <v>5017</v>
      </c>
      <c r="B3349" s="169" t="s">
        <v>5018</v>
      </c>
      <c r="C3349" s="151" t="s">
        <v>5019</v>
      </c>
      <c r="D3349" s="164" t="s">
        <v>5020</v>
      </c>
      <c r="E3349" s="372" t="s">
        <v>5317</v>
      </c>
      <c r="F3349" s="166" t="s">
        <v>363</v>
      </c>
      <c r="G3349" s="166">
        <v>83101601</v>
      </c>
      <c r="H3349" s="403" t="s">
        <v>5337</v>
      </c>
      <c r="I3349" s="201">
        <v>10</v>
      </c>
      <c r="J3349" s="433" t="s">
        <v>33</v>
      </c>
      <c r="K3349" s="148"/>
      <c r="L3349" s="149"/>
      <c r="M3349" s="169" t="s">
        <v>765</v>
      </c>
      <c r="N3349" s="372" t="s">
        <v>5319</v>
      </c>
      <c r="O3349" s="431" t="s">
        <v>127</v>
      </c>
      <c r="P3349" s="166" t="s">
        <v>366</v>
      </c>
      <c r="Q3349" s="166" t="s">
        <v>5320</v>
      </c>
    </row>
    <row r="3350" spans="1:17" ht="75" customHeight="1" x14ac:dyDescent="0.2">
      <c r="A3350" s="331" t="s">
        <v>5028</v>
      </c>
      <c r="B3350" s="169" t="s">
        <v>4565</v>
      </c>
      <c r="C3350" s="151" t="s">
        <v>5029</v>
      </c>
      <c r="D3350" s="164" t="s">
        <v>5030</v>
      </c>
      <c r="E3350" s="372" t="s">
        <v>5317</v>
      </c>
      <c r="F3350" s="166" t="s">
        <v>363</v>
      </c>
      <c r="G3350" s="166">
        <v>83101800</v>
      </c>
      <c r="H3350" s="403" t="s">
        <v>5338</v>
      </c>
      <c r="I3350" s="201">
        <v>10</v>
      </c>
      <c r="J3350" s="433" t="s">
        <v>33</v>
      </c>
      <c r="K3350" s="148"/>
      <c r="L3350" s="149"/>
      <c r="M3350" s="169" t="s">
        <v>765</v>
      </c>
      <c r="N3350" s="372" t="s">
        <v>5319</v>
      </c>
      <c r="O3350" s="431" t="s">
        <v>127</v>
      </c>
      <c r="P3350" s="166" t="s">
        <v>366</v>
      </c>
      <c r="Q3350" s="166" t="s">
        <v>5320</v>
      </c>
    </row>
    <row r="3351" spans="1:17" ht="75" customHeight="1" x14ac:dyDescent="0.2">
      <c r="A3351" s="331" t="s">
        <v>5028</v>
      </c>
      <c r="B3351" s="169" t="s">
        <v>4565</v>
      </c>
      <c r="C3351" s="151" t="s">
        <v>5029</v>
      </c>
      <c r="D3351" s="164" t="s">
        <v>5030</v>
      </c>
      <c r="E3351" s="372" t="s">
        <v>5317</v>
      </c>
      <c r="F3351" s="166" t="s">
        <v>363</v>
      </c>
      <c r="G3351" s="166">
        <v>83101601</v>
      </c>
      <c r="H3351" s="403" t="s">
        <v>5339</v>
      </c>
      <c r="I3351" s="201">
        <v>10</v>
      </c>
      <c r="J3351" s="433" t="s">
        <v>33</v>
      </c>
      <c r="K3351" s="148"/>
      <c r="L3351" s="149"/>
      <c r="M3351" s="169" t="s">
        <v>765</v>
      </c>
      <c r="N3351" s="372" t="s">
        <v>5319</v>
      </c>
      <c r="O3351" s="431" t="s">
        <v>127</v>
      </c>
      <c r="P3351" s="166" t="s">
        <v>366</v>
      </c>
      <c r="Q3351" s="166" t="s">
        <v>5320</v>
      </c>
    </row>
    <row r="3352" spans="1:17" ht="75" customHeight="1" x14ac:dyDescent="0.2">
      <c r="A3352" s="331" t="s">
        <v>5028</v>
      </c>
      <c r="B3352" s="169" t="s">
        <v>4565</v>
      </c>
      <c r="C3352" s="151" t="s">
        <v>5029</v>
      </c>
      <c r="D3352" s="164" t="s">
        <v>5030</v>
      </c>
      <c r="E3352" s="372" t="s">
        <v>5317</v>
      </c>
      <c r="F3352" s="166" t="s">
        <v>363</v>
      </c>
      <c r="G3352" s="166">
        <v>83101500</v>
      </c>
      <c r="H3352" s="403" t="s">
        <v>5340</v>
      </c>
      <c r="I3352" s="201">
        <v>10</v>
      </c>
      <c r="J3352" s="433" t="s">
        <v>33</v>
      </c>
      <c r="K3352" s="148"/>
      <c r="L3352" s="149"/>
      <c r="M3352" s="169" t="s">
        <v>765</v>
      </c>
      <c r="N3352" s="372" t="s">
        <v>5319</v>
      </c>
      <c r="O3352" s="431" t="s">
        <v>127</v>
      </c>
      <c r="P3352" s="166" t="s">
        <v>366</v>
      </c>
      <c r="Q3352" s="166" t="s">
        <v>5320</v>
      </c>
    </row>
    <row r="3353" spans="1:17" ht="75" customHeight="1" x14ac:dyDescent="0.2">
      <c r="A3353" s="331" t="s">
        <v>5008</v>
      </c>
      <c r="B3353" s="169" t="s">
        <v>5178</v>
      </c>
      <c r="C3353" s="151" t="s">
        <v>5010</v>
      </c>
      <c r="D3353" s="164" t="s">
        <v>5011</v>
      </c>
      <c r="E3353" s="372" t="s">
        <v>5317</v>
      </c>
      <c r="F3353" s="166" t="s">
        <v>363</v>
      </c>
      <c r="G3353" s="166">
        <v>83101800</v>
      </c>
      <c r="H3353" s="403" t="s">
        <v>5341</v>
      </c>
      <c r="I3353" s="201">
        <v>10</v>
      </c>
      <c r="J3353" s="433" t="s">
        <v>33</v>
      </c>
      <c r="K3353" s="148"/>
      <c r="L3353" s="149"/>
      <c r="M3353" s="169" t="s">
        <v>765</v>
      </c>
      <c r="N3353" s="372" t="s">
        <v>5319</v>
      </c>
      <c r="O3353" s="431" t="s">
        <v>127</v>
      </c>
      <c r="P3353" s="166" t="s">
        <v>366</v>
      </c>
      <c r="Q3353" s="166" t="s">
        <v>5320</v>
      </c>
    </row>
    <row r="3354" spans="1:17" ht="75" customHeight="1" x14ac:dyDescent="0.2">
      <c r="A3354" s="331" t="s">
        <v>5008</v>
      </c>
      <c r="B3354" s="169" t="s">
        <v>5178</v>
      </c>
      <c r="C3354" s="151" t="s">
        <v>5010</v>
      </c>
      <c r="D3354" s="164" t="s">
        <v>5011</v>
      </c>
      <c r="E3354" s="372" t="s">
        <v>5317</v>
      </c>
      <c r="F3354" s="166" t="s">
        <v>363</v>
      </c>
      <c r="G3354" s="166">
        <v>83101500</v>
      </c>
      <c r="H3354" s="403" t="s">
        <v>5342</v>
      </c>
      <c r="I3354" s="201">
        <v>10</v>
      </c>
      <c r="J3354" s="433" t="s">
        <v>33</v>
      </c>
      <c r="K3354" s="148"/>
      <c r="L3354" s="149"/>
      <c r="M3354" s="169" t="s">
        <v>765</v>
      </c>
      <c r="N3354" s="372" t="s">
        <v>5319</v>
      </c>
      <c r="O3354" s="431" t="s">
        <v>127</v>
      </c>
      <c r="P3354" s="166" t="s">
        <v>366</v>
      </c>
      <c r="Q3354" s="166" t="s">
        <v>5320</v>
      </c>
    </row>
    <row r="3355" spans="1:17" ht="75" customHeight="1" x14ac:dyDescent="0.2">
      <c r="A3355" s="331" t="s">
        <v>4891</v>
      </c>
      <c r="B3355" s="169" t="s">
        <v>4879</v>
      </c>
      <c r="C3355" s="151" t="s">
        <v>5039</v>
      </c>
      <c r="D3355" s="164" t="s">
        <v>5040</v>
      </c>
      <c r="E3355" s="372" t="s">
        <v>5343</v>
      </c>
      <c r="F3355" s="166" t="s">
        <v>368</v>
      </c>
      <c r="G3355" s="166">
        <v>84131602</v>
      </c>
      <c r="H3355" s="403" t="s">
        <v>5344</v>
      </c>
      <c r="I3355" s="331">
        <v>10</v>
      </c>
      <c r="J3355" s="403" t="s">
        <v>230</v>
      </c>
      <c r="K3355" s="148">
        <v>111951900</v>
      </c>
      <c r="L3355" s="149">
        <v>1</v>
      </c>
      <c r="M3355" s="169" t="s">
        <v>765</v>
      </c>
      <c r="N3355" s="372" t="s">
        <v>5345</v>
      </c>
      <c r="O3355" s="431" t="s">
        <v>127</v>
      </c>
      <c r="P3355" s="166" t="s">
        <v>127</v>
      </c>
      <c r="Q3355" s="166" t="s">
        <v>5047</v>
      </c>
    </row>
    <row r="3356" spans="1:17" ht="75" customHeight="1" x14ac:dyDescent="0.2">
      <c r="A3356" s="331" t="s">
        <v>4891</v>
      </c>
      <c r="B3356" s="169" t="s">
        <v>4879</v>
      </c>
      <c r="C3356" s="151" t="s">
        <v>5039</v>
      </c>
      <c r="D3356" s="164" t="s">
        <v>5040</v>
      </c>
      <c r="E3356" s="372" t="s">
        <v>5343</v>
      </c>
      <c r="F3356" s="166" t="s">
        <v>368</v>
      </c>
      <c r="G3356" s="166">
        <v>84131602</v>
      </c>
      <c r="H3356" s="403" t="s">
        <v>5346</v>
      </c>
      <c r="I3356" s="331">
        <v>10</v>
      </c>
      <c r="J3356" s="403" t="s">
        <v>33</v>
      </c>
      <c r="K3356" s="148">
        <v>513163808</v>
      </c>
      <c r="L3356" s="149">
        <v>1</v>
      </c>
      <c r="M3356" s="169" t="s">
        <v>765</v>
      </c>
      <c r="N3356" s="372" t="s">
        <v>5345</v>
      </c>
      <c r="O3356" s="431" t="s">
        <v>127</v>
      </c>
      <c r="P3356" s="166" t="s">
        <v>68</v>
      </c>
      <c r="Q3356" s="166" t="s">
        <v>4885</v>
      </c>
    </row>
    <row r="3357" spans="1:17" ht="75" customHeight="1" x14ac:dyDescent="0.2">
      <c r="A3357" s="331" t="s">
        <v>4891</v>
      </c>
      <c r="B3357" s="169" t="s">
        <v>4879</v>
      </c>
      <c r="C3357" s="151" t="s">
        <v>5039</v>
      </c>
      <c r="D3357" s="164" t="s">
        <v>5040</v>
      </c>
      <c r="E3357" s="372" t="s">
        <v>5343</v>
      </c>
      <c r="F3357" s="166" t="s">
        <v>368</v>
      </c>
      <c r="G3357" s="166">
        <v>84131602</v>
      </c>
      <c r="H3357" s="403" t="s">
        <v>5347</v>
      </c>
      <c r="I3357" s="331">
        <v>10</v>
      </c>
      <c r="J3357" s="403" t="s">
        <v>33</v>
      </c>
      <c r="K3357" s="148">
        <v>308744292</v>
      </c>
      <c r="L3357" s="149">
        <v>1</v>
      </c>
      <c r="M3357" s="169" t="s">
        <v>765</v>
      </c>
      <c r="N3357" s="372" t="s">
        <v>5345</v>
      </c>
      <c r="O3357" s="431" t="s">
        <v>80</v>
      </c>
      <c r="P3357" s="166" t="s">
        <v>901</v>
      </c>
      <c r="Q3357" s="166" t="s">
        <v>4885</v>
      </c>
    </row>
    <row r="3358" spans="1:17" ht="75" customHeight="1" x14ac:dyDescent="0.2">
      <c r="A3358" s="331" t="s">
        <v>4886</v>
      </c>
      <c r="B3358" s="169" t="s">
        <v>4887</v>
      </c>
      <c r="C3358" s="151" t="s">
        <v>4901</v>
      </c>
      <c r="D3358" s="164" t="s">
        <v>4902</v>
      </c>
      <c r="E3358" s="372" t="s">
        <v>5343</v>
      </c>
      <c r="F3358" s="166" t="s">
        <v>368</v>
      </c>
      <c r="G3358" s="166">
        <v>84131602</v>
      </c>
      <c r="H3358" s="403" t="s">
        <v>5348</v>
      </c>
      <c r="I3358" s="331">
        <v>10</v>
      </c>
      <c r="J3358" s="403" t="s">
        <v>230</v>
      </c>
      <c r="K3358" s="148">
        <v>87801800</v>
      </c>
      <c r="L3358" s="149">
        <v>1</v>
      </c>
      <c r="M3358" s="169" t="s">
        <v>765</v>
      </c>
      <c r="N3358" s="372" t="s">
        <v>5345</v>
      </c>
      <c r="O3358" s="431" t="s">
        <v>127</v>
      </c>
      <c r="P3358" s="166" t="s">
        <v>127</v>
      </c>
      <c r="Q3358" s="166" t="s">
        <v>5047</v>
      </c>
    </row>
    <row r="3359" spans="1:17" ht="75" customHeight="1" x14ac:dyDescent="0.2">
      <c r="A3359" s="331" t="s">
        <v>4886</v>
      </c>
      <c r="B3359" s="169" t="s">
        <v>4887</v>
      </c>
      <c r="C3359" s="151" t="s">
        <v>4901</v>
      </c>
      <c r="D3359" s="164" t="s">
        <v>4902</v>
      </c>
      <c r="E3359" s="372" t="s">
        <v>5343</v>
      </c>
      <c r="F3359" s="166" t="s">
        <v>368</v>
      </c>
      <c r="G3359" s="166">
        <v>84131602</v>
      </c>
      <c r="H3359" s="403" t="s">
        <v>5349</v>
      </c>
      <c r="I3359" s="331">
        <v>10</v>
      </c>
      <c r="J3359" s="403" t="s">
        <v>33</v>
      </c>
      <c r="K3359" s="148">
        <v>267443700</v>
      </c>
      <c r="L3359" s="149">
        <v>1</v>
      </c>
      <c r="M3359" s="169" t="s">
        <v>765</v>
      </c>
      <c r="N3359" s="372" t="s">
        <v>5345</v>
      </c>
      <c r="O3359" s="431" t="s">
        <v>127</v>
      </c>
      <c r="P3359" s="166" t="s">
        <v>68</v>
      </c>
      <c r="Q3359" s="166" t="s">
        <v>4885</v>
      </c>
    </row>
    <row r="3360" spans="1:17" ht="75" customHeight="1" x14ac:dyDescent="0.2">
      <c r="A3360" s="331" t="s">
        <v>4886</v>
      </c>
      <c r="B3360" s="169" t="s">
        <v>4887</v>
      </c>
      <c r="C3360" s="151" t="s">
        <v>4901</v>
      </c>
      <c r="D3360" s="164" t="s">
        <v>4902</v>
      </c>
      <c r="E3360" s="372" t="s">
        <v>5343</v>
      </c>
      <c r="F3360" s="166" t="s">
        <v>368</v>
      </c>
      <c r="G3360" s="166">
        <v>84131602</v>
      </c>
      <c r="H3360" s="403" t="s">
        <v>5350</v>
      </c>
      <c r="I3360" s="331">
        <v>10</v>
      </c>
      <c r="J3360" s="403" t="s">
        <v>33</v>
      </c>
      <c r="K3360" s="148">
        <v>245000000</v>
      </c>
      <c r="L3360" s="149">
        <v>1</v>
      </c>
      <c r="M3360" s="169" t="s">
        <v>765</v>
      </c>
      <c r="N3360" s="372" t="s">
        <v>5345</v>
      </c>
      <c r="O3360" s="431" t="s">
        <v>80</v>
      </c>
      <c r="P3360" s="166" t="s">
        <v>901</v>
      </c>
      <c r="Q3360" s="166" t="s">
        <v>4885</v>
      </c>
    </row>
    <row r="3361" spans="1:17" ht="75" customHeight="1" x14ac:dyDescent="0.2">
      <c r="A3361" s="331" t="s">
        <v>4946</v>
      </c>
      <c r="B3361" s="144" t="s">
        <v>4947</v>
      </c>
      <c r="C3361" s="151" t="s">
        <v>4901</v>
      </c>
      <c r="D3361" s="164" t="s">
        <v>4902</v>
      </c>
      <c r="E3361" s="372" t="s">
        <v>5343</v>
      </c>
      <c r="F3361" s="166" t="s">
        <v>368</v>
      </c>
      <c r="G3361" s="166">
        <v>84131602</v>
      </c>
      <c r="H3361" s="403" t="s">
        <v>5351</v>
      </c>
      <c r="I3361" s="432">
        <v>10</v>
      </c>
      <c r="J3361" s="433" t="s">
        <v>230</v>
      </c>
      <c r="K3361" s="434">
        <v>16687300</v>
      </c>
      <c r="L3361" s="204">
        <v>1</v>
      </c>
      <c r="M3361" s="169" t="s">
        <v>765</v>
      </c>
      <c r="N3361" s="372" t="s">
        <v>5345</v>
      </c>
      <c r="O3361" s="431" t="s">
        <v>127</v>
      </c>
      <c r="P3361" s="166" t="s">
        <v>127</v>
      </c>
      <c r="Q3361" s="166" t="s">
        <v>5047</v>
      </c>
    </row>
    <row r="3362" spans="1:17" ht="75" customHeight="1" x14ac:dyDescent="0.2">
      <c r="A3362" s="331" t="s">
        <v>4946</v>
      </c>
      <c r="B3362" s="144" t="s">
        <v>4947</v>
      </c>
      <c r="C3362" s="151" t="s">
        <v>4901</v>
      </c>
      <c r="D3362" s="164" t="s">
        <v>4902</v>
      </c>
      <c r="E3362" s="372" t="s">
        <v>5343</v>
      </c>
      <c r="F3362" s="166" t="s">
        <v>368</v>
      </c>
      <c r="G3362" s="166">
        <v>84131602</v>
      </c>
      <c r="H3362" s="403" t="s">
        <v>5352</v>
      </c>
      <c r="I3362" s="432">
        <v>10</v>
      </c>
      <c r="J3362" s="433" t="s">
        <v>33</v>
      </c>
      <c r="K3362" s="434">
        <v>33199500</v>
      </c>
      <c r="L3362" s="204">
        <v>1</v>
      </c>
      <c r="M3362" s="169" t="s">
        <v>765</v>
      </c>
      <c r="N3362" s="372" t="s">
        <v>5345</v>
      </c>
      <c r="O3362" s="431" t="s">
        <v>127</v>
      </c>
      <c r="P3362" s="166" t="s">
        <v>68</v>
      </c>
      <c r="Q3362" s="166" t="s">
        <v>4885</v>
      </c>
    </row>
    <row r="3363" spans="1:17" ht="75" customHeight="1" x14ac:dyDescent="0.2">
      <c r="A3363" s="331" t="s">
        <v>4946</v>
      </c>
      <c r="B3363" s="144" t="s">
        <v>4947</v>
      </c>
      <c r="C3363" s="151" t="s">
        <v>4901</v>
      </c>
      <c r="D3363" s="164" t="s">
        <v>4902</v>
      </c>
      <c r="E3363" s="372" t="s">
        <v>5343</v>
      </c>
      <c r="F3363" s="166" t="s">
        <v>368</v>
      </c>
      <c r="G3363" s="166">
        <v>84131602</v>
      </c>
      <c r="H3363" s="403" t="s">
        <v>5353</v>
      </c>
      <c r="I3363" s="331">
        <v>10</v>
      </c>
      <c r="J3363" s="403" t="s">
        <v>33</v>
      </c>
      <c r="K3363" s="148">
        <v>29000000</v>
      </c>
      <c r="L3363" s="149">
        <v>1</v>
      </c>
      <c r="M3363" s="169" t="s">
        <v>765</v>
      </c>
      <c r="N3363" s="372" t="s">
        <v>5345</v>
      </c>
      <c r="O3363" s="431" t="s">
        <v>80</v>
      </c>
      <c r="P3363" s="166" t="s">
        <v>901</v>
      </c>
      <c r="Q3363" s="166" t="s">
        <v>4885</v>
      </c>
    </row>
    <row r="3364" spans="1:17" ht="75" customHeight="1" x14ac:dyDescent="0.2">
      <c r="A3364" s="331" t="s">
        <v>4891</v>
      </c>
      <c r="B3364" s="169" t="s">
        <v>4879</v>
      </c>
      <c r="C3364" s="151" t="s">
        <v>5039</v>
      </c>
      <c r="D3364" s="164" t="s">
        <v>5040</v>
      </c>
      <c r="E3364" s="372" t="s">
        <v>5343</v>
      </c>
      <c r="F3364" s="166" t="s">
        <v>368</v>
      </c>
      <c r="G3364" s="166">
        <v>84131602</v>
      </c>
      <c r="H3364" s="403" t="s">
        <v>4935</v>
      </c>
      <c r="I3364" s="331">
        <v>10</v>
      </c>
      <c r="J3364" s="403" t="s">
        <v>33</v>
      </c>
      <c r="K3364" s="148">
        <v>57220000</v>
      </c>
      <c r="L3364" s="149">
        <v>1</v>
      </c>
      <c r="M3364" s="169" t="s">
        <v>765</v>
      </c>
      <c r="N3364" s="372" t="s">
        <v>4527</v>
      </c>
      <c r="O3364" s="431"/>
      <c r="P3364" s="166"/>
      <c r="Q3364" s="166"/>
    </row>
    <row r="3365" spans="1:17" ht="75" customHeight="1" x14ac:dyDescent="0.2">
      <c r="A3365" s="331" t="s">
        <v>4886</v>
      </c>
      <c r="B3365" s="169" t="s">
        <v>4887</v>
      </c>
      <c r="C3365" s="151" t="s">
        <v>4901</v>
      </c>
      <c r="D3365" s="164" t="s">
        <v>4902</v>
      </c>
      <c r="E3365" s="372" t="s">
        <v>5343</v>
      </c>
      <c r="F3365" s="166" t="s">
        <v>368</v>
      </c>
      <c r="G3365" s="166">
        <v>84131602</v>
      </c>
      <c r="H3365" s="403" t="s">
        <v>5354</v>
      </c>
      <c r="I3365" s="331">
        <v>10</v>
      </c>
      <c r="J3365" s="403" t="s">
        <v>33</v>
      </c>
      <c r="K3365" s="148">
        <v>191084500</v>
      </c>
      <c r="L3365" s="149">
        <v>1</v>
      </c>
      <c r="M3365" s="169" t="s">
        <v>765</v>
      </c>
      <c r="N3365" s="372" t="s">
        <v>4527</v>
      </c>
      <c r="O3365" s="431"/>
      <c r="P3365" s="166"/>
      <c r="Q3365" s="166"/>
    </row>
    <row r="3366" spans="1:17" ht="75" customHeight="1" x14ac:dyDescent="0.2">
      <c r="A3366" s="331" t="s">
        <v>4946</v>
      </c>
      <c r="B3366" s="169" t="s">
        <v>4947</v>
      </c>
      <c r="C3366" s="151" t="s">
        <v>4901</v>
      </c>
      <c r="D3366" s="164" t="s">
        <v>4902</v>
      </c>
      <c r="E3366" s="372" t="s">
        <v>5343</v>
      </c>
      <c r="F3366" s="166" t="s">
        <v>368</v>
      </c>
      <c r="G3366" s="166">
        <v>84131602</v>
      </c>
      <c r="H3366" s="403" t="s">
        <v>5355</v>
      </c>
      <c r="I3366" s="331">
        <v>10</v>
      </c>
      <c r="J3366" s="403" t="s">
        <v>33</v>
      </c>
      <c r="K3366" s="148">
        <v>28263200</v>
      </c>
      <c r="L3366" s="149">
        <v>1</v>
      </c>
      <c r="M3366" s="169" t="s">
        <v>765</v>
      </c>
      <c r="N3366" s="372" t="s">
        <v>4527</v>
      </c>
      <c r="O3366" s="431"/>
      <c r="P3366" s="166"/>
      <c r="Q3366" s="166"/>
    </row>
    <row r="3367" spans="1:17" ht="75" customHeight="1" x14ac:dyDescent="0.2">
      <c r="A3367" s="331" t="s">
        <v>4891</v>
      </c>
      <c r="B3367" s="169" t="s">
        <v>4879</v>
      </c>
      <c r="C3367" s="151" t="s">
        <v>5315</v>
      </c>
      <c r="D3367" s="164" t="s">
        <v>5316</v>
      </c>
      <c r="E3367" s="372" t="s">
        <v>5356</v>
      </c>
      <c r="F3367" s="166" t="s">
        <v>866</v>
      </c>
      <c r="G3367" s="166">
        <v>80131502</v>
      </c>
      <c r="H3367" s="403" t="s">
        <v>5357</v>
      </c>
      <c r="I3367" s="331">
        <v>10</v>
      </c>
      <c r="J3367" s="403" t="s">
        <v>230</v>
      </c>
      <c r="K3367" s="148">
        <v>2885505</v>
      </c>
      <c r="L3367" s="149">
        <v>1</v>
      </c>
      <c r="M3367" s="169" t="s">
        <v>765</v>
      </c>
      <c r="N3367" s="372" t="s">
        <v>5358</v>
      </c>
      <c r="O3367" s="431" t="s">
        <v>127</v>
      </c>
      <c r="P3367" s="166" t="s">
        <v>127</v>
      </c>
      <c r="Q3367" s="166" t="s">
        <v>5047</v>
      </c>
    </row>
    <row r="3368" spans="1:17" ht="75" customHeight="1" x14ac:dyDescent="0.2">
      <c r="A3368" s="331" t="s">
        <v>4891</v>
      </c>
      <c r="B3368" s="169" t="s">
        <v>4879</v>
      </c>
      <c r="C3368" s="151" t="s">
        <v>5315</v>
      </c>
      <c r="D3368" s="164" t="s">
        <v>5316</v>
      </c>
      <c r="E3368" s="372" t="s">
        <v>5356</v>
      </c>
      <c r="F3368" s="166" t="s">
        <v>866</v>
      </c>
      <c r="G3368" s="166">
        <v>80131502</v>
      </c>
      <c r="H3368" s="403" t="s">
        <v>5359</v>
      </c>
      <c r="I3368" s="331">
        <v>10</v>
      </c>
      <c r="J3368" s="403" t="s">
        <v>33</v>
      </c>
      <c r="K3368" s="148">
        <v>23084040</v>
      </c>
      <c r="L3368" s="149">
        <v>1</v>
      </c>
      <c r="M3368" s="169" t="s">
        <v>765</v>
      </c>
      <c r="N3368" s="372" t="s">
        <v>5358</v>
      </c>
      <c r="O3368" s="431" t="s">
        <v>127</v>
      </c>
      <c r="P3368" s="166" t="s">
        <v>68</v>
      </c>
      <c r="Q3368" s="166" t="s">
        <v>5360</v>
      </c>
    </row>
    <row r="3369" spans="1:17" ht="75" customHeight="1" x14ac:dyDescent="0.2">
      <c r="A3369" s="331" t="s">
        <v>4891</v>
      </c>
      <c r="B3369" s="169" t="s">
        <v>4879</v>
      </c>
      <c r="C3369" s="151" t="s">
        <v>5315</v>
      </c>
      <c r="D3369" s="164" t="s">
        <v>5316</v>
      </c>
      <c r="E3369" s="372" t="s">
        <v>5356</v>
      </c>
      <c r="F3369" s="166" t="s">
        <v>866</v>
      </c>
      <c r="G3369" s="166">
        <v>80131502</v>
      </c>
      <c r="H3369" s="403" t="s">
        <v>5361</v>
      </c>
      <c r="I3369" s="331">
        <v>10</v>
      </c>
      <c r="J3369" s="403" t="s">
        <v>33</v>
      </c>
      <c r="K3369" s="148">
        <v>8656515</v>
      </c>
      <c r="L3369" s="149">
        <v>1</v>
      </c>
      <c r="M3369" s="169" t="s">
        <v>765</v>
      </c>
      <c r="N3369" s="372" t="s">
        <v>5358</v>
      </c>
      <c r="O3369" s="431" t="s">
        <v>80</v>
      </c>
      <c r="P3369" s="166" t="s">
        <v>901</v>
      </c>
      <c r="Q3369" s="166" t="s">
        <v>5360</v>
      </c>
    </row>
    <row r="3370" spans="1:17" ht="75" customHeight="1" x14ac:dyDescent="0.2">
      <c r="A3370" s="331" t="s">
        <v>4891</v>
      </c>
      <c r="B3370" s="169" t="s">
        <v>4879</v>
      </c>
      <c r="C3370" s="151" t="s">
        <v>5315</v>
      </c>
      <c r="D3370" s="164" t="s">
        <v>5316</v>
      </c>
      <c r="E3370" s="372" t="s">
        <v>5356</v>
      </c>
      <c r="F3370" s="166" t="s">
        <v>866</v>
      </c>
      <c r="G3370" s="166">
        <v>80131801</v>
      </c>
      <c r="H3370" s="403" t="s">
        <v>4966</v>
      </c>
      <c r="I3370" s="331">
        <v>10</v>
      </c>
      <c r="J3370" s="403" t="s">
        <v>33</v>
      </c>
      <c r="K3370" s="148">
        <v>16573940</v>
      </c>
      <c r="L3370" s="149">
        <v>1</v>
      </c>
      <c r="M3370" s="169" t="s">
        <v>765</v>
      </c>
      <c r="N3370" s="372" t="s">
        <v>4527</v>
      </c>
      <c r="O3370" s="431"/>
      <c r="P3370" s="166"/>
      <c r="Q3370" s="166"/>
    </row>
    <row r="3371" spans="1:17" ht="75" customHeight="1" x14ac:dyDescent="0.2">
      <c r="A3371" s="331" t="s">
        <v>4886</v>
      </c>
      <c r="B3371" s="169" t="s">
        <v>4887</v>
      </c>
      <c r="C3371" s="151" t="s">
        <v>4901</v>
      </c>
      <c r="D3371" s="164" t="s">
        <v>4902</v>
      </c>
      <c r="E3371" s="372" t="s">
        <v>5356</v>
      </c>
      <c r="F3371" s="166" t="s">
        <v>866</v>
      </c>
      <c r="G3371" s="166">
        <v>80131502</v>
      </c>
      <c r="H3371" s="403" t="s">
        <v>5362</v>
      </c>
      <c r="I3371" s="331">
        <v>10</v>
      </c>
      <c r="J3371" s="403" t="s">
        <v>230</v>
      </c>
      <c r="K3371" s="148">
        <v>1483000</v>
      </c>
      <c r="L3371" s="149">
        <v>1</v>
      </c>
      <c r="M3371" s="169" t="s">
        <v>765</v>
      </c>
      <c r="N3371" s="372" t="s">
        <v>5363</v>
      </c>
      <c r="O3371" s="431" t="s">
        <v>127</v>
      </c>
      <c r="P3371" s="166" t="s">
        <v>127</v>
      </c>
      <c r="Q3371" s="166" t="s">
        <v>5047</v>
      </c>
    </row>
    <row r="3372" spans="1:17" ht="75" customHeight="1" x14ac:dyDescent="0.2">
      <c r="A3372" s="331" t="s">
        <v>4886</v>
      </c>
      <c r="B3372" s="169" t="s">
        <v>4887</v>
      </c>
      <c r="C3372" s="151" t="s">
        <v>4901</v>
      </c>
      <c r="D3372" s="164" t="s">
        <v>4902</v>
      </c>
      <c r="E3372" s="372" t="s">
        <v>5356</v>
      </c>
      <c r="F3372" s="166" t="s">
        <v>866</v>
      </c>
      <c r="G3372" s="166">
        <v>80131502</v>
      </c>
      <c r="H3372" s="403" t="s">
        <v>5364</v>
      </c>
      <c r="I3372" s="331">
        <v>10</v>
      </c>
      <c r="J3372" s="403" t="s">
        <v>33</v>
      </c>
      <c r="K3372" s="148">
        <v>15419850</v>
      </c>
      <c r="L3372" s="149"/>
      <c r="M3372" s="169" t="s">
        <v>765</v>
      </c>
      <c r="N3372" s="372" t="s">
        <v>4527</v>
      </c>
      <c r="O3372" s="431"/>
      <c r="P3372" s="166"/>
      <c r="Q3372" s="166"/>
    </row>
    <row r="3373" spans="1:17" ht="75" customHeight="1" x14ac:dyDescent="0.2">
      <c r="A3373" s="331" t="s">
        <v>4886</v>
      </c>
      <c r="B3373" s="169" t="s">
        <v>4887</v>
      </c>
      <c r="C3373" s="151" t="s">
        <v>4901</v>
      </c>
      <c r="D3373" s="164" t="s">
        <v>4902</v>
      </c>
      <c r="E3373" s="372" t="s">
        <v>5356</v>
      </c>
      <c r="F3373" s="166" t="s">
        <v>866</v>
      </c>
      <c r="G3373" s="166">
        <v>80131502</v>
      </c>
      <c r="H3373" s="403" t="s">
        <v>5365</v>
      </c>
      <c r="I3373" s="331">
        <v>10</v>
      </c>
      <c r="J3373" s="403" t="s">
        <v>33</v>
      </c>
      <c r="K3373" s="148">
        <v>1557150</v>
      </c>
      <c r="L3373" s="149">
        <v>1</v>
      </c>
      <c r="M3373" s="169" t="s">
        <v>765</v>
      </c>
      <c r="N3373" s="372" t="s">
        <v>4527</v>
      </c>
      <c r="O3373" s="431"/>
      <c r="P3373" s="166"/>
      <c r="Q3373" s="166"/>
    </row>
    <row r="3374" spans="1:17" ht="75" customHeight="1" x14ac:dyDescent="0.2">
      <c r="A3374" s="331" t="s">
        <v>5282</v>
      </c>
      <c r="B3374" s="169" t="s">
        <v>5283</v>
      </c>
      <c r="C3374" s="151" t="s">
        <v>5284</v>
      </c>
      <c r="D3374" s="164" t="s">
        <v>5285</v>
      </c>
      <c r="E3374" s="372" t="s">
        <v>5356</v>
      </c>
      <c r="F3374" s="166" t="s">
        <v>866</v>
      </c>
      <c r="G3374" s="166">
        <v>80131502</v>
      </c>
      <c r="H3374" s="403" t="s">
        <v>5366</v>
      </c>
      <c r="I3374" s="331">
        <v>16</v>
      </c>
      <c r="J3374" s="403" t="s">
        <v>230</v>
      </c>
      <c r="K3374" s="148"/>
      <c r="L3374" s="149"/>
      <c r="M3374" s="169" t="s">
        <v>765</v>
      </c>
      <c r="N3374" s="372" t="s">
        <v>5367</v>
      </c>
      <c r="O3374" s="431" t="s">
        <v>127</v>
      </c>
      <c r="P3374" s="166" t="s">
        <v>127</v>
      </c>
      <c r="Q3374" s="166" t="s">
        <v>5047</v>
      </c>
    </row>
    <row r="3375" spans="1:17" ht="75" customHeight="1" x14ac:dyDescent="0.2">
      <c r="A3375" s="331" t="s">
        <v>5282</v>
      </c>
      <c r="B3375" s="169" t="s">
        <v>5283</v>
      </c>
      <c r="C3375" s="151" t="s">
        <v>5284</v>
      </c>
      <c r="D3375" s="164" t="s">
        <v>5285</v>
      </c>
      <c r="E3375" s="372" t="s">
        <v>5356</v>
      </c>
      <c r="F3375" s="166" t="s">
        <v>866</v>
      </c>
      <c r="G3375" s="166">
        <v>80131502</v>
      </c>
      <c r="H3375" s="403" t="s">
        <v>5368</v>
      </c>
      <c r="I3375" s="331">
        <v>16</v>
      </c>
      <c r="J3375" s="403" t="s">
        <v>33</v>
      </c>
      <c r="K3375" s="148"/>
      <c r="L3375" s="149"/>
      <c r="M3375" s="169" t="s">
        <v>765</v>
      </c>
      <c r="N3375" s="372" t="s">
        <v>5367</v>
      </c>
      <c r="O3375" s="431" t="s">
        <v>127</v>
      </c>
      <c r="P3375" s="166" t="s">
        <v>68</v>
      </c>
      <c r="Q3375" s="166" t="s">
        <v>5360</v>
      </c>
    </row>
    <row r="3376" spans="1:17" ht="75" customHeight="1" x14ac:dyDescent="0.2">
      <c r="A3376" s="331" t="s">
        <v>5282</v>
      </c>
      <c r="B3376" s="169" t="s">
        <v>5283</v>
      </c>
      <c r="C3376" s="151" t="s">
        <v>5284</v>
      </c>
      <c r="D3376" s="164" t="s">
        <v>5285</v>
      </c>
      <c r="E3376" s="372" t="s">
        <v>5356</v>
      </c>
      <c r="F3376" s="166" t="s">
        <v>866</v>
      </c>
      <c r="G3376" s="166">
        <v>80131502</v>
      </c>
      <c r="H3376" s="403" t="s">
        <v>5369</v>
      </c>
      <c r="I3376" s="331">
        <v>16</v>
      </c>
      <c r="J3376" s="403" t="s">
        <v>33</v>
      </c>
      <c r="K3376" s="148"/>
      <c r="L3376" s="149"/>
      <c r="M3376" s="169" t="s">
        <v>765</v>
      </c>
      <c r="N3376" s="372" t="s">
        <v>5367</v>
      </c>
      <c r="O3376" s="431" t="s">
        <v>80</v>
      </c>
      <c r="P3376" s="166" t="s">
        <v>901</v>
      </c>
      <c r="Q3376" s="166" t="s">
        <v>5360</v>
      </c>
    </row>
    <row r="3377" spans="1:17" ht="75" customHeight="1" x14ac:dyDescent="0.2">
      <c r="A3377" s="331" t="s">
        <v>4891</v>
      </c>
      <c r="B3377" s="169" t="s">
        <v>4879</v>
      </c>
      <c r="C3377" s="151" t="s">
        <v>5370</v>
      </c>
      <c r="D3377" s="164" t="s">
        <v>5371</v>
      </c>
      <c r="E3377" s="372" t="s">
        <v>5372</v>
      </c>
      <c r="F3377" s="166" t="s">
        <v>870</v>
      </c>
      <c r="G3377" s="166">
        <v>85121800</v>
      </c>
      <c r="H3377" s="403" t="s">
        <v>5373</v>
      </c>
      <c r="I3377" s="331">
        <v>10</v>
      </c>
      <c r="J3377" s="403" t="s">
        <v>33</v>
      </c>
      <c r="K3377" s="148">
        <v>15000000</v>
      </c>
      <c r="L3377" s="149">
        <v>1</v>
      </c>
      <c r="M3377" s="169" t="s">
        <v>765</v>
      </c>
      <c r="N3377" s="372" t="s">
        <v>5374</v>
      </c>
      <c r="O3377" s="431" t="s">
        <v>68</v>
      </c>
      <c r="P3377" s="166" t="s">
        <v>67</v>
      </c>
      <c r="Q3377" s="166" t="s">
        <v>4939</v>
      </c>
    </row>
    <row r="3378" spans="1:17" ht="75" customHeight="1" x14ac:dyDescent="0.2">
      <c r="A3378" s="331" t="s">
        <v>4886</v>
      </c>
      <c r="B3378" s="169" t="s">
        <v>4887</v>
      </c>
      <c r="C3378" s="151" t="s">
        <v>4901</v>
      </c>
      <c r="D3378" s="164" t="s">
        <v>4902</v>
      </c>
      <c r="E3378" s="372" t="s">
        <v>5372</v>
      </c>
      <c r="F3378" s="166" t="s">
        <v>870</v>
      </c>
      <c r="G3378" s="166">
        <v>85121800</v>
      </c>
      <c r="H3378" s="403" t="s">
        <v>5375</v>
      </c>
      <c r="I3378" s="331">
        <v>10</v>
      </c>
      <c r="J3378" s="403" t="s">
        <v>33</v>
      </c>
      <c r="K3378" s="148">
        <v>8000000</v>
      </c>
      <c r="L3378" s="149">
        <v>1</v>
      </c>
      <c r="M3378" s="169" t="s">
        <v>765</v>
      </c>
      <c r="N3378" s="372" t="s">
        <v>5376</v>
      </c>
      <c r="O3378" s="431" t="s">
        <v>68</v>
      </c>
      <c r="P3378" s="166" t="s">
        <v>67</v>
      </c>
      <c r="Q3378" s="166" t="s">
        <v>4939</v>
      </c>
    </row>
    <row r="3379" spans="1:17" ht="75" customHeight="1" x14ac:dyDescent="0.2">
      <c r="A3379" s="331" t="s">
        <v>4868</v>
      </c>
      <c r="B3379" s="169" t="s">
        <v>5152</v>
      </c>
      <c r="C3379" s="154" t="s">
        <v>4870</v>
      </c>
      <c r="D3379" s="155" t="s">
        <v>4871</v>
      </c>
      <c r="E3379" s="372" t="s">
        <v>5372</v>
      </c>
      <c r="F3379" s="166" t="s">
        <v>870</v>
      </c>
      <c r="G3379" s="166">
        <v>80111701</v>
      </c>
      <c r="H3379" s="403" t="s">
        <v>5377</v>
      </c>
      <c r="I3379" s="331">
        <v>16</v>
      </c>
      <c r="J3379" s="403" t="s">
        <v>230</v>
      </c>
      <c r="K3379" s="148">
        <v>7000000</v>
      </c>
      <c r="L3379" s="149">
        <v>1</v>
      </c>
      <c r="M3379" s="169" t="s">
        <v>765</v>
      </c>
      <c r="N3379" s="372" t="s">
        <v>5378</v>
      </c>
      <c r="O3379" s="431" t="s">
        <v>127</v>
      </c>
      <c r="P3379" s="166" t="s">
        <v>127</v>
      </c>
      <c r="Q3379" s="166" t="s">
        <v>5047</v>
      </c>
    </row>
    <row r="3380" spans="1:17" ht="75" customHeight="1" x14ac:dyDescent="0.2">
      <c r="A3380" s="331" t="s">
        <v>4868</v>
      </c>
      <c r="B3380" s="169" t="s">
        <v>5152</v>
      </c>
      <c r="C3380" s="154" t="s">
        <v>4870</v>
      </c>
      <c r="D3380" s="155" t="s">
        <v>4871</v>
      </c>
      <c r="E3380" s="372" t="s">
        <v>5372</v>
      </c>
      <c r="F3380" s="166" t="s">
        <v>870</v>
      </c>
      <c r="G3380" s="166">
        <v>80111701</v>
      </c>
      <c r="H3380" s="403" t="s">
        <v>5379</v>
      </c>
      <c r="I3380" s="331">
        <v>16</v>
      </c>
      <c r="J3380" s="403" t="s">
        <v>33</v>
      </c>
      <c r="K3380" s="148">
        <v>235110000</v>
      </c>
      <c r="L3380" s="149">
        <v>1</v>
      </c>
      <c r="M3380" s="169" t="s">
        <v>765</v>
      </c>
      <c r="N3380" s="372" t="s">
        <v>4527</v>
      </c>
      <c r="O3380" s="431"/>
      <c r="P3380" s="166"/>
      <c r="Q3380" s="166"/>
    </row>
    <row r="3381" spans="1:17" ht="75" customHeight="1" x14ac:dyDescent="0.2">
      <c r="A3381" s="331" t="s">
        <v>4868</v>
      </c>
      <c r="B3381" s="169" t="s">
        <v>5152</v>
      </c>
      <c r="C3381" s="154" t="s">
        <v>4870</v>
      </c>
      <c r="D3381" s="155" t="s">
        <v>4871</v>
      </c>
      <c r="E3381" s="372" t="s">
        <v>5372</v>
      </c>
      <c r="F3381" s="166" t="s">
        <v>870</v>
      </c>
      <c r="G3381" s="166">
        <v>80111701</v>
      </c>
      <c r="H3381" s="403" t="s">
        <v>5380</v>
      </c>
      <c r="I3381" s="331">
        <v>16</v>
      </c>
      <c r="J3381" s="403" t="s">
        <v>33</v>
      </c>
      <c r="K3381" s="148">
        <v>40000000</v>
      </c>
      <c r="L3381" s="149">
        <v>1</v>
      </c>
      <c r="M3381" s="169" t="s">
        <v>765</v>
      </c>
      <c r="N3381" s="372" t="s">
        <v>5378</v>
      </c>
      <c r="O3381" s="431" t="s">
        <v>127</v>
      </c>
      <c r="P3381" s="166" t="s">
        <v>68</v>
      </c>
      <c r="Q3381" s="166" t="s">
        <v>5360</v>
      </c>
    </row>
    <row r="3382" spans="1:17" ht="75" customHeight="1" x14ac:dyDescent="0.2">
      <c r="A3382" s="331" t="s">
        <v>4868</v>
      </c>
      <c r="B3382" s="169" t="s">
        <v>5152</v>
      </c>
      <c r="C3382" s="154" t="s">
        <v>4870</v>
      </c>
      <c r="D3382" s="155" t="s">
        <v>4871</v>
      </c>
      <c r="E3382" s="372" t="s">
        <v>5372</v>
      </c>
      <c r="F3382" s="166" t="s">
        <v>870</v>
      </c>
      <c r="G3382" s="166">
        <v>80111701</v>
      </c>
      <c r="H3382" s="403" t="s">
        <v>5380</v>
      </c>
      <c r="I3382" s="331">
        <v>16</v>
      </c>
      <c r="J3382" s="403" t="s">
        <v>33</v>
      </c>
      <c r="K3382" s="148">
        <v>40000000</v>
      </c>
      <c r="L3382" s="149"/>
      <c r="M3382" s="169" t="s">
        <v>765</v>
      </c>
      <c r="N3382" s="372" t="s">
        <v>5378</v>
      </c>
      <c r="O3382" s="431" t="s">
        <v>127</v>
      </c>
      <c r="P3382" s="166" t="s">
        <v>68</v>
      </c>
      <c r="Q3382" s="166" t="s">
        <v>5360</v>
      </c>
    </row>
    <row r="3383" spans="1:17" ht="75" customHeight="1" x14ac:dyDescent="0.2">
      <c r="A3383" s="331" t="s">
        <v>5267</v>
      </c>
      <c r="B3383" s="169" t="s">
        <v>5268</v>
      </c>
      <c r="C3383" s="151" t="s">
        <v>5269</v>
      </c>
      <c r="D3383" s="164" t="s">
        <v>5270</v>
      </c>
      <c r="E3383" s="372" t="s">
        <v>5372</v>
      </c>
      <c r="F3383" s="166" t="s">
        <v>870</v>
      </c>
      <c r="G3383" s="166">
        <v>80111701</v>
      </c>
      <c r="H3383" s="403" t="s">
        <v>5381</v>
      </c>
      <c r="I3383" s="331">
        <v>16</v>
      </c>
      <c r="J3383" s="403" t="s">
        <v>230</v>
      </c>
      <c r="K3383" s="148">
        <v>3500000</v>
      </c>
      <c r="L3383" s="149">
        <v>1</v>
      </c>
      <c r="M3383" s="169" t="s">
        <v>765</v>
      </c>
      <c r="N3383" s="372" t="s">
        <v>5378</v>
      </c>
      <c r="O3383" s="431" t="s">
        <v>127</v>
      </c>
      <c r="P3383" s="166" t="s">
        <v>127</v>
      </c>
      <c r="Q3383" s="166" t="s">
        <v>5047</v>
      </c>
    </row>
    <row r="3384" spans="1:17" ht="75" customHeight="1" x14ac:dyDescent="0.2">
      <c r="A3384" s="331" t="s">
        <v>5267</v>
      </c>
      <c r="B3384" s="169" t="s">
        <v>5268</v>
      </c>
      <c r="C3384" s="151" t="s">
        <v>5269</v>
      </c>
      <c r="D3384" s="164" t="s">
        <v>5270</v>
      </c>
      <c r="E3384" s="372" t="s">
        <v>5372</v>
      </c>
      <c r="F3384" s="166" t="s">
        <v>870</v>
      </c>
      <c r="G3384" s="166">
        <v>80111701</v>
      </c>
      <c r="H3384" s="403" t="s">
        <v>5382</v>
      </c>
      <c r="I3384" s="331">
        <v>16</v>
      </c>
      <c r="J3384" s="403" t="s">
        <v>33</v>
      </c>
      <c r="K3384" s="148">
        <v>17500000</v>
      </c>
      <c r="L3384" s="149">
        <v>1</v>
      </c>
      <c r="M3384" s="169" t="s">
        <v>765</v>
      </c>
      <c r="N3384" s="372" t="s">
        <v>5378</v>
      </c>
      <c r="O3384" s="431" t="s">
        <v>127</v>
      </c>
      <c r="P3384" s="166" t="s">
        <v>68</v>
      </c>
      <c r="Q3384" s="166" t="s">
        <v>5360</v>
      </c>
    </row>
    <row r="3385" spans="1:17" ht="75" customHeight="1" x14ac:dyDescent="0.2">
      <c r="A3385" s="331" t="s">
        <v>4891</v>
      </c>
      <c r="B3385" s="169" t="s">
        <v>4879</v>
      </c>
      <c r="C3385" s="151" t="s">
        <v>5383</v>
      </c>
      <c r="D3385" s="164" t="s">
        <v>5384</v>
      </c>
      <c r="E3385" s="372" t="s">
        <v>5372</v>
      </c>
      <c r="F3385" s="166" t="s">
        <v>870</v>
      </c>
      <c r="G3385" s="166">
        <v>80111701</v>
      </c>
      <c r="H3385" s="403" t="s">
        <v>5385</v>
      </c>
      <c r="I3385" s="201">
        <v>10</v>
      </c>
      <c r="J3385" s="433" t="s">
        <v>33</v>
      </c>
      <c r="K3385" s="434">
        <v>40000000</v>
      </c>
      <c r="L3385" s="204">
        <v>1</v>
      </c>
      <c r="M3385" s="169" t="s">
        <v>765</v>
      </c>
      <c r="N3385" s="436" t="s">
        <v>5386</v>
      </c>
      <c r="O3385" s="431" t="s">
        <v>127</v>
      </c>
      <c r="P3385" s="166" t="s">
        <v>68</v>
      </c>
      <c r="Q3385" s="166" t="s">
        <v>5360</v>
      </c>
    </row>
    <row r="3386" spans="1:17" ht="75" customHeight="1" x14ac:dyDescent="0.2">
      <c r="A3386" s="331" t="s">
        <v>4891</v>
      </c>
      <c r="B3386" s="169" t="s">
        <v>4879</v>
      </c>
      <c r="C3386" s="151" t="s">
        <v>5315</v>
      </c>
      <c r="D3386" s="164" t="s">
        <v>5316</v>
      </c>
      <c r="E3386" s="372" t="s">
        <v>5387</v>
      </c>
      <c r="F3386" s="166" t="s">
        <v>1310</v>
      </c>
      <c r="G3386" s="166">
        <v>83111500</v>
      </c>
      <c r="H3386" s="403" t="s">
        <v>5388</v>
      </c>
      <c r="I3386" s="331">
        <v>10</v>
      </c>
      <c r="J3386" s="403" t="s">
        <v>33</v>
      </c>
      <c r="K3386" s="148">
        <v>12190521</v>
      </c>
      <c r="L3386" s="149">
        <v>1</v>
      </c>
      <c r="M3386" s="169" t="s">
        <v>765</v>
      </c>
      <c r="N3386" s="372" t="s">
        <v>5319</v>
      </c>
      <c r="O3386" s="431" t="s">
        <v>127</v>
      </c>
      <c r="P3386" s="166" t="s">
        <v>366</v>
      </c>
      <c r="Q3386" s="166" t="s">
        <v>5320</v>
      </c>
    </row>
    <row r="3387" spans="1:17" ht="75" customHeight="1" x14ac:dyDescent="0.2">
      <c r="A3387" s="331" t="s">
        <v>4891</v>
      </c>
      <c r="B3387" s="169" t="s">
        <v>4879</v>
      </c>
      <c r="C3387" s="151" t="s">
        <v>5315</v>
      </c>
      <c r="D3387" s="164" t="s">
        <v>5316</v>
      </c>
      <c r="E3387" s="372" t="s">
        <v>5387</v>
      </c>
      <c r="F3387" s="166" t="s">
        <v>1310</v>
      </c>
      <c r="G3387" s="166">
        <v>83111500</v>
      </c>
      <c r="H3387" s="403" t="s">
        <v>5389</v>
      </c>
      <c r="I3387" s="331">
        <v>10</v>
      </c>
      <c r="J3387" s="403" t="s">
        <v>33</v>
      </c>
      <c r="K3387" s="148">
        <v>20000000</v>
      </c>
      <c r="L3387" s="149">
        <v>1</v>
      </c>
      <c r="M3387" s="169" t="s">
        <v>765</v>
      </c>
      <c r="N3387" s="372" t="s">
        <v>5319</v>
      </c>
      <c r="O3387" s="431" t="s">
        <v>127</v>
      </c>
      <c r="P3387" s="166" t="s">
        <v>366</v>
      </c>
      <c r="Q3387" s="166" t="s">
        <v>5320</v>
      </c>
    </row>
    <row r="3388" spans="1:17" ht="75" customHeight="1" x14ac:dyDescent="0.2">
      <c r="A3388" s="331" t="s">
        <v>4886</v>
      </c>
      <c r="B3388" s="169" t="s">
        <v>4887</v>
      </c>
      <c r="C3388" s="151" t="s">
        <v>4901</v>
      </c>
      <c r="D3388" s="164" t="s">
        <v>4902</v>
      </c>
      <c r="E3388" s="372" t="s">
        <v>5387</v>
      </c>
      <c r="F3388" s="166" t="s">
        <v>1310</v>
      </c>
      <c r="G3388" s="166">
        <v>83111500</v>
      </c>
      <c r="H3388" s="403" t="s">
        <v>5390</v>
      </c>
      <c r="I3388" s="331">
        <v>10</v>
      </c>
      <c r="J3388" s="403" t="s">
        <v>33</v>
      </c>
      <c r="K3388" s="148">
        <v>640000</v>
      </c>
      <c r="L3388" s="149">
        <v>1</v>
      </c>
      <c r="M3388" s="169" t="s">
        <v>765</v>
      </c>
      <c r="N3388" s="372" t="s">
        <v>5319</v>
      </c>
      <c r="O3388" s="431" t="s">
        <v>127</v>
      </c>
      <c r="P3388" s="166" t="s">
        <v>366</v>
      </c>
      <c r="Q3388" s="166" t="s">
        <v>5320</v>
      </c>
    </row>
    <row r="3389" spans="1:17" ht="75" customHeight="1" x14ac:dyDescent="0.2">
      <c r="A3389" s="331" t="s">
        <v>4886</v>
      </c>
      <c r="B3389" s="169" t="s">
        <v>4887</v>
      </c>
      <c r="C3389" s="151" t="s">
        <v>4901</v>
      </c>
      <c r="D3389" s="164" t="s">
        <v>4902</v>
      </c>
      <c r="E3389" s="372" t="s">
        <v>5387</v>
      </c>
      <c r="F3389" s="166" t="s">
        <v>1310</v>
      </c>
      <c r="G3389" s="166">
        <v>83111500</v>
      </c>
      <c r="H3389" s="403" t="s">
        <v>5391</v>
      </c>
      <c r="I3389" s="331">
        <v>10</v>
      </c>
      <c r="J3389" s="403" t="s">
        <v>33</v>
      </c>
      <c r="K3389" s="148">
        <v>4000000</v>
      </c>
      <c r="L3389" s="149">
        <v>1</v>
      </c>
      <c r="M3389" s="169" t="s">
        <v>765</v>
      </c>
      <c r="N3389" s="372" t="s">
        <v>5319</v>
      </c>
      <c r="O3389" s="431" t="s">
        <v>127</v>
      </c>
      <c r="P3389" s="166" t="s">
        <v>366</v>
      </c>
      <c r="Q3389" s="166" t="s">
        <v>5320</v>
      </c>
    </row>
    <row r="3390" spans="1:17" ht="75" customHeight="1" x14ac:dyDescent="0.2">
      <c r="A3390" s="331" t="s">
        <v>4891</v>
      </c>
      <c r="B3390" s="169" t="s">
        <v>4879</v>
      </c>
      <c r="C3390" s="151" t="s">
        <v>5315</v>
      </c>
      <c r="D3390" s="164" t="s">
        <v>5316</v>
      </c>
      <c r="E3390" s="372" t="s">
        <v>5387</v>
      </c>
      <c r="F3390" s="166" t="s">
        <v>1310</v>
      </c>
      <c r="G3390" s="166">
        <v>83111500</v>
      </c>
      <c r="H3390" s="403" t="s">
        <v>4935</v>
      </c>
      <c r="I3390" s="331">
        <v>10</v>
      </c>
      <c r="J3390" s="403" t="s">
        <v>33</v>
      </c>
      <c r="K3390" s="148">
        <v>16239479</v>
      </c>
      <c r="L3390" s="149">
        <v>1</v>
      </c>
      <c r="M3390" s="169" t="s">
        <v>765</v>
      </c>
      <c r="N3390" s="372" t="s">
        <v>4527</v>
      </c>
      <c r="O3390" s="431"/>
      <c r="P3390" s="166"/>
      <c r="Q3390" s="166"/>
    </row>
    <row r="3391" spans="1:17" ht="75" customHeight="1" x14ac:dyDescent="0.2">
      <c r="A3391" s="331" t="s">
        <v>5290</v>
      </c>
      <c r="B3391" s="169" t="s">
        <v>5291</v>
      </c>
      <c r="C3391" s="151" t="s">
        <v>5292</v>
      </c>
      <c r="D3391" s="164" t="s">
        <v>5293</v>
      </c>
      <c r="E3391" s="372" t="s">
        <v>5387</v>
      </c>
      <c r="F3391" s="166" t="s">
        <v>1310</v>
      </c>
      <c r="G3391" s="166">
        <v>78102203</v>
      </c>
      <c r="H3391" s="403" t="s">
        <v>5392</v>
      </c>
      <c r="I3391" s="331">
        <v>10</v>
      </c>
      <c r="J3391" s="403" t="s">
        <v>33</v>
      </c>
      <c r="K3391" s="148">
        <v>1500000</v>
      </c>
      <c r="L3391" s="149">
        <v>1</v>
      </c>
      <c r="M3391" s="169" t="s">
        <v>765</v>
      </c>
      <c r="N3391" s="372" t="s">
        <v>5393</v>
      </c>
      <c r="O3391" s="431"/>
      <c r="P3391" s="166"/>
      <c r="Q3391" s="166"/>
    </row>
    <row r="3392" spans="1:17" ht="75" customHeight="1" x14ac:dyDescent="0.2">
      <c r="A3392" s="331" t="s">
        <v>4891</v>
      </c>
      <c r="B3392" s="169" t="s">
        <v>4879</v>
      </c>
      <c r="C3392" s="151" t="s">
        <v>4953</v>
      </c>
      <c r="D3392" s="164" t="s">
        <v>4954</v>
      </c>
      <c r="E3392" s="372" t="s">
        <v>3961</v>
      </c>
      <c r="F3392" s="166" t="s">
        <v>371</v>
      </c>
      <c r="G3392" s="166">
        <v>76111501</v>
      </c>
      <c r="H3392" s="403" t="s">
        <v>5394</v>
      </c>
      <c r="I3392" s="331">
        <v>10</v>
      </c>
      <c r="J3392" s="403" t="s">
        <v>230</v>
      </c>
      <c r="K3392" s="148">
        <v>71933211.700000003</v>
      </c>
      <c r="L3392" s="149">
        <v>1</v>
      </c>
      <c r="M3392" s="169" t="s">
        <v>765</v>
      </c>
      <c r="N3392" s="372" t="s">
        <v>5395</v>
      </c>
      <c r="O3392" s="431" t="s">
        <v>127</v>
      </c>
      <c r="P3392" s="166" t="s">
        <v>127</v>
      </c>
      <c r="Q3392" s="166" t="s">
        <v>5047</v>
      </c>
    </row>
    <row r="3393" spans="1:17" ht="75" customHeight="1" x14ac:dyDescent="0.2">
      <c r="A3393" s="331" t="s">
        <v>4891</v>
      </c>
      <c r="B3393" s="169" t="s">
        <v>4879</v>
      </c>
      <c r="C3393" s="151" t="s">
        <v>4953</v>
      </c>
      <c r="D3393" s="164" t="s">
        <v>4954</v>
      </c>
      <c r="E3393" s="372" t="s">
        <v>3961</v>
      </c>
      <c r="F3393" s="166" t="s">
        <v>371</v>
      </c>
      <c r="G3393" s="166">
        <v>76111501</v>
      </c>
      <c r="H3393" s="403" t="s">
        <v>5396</v>
      </c>
      <c r="I3393" s="331">
        <v>10</v>
      </c>
      <c r="J3393" s="403" t="s">
        <v>33</v>
      </c>
      <c r="K3393" s="148">
        <v>8000000</v>
      </c>
      <c r="L3393" s="149">
        <v>1</v>
      </c>
      <c r="M3393" s="169" t="s">
        <v>765</v>
      </c>
      <c r="N3393" s="372" t="s">
        <v>5395</v>
      </c>
      <c r="O3393" s="431" t="s">
        <v>127</v>
      </c>
      <c r="P3393" s="166" t="s">
        <v>127</v>
      </c>
      <c r="Q3393" s="166" t="s">
        <v>5047</v>
      </c>
    </row>
    <row r="3394" spans="1:17" ht="75" customHeight="1" x14ac:dyDescent="0.2">
      <c r="A3394" s="331" t="s">
        <v>4891</v>
      </c>
      <c r="B3394" s="169" t="s">
        <v>4879</v>
      </c>
      <c r="C3394" s="151" t="s">
        <v>4953</v>
      </c>
      <c r="D3394" s="164" t="s">
        <v>4954</v>
      </c>
      <c r="E3394" s="372" t="s">
        <v>3961</v>
      </c>
      <c r="F3394" s="166" t="s">
        <v>371</v>
      </c>
      <c r="G3394" s="166">
        <v>76111501</v>
      </c>
      <c r="H3394" s="403" t="s">
        <v>5397</v>
      </c>
      <c r="I3394" s="331">
        <v>10</v>
      </c>
      <c r="J3394" s="403" t="s">
        <v>33</v>
      </c>
      <c r="K3394" s="148">
        <v>437943627.21810907</v>
      </c>
      <c r="L3394" s="149">
        <v>1</v>
      </c>
      <c r="M3394" s="169" t="s">
        <v>765</v>
      </c>
      <c r="N3394" s="372" t="s">
        <v>5395</v>
      </c>
      <c r="O3394" s="431" t="s">
        <v>127</v>
      </c>
      <c r="P3394" s="166" t="s">
        <v>68</v>
      </c>
      <c r="Q3394" s="166" t="s">
        <v>5044</v>
      </c>
    </row>
    <row r="3395" spans="1:17" ht="75" customHeight="1" x14ac:dyDescent="0.2">
      <c r="A3395" s="331" t="s">
        <v>4891</v>
      </c>
      <c r="B3395" s="169" t="s">
        <v>4879</v>
      </c>
      <c r="C3395" s="151" t="s">
        <v>4953</v>
      </c>
      <c r="D3395" s="164" t="s">
        <v>4954</v>
      </c>
      <c r="E3395" s="372" t="s">
        <v>3961</v>
      </c>
      <c r="F3395" s="166" t="s">
        <v>371</v>
      </c>
      <c r="G3395" s="166">
        <v>76111501</v>
      </c>
      <c r="H3395" s="403" t="s">
        <v>5398</v>
      </c>
      <c r="I3395" s="331">
        <v>10</v>
      </c>
      <c r="J3395" s="403" t="s">
        <v>33</v>
      </c>
      <c r="K3395" s="148">
        <v>248566161.08189088</v>
      </c>
      <c r="L3395" s="149">
        <v>1</v>
      </c>
      <c r="M3395" s="169" t="s">
        <v>765</v>
      </c>
      <c r="N3395" s="372" t="s">
        <v>5395</v>
      </c>
      <c r="O3395" s="431" t="s">
        <v>80</v>
      </c>
      <c r="P3395" s="166" t="s">
        <v>901</v>
      </c>
      <c r="Q3395" s="166" t="s">
        <v>5044</v>
      </c>
    </row>
    <row r="3396" spans="1:17" ht="75" customHeight="1" x14ac:dyDescent="0.2">
      <c r="A3396" s="331" t="s">
        <v>4891</v>
      </c>
      <c r="B3396" s="169" t="s">
        <v>4879</v>
      </c>
      <c r="C3396" s="151" t="s">
        <v>4953</v>
      </c>
      <c r="D3396" s="164" t="s">
        <v>4954</v>
      </c>
      <c r="E3396" s="372" t="s">
        <v>3961</v>
      </c>
      <c r="F3396" s="166" t="s">
        <v>371</v>
      </c>
      <c r="G3396" s="166">
        <v>76111501</v>
      </c>
      <c r="H3396" s="403" t="s">
        <v>5399</v>
      </c>
      <c r="I3396" s="331">
        <v>10</v>
      </c>
      <c r="J3396" s="403" t="s">
        <v>33</v>
      </c>
      <c r="K3396" s="148">
        <v>3000000</v>
      </c>
      <c r="L3396" s="149">
        <v>1</v>
      </c>
      <c r="M3396" s="169" t="s">
        <v>765</v>
      </c>
      <c r="N3396" s="372" t="s">
        <v>5400</v>
      </c>
      <c r="O3396" s="431" t="s">
        <v>79</v>
      </c>
      <c r="P3396" s="166" t="s">
        <v>80</v>
      </c>
      <c r="Q3396" s="166" t="s">
        <v>4939</v>
      </c>
    </row>
    <row r="3397" spans="1:17" ht="75" customHeight="1" x14ac:dyDescent="0.2">
      <c r="A3397" s="331" t="s">
        <v>4891</v>
      </c>
      <c r="B3397" s="169" t="s">
        <v>4879</v>
      </c>
      <c r="C3397" s="151" t="s">
        <v>4953</v>
      </c>
      <c r="D3397" s="164" t="s">
        <v>4954</v>
      </c>
      <c r="E3397" s="372" t="s">
        <v>3961</v>
      </c>
      <c r="F3397" s="166" t="s">
        <v>371</v>
      </c>
      <c r="G3397" s="166">
        <v>76111501</v>
      </c>
      <c r="H3397" s="403" t="s">
        <v>5401</v>
      </c>
      <c r="I3397" s="331">
        <v>10</v>
      </c>
      <c r="J3397" s="403" t="s">
        <v>33</v>
      </c>
      <c r="K3397" s="148">
        <v>46997000</v>
      </c>
      <c r="L3397" s="149">
        <v>1</v>
      </c>
      <c r="M3397" s="169" t="s">
        <v>765</v>
      </c>
      <c r="N3397" s="372" t="s">
        <v>5400</v>
      </c>
      <c r="O3397" s="431" t="s">
        <v>79</v>
      </c>
      <c r="P3397" s="166" t="s">
        <v>80</v>
      </c>
      <c r="Q3397" s="166" t="s">
        <v>4939</v>
      </c>
    </row>
    <row r="3398" spans="1:17" ht="75" customHeight="1" x14ac:dyDescent="0.2">
      <c r="A3398" s="331" t="s">
        <v>4886</v>
      </c>
      <c r="B3398" s="169" t="s">
        <v>4887</v>
      </c>
      <c r="C3398" s="151" t="s">
        <v>4901</v>
      </c>
      <c r="D3398" s="164" t="s">
        <v>4902</v>
      </c>
      <c r="E3398" s="372" t="s">
        <v>3961</v>
      </c>
      <c r="F3398" s="166" t="s">
        <v>371</v>
      </c>
      <c r="G3398" s="166">
        <v>76111501</v>
      </c>
      <c r="H3398" s="403" t="s">
        <v>5402</v>
      </c>
      <c r="I3398" s="331">
        <v>10</v>
      </c>
      <c r="J3398" s="403" t="s">
        <v>230</v>
      </c>
      <c r="K3398" s="148">
        <v>24571423.370000001</v>
      </c>
      <c r="L3398" s="149">
        <v>1</v>
      </c>
      <c r="M3398" s="169" t="s">
        <v>765</v>
      </c>
      <c r="N3398" s="372" t="s">
        <v>5395</v>
      </c>
      <c r="O3398" s="431" t="s">
        <v>127</v>
      </c>
      <c r="P3398" s="166" t="s">
        <v>127</v>
      </c>
      <c r="Q3398" s="166" t="s">
        <v>5047</v>
      </c>
    </row>
    <row r="3399" spans="1:17" ht="75" customHeight="1" x14ac:dyDescent="0.2">
      <c r="A3399" s="331" t="s">
        <v>4886</v>
      </c>
      <c r="B3399" s="169" t="s">
        <v>4887</v>
      </c>
      <c r="C3399" s="151" t="s">
        <v>4901</v>
      </c>
      <c r="D3399" s="164" t="s">
        <v>4902</v>
      </c>
      <c r="E3399" s="372" t="s">
        <v>3961</v>
      </c>
      <c r="F3399" s="166" t="s">
        <v>371</v>
      </c>
      <c r="G3399" s="166">
        <v>76111501</v>
      </c>
      <c r="H3399" s="403" t="s">
        <v>5403</v>
      </c>
      <c r="I3399" s="331">
        <v>10</v>
      </c>
      <c r="J3399" s="403" t="s">
        <v>33</v>
      </c>
      <c r="K3399" s="148">
        <v>3000000</v>
      </c>
      <c r="L3399" s="149">
        <v>1</v>
      </c>
      <c r="M3399" s="169" t="s">
        <v>765</v>
      </c>
      <c r="N3399" s="372" t="s">
        <v>5395</v>
      </c>
      <c r="O3399" s="431" t="s">
        <v>127</v>
      </c>
      <c r="P3399" s="166" t="s">
        <v>127</v>
      </c>
      <c r="Q3399" s="166" t="s">
        <v>5047</v>
      </c>
    </row>
    <row r="3400" spans="1:17" ht="75" customHeight="1" x14ac:dyDescent="0.2">
      <c r="A3400" s="331" t="s">
        <v>4886</v>
      </c>
      <c r="B3400" s="169" t="s">
        <v>4887</v>
      </c>
      <c r="C3400" s="151" t="s">
        <v>4901</v>
      </c>
      <c r="D3400" s="164" t="s">
        <v>4902</v>
      </c>
      <c r="E3400" s="372" t="s">
        <v>3961</v>
      </c>
      <c r="F3400" s="166" t="s">
        <v>371</v>
      </c>
      <c r="G3400" s="166">
        <v>76111501</v>
      </c>
      <c r="H3400" s="403" t="s">
        <v>5404</v>
      </c>
      <c r="I3400" s="331">
        <v>10</v>
      </c>
      <c r="J3400" s="403" t="s">
        <v>33</v>
      </c>
      <c r="K3400" s="148">
        <v>135748614.57357454</v>
      </c>
      <c r="L3400" s="149">
        <v>1</v>
      </c>
      <c r="M3400" s="169" t="s">
        <v>765</v>
      </c>
      <c r="N3400" s="372" t="s">
        <v>5395</v>
      </c>
      <c r="O3400" s="431" t="s">
        <v>127</v>
      </c>
      <c r="P3400" s="166" t="s">
        <v>68</v>
      </c>
      <c r="Q3400" s="166" t="s">
        <v>5044</v>
      </c>
    </row>
    <row r="3401" spans="1:17" ht="75" customHeight="1" x14ac:dyDescent="0.2">
      <c r="A3401" s="331" t="s">
        <v>4886</v>
      </c>
      <c r="B3401" s="169" t="s">
        <v>4887</v>
      </c>
      <c r="C3401" s="151" t="s">
        <v>4901</v>
      </c>
      <c r="D3401" s="164" t="s">
        <v>4902</v>
      </c>
      <c r="E3401" s="372" t="s">
        <v>3961</v>
      </c>
      <c r="F3401" s="166" t="s">
        <v>371</v>
      </c>
      <c r="G3401" s="166">
        <v>76111501</v>
      </c>
      <c r="H3401" s="403" t="s">
        <v>5405</v>
      </c>
      <c r="I3401" s="331">
        <v>10</v>
      </c>
      <c r="J3401" s="403" t="s">
        <v>33</v>
      </c>
      <c r="K3401" s="148">
        <v>76679962.056425452</v>
      </c>
      <c r="L3401" s="149">
        <v>1</v>
      </c>
      <c r="M3401" s="169" t="s">
        <v>765</v>
      </c>
      <c r="N3401" s="372" t="s">
        <v>5395</v>
      </c>
      <c r="O3401" s="431" t="s">
        <v>80</v>
      </c>
      <c r="P3401" s="166" t="s">
        <v>901</v>
      </c>
      <c r="Q3401" s="166" t="s">
        <v>5044</v>
      </c>
    </row>
    <row r="3402" spans="1:17" ht="75" customHeight="1" x14ac:dyDescent="0.2">
      <c r="A3402" s="331" t="s">
        <v>4886</v>
      </c>
      <c r="B3402" s="169" t="s">
        <v>4887</v>
      </c>
      <c r="C3402" s="151" t="s">
        <v>4901</v>
      </c>
      <c r="D3402" s="164" t="s">
        <v>4902</v>
      </c>
      <c r="E3402" s="372" t="s">
        <v>3961</v>
      </c>
      <c r="F3402" s="166" t="s">
        <v>371</v>
      </c>
      <c r="G3402" s="166">
        <v>76111501</v>
      </c>
      <c r="H3402" s="403" t="s">
        <v>5406</v>
      </c>
      <c r="I3402" s="331">
        <v>10</v>
      </c>
      <c r="J3402" s="403" t="s">
        <v>33</v>
      </c>
      <c r="K3402" s="148">
        <v>20000000</v>
      </c>
      <c r="L3402" s="149">
        <v>1</v>
      </c>
      <c r="M3402" s="169" t="s">
        <v>765</v>
      </c>
      <c r="N3402" s="372" t="s">
        <v>5407</v>
      </c>
      <c r="O3402" s="431" t="s">
        <v>35</v>
      </c>
      <c r="P3402" s="166" t="s">
        <v>36</v>
      </c>
      <c r="Q3402" s="166" t="s">
        <v>4939</v>
      </c>
    </row>
    <row r="3403" spans="1:17" ht="75" customHeight="1" x14ac:dyDescent="0.2">
      <c r="A3403" s="331" t="s">
        <v>4886</v>
      </c>
      <c r="B3403" s="169" t="s">
        <v>4887</v>
      </c>
      <c r="C3403" s="151" t="s">
        <v>4901</v>
      </c>
      <c r="D3403" s="164" t="s">
        <v>4902</v>
      </c>
      <c r="E3403" s="372" t="s">
        <v>3961</v>
      </c>
      <c r="F3403" s="166" t="s">
        <v>371</v>
      </c>
      <c r="G3403" s="166">
        <v>76111501</v>
      </c>
      <c r="H3403" s="403" t="s">
        <v>5408</v>
      </c>
      <c r="I3403" s="331">
        <v>10</v>
      </c>
      <c r="J3403" s="403" t="s">
        <v>33</v>
      </c>
      <c r="K3403" s="148">
        <v>15000000</v>
      </c>
      <c r="L3403" s="149">
        <v>1</v>
      </c>
      <c r="M3403" s="169" t="s">
        <v>765</v>
      </c>
      <c r="N3403" s="372" t="s">
        <v>5400</v>
      </c>
      <c r="O3403" s="431" t="s">
        <v>79</v>
      </c>
      <c r="P3403" s="166" t="s">
        <v>80</v>
      </c>
      <c r="Q3403" s="166" t="s">
        <v>4939</v>
      </c>
    </row>
    <row r="3404" spans="1:17" ht="75" customHeight="1" x14ac:dyDescent="0.2">
      <c r="A3404" s="331" t="s">
        <v>4946</v>
      </c>
      <c r="B3404" s="169" t="s">
        <v>4947</v>
      </c>
      <c r="C3404" s="151" t="s">
        <v>4901</v>
      </c>
      <c r="D3404" s="164" t="s">
        <v>4902</v>
      </c>
      <c r="E3404" s="372" t="s">
        <v>3961</v>
      </c>
      <c r="F3404" s="166" t="s">
        <v>371</v>
      </c>
      <c r="G3404" s="166">
        <v>76111501</v>
      </c>
      <c r="H3404" s="403" t="s">
        <v>5409</v>
      </c>
      <c r="I3404" s="331">
        <v>10</v>
      </c>
      <c r="J3404" s="403" t="s">
        <v>230</v>
      </c>
      <c r="K3404" s="148">
        <v>19999576.289999999</v>
      </c>
      <c r="L3404" s="149">
        <v>1</v>
      </c>
      <c r="M3404" s="169" t="s">
        <v>765</v>
      </c>
      <c r="N3404" s="372" t="s">
        <v>5395</v>
      </c>
      <c r="O3404" s="431" t="s">
        <v>127</v>
      </c>
      <c r="P3404" s="166" t="s">
        <v>127</v>
      </c>
      <c r="Q3404" s="166" t="s">
        <v>5047</v>
      </c>
    </row>
    <row r="3405" spans="1:17" ht="75" customHeight="1" x14ac:dyDescent="0.2">
      <c r="A3405" s="331" t="s">
        <v>4946</v>
      </c>
      <c r="B3405" s="169" t="s">
        <v>4947</v>
      </c>
      <c r="C3405" s="151" t="s">
        <v>4901</v>
      </c>
      <c r="D3405" s="164" t="s">
        <v>4902</v>
      </c>
      <c r="E3405" s="372" t="s">
        <v>3961</v>
      </c>
      <c r="F3405" s="166" t="s">
        <v>371</v>
      </c>
      <c r="G3405" s="166">
        <v>76111501</v>
      </c>
      <c r="H3405" s="403" t="s">
        <v>5410</v>
      </c>
      <c r="I3405" s="331">
        <v>10</v>
      </c>
      <c r="J3405" s="403" t="s">
        <v>33</v>
      </c>
      <c r="K3405" s="148">
        <v>2500000</v>
      </c>
      <c r="L3405" s="149">
        <v>1</v>
      </c>
      <c r="M3405" s="169" t="s">
        <v>765</v>
      </c>
      <c r="N3405" s="372" t="s">
        <v>5395</v>
      </c>
      <c r="O3405" s="431" t="s">
        <v>127</v>
      </c>
      <c r="P3405" s="166" t="s">
        <v>127</v>
      </c>
      <c r="Q3405" s="166" t="s">
        <v>5047</v>
      </c>
    </row>
    <row r="3406" spans="1:17" ht="75" customHeight="1" x14ac:dyDescent="0.2">
      <c r="A3406" s="331" t="s">
        <v>4946</v>
      </c>
      <c r="B3406" s="169" t="s">
        <v>4947</v>
      </c>
      <c r="C3406" s="151" t="s">
        <v>4901</v>
      </c>
      <c r="D3406" s="164" t="s">
        <v>4902</v>
      </c>
      <c r="E3406" s="372" t="s">
        <v>3961</v>
      </c>
      <c r="F3406" s="166" t="s">
        <v>371</v>
      </c>
      <c r="G3406" s="166">
        <v>76111501</v>
      </c>
      <c r="H3406" s="403" t="s">
        <v>5411</v>
      </c>
      <c r="I3406" s="331">
        <v>10</v>
      </c>
      <c r="J3406" s="403" t="s">
        <v>33</v>
      </c>
      <c r="K3406" s="148">
        <v>113641558.06367637</v>
      </c>
      <c r="L3406" s="149">
        <v>1</v>
      </c>
      <c r="M3406" s="169" t="s">
        <v>765</v>
      </c>
      <c r="N3406" s="372" t="s">
        <v>5395</v>
      </c>
      <c r="O3406" s="431" t="s">
        <v>127</v>
      </c>
      <c r="P3406" s="166" t="s">
        <v>68</v>
      </c>
      <c r="Q3406" s="166" t="s">
        <v>5044</v>
      </c>
    </row>
    <row r="3407" spans="1:17" ht="75" customHeight="1" x14ac:dyDescent="0.2">
      <c r="A3407" s="331" t="s">
        <v>4946</v>
      </c>
      <c r="B3407" s="169" t="s">
        <v>4947</v>
      </c>
      <c r="C3407" s="151" t="s">
        <v>4901</v>
      </c>
      <c r="D3407" s="164" t="s">
        <v>4902</v>
      </c>
      <c r="E3407" s="372" t="s">
        <v>3961</v>
      </c>
      <c r="F3407" s="166" t="s">
        <v>371</v>
      </c>
      <c r="G3407" s="166">
        <v>76111501</v>
      </c>
      <c r="H3407" s="403" t="s">
        <v>5412</v>
      </c>
      <c r="I3407" s="331">
        <v>10</v>
      </c>
      <c r="J3407" s="403" t="s">
        <v>33</v>
      </c>
      <c r="K3407" s="148">
        <v>64188865.646323636</v>
      </c>
      <c r="L3407" s="149">
        <v>1</v>
      </c>
      <c r="M3407" s="169" t="s">
        <v>765</v>
      </c>
      <c r="N3407" s="372" t="s">
        <v>5395</v>
      </c>
      <c r="O3407" s="431" t="s">
        <v>80</v>
      </c>
      <c r="P3407" s="166" t="s">
        <v>901</v>
      </c>
      <c r="Q3407" s="166" t="s">
        <v>5044</v>
      </c>
    </row>
    <row r="3408" spans="1:17" ht="75" customHeight="1" x14ac:dyDescent="0.2">
      <c r="A3408" s="331" t="s">
        <v>5282</v>
      </c>
      <c r="B3408" s="169" t="s">
        <v>3641</v>
      </c>
      <c r="C3408" s="151" t="s">
        <v>5284</v>
      </c>
      <c r="D3408" s="164" t="s">
        <v>5285</v>
      </c>
      <c r="E3408" s="372" t="s">
        <v>3961</v>
      </c>
      <c r="F3408" s="166" t="s">
        <v>371</v>
      </c>
      <c r="G3408" s="166">
        <v>76111501</v>
      </c>
      <c r="H3408" s="403" t="s">
        <v>5413</v>
      </c>
      <c r="I3408" s="331">
        <v>16</v>
      </c>
      <c r="J3408" s="403" t="s">
        <v>230</v>
      </c>
      <c r="K3408" s="148"/>
      <c r="L3408" s="149"/>
      <c r="M3408" s="169" t="s">
        <v>765</v>
      </c>
      <c r="N3408" s="372" t="s">
        <v>5395</v>
      </c>
      <c r="O3408" s="431" t="s">
        <v>127</v>
      </c>
      <c r="P3408" s="166" t="s">
        <v>127</v>
      </c>
      <c r="Q3408" s="166" t="s">
        <v>5047</v>
      </c>
    </row>
    <row r="3409" spans="1:17" ht="75" customHeight="1" x14ac:dyDescent="0.2">
      <c r="A3409" s="331" t="s">
        <v>5282</v>
      </c>
      <c r="B3409" s="169" t="s">
        <v>3641</v>
      </c>
      <c r="C3409" s="151" t="s">
        <v>5284</v>
      </c>
      <c r="D3409" s="164" t="s">
        <v>5285</v>
      </c>
      <c r="E3409" s="372" t="s">
        <v>3961</v>
      </c>
      <c r="F3409" s="166" t="s">
        <v>371</v>
      </c>
      <c r="G3409" s="166">
        <v>76111501</v>
      </c>
      <c r="H3409" s="403" t="s">
        <v>5414</v>
      </c>
      <c r="I3409" s="331">
        <v>16</v>
      </c>
      <c r="J3409" s="403" t="s">
        <v>33</v>
      </c>
      <c r="K3409" s="148"/>
      <c r="L3409" s="149"/>
      <c r="M3409" s="169" t="s">
        <v>765</v>
      </c>
      <c r="N3409" s="372" t="s">
        <v>5395</v>
      </c>
      <c r="O3409" s="431" t="s">
        <v>127</v>
      </c>
      <c r="P3409" s="166" t="s">
        <v>127</v>
      </c>
      <c r="Q3409" s="166" t="s">
        <v>5047</v>
      </c>
    </row>
    <row r="3410" spans="1:17" ht="75" customHeight="1" x14ac:dyDescent="0.2">
      <c r="A3410" s="331" t="s">
        <v>5282</v>
      </c>
      <c r="B3410" s="169" t="s">
        <v>3641</v>
      </c>
      <c r="C3410" s="151" t="s">
        <v>5284</v>
      </c>
      <c r="D3410" s="164" t="s">
        <v>5285</v>
      </c>
      <c r="E3410" s="372" t="s">
        <v>3961</v>
      </c>
      <c r="F3410" s="166" t="s">
        <v>371</v>
      </c>
      <c r="G3410" s="166">
        <v>76111501</v>
      </c>
      <c r="H3410" s="403" t="s">
        <v>5415</v>
      </c>
      <c r="I3410" s="331">
        <v>16</v>
      </c>
      <c r="J3410" s="403" t="s">
        <v>33</v>
      </c>
      <c r="K3410" s="148"/>
      <c r="L3410" s="149"/>
      <c r="M3410" s="169" t="s">
        <v>765</v>
      </c>
      <c r="N3410" s="372" t="s">
        <v>5395</v>
      </c>
      <c r="O3410" s="431" t="s">
        <v>127</v>
      </c>
      <c r="P3410" s="166" t="s">
        <v>68</v>
      </c>
      <c r="Q3410" s="166" t="s">
        <v>5044</v>
      </c>
    </row>
    <row r="3411" spans="1:17" ht="75" customHeight="1" x14ac:dyDescent="0.2">
      <c r="A3411" s="331" t="s">
        <v>5282</v>
      </c>
      <c r="B3411" s="169" t="s">
        <v>3641</v>
      </c>
      <c r="C3411" s="151" t="s">
        <v>5284</v>
      </c>
      <c r="D3411" s="164" t="s">
        <v>5285</v>
      </c>
      <c r="E3411" s="372" t="s">
        <v>3961</v>
      </c>
      <c r="F3411" s="166" t="s">
        <v>371</v>
      </c>
      <c r="G3411" s="166">
        <v>76111501</v>
      </c>
      <c r="H3411" s="403" t="s">
        <v>5416</v>
      </c>
      <c r="I3411" s="331">
        <v>16</v>
      </c>
      <c r="J3411" s="403" t="s">
        <v>33</v>
      </c>
      <c r="K3411" s="148"/>
      <c r="L3411" s="149"/>
      <c r="M3411" s="169" t="s">
        <v>765</v>
      </c>
      <c r="N3411" s="372" t="s">
        <v>5395</v>
      </c>
      <c r="O3411" s="431" t="s">
        <v>80</v>
      </c>
      <c r="P3411" s="166" t="s">
        <v>901</v>
      </c>
      <c r="Q3411" s="166" t="s">
        <v>5044</v>
      </c>
    </row>
    <row r="3412" spans="1:17" ht="75" customHeight="1" x14ac:dyDescent="0.2">
      <c r="A3412" s="331" t="s">
        <v>5282</v>
      </c>
      <c r="B3412" s="169" t="s">
        <v>3641</v>
      </c>
      <c r="C3412" s="151" t="s">
        <v>5284</v>
      </c>
      <c r="D3412" s="164" t="s">
        <v>5285</v>
      </c>
      <c r="E3412" s="372" t="s">
        <v>3961</v>
      </c>
      <c r="F3412" s="166" t="s">
        <v>371</v>
      </c>
      <c r="G3412" s="166">
        <v>76111501</v>
      </c>
      <c r="H3412" s="403" t="s">
        <v>5417</v>
      </c>
      <c r="I3412" s="331">
        <v>16</v>
      </c>
      <c r="J3412" s="403" t="s">
        <v>33</v>
      </c>
      <c r="K3412" s="148"/>
      <c r="L3412" s="149"/>
      <c r="M3412" s="169" t="s">
        <v>765</v>
      </c>
      <c r="N3412" s="372" t="s">
        <v>5407</v>
      </c>
      <c r="O3412" s="431" t="s">
        <v>35</v>
      </c>
      <c r="P3412" s="166" t="s">
        <v>36</v>
      </c>
      <c r="Q3412" s="166" t="s">
        <v>4939</v>
      </c>
    </row>
    <row r="3413" spans="1:17" ht="75" customHeight="1" x14ac:dyDescent="0.2">
      <c r="A3413" s="331" t="s">
        <v>5017</v>
      </c>
      <c r="B3413" s="169" t="s">
        <v>5018</v>
      </c>
      <c r="C3413" s="151" t="s">
        <v>5019</v>
      </c>
      <c r="D3413" s="164" t="s">
        <v>5020</v>
      </c>
      <c r="E3413" s="372" t="s">
        <v>3961</v>
      </c>
      <c r="F3413" s="166" t="s">
        <v>371</v>
      </c>
      <c r="G3413" s="166">
        <v>76111501</v>
      </c>
      <c r="H3413" s="403" t="s">
        <v>5418</v>
      </c>
      <c r="I3413" s="331">
        <v>16</v>
      </c>
      <c r="J3413" s="403" t="s">
        <v>230</v>
      </c>
      <c r="K3413" s="148"/>
      <c r="L3413" s="149"/>
      <c r="M3413" s="169" t="s">
        <v>765</v>
      </c>
      <c r="N3413" s="372" t="s">
        <v>5395</v>
      </c>
      <c r="O3413" s="431" t="s">
        <v>127</v>
      </c>
      <c r="P3413" s="166" t="s">
        <v>127</v>
      </c>
      <c r="Q3413" s="166" t="s">
        <v>5047</v>
      </c>
    </row>
    <row r="3414" spans="1:17" ht="75" customHeight="1" x14ac:dyDescent="0.2">
      <c r="A3414" s="331" t="s">
        <v>5017</v>
      </c>
      <c r="B3414" s="169" t="s">
        <v>5018</v>
      </c>
      <c r="C3414" s="151" t="s">
        <v>5019</v>
      </c>
      <c r="D3414" s="164" t="s">
        <v>5020</v>
      </c>
      <c r="E3414" s="372" t="s">
        <v>3961</v>
      </c>
      <c r="F3414" s="166" t="s">
        <v>371</v>
      </c>
      <c r="G3414" s="166">
        <v>76111501</v>
      </c>
      <c r="H3414" s="403" t="s">
        <v>5419</v>
      </c>
      <c r="I3414" s="331">
        <v>16</v>
      </c>
      <c r="J3414" s="403" t="s">
        <v>230</v>
      </c>
      <c r="K3414" s="148"/>
      <c r="L3414" s="149"/>
      <c r="M3414" s="169" t="s">
        <v>765</v>
      </c>
      <c r="N3414" s="372" t="s">
        <v>5420</v>
      </c>
      <c r="O3414" s="431" t="s">
        <v>127</v>
      </c>
      <c r="P3414" s="166" t="s">
        <v>127</v>
      </c>
      <c r="Q3414" s="166" t="s">
        <v>5047</v>
      </c>
    </row>
    <row r="3415" spans="1:17" ht="75" customHeight="1" x14ac:dyDescent="0.2">
      <c r="A3415" s="331" t="s">
        <v>5017</v>
      </c>
      <c r="B3415" s="169" t="s">
        <v>5018</v>
      </c>
      <c r="C3415" s="151" t="s">
        <v>5019</v>
      </c>
      <c r="D3415" s="164" t="s">
        <v>5020</v>
      </c>
      <c r="E3415" s="372" t="s">
        <v>3961</v>
      </c>
      <c r="F3415" s="166" t="s">
        <v>371</v>
      </c>
      <c r="G3415" s="166">
        <v>76111501</v>
      </c>
      <c r="H3415" s="403" t="s">
        <v>5421</v>
      </c>
      <c r="I3415" s="331">
        <v>16</v>
      </c>
      <c r="J3415" s="403" t="s">
        <v>33</v>
      </c>
      <c r="K3415" s="148"/>
      <c r="L3415" s="149"/>
      <c r="M3415" s="169" t="s">
        <v>765</v>
      </c>
      <c r="N3415" s="372" t="s">
        <v>5395</v>
      </c>
      <c r="O3415" s="431" t="s">
        <v>127</v>
      </c>
      <c r="P3415" s="166" t="s">
        <v>127</v>
      </c>
      <c r="Q3415" s="166" t="s">
        <v>5047</v>
      </c>
    </row>
    <row r="3416" spans="1:17" ht="75" customHeight="1" x14ac:dyDescent="0.2">
      <c r="A3416" s="331" t="s">
        <v>5017</v>
      </c>
      <c r="B3416" s="169" t="s">
        <v>5018</v>
      </c>
      <c r="C3416" s="151" t="s">
        <v>5019</v>
      </c>
      <c r="D3416" s="164" t="s">
        <v>5020</v>
      </c>
      <c r="E3416" s="372" t="s">
        <v>3961</v>
      </c>
      <c r="F3416" s="166" t="s">
        <v>371</v>
      </c>
      <c r="G3416" s="166">
        <v>76111501</v>
      </c>
      <c r="H3416" s="403" t="s">
        <v>5422</v>
      </c>
      <c r="I3416" s="331">
        <v>16</v>
      </c>
      <c r="J3416" s="403" t="s">
        <v>33</v>
      </c>
      <c r="K3416" s="148"/>
      <c r="L3416" s="149"/>
      <c r="M3416" s="169" t="s">
        <v>765</v>
      </c>
      <c r="N3416" s="372" t="s">
        <v>5395</v>
      </c>
      <c r="O3416" s="431" t="s">
        <v>127</v>
      </c>
      <c r="P3416" s="166" t="s">
        <v>68</v>
      </c>
      <c r="Q3416" s="166" t="s">
        <v>5044</v>
      </c>
    </row>
    <row r="3417" spans="1:17" ht="75" customHeight="1" x14ac:dyDescent="0.2">
      <c r="A3417" s="331" t="s">
        <v>5017</v>
      </c>
      <c r="B3417" s="169" t="s">
        <v>5018</v>
      </c>
      <c r="C3417" s="151" t="s">
        <v>5019</v>
      </c>
      <c r="D3417" s="164" t="s">
        <v>5020</v>
      </c>
      <c r="E3417" s="372" t="s">
        <v>3961</v>
      </c>
      <c r="F3417" s="166" t="s">
        <v>371</v>
      </c>
      <c r="G3417" s="166">
        <v>76111501</v>
      </c>
      <c r="H3417" s="403" t="s">
        <v>5423</v>
      </c>
      <c r="I3417" s="331">
        <v>16</v>
      </c>
      <c r="J3417" s="403" t="s">
        <v>33</v>
      </c>
      <c r="K3417" s="148"/>
      <c r="L3417" s="149"/>
      <c r="M3417" s="169" t="s">
        <v>765</v>
      </c>
      <c r="N3417" s="372" t="s">
        <v>5420</v>
      </c>
      <c r="O3417" s="431" t="s">
        <v>68</v>
      </c>
      <c r="P3417" s="166" t="s">
        <v>67</v>
      </c>
      <c r="Q3417" s="166" t="s">
        <v>4939</v>
      </c>
    </row>
    <row r="3418" spans="1:17" ht="75" customHeight="1" x14ac:dyDescent="0.2">
      <c r="A3418" s="331" t="s">
        <v>5017</v>
      </c>
      <c r="B3418" s="169" t="s">
        <v>5018</v>
      </c>
      <c r="C3418" s="151" t="s">
        <v>5019</v>
      </c>
      <c r="D3418" s="164" t="s">
        <v>5020</v>
      </c>
      <c r="E3418" s="372" t="s">
        <v>3961</v>
      </c>
      <c r="F3418" s="166" t="s">
        <v>371</v>
      </c>
      <c r="G3418" s="166">
        <v>76111501</v>
      </c>
      <c r="H3418" s="403" t="s">
        <v>5424</v>
      </c>
      <c r="I3418" s="331">
        <v>16</v>
      </c>
      <c r="J3418" s="403" t="s">
        <v>33</v>
      </c>
      <c r="K3418" s="148"/>
      <c r="L3418" s="149"/>
      <c r="M3418" s="169" t="s">
        <v>765</v>
      </c>
      <c r="N3418" s="372" t="s">
        <v>5395</v>
      </c>
      <c r="O3418" s="431" t="s">
        <v>80</v>
      </c>
      <c r="P3418" s="166" t="s">
        <v>901</v>
      </c>
      <c r="Q3418" s="166" t="s">
        <v>5044</v>
      </c>
    </row>
    <row r="3419" spans="1:17" ht="75" customHeight="1" x14ac:dyDescent="0.2">
      <c r="A3419" s="331" t="s">
        <v>5017</v>
      </c>
      <c r="B3419" s="169" t="s">
        <v>5018</v>
      </c>
      <c r="C3419" s="151" t="s">
        <v>5019</v>
      </c>
      <c r="D3419" s="164" t="s">
        <v>5020</v>
      </c>
      <c r="E3419" s="372" t="s">
        <v>3961</v>
      </c>
      <c r="F3419" s="166" t="s">
        <v>371</v>
      </c>
      <c r="G3419" s="166">
        <v>76111501</v>
      </c>
      <c r="H3419" s="403" t="s">
        <v>5425</v>
      </c>
      <c r="I3419" s="331">
        <v>16</v>
      </c>
      <c r="J3419" s="403" t="s">
        <v>33</v>
      </c>
      <c r="K3419" s="148"/>
      <c r="L3419" s="149"/>
      <c r="M3419" s="169" t="s">
        <v>765</v>
      </c>
      <c r="N3419" s="372" t="s">
        <v>5420</v>
      </c>
      <c r="O3419" s="431" t="s">
        <v>901</v>
      </c>
      <c r="P3419" s="166" t="s">
        <v>1239</v>
      </c>
      <c r="Q3419" s="166" t="s">
        <v>4939</v>
      </c>
    </row>
    <row r="3420" spans="1:17" ht="75" customHeight="1" x14ac:dyDescent="0.2">
      <c r="A3420" s="331" t="s">
        <v>5017</v>
      </c>
      <c r="B3420" s="169" t="s">
        <v>5018</v>
      </c>
      <c r="C3420" s="151" t="s">
        <v>5019</v>
      </c>
      <c r="D3420" s="164" t="s">
        <v>5020</v>
      </c>
      <c r="E3420" s="372" t="s">
        <v>3961</v>
      </c>
      <c r="F3420" s="166" t="s">
        <v>371</v>
      </c>
      <c r="G3420" s="166">
        <v>76111501</v>
      </c>
      <c r="H3420" s="403" t="s">
        <v>5426</v>
      </c>
      <c r="I3420" s="331">
        <v>16</v>
      </c>
      <c r="J3420" s="403" t="s">
        <v>33</v>
      </c>
      <c r="K3420" s="148"/>
      <c r="L3420" s="149"/>
      <c r="M3420" s="169" t="s">
        <v>765</v>
      </c>
      <c r="N3420" s="372" t="s">
        <v>5407</v>
      </c>
      <c r="O3420" s="431" t="s">
        <v>35</v>
      </c>
      <c r="P3420" s="166" t="s">
        <v>36</v>
      </c>
      <c r="Q3420" s="166" t="s">
        <v>4939</v>
      </c>
    </row>
    <row r="3421" spans="1:17" ht="75" customHeight="1" x14ac:dyDescent="0.2">
      <c r="A3421" s="331" t="s">
        <v>5017</v>
      </c>
      <c r="B3421" s="169" t="s">
        <v>5018</v>
      </c>
      <c r="C3421" s="151" t="s">
        <v>5019</v>
      </c>
      <c r="D3421" s="164" t="s">
        <v>5020</v>
      </c>
      <c r="E3421" s="372" t="s">
        <v>3961</v>
      </c>
      <c r="F3421" s="166" t="s">
        <v>371</v>
      </c>
      <c r="G3421" s="166">
        <v>76111501</v>
      </c>
      <c r="H3421" s="403" t="s">
        <v>5427</v>
      </c>
      <c r="I3421" s="331">
        <v>16</v>
      </c>
      <c r="J3421" s="403" t="s">
        <v>33</v>
      </c>
      <c r="K3421" s="148"/>
      <c r="L3421" s="149"/>
      <c r="M3421" s="169" t="s">
        <v>765</v>
      </c>
      <c r="N3421" s="372" t="s">
        <v>5400</v>
      </c>
      <c r="O3421" s="431" t="s">
        <v>79</v>
      </c>
      <c r="P3421" s="166" t="s">
        <v>80</v>
      </c>
      <c r="Q3421" s="166" t="s">
        <v>4939</v>
      </c>
    </row>
    <row r="3422" spans="1:17" ht="75" customHeight="1" x14ac:dyDescent="0.2">
      <c r="A3422" s="331" t="s">
        <v>5028</v>
      </c>
      <c r="B3422" s="169" t="s">
        <v>4565</v>
      </c>
      <c r="C3422" s="151" t="s">
        <v>5029</v>
      </c>
      <c r="D3422" s="164" t="s">
        <v>5030</v>
      </c>
      <c r="E3422" s="372" t="s">
        <v>3961</v>
      </c>
      <c r="F3422" s="166" t="s">
        <v>371</v>
      </c>
      <c r="G3422" s="166">
        <v>76111501</v>
      </c>
      <c r="H3422" s="403" t="s">
        <v>5428</v>
      </c>
      <c r="I3422" s="331">
        <v>16</v>
      </c>
      <c r="J3422" s="403" t="s">
        <v>230</v>
      </c>
      <c r="K3422" s="148"/>
      <c r="L3422" s="149"/>
      <c r="M3422" s="169" t="s">
        <v>765</v>
      </c>
      <c r="N3422" s="372" t="s">
        <v>5395</v>
      </c>
      <c r="O3422" s="431" t="s">
        <v>127</v>
      </c>
      <c r="P3422" s="166" t="s">
        <v>127</v>
      </c>
      <c r="Q3422" s="166" t="s">
        <v>5047</v>
      </c>
    </row>
    <row r="3423" spans="1:17" ht="75" customHeight="1" x14ac:dyDescent="0.2">
      <c r="A3423" s="331" t="s">
        <v>5028</v>
      </c>
      <c r="B3423" s="169" t="s">
        <v>4565</v>
      </c>
      <c r="C3423" s="151" t="s">
        <v>5029</v>
      </c>
      <c r="D3423" s="164" t="s">
        <v>5030</v>
      </c>
      <c r="E3423" s="372" t="s">
        <v>3961</v>
      </c>
      <c r="F3423" s="166" t="s">
        <v>371</v>
      </c>
      <c r="G3423" s="166">
        <v>76111501</v>
      </c>
      <c r="H3423" s="403" t="s">
        <v>5429</v>
      </c>
      <c r="I3423" s="331">
        <v>16</v>
      </c>
      <c r="J3423" s="403" t="s">
        <v>33</v>
      </c>
      <c r="K3423" s="148"/>
      <c r="L3423" s="149"/>
      <c r="M3423" s="169" t="s">
        <v>765</v>
      </c>
      <c r="N3423" s="372" t="s">
        <v>5395</v>
      </c>
      <c r="O3423" s="431" t="s">
        <v>127</v>
      </c>
      <c r="P3423" s="166" t="s">
        <v>127</v>
      </c>
      <c r="Q3423" s="166" t="s">
        <v>5047</v>
      </c>
    </row>
    <row r="3424" spans="1:17" ht="75" customHeight="1" x14ac:dyDescent="0.2">
      <c r="A3424" s="331" t="s">
        <v>5028</v>
      </c>
      <c r="B3424" s="169" t="s">
        <v>4565</v>
      </c>
      <c r="C3424" s="151" t="s">
        <v>5029</v>
      </c>
      <c r="D3424" s="164" t="s">
        <v>5030</v>
      </c>
      <c r="E3424" s="372" t="s">
        <v>3961</v>
      </c>
      <c r="F3424" s="166" t="s">
        <v>371</v>
      </c>
      <c r="G3424" s="166">
        <v>76111501</v>
      </c>
      <c r="H3424" s="403" t="s">
        <v>5430</v>
      </c>
      <c r="I3424" s="331">
        <v>16</v>
      </c>
      <c r="J3424" s="403" t="s">
        <v>33</v>
      </c>
      <c r="K3424" s="148"/>
      <c r="L3424" s="149"/>
      <c r="M3424" s="169" t="s">
        <v>765</v>
      </c>
      <c r="N3424" s="372" t="s">
        <v>5395</v>
      </c>
      <c r="O3424" s="431" t="s">
        <v>127</v>
      </c>
      <c r="P3424" s="166" t="s">
        <v>68</v>
      </c>
      <c r="Q3424" s="166" t="s">
        <v>5044</v>
      </c>
    </row>
    <row r="3425" spans="1:17" ht="75" customHeight="1" x14ac:dyDescent="0.2">
      <c r="A3425" s="331" t="s">
        <v>5028</v>
      </c>
      <c r="B3425" s="169" t="s">
        <v>4565</v>
      </c>
      <c r="C3425" s="151" t="s">
        <v>5029</v>
      </c>
      <c r="D3425" s="164" t="s">
        <v>5030</v>
      </c>
      <c r="E3425" s="372" t="s">
        <v>3961</v>
      </c>
      <c r="F3425" s="166" t="s">
        <v>371</v>
      </c>
      <c r="G3425" s="166">
        <v>76111501</v>
      </c>
      <c r="H3425" s="403" t="s">
        <v>5431</v>
      </c>
      <c r="I3425" s="331">
        <v>16</v>
      </c>
      <c r="J3425" s="403" t="s">
        <v>33</v>
      </c>
      <c r="K3425" s="148"/>
      <c r="L3425" s="149"/>
      <c r="M3425" s="169" t="s">
        <v>765</v>
      </c>
      <c r="N3425" s="372" t="s">
        <v>5395</v>
      </c>
      <c r="O3425" s="431" t="s">
        <v>80</v>
      </c>
      <c r="P3425" s="166" t="s">
        <v>901</v>
      </c>
      <c r="Q3425" s="166" t="s">
        <v>5044</v>
      </c>
    </row>
    <row r="3426" spans="1:17" ht="75" customHeight="1" x14ac:dyDescent="0.2">
      <c r="A3426" s="331" t="s">
        <v>5028</v>
      </c>
      <c r="B3426" s="169" t="s">
        <v>4565</v>
      </c>
      <c r="C3426" s="151" t="s">
        <v>5029</v>
      </c>
      <c r="D3426" s="164" t="s">
        <v>5030</v>
      </c>
      <c r="E3426" s="372" t="s">
        <v>3961</v>
      </c>
      <c r="F3426" s="166" t="s">
        <v>371</v>
      </c>
      <c r="G3426" s="166">
        <v>72154055</v>
      </c>
      <c r="H3426" s="403" t="s">
        <v>5432</v>
      </c>
      <c r="I3426" s="331">
        <v>16</v>
      </c>
      <c r="J3426" s="403" t="s">
        <v>33</v>
      </c>
      <c r="K3426" s="148"/>
      <c r="L3426" s="149"/>
      <c r="M3426" s="169" t="s">
        <v>765</v>
      </c>
      <c r="N3426" s="372" t="s">
        <v>5407</v>
      </c>
      <c r="O3426" s="431" t="s">
        <v>35</v>
      </c>
      <c r="P3426" s="166" t="s">
        <v>36</v>
      </c>
      <c r="Q3426" s="166" t="s">
        <v>4939</v>
      </c>
    </row>
    <row r="3427" spans="1:17" ht="75" customHeight="1" x14ac:dyDescent="0.2">
      <c r="A3427" s="331" t="s">
        <v>5028</v>
      </c>
      <c r="B3427" s="169" t="s">
        <v>4565</v>
      </c>
      <c r="C3427" s="151" t="s">
        <v>5029</v>
      </c>
      <c r="D3427" s="164" t="s">
        <v>5030</v>
      </c>
      <c r="E3427" s="372" t="s">
        <v>3961</v>
      </c>
      <c r="F3427" s="166" t="s">
        <v>371</v>
      </c>
      <c r="G3427" s="166">
        <v>70102103</v>
      </c>
      <c r="H3427" s="403" t="s">
        <v>5433</v>
      </c>
      <c r="I3427" s="331">
        <v>16</v>
      </c>
      <c r="J3427" s="403" t="s">
        <v>33</v>
      </c>
      <c r="K3427" s="148"/>
      <c r="L3427" s="149"/>
      <c r="M3427" s="169" t="s">
        <v>765</v>
      </c>
      <c r="N3427" s="372" t="s">
        <v>5400</v>
      </c>
      <c r="O3427" s="431" t="s">
        <v>79</v>
      </c>
      <c r="P3427" s="166" t="s">
        <v>80</v>
      </c>
      <c r="Q3427" s="166" t="s">
        <v>4939</v>
      </c>
    </row>
    <row r="3428" spans="1:17" ht="75" customHeight="1" x14ac:dyDescent="0.2">
      <c r="A3428" s="331" t="s">
        <v>5008</v>
      </c>
      <c r="B3428" s="169" t="s">
        <v>5178</v>
      </c>
      <c r="C3428" s="151" t="s">
        <v>5010</v>
      </c>
      <c r="D3428" s="164" t="s">
        <v>5011</v>
      </c>
      <c r="E3428" s="372" t="s">
        <v>3961</v>
      </c>
      <c r="F3428" s="166" t="s">
        <v>371</v>
      </c>
      <c r="G3428" s="166">
        <v>76121701</v>
      </c>
      <c r="H3428" s="403" t="s">
        <v>5434</v>
      </c>
      <c r="I3428" s="331">
        <v>16</v>
      </c>
      <c r="J3428" s="403" t="s">
        <v>33</v>
      </c>
      <c r="K3428" s="148"/>
      <c r="L3428" s="149"/>
      <c r="M3428" s="169" t="s">
        <v>765</v>
      </c>
      <c r="N3428" s="372" t="s">
        <v>5407</v>
      </c>
      <c r="O3428" s="431" t="s">
        <v>35</v>
      </c>
      <c r="P3428" s="166" t="s">
        <v>36</v>
      </c>
      <c r="Q3428" s="166" t="s">
        <v>4939</v>
      </c>
    </row>
    <row r="3429" spans="1:17" ht="75" customHeight="1" x14ac:dyDescent="0.2">
      <c r="A3429" s="331" t="s">
        <v>5008</v>
      </c>
      <c r="B3429" s="169" t="s">
        <v>5178</v>
      </c>
      <c r="C3429" s="151" t="s">
        <v>5010</v>
      </c>
      <c r="D3429" s="164" t="s">
        <v>5011</v>
      </c>
      <c r="E3429" s="372" t="s">
        <v>3961</v>
      </c>
      <c r="F3429" s="166" t="s">
        <v>371</v>
      </c>
      <c r="G3429" s="166">
        <v>76121701</v>
      </c>
      <c r="H3429" s="403" t="s">
        <v>5435</v>
      </c>
      <c r="I3429" s="331">
        <v>16</v>
      </c>
      <c r="J3429" s="403" t="s">
        <v>230</v>
      </c>
      <c r="K3429" s="148"/>
      <c r="L3429" s="149"/>
      <c r="M3429" s="169" t="s">
        <v>765</v>
      </c>
      <c r="N3429" s="372" t="s">
        <v>5395</v>
      </c>
      <c r="O3429" s="431" t="s">
        <v>127</v>
      </c>
      <c r="P3429" s="166" t="s">
        <v>127</v>
      </c>
      <c r="Q3429" s="166" t="s">
        <v>5047</v>
      </c>
    </row>
    <row r="3430" spans="1:17" ht="75" customHeight="1" x14ac:dyDescent="0.2">
      <c r="A3430" s="331" t="s">
        <v>5008</v>
      </c>
      <c r="B3430" s="169" t="s">
        <v>5178</v>
      </c>
      <c r="C3430" s="151" t="s">
        <v>5010</v>
      </c>
      <c r="D3430" s="164" t="s">
        <v>5011</v>
      </c>
      <c r="E3430" s="372" t="s">
        <v>3961</v>
      </c>
      <c r="F3430" s="166" t="s">
        <v>371</v>
      </c>
      <c r="G3430" s="166">
        <v>76121701</v>
      </c>
      <c r="H3430" s="403" t="s">
        <v>5436</v>
      </c>
      <c r="I3430" s="331">
        <v>16</v>
      </c>
      <c r="J3430" s="403" t="s">
        <v>33</v>
      </c>
      <c r="K3430" s="148"/>
      <c r="L3430" s="149"/>
      <c r="M3430" s="169" t="s">
        <v>765</v>
      </c>
      <c r="N3430" s="372" t="s">
        <v>5395</v>
      </c>
      <c r="O3430" s="431" t="s">
        <v>127</v>
      </c>
      <c r="P3430" s="166" t="s">
        <v>127</v>
      </c>
      <c r="Q3430" s="166" t="s">
        <v>5047</v>
      </c>
    </row>
    <row r="3431" spans="1:17" ht="75" customHeight="1" x14ac:dyDescent="0.2">
      <c r="A3431" s="331" t="s">
        <v>5008</v>
      </c>
      <c r="B3431" s="169" t="s">
        <v>5178</v>
      </c>
      <c r="C3431" s="151" t="s">
        <v>5010</v>
      </c>
      <c r="D3431" s="164" t="s">
        <v>5011</v>
      </c>
      <c r="E3431" s="372" t="s">
        <v>3961</v>
      </c>
      <c r="F3431" s="166" t="s">
        <v>371</v>
      </c>
      <c r="G3431" s="166">
        <v>76121701</v>
      </c>
      <c r="H3431" s="403" t="s">
        <v>5437</v>
      </c>
      <c r="I3431" s="331">
        <v>16</v>
      </c>
      <c r="J3431" s="403" t="s">
        <v>33</v>
      </c>
      <c r="K3431" s="148"/>
      <c r="L3431" s="149"/>
      <c r="M3431" s="169" t="s">
        <v>765</v>
      </c>
      <c r="N3431" s="372" t="s">
        <v>5395</v>
      </c>
      <c r="O3431" s="431" t="s">
        <v>127</v>
      </c>
      <c r="P3431" s="166" t="s">
        <v>68</v>
      </c>
      <c r="Q3431" s="166" t="s">
        <v>5044</v>
      </c>
    </row>
    <row r="3432" spans="1:17" ht="75" customHeight="1" x14ac:dyDescent="0.2">
      <c r="A3432" s="331" t="s">
        <v>5008</v>
      </c>
      <c r="B3432" s="169" t="s">
        <v>5178</v>
      </c>
      <c r="C3432" s="151" t="s">
        <v>5010</v>
      </c>
      <c r="D3432" s="164" t="s">
        <v>5011</v>
      </c>
      <c r="E3432" s="372" t="s">
        <v>3961</v>
      </c>
      <c r="F3432" s="166" t="s">
        <v>371</v>
      </c>
      <c r="G3432" s="166">
        <v>76121701</v>
      </c>
      <c r="H3432" s="403" t="s">
        <v>5438</v>
      </c>
      <c r="I3432" s="331">
        <v>16</v>
      </c>
      <c r="J3432" s="403" t="s">
        <v>33</v>
      </c>
      <c r="K3432" s="148"/>
      <c r="L3432" s="149"/>
      <c r="M3432" s="169" t="s">
        <v>765</v>
      </c>
      <c r="N3432" s="372" t="s">
        <v>5395</v>
      </c>
      <c r="O3432" s="431" t="s">
        <v>80</v>
      </c>
      <c r="P3432" s="166" t="s">
        <v>901</v>
      </c>
      <c r="Q3432" s="166" t="s">
        <v>5044</v>
      </c>
    </row>
    <row r="3433" spans="1:17" ht="75" customHeight="1" x14ac:dyDescent="0.2">
      <c r="A3433" s="331" t="s">
        <v>5008</v>
      </c>
      <c r="B3433" s="169" t="s">
        <v>5178</v>
      </c>
      <c r="C3433" s="151" t="s">
        <v>5010</v>
      </c>
      <c r="D3433" s="164" t="s">
        <v>5011</v>
      </c>
      <c r="E3433" s="372" t="s">
        <v>3961</v>
      </c>
      <c r="F3433" s="166" t="s">
        <v>371</v>
      </c>
      <c r="G3433" s="166">
        <v>76121701</v>
      </c>
      <c r="H3433" s="403" t="s">
        <v>5439</v>
      </c>
      <c r="I3433" s="331">
        <v>16</v>
      </c>
      <c r="J3433" s="403" t="s">
        <v>33</v>
      </c>
      <c r="K3433" s="148"/>
      <c r="L3433" s="149"/>
      <c r="M3433" s="169" t="s">
        <v>765</v>
      </c>
      <c r="N3433" s="372" t="s">
        <v>5420</v>
      </c>
      <c r="O3433" s="431" t="s">
        <v>68</v>
      </c>
      <c r="P3433" s="166" t="s">
        <v>67</v>
      </c>
      <c r="Q3433" s="166" t="s">
        <v>4939</v>
      </c>
    </row>
    <row r="3434" spans="1:17" ht="75" customHeight="1" x14ac:dyDescent="0.2">
      <c r="A3434" s="331" t="s">
        <v>5008</v>
      </c>
      <c r="B3434" s="169" t="s">
        <v>5178</v>
      </c>
      <c r="C3434" s="151" t="s">
        <v>5010</v>
      </c>
      <c r="D3434" s="164" t="s">
        <v>5011</v>
      </c>
      <c r="E3434" s="372" t="s">
        <v>3961</v>
      </c>
      <c r="F3434" s="166" t="s">
        <v>371</v>
      </c>
      <c r="G3434" s="166">
        <v>76121701</v>
      </c>
      <c r="H3434" s="403" t="s">
        <v>5440</v>
      </c>
      <c r="I3434" s="331">
        <v>16</v>
      </c>
      <c r="J3434" s="403" t="s">
        <v>33</v>
      </c>
      <c r="K3434" s="148"/>
      <c r="L3434" s="149"/>
      <c r="M3434" s="169" t="s">
        <v>765</v>
      </c>
      <c r="N3434" s="372" t="s">
        <v>5420</v>
      </c>
      <c r="O3434" s="431" t="s">
        <v>901</v>
      </c>
      <c r="P3434" s="166" t="s">
        <v>1239</v>
      </c>
      <c r="Q3434" s="166" t="s">
        <v>4939</v>
      </c>
    </row>
    <row r="3435" spans="1:17" ht="75" customHeight="1" x14ac:dyDescent="0.2">
      <c r="A3435" s="331" t="s">
        <v>4891</v>
      </c>
      <c r="B3435" s="169" t="s">
        <v>4879</v>
      </c>
      <c r="C3435" s="151" t="s">
        <v>4929</v>
      </c>
      <c r="D3435" s="164" t="s">
        <v>4930</v>
      </c>
      <c r="E3435" s="372" t="s">
        <v>3986</v>
      </c>
      <c r="F3435" s="166" t="s">
        <v>374</v>
      </c>
      <c r="G3435" s="166">
        <v>72101516</v>
      </c>
      <c r="H3435" s="403" t="s">
        <v>5441</v>
      </c>
      <c r="I3435" s="331">
        <v>10</v>
      </c>
      <c r="J3435" s="403" t="s">
        <v>33</v>
      </c>
      <c r="K3435" s="148">
        <v>30000000</v>
      </c>
      <c r="L3435" s="149">
        <v>1</v>
      </c>
      <c r="M3435" s="169" t="s">
        <v>765</v>
      </c>
      <c r="N3435" s="372" t="s">
        <v>5442</v>
      </c>
      <c r="O3435" s="431" t="s">
        <v>35</v>
      </c>
      <c r="P3435" s="166" t="s">
        <v>36</v>
      </c>
      <c r="Q3435" s="166" t="s">
        <v>4939</v>
      </c>
    </row>
    <row r="3436" spans="1:17" ht="75" customHeight="1" x14ac:dyDescent="0.2">
      <c r="A3436" s="331" t="s">
        <v>4891</v>
      </c>
      <c r="B3436" s="169" t="s">
        <v>4879</v>
      </c>
      <c r="C3436" s="151" t="s">
        <v>4880</v>
      </c>
      <c r="D3436" s="164" t="s">
        <v>4881</v>
      </c>
      <c r="E3436" s="372" t="s">
        <v>3986</v>
      </c>
      <c r="F3436" s="166" t="s">
        <v>374</v>
      </c>
      <c r="G3436" s="166">
        <v>72101511</v>
      </c>
      <c r="H3436" s="403" t="s">
        <v>5443</v>
      </c>
      <c r="I3436" s="331">
        <v>10</v>
      </c>
      <c r="J3436" s="403" t="s">
        <v>33</v>
      </c>
      <c r="K3436" s="148">
        <v>90000000</v>
      </c>
      <c r="L3436" s="149">
        <v>1</v>
      </c>
      <c r="M3436" s="169" t="s">
        <v>765</v>
      </c>
      <c r="N3436" s="372" t="s">
        <v>5444</v>
      </c>
      <c r="O3436" s="431" t="s">
        <v>67</v>
      </c>
      <c r="P3436" s="166" t="s">
        <v>35</v>
      </c>
      <c r="Q3436" s="166" t="s">
        <v>4885</v>
      </c>
    </row>
    <row r="3437" spans="1:17" ht="75" customHeight="1" x14ac:dyDescent="0.2">
      <c r="A3437" s="331" t="s">
        <v>4891</v>
      </c>
      <c r="B3437" s="169" t="s">
        <v>4879</v>
      </c>
      <c r="C3437" s="151" t="s">
        <v>4953</v>
      </c>
      <c r="D3437" s="164" t="s">
        <v>4954</v>
      </c>
      <c r="E3437" s="372" t="s">
        <v>3986</v>
      </c>
      <c r="F3437" s="166" t="s">
        <v>374</v>
      </c>
      <c r="G3437" s="166">
        <v>72101506</v>
      </c>
      <c r="H3437" s="403" t="s">
        <v>5445</v>
      </c>
      <c r="I3437" s="331">
        <v>10</v>
      </c>
      <c r="J3437" s="403" t="s">
        <v>33</v>
      </c>
      <c r="K3437" s="148">
        <v>45000000</v>
      </c>
      <c r="L3437" s="149">
        <v>1</v>
      </c>
      <c r="M3437" s="169" t="s">
        <v>765</v>
      </c>
      <c r="N3437" s="372" t="s">
        <v>5446</v>
      </c>
      <c r="O3437" s="431" t="s">
        <v>68</v>
      </c>
      <c r="P3437" s="166" t="s">
        <v>67</v>
      </c>
      <c r="Q3437" s="166" t="s">
        <v>4939</v>
      </c>
    </row>
    <row r="3438" spans="1:17" ht="75" customHeight="1" x14ac:dyDescent="0.2">
      <c r="A3438" s="331" t="s">
        <v>4891</v>
      </c>
      <c r="B3438" s="169" t="s">
        <v>4879</v>
      </c>
      <c r="C3438" s="151" t="s">
        <v>4953</v>
      </c>
      <c r="D3438" s="164" t="s">
        <v>4954</v>
      </c>
      <c r="E3438" s="372" t="s">
        <v>3986</v>
      </c>
      <c r="F3438" s="166" t="s">
        <v>374</v>
      </c>
      <c r="G3438" s="166">
        <v>70171704</v>
      </c>
      <c r="H3438" s="403" t="s">
        <v>5447</v>
      </c>
      <c r="I3438" s="331">
        <v>10</v>
      </c>
      <c r="J3438" s="403" t="s">
        <v>33</v>
      </c>
      <c r="K3438" s="148">
        <v>15000000</v>
      </c>
      <c r="L3438" s="149">
        <v>1</v>
      </c>
      <c r="M3438" s="169" t="s">
        <v>765</v>
      </c>
      <c r="N3438" s="372" t="s">
        <v>5448</v>
      </c>
      <c r="O3438" s="431" t="s">
        <v>35</v>
      </c>
      <c r="P3438" s="166" t="s">
        <v>36</v>
      </c>
      <c r="Q3438" s="166" t="s">
        <v>4939</v>
      </c>
    </row>
    <row r="3439" spans="1:17" ht="75" customHeight="1" x14ac:dyDescent="0.2">
      <c r="A3439" s="331" t="s">
        <v>4891</v>
      </c>
      <c r="B3439" s="169" t="s">
        <v>4879</v>
      </c>
      <c r="C3439" s="151" t="s">
        <v>5039</v>
      </c>
      <c r="D3439" s="164" t="s">
        <v>5040</v>
      </c>
      <c r="E3439" s="372" t="s">
        <v>3986</v>
      </c>
      <c r="F3439" s="166" t="s">
        <v>374</v>
      </c>
      <c r="G3439" s="166">
        <v>78181500</v>
      </c>
      <c r="H3439" s="403" t="s">
        <v>5449</v>
      </c>
      <c r="I3439" s="331">
        <v>10</v>
      </c>
      <c r="J3439" s="403" t="s">
        <v>230</v>
      </c>
      <c r="K3439" s="148">
        <v>287900000</v>
      </c>
      <c r="L3439" s="149">
        <v>1</v>
      </c>
      <c r="M3439" s="169" t="s">
        <v>765</v>
      </c>
      <c r="N3439" s="372" t="s">
        <v>5450</v>
      </c>
      <c r="O3439" s="431" t="s">
        <v>127</v>
      </c>
      <c r="P3439" s="166" t="s">
        <v>127</v>
      </c>
      <c r="Q3439" s="166" t="s">
        <v>5047</v>
      </c>
    </row>
    <row r="3440" spans="1:17" ht="75" customHeight="1" x14ac:dyDescent="0.2">
      <c r="A3440" s="331" t="s">
        <v>4891</v>
      </c>
      <c r="B3440" s="169" t="s">
        <v>4879</v>
      </c>
      <c r="C3440" s="151" t="s">
        <v>5039</v>
      </c>
      <c r="D3440" s="164" t="s">
        <v>5040</v>
      </c>
      <c r="E3440" s="372" t="s">
        <v>3986</v>
      </c>
      <c r="F3440" s="166" t="s">
        <v>374</v>
      </c>
      <c r="G3440" s="166">
        <v>78181500</v>
      </c>
      <c r="H3440" s="403" t="s">
        <v>5451</v>
      </c>
      <c r="I3440" s="331">
        <v>10</v>
      </c>
      <c r="J3440" s="403" t="s">
        <v>33</v>
      </c>
      <c r="K3440" s="148">
        <v>1268280000</v>
      </c>
      <c r="L3440" s="149">
        <v>1</v>
      </c>
      <c r="M3440" s="169" t="s">
        <v>765</v>
      </c>
      <c r="N3440" s="372" t="s">
        <v>5450</v>
      </c>
      <c r="O3440" s="431" t="s">
        <v>68</v>
      </c>
      <c r="P3440" s="166" t="s">
        <v>67</v>
      </c>
      <c r="Q3440" s="166" t="s">
        <v>4885</v>
      </c>
    </row>
    <row r="3441" spans="1:17" ht="75" customHeight="1" x14ac:dyDescent="0.2">
      <c r="A3441" s="331" t="s">
        <v>4891</v>
      </c>
      <c r="B3441" s="169" t="s">
        <v>4879</v>
      </c>
      <c r="C3441" s="151" t="s">
        <v>5039</v>
      </c>
      <c r="D3441" s="164" t="s">
        <v>5040</v>
      </c>
      <c r="E3441" s="372" t="s">
        <v>3986</v>
      </c>
      <c r="F3441" s="166" t="s">
        <v>374</v>
      </c>
      <c r="G3441" s="166">
        <v>78181500</v>
      </c>
      <c r="H3441" s="403" t="s">
        <v>5452</v>
      </c>
      <c r="I3441" s="331">
        <v>10</v>
      </c>
      <c r="J3441" s="403" t="s">
        <v>33</v>
      </c>
      <c r="K3441" s="148">
        <v>300000000</v>
      </c>
      <c r="L3441" s="149">
        <v>1</v>
      </c>
      <c r="M3441" s="169" t="s">
        <v>765</v>
      </c>
      <c r="N3441" s="372" t="s">
        <v>5450</v>
      </c>
      <c r="O3441" s="431" t="s">
        <v>80</v>
      </c>
      <c r="P3441" s="166" t="s">
        <v>901</v>
      </c>
      <c r="Q3441" s="166" t="s">
        <v>4885</v>
      </c>
    </row>
    <row r="3442" spans="1:17" ht="75" customHeight="1" x14ac:dyDescent="0.2">
      <c r="A3442" s="331" t="s">
        <v>4891</v>
      </c>
      <c r="B3442" s="169" t="s">
        <v>4879</v>
      </c>
      <c r="C3442" s="151" t="s">
        <v>5039</v>
      </c>
      <c r="D3442" s="164" t="s">
        <v>5040</v>
      </c>
      <c r="E3442" s="372" t="s">
        <v>3986</v>
      </c>
      <c r="F3442" s="166" t="s">
        <v>374</v>
      </c>
      <c r="G3442" s="166">
        <v>78181500</v>
      </c>
      <c r="H3442" s="403" t="s">
        <v>5453</v>
      </c>
      <c r="I3442" s="331">
        <v>10</v>
      </c>
      <c r="J3442" s="403" t="s">
        <v>230</v>
      </c>
      <c r="K3442" s="148">
        <v>163135000</v>
      </c>
      <c r="L3442" s="149">
        <v>1</v>
      </c>
      <c r="M3442" s="169" t="s">
        <v>765</v>
      </c>
      <c r="N3442" s="372" t="s">
        <v>5450</v>
      </c>
      <c r="O3442" s="431" t="s">
        <v>127</v>
      </c>
      <c r="P3442" s="166" t="s">
        <v>127</v>
      </c>
      <c r="Q3442" s="166" t="s">
        <v>5047</v>
      </c>
    </row>
    <row r="3443" spans="1:17" ht="75" customHeight="1" x14ac:dyDescent="0.2">
      <c r="A3443" s="331" t="s">
        <v>4891</v>
      </c>
      <c r="B3443" s="169" t="s">
        <v>4879</v>
      </c>
      <c r="C3443" s="151" t="s">
        <v>5039</v>
      </c>
      <c r="D3443" s="164" t="s">
        <v>5040</v>
      </c>
      <c r="E3443" s="372" t="s">
        <v>3986</v>
      </c>
      <c r="F3443" s="166" t="s">
        <v>374</v>
      </c>
      <c r="G3443" s="166">
        <v>78181500</v>
      </c>
      <c r="H3443" s="403" t="s">
        <v>5454</v>
      </c>
      <c r="I3443" s="331">
        <v>10</v>
      </c>
      <c r="J3443" s="403" t="s">
        <v>33</v>
      </c>
      <c r="K3443" s="148">
        <v>1060745000</v>
      </c>
      <c r="L3443" s="149">
        <v>1</v>
      </c>
      <c r="M3443" s="169" t="s">
        <v>765</v>
      </c>
      <c r="N3443" s="372" t="s">
        <v>5450</v>
      </c>
      <c r="O3443" s="431" t="s">
        <v>68</v>
      </c>
      <c r="P3443" s="166" t="s">
        <v>67</v>
      </c>
      <c r="Q3443" s="166" t="s">
        <v>4885</v>
      </c>
    </row>
    <row r="3444" spans="1:17" ht="75" customHeight="1" x14ac:dyDescent="0.2">
      <c r="A3444" s="331" t="s">
        <v>4891</v>
      </c>
      <c r="B3444" s="169" t="s">
        <v>4879</v>
      </c>
      <c r="C3444" s="151" t="s">
        <v>5039</v>
      </c>
      <c r="D3444" s="164" t="s">
        <v>5040</v>
      </c>
      <c r="E3444" s="372" t="s">
        <v>3986</v>
      </c>
      <c r="F3444" s="166" t="s">
        <v>374</v>
      </c>
      <c r="G3444" s="166">
        <v>78181500</v>
      </c>
      <c r="H3444" s="403" t="s">
        <v>5455</v>
      </c>
      <c r="I3444" s="331">
        <v>10</v>
      </c>
      <c r="J3444" s="403" t="s">
        <v>33</v>
      </c>
      <c r="K3444" s="148">
        <v>300000000</v>
      </c>
      <c r="L3444" s="149">
        <v>1</v>
      </c>
      <c r="M3444" s="169" t="s">
        <v>765</v>
      </c>
      <c r="N3444" s="372" t="s">
        <v>5450</v>
      </c>
      <c r="O3444" s="431" t="s">
        <v>80</v>
      </c>
      <c r="P3444" s="166" t="s">
        <v>901</v>
      </c>
      <c r="Q3444" s="166" t="s">
        <v>4885</v>
      </c>
    </row>
    <row r="3445" spans="1:17" ht="75" customHeight="1" x14ac:dyDescent="0.2">
      <c r="A3445" s="331" t="s">
        <v>4891</v>
      </c>
      <c r="B3445" s="169" t="s">
        <v>4879</v>
      </c>
      <c r="C3445" s="151" t="s">
        <v>4880</v>
      </c>
      <c r="D3445" s="164" t="s">
        <v>4881</v>
      </c>
      <c r="E3445" s="372" t="s">
        <v>3986</v>
      </c>
      <c r="F3445" s="166" t="s">
        <v>374</v>
      </c>
      <c r="G3445" s="166">
        <v>72154300</v>
      </c>
      <c r="H3445" s="403" t="s">
        <v>5456</v>
      </c>
      <c r="I3445" s="331">
        <v>10</v>
      </c>
      <c r="J3445" s="403" t="s">
        <v>33</v>
      </c>
      <c r="K3445" s="148">
        <v>15000000</v>
      </c>
      <c r="L3445" s="149">
        <v>1</v>
      </c>
      <c r="M3445" s="169" t="s">
        <v>765</v>
      </c>
      <c r="N3445" s="372" t="s">
        <v>5457</v>
      </c>
      <c r="O3445" s="431" t="s">
        <v>36</v>
      </c>
      <c r="P3445" s="166" t="s">
        <v>79</v>
      </c>
      <c r="Q3445" s="166" t="s">
        <v>4939</v>
      </c>
    </row>
    <row r="3446" spans="1:17" ht="75" customHeight="1" x14ac:dyDescent="0.2">
      <c r="A3446" s="331" t="s">
        <v>4891</v>
      </c>
      <c r="B3446" s="169" t="s">
        <v>4879</v>
      </c>
      <c r="C3446" s="151" t="s">
        <v>4880</v>
      </c>
      <c r="D3446" s="164" t="s">
        <v>4881</v>
      </c>
      <c r="E3446" s="372" t="s">
        <v>3986</v>
      </c>
      <c r="F3446" s="166" t="s">
        <v>374</v>
      </c>
      <c r="G3446" s="166">
        <v>72151514</v>
      </c>
      <c r="H3446" s="403" t="s">
        <v>5458</v>
      </c>
      <c r="I3446" s="331">
        <v>10</v>
      </c>
      <c r="J3446" s="403" t="s">
        <v>33</v>
      </c>
      <c r="K3446" s="148">
        <v>8000000</v>
      </c>
      <c r="L3446" s="149">
        <v>1</v>
      </c>
      <c r="M3446" s="169" t="s">
        <v>765</v>
      </c>
      <c r="N3446" s="372" t="s">
        <v>5459</v>
      </c>
      <c r="O3446" s="431" t="s">
        <v>36</v>
      </c>
      <c r="P3446" s="166" t="s">
        <v>79</v>
      </c>
      <c r="Q3446" s="166" t="s">
        <v>4939</v>
      </c>
    </row>
    <row r="3447" spans="1:17" ht="75" customHeight="1" x14ac:dyDescent="0.2">
      <c r="A3447" s="331" t="s">
        <v>4891</v>
      </c>
      <c r="B3447" s="169" t="s">
        <v>4879</v>
      </c>
      <c r="C3447" s="151" t="s">
        <v>5460</v>
      </c>
      <c r="D3447" s="164" t="s">
        <v>5461</v>
      </c>
      <c r="E3447" s="372" t="s">
        <v>3986</v>
      </c>
      <c r="F3447" s="166" t="s">
        <v>374</v>
      </c>
      <c r="G3447" s="166">
        <v>81141504</v>
      </c>
      <c r="H3447" s="403" t="s">
        <v>5462</v>
      </c>
      <c r="I3447" s="331">
        <v>10</v>
      </c>
      <c r="J3447" s="403" t="s">
        <v>33</v>
      </c>
      <c r="K3447" s="148">
        <v>11000000</v>
      </c>
      <c r="L3447" s="149">
        <v>1</v>
      </c>
      <c r="M3447" s="169" t="s">
        <v>765</v>
      </c>
      <c r="N3447" s="372" t="s">
        <v>5463</v>
      </c>
      <c r="O3447" s="431" t="s">
        <v>36</v>
      </c>
      <c r="P3447" s="166" t="s">
        <v>79</v>
      </c>
      <c r="Q3447" s="166" t="s">
        <v>4939</v>
      </c>
    </row>
    <row r="3448" spans="1:17" ht="75" customHeight="1" x14ac:dyDescent="0.2">
      <c r="A3448" s="331" t="s">
        <v>4891</v>
      </c>
      <c r="B3448" s="169" t="s">
        <v>4879</v>
      </c>
      <c r="C3448" s="151" t="s">
        <v>5460</v>
      </c>
      <c r="D3448" s="164" t="s">
        <v>5461</v>
      </c>
      <c r="E3448" s="372" t="s">
        <v>3986</v>
      </c>
      <c r="F3448" s="166" t="s">
        <v>374</v>
      </c>
      <c r="G3448" s="166">
        <v>81141504</v>
      </c>
      <c r="H3448" s="403" t="s">
        <v>5464</v>
      </c>
      <c r="I3448" s="331">
        <v>10</v>
      </c>
      <c r="J3448" s="403" t="s">
        <v>33</v>
      </c>
      <c r="K3448" s="148">
        <v>3500000</v>
      </c>
      <c r="L3448" s="149">
        <v>1</v>
      </c>
      <c r="M3448" s="169" t="s">
        <v>765</v>
      </c>
      <c r="N3448" s="372" t="s">
        <v>5463</v>
      </c>
      <c r="O3448" s="431" t="s">
        <v>36</v>
      </c>
      <c r="P3448" s="166" t="s">
        <v>79</v>
      </c>
      <c r="Q3448" s="166" t="s">
        <v>4939</v>
      </c>
    </row>
    <row r="3449" spans="1:17" ht="75" customHeight="1" x14ac:dyDescent="0.2">
      <c r="A3449" s="331" t="s">
        <v>4891</v>
      </c>
      <c r="B3449" s="169" t="s">
        <v>4879</v>
      </c>
      <c r="C3449" s="151" t="s">
        <v>3038</v>
      </c>
      <c r="D3449" s="164" t="s">
        <v>5131</v>
      </c>
      <c r="E3449" s="372" t="s">
        <v>3986</v>
      </c>
      <c r="F3449" s="166" t="s">
        <v>374</v>
      </c>
      <c r="G3449" s="166">
        <v>81141504</v>
      </c>
      <c r="H3449" s="403" t="s">
        <v>5465</v>
      </c>
      <c r="I3449" s="331">
        <v>10</v>
      </c>
      <c r="J3449" s="403" t="s">
        <v>33</v>
      </c>
      <c r="K3449" s="148">
        <v>8000000</v>
      </c>
      <c r="L3449" s="149">
        <v>1</v>
      </c>
      <c r="M3449" s="169" t="s">
        <v>765</v>
      </c>
      <c r="N3449" s="372" t="s">
        <v>5466</v>
      </c>
      <c r="O3449" s="431" t="s">
        <v>36</v>
      </c>
      <c r="P3449" s="166" t="s">
        <v>79</v>
      </c>
      <c r="Q3449" s="166" t="s">
        <v>4939</v>
      </c>
    </row>
    <row r="3450" spans="1:17" ht="75" customHeight="1" x14ac:dyDescent="0.2">
      <c r="A3450" s="331" t="s">
        <v>4891</v>
      </c>
      <c r="B3450" s="169" t="s">
        <v>4879</v>
      </c>
      <c r="C3450" s="151" t="s">
        <v>4880</v>
      </c>
      <c r="D3450" s="164" t="s">
        <v>4881</v>
      </c>
      <c r="E3450" s="372" t="s">
        <v>3986</v>
      </c>
      <c r="F3450" s="166" t="s">
        <v>374</v>
      </c>
      <c r="G3450" s="166">
        <v>72103302</v>
      </c>
      <c r="H3450" s="403" t="s">
        <v>5467</v>
      </c>
      <c r="I3450" s="331">
        <v>10</v>
      </c>
      <c r="J3450" s="403" t="s">
        <v>33</v>
      </c>
      <c r="K3450" s="148">
        <v>20000000</v>
      </c>
      <c r="L3450" s="149">
        <v>1</v>
      </c>
      <c r="M3450" s="169" t="s">
        <v>765</v>
      </c>
      <c r="N3450" s="372" t="s">
        <v>5468</v>
      </c>
      <c r="O3450" s="431" t="s">
        <v>80</v>
      </c>
      <c r="P3450" s="166" t="s">
        <v>901</v>
      </c>
      <c r="Q3450" s="166" t="s">
        <v>4939</v>
      </c>
    </row>
    <row r="3451" spans="1:17" ht="75" customHeight="1" x14ac:dyDescent="0.2">
      <c r="A3451" s="331" t="s">
        <v>4891</v>
      </c>
      <c r="B3451" s="169" t="s">
        <v>4879</v>
      </c>
      <c r="C3451" s="151" t="s">
        <v>4880</v>
      </c>
      <c r="D3451" s="164" t="s">
        <v>4881</v>
      </c>
      <c r="E3451" s="372" t="s">
        <v>3986</v>
      </c>
      <c r="F3451" s="166" t="s">
        <v>374</v>
      </c>
      <c r="G3451" s="166">
        <v>46171624</v>
      </c>
      <c r="H3451" s="403" t="s">
        <v>5469</v>
      </c>
      <c r="I3451" s="331">
        <v>10</v>
      </c>
      <c r="J3451" s="403" t="s">
        <v>33</v>
      </c>
      <c r="K3451" s="148">
        <v>15000000</v>
      </c>
      <c r="L3451" s="149">
        <v>1</v>
      </c>
      <c r="M3451" s="169" t="s">
        <v>765</v>
      </c>
      <c r="N3451" s="372" t="s">
        <v>5470</v>
      </c>
      <c r="O3451" s="431" t="s">
        <v>79</v>
      </c>
      <c r="P3451" s="166" t="s">
        <v>80</v>
      </c>
      <c r="Q3451" s="166" t="s">
        <v>4939</v>
      </c>
    </row>
    <row r="3452" spans="1:17" ht="75" customHeight="1" x14ac:dyDescent="0.2">
      <c r="A3452" s="331" t="s">
        <v>4886</v>
      </c>
      <c r="B3452" s="169" t="s">
        <v>4887</v>
      </c>
      <c r="C3452" s="151" t="s">
        <v>4901</v>
      </c>
      <c r="D3452" s="164" t="s">
        <v>4902</v>
      </c>
      <c r="E3452" s="372" t="s">
        <v>3986</v>
      </c>
      <c r="F3452" s="166" t="s">
        <v>374</v>
      </c>
      <c r="G3452" s="166">
        <v>72101511</v>
      </c>
      <c r="H3452" s="403" t="s">
        <v>5471</v>
      </c>
      <c r="I3452" s="331">
        <v>10</v>
      </c>
      <c r="J3452" s="403" t="s">
        <v>33</v>
      </c>
      <c r="K3452" s="148">
        <v>100000000</v>
      </c>
      <c r="L3452" s="149">
        <v>1</v>
      </c>
      <c r="M3452" s="169" t="s">
        <v>765</v>
      </c>
      <c r="N3452" s="372" t="s">
        <v>5444</v>
      </c>
      <c r="O3452" s="431" t="s">
        <v>67</v>
      </c>
      <c r="P3452" s="166" t="s">
        <v>35</v>
      </c>
      <c r="Q3452" s="166" t="s">
        <v>4885</v>
      </c>
    </row>
    <row r="3453" spans="1:17" ht="75" customHeight="1" x14ac:dyDescent="0.2">
      <c r="A3453" s="331" t="s">
        <v>4886</v>
      </c>
      <c r="B3453" s="169" t="s">
        <v>4887</v>
      </c>
      <c r="C3453" s="151" t="s">
        <v>4901</v>
      </c>
      <c r="D3453" s="164" t="s">
        <v>4902</v>
      </c>
      <c r="E3453" s="372" t="s">
        <v>3986</v>
      </c>
      <c r="F3453" s="166" t="s">
        <v>374</v>
      </c>
      <c r="G3453" s="166">
        <v>72101516</v>
      </c>
      <c r="H3453" s="403" t="s">
        <v>5472</v>
      </c>
      <c r="I3453" s="331">
        <v>10</v>
      </c>
      <c r="J3453" s="403" t="s">
        <v>33</v>
      </c>
      <c r="K3453" s="148">
        <v>25000000</v>
      </c>
      <c r="L3453" s="149">
        <v>1</v>
      </c>
      <c r="M3453" s="169" t="s">
        <v>765</v>
      </c>
      <c r="N3453" s="372" t="s">
        <v>5442</v>
      </c>
      <c r="O3453" s="431" t="s">
        <v>35</v>
      </c>
      <c r="P3453" s="166" t="s">
        <v>36</v>
      </c>
      <c r="Q3453" s="166" t="s">
        <v>4939</v>
      </c>
    </row>
    <row r="3454" spans="1:17" ht="75" customHeight="1" x14ac:dyDescent="0.2">
      <c r="A3454" s="331" t="s">
        <v>4886</v>
      </c>
      <c r="B3454" s="169" t="s">
        <v>4887</v>
      </c>
      <c r="C3454" s="151" t="s">
        <v>4901</v>
      </c>
      <c r="D3454" s="164" t="s">
        <v>4902</v>
      </c>
      <c r="E3454" s="372" t="s">
        <v>3986</v>
      </c>
      <c r="F3454" s="166" t="s">
        <v>374</v>
      </c>
      <c r="G3454" s="166">
        <v>81141504</v>
      </c>
      <c r="H3454" s="403" t="s">
        <v>5473</v>
      </c>
      <c r="I3454" s="331">
        <v>10</v>
      </c>
      <c r="J3454" s="403" t="s">
        <v>33</v>
      </c>
      <c r="K3454" s="148">
        <v>10030000</v>
      </c>
      <c r="L3454" s="149">
        <v>1</v>
      </c>
      <c r="M3454" s="169" t="s">
        <v>765</v>
      </c>
      <c r="N3454" s="372" t="s">
        <v>5474</v>
      </c>
      <c r="O3454" s="431" t="s">
        <v>36</v>
      </c>
      <c r="P3454" s="166" t="s">
        <v>79</v>
      </c>
      <c r="Q3454" s="166" t="s">
        <v>4939</v>
      </c>
    </row>
    <row r="3455" spans="1:17" ht="75" customHeight="1" x14ac:dyDescent="0.2">
      <c r="A3455" s="331" t="s">
        <v>4886</v>
      </c>
      <c r="B3455" s="169" t="s">
        <v>4887</v>
      </c>
      <c r="C3455" s="151" t="s">
        <v>4901</v>
      </c>
      <c r="D3455" s="164" t="s">
        <v>4902</v>
      </c>
      <c r="E3455" s="372" t="s">
        <v>3986</v>
      </c>
      <c r="F3455" s="166" t="s">
        <v>374</v>
      </c>
      <c r="G3455" s="166">
        <v>72151606</v>
      </c>
      <c r="H3455" s="403" t="s">
        <v>5475</v>
      </c>
      <c r="I3455" s="331">
        <v>10</v>
      </c>
      <c r="J3455" s="403" t="s">
        <v>33</v>
      </c>
      <c r="K3455" s="148">
        <v>3500000</v>
      </c>
      <c r="L3455" s="149">
        <v>1</v>
      </c>
      <c r="M3455" s="169" t="s">
        <v>765</v>
      </c>
      <c r="N3455" s="372" t="s">
        <v>5466</v>
      </c>
      <c r="O3455" s="431" t="s">
        <v>36</v>
      </c>
      <c r="P3455" s="166" t="s">
        <v>79</v>
      </c>
      <c r="Q3455" s="166" t="s">
        <v>4939</v>
      </c>
    </row>
    <row r="3456" spans="1:17" ht="75" customHeight="1" x14ac:dyDescent="0.2">
      <c r="A3456" s="331" t="s">
        <v>4886</v>
      </c>
      <c r="B3456" s="169" t="s">
        <v>4887</v>
      </c>
      <c r="C3456" s="151" t="s">
        <v>4901</v>
      </c>
      <c r="D3456" s="164" t="s">
        <v>4902</v>
      </c>
      <c r="E3456" s="372" t="s">
        <v>3986</v>
      </c>
      <c r="F3456" s="166" t="s">
        <v>374</v>
      </c>
      <c r="G3456" s="166">
        <v>72151606</v>
      </c>
      <c r="H3456" s="403" t="s">
        <v>5476</v>
      </c>
      <c r="I3456" s="331">
        <v>10</v>
      </c>
      <c r="J3456" s="403" t="s">
        <v>33</v>
      </c>
      <c r="K3456" s="148">
        <v>2000000</v>
      </c>
      <c r="L3456" s="149">
        <v>1</v>
      </c>
      <c r="M3456" s="169" t="s">
        <v>765</v>
      </c>
      <c r="N3456" s="372" t="s">
        <v>5466</v>
      </c>
      <c r="O3456" s="431" t="s">
        <v>36</v>
      </c>
      <c r="P3456" s="166" t="s">
        <v>79</v>
      </c>
      <c r="Q3456" s="166" t="s">
        <v>4939</v>
      </c>
    </row>
    <row r="3457" spans="1:17" ht="75" customHeight="1" x14ac:dyDescent="0.2">
      <c r="A3457" s="331" t="s">
        <v>4886</v>
      </c>
      <c r="B3457" s="169" t="s">
        <v>4887</v>
      </c>
      <c r="C3457" s="151" t="s">
        <v>4901</v>
      </c>
      <c r="D3457" s="164" t="s">
        <v>4902</v>
      </c>
      <c r="E3457" s="372" t="s">
        <v>3986</v>
      </c>
      <c r="F3457" s="166" t="s">
        <v>374</v>
      </c>
      <c r="G3457" s="166">
        <v>72151606</v>
      </c>
      <c r="H3457" s="403" t="s">
        <v>5477</v>
      </c>
      <c r="I3457" s="331">
        <v>10</v>
      </c>
      <c r="J3457" s="403" t="s">
        <v>33</v>
      </c>
      <c r="K3457" s="148">
        <v>1000000</v>
      </c>
      <c r="L3457" s="149">
        <v>1</v>
      </c>
      <c r="M3457" s="169" t="s">
        <v>765</v>
      </c>
      <c r="N3457" s="372" t="s">
        <v>5466</v>
      </c>
      <c r="O3457" s="431" t="s">
        <v>36</v>
      </c>
      <c r="P3457" s="166" t="s">
        <v>79</v>
      </c>
      <c r="Q3457" s="166" t="s">
        <v>4939</v>
      </c>
    </row>
    <row r="3458" spans="1:17" ht="75" customHeight="1" x14ac:dyDescent="0.2">
      <c r="A3458" s="331" t="s">
        <v>4886</v>
      </c>
      <c r="B3458" s="169" t="s">
        <v>4887</v>
      </c>
      <c r="C3458" s="151" t="s">
        <v>4901</v>
      </c>
      <c r="D3458" s="164" t="s">
        <v>4902</v>
      </c>
      <c r="E3458" s="372" t="s">
        <v>3986</v>
      </c>
      <c r="F3458" s="166" t="s">
        <v>374</v>
      </c>
      <c r="G3458" s="166">
        <v>72151606</v>
      </c>
      <c r="H3458" s="403" t="s">
        <v>5478</v>
      </c>
      <c r="I3458" s="331">
        <v>10</v>
      </c>
      <c r="J3458" s="403" t="s">
        <v>33</v>
      </c>
      <c r="K3458" s="148">
        <v>2000000</v>
      </c>
      <c r="L3458" s="149">
        <v>1</v>
      </c>
      <c r="M3458" s="169" t="s">
        <v>765</v>
      </c>
      <c r="N3458" s="372" t="s">
        <v>5466</v>
      </c>
      <c r="O3458" s="431" t="s">
        <v>36</v>
      </c>
      <c r="P3458" s="166" t="s">
        <v>79</v>
      </c>
      <c r="Q3458" s="166" t="s">
        <v>4939</v>
      </c>
    </row>
    <row r="3459" spans="1:17" ht="75" customHeight="1" x14ac:dyDescent="0.2">
      <c r="A3459" s="331" t="s">
        <v>4886</v>
      </c>
      <c r="B3459" s="169" t="s">
        <v>4887</v>
      </c>
      <c r="C3459" s="151" t="s">
        <v>4901</v>
      </c>
      <c r="D3459" s="164" t="s">
        <v>4902</v>
      </c>
      <c r="E3459" s="372" t="s">
        <v>3986</v>
      </c>
      <c r="F3459" s="166" t="s">
        <v>374</v>
      </c>
      <c r="G3459" s="166">
        <v>72151606</v>
      </c>
      <c r="H3459" s="403" t="s">
        <v>5479</v>
      </c>
      <c r="I3459" s="331">
        <v>10</v>
      </c>
      <c r="J3459" s="433" t="s">
        <v>33</v>
      </c>
      <c r="K3459" s="148">
        <v>2000000</v>
      </c>
      <c r="L3459" s="149">
        <v>1</v>
      </c>
      <c r="M3459" s="169" t="s">
        <v>765</v>
      </c>
      <c r="N3459" s="372" t="s">
        <v>5466</v>
      </c>
      <c r="O3459" s="431" t="s">
        <v>36</v>
      </c>
      <c r="P3459" s="166" t="s">
        <v>79</v>
      </c>
      <c r="Q3459" s="166" t="s">
        <v>4939</v>
      </c>
    </row>
    <row r="3460" spans="1:17" ht="75" customHeight="1" x14ac:dyDescent="0.2">
      <c r="A3460" s="331" t="s">
        <v>4886</v>
      </c>
      <c r="B3460" s="169" t="s">
        <v>4887</v>
      </c>
      <c r="C3460" s="151" t="s">
        <v>4901</v>
      </c>
      <c r="D3460" s="164" t="s">
        <v>4902</v>
      </c>
      <c r="E3460" s="372" t="s">
        <v>3986</v>
      </c>
      <c r="F3460" s="166" t="s">
        <v>374</v>
      </c>
      <c r="G3460" s="166">
        <v>78181500</v>
      </c>
      <c r="H3460" s="403" t="s">
        <v>5480</v>
      </c>
      <c r="I3460" s="331">
        <v>10</v>
      </c>
      <c r="J3460" s="403" t="s">
        <v>230</v>
      </c>
      <c r="K3460" s="148">
        <v>208360000</v>
      </c>
      <c r="L3460" s="149">
        <v>1</v>
      </c>
      <c r="M3460" s="169" t="s">
        <v>765</v>
      </c>
      <c r="N3460" s="372" t="s">
        <v>5450</v>
      </c>
      <c r="O3460" s="431" t="s">
        <v>127</v>
      </c>
      <c r="P3460" s="166" t="s">
        <v>127</v>
      </c>
      <c r="Q3460" s="166" t="s">
        <v>5047</v>
      </c>
    </row>
    <row r="3461" spans="1:17" ht="75" customHeight="1" x14ac:dyDescent="0.2">
      <c r="A3461" s="331" t="s">
        <v>4886</v>
      </c>
      <c r="B3461" s="169" t="s">
        <v>4887</v>
      </c>
      <c r="C3461" s="151" t="s">
        <v>4901</v>
      </c>
      <c r="D3461" s="164" t="s">
        <v>4902</v>
      </c>
      <c r="E3461" s="372" t="s">
        <v>3986</v>
      </c>
      <c r="F3461" s="166" t="s">
        <v>374</v>
      </c>
      <c r="G3461" s="166">
        <v>78181500</v>
      </c>
      <c r="H3461" s="403" t="s">
        <v>5481</v>
      </c>
      <c r="I3461" s="331">
        <v>10</v>
      </c>
      <c r="J3461" s="403" t="s">
        <v>33</v>
      </c>
      <c r="K3461" s="148">
        <v>1141650000</v>
      </c>
      <c r="L3461" s="149">
        <v>1</v>
      </c>
      <c r="M3461" s="169" t="s">
        <v>765</v>
      </c>
      <c r="N3461" s="372" t="s">
        <v>5450</v>
      </c>
      <c r="O3461" s="431" t="s">
        <v>68</v>
      </c>
      <c r="P3461" s="166" t="s">
        <v>67</v>
      </c>
      <c r="Q3461" s="166" t="s">
        <v>4885</v>
      </c>
    </row>
    <row r="3462" spans="1:17" ht="75" customHeight="1" x14ac:dyDescent="0.2">
      <c r="A3462" s="331" t="s">
        <v>4886</v>
      </c>
      <c r="B3462" s="169" t="s">
        <v>4887</v>
      </c>
      <c r="C3462" s="151" t="s">
        <v>4901</v>
      </c>
      <c r="D3462" s="164" t="s">
        <v>4902</v>
      </c>
      <c r="E3462" s="372" t="s">
        <v>3986</v>
      </c>
      <c r="F3462" s="166" t="s">
        <v>374</v>
      </c>
      <c r="G3462" s="166">
        <v>78181500</v>
      </c>
      <c r="H3462" s="403" t="s">
        <v>5482</v>
      </c>
      <c r="I3462" s="331">
        <v>10</v>
      </c>
      <c r="J3462" s="403" t="s">
        <v>33</v>
      </c>
      <c r="K3462" s="148">
        <v>200000000</v>
      </c>
      <c r="L3462" s="149">
        <v>1</v>
      </c>
      <c r="M3462" s="169" t="s">
        <v>765</v>
      </c>
      <c r="N3462" s="372" t="s">
        <v>5450</v>
      </c>
      <c r="O3462" s="431" t="s">
        <v>80</v>
      </c>
      <c r="P3462" s="166" t="s">
        <v>901</v>
      </c>
      <c r="Q3462" s="166" t="s">
        <v>4885</v>
      </c>
    </row>
    <row r="3463" spans="1:17" ht="75" customHeight="1" x14ac:dyDescent="0.2">
      <c r="A3463" s="331" t="s">
        <v>4886</v>
      </c>
      <c r="B3463" s="169" t="s">
        <v>4887</v>
      </c>
      <c r="C3463" s="151" t="s">
        <v>4901</v>
      </c>
      <c r="D3463" s="164" t="s">
        <v>4902</v>
      </c>
      <c r="E3463" s="372" t="s">
        <v>3986</v>
      </c>
      <c r="F3463" s="166" t="s">
        <v>374</v>
      </c>
      <c r="G3463" s="166">
        <v>78181500</v>
      </c>
      <c r="H3463" s="403" t="s">
        <v>5483</v>
      </c>
      <c r="I3463" s="331">
        <v>10</v>
      </c>
      <c r="J3463" s="403" t="s">
        <v>230</v>
      </c>
      <c r="K3463" s="148">
        <v>130635000</v>
      </c>
      <c r="L3463" s="149">
        <v>1</v>
      </c>
      <c r="M3463" s="169" t="s">
        <v>765</v>
      </c>
      <c r="N3463" s="372" t="s">
        <v>5450</v>
      </c>
      <c r="O3463" s="431" t="s">
        <v>127</v>
      </c>
      <c r="P3463" s="166" t="s">
        <v>127</v>
      </c>
      <c r="Q3463" s="166" t="s">
        <v>5047</v>
      </c>
    </row>
    <row r="3464" spans="1:17" ht="75" customHeight="1" x14ac:dyDescent="0.2">
      <c r="A3464" s="331" t="s">
        <v>4886</v>
      </c>
      <c r="B3464" s="169" t="s">
        <v>4887</v>
      </c>
      <c r="C3464" s="151" t="s">
        <v>4901</v>
      </c>
      <c r="D3464" s="164" t="s">
        <v>4902</v>
      </c>
      <c r="E3464" s="372" t="s">
        <v>3986</v>
      </c>
      <c r="F3464" s="166" t="s">
        <v>374</v>
      </c>
      <c r="G3464" s="166">
        <v>78181500</v>
      </c>
      <c r="H3464" s="403" t="s">
        <v>5484</v>
      </c>
      <c r="I3464" s="331">
        <v>10</v>
      </c>
      <c r="J3464" s="403" t="s">
        <v>33</v>
      </c>
      <c r="K3464" s="148">
        <v>1039365000</v>
      </c>
      <c r="L3464" s="149">
        <v>1</v>
      </c>
      <c r="M3464" s="169" t="s">
        <v>765</v>
      </c>
      <c r="N3464" s="372" t="s">
        <v>5450</v>
      </c>
      <c r="O3464" s="431" t="s">
        <v>68</v>
      </c>
      <c r="P3464" s="166" t="s">
        <v>67</v>
      </c>
      <c r="Q3464" s="166" t="s">
        <v>4885</v>
      </c>
    </row>
    <row r="3465" spans="1:17" ht="75" customHeight="1" x14ac:dyDescent="0.2">
      <c r="A3465" s="331" t="s">
        <v>4886</v>
      </c>
      <c r="B3465" s="169" t="s">
        <v>4887</v>
      </c>
      <c r="C3465" s="151" t="s">
        <v>4901</v>
      </c>
      <c r="D3465" s="164" t="s">
        <v>4902</v>
      </c>
      <c r="E3465" s="372" t="s">
        <v>3986</v>
      </c>
      <c r="F3465" s="166" t="s">
        <v>374</v>
      </c>
      <c r="G3465" s="166">
        <v>78181500</v>
      </c>
      <c r="H3465" s="403" t="s">
        <v>5485</v>
      </c>
      <c r="I3465" s="331">
        <v>10</v>
      </c>
      <c r="J3465" s="403" t="s">
        <v>33</v>
      </c>
      <c r="K3465" s="148">
        <v>200000000</v>
      </c>
      <c r="L3465" s="149">
        <v>1</v>
      </c>
      <c r="M3465" s="169" t="s">
        <v>765</v>
      </c>
      <c r="N3465" s="372" t="s">
        <v>5450</v>
      </c>
      <c r="O3465" s="431" t="s">
        <v>80</v>
      </c>
      <c r="P3465" s="166" t="s">
        <v>901</v>
      </c>
      <c r="Q3465" s="166" t="s">
        <v>4885</v>
      </c>
    </row>
    <row r="3466" spans="1:17" ht="75" customHeight="1" x14ac:dyDescent="0.2">
      <c r="A3466" s="331" t="s">
        <v>4886</v>
      </c>
      <c r="B3466" s="169" t="s">
        <v>4887</v>
      </c>
      <c r="C3466" s="151" t="s">
        <v>4901</v>
      </c>
      <c r="D3466" s="164" t="s">
        <v>4902</v>
      </c>
      <c r="E3466" s="372" t="s">
        <v>3986</v>
      </c>
      <c r="F3466" s="166" t="s">
        <v>374</v>
      </c>
      <c r="G3466" s="166">
        <v>72154300</v>
      </c>
      <c r="H3466" s="403" t="s">
        <v>5486</v>
      </c>
      <c r="I3466" s="331">
        <v>10</v>
      </c>
      <c r="J3466" s="403" t="s">
        <v>33</v>
      </c>
      <c r="K3466" s="148">
        <v>20000000</v>
      </c>
      <c r="L3466" s="149">
        <v>1</v>
      </c>
      <c r="M3466" s="169" t="s">
        <v>765</v>
      </c>
      <c r="N3466" s="372" t="s">
        <v>5457</v>
      </c>
      <c r="O3466" s="431" t="s">
        <v>36</v>
      </c>
      <c r="P3466" s="166" t="s">
        <v>79</v>
      </c>
      <c r="Q3466" s="166" t="s">
        <v>4939</v>
      </c>
    </row>
    <row r="3467" spans="1:17" ht="75" customHeight="1" x14ac:dyDescent="0.2">
      <c r="A3467" s="331" t="s">
        <v>4886</v>
      </c>
      <c r="B3467" s="169" t="s">
        <v>4887</v>
      </c>
      <c r="C3467" s="151" t="s">
        <v>4901</v>
      </c>
      <c r="D3467" s="164" t="s">
        <v>4902</v>
      </c>
      <c r="E3467" s="372" t="s">
        <v>3986</v>
      </c>
      <c r="F3467" s="166" t="s">
        <v>374</v>
      </c>
      <c r="G3467" s="166">
        <v>70171704</v>
      </c>
      <c r="H3467" s="403" t="s">
        <v>5487</v>
      </c>
      <c r="I3467" s="331">
        <v>10</v>
      </c>
      <c r="J3467" s="403" t="s">
        <v>33</v>
      </c>
      <c r="K3467" s="148">
        <v>10000000</v>
      </c>
      <c r="L3467" s="149">
        <v>1</v>
      </c>
      <c r="M3467" s="169" t="s">
        <v>765</v>
      </c>
      <c r="N3467" s="372" t="s">
        <v>5448</v>
      </c>
      <c r="O3467" s="431" t="s">
        <v>35</v>
      </c>
      <c r="P3467" s="166" t="s">
        <v>36</v>
      </c>
      <c r="Q3467" s="166" t="s">
        <v>4939</v>
      </c>
    </row>
    <row r="3468" spans="1:17" ht="75" customHeight="1" x14ac:dyDescent="0.2">
      <c r="A3468" s="331" t="s">
        <v>4946</v>
      </c>
      <c r="B3468" s="169" t="s">
        <v>4947</v>
      </c>
      <c r="C3468" s="151" t="s">
        <v>4901</v>
      </c>
      <c r="D3468" s="164" t="s">
        <v>4902</v>
      </c>
      <c r="E3468" s="372" t="s">
        <v>3986</v>
      </c>
      <c r="F3468" s="166" t="s">
        <v>374</v>
      </c>
      <c r="G3468" s="166">
        <v>72151605</v>
      </c>
      <c r="H3468" s="403" t="s">
        <v>5488</v>
      </c>
      <c r="I3468" s="331">
        <v>10</v>
      </c>
      <c r="J3468" s="403" t="s">
        <v>33</v>
      </c>
      <c r="K3468" s="148">
        <v>97000000</v>
      </c>
      <c r="L3468" s="149">
        <v>1</v>
      </c>
      <c r="M3468" s="169" t="s">
        <v>765</v>
      </c>
      <c r="N3468" s="372" t="s">
        <v>5489</v>
      </c>
      <c r="O3468" s="431" t="s">
        <v>68</v>
      </c>
      <c r="P3468" s="166" t="s">
        <v>67</v>
      </c>
      <c r="Q3468" s="166" t="s">
        <v>4939</v>
      </c>
    </row>
    <row r="3469" spans="1:17" ht="75" customHeight="1" x14ac:dyDescent="0.2">
      <c r="A3469" s="331" t="s">
        <v>4946</v>
      </c>
      <c r="B3469" s="169" t="s">
        <v>4947</v>
      </c>
      <c r="C3469" s="151" t="s">
        <v>4901</v>
      </c>
      <c r="D3469" s="164" t="s">
        <v>4902</v>
      </c>
      <c r="E3469" s="372" t="s">
        <v>3986</v>
      </c>
      <c r="F3469" s="166" t="s">
        <v>374</v>
      </c>
      <c r="G3469" s="166">
        <v>70171704</v>
      </c>
      <c r="H3469" s="403" t="s">
        <v>5490</v>
      </c>
      <c r="I3469" s="331">
        <v>10</v>
      </c>
      <c r="J3469" s="403" t="s">
        <v>33</v>
      </c>
      <c r="K3469" s="148">
        <v>10000000</v>
      </c>
      <c r="L3469" s="149">
        <v>1</v>
      </c>
      <c r="M3469" s="169" t="s">
        <v>765</v>
      </c>
      <c r="N3469" s="372" t="s">
        <v>5448</v>
      </c>
      <c r="O3469" s="431" t="s">
        <v>35</v>
      </c>
      <c r="P3469" s="166" t="s">
        <v>36</v>
      </c>
      <c r="Q3469" s="166" t="s">
        <v>4939</v>
      </c>
    </row>
    <row r="3470" spans="1:17" ht="75" customHeight="1" x14ac:dyDescent="0.2">
      <c r="A3470" s="331" t="s">
        <v>4946</v>
      </c>
      <c r="B3470" s="169" t="s">
        <v>4947</v>
      </c>
      <c r="C3470" s="151" t="s">
        <v>4901</v>
      </c>
      <c r="D3470" s="164" t="s">
        <v>4902</v>
      </c>
      <c r="E3470" s="372" t="s">
        <v>3986</v>
      </c>
      <c r="F3470" s="166" t="s">
        <v>374</v>
      </c>
      <c r="G3470" s="166">
        <v>72101511</v>
      </c>
      <c r="H3470" s="403" t="s">
        <v>5491</v>
      </c>
      <c r="I3470" s="331">
        <v>10</v>
      </c>
      <c r="J3470" s="403" t="s">
        <v>33</v>
      </c>
      <c r="K3470" s="148">
        <v>20000000</v>
      </c>
      <c r="L3470" s="149">
        <v>1</v>
      </c>
      <c r="M3470" s="169" t="s">
        <v>765</v>
      </c>
      <c r="N3470" s="372" t="s">
        <v>5444</v>
      </c>
      <c r="O3470" s="431" t="s">
        <v>67</v>
      </c>
      <c r="P3470" s="166" t="s">
        <v>35</v>
      </c>
      <c r="Q3470" s="166" t="s">
        <v>4885</v>
      </c>
    </row>
    <row r="3471" spans="1:17" ht="75" customHeight="1" x14ac:dyDescent="0.2">
      <c r="A3471" s="331" t="s">
        <v>4946</v>
      </c>
      <c r="B3471" s="169" t="s">
        <v>4947</v>
      </c>
      <c r="C3471" s="151" t="s">
        <v>4901</v>
      </c>
      <c r="D3471" s="164" t="s">
        <v>4902</v>
      </c>
      <c r="E3471" s="372" t="s">
        <v>3986</v>
      </c>
      <c r="F3471" s="166" t="s">
        <v>374</v>
      </c>
      <c r="G3471" s="166">
        <v>78181500</v>
      </c>
      <c r="H3471" s="403" t="s">
        <v>5492</v>
      </c>
      <c r="I3471" s="331">
        <v>10</v>
      </c>
      <c r="J3471" s="403" t="s">
        <v>230</v>
      </c>
      <c r="K3471" s="148">
        <v>30000000</v>
      </c>
      <c r="L3471" s="149">
        <v>1</v>
      </c>
      <c r="M3471" s="169" t="s">
        <v>765</v>
      </c>
      <c r="N3471" s="372" t="s">
        <v>5450</v>
      </c>
      <c r="O3471" s="431" t="s">
        <v>127</v>
      </c>
      <c r="P3471" s="166" t="s">
        <v>127</v>
      </c>
      <c r="Q3471" s="166" t="s">
        <v>5047</v>
      </c>
    </row>
    <row r="3472" spans="1:17" ht="75" customHeight="1" x14ac:dyDescent="0.2">
      <c r="A3472" s="331" t="s">
        <v>4946</v>
      </c>
      <c r="B3472" s="169" t="s">
        <v>4947</v>
      </c>
      <c r="C3472" s="151" t="s">
        <v>4901</v>
      </c>
      <c r="D3472" s="164" t="s">
        <v>4902</v>
      </c>
      <c r="E3472" s="372" t="s">
        <v>3986</v>
      </c>
      <c r="F3472" s="166" t="s">
        <v>374</v>
      </c>
      <c r="G3472" s="166">
        <v>78181500</v>
      </c>
      <c r="H3472" s="403" t="s">
        <v>5493</v>
      </c>
      <c r="I3472" s="331">
        <v>10</v>
      </c>
      <c r="J3472" s="403" t="s">
        <v>33</v>
      </c>
      <c r="K3472" s="148">
        <v>120000000</v>
      </c>
      <c r="L3472" s="149">
        <v>1</v>
      </c>
      <c r="M3472" s="169" t="s">
        <v>765</v>
      </c>
      <c r="N3472" s="372" t="s">
        <v>5450</v>
      </c>
      <c r="O3472" s="431" t="s">
        <v>68</v>
      </c>
      <c r="P3472" s="166" t="s">
        <v>67</v>
      </c>
      <c r="Q3472" s="166" t="s">
        <v>4885</v>
      </c>
    </row>
    <row r="3473" spans="1:17" ht="75" customHeight="1" x14ac:dyDescent="0.2">
      <c r="A3473" s="331" t="s">
        <v>4946</v>
      </c>
      <c r="B3473" s="169" t="s">
        <v>4947</v>
      </c>
      <c r="C3473" s="151" t="s">
        <v>4901</v>
      </c>
      <c r="D3473" s="164" t="s">
        <v>4902</v>
      </c>
      <c r="E3473" s="372" t="s">
        <v>3986</v>
      </c>
      <c r="F3473" s="166" t="s">
        <v>374</v>
      </c>
      <c r="G3473" s="166">
        <v>78181500</v>
      </c>
      <c r="H3473" s="403" t="s">
        <v>5494</v>
      </c>
      <c r="I3473" s="331">
        <v>10</v>
      </c>
      <c r="J3473" s="403" t="s">
        <v>33</v>
      </c>
      <c r="K3473" s="148">
        <v>30000000</v>
      </c>
      <c r="L3473" s="149">
        <v>1</v>
      </c>
      <c r="M3473" s="169" t="s">
        <v>765</v>
      </c>
      <c r="N3473" s="372" t="s">
        <v>5450</v>
      </c>
      <c r="O3473" s="431" t="s">
        <v>80</v>
      </c>
      <c r="P3473" s="166" t="s">
        <v>901</v>
      </c>
      <c r="Q3473" s="166" t="s">
        <v>4885</v>
      </c>
    </row>
    <row r="3474" spans="1:17" ht="75" customHeight="1" x14ac:dyDescent="0.2">
      <c r="A3474" s="331" t="s">
        <v>4946</v>
      </c>
      <c r="B3474" s="169" t="s">
        <v>4947</v>
      </c>
      <c r="C3474" s="151" t="s">
        <v>4901</v>
      </c>
      <c r="D3474" s="164" t="s">
        <v>4902</v>
      </c>
      <c r="E3474" s="372" t="s">
        <v>3986</v>
      </c>
      <c r="F3474" s="166" t="s">
        <v>374</v>
      </c>
      <c r="G3474" s="166">
        <v>78181500</v>
      </c>
      <c r="H3474" s="403" t="s">
        <v>5495</v>
      </c>
      <c r="I3474" s="331">
        <v>10</v>
      </c>
      <c r="J3474" s="403" t="s">
        <v>230</v>
      </c>
      <c r="K3474" s="148">
        <v>30000000</v>
      </c>
      <c r="L3474" s="149">
        <v>1</v>
      </c>
      <c r="M3474" s="169" t="s">
        <v>765</v>
      </c>
      <c r="N3474" s="372" t="s">
        <v>5450</v>
      </c>
      <c r="O3474" s="431" t="s">
        <v>127</v>
      </c>
      <c r="P3474" s="166" t="s">
        <v>127</v>
      </c>
      <c r="Q3474" s="166" t="s">
        <v>5047</v>
      </c>
    </row>
    <row r="3475" spans="1:17" ht="75" customHeight="1" x14ac:dyDescent="0.2">
      <c r="A3475" s="331" t="s">
        <v>4946</v>
      </c>
      <c r="B3475" s="169" t="s">
        <v>4947</v>
      </c>
      <c r="C3475" s="151" t="s">
        <v>4901</v>
      </c>
      <c r="D3475" s="164" t="s">
        <v>4902</v>
      </c>
      <c r="E3475" s="372" t="s">
        <v>3986</v>
      </c>
      <c r="F3475" s="166" t="s">
        <v>374</v>
      </c>
      <c r="G3475" s="166">
        <v>78181500</v>
      </c>
      <c r="H3475" s="403" t="s">
        <v>5496</v>
      </c>
      <c r="I3475" s="331">
        <v>10</v>
      </c>
      <c r="J3475" s="403" t="s">
        <v>33</v>
      </c>
      <c r="K3475" s="148">
        <v>160000000</v>
      </c>
      <c r="L3475" s="149">
        <v>1</v>
      </c>
      <c r="M3475" s="169" t="s">
        <v>765</v>
      </c>
      <c r="N3475" s="372" t="s">
        <v>5450</v>
      </c>
      <c r="O3475" s="431" t="s">
        <v>68</v>
      </c>
      <c r="P3475" s="166" t="s">
        <v>67</v>
      </c>
      <c r="Q3475" s="166" t="s">
        <v>4885</v>
      </c>
    </row>
    <row r="3476" spans="1:17" ht="75" customHeight="1" x14ac:dyDescent="0.2">
      <c r="A3476" s="331" t="s">
        <v>4946</v>
      </c>
      <c r="B3476" s="169" t="s">
        <v>4947</v>
      </c>
      <c r="C3476" s="151" t="s">
        <v>4901</v>
      </c>
      <c r="D3476" s="164" t="s">
        <v>4902</v>
      </c>
      <c r="E3476" s="372" t="s">
        <v>3986</v>
      </c>
      <c r="F3476" s="166" t="s">
        <v>374</v>
      </c>
      <c r="G3476" s="166">
        <v>78181500</v>
      </c>
      <c r="H3476" s="403" t="s">
        <v>5497</v>
      </c>
      <c r="I3476" s="331">
        <v>10</v>
      </c>
      <c r="J3476" s="403" t="s">
        <v>33</v>
      </c>
      <c r="K3476" s="148">
        <v>33000000</v>
      </c>
      <c r="L3476" s="149">
        <v>1</v>
      </c>
      <c r="M3476" s="169" t="s">
        <v>765</v>
      </c>
      <c r="N3476" s="372" t="s">
        <v>5450</v>
      </c>
      <c r="O3476" s="431" t="s">
        <v>80</v>
      </c>
      <c r="P3476" s="166" t="s">
        <v>901</v>
      </c>
      <c r="Q3476" s="166" t="s">
        <v>4885</v>
      </c>
    </row>
    <row r="3477" spans="1:17" ht="75" customHeight="1" x14ac:dyDescent="0.2">
      <c r="A3477" s="331" t="s">
        <v>4946</v>
      </c>
      <c r="B3477" s="169" t="s">
        <v>4947</v>
      </c>
      <c r="C3477" s="151" t="s">
        <v>4901</v>
      </c>
      <c r="D3477" s="164" t="s">
        <v>4902</v>
      </c>
      <c r="E3477" s="372" t="s">
        <v>3986</v>
      </c>
      <c r="F3477" s="166" t="s">
        <v>374</v>
      </c>
      <c r="G3477" s="166">
        <v>78181500</v>
      </c>
      <c r="H3477" s="403" t="s">
        <v>5498</v>
      </c>
      <c r="I3477" s="331">
        <v>10</v>
      </c>
      <c r="J3477" s="403" t="s">
        <v>33</v>
      </c>
      <c r="K3477" s="148">
        <v>10000000</v>
      </c>
      <c r="L3477" s="149">
        <v>1</v>
      </c>
      <c r="M3477" s="169" t="s">
        <v>765</v>
      </c>
      <c r="N3477" s="372" t="s">
        <v>5499</v>
      </c>
      <c r="O3477" s="431" t="s">
        <v>901</v>
      </c>
      <c r="P3477" s="166" t="s">
        <v>1239</v>
      </c>
      <c r="Q3477" s="166" t="s">
        <v>4939</v>
      </c>
    </row>
    <row r="3478" spans="1:17" ht="75" customHeight="1" x14ac:dyDescent="0.2">
      <c r="A3478" s="331" t="s">
        <v>4891</v>
      </c>
      <c r="B3478" s="169" t="s">
        <v>4879</v>
      </c>
      <c r="C3478" s="151" t="s">
        <v>5300</v>
      </c>
      <c r="D3478" s="164" t="s">
        <v>4934</v>
      </c>
      <c r="E3478" s="372" t="s">
        <v>3986</v>
      </c>
      <c r="F3478" s="166" t="s">
        <v>374</v>
      </c>
      <c r="G3478" s="166">
        <v>81141504</v>
      </c>
      <c r="H3478" s="403" t="s">
        <v>5500</v>
      </c>
      <c r="I3478" s="331">
        <v>10</v>
      </c>
      <c r="J3478" s="403" t="s">
        <v>33</v>
      </c>
      <c r="K3478" s="148">
        <v>1000000</v>
      </c>
      <c r="L3478" s="149">
        <v>1</v>
      </c>
      <c r="M3478" s="169" t="s">
        <v>765</v>
      </c>
      <c r="N3478" s="372" t="s">
        <v>5474</v>
      </c>
      <c r="O3478" s="431" t="s">
        <v>36</v>
      </c>
      <c r="P3478" s="166" t="s">
        <v>79</v>
      </c>
      <c r="Q3478" s="166" t="s">
        <v>4939</v>
      </c>
    </row>
    <row r="3479" spans="1:17" ht="75" customHeight="1" x14ac:dyDescent="0.2">
      <c r="A3479" s="331" t="s">
        <v>4891</v>
      </c>
      <c r="B3479" s="169" t="s">
        <v>4879</v>
      </c>
      <c r="C3479" s="151" t="s">
        <v>5300</v>
      </c>
      <c r="D3479" s="164" t="s">
        <v>4934</v>
      </c>
      <c r="E3479" s="372" t="s">
        <v>3986</v>
      </c>
      <c r="F3479" s="166" t="s">
        <v>374</v>
      </c>
      <c r="G3479" s="166">
        <v>81141504</v>
      </c>
      <c r="H3479" s="403" t="s">
        <v>5501</v>
      </c>
      <c r="I3479" s="331">
        <v>10</v>
      </c>
      <c r="J3479" s="403" t="s">
        <v>33</v>
      </c>
      <c r="K3479" s="148">
        <v>1000000</v>
      </c>
      <c r="L3479" s="149">
        <v>1</v>
      </c>
      <c r="M3479" s="169" t="s">
        <v>765</v>
      </c>
      <c r="N3479" s="372" t="s">
        <v>5474</v>
      </c>
      <c r="O3479" s="431" t="s">
        <v>36</v>
      </c>
      <c r="P3479" s="166" t="s">
        <v>79</v>
      </c>
      <c r="Q3479" s="166" t="s">
        <v>4939</v>
      </c>
    </row>
    <row r="3480" spans="1:17" ht="75" customHeight="1" x14ac:dyDescent="0.2">
      <c r="A3480" s="331" t="s">
        <v>4891</v>
      </c>
      <c r="B3480" s="169" t="s">
        <v>4879</v>
      </c>
      <c r="C3480" s="151" t="s">
        <v>5300</v>
      </c>
      <c r="D3480" s="164" t="s">
        <v>4934</v>
      </c>
      <c r="E3480" s="372" t="s">
        <v>3986</v>
      </c>
      <c r="F3480" s="166" t="s">
        <v>374</v>
      </c>
      <c r="G3480" s="166">
        <v>81141504</v>
      </c>
      <c r="H3480" s="403" t="s">
        <v>5502</v>
      </c>
      <c r="I3480" s="331">
        <v>10</v>
      </c>
      <c r="J3480" s="403" t="s">
        <v>33</v>
      </c>
      <c r="K3480" s="148">
        <v>440000</v>
      </c>
      <c r="L3480" s="149">
        <v>1</v>
      </c>
      <c r="M3480" s="169" t="s">
        <v>765</v>
      </c>
      <c r="N3480" s="372" t="s">
        <v>5474</v>
      </c>
      <c r="O3480" s="431" t="s">
        <v>36</v>
      </c>
      <c r="P3480" s="166" t="s">
        <v>79</v>
      </c>
      <c r="Q3480" s="166" t="s">
        <v>4939</v>
      </c>
    </row>
    <row r="3481" spans="1:17" ht="75" customHeight="1" x14ac:dyDescent="0.2">
      <c r="A3481" s="331" t="s">
        <v>4868</v>
      </c>
      <c r="B3481" s="169" t="s">
        <v>4869</v>
      </c>
      <c r="C3481" s="154" t="s">
        <v>4870</v>
      </c>
      <c r="D3481" s="155" t="s">
        <v>4871</v>
      </c>
      <c r="E3481" s="372" t="s">
        <v>3986</v>
      </c>
      <c r="F3481" s="166" t="s">
        <v>374</v>
      </c>
      <c r="G3481" s="166">
        <v>72101511</v>
      </c>
      <c r="H3481" s="403" t="s">
        <v>5503</v>
      </c>
      <c r="I3481" s="331">
        <v>16</v>
      </c>
      <c r="J3481" s="403" t="s">
        <v>33</v>
      </c>
      <c r="K3481" s="148">
        <v>1560000</v>
      </c>
      <c r="L3481" s="149">
        <v>1</v>
      </c>
      <c r="M3481" s="169" t="s">
        <v>765</v>
      </c>
      <c r="N3481" s="372" t="s">
        <v>5444</v>
      </c>
      <c r="O3481" s="431" t="s">
        <v>36</v>
      </c>
      <c r="P3481" s="166" t="s">
        <v>35</v>
      </c>
      <c r="Q3481" s="166" t="s">
        <v>4885</v>
      </c>
    </row>
    <row r="3482" spans="1:17" ht="75" customHeight="1" x14ac:dyDescent="0.2">
      <c r="A3482" s="331" t="s">
        <v>5504</v>
      </c>
      <c r="B3482" s="169" t="s">
        <v>5505</v>
      </c>
      <c r="C3482" s="151" t="s">
        <v>5506</v>
      </c>
      <c r="D3482" s="164" t="s">
        <v>5507</v>
      </c>
      <c r="E3482" s="372" t="s">
        <v>3986</v>
      </c>
      <c r="F3482" s="166" t="s">
        <v>374</v>
      </c>
      <c r="G3482" s="166">
        <v>78181500</v>
      </c>
      <c r="H3482" s="403" t="s">
        <v>5508</v>
      </c>
      <c r="I3482" s="331">
        <v>10</v>
      </c>
      <c r="J3482" s="403" t="s">
        <v>230</v>
      </c>
      <c r="K3482" s="148">
        <v>40000000</v>
      </c>
      <c r="L3482" s="149">
        <v>1</v>
      </c>
      <c r="M3482" s="169" t="s">
        <v>765</v>
      </c>
      <c r="N3482" s="372" t="s">
        <v>5450</v>
      </c>
      <c r="O3482" s="431" t="s">
        <v>127</v>
      </c>
      <c r="P3482" s="166" t="s">
        <v>127</v>
      </c>
      <c r="Q3482" s="166" t="s">
        <v>5047</v>
      </c>
    </row>
    <row r="3483" spans="1:17" ht="75" customHeight="1" x14ac:dyDescent="0.2">
      <c r="A3483" s="331" t="s">
        <v>5504</v>
      </c>
      <c r="B3483" s="169" t="s">
        <v>5505</v>
      </c>
      <c r="C3483" s="151" t="s">
        <v>5506</v>
      </c>
      <c r="D3483" s="164" t="s">
        <v>5507</v>
      </c>
      <c r="E3483" s="372" t="s">
        <v>3986</v>
      </c>
      <c r="F3483" s="166" t="s">
        <v>374</v>
      </c>
      <c r="G3483" s="166">
        <v>78181500</v>
      </c>
      <c r="H3483" s="403" t="s">
        <v>5509</v>
      </c>
      <c r="I3483" s="331">
        <v>10</v>
      </c>
      <c r="J3483" s="403" t="s">
        <v>230</v>
      </c>
      <c r="K3483" s="148">
        <v>2500000</v>
      </c>
      <c r="L3483" s="149">
        <v>1</v>
      </c>
      <c r="M3483" s="169" t="s">
        <v>765</v>
      </c>
      <c r="N3483" s="372" t="s">
        <v>5450</v>
      </c>
      <c r="O3483" s="431" t="s">
        <v>127</v>
      </c>
      <c r="P3483" s="166" t="s">
        <v>127</v>
      </c>
      <c r="Q3483" s="166" t="s">
        <v>5047</v>
      </c>
    </row>
    <row r="3484" spans="1:17" ht="75" customHeight="1" x14ac:dyDescent="0.2">
      <c r="A3484" s="331" t="s">
        <v>5504</v>
      </c>
      <c r="B3484" s="169" t="s">
        <v>5505</v>
      </c>
      <c r="C3484" s="151" t="s">
        <v>5506</v>
      </c>
      <c r="D3484" s="164" t="s">
        <v>5507</v>
      </c>
      <c r="E3484" s="372" t="s">
        <v>3986</v>
      </c>
      <c r="F3484" s="166" t="s">
        <v>374</v>
      </c>
      <c r="G3484" s="166">
        <v>78181500</v>
      </c>
      <c r="H3484" s="403" t="s">
        <v>5510</v>
      </c>
      <c r="I3484" s="331">
        <v>10</v>
      </c>
      <c r="J3484" s="403" t="s">
        <v>33</v>
      </c>
      <c r="K3484" s="148">
        <v>95500000</v>
      </c>
      <c r="L3484" s="149">
        <v>1</v>
      </c>
      <c r="M3484" s="169" t="s">
        <v>765</v>
      </c>
      <c r="N3484" s="372" t="s">
        <v>5450</v>
      </c>
      <c r="O3484" s="431" t="s">
        <v>68</v>
      </c>
      <c r="P3484" s="166" t="s">
        <v>67</v>
      </c>
      <c r="Q3484" s="166" t="s">
        <v>4885</v>
      </c>
    </row>
    <row r="3485" spans="1:17" ht="75" customHeight="1" x14ac:dyDescent="0.2">
      <c r="A3485" s="331" t="s">
        <v>5504</v>
      </c>
      <c r="B3485" s="169" t="s">
        <v>5505</v>
      </c>
      <c r="C3485" s="151" t="s">
        <v>5506</v>
      </c>
      <c r="D3485" s="164" t="s">
        <v>5507</v>
      </c>
      <c r="E3485" s="372" t="s">
        <v>3986</v>
      </c>
      <c r="F3485" s="166" t="s">
        <v>374</v>
      </c>
      <c r="G3485" s="166">
        <v>78181500</v>
      </c>
      <c r="H3485" s="403" t="s">
        <v>5511</v>
      </c>
      <c r="I3485" s="331">
        <v>10</v>
      </c>
      <c r="J3485" s="403" t="s">
        <v>33</v>
      </c>
      <c r="K3485" s="148">
        <v>8000000</v>
      </c>
      <c r="L3485" s="149">
        <v>1</v>
      </c>
      <c r="M3485" s="169" t="s">
        <v>765</v>
      </c>
      <c r="N3485" s="372" t="s">
        <v>5450</v>
      </c>
      <c r="O3485" s="431" t="s">
        <v>68</v>
      </c>
      <c r="P3485" s="166" t="s">
        <v>67</v>
      </c>
      <c r="Q3485" s="166" t="s">
        <v>4885</v>
      </c>
    </row>
    <row r="3486" spans="1:17" ht="75" customHeight="1" x14ac:dyDescent="0.2">
      <c r="A3486" s="331" t="s">
        <v>5504</v>
      </c>
      <c r="B3486" s="169" t="s">
        <v>5505</v>
      </c>
      <c r="C3486" s="151" t="s">
        <v>5506</v>
      </c>
      <c r="D3486" s="164" t="s">
        <v>5507</v>
      </c>
      <c r="E3486" s="372" t="s">
        <v>3986</v>
      </c>
      <c r="F3486" s="166" t="s">
        <v>374</v>
      </c>
      <c r="G3486" s="166">
        <v>78181500</v>
      </c>
      <c r="H3486" s="403" t="s">
        <v>5512</v>
      </c>
      <c r="I3486" s="331">
        <v>10</v>
      </c>
      <c r="J3486" s="403" t="s">
        <v>33</v>
      </c>
      <c r="K3486" s="148">
        <v>30000000</v>
      </c>
      <c r="L3486" s="149">
        <v>1</v>
      </c>
      <c r="M3486" s="169" t="s">
        <v>765</v>
      </c>
      <c r="N3486" s="372" t="s">
        <v>5450</v>
      </c>
      <c r="O3486" s="431" t="s">
        <v>80</v>
      </c>
      <c r="P3486" s="166" t="s">
        <v>901</v>
      </c>
      <c r="Q3486" s="166" t="s">
        <v>4885</v>
      </c>
    </row>
    <row r="3487" spans="1:17" ht="75" customHeight="1" x14ac:dyDescent="0.2">
      <c r="A3487" s="331" t="s">
        <v>5504</v>
      </c>
      <c r="B3487" s="169" t="s">
        <v>5505</v>
      </c>
      <c r="C3487" s="151" t="s">
        <v>5506</v>
      </c>
      <c r="D3487" s="164" t="s">
        <v>5507</v>
      </c>
      <c r="E3487" s="372" t="s">
        <v>3986</v>
      </c>
      <c r="F3487" s="166" t="s">
        <v>374</v>
      </c>
      <c r="G3487" s="166">
        <v>78181500</v>
      </c>
      <c r="H3487" s="403" t="s">
        <v>5513</v>
      </c>
      <c r="I3487" s="331">
        <v>10</v>
      </c>
      <c r="J3487" s="403" t="s">
        <v>33</v>
      </c>
      <c r="K3487" s="148">
        <v>4000000</v>
      </c>
      <c r="L3487" s="149">
        <v>1</v>
      </c>
      <c r="M3487" s="169" t="s">
        <v>765</v>
      </c>
      <c r="N3487" s="372" t="s">
        <v>5450</v>
      </c>
      <c r="O3487" s="431" t="s">
        <v>80</v>
      </c>
      <c r="P3487" s="166" t="s">
        <v>901</v>
      </c>
      <c r="Q3487" s="166" t="s">
        <v>4885</v>
      </c>
    </row>
    <row r="3488" spans="1:17" ht="75" customHeight="1" x14ac:dyDescent="0.2">
      <c r="A3488" s="331" t="s">
        <v>5154</v>
      </c>
      <c r="B3488" s="169" t="s">
        <v>5155</v>
      </c>
      <c r="C3488" s="151" t="s">
        <v>5159</v>
      </c>
      <c r="D3488" s="164" t="s">
        <v>5160</v>
      </c>
      <c r="E3488" s="372" t="s">
        <v>3986</v>
      </c>
      <c r="F3488" s="166" t="s">
        <v>374</v>
      </c>
      <c r="G3488" s="166">
        <v>78181500</v>
      </c>
      <c r="H3488" s="403" t="s">
        <v>5514</v>
      </c>
      <c r="I3488" s="331">
        <v>10</v>
      </c>
      <c r="J3488" s="403" t="s">
        <v>33</v>
      </c>
      <c r="K3488" s="148">
        <v>126090000</v>
      </c>
      <c r="L3488" s="149">
        <v>1</v>
      </c>
      <c r="M3488" s="169" t="s">
        <v>765</v>
      </c>
      <c r="N3488" s="372" t="s">
        <v>5450</v>
      </c>
      <c r="O3488" s="431" t="s">
        <v>68</v>
      </c>
      <c r="P3488" s="166" t="s">
        <v>67</v>
      </c>
      <c r="Q3488" s="166" t="s">
        <v>4885</v>
      </c>
    </row>
    <row r="3489" spans="1:17" ht="75" customHeight="1" x14ac:dyDescent="0.2">
      <c r="A3489" s="331" t="s">
        <v>5327</v>
      </c>
      <c r="B3489" s="169" t="s">
        <v>5328</v>
      </c>
      <c r="C3489" s="151" t="s">
        <v>5329</v>
      </c>
      <c r="D3489" s="164" t="s">
        <v>5330</v>
      </c>
      <c r="E3489" s="372" t="s">
        <v>3986</v>
      </c>
      <c r="F3489" s="166" t="s">
        <v>374</v>
      </c>
      <c r="G3489" s="166">
        <v>78181500</v>
      </c>
      <c r="H3489" s="403" t="s">
        <v>5515</v>
      </c>
      <c r="I3489" s="331">
        <v>16</v>
      </c>
      <c r="J3489" s="403" t="s">
        <v>33</v>
      </c>
      <c r="K3489" s="148">
        <v>73850000</v>
      </c>
      <c r="L3489" s="149">
        <v>1</v>
      </c>
      <c r="M3489" s="169" t="s">
        <v>765</v>
      </c>
      <c r="N3489" s="372" t="s">
        <v>5450</v>
      </c>
      <c r="O3489" s="431" t="s">
        <v>68</v>
      </c>
      <c r="P3489" s="166" t="s">
        <v>67</v>
      </c>
      <c r="Q3489" s="166" t="s">
        <v>4885</v>
      </c>
    </row>
    <row r="3490" spans="1:17" ht="75" customHeight="1" x14ac:dyDescent="0.2">
      <c r="A3490" s="331" t="s">
        <v>5327</v>
      </c>
      <c r="B3490" s="169" t="s">
        <v>5328</v>
      </c>
      <c r="C3490" s="151" t="s">
        <v>5329</v>
      </c>
      <c r="D3490" s="164" t="s">
        <v>5330</v>
      </c>
      <c r="E3490" s="372" t="s">
        <v>3986</v>
      </c>
      <c r="F3490" s="166" t="s">
        <v>374</v>
      </c>
      <c r="G3490" s="166">
        <v>78181500</v>
      </c>
      <c r="H3490" s="403" t="s">
        <v>5516</v>
      </c>
      <c r="I3490" s="331">
        <v>16</v>
      </c>
      <c r="J3490" s="403" t="s">
        <v>33</v>
      </c>
      <c r="K3490" s="148">
        <v>72000000</v>
      </c>
      <c r="L3490" s="149">
        <v>1</v>
      </c>
      <c r="M3490" s="169" t="s">
        <v>765</v>
      </c>
      <c r="N3490" s="372" t="s">
        <v>5450</v>
      </c>
      <c r="O3490" s="431" t="s">
        <v>68</v>
      </c>
      <c r="P3490" s="166" t="s">
        <v>67</v>
      </c>
      <c r="Q3490" s="166" t="s">
        <v>4885</v>
      </c>
    </row>
    <row r="3491" spans="1:17" ht="75" customHeight="1" x14ac:dyDescent="0.2">
      <c r="A3491" s="331" t="s">
        <v>5517</v>
      </c>
      <c r="B3491" s="169" t="s">
        <v>5158</v>
      </c>
      <c r="C3491" s="151" t="s">
        <v>5518</v>
      </c>
      <c r="D3491" s="164" t="s">
        <v>5160</v>
      </c>
      <c r="E3491" s="372" t="s">
        <v>3986</v>
      </c>
      <c r="F3491" s="166" t="s">
        <v>374</v>
      </c>
      <c r="G3491" s="166">
        <v>78181500</v>
      </c>
      <c r="H3491" s="403" t="s">
        <v>5519</v>
      </c>
      <c r="I3491" s="331">
        <v>10</v>
      </c>
      <c r="J3491" s="403" t="s">
        <v>33</v>
      </c>
      <c r="K3491" s="148">
        <v>201740000</v>
      </c>
      <c r="L3491" s="149">
        <v>1</v>
      </c>
      <c r="M3491" s="169" t="s">
        <v>765</v>
      </c>
      <c r="N3491" s="372" t="s">
        <v>5450</v>
      </c>
      <c r="O3491" s="431" t="s">
        <v>68</v>
      </c>
      <c r="P3491" s="166" t="s">
        <v>67</v>
      </c>
      <c r="Q3491" s="166" t="s">
        <v>4885</v>
      </c>
    </row>
    <row r="3492" spans="1:17" ht="75" customHeight="1" x14ac:dyDescent="0.2">
      <c r="A3492" s="331" t="s">
        <v>5282</v>
      </c>
      <c r="B3492" s="169" t="s">
        <v>3641</v>
      </c>
      <c r="C3492" s="151" t="s">
        <v>5284</v>
      </c>
      <c r="D3492" s="164" t="s">
        <v>5285</v>
      </c>
      <c r="E3492" s="372" t="s">
        <v>3986</v>
      </c>
      <c r="F3492" s="166" t="s">
        <v>374</v>
      </c>
      <c r="G3492" s="166">
        <v>72101516</v>
      </c>
      <c r="H3492" s="403" t="s">
        <v>5520</v>
      </c>
      <c r="I3492" s="331">
        <v>16</v>
      </c>
      <c r="J3492" s="403" t="s">
        <v>33</v>
      </c>
      <c r="K3492" s="148"/>
      <c r="L3492" s="149"/>
      <c r="M3492" s="169" t="s">
        <v>765</v>
      </c>
      <c r="N3492" s="372" t="s">
        <v>5442</v>
      </c>
      <c r="O3492" s="431" t="s">
        <v>35</v>
      </c>
      <c r="P3492" s="166" t="s">
        <v>36</v>
      </c>
      <c r="Q3492" s="166" t="s">
        <v>4939</v>
      </c>
    </row>
    <row r="3493" spans="1:17" ht="75" customHeight="1" x14ac:dyDescent="0.2">
      <c r="A3493" s="331" t="s">
        <v>5017</v>
      </c>
      <c r="B3493" s="169" t="s">
        <v>5018</v>
      </c>
      <c r="C3493" s="151" t="s">
        <v>5019</v>
      </c>
      <c r="D3493" s="164" t="s">
        <v>5020</v>
      </c>
      <c r="E3493" s="372" t="s">
        <v>3986</v>
      </c>
      <c r="F3493" s="166" t="s">
        <v>374</v>
      </c>
      <c r="G3493" s="166">
        <v>72101516</v>
      </c>
      <c r="H3493" s="403" t="s">
        <v>5521</v>
      </c>
      <c r="I3493" s="331">
        <v>16</v>
      </c>
      <c r="J3493" s="403" t="s">
        <v>33</v>
      </c>
      <c r="K3493" s="148"/>
      <c r="L3493" s="149"/>
      <c r="M3493" s="169" t="s">
        <v>765</v>
      </c>
      <c r="N3493" s="372" t="s">
        <v>5442</v>
      </c>
      <c r="O3493" s="431" t="s">
        <v>35</v>
      </c>
      <c r="P3493" s="166" t="s">
        <v>36</v>
      </c>
      <c r="Q3493" s="166" t="s">
        <v>4939</v>
      </c>
    </row>
    <row r="3494" spans="1:17" ht="75" customHeight="1" x14ac:dyDescent="0.2">
      <c r="A3494" s="331" t="s">
        <v>4891</v>
      </c>
      <c r="B3494" s="169" t="s">
        <v>4879</v>
      </c>
      <c r="C3494" s="151" t="s">
        <v>4880</v>
      </c>
      <c r="D3494" s="164" t="s">
        <v>4881</v>
      </c>
      <c r="E3494" s="372" t="s">
        <v>4004</v>
      </c>
      <c r="F3494" s="166" t="s">
        <v>933</v>
      </c>
      <c r="G3494" s="166">
        <v>73151905</v>
      </c>
      <c r="H3494" s="403" t="s">
        <v>5522</v>
      </c>
      <c r="I3494" s="331">
        <v>10</v>
      </c>
      <c r="J3494" s="403" t="s">
        <v>230</v>
      </c>
      <c r="K3494" s="148">
        <v>48500000</v>
      </c>
      <c r="L3494" s="149">
        <v>1</v>
      </c>
      <c r="M3494" s="169" t="s">
        <v>765</v>
      </c>
      <c r="N3494" s="372" t="s">
        <v>5523</v>
      </c>
      <c r="O3494" s="431" t="s">
        <v>127</v>
      </c>
      <c r="P3494" s="166" t="s">
        <v>127</v>
      </c>
      <c r="Q3494" s="166" t="s">
        <v>5047</v>
      </c>
    </row>
    <row r="3495" spans="1:17" ht="75" customHeight="1" x14ac:dyDescent="0.2">
      <c r="A3495" s="331" t="s">
        <v>4891</v>
      </c>
      <c r="B3495" s="169" t="s">
        <v>4879</v>
      </c>
      <c r="C3495" s="151" t="s">
        <v>4880</v>
      </c>
      <c r="D3495" s="164" t="s">
        <v>4881</v>
      </c>
      <c r="E3495" s="372" t="s">
        <v>4004</v>
      </c>
      <c r="F3495" s="166" t="s">
        <v>933</v>
      </c>
      <c r="G3495" s="166">
        <v>73151900</v>
      </c>
      <c r="H3495" s="403" t="s">
        <v>5524</v>
      </c>
      <c r="I3495" s="331">
        <v>10</v>
      </c>
      <c r="J3495" s="403" t="s">
        <v>33</v>
      </c>
      <c r="K3495" s="148">
        <v>253500000</v>
      </c>
      <c r="L3495" s="149">
        <v>1</v>
      </c>
      <c r="M3495" s="169" t="s">
        <v>765</v>
      </c>
      <c r="N3495" s="372" t="s">
        <v>5523</v>
      </c>
      <c r="O3495" s="431" t="s">
        <v>127</v>
      </c>
      <c r="P3495" s="166" t="s">
        <v>68</v>
      </c>
      <c r="Q3495" s="166" t="s">
        <v>4885</v>
      </c>
    </row>
    <row r="3496" spans="1:17" ht="75" customHeight="1" x14ac:dyDescent="0.2">
      <c r="A3496" s="331" t="s">
        <v>4891</v>
      </c>
      <c r="B3496" s="169" t="s">
        <v>4879</v>
      </c>
      <c r="C3496" s="151" t="s">
        <v>4880</v>
      </c>
      <c r="D3496" s="164" t="s">
        <v>4881</v>
      </c>
      <c r="E3496" s="372" t="s">
        <v>4004</v>
      </c>
      <c r="F3496" s="166" t="s">
        <v>933</v>
      </c>
      <c r="G3496" s="166">
        <v>73151905</v>
      </c>
      <c r="H3496" s="403" t="s">
        <v>5525</v>
      </c>
      <c r="I3496" s="331">
        <v>10</v>
      </c>
      <c r="J3496" s="403" t="s">
        <v>33</v>
      </c>
      <c r="K3496" s="148">
        <v>100000000</v>
      </c>
      <c r="L3496" s="149">
        <v>1</v>
      </c>
      <c r="M3496" s="169" t="s">
        <v>765</v>
      </c>
      <c r="N3496" s="372" t="s">
        <v>5523</v>
      </c>
      <c r="O3496" s="431" t="s">
        <v>901</v>
      </c>
      <c r="P3496" s="166" t="s">
        <v>1239</v>
      </c>
      <c r="Q3496" s="166" t="s">
        <v>4885</v>
      </c>
    </row>
    <row r="3497" spans="1:17" ht="75" customHeight="1" x14ac:dyDescent="0.2">
      <c r="A3497" s="331" t="s">
        <v>4891</v>
      </c>
      <c r="B3497" s="169" t="s">
        <v>4879</v>
      </c>
      <c r="C3497" s="151" t="s">
        <v>4880</v>
      </c>
      <c r="D3497" s="164" t="s">
        <v>4881</v>
      </c>
      <c r="E3497" s="372" t="s">
        <v>4004</v>
      </c>
      <c r="F3497" s="166" t="s">
        <v>933</v>
      </c>
      <c r="G3497" s="166">
        <v>92101803</v>
      </c>
      <c r="H3497" s="403" t="s">
        <v>5526</v>
      </c>
      <c r="I3497" s="331">
        <v>10</v>
      </c>
      <c r="J3497" s="403" t="s">
        <v>33</v>
      </c>
      <c r="K3497" s="148">
        <v>2000000</v>
      </c>
      <c r="L3497" s="149">
        <v>1</v>
      </c>
      <c r="M3497" s="169" t="s">
        <v>765</v>
      </c>
      <c r="N3497" s="372" t="s">
        <v>5523</v>
      </c>
      <c r="O3497" s="431" t="s">
        <v>68</v>
      </c>
      <c r="P3497" s="166" t="s">
        <v>68</v>
      </c>
      <c r="Q3497" s="166" t="s">
        <v>4939</v>
      </c>
    </row>
    <row r="3498" spans="1:17" ht="75" customHeight="1" x14ac:dyDescent="0.2">
      <c r="A3498" s="331" t="s">
        <v>4886</v>
      </c>
      <c r="B3498" s="169" t="s">
        <v>4887</v>
      </c>
      <c r="C3498" s="151" t="s">
        <v>4901</v>
      </c>
      <c r="D3498" s="164" t="s">
        <v>4902</v>
      </c>
      <c r="E3498" s="372" t="s">
        <v>4004</v>
      </c>
      <c r="F3498" s="166" t="s">
        <v>933</v>
      </c>
      <c r="G3498" s="166">
        <v>92101803</v>
      </c>
      <c r="H3498" s="403" t="s">
        <v>5527</v>
      </c>
      <c r="I3498" s="331">
        <v>10</v>
      </c>
      <c r="J3498" s="403" t="s">
        <v>33</v>
      </c>
      <c r="K3498" s="148">
        <v>1500000</v>
      </c>
      <c r="L3498" s="149">
        <v>1</v>
      </c>
      <c r="M3498" s="169" t="s">
        <v>765</v>
      </c>
      <c r="N3498" s="372" t="s">
        <v>5523</v>
      </c>
      <c r="O3498" s="431" t="s">
        <v>68</v>
      </c>
      <c r="P3498" s="166" t="s">
        <v>68</v>
      </c>
      <c r="Q3498" s="166" t="s">
        <v>4939</v>
      </c>
    </row>
    <row r="3499" spans="1:17" ht="75" customHeight="1" x14ac:dyDescent="0.2">
      <c r="A3499" s="331" t="s">
        <v>4886</v>
      </c>
      <c r="B3499" s="169" t="s">
        <v>4887</v>
      </c>
      <c r="C3499" s="151" t="s">
        <v>4901</v>
      </c>
      <c r="D3499" s="164" t="s">
        <v>4902</v>
      </c>
      <c r="E3499" s="372" t="s">
        <v>4004</v>
      </c>
      <c r="F3499" s="166" t="s">
        <v>933</v>
      </c>
      <c r="G3499" s="166">
        <v>80161801</v>
      </c>
      <c r="H3499" s="403" t="s">
        <v>5528</v>
      </c>
      <c r="I3499" s="331">
        <v>10</v>
      </c>
      <c r="J3499" s="403" t="s">
        <v>230</v>
      </c>
      <c r="K3499" s="148">
        <v>20000000</v>
      </c>
      <c r="L3499" s="149">
        <v>1</v>
      </c>
      <c r="M3499" s="169" t="s">
        <v>765</v>
      </c>
      <c r="N3499" s="372" t="s">
        <v>5523</v>
      </c>
      <c r="O3499" s="431" t="s">
        <v>127</v>
      </c>
      <c r="P3499" s="166" t="s">
        <v>127</v>
      </c>
      <c r="Q3499" s="166" t="s">
        <v>5047</v>
      </c>
    </row>
    <row r="3500" spans="1:17" ht="75" customHeight="1" x14ac:dyDescent="0.2">
      <c r="A3500" s="331" t="s">
        <v>4886</v>
      </c>
      <c r="B3500" s="169" t="s">
        <v>4887</v>
      </c>
      <c r="C3500" s="151" t="s">
        <v>4901</v>
      </c>
      <c r="D3500" s="164" t="s">
        <v>4902</v>
      </c>
      <c r="E3500" s="372" t="s">
        <v>4004</v>
      </c>
      <c r="F3500" s="166" t="s">
        <v>933</v>
      </c>
      <c r="G3500" s="166">
        <v>80161801</v>
      </c>
      <c r="H3500" s="403" t="s">
        <v>5529</v>
      </c>
      <c r="I3500" s="331">
        <v>10</v>
      </c>
      <c r="J3500" s="403" t="s">
        <v>33</v>
      </c>
      <c r="K3500" s="148">
        <v>134000000</v>
      </c>
      <c r="L3500" s="149">
        <v>1</v>
      </c>
      <c r="M3500" s="169" t="s">
        <v>765</v>
      </c>
      <c r="N3500" s="372" t="s">
        <v>5523</v>
      </c>
      <c r="O3500" s="431" t="s">
        <v>127</v>
      </c>
      <c r="P3500" s="166" t="s">
        <v>68</v>
      </c>
      <c r="Q3500" s="166" t="s">
        <v>4885</v>
      </c>
    </row>
    <row r="3501" spans="1:17" ht="75" customHeight="1" x14ac:dyDescent="0.2">
      <c r="A3501" s="331" t="s">
        <v>4886</v>
      </c>
      <c r="B3501" s="169" t="s">
        <v>4887</v>
      </c>
      <c r="C3501" s="151" t="s">
        <v>4901</v>
      </c>
      <c r="D3501" s="164" t="s">
        <v>4902</v>
      </c>
      <c r="E3501" s="372" t="s">
        <v>4004</v>
      </c>
      <c r="F3501" s="166" t="s">
        <v>933</v>
      </c>
      <c r="G3501" s="166">
        <v>80161801</v>
      </c>
      <c r="H3501" s="403" t="s">
        <v>5530</v>
      </c>
      <c r="I3501" s="331">
        <v>10</v>
      </c>
      <c r="J3501" s="403" t="s">
        <v>33</v>
      </c>
      <c r="K3501" s="148">
        <v>14000000</v>
      </c>
      <c r="L3501" s="149">
        <v>1</v>
      </c>
      <c r="M3501" s="169" t="s">
        <v>765</v>
      </c>
      <c r="N3501" s="372" t="s">
        <v>5523</v>
      </c>
      <c r="O3501" s="431" t="s">
        <v>901</v>
      </c>
      <c r="P3501" s="166" t="s">
        <v>1239</v>
      </c>
      <c r="Q3501" s="166" t="s">
        <v>4885</v>
      </c>
    </row>
    <row r="3502" spans="1:17" ht="75" customHeight="1" x14ac:dyDescent="0.2">
      <c r="A3502" s="331" t="s">
        <v>4886</v>
      </c>
      <c r="B3502" s="169" t="s">
        <v>4887</v>
      </c>
      <c r="C3502" s="151" t="s">
        <v>4901</v>
      </c>
      <c r="D3502" s="164" t="s">
        <v>4902</v>
      </c>
      <c r="E3502" s="372" t="s">
        <v>4004</v>
      </c>
      <c r="F3502" s="166" t="s">
        <v>933</v>
      </c>
      <c r="G3502" s="166">
        <v>73151905</v>
      </c>
      <c r="H3502" s="403" t="s">
        <v>5531</v>
      </c>
      <c r="I3502" s="331">
        <v>10</v>
      </c>
      <c r="J3502" s="403" t="s">
        <v>33</v>
      </c>
      <c r="K3502" s="148">
        <v>7640000</v>
      </c>
      <c r="L3502" s="149">
        <v>1</v>
      </c>
      <c r="M3502" s="169" t="s">
        <v>765</v>
      </c>
      <c r="N3502" s="372" t="s">
        <v>5523</v>
      </c>
      <c r="O3502" s="431" t="s">
        <v>35</v>
      </c>
      <c r="P3502" s="166" t="s">
        <v>36</v>
      </c>
      <c r="Q3502" s="166" t="s">
        <v>4939</v>
      </c>
    </row>
    <row r="3503" spans="1:17" ht="75" customHeight="1" x14ac:dyDescent="0.2">
      <c r="A3503" s="331" t="s">
        <v>4946</v>
      </c>
      <c r="B3503" s="169" t="s">
        <v>4947</v>
      </c>
      <c r="C3503" s="151" t="s">
        <v>4901</v>
      </c>
      <c r="D3503" s="164" t="s">
        <v>4902</v>
      </c>
      <c r="E3503" s="372" t="s">
        <v>4004</v>
      </c>
      <c r="F3503" s="166" t="s">
        <v>933</v>
      </c>
      <c r="G3503" s="166">
        <v>80161801</v>
      </c>
      <c r="H3503" s="403" t="s">
        <v>5532</v>
      </c>
      <c r="I3503" s="331">
        <v>10</v>
      </c>
      <c r="J3503" s="403" t="s">
        <v>230</v>
      </c>
      <c r="K3503" s="148">
        <v>5000000</v>
      </c>
      <c r="L3503" s="149">
        <v>1</v>
      </c>
      <c r="M3503" s="169" t="s">
        <v>765</v>
      </c>
      <c r="N3503" s="372" t="s">
        <v>5523</v>
      </c>
      <c r="O3503" s="431" t="s">
        <v>127</v>
      </c>
      <c r="P3503" s="166" t="s">
        <v>127</v>
      </c>
      <c r="Q3503" s="166" t="s">
        <v>5047</v>
      </c>
    </row>
    <row r="3504" spans="1:17" ht="75" customHeight="1" x14ac:dyDescent="0.2">
      <c r="A3504" s="331" t="s">
        <v>4946</v>
      </c>
      <c r="B3504" s="169" t="s">
        <v>4947</v>
      </c>
      <c r="C3504" s="151" t="s">
        <v>4901</v>
      </c>
      <c r="D3504" s="164" t="s">
        <v>4902</v>
      </c>
      <c r="E3504" s="372" t="s">
        <v>4004</v>
      </c>
      <c r="F3504" s="166" t="s">
        <v>933</v>
      </c>
      <c r="G3504" s="166">
        <v>80161801</v>
      </c>
      <c r="H3504" s="403" t="s">
        <v>5533</v>
      </c>
      <c r="I3504" s="331">
        <v>10</v>
      </c>
      <c r="J3504" s="403" t="s">
        <v>33</v>
      </c>
      <c r="K3504" s="148">
        <v>25000000</v>
      </c>
      <c r="L3504" s="149">
        <v>1</v>
      </c>
      <c r="M3504" s="169" t="s">
        <v>765</v>
      </c>
      <c r="N3504" s="372" t="s">
        <v>5523</v>
      </c>
      <c r="O3504" s="431" t="s">
        <v>127</v>
      </c>
      <c r="P3504" s="166" t="s">
        <v>68</v>
      </c>
      <c r="Q3504" s="166" t="s">
        <v>4885</v>
      </c>
    </row>
    <row r="3505" spans="1:17" ht="75" customHeight="1" x14ac:dyDescent="0.2">
      <c r="A3505" s="331" t="s">
        <v>4946</v>
      </c>
      <c r="B3505" s="169" t="s">
        <v>4947</v>
      </c>
      <c r="C3505" s="151" t="s">
        <v>4901</v>
      </c>
      <c r="D3505" s="164" t="s">
        <v>4902</v>
      </c>
      <c r="E3505" s="372" t="s">
        <v>4004</v>
      </c>
      <c r="F3505" s="166" t="s">
        <v>933</v>
      </c>
      <c r="G3505" s="166">
        <v>80161801</v>
      </c>
      <c r="H3505" s="403" t="s">
        <v>5534</v>
      </c>
      <c r="I3505" s="331">
        <v>10</v>
      </c>
      <c r="J3505" s="403" t="s">
        <v>33</v>
      </c>
      <c r="K3505" s="148">
        <v>6000000</v>
      </c>
      <c r="L3505" s="149">
        <v>1</v>
      </c>
      <c r="M3505" s="169" t="s">
        <v>765</v>
      </c>
      <c r="N3505" s="372" t="s">
        <v>5523</v>
      </c>
      <c r="O3505" s="431" t="s">
        <v>901</v>
      </c>
      <c r="P3505" s="166" t="s">
        <v>1239</v>
      </c>
      <c r="Q3505" s="166" t="s">
        <v>4885</v>
      </c>
    </row>
    <row r="3506" spans="1:17" ht="75" customHeight="1" x14ac:dyDescent="0.2">
      <c r="A3506" s="331" t="s">
        <v>5504</v>
      </c>
      <c r="B3506" s="169" t="s">
        <v>5505</v>
      </c>
      <c r="C3506" s="151" t="s">
        <v>5535</v>
      </c>
      <c r="D3506" s="164" t="s">
        <v>5536</v>
      </c>
      <c r="E3506" s="372" t="s">
        <v>4004</v>
      </c>
      <c r="F3506" s="166" t="s">
        <v>933</v>
      </c>
      <c r="G3506" s="166">
        <v>73151905</v>
      </c>
      <c r="H3506" s="403" t="s">
        <v>5537</v>
      </c>
      <c r="I3506" s="331">
        <v>10</v>
      </c>
      <c r="J3506" s="403" t="s">
        <v>230</v>
      </c>
      <c r="K3506" s="148">
        <v>5250000</v>
      </c>
      <c r="L3506" s="149">
        <v>1</v>
      </c>
      <c r="M3506" s="169" t="s">
        <v>765</v>
      </c>
      <c r="N3506" s="372" t="s">
        <v>5523</v>
      </c>
      <c r="O3506" s="431" t="s">
        <v>127</v>
      </c>
      <c r="P3506" s="166" t="s">
        <v>127</v>
      </c>
      <c r="Q3506" s="166" t="s">
        <v>5047</v>
      </c>
    </row>
    <row r="3507" spans="1:17" ht="75" customHeight="1" x14ac:dyDescent="0.2">
      <c r="A3507" s="331" t="s">
        <v>5504</v>
      </c>
      <c r="B3507" s="169" t="s">
        <v>5505</v>
      </c>
      <c r="C3507" s="151" t="s">
        <v>5535</v>
      </c>
      <c r="D3507" s="164" t="s">
        <v>5536</v>
      </c>
      <c r="E3507" s="372" t="s">
        <v>4004</v>
      </c>
      <c r="F3507" s="166" t="s">
        <v>933</v>
      </c>
      <c r="G3507" s="166">
        <v>73151900</v>
      </c>
      <c r="H3507" s="403" t="s">
        <v>5538</v>
      </c>
      <c r="I3507" s="432">
        <v>10</v>
      </c>
      <c r="J3507" s="433" t="s">
        <v>33</v>
      </c>
      <c r="K3507" s="148">
        <v>21250000</v>
      </c>
      <c r="L3507" s="204">
        <v>1</v>
      </c>
      <c r="M3507" s="169" t="s">
        <v>765</v>
      </c>
      <c r="N3507" s="372" t="s">
        <v>5523</v>
      </c>
      <c r="O3507" s="431" t="s">
        <v>127</v>
      </c>
      <c r="P3507" s="166" t="s">
        <v>68</v>
      </c>
      <c r="Q3507" s="166" t="s">
        <v>4885</v>
      </c>
    </row>
    <row r="3508" spans="1:17" ht="75" customHeight="1" x14ac:dyDescent="0.2">
      <c r="A3508" s="331" t="s">
        <v>5504</v>
      </c>
      <c r="B3508" s="169" t="s">
        <v>5505</v>
      </c>
      <c r="C3508" s="151" t="s">
        <v>5535</v>
      </c>
      <c r="D3508" s="164" t="s">
        <v>5536</v>
      </c>
      <c r="E3508" s="372" t="s">
        <v>4004</v>
      </c>
      <c r="F3508" s="166" t="s">
        <v>933</v>
      </c>
      <c r="G3508" s="166">
        <v>73151905</v>
      </c>
      <c r="H3508" s="403" t="s">
        <v>5539</v>
      </c>
      <c r="I3508" s="331">
        <v>10</v>
      </c>
      <c r="J3508" s="403" t="s">
        <v>33</v>
      </c>
      <c r="K3508" s="148">
        <v>5300000</v>
      </c>
      <c r="L3508" s="149">
        <v>1</v>
      </c>
      <c r="M3508" s="169" t="s">
        <v>765</v>
      </c>
      <c r="N3508" s="372" t="s">
        <v>5523</v>
      </c>
      <c r="O3508" s="431" t="s">
        <v>901</v>
      </c>
      <c r="P3508" s="166" t="s">
        <v>1239</v>
      </c>
      <c r="Q3508" s="166" t="s">
        <v>4885</v>
      </c>
    </row>
    <row r="3509" spans="1:17" ht="75" customHeight="1" x14ac:dyDescent="0.2">
      <c r="A3509" s="331" t="s">
        <v>4891</v>
      </c>
      <c r="B3509" s="169" t="s">
        <v>4879</v>
      </c>
      <c r="C3509" s="151" t="s">
        <v>5315</v>
      </c>
      <c r="D3509" s="164" t="s">
        <v>5316</v>
      </c>
      <c r="E3509" s="372" t="s">
        <v>5540</v>
      </c>
      <c r="F3509" s="166" t="s">
        <v>5541</v>
      </c>
      <c r="G3509" s="166">
        <v>83101500</v>
      </c>
      <c r="H3509" s="403" t="s">
        <v>5542</v>
      </c>
      <c r="I3509" s="331">
        <v>10</v>
      </c>
      <c r="J3509" s="403" t="s">
        <v>33</v>
      </c>
      <c r="K3509" s="148">
        <v>290000000</v>
      </c>
      <c r="L3509" s="149">
        <v>1</v>
      </c>
      <c r="M3509" s="169" t="s">
        <v>765</v>
      </c>
      <c r="N3509" s="372" t="s">
        <v>5319</v>
      </c>
      <c r="O3509" s="431" t="s">
        <v>127</v>
      </c>
      <c r="P3509" s="166" t="s">
        <v>366</v>
      </c>
      <c r="Q3509" s="166" t="s">
        <v>5320</v>
      </c>
    </row>
    <row r="3510" spans="1:17" ht="75" customHeight="1" x14ac:dyDescent="0.2">
      <c r="A3510" s="331" t="s">
        <v>4886</v>
      </c>
      <c r="B3510" s="169" t="s">
        <v>4887</v>
      </c>
      <c r="C3510" s="151" t="s">
        <v>4901</v>
      </c>
      <c r="D3510" s="164" t="s">
        <v>4902</v>
      </c>
      <c r="E3510" s="372" t="s">
        <v>5540</v>
      </c>
      <c r="F3510" s="166" t="s">
        <v>5541</v>
      </c>
      <c r="G3510" s="166">
        <v>83101500</v>
      </c>
      <c r="H3510" s="403" t="s">
        <v>5543</v>
      </c>
      <c r="I3510" s="331">
        <v>10</v>
      </c>
      <c r="J3510" s="403" t="s">
        <v>33</v>
      </c>
      <c r="K3510" s="148">
        <v>250000000</v>
      </c>
      <c r="L3510" s="149">
        <v>1</v>
      </c>
      <c r="M3510" s="169" t="s">
        <v>765</v>
      </c>
      <c r="N3510" s="372" t="s">
        <v>5319</v>
      </c>
      <c r="O3510" s="431" t="s">
        <v>127</v>
      </c>
      <c r="P3510" s="166" t="s">
        <v>366</v>
      </c>
      <c r="Q3510" s="166" t="s">
        <v>5320</v>
      </c>
    </row>
    <row r="3511" spans="1:17" ht="75" customHeight="1" x14ac:dyDescent="0.2">
      <c r="A3511" s="331" t="s">
        <v>4946</v>
      </c>
      <c r="B3511" s="169" t="s">
        <v>4947</v>
      </c>
      <c r="C3511" s="151" t="s">
        <v>4901</v>
      </c>
      <c r="D3511" s="164" t="s">
        <v>4902</v>
      </c>
      <c r="E3511" s="372" t="s">
        <v>5540</v>
      </c>
      <c r="F3511" s="166" t="s">
        <v>5541</v>
      </c>
      <c r="G3511" s="166">
        <v>83101500</v>
      </c>
      <c r="H3511" s="403" t="s">
        <v>5544</v>
      </c>
      <c r="I3511" s="331">
        <v>10</v>
      </c>
      <c r="J3511" s="403" t="s">
        <v>33</v>
      </c>
      <c r="K3511" s="148">
        <v>50000000</v>
      </c>
      <c r="L3511" s="149">
        <v>1</v>
      </c>
      <c r="M3511" s="169" t="s">
        <v>765</v>
      </c>
      <c r="N3511" s="372" t="s">
        <v>5319</v>
      </c>
      <c r="O3511" s="431" t="s">
        <v>127</v>
      </c>
      <c r="P3511" s="166" t="s">
        <v>366</v>
      </c>
      <c r="Q3511" s="166" t="s">
        <v>5320</v>
      </c>
    </row>
    <row r="3512" spans="1:17" ht="75" customHeight="1" x14ac:dyDescent="0.2">
      <c r="A3512" s="331" t="s">
        <v>5327</v>
      </c>
      <c r="B3512" s="169" t="s">
        <v>5328</v>
      </c>
      <c r="C3512" s="151" t="s">
        <v>5329</v>
      </c>
      <c r="D3512" s="164" t="s">
        <v>5330</v>
      </c>
      <c r="E3512" s="372" t="s">
        <v>5540</v>
      </c>
      <c r="F3512" s="166" t="s">
        <v>5541</v>
      </c>
      <c r="G3512" s="166">
        <v>83101500</v>
      </c>
      <c r="H3512" s="403" t="s">
        <v>5545</v>
      </c>
      <c r="I3512" s="331">
        <v>10</v>
      </c>
      <c r="J3512" s="403" t="s">
        <v>33</v>
      </c>
      <c r="K3512" s="148">
        <v>1100000</v>
      </c>
      <c r="L3512" s="149">
        <v>1</v>
      </c>
      <c r="M3512" s="169" t="s">
        <v>765</v>
      </c>
      <c r="N3512" s="372" t="s">
        <v>5319</v>
      </c>
      <c r="O3512" s="431" t="s">
        <v>127</v>
      </c>
      <c r="P3512" s="166" t="s">
        <v>366</v>
      </c>
      <c r="Q3512" s="166" t="s">
        <v>5320</v>
      </c>
    </row>
    <row r="3513" spans="1:17" ht="75" customHeight="1" x14ac:dyDescent="0.2">
      <c r="A3513" s="331" t="s">
        <v>5282</v>
      </c>
      <c r="B3513" s="169" t="s">
        <v>3641</v>
      </c>
      <c r="C3513" s="151" t="s">
        <v>5284</v>
      </c>
      <c r="D3513" s="164" t="s">
        <v>5285</v>
      </c>
      <c r="E3513" s="372" t="s">
        <v>5540</v>
      </c>
      <c r="F3513" s="166" t="s">
        <v>5541</v>
      </c>
      <c r="G3513" s="166">
        <v>83101500</v>
      </c>
      <c r="H3513" s="403" t="s">
        <v>5546</v>
      </c>
      <c r="I3513" s="331">
        <v>10</v>
      </c>
      <c r="J3513" s="403" t="s">
        <v>33</v>
      </c>
      <c r="K3513" s="148"/>
      <c r="L3513" s="149"/>
      <c r="M3513" s="169" t="s">
        <v>765</v>
      </c>
      <c r="N3513" s="372" t="s">
        <v>5319</v>
      </c>
      <c r="O3513" s="431" t="s">
        <v>127</v>
      </c>
      <c r="P3513" s="166" t="s">
        <v>366</v>
      </c>
      <c r="Q3513" s="166" t="s">
        <v>5320</v>
      </c>
    </row>
    <row r="3514" spans="1:17" ht="75" customHeight="1" x14ac:dyDescent="0.2">
      <c r="A3514" s="331" t="s">
        <v>5008</v>
      </c>
      <c r="B3514" s="169" t="s">
        <v>5178</v>
      </c>
      <c r="C3514" s="151" t="s">
        <v>5010</v>
      </c>
      <c r="D3514" s="164" t="s">
        <v>5011</v>
      </c>
      <c r="E3514" s="372" t="s">
        <v>5540</v>
      </c>
      <c r="F3514" s="166" t="s">
        <v>5541</v>
      </c>
      <c r="G3514" s="166">
        <v>83101500</v>
      </c>
      <c r="H3514" s="403" t="s">
        <v>5547</v>
      </c>
      <c r="I3514" s="331">
        <v>10</v>
      </c>
      <c r="J3514" s="403" t="s">
        <v>33</v>
      </c>
      <c r="K3514" s="148"/>
      <c r="L3514" s="149"/>
      <c r="M3514" s="169" t="s">
        <v>765</v>
      </c>
      <c r="N3514" s="372" t="s">
        <v>5319</v>
      </c>
      <c r="O3514" s="431" t="s">
        <v>127</v>
      </c>
      <c r="P3514" s="166" t="s">
        <v>366</v>
      </c>
      <c r="Q3514" s="166" t="s">
        <v>5320</v>
      </c>
    </row>
    <row r="3515" spans="1:17" ht="75" customHeight="1" x14ac:dyDescent="0.2">
      <c r="A3515" s="331" t="s">
        <v>5008</v>
      </c>
      <c r="B3515" s="169" t="s">
        <v>5178</v>
      </c>
      <c r="C3515" s="151" t="s">
        <v>5010</v>
      </c>
      <c r="D3515" s="164" t="s">
        <v>5011</v>
      </c>
      <c r="E3515" s="372" t="s">
        <v>5540</v>
      </c>
      <c r="F3515" s="166" t="s">
        <v>5541</v>
      </c>
      <c r="G3515" s="166">
        <v>70171704</v>
      </c>
      <c r="H3515" s="403" t="s">
        <v>5548</v>
      </c>
      <c r="I3515" s="331">
        <v>10</v>
      </c>
      <c r="J3515" s="403" t="s">
        <v>33</v>
      </c>
      <c r="K3515" s="148"/>
      <c r="L3515" s="149"/>
      <c r="M3515" s="169" t="s">
        <v>765</v>
      </c>
      <c r="N3515" s="372" t="s">
        <v>5319</v>
      </c>
      <c r="O3515" s="431" t="s">
        <v>127</v>
      </c>
      <c r="P3515" s="166" t="s">
        <v>366</v>
      </c>
      <c r="Q3515" s="166" t="s">
        <v>5320</v>
      </c>
    </row>
    <row r="3516" spans="1:17" ht="75" customHeight="1" x14ac:dyDescent="0.2">
      <c r="A3516" s="331" t="s">
        <v>5017</v>
      </c>
      <c r="B3516" s="169" t="s">
        <v>5018</v>
      </c>
      <c r="C3516" s="151" t="s">
        <v>5019</v>
      </c>
      <c r="D3516" s="164" t="s">
        <v>5020</v>
      </c>
      <c r="E3516" s="372" t="s">
        <v>5540</v>
      </c>
      <c r="F3516" s="166" t="s">
        <v>5541</v>
      </c>
      <c r="G3516" s="166">
        <v>83101500</v>
      </c>
      <c r="H3516" s="403" t="s">
        <v>5549</v>
      </c>
      <c r="I3516" s="331">
        <v>10</v>
      </c>
      <c r="J3516" s="403" t="s">
        <v>33</v>
      </c>
      <c r="K3516" s="148"/>
      <c r="L3516" s="149"/>
      <c r="M3516" s="169" t="s">
        <v>765</v>
      </c>
      <c r="N3516" s="372" t="s">
        <v>5319</v>
      </c>
      <c r="O3516" s="431" t="s">
        <v>127</v>
      </c>
      <c r="P3516" s="166" t="s">
        <v>366</v>
      </c>
      <c r="Q3516" s="166" t="s">
        <v>5320</v>
      </c>
    </row>
    <row r="3517" spans="1:17" ht="75" customHeight="1" x14ac:dyDescent="0.2">
      <c r="A3517" s="331" t="s">
        <v>5028</v>
      </c>
      <c r="B3517" s="169" t="s">
        <v>4565</v>
      </c>
      <c r="C3517" s="151" t="s">
        <v>5029</v>
      </c>
      <c r="D3517" s="164" t="s">
        <v>5030</v>
      </c>
      <c r="E3517" s="372" t="s">
        <v>5540</v>
      </c>
      <c r="F3517" s="166" t="s">
        <v>5541</v>
      </c>
      <c r="G3517" s="166">
        <v>83101500</v>
      </c>
      <c r="H3517" s="403" t="s">
        <v>5550</v>
      </c>
      <c r="I3517" s="331">
        <v>10</v>
      </c>
      <c r="J3517" s="403" t="s">
        <v>33</v>
      </c>
      <c r="K3517" s="148"/>
      <c r="L3517" s="149"/>
      <c r="M3517" s="169" t="s">
        <v>765</v>
      </c>
      <c r="N3517" s="372" t="s">
        <v>5319</v>
      </c>
      <c r="O3517" s="431" t="s">
        <v>127</v>
      </c>
      <c r="P3517" s="166" t="s">
        <v>366</v>
      </c>
      <c r="Q3517" s="166" t="s">
        <v>5320</v>
      </c>
    </row>
    <row r="3518" spans="1:17" ht="75" customHeight="1" x14ac:dyDescent="0.2">
      <c r="A3518" s="331" t="s">
        <v>5551</v>
      </c>
      <c r="B3518" s="169" t="s">
        <v>5552</v>
      </c>
      <c r="C3518" s="151" t="s">
        <v>5553</v>
      </c>
      <c r="D3518" s="164" t="s">
        <v>5554</v>
      </c>
      <c r="E3518" s="372" t="s">
        <v>720</v>
      </c>
      <c r="F3518" s="166" t="s">
        <v>400</v>
      </c>
      <c r="G3518" s="166">
        <v>93141506</v>
      </c>
      <c r="H3518" s="403" t="s">
        <v>5555</v>
      </c>
      <c r="I3518" s="331">
        <v>16</v>
      </c>
      <c r="J3518" s="403" t="s">
        <v>33</v>
      </c>
      <c r="K3518" s="148"/>
      <c r="L3518" s="149"/>
      <c r="M3518" s="169" t="s">
        <v>765</v>
      </c>
      <c r="N3518" s="372" t="s">
        <v>5556</v>
      </c>
      <c r="O3518" s="431" t="s">
        <v>68</v>
      </c>
      <c r="P3518" s="166" t="s">
        <v>35</v>
      </c>
      <c r="Q3518" s="166" t="s">
        <v>5246</v>
      </c>
    </row>
    <row r="3519" spans="1:17" ht="75" customHeight="1" x14ac:dyDescent="0.2">
      <c r="A3519" s="331" t="s">
        <v>5008</v>
      </c>
      <c r="B3519" s="169" t="s">
        <v>5178</v>
      </c>
      <c r="C3519" s="151" t="s">
        <v>5010</v>
      </c>
      <c r="D3519" s="164" t="s">
        <v>5011</v>
      </c>
      <c r="E3519" s="372" t="s">
        <v>720</v>
      </c>
      <c r="F3519" s="166" t="s">
        <v>400</v>
      </c>
      <c r="G3519" s="166">
        <v>93141506</v>
      </c>
      <c r="H3519" s="403" t="s">
        <v>5557</v>
      </c>
      <c r="I3519" s="331">
        <v>16</v>
      </c>
      <c r="J3519" s="403" t="s">
        <v>33</v>
      </c>
      <c r="K3519" s="148"/>
      <c r="L3519" s="149"/>
      <c r="M3519" s="169" t="s">
        <v>765</v>
      </c>
      <c r="N3519" s="372" t="s">
        <v>5556</v>
      </c>
      <c r="O3519" s="431" t="s">
        <v>68</v>
      </c>
      <c r="P3519" s="166" t="s">
        <v>35</v>
      </c>
      <c r="Q3519" s="166" t="s">
        <v>5246</v>
      </c>
    </row>
    <row r="3520" spans="1:17" ht="75" customHeight="1" x14ac:dyDescent="0.2">
      <c r="A3520" s="331" t="s">
        <v>5017</v>
      </c>
      <c r="B3520" s="169" t="s">
        <v>5018</v>
      </c>
      <c r="C3520" s="151" t="s">
        <v>5019</v>
      </c>
      <c r="D3520" s="164" t="s">
        <v>5020</v>
      </c>
      <c r="E3520" s="372" t="s">
        <v>720</v>
      </c>
      <c r="F3520" s="166" t="s">
        <v>400</v>
      </c>
      <c r="G3520" s="166">
        <v>93141506</v>
      </c>
      <c r="H3520" s="403" t="s">
        <v>5558</v>
      </c>
      <c r="I3520" s="331">
        <v>16</v>
      </c>
      <c r="J3520" s="403" t="s">
        <v>33</v>
      </c>
      <c r="K3520" s="148"/>
      <c r="L3520" s="149"/>
      <c r="M3520" s="169" t="s">
        <v>765</v>
      </c>
      <c r="N3520" s="372" t="s">
        <v>5556</v>
      </c>
      <c r="O3520" s="431" t="s">
        <v>68</v>
      </c>
      <c r="P3520" s="166" t="s">
        <v>35</v>
      </c>
      <c r="Q3520" s="166" t="s">
        <v>5246</v>
      </c>
    </row>
    <row r="3521" spans="1:17" ht="75" customHeight="1" x14ac:dyDescent="0.2">
      <c r="A3521" s="331" t="s">
        <v>4868</v>
      </c>
      <c r="B3521" s="169" t="s">
        <v>4869</v>
      </c>
      <c r="C3521" s="154" t="s">
        <v>4870</v>
      </c>
      <c r="D3521" s="155" t="s">
        <v>4871</v>
      </c>
      <c r="E3521" s="372" t="s">
        <v>720</v>
      </c>
      <c r="F3521" s="166" t="s">
        <v>400</v>
      </c>
      <c r="G3521" s="166">
        <v>93141506</v>
      </c>
      <c r="H3521" s="403" t="s">
        <v>5559</v>
      </c>
      <c r="I3521" s="331">
        <v>16</v>
      </c>
      <c r="J3521" s="403" t="s">
        <v>33</v>
      </c>
      <c r="K3521" s="148"/>
      <c r="L3521" s="149"/>
      <c r="M3521" s="169" t="s">
        <v>765</v>
      </c>
      <c r="N3521" s="372" t="s">
        <v>5556</v>
      </c>
      <c r="O3521" s="431" t="s">
        <v>68</v>
      </c>
      <c r="P3521" s="166" t="s">
        <v>35</v>
      </c>
      <c r="Q3521" s="166" t="s">
        <v>5246</v>
      </c>
    </row>
    <row r="3522" spans="1:17" ht="75" customHeight="1" x14ac:dyDescent="0.2">
      <c r="A3522" s="331" t="s">
        <v>5154</v>
      </c>
      <c r="B3522" s="169" t="s">
        <v>5155</v>
      </c>
      <c r="C3522" s="151" t="s">
        <v>5518</v>
      </c>
      <c r="D3522" s="164" t="s">
        <v>5160</v>
      </c>
      <c r="E3522" s="372" t="s">
        <v>720</v>
      </c>
      <c r="F3522" s="166" t="s">
        <v>400</v>
      </c>
      <c r="G3522" s="166">
        <v>93141506</v>
      </c>
      <c r="H3522" s="403" t="s">
        <v>5560</v>
      </c>
      <c r="I3522" s="331">
        <v>16</v>
      </c>
      <c r="J3522" s="403" t="s">
        <v>33</v>
      </c>
      <c r="K3522" s="148"/>
      <c r="L3522" s="149"/>
      <c r="M3522" s="169" t="s">
        <v>765</v>
      </c>
      <c r="N3522" s="372" t="s">
        <v>5556</v>
      </c>
      <c r="O3522" s="431" t="s">
        <v>68</v>
      </c>
      <c r="P3522" s="166" t="s">
        <v>35</v>
      </c>
      <c r="Q3522" s="166" t="s">
        <v>5246</v>
      </c>
    </row>
    <row r="3523" spans="1:17" ht="75" customHeight="1" x14ac:dyDescent="0.2">
      <c r="A3523" s="331" t="s">
        <v>5561</v>
      </c>
      <c r="B3523" s="169" t="s">
        <v>5562</v>
      </c>
      <c r="C3523" s="151" t="s">
        <v>4901</v>
      </c>
      <c r="D3523" s="164" t="s">
        <v>4902</v>
      </c>
      <c r="E3523" s="372" t="s">
        <v>720</v>
      </c>
      <c r="F3523" s="166" t="s">
        <v>400</v>
      </c>
      <c r="G3523" s="166">
        <v>93141506</v>
      </c>
      <c r="H3523" s="403" t="s">
        <v>5563</v>
      </c>
      <c r="I3523" s="331">
        <v>16</v>
      </c>
      <c r="J3523" s="403" t="s">
        <v>33</v>
      </c>
      <c r="K3523" s="148"/>
      <c r="L3523" s="149"/>
      <c r="M3523" s="169" t="s">
        <v>765</v>
      </c>
      <c r="N3523" s="372" t="s">
        <v>5556</v>
      </c>
      <c r="O3523" s="431" t="s">
        <v>68</v>
      </c>
      <c r="P3523" s="166" t="s">
        <v>35</v>
      </c>
      <c r="Q3523" s="166" t="s">
        <v>5246</v>
      </c>
    </row>
    <row r="3524" spans="1:17" ht="75" customHeight="1" x14ac:dyDescent="0.2">
      <c r="A3524" s="331" t="s">
        <v>5517</v>
      </c>
      <c r="B3524" s="169" t="s">
        <v>5158</v>
      </c>
      <c r="C3524" s="151" t="s">
        <v>5564</v>
      </c>
      <c r="D3524" s="164" t="s">
        <v>5565</v>
      </c>
      <c r="E3524" s="372" t="s">
        <v>720</v>
      </c>
      <c r="F3524" s="166" t="s">
        <v>400</v>
      </c>
      <c r="G3524" s="166">
        <v>93141506</v>
      </c>
      <c r="H3524" s="403" t="s">
        <v>5566</v>
      </c>
      <c r="I3524" s="331">
        <v>16</v>
      </c>
      <c r="J3524" s="403" t="s">
        <v>33</v>
      </c>
      <c r="K3524" s="148"/>
      <c r="L3524" s="149"/>
      <c r="M3524" s="169" t="s">
        <v>765</v>
      </c>
      <c r="N3524" s="372" t="s">
        <v>5556</v>
      </c>
      <c r="O3524" s="431" t="s">
        <v>68</v>
      </c>
      <c r="P3524" s="166" t="s">
        <v>35</v>
      </c>
      <c r="Q3524" s="166" t="s">
        <v>5246</v>
      </c>
    </row>
    <row r="3525" spans="1:17" ht="75" customHeight="1" x14ac:dyDescent="0.2">
      <c r="A3525" s="331" t="s">
        <v>4891</v>
      </c>
      <c r="B3525" s="169" t="s">
        <v>4879</v>
      </c>
      <c r="C3525" s="151" t="s">
        <v>5567</v>
      </c>
      <c r="D3525" s="164" t="s">
        <v>5568</v>
      </c>
      <c r="E3525" s="372" t="s">
        <v>5569</v>
      </c>
      <c r="F3525" s="166" t="s">
        <v>734</v>
      </c>
      <c r="G3525" s="166">
        <v>90121500</v>
      </c>
      <c r="H3525" s="403" t="s">
        <v>5570</v>
      </c>
      <c r="I3525" s="331">
        <v>10</v>
      </c>
      <c r="J3525" s="403" t="s">
        <v>33</v>
      </c>
      <c r="K3525" s="148">
        <v>140000000</v>
      </c>
      <c r="L3525" s="149">
        <v>1</v>
      </c>
      <c r="M3525" s="169" t="s">
        <v>765</v>
      </c>
      <c r="N3525" s="372" t="s">
        <v>5571</v>
      </c>
      <c r="O3525" s="431" t="s">
        <v>127</v>
      </c>
      <c r="P3525" s="166" t="s">
        <v>366</v>
      </c>
      <c r="Q3525" s="166" t="s">
        <v>5320</v>
      </c>
    </row>
    <row r="3526" spans="1:17" ht="75" customHeight="1" x14ac:dyDescent="0.2">
      <c r="A3526" s="331" t="s">
        <v>4886</v>
      </c>
      <c r="B3526" s="169" t="s">
        <v>4887</v>
      </c>
      <c r="C3526" s="151" t="s">
        <v>4901</v>
      </c>
      <c r="D3526" s="164" t="s">
        <v>4902</v>
      </c>
      <c r="E3526" s="372" t="s">
        <v>5569</v>
      </c>
      <c r="F3526" s="166" t="s">
        <v>734</v>
      </c>
      <c r="G3526" s="166">
        <v>90121500</v>
      </c>
      <c r="H3526" s="403" t="s">
        <v>5572</v>
      </c>
      <c r="I3526" s="331">
        <v>10</v>
      </c>
      <c r="J3526" s="403" t="s">
        <v>33</v>
      </c>
      <c r="K3526" s="148">
        <v>90000000</v>
      </c>
      <c r="L3526" s="149">
        <v>1</v>
      </c>
      <c r="M3526" s="169" t="s">
        <v>765</v>
      </c>
      <c r="N3526" s="372" t="s">
        <v>5571</v>
      </c>
      <c r="O3526" s="431" t="s">
        <v>127</v>
      </c>
      <c r="P3526" s="166" t="s">
        <v>366</v>
      </c>
      <c r="Q3526" s="166" t="s">
        <v>5320</v>
      </c>
    </row>
    <row r="3527" spans="1:17" ht="75" customHeight="1" x14ac:dyDescent="0.2">
      <c r="A3527" s="331" t="s">
        <v>5154</v>
      </c>
      <c r="B3527" s="169" t="s">
        <v>5155</v>
      </c>
      <c r="C3527" s="151" t="s">
        <v>5518</v>
      </c>
      <c r="D3527" s="164" t="s">
        <v>5160</v>
      </c>
      <c r="E3527" s="372" t="s">
        <v>5569</v>
      </c>
      <c r="F3527" s="166" t="s">
        <v>734</v>
      </c>
      <c r="G3527" s="166">
        <v>90121500</v>
      </c>
      <c r="H3527" s="403" t="s">
        <v>5573</v>
      </c>
      <c r="I3527" s="331">
        <v>10</v>
      </c>
      <c r="J3527" s="403" t="s">
        <v>33</v>
      </c>
      <c r="K3527" s="148">
        <v>15000000</v>
      </c>
      <c r="L3527" s="149">
        <v>1</v>
      </c>
      <c r="M3527" s="169" t="s">
        <v>765</v>
      </c>
      <c r="N3527" s="372" t="s">
        <v>5571</v>
      </c>
      <c r="O3527" s="431" t="s">
        <v>127</v>
      </c>
      <c r="P3527" s="166" t="s">
        <v>366</v>
      </c>
      <c r="Q3527" s="166" t="s">
        <v>5320</v>
      </c>
    </row>
    <row r="3528" spans="1:17" ht="75" customHeight="1" x14ac:dyDescent="0.2">
      <c r="A3528" s="331" t="s">
        <v>5327</v>
      </c>
      <c r="B3528" s="169" t="s">
        <v>5328</v>
      </c>
      <c r="C3528" s="151" t="s">
        <v>5329</v>
      </c>
      <c r="D3528" s="164" t="s">
        <v>5330</v>
      </c>
      <c r="E3528" s="372" t="s">
        <v>5569</v>
      </c>
      <c r="F3528" s="166" t="s">
        <v>734</v>
      </c>
      <c r="G3528" s="166">
        <v>90121500</v>
      </c>
      <c r="H3528" s="403" t="s">
        <v>5574</v>
      </c>
      <c r="I3528" s="331">
        <v>16</v>
      </c>
      <c r="J3528" s="403" t="s">
        <v>33</v>
      </c>
      <c r="K3528" s="148">
        <v>3500000</v>
      </c>
      <c r="L3528" s="149">
        <v>1</v>
      </c>
      <c r="M3528" s="169" t="s">
        <v>765</v>
      </c>
      <c r="N3528" s="372" t="s">
        <v>5571</v>
      </c>
      <c r="O3528" s="431" t="s">
        <v>127</v>
      </c>
      <c r="P3528" s="166" t="s">
        <v>366</v>
      </c>
      <c r="Q3528" s="166" t="s">
        <v>5320</v>
      </c>
    </row>
    <row r="3529" spans="1:17" ht="75" customHeight="1" x14ac:dyDescent="0.2">
      <c r="A3529" s="331" t="s">
        <v>4891</v>
      </c>
      <c r="B3529" s="169" t="s">
        <v>4879</v>
      </c>
      <c r="C3529" s="151" t="s">
        <v>5315</v>
      </c>
      <c r="D3529" s="164" t="s">
        <v>5316</v>
      </c>
      <c r="E3529" s="372" t="s">
        <v>741</v>
      </c>
      <c r="F3529" s="166" t="s">
        <v>480</v>
      </c>
      <c r="G3529" s="166">
        <v>93161701</v>
      </c>
      <c r="H3529" s="403" t="s">
        <v>5575</v>
      </c>
      <c r="I3529" s="331">
        <v>10</v>
      </c>
      <c r="J3529" s="403" t="s">
        <v>33</v>
      </c>
      <c r="K3529" s="148">
        <v>243370000</v>
      </c>
      <c r="L3529" s="149">
        <v>1</v>
      </c>
      <c r="M3529" s="169" t="s">
        <v>765</v>
      </c>
      <c r="N3529" s="372" t="s">
        <v>5576</v>
      </c>
      <c r="O3529" s="431" t="s">
        <v>127</v>
      </c>
      <c r="P3529" s="166" t="s">
        <v>366</v>
      </c>
      <c r="Q3529" s="166" t="s">
        <v>5320</v>
      </c>
    </row>
    <row r="3530" spans="1:17" ht="75" customHeight="1" x14ac:dyDescent="0.2">
      <c r="A3530" s="331" t="s">
        <v>4886</v>
      </c>
      <c r="B3530" s="169" t="s">
        <v>4887</v>
      </c>
      <c r="C3530" s="151" t="s">
        <v>4901</v>
      </c>
      <c r="D3530" s="164" t="s">
        <v>4902</v>
      </c>
      <c r="E3530" s="372" t="s">
        <v>741</v>
      </c>
      <c r="F3530" s="166" t="s">
        <v>480</v>
      </c>
      <c r="G3530" s="166">
        <v>93161701</v>
      </c>
      <c r="H3530" s="403" t="s">
        <v>5577</v>
      </c>
      <c r="I3530" s="331">
        <v>10</v>
      </c>
      <c r="J3530" s="403" t="s">
        <v>33</v>
      </c>
      <c r="K3530" s="148">
        <v>169040000</v>
      </c>
      <c r="L3530" s="149">
        <v>1</v>
      </c>
      <c r="M3530" s="169" t="s">
        <v>765</v>
      </c>
      <c r="N3530" s="372" t="s">
        <v>5576</v>
      </c>
      <c r="O3530" s="431" t="s">
        <v>127</v>
      </c>
      <c r="P3530" s="166" t="s">
        <v>366</v>
      </c>
      <c r="Q3530" s="166" t="s">
        <v>5320</v>
      </c>
    </row>
    <row r="3531" spans="1:17" ht="75" customHeight="1" x14ac:dyDescent="0.2">
      <c r="A3531" s="331" t="s">
        <v>4946</v>
      </c>
      <c r="B3531" s="169" t="s">
        <v>4947</v>
      </c>
      <c r="C3531" s="151" t="s">
        <v>4901</v>
      </c>
      <c r="D3531" s="164" t="s">
        <v>4902</v>
      </c>
      <c r="E3531" s="372" t="s">
        <v>741</v>
      </c>
      <c r="F3531" s="166" t="s">
        <v>480</v>
      </c>
      <c r="G3531" s="166">
        <v>93161701</v>
      </c>
      <c r="H3531" s="403" t="s">
        <v>5578</v>
      </c>
      <c r="I3531" s="331">
        <v>10</v>
      </c>
      <c r="J3531" s="403" t="s">
        <v>33</v>
      </c>
      <c r="K3531" s="148">
        <v>179300000</v>
      </c>
      <c r="L3531" s="149">
        <v>1</v>
      </c>
      <c r="M3531" s="169" t="s">
        <v>765</v>
      </c>
      <c r="N3531" s="372" t="s">
        <v>5576</v>
      </c>
      <c r="O3531" s="431" t="s">
        <v>127</v>
      </c>
      <c r="P3531" s="166" t="s">
        <v>366</v>
      </c>
      <c r="Q3531" s="166" t="s">
        <v>5320</v>
      </c>
    </row>
    <row r="3532" spans="1:17" ht="75" customHeight="1" x14ac:dyDescent="0.2">
      <c r="A3532" s="331" t="s">
        <v>5008</v>
      </c>
      <c r="B3532" s="169" t="s">
        <v>5178</v>
      </c>
      <c r="C3532" s="151" t="s">
        <v>5010</v>
      </c>
      <c r="D3532" s="164" t="s">
        <v>5011</v>
      </c>
      <c r="E3532" s="372" t="s">
        <v>741</v>
      </c>
      <c r="F3532" s="166" t="s">
        <v>480</v>
      </c>
      <c r="G3532" s="166">
        <v>93161701</v>
      </c>
      <c r="H3532" s="403" t="s">
        <v>5579</v>
      </c>
      <c r="I3532" s="331">
        <v>10</v>
      </c>
      <c r="J3532" s="403" t="s">
        <v>33</v>
      </c>
      <c r="K3532" s="148"/>
      <c r="L3532" s="149"/>
      <c r="M3532" s="169" t="s">
        <v>765</v>
      </c>
      <c r="N3532" s="372" t="s">
        <v>5576</v>
      </c>
      <c r="O3532" s="431" t="s">
        <v>127</v>
      </c>
      <c r="P3532" s="166" t="s">
        <v>366</v>
      </c>
      <c r="Q3532" s="166" t="s">
        <v>5320</v>
      </c>
    </row>
    <row r="3533" spans="1:17" ht="75" customHeight="1" x14ac:dyDescent="0.2">
      <c r="A3533" s="331" t="s">
        <v>5017</v>
      </c>
      <c r="B3533" s="169" t="s">
        <v>5018</v>
      </c>
      <c r="C3533" s="151" t="s">
        <v>5019</v>
      </c>
      <c r="D3533" s="164" t="s">
        <v>5020</v>
      </c>
      <c r="E3533" s="372" t="s">
        <v>741</v>
      </c>
      <c r="F3533" s="166" t="s">
        <v>480</v>
      </c>
      <c r="G3533" s="166">
        <v>93161701</v>
      </c>
      <c r="H3533" s="403" t="s">
        <v>5580</v>
      </c>
      <c r="I3533" s="331">
        <v>10</v>
      </c>
      <c r="J3533" s="403" t="s">
        <v>33</v>
      </c>
      <c r="K3533" s="148"/>
      <c r="L3533" s="149"/>
      <c r="M3533" s="169" t="s">
        <v>765</v>
      </c>
      <c r="N3533" s="372" t="s">
        <v>5576</v>
      </c>
      <c r="O3533" s="431" t="s">
        <v>127</v>
      </c>
      <c r="P3533" s="166" t="s">
        <v>366</v>
      </c>
      <c r="Q3533" s="166" t="s">
        <v>5320</v>
      </c>
    </row>
    <row r="3534" spans="1:17" ht="75" customHeight="1" x14ac:dyDescent="0.2">
      <c r="A3534" s="331" t="s">
        <v>4891</v>
      </c>
      <c r="B3534" s="169" t="s">
        <v>4879</v>
      </c>
      <c r="C3534" s="151" t="s">
        <v>5315</v>
      </c>
      <c r="D3534" s="164" t="s">
        <v>5316</v>
      </c>
      <c r="E3534" s="372" t="s">
        <v>744</v>
      </c>
      <c r="F3534" s="166" t="s">
        <v>5581</v>
      </c>
      <c r="G3534" s="166">
        <v>93161701</v>
      </c>
      <c r="H3534" s="403" t="s">
        <v>5582</v>
      </c>
      <c r="I3534" s="432">
        <v>10</v>
      </c>
      <c r="J3534" s="433" t="s">
        <v>33</v>
      </c>
      <c r="K3534" s="435">
        <v>19900000</v>
      </c>
      <c r="L3534" s="204">
        <v>1</v>
      </c>
      <c r="M3534" s="169" t="s">
        <v>765</v>
      </c>
      <c r="N3534" s="436" t="s">
        <v>5583</v>
      </c>
      <c r="O3534" s="431" t="s">
        <v>127</v>
      </c>
      <c r="P3534" s="166" t="s">
        <v>366</v>
      </c>
      <c r="Q3534" s="166" t="s">
        <v>5320</v>
      </c>
    </row>
    <row r="3535" spans="1:17" ht="75" customHeight="1" x14ac:dyDescent="0.2">
      <c r="A3535" s="331" t="s">
        <v>4886</v>
      </c>
      <c r="B3535" s="169" t="s">
        <v>4887</v>
      </c>
      <c r="C3535" s="151" t="s">
        <v>4901</v>
      </c>
      <c r="D3535" s="164" t="s">
        <v>4902</v>
      </c>
      <c r="E3535" s="372" t="s">
        <v>744</v>
      </c>
      <c r="F3535" s="166" t="s">
        <v>5581</v>
      </c>
      <c r="G3535" s="166">
        <v>93161701</v>
      </c>
      <c r="H3535" s="403" t="s">
        <v>5584</v>
      </c>
      <c r="I3535" s="331">
        <v>10</v>
      </c>
      <c r="J3535" s="403" t="s">
        <v>33</v>
      </c>
      <c r="K3535" s="148">
        <v>143680000</v>
      </c>
      <c r="L3535" s="149">
        <v>1</v>
      </c>
      <c r="M3535" s="169" t="s">
        <v>765</v>
      </c>
      <c r="N3535" s="436" t="s">
        <v>5583</v>
      </c>
      <c r="O3535" s="431" t="s">
        <v>127</v>
      </c>
      <c r="P3535" s="166" t="s">
        <v>366</v>
      </c>
      <c r="Q3535" s="166" t="s">
        <v>5320</v>
      </c>
    </row>
    <row r="3536" spans="1:17" ht="75" customHeight="1" x14ac:dyDescent="0.2">
      <c r="A3536" s="331" t="s">
        <v>4946</v>
      </c>
      <c r="B3536" s="169" t="s">
        <v>4947</v>
      </c>
      <c r="C3536" s="151" t="s">
        <v>4901</v>
      </c>
      <c r="D3536" s="164" t="s">
        <v>4902</v>
      </c>
      <c r="E3536" s="372" t="s">
        <v>744</v>
      </c>
      <c r="F3536" s="166" t="s">
        <v>5581</v>
      </c>
      <c r="G3536" s="166">
        <v>93161701</v>
      </c>
      <c r="H3536" s="403" t="s">
        <v>5585</v>
      </c>
      <c r="I3536" s="331">
        <v>10</v>
      </c>
      <c r="J3536" s="403" t="s">
        <v>33</v>
      </c>
      <c r="K3536" s="148">
        <v>29860000</v>
      </c>
      <c r="L3536" s="149">
        <v>1</v>
      </c>
      <c r="M3536" s="169" t="s">
        <v>765</v>
      </c>
      <c r="N3536" s="436" t="s">
        <v>5583</v>
      </c>
      <c r="O3536" s="431" t="s">
        <v>127</v>
      </c>
      <c r="P3536" s="166" t="s">
        <v>366</v>
      </c>
      <c r="Q3536" s="166" t="s">
        <v>5320</v>
      </c>
    </row>
    <row r="3537" spans="1:21" ht="75" customHeight="1" x14ac:dyDescent="0.2">
      <c r="A3537" s="331" t="s">
        <v>5327</v>
      </c>
      <c r="B3537" s="169" t="s">
        <v>5328</v>
      </c>
      <c r="C3537" s="151" t="s">
        <v>5329</v>
      </c>
      <c r="D3537" s="164" t="s">
        <v>5330</v>
      </c>
      <c r="E3537" s="372" t="s">
        <v>744</v>
      </c>
      <c r="F3537" s="166" t="s">
        <v>958</v>
      </c>
      <c r="G3537" s="166">
        <v>93161701</v>
      </c>
      <c r="H3537" s="403" t="s">
        <v>5586</v>
      </c>
      <c r="I3537" s="331">
        <v>10</v>
      </c>
      <c r="J3537" s="403" t="s">
        <v>33</v>
      </c>
      <c r="K3537" s="148">
        <v>1500000</v>
      </c>
      <c r="L3537" s="149">
        <v>1</v>
      </c>
      <c r="M3537" s="169" t="s">
        <v>765</v>
      </c>
      <c r="N3537" s="436" t="s">
        <v>5583</v>
      </c>
      <c r="O3537" s="431" t="s">
        <v>127</v>
      </c>
      <c r="P3537" s="166" t="s">
        <v>366</v>
      </c>
      <c r="Q3537" s="166" t="s">
        <v>5320</v>
      </c>
    </row>
    <row r="3538" spans="1:21" ht="75" customHeight="1" x14ac:dyDescent="0.2">
      <c r="A3538" s="331" t="s">
        <v>5017</v>
      </c>
      <c r="B3538" s="169" t="s">
        <v>5018</v>
      </c>
      <c r="C3538" s="151" t="s">
        <v>5019</v>
      </c>
      <c r="D3538" s="164" t="s">
        <v>5020</v>
      </c>
      <c r="E3538" s="372" t="s">
        <v>744</v>
      </c>
      <c r="F3538" s="166" t="s">
        <v>958</v>
      </c>
      <c r="G3538" s="166">
        <v>93161701</v>
      </c>
      <c r="H3538" s="403" t="s">
        <v>5587</v>
      </c>
      <c r="I3538" s="331">
        <v>10</v>
      </c>
      <c r="J3538" s="403" t="s">
        <v>33</v>
      </c>
      <c r="K3538" s="148"/>
      <c r="L3538" s="149"/>
      <c r="M3538" s="169" t="s">
        <v>765</v>
      </c>
      <c r="N3538" s="436" t="s">
        <v>5583</v>
      </c>
      <c r="O3538" s="431" t="s">
        <v>127</v>
      </c>
      <c r="P3538" s="166" t="s">
        <v>366</v>
      </c>
      <c r="Q3538" s="166" t="s">
        <v>5320</v>
      </c>
    </row>
    <row r="3539" spans="1:21" ht="75" customHeight="1" x14ac:dyDescent="0.2">
      <c r="A3539" s="331" t="s">
        <v>4891</v>
      </c>
      <c r="B3539" s="169" t="s">
        <v>4879</v>
      </c>
      <c r="C3539" s="151" t="s">
        <v>5315</v>
      </c>
      <c r="D3539" s="164" t="s">
        <v>5316</v>
      </c>
      <c r="E3539" s="372" t="s">
        <v>5588</v>
      </c>
      <c r="F3539" s="166" t="s">
        <v>5589</v>
      </c>
      <c r="G3539" s="166">
        <v>93151510</v>
      </c>
      <c r="H3539" s="403" t="s">
        <v>5590</v>
      </c>
      <c r="I3539" s="331">
        <v>10</v>
      </c>
      <c r="J3539" s="403" t="s">
        <v>33</v>
      </c>
      <c r="K3539" s="148">
        <v>15740000</v>
      </c>
      <c r="L3539" s="149">
        <v>1</v>
      </c>
      <c r="M3539" s="169" t="s">
        <v>765</v>
      </c>
      <c r="N3539" s="372" t="s">
        <v>5591</v>
      </c>
      <c r="O3539" s="431" t="s">
        <v>127</v>
      </c>
      <c r="P3539" s="166" t="s">
        <v>366</v>
      </c>
      <c r="Q3539" s="166" t="s">
        <v>5320</v>
      </c>
    </row>
    <row r="3540" spans="1:21" ht="75" customHeight="1" x14ac:dyDescent="0.2">
      <c r="A3540" s="331" t="s">
        <v>4886</v>
      </c>
      <c r="B3540" s="169" t="s">
        <v>4887</v>
      </c>
      <c r="C3540" s="151" t="s">
        <v>4901</v>
      </c>
      <c r="D3540" s="164" t="s">
        <v>4902</v>
      </c>
      <c r="E3540" s="372" t="s">
        <v>5588</v>
      </c>
      <c r="F3540" s="166" t="s">
        <v>5589</v>
      </c>
      <c r="G3540" s="166">
        <v>93151510</v>
      </c>
      <c r="H3540" s="403" t="s">
        <v>5592</v>
      </c>
      <c r="I3540" s="331">
        <v>10</v>
      </c>
      <c r="J3540" s="403" t="s">
        <v>33</v>
      </c>
      <c r="K3540" s="148">
        <v>16080000</v>
      </c>
      <c r="L3540" s="149">
        <v>1</v>
      </c>
      <c r="M3540" s="169" t="s">
        <v>765</v>
      </c>
      <c r="N3540" s="372" t="s">
        <v>5591</v>
      </c>
      <c r="O3540" s="431" t="s">
        <v>127</v>
      </c>
      <c r="P3540" s="166" t="s">
        <v>366</v>
      </c>
      <c r="Q3540" s="166" t="s">
        <v>5320</v>
      </c>
    </row>
    <row r="3541" spans="1:21" ht="55.5" customHeight="1" x14ac:dyDescent="0.2">
      <c r="A3541" s="136" t="s">
        <v>910</v>
      </c>
      <c r="B3541" s="137" t="s">
        <v>5593</v>
      </c>
      <c r="C3541" s="138" t="s">
        <v>134</v>
      </c>
      <c r="D3541" s="137" t="s">
        <v>502</v>
      </c>
      <c r="E3541" s="139" t="s">
        <v>5594</v>
      </c>
      <c r="F3541" s="440" t="s">
        <v>5595</v>
      </c>
      <c r="G3541" s="138">
        <v>44101603</v>
      </c>
      <c r="H3541" s="141" t="s">
        <v>5596</v>
      </c>
      <c r="I3541" s="136">
        <v>10</v>
      </c>
      <c r="J3541" s="141" t="s">
        <v>33</v>
      </c>
      <c r="K3541" s="171">
        <v>10000000</v>
      </c>
      <c r="L3541" s="172">
        <v>5</v>
      </c>
      <c r="M3541" s="137" t="s">
        <v>34</v>
      </c>
      <c r="N3541" s="441" t="s">
        <v>5597</v>
      </c>
      <c r="O3541" s="173" t="s">
        <v>68</v>
      </c>
      <c r="P3541" s="138" t="s">
        <v>68</v>
      </c>
      <c r="Q3541" s="138" t="s">
        <v>37</v>
      </c>
      <c r="U3541" s="58"/>
    </row>
    <row r="3542" spans="1:21" ht="55.5" customHeight="1" x14ac:dyDescent="0.2">
      <c r="A3542" s="174" t="s">
        <v>910</v>
      </c>
      <c r="B3542" s="144" t="s">
        <v>5593</v>
      </c>
      <c r="C3542" s="146" t="s">
        <v>502</v>
      </c>
      <c r="D3542" s="144" t="s">
        <v>502</v>
      </c>
      <c r="E3542" s="145" t="s">
        <v>5598</v>
      </c>
      <c r="F3542" s="440" t="s">
        <v>5599</v>
      </c>
      <c r="G3542" s="146" t="s">
        <v>5600</v>
      </c>
      <c r="H3542" s="147" t="s">
        <v>5601</v>
      </c>
      <c r="I3542" s="174">
        <v>10</v>
      </c>
      <c r="J3542" s="147" t="s">
        <v>33</v>
      </c>
      <c r="K3542" s="175">
        <v>60000000</v>
      </c>
      <c r="L3542" s="176">
        <v>8</v>
      </c>
      <c r="M3542" s="137" t="s">
        <v>34</v>
      </c>
      <c r="N3542" s="442" t="s">
        <v>5602</v>
      </c>
      <c r="O3542" s="177" t="s">
        <v>68</v>
      </c>
      <c r="P3542" s="146" t="s">
        <v>67</v>
      </c>
      <c r="Q3542" s="138" t="s">
        <v>37</v>
      </c>
    </row>
    <row r="3543" spans="1:21" ht="55.5" customHeight="1" x14ac:dyDescent="0.2">
      <c r="A3543" s="174" t="s">
        <v>910</v>
      </c>
      <c r="B3543" s="144" t="s">
        <v>5593</v>
      </c>
      <c r="C3543" s="146" t="s">
        <v>4034</v>
      </c>
      <c r="D3543" s="144" t="s">
        <v>4034</v>
      </c>
      <c r="E3543" s="145" t="s">
        <v>3126</v>
      </c>
      <c r="F3543" s="440" t="s">
        <v>3127</v>
      </c>
      <c r="G3543" s="146" t="s">
        <v>5603</v>
      </c>
      <c r="H3543" s="147" t="s">
        <v>5604</v>
      </c>
      <c r="I3543" s="174">
        <v>10</v>
      </c>
      <c r="J3543" s="147" t="s">
        <v>33</v>
      </c>
      <c r="K3543" s="175">
        <v>19200000</v>
      </c>
      <c r="L3543" s="176">
        <v>1</v>
      </c>
      <c r="M3543" s="137" t="s">
        <v>34</v>
      </c>
      <c r="N3543" s="442" t="s">
        <v>5605</v>
      </c>
      <c r="O3543" s="177" t="s">
        <v>36</v>
      </c>
      <c r="P3543" s="146" t="s">
        <v>79</v>
      </c>
      <c r="Q3543" s="138" t="s">
        <v>37</v>
      </c>
    </row>
    <row r="3544" spans="1:21" ht="55.5" customHeight="1" x14ac:dyDescent="0.2">
      <c r="A3544" s="174" t="s">
        <v>910</v>
      </c>
      <c r="B3544" s="144" t="s">
        <v>5593</v>
      </c>
      <c r="C3544" s="146" t="s">
        <v>4034</v>
      </c>
      <c r="D3544" s="144" t="s">
        <v>4034</v>
      </c>
      <c r="E3544" s="145" t="s">
        <v>3126</v>
      </c>
      <c r="F3544" s="440" t="s">
        <v>3127</v>
      </c>
      <c r="G3544" s="146">
        <v>46171619</v>
      </c>
      <c r="H3544" s="147" t="s">
        <v>5606</v>
      </c>
      <c r="I3544" s="174">
        <v>10</v>
      </c>
      <c r="J3544" s="147" t="s">
        <v>33</v>
      </c>
      <c r="K3544" s="175">
        <v>16600000</v>
      </c>
      <c r="L3544" s="176">
        <v>2</v>
      </c>
      <c r="M3544" s="137" t="s">
        <v>34</v>
      </c>
      <c r="N3544" s="442" t="s">
        <v>5607</v>
      </c>
      <c r="O3544" s="177" t="s">
        <v>36</v>
      </c>
      <c r="P3544" s="146" t="s">
        <v>79</v>
      </c>
      <c r="Q3544" s="138" t="s">
        <v>37</v>
      </c>
    </row>
    <row r="3545" spans="1:21" ht="55.5" customHeight="1" x14ac:dyDescent="0.2">
      <c r="A3545" s="174" t="s">
        <v>910</v>
      </c>
      <c r="B3545" s="144" t="s">
        <v>5593</v>
      </c>
      <c r="C3545" s="146" t="s">
        <v>4034</v>
      </c>
      <c r="D3545" s="144" t="s">
        <v>4034</v>
      </c>
      <c r="E3545" s="145" t="s">
        <v>3126</v>
      </c>
      <c r="F3545" s="440" t="s">
        <v>3127</v>
      </c>
      <c r="G3545" s="146">
        <v>32151908</v>
      </c>
      <c r="H3545" s="147" t="s">
        <v>5608</v>
      </c>
      <c r="I3545" s="174">
        <v>10</v>
      </c>
      <c r="J3545" s="147" t="s">
        <v>33</v>
      </c>
      <c r="K3545" s="175">
        <v>3000000</v>
      </c>
      <c r="L3545" s="176">
        <v>1</v>
      </c>
      <c r="M3545" s="144" t="s">
        <v>5609</v>
      </c>
      <c r="N3545" s="442" t="s">
        <v>5610</v>
      </c>
      <c r="O3545" s="177" t="s">
        <v>36</v>
      </c>
      <c r="P3545" s="146" t="s">
        <v>79</v>
      </c>
      <c r="Q3545" s="138" t="s">
        <v>37</v>
      </c>
    </row>
    <row r="3546" spans="1:21" ht="55.5" customHeight="1" x14ac:dyDescent="0.2">
      <c r="A3546" s="174" t="s">
        <v>910</v>
      </c>
      <c r="B3546" s="144" t="s">
        <v>5593</v>
      </c>
      <c r="C3546" s="146" t="s">
        <v>42</v>
      </c>
      <c r="D3546" s="144" t="s">
        <v>42</v>
      </c>
      <c r="E3546" s="145" t="s">
        <v>2946</v>
      </c>
      <c r="F3546" s="181" t="s">
        <v>2947</v>
      </c>
      <c r="G3546" s="146">
        <v>45121700</v>
      </c>
      <c r="H3546" s="147" t="s">
        <v>5611</v>
      </c>
      <c r="I3546" s="174">
        <v>10</v>
      </c>
      <c r="J3546" s="147" t="s">
        <v>33</v>
      </c>
      <c r="K3546" s="175">
        <v>6000000</v>
      </c>
      <c r="L3546" s="176">
        <v>3</v>
      </c>
      <c r="M3546" s="144" t="s">
        <v>34</v>
      </c>
      <c r="N3546" s="442" t="s">
        <v>5612</v>
      </c>
      <c r="O3546" s="177" t="s">
        <v>68</v>
      </c>
      <c r="P3546" s="146" t="s">
        <v>68</v>
      </c>
      <c r="Q3546" s="146" t="s">
        <v>5613</v>
      </c>
    </row>
    <row r="3547" spans="1:21" ht="55.5" customHeight="1" x14ac:dyDescent="0.2">
      <c r="A3547" s="174" t="s">
        <v>910</v>
      </c>
      <c r="B3547" s="144" t="s">
        <v>5593</v>
      </c>
      <c r="C3547" s="146" t="s">
        <v>44</v>
      </c>
      <c r="D3547" s="144" t="s">
        <v>44</v>
      </c>
      <c r="E3547" s="145" t="s">
        <v>2946</v>
      </c>
      <c r="F3547" s="440" t="s">
        <v>2947</v>
      </c>
      <c r="G3547" s="146">
        <v>43191510</v>
      </c>
      <c r="H3547" s="147" t="s">
        <v>5614</v>
      </c>
      <c r="I3547" s="174">
        <v>10</v>
      </c>
      <c r="J3547" s="147" t="s">
        <v>33</v>
      </c>
      <c r="K3547" s="175">
        <v>12000000</v>
      </c>
      <c r="L3547" s="176">
        <v>4</v>
      </c>
      <c r="M3547" s="144" t="s">
        <v>34</v>
      </c>
      <c r="N3547" s="442" t="s">
        <v>5615</v>
      </c>
      <c r="O3547" s="177" t="s">
        <v>80</v>
      </c>
      <c r="P3547" s="146" t="s">
        <v>901</v>
      </c>
      <c r="Q3547" s="138" t="s">
        <v>37</v>
      </c>
    </row>
    <row r="3548" spans="1:21" ht="55.5" customHeight="1" x14ac:dyDescent="0.2">
      <c r="A3548" s="174" t="s">
        <v>910</v>
      </c>
      <c r="B3548" s="144" t="s">
        <v>5593</v>
      </c>
      <c r="C3548" s="146" t="s">
        <v>190</v>
      </c>
      <c r="D3548" s="144" t="s">
        <v>190</v>
      </c>
      <c r="E3548" s="145" t="s">
        <v>3134</v>
      </c>
      <c r="F3548" s="440" t="s">
        <v>3375</v>
      </c>
      <c r="G3548" s="146">
        <v>40101902</v>
      </c>
      <c r="H3548" s="147" t="s">
        <v>5616</v>
      </c>
      <c r="I3548" s="174">
        <v>10</v>
      </c>
      <c r="J3548" s="147" t="s">
        <v>33</v>
      </c>
      <c r="K3548" s="175">
        <v>4500000</v>
      </c>
      <c r="L3548" s="176">
        <v>3</v>
      </c>
      <c r="M3548" s="144" t="s">
        <v>34</v>
      </c>
      <c r="N3548" s="442" t="s">
        <v>5617</v>
      </c>
      <c r="O3548" s="177" t="s">
        <v>68</v>
      </c>
      <c r="P3548" s="146" t="s">
        <v>67</v>
      </c>
      <c r="Q3548" s="138" t="s">
        <v>37</v>
      </c>
    </row>
    <row r="3549" spans="1:21" ht="55.5" customHeight="1" x14ac:dyDescent="0.2">
      <c r="A3549" s="174" t="s">
        <v>910</v>
      </c>
      <c r="B3549" s="144" t="s">
        <v>5593</v>
      </c>
      <c r="C3549" s="146" t="s">
        <v>44</v>
      </c>
      <c r="D3549" s="144" t="s">
        <v>44</v>
      </c>
      <c r="E3549" s="145" t="s">
        <v>3134</v>
      </c>
      <c r="F3549" s="440" t="s">
        <v>3375</v>
      </c>
      <c r="G3549" s="146">
        <v>32101656</v>
      </c>
      <c r="H3549" s="147" t="s">
        <v>5618</v>
      </c>
      <c r="I3549" s="174">
        <v>10</v>
      </c>
      <c r="J3549" s="147" t="s">
        <v>33</v>
      </c>
      <c r="K3549" s="175">
        <v>1000000</v>
      </c>
      <c r="L3549" s="176">
        <v>2</v>
      </c>
      <c r="M3549" s="144" t="s">
        <v>34</v>
      </c>
      <c r="N3549" s="442" t="s">
        <v>5619</v>
      </c>
      <c r="O3549" s="177" t="s">
        <v>68</v>
      </c>
      <c r="P3549" s="146" t="s">
        <v>68</v>
      </c>
      <c r="Q3549" s="146" t="s">
        <v>5613</v>
      </c>
    </row>
    <row r="3550" spans="1:21" ht="55.5" customHeight="1" x14ac:dyDescent="0.2">
      <c r="A3550" s="174" t="s">
        <v>910</v>
      </c>
      <c r="B3550" s="144" t="s">
        <v>5593</v>
      </c>
      <c r="C3550" s="146" t="s">
        <v>502</v>
      </c>
      <c r="D3550" s="144" t="s">
        <v>502</v>
      </c>
      <c r="E3550" s="145" t="s">
        <v>1115</v>
      </c>
      <c r="F3550" s="440" t="s">
        <v>229</v>
      </c>
      <c r="G3550" s="146" t="s">
        <v>5620</v>
      </c>
      <c r="H3550" s="147" t="s">
        <v>5621</v>
      </c>
      <c r="I3550" s="174">
        <v>10</v>
      </c>
      <c r="J3550" s="147" t="s">
        <v>230</v>
      </c>
      <c r="K3550" s="175">
        <v>89000000</v>
      </c>
      <c r="L3550" s="176">
        <v>1</v>
      </c>
      <c r="M3550" s="144" t="s">
        <v>34</v>
      </c>
      <c r="N3550" s="442" t="s">
        <v>5622</v>
      </c>
      <c r="O3550" s="177" t="s">
        <v>127</v>
      </c>
      <c r="P3550" s="146" t="s">
        <v>127</v>
      </c>
      <c r="Q3550" s="138" t="s">
        <v>37</v>
      </c>
    </row>
    <row r="3551" spans="1:21" ht="55.5" customHeight="1" x14ac:dyDescent="0.2">
      <c r="A3551" s="174" t="s">
        <v>910</v>
      </c>
      <c r="B3551" s="144" t="s">
        <v>5593</v>
      </c>
      <c r="C3551" s="146" t="s">
        <v>502</v>
      </c>
      <c r="D3551" s="144" t="s">
        <v>502</v>
      </c>
      <c r="E3551" s="145" t="s">
        <v>776</v>
      </c>
      <c r="F3551" s="440" t="s">
        <v>229</v>
      </c>
      <c r="G3551" s="146" t="s">
        <v>5620</v>
      </c>
      <c r="H3551" s="147" t="s">
        <v>5621</v>
      </c>
      <c r="I3551" s="174">
        <v>10</v>
      </c>
      <c r="J3551" s="147" t="s">
        <v>33</v>
      </c>
      <c r="K3551" s="175">
        <v>40000000</v>
      </c>
      <c r="L3551" s="176">
        <v>1</v>
      </c>
      <c r="M3551" s="144" t="s">
        <v>34</v>
      </c>
      <c r="N3551" s="442" t="s">
        <v>5623</v>
      </c>
      <c r="O3551" s="177" t="s">
        <v>79</v>
      </c>
      <c r="P3551" s="146" t="s">
        <v>80</v>
      </c>
      <c r="Q3551" s="138" t="s">
        <v>5624</v>
      </c>
    </row>
    <row r="3552" spans="1:21" ht="55.5" customHeight="1" x14ac:dyDescent="0.2">
      <c r="A3552" s="174" t="s">
        <v>910</v>
      </c>
      <c r="B3552" s="144" t="s">
        <v>5593</v>
      </c>
      <c r="C3552" s="146" t="s">
        <v>502</v>
      </c>
      <c r="D3552" s="144" t="s">
        <v>502</v>
      </c>
      <c r="E3552" s="145" t="s">
        <v>776</v>
      </c>
      <c r="F3552" s="440" t="s">
        <v>229</v>
      </c>
      <c r="G3552" s="146" t="s">
        <v>5620</v>
      </c>
      <c r="H3552" s="147" t="s">
        <v>5621</v>
      </c>
      <c r="I3552" s="174">
        <v>10</v>
      </c>
      <c r="J3552" s="147" t="s">
        <v>33</v>
      </c>
      <c r="K3552" s="175">
        <v>20000000</v>
      </c>
      <c r="L3552" s="176">
        <v>1</v>
      </c>
      <c r="M3552" s="144" t="s">
        <v>34</v>
      </c>
      <c r="N3552" s="442" t="s">
        <v>5625</v>
      </c>
      <c r="O3552" s="177" t="s">
        <v>1239</v>
      </c>
      <c r="P3552" s="146" t="s">
        <v>2761</v>
      </c>
      <c r="Q3552" s="138" t="s">
        <v>5626</v>
      </c>
    </row>
    <row r="3553" spans="1:17" ht="55.5" customHeight="1" x14ac:dyDescent="0.2">
      <c r="A3553" s="174" t="s">
        <v>5627</v>
      </c>
      <c r="B3553" s="144" t="s">
        <v>5593</v>
      </c>
      <c r="C3553" s="146" t="s">
        <v>5628</v>
      </c>
      <c r="D3553" s="144" t="s">
        <v>5629</v>
      </c>
      <c r="E3553" s="145" t="s">
        <v>776</v>
      </c>
      <c r="F3553" s="440" t="s">
        <v>229</v>
      </c>
      <c r="G3553" s="146" t="s">
        <v>5620</v>
      </c>
      <c r="H3553" s="147" t="s">
        <v>5621</v>
      </c>
      <c r="I3553" s="174">
        <v>16</v>
      </c>
      <c r="J3553" s="147" t="s">
        <v>33</v>
      </c>
      <c r="K3553" s="175">
        <v>3000000</v>
      </c>
      <c r="L3553" s="176">
        <v>1</v>
      </c>
      <c r="M3553" s="144" t="s">
        <v>34</v>
      </c>
      <c r="N3553" s="442" t="s">
        <v>5630</v>
      </c>
      <c r="O3553" s="177" t="s">
        <v>79</v>
      </c>
      <c r="P3553" s="146" t="s">
        <v>80</v>
      </c>
      <c r="Q3553" s="138" t="s">
        <v>5624</v>
      </c>
    </row>
    <row r="3554" spans="1:17" ht="55.5" customHeight="1" x14ac:dyDescent="0.2">
      <c r="A3554" s="174" t="s">
        <v>910</v>
      </c>
      <c r="B3554" s="144" t="s">
        <v>5593</v>
      </c>
      <c r="C3554" s="146" t="s">
        <v>234</v>
      </c>
      <c r="D3554" s="144" t="s">
        <v>234</v>
      </c>
      <c r="E3554" s="145" t="s">
        <v>5631</v>
      </c>
      <c r="F3554" s="440" t="s">
        <v>5632</v>
      </c>
      <c r="G3554" s="146" t="s">
        <v>5633</v>
      </c>
      <c r="H3554" s="147" t="s">
        <v>5634</v>
      </c>
      <c r="I3554" s="174">
        <v>10</v>
      </c>
      <c r="J3554" s="147" t="s">
        <v>230</v>
      </c>
      <c r="K3554" s="175">
        <v>500000000</v>
      </c>
      <c r="L3554" s="176">
        <v>1</v>
      </c>
      <c r="M3554" s="144" t="s">
        <v>268</v>
      </c>
      <c r="N3554" s="442" t="s">
        <v>5635</v>
      </c>
      <c r="O3554" s="177" t="s">
        <v>127</v>
      </c>
      <c r="P3554" s="146" t="s">
        <v>127</v>
      </c>
      <c r="Q3554" s="138" t="s">
        <v>2750</v>
      </c>
    </row>
    <row r="3555" spans="1:17" ht="55.5" customHeight="1" x14ac:dyDescent="0.2">
      <c r="A3555" s="174" t="s">
        <v>910</v>
      </c>
      <c r="B3555" s="144" t="s">
        <v>5593</v>
      </c>
      <c r="C3555" s="146" t="s">
        <v>5636</v>
      </c>
      <c r="D3555" s="144" t="s">
        <v>5636</v>
      </c>
      <c r="E3555" s="145" t="s">
        <v>5631</v>
      </c>
      <c r="F3555" s="440" t="s">
        <v>5632</v>
      </c>
      <c r="G3555" s="146" t="s">
        <v>5633</v>
      </c>
      <c r="H3555" s="147" t="s">
        <v>5637</v>
      </c>
      <c r="I3555" s="174">
        <v>10</v>
      </c>
      <c r="J3555" s="147" t="s">
        <v>230</v>
      </c>
      <c r="K3555" s="175">
        <v>80000000</v>
      </c>
      <c r="L3555" s="176">
        <v>1</v>
      </c>
      <c r="M3555" s="144" t="s">
        <v>5638</v>
      </c>
      <c r="N3555" s="442" t="s">
        <v>5639</v>
      </c>
      <c r="O3555" s="177" t="s">
        <v>127</v>
      </c>
      <c r="P3555" s="146" t="s">
        <v>127</v>
      </c>
      <c r="Q3555" s="138" t="s">
        <v>37</v>
      </c>
    </row>
    <row r="3556" spans="1:17" ht="55.5" customHeight="1" x14ac:dyDescent="0.2">
      <c r="A3556" s="174" t="s">
        <v>910</v>
      </c>
      <c r="B3556" s="144" t="s">
        <v>5593</v>
      </c>
      <c r="C3556" s="146" t="s">
        <v>234</v>
      </c>
      <c r="D3556" s="144" t="s">
        <v>234</v>
      </c>
      <c r="E3556" s="145" t="s">
        <v>5631</v>
      </c>
      <c r="F3556" s="440" t="s">
        <v>5632</v>
      </c>
      <c r="G3556" s="146" t="s">
        <v>5633</v>
      </c>
      <c r="H3556" s="147" t="s">
        <v>5634</v>
      </c>
      <c r="I3556" s="174">
        <v>10</v>
      </c>
      <c r="J3556" s="147" t="s">
        <v>33</v>
      </c>
      <c r="K3556" s="175">
        <v>250000000</v>
      </c>
      <c r="L3556" s="176">
        <v>1</v>
      </c>
      <c r="M3556" s="144" t="s">
        <v>268</v>
      </c>
      <c r="N3556" s="442" t="s">
        <v>5640</v>
      </c>
      <c r="O3556" s="177" t="s">
        <v>36</v>
      </c>
      <c r="P3556" s="146" t="s">
        <v>79</v>
      </c>
      <c r="Q3556" s="138" t="s">
        <v>5624</v>
      </c>
    </row>
    <row r="3557" spans="1:17" ht="55.5" customHeight="1" x14ac:dyDescent="0.2">
      <c r="A3557" s="174" t="s">
        <v>910</v>
      </c>
      <c r="B3557" s="144" t="s">
        <v>5593</v>
      </c>
      <c r="C3557" s="146" t="s">
        <v>234</v>
      </c>
      <c r="D3557" s="144" t="s">
        <v>234</v>
      </c>
      <c r="E3557" s="145" t="s">
        <v>5631</v>
      </c>
      <c r="F3557" s="440" t="s">
        <v>5632</v>
      </c>
      <c r="G3557" s="146" t="s">
        <v>5633</v>
      </c>
      <c r="H3557" s="147" t="s">
        <v>5641</v>
      </c>
      <c r="I3557" s="174">
        <v>10</v>
      </c>
      <c r="J3557" s="147" t="s">
        <v>33</v>
      </c>
      <c r="K3557" s="175">
        <v>130000000</v>
      </c>
      <c r="L3557" s="176">
        <v>1</v>
      </c>
      <c r="M3557" s="144" t="s">
        <v>268</v>
      </c>
      <c r="N3557" s="442" t="s">
        <v>5642</v>
      </c>
      <c r="O3557" s="177" t="s">
        <v>699</v>
      </c>
      <c r="P3557" s="146" t="s">
        <v>366</v>
      </c>
      <c r="Q3557" s="146" t="s">
        <v>5626</v>
      </c>
    </row>
    <row r="3558" spans="1:17" ht="55.5" customHeight="1" x14ac:dyDescent="0.2">
      <c r="A3558" s="174" t="s">
        <v>910</v>
      </c>
      <c r="B3558" s="144" t="s">
        <v>5593</v>
      </c>
      <c r="C3558" s="146" t="s">
        <v>5636</v>
      </c>
      <c r="D3558" s="144" t="s">
        <v>5636</v>
      </c>
      <c r="E3558" s="145" t="s">
        <v>5631</v>
      </c>
      <c r="F3558" s="440" t="s">
        <v>5632</v>
      </c>
      <c r="G3558" s="146" t="s">
        <v>5633</v>
      </c>
      <c r="H3558" s="147" t="s">
        <v>5643</v>
      </c>
      <c r="I3558" s="174">
        <v>10</v>
      </c>
      <c r="J3558" s="147" t="s">
        <v>33</v>
      </c>
      <c r="K3558" s="175">
        <v>15000000</v>
      </c>
      <c r="L3558" s="176">
        <v>1</v>
      </c>
      <c r="M3558" s="144" t="s">
        <v>5638</v>
      </c>
      <c r="N3558" s="442" t="s">
        <v>5644</v>
      </c>
      <c r="O3558" s="177" t="s">
        <v>36</v>
      </c>
      <c r="P3558" s="146" t="s">
        <v>79</v>
      </c>
      <c r="Q3558" s="146" t="s">
        <v>5624</v>
      </c>
    </row>
    <row r="3559" spans="1:17" ht="55.5" customHeight="1" x14ac:dyDescent="0.2">
      <c r="A3559" s="174" t="s">
        <v>910</v>
      </c>
      <c r="B3559" s="144" t="s">
        <v>5593</v>
      </c>
      <c r="C3559" s="146" t="s">
        <v>5636</v>
      </c>
      <c r="D3559" s="144" t="s">
        <v>5636</v>
      </c>
      <c r="E3559" s="145" t="s">
        <v>5631</v>
      </c>
      <c r="F3559" s="440" t="s">
        <v>5632</v>
      </c>
      <c r="G3559" s="146" t="s">
        <v>5633</v>
      </c>
      <c r="H3559" s="147" t="s">
        <v>5645</v>
      </c>
      <c r="I3559" s="174">
        <v>10</v>
      </c>
      <c r="J3559" s="147" t="s">
        <v>33</v>
      </c>
      <c r="K3559" s="175">
        <v>5000000</v>
      </c>
      <c r="L3559" s="176">
        <v>1</v>
      </c>
      <c r="M3559" s="144" t="s">
        <v>5638</v>
      </c>
      <c r="N3559" s="442" t="s">
        <v>5646</v>
      </c>
      <c r="O3559" s="177" t="s">
        <v>699</v>
      </c>
      <c r="P3559" s="146" t="s">
        <v>366</v>
      </c>
      <c r="Q3559" s="146" t="s">
        <v>5626</v>
      </c>
    </row>
    <row r="3560" spans="1:17" ht="55.5" customHeight="1" x14ac:dyDescent="0.2">
      <c r="A3560" s="174" t="s">
        <v>910</v>
      </c>
      <c r="B3560" s="144" t="s">
        <v>5593</v>
      </c>
      <c r="C3560" s="146" t="s">
        <v>5636</v>
      </c>
      <c r="D3560" s="144" t="s">
        <v>5636</v>
      </c>
      <c r="E3560" s="145" t="s">
        <v>5647</v>
      </c>
      <c r="F3560" s="440" t="s">
        <v>5648</v>
      </c>
      <c r="G3560" s="146" t="s">
        <v>5649</v>
      </c>
      <c r="H3560" s="147" t="s">
        <v>5650</v>
      </c>
      <c r="I3560" s="174">
        <v>10</v>
      </c>
      <c r="J3560" s="147" t="s">
        <v>33</v>
      </c>
      <c r="K3560" s="175">
        <v>70000000</v>
      </c>
      <c r="L3560" s="176">
        <v>1</v>
      </c>
      <c r="M3560" s="144" t="s">
        <v>34</v>
      </c>
      <c r="N3560" s="145" t="s">
        <v>5651</v>
      </c>
      <c r="O3560" s="177" t="s">
        <v>67</v>
      </c>
      <c r="P3560" s="146" t="s">
        <v>35</v>
      </c>
      <c r="Q3560" s="138" t="s">
        <v>37</v>
      </c>
    </row>
    <row r="3561" spans="1:17" ht="55.5" customHeight="1" x14ac:dyDescent="0.2">
      <c r="A3561" s="174" t="s">
        <v>910</v>
      </c>
      <c r="B3561" s="144" t="s">
        <v>5593</v>
      </c>
      <c r="C3561" s="146" t="s">
        <v>502</v>
      </c>
      <c r="D3561" s="144" t="s">
        <v>502</v>
      </c>
      <c r="E3561" s="145" t="s">
        <v>5652</v>
      </c>
      <c r="F3561" s="440" t="s">
        <v>5653</v>
      </c>
      <c r="G3561" s="146" t="s">
        <v>5654</v>
      </c>
      <c r="H3561" s="147" t="s">
        <v>5655</v>
      </c>
      <c r="I3561" s="174">
        <v>10</v>
      </c>
      <c r="J3561" s="147" t="s">
        <v>33</v>
      </c>
      <c r="K3561" s="175">
        <v>50000000</v>
      </c>
      <c r="L3561" s="176">
        <v>1</v>
      </c>
      <c r="M3561" s="144" t="s">
        <v>34</v>
      </c>
      <c r="N3561" s="442" t="s">
        <v>5656</v>
      </c>
      <c r="O3561" s="177" t="s">
        <v>67</v>
      </c>
      <c r="P3561" s="146" t="s">
        <v>35</v>
      </c>
      <c r="Q3561" s="138" t="s">
        <v>37</v>
      </c>
    </row>
    <row r="3562" spans="1:17" ht="55.5" customHeight="1" x14ac:dyDescent="0.2">
      <c r="A3562" s="174" t="s">
        <v>910</v>
      </c>
      <c r="B3562" s="144" t="s">
        <v>5593</v>
      </c>
      <c r="C3562" s="146" t="s">
        <v>5636</v>
      </c>
      <c r="D3562" s="144" t="s">
        <v>5636</v>
      </c>
      <c r="E3562" s="145" t="s">
        <v>5652</v>
      </c>
      <c r="F3562" s="440" t="s">
        <v>5653</v>
      </c>
      <c r="G3562" s="146" t="s">
        <v>5657</v>
      </c>
      <c r="H3562" s="147" t="s">
        <v>5658</v>
      </c>
      <c r="I3562" s="174">
        <v>10</v>
      </c>
      <c r="J3562" s="147" t="s">
        <v>33</v>
      </c>
      <c r="K3562" s="175">
        <v>5000000</v>
      </c>
      <c r="L3562" s="176">
        <v>7</v>
      </c>
      <c r="M3562" s="144" t="s">
        <v>269</v>
      </c>
      <c r="N3562" s="442" t="s">
        <v>5659</v>
      </c>
      <c r="O3562" s="177" t="s">
        <v>35</v>
      </c>
      <c r="P3562" s="146" t="s">
        <v>36</v>
      </c>
      <c r="Q3562" s="138" t="s">
        <v>37</v>
      </c>
    </row>
    <row r="3563" spans="1:17" ht="55.5" customHeight="1" x14ac:dyDescent="0.2">
      <c r="A3563" s="174" t="s">
        <v>910</v>
      </c>
      <c r="B3563" s="144" t="s">
        <v>5593</v>
      </c>
      <c r="C3563" s="146" t="s">
        <v>356</v>
      </c>
      <c r="D3563" s="146" t="s">
        <v>356</v>
      </c>
      <c r="E3563" s="145" t="s">
        <v>5660</v>
      </c>
      <c r="F3563" s="440" t="s">
        <v>5661</v>
      </c>
      <c r="G3563" s="146">
        <v>72101516</v>
      </c>
      <c r="H3563" s="147" t="s">
        <v>5662</v>
      </c>
      <c r="I3563" s="174">
        <v>10</v>
      </c>
      <c r="J3563" s="147" t="s">
        <v>33</v>
      </c>
      <c r="K3563" s="175">
        <v>8000000</v>
      </c>
      <c r="L3563" s="176">
        <v>1</v>
      </c>
      <c r="M3563" s="144" t="s">
        <v>268</v>
      </c>
      <c r="N3563" s="442" t="s">
        <v>5663</v>
      </c>
      <c r="O3563" s="177" t="s">
        <v>68</v>
      </c>
      <c r="P3563" s="146" t="s">
        <v>67</v>
      </c>
      <c r="Q3563" s="138" t="s">
        <v>37</v>
      </c>
    </row>
    <row r="3564" spans="1:17" ht="55.5" customHeight="1" x14ac:dyDescent="0.2">
      <c r="A3564" s="174" t="s">
        <v>910</v>
      </c>
      <c r="B3564" s="144" t="s">
        <v>5593</v>
      </c>
      <c r="C3564" s="146" t="s">
        <v>42</v>
      </c>
      <c r="D3564" s="144" t="s">
        <v>42</v>
      </c>
      <c r="E3564" s="145" t="s">
        <v>5664</v>
      </c>
      <c r="F3564" s="440" t="s">
        <v>5665</v>
      </c>
      <c r="G3564" s="146" t="s">
        <v>5666</v>
      </c>
      <c r="H3564" s="147" t="s">
        <v>5667</v>
      </c>
      <c r="I3564" s="174">
        <v>10</v>
      </c>
      <c r="J3564" s="147" t="s">
        <v>33</v>
      </c>
      <c r="K3564" s="175">
        <v>2000000</v>
      </c>
      <c r="L3564" s="176">
        <v>1</v>
      </c>
      <c r="M3564" s="144" t="s">
        <v>140</v>
      </c>
      <c r="N3564" s="442" t="s">
        <v>5668</v>
      </c>
      <c r="O3564" s="177" t="s">
        <v>68</v>
      </c>
      <c r="P3564" s="146" t="s">
        <v>68</v>
      </c>
      <c r="Q3564" s="146" t="s">
        <v>5613</v>
      </c>
    </row>
    <row r="3565" spans="1:17" ht="55.5" customHeight="1" x14ac:dyDescent="0.2">
      <c r="A3565" s="174" t="s">
        <v>910</v>
      </c>
      <c r="B3565" s="144" t="s">
        <v>5593</v>
      </c>
      <c r="C3565" s="146" t="s">
        <v>4034</v>
      </c>
      <c r="D3565" s="144" t="s">
        <v>4034</v>
      </c>
      <c r="E3565" s="145" t="s">
        <v>5664</v>
      </c>
      <c r="F3565" s="440" t="s">
        <v>5665</v>
      </c>
      <c r="G3565" s="146">
        <v>42295451</v>
      </c>
      <c r="H3565" s="147" t="s">
        <v>5669</v>
      </c>
      <c r="I3565" s="174">
        <v>10</v>
      </c>
      <c r="J3565" s="147" t="s">
        <v>33</v>
      </c>
      <c r="K3565" s="175">
        <v>4650000</v>
      </c>
      <c r="L3565" s="176">
        <v>5000</v>
      </c>
      <c r="M3565" s="144" t="s">
        <v>5670</v>
      </c>
      <c r="N3565" s="442" t="s">
        <v>5671</v>
      </c>
      <c r="O3565" s="177" t="s">
        <v>36</v>
      </c>
      <c r="P3565" s="146" t="s">
        <v>79</v>
      </c>
      <c r="Q3565" s="138" t="s">
        <v>37</v>
      </c>
    </row>
    <row r="3566" spans="1:17" ht="55.5" customHeight="1" x14ac:dyDescent="0.2">
      <c r="A3566" s="174" t="s">
        <v>910</v>
      </c>
      <c r="B3566" s="144" t="s">
        <v>5593</v>
      </c>
      <c r="C3566" s="146" t="s">
        <v>5636</v>
      </c>
      <c r="D3566" s="144" t="s">
        <v>5636</v>
      </c>
      <c r="E3566" s="145" t="s">
        <v>5672</v>
      </c>
      <c r="F3566" s="440" t="s">
        <v>5673</v>
      </c>
      <c r="G3566" s="146" t="s">
        <v>5674</v>
      </c>
      <c r="H3566" s="147" t="s">
        <v>5675</v>
      </c>
      <c r="I3566" s="174">
        <v>10</v>
      </c>
      <c r="J3566" s="147" t="s">
        <v>33</v>
      </c>
      <c r="K3566" s="175">
        <v>2500000</v>
      </c>
      <c r="L3566" s="176">
        <v>1</v>
      </c>
      <c r="M3566" s="144" t="s">
        <v>34</v>
      </c>
      <c r="N3566" s="442" t="s">
        <v>5676</v>
      </c>
      <c r="O3566" s="177" t="s">
        <v>35</v>
      </c>
      <c r="P3566" s="146" t="s">
        <v>36</v>
      </c>
      <c r="Q3566" s="138" t="s">
        <v>37</v>
      </c>
    </row>
    <row r="3567" spans="1:17" ht="55.5" customHeight="1" x14ac:dyDescent="0.2">
      <c r="A3567" s="174" t="s">
        <v>910</v>
      </c>
      <c r="B3567" s="144" t="s">
        <v>5593</v>
      </c>
      <c r="C3567" s="146" t="s">
        <v>5636</v>
      </c>
      <c r="D3567" s="144" t="s">
        <v>5636</v>
      </c>
      <c r="E3567" s="145" t="s">
        <v>5672</v>
      </c>
      <c r="F3567" s="440" t="s">
        <v>5673</v>
      </c>
      <c r="G3567" s="146" t="s">
        <v>5677</v>
      </c>
      <c r="H3567" s="147" t="s">
        <v>5678</v>
      </c>
      <c r="I3567" s="174">
        <v>10</v>
      </c>
      <c r="J3567" s="147" t="s">
        <v>33</v>
      </c>
      <c r="K3567" s="175">
        <v>10000000</v>
      </c>
      <c r="L3567" s="176">
        <v>45</v>
      </c>
      <c r="M3567" s="144" t="s">
        <v>34</v>
      </c>
      <c r="N3567" s="442" t="s">
        <v>5679</v>
      </c>
      <c r="O3567" s="177" t="s">
        <v>68</v>
      </c>
      <c r="P3567" s="146" t="s">
        <v>68</v>
      </c>
      <c r="Q3567" s="146" t="s">
        <v>5613</v>
      </c>
    </row>
    <row r="3568" spans="1:17" ht="55.5" customHeight="1" x14ac:dyDescent="0.2">
      <c r="A3568" s="174" t="s">
        <v>910</v>
      </c>
      <c r="B3568" s="144" t="s">
        <v>5593</v>
      </c>
      <c r="C3568" s="146" t="s">
        <v>234</v>
      </c>
      <c r="D3568" s="144" t="s">
        <v>234</v>
      </c>
      <c r="E3568" s="145" t="s">
        <v>5672</v>
      </c>
      <c r="F3568" s="440" t="s">
        <v>5673</v>
      </c>
      <c r="G3568" s="146">
        <v>46181705</v>
      </c>
      <c r="H3568" s="147" t="s">
        <v>5680</v>
      </c>
      <c r="I3568" s="174">
        <v>10</v>
      </c>
      <c r="J3568" s="147" t="s">
        <v>33</v>
      </c>
      <c r="K3568" s="175">
        <v>50000000</v>
      </c>
      <c r="L3568" s="176">
        <v>100</v>
      </c>
      <c r="M3568" s="144" t="s">
        <v>34</v>
      </c>
      <c r="N3568" s="442" t="s">
        <v>5681</v>
      </c>
      <c r="O3568" s="177" t="s">
        <v>79</v>
      </c>
      <c r="P3568" s="146" t="s">
        <v>80</v>
      </c>
      <c r="Q3568" s="138" t="s">
        <v>37</v>
      </c>
    </row>
    <row r="3569" spans="1:17" ht="55.5" customHeight="1" x14ac:dyDescent="0.2">
      <c r="A3569" s="174" t="s">
        <v>910</v>
      </c>
      <c r="B3569" s="144" t="s">
        <v>5593</v>
      </c>
      <c r="C3569" s="146" t="s">
        <v>5636</v>
      </c>
      <c r="D3569" s="144" t="s">
        <v>5636</v>
      </c>
      <c r="E3569" s="145" t="s">
        <v>5682</v>
      </c>
      <c r="F3569" s="440" t="s">
        <v>5683</v>
      </c>
      <c r="G3569" s="146">
        <v>39101600</v>
      </c>
      <c r="H3569" s="147" t="s">
        <v>5684</v>
      </c>
      <c r="I3569" s="174">
        <v>10</v>
      </c>
      <c r="J3569" s="147" t="s">
        <v>33</v>
      </c>
      <c r="K3569" s="175">
        <v>2000000</v>
      </c>
      <c r="L3569" s="176">
        <v>1</v>
      </c>
      <c r="M3569" s="144" t="s">
        <v>34</v>
      </c>
      <c r="N3569" s="442" t="s">
        <v>5685</v>
      </c>
      <c r="O3569" s="177" t="s">
        <v>35</v>
      </c>
      <c r="P3569" s="146" t="s">
        <v>36</v>
      </c>
      <c r="Q3569" s="138" t="s">
        <v>37</v>
      </c>
    </row>
    <row r="3570" spans="1:17" ht="55.5" customHeight="1" x14ac:dyDescent="0.2">
      <c r="A3570" s="174" t="s">
        <v>910</v>
      </c>
      <c r="B3570" s="144" t="s">
        <v>5593</v>
      </c>
      <c r="C3570" s="146" t="s">
        <v>5636</v>
      </c>
      <c r="D3570" s="144" t="s">
        <v>5636</v>
      </c>
      <c r="E3570" s="145" t="s">
        <v>2973</v>
      </c>
      <c r="F3570" s="440" t="s">
        <v>2974</v>
      </c>
      <c r="G3570" s="146" t="s">
        <v>5686</v>
      </c>
      <c r="H3570" s="147" t="s">
        <v>5687</v>
      </c>
      <c r="I3570" s="174">
        <v>10</v>
      </c>
      <c r="J3570" s="147" t="s">
        <v>33</v>
      </c>
      <c r="K3570" s="175">
        <v>2500000</v>
      </c>
      <c r="L3570" s="176">
        <v>1</v>
      </c>
      <c r="M3570" s="144" t="s">
        <v>34</v>
      </c>
      <c r="N3570" s="442" t="s">
        <v>5688</v>
      </c>
      <c r="O3570" s="177" t="s">
        <v>35</v>
      </c>
      <c r="P3570" s="146" t="s">
        <v>36</v>
      </c>
      <c r="Q3570" s="138" t="s">
        <v>37</v>
      </c>
    </row>
    <row r="3571" spans="1:17" ht="55.5" customHeight="1" x14ac:dyDescent="0.2">
      <c r="A3571" s="174" t="s">
        <v>910</v>
      </c>
      <c r="B3571" s="144" t="s">
        <v>5593</v>
      </c>
      <c r="C3571" s="146" t="s">
        <v>5636</v>
      </c>
      <c r="D3571" s="144" t="s">
        <v>5636</v>
      </c>
      <c r="E3571" s="145" t="s">
        <v>834</v>
      </c>
      <c r="F3571" s="440" t="s">
        <v>316</v>
      </c>
      <c r="G3571" s="146">
        <v>40141700</v>
      </c>
      <c r="H3571" s="147" t="s">
        <v>5684</v>
      </c>
      <c r="I3571" s="174">
        <v>10</v>
      </c>
      <c r="J3571" s="147" t="s">
        <v>33</v>
      </c>
      <c r="K3571" s="175">
        <v>7000000</v>
      </c>
      <c r="L3571" s="176">
        <v>1</v>
      </c>
      <c r="M3571" s="144" t="s">
        <v>34</v>
      </c>
      <c r="N3571" s="442" t="s">
        <v>5689</v>
      </c>
      <c r="O3571" s="177" t="s">
        <v>35</v>
      </c>
      <c r="P3571" s="146" t="s">
        <v>36</v>
      </c>
      <c r="Q3571" s="138" t="s">
        <v>37</v>
      </c>
    </row>
    <row r="3572" spans="1:17" ht="55.5" customHeight="1" x14ac:dyDescent="0.2">
      <c r="A3572" s="174" t="s">
        <v>910</v>
      </c>
      <c r="B3572" s="144" t="s">
        <v>5593</v>
      </c>
      <c r="C3572" s="146" t="s">
        <v>5636</v>
      </c>
      <c r="D3572" s="144" t="s">
        <v>5636</v>
      </c>
      <c r="E3572" s="145" t="s">
        <v>834</v>
      </c>
      <c r="F3572" s="440" t="s">
        <v>316</v>
      </c>
      <c r="G3572" s="146" t="s">
        <v>5690</v>
      </c>
      <c r="H3572" s="147" t="s">
        <v>5691</v>
      </c>
      <c r="I3572" s="174">
        <v>10</v>
      </c>
      <c r="J3572" s="147" t="s">
        <v>33</v>
      </c>
      <c r="K3572" s="175">
        <v>107600000</v>
      </c>
      <c r="L3572" s="176">
        <v>1</v>
      </c>
      <c r="M3572" s="144" t="s">
        <v>34</v>
      </c>
      <c r="N3572" s="442" t="s">
        <v>5692</v>
      </c>
      <c r="O3572" s="177" t="s">
        <v>36</v>
      </c>
      <c r="P3572" s="146" t="s">
        <v>35</v>
      </c>
      <c r="Q3572" s="138" t="s">
        <v>37</v>
      </c>
    </row>
    <row r="3573" spans="1:17" ht="55.5" customHeight="1" x14ac:dyDescent="0.2">
      <c r="A3573" s="174" t="s">
        <v>910</v>
      </c>
      <c r="B3573" s="144" t="s">
        <v>5593</v>
      </c>
      <c r="C3573" s="146" t="s">
        <v>502</v>
      </c>
      <c r="D3573" s="144" t="s">
        <v>502</v>
      </c>
      <c r="E3573" s="145" t="s">
        <v>5693</v>
      </c>
      <c r="F3573" s="440" t="s">
        <v>5694</v>
      </c>
      <c r="G3573" s="146">
        <v>27112006</v>
      </c>
      <c r="H3573" s="147" t="s">
        <v>5695</v>
      </c>
      <c r="I3573" s="174">
        <v>10</v>
      </c>
      <c r="J3573" s="147" t="s">
        <v>33</v>
      </c>
      <c r="K3573" s="175">
        <v>10000000</v>
      </c>
      <c r="L3573" s="176">
        <v>6</v>
      </c>
      <c r="M3573" s="144" t="s">
        <v>34</v>
      </c>
      <c r="N3573" s="442" t="s">
        <v>5696</v>
      </c>
      <c r="O3573" s="177" t="s">
        <v>68</v>
      </c>
      <c r="P3573" s="146" t="s">
        <v>68</v>
      </c>
      <c r="Q3573" s="146" t="s">
        <v>5613</v>
      </c>
    </row>
    <row r="3574" spans="1:17" ht="55.5" customHeight="1" x14ac:dyDescent="0.2">
      <c r="A3574" s="174" t="s">
        <v>910</v>
      </c>
      <c r="B3574" s="144" t="s">
        <v>5593</v>
      </c>
      <c r="C3574" s="146" t="s">
        <v>502</v>
      </c>
      <c r="D3574" s="144" t="s">
        <v>502</v>
      </c>
      <c r="E3574" s="145" t="s">
        <v>5697</v>
      </c>
      <c r="F3574" s="440" t="s">
        <v>5698</v>
      </c>
      <c r="G3574" s="146">
        <v>40101604</v>
      </c>
      <c r="H3574" s="147" t="s">
        <v>5699</v>
      </c>
      <c r="I3574" s="174">
        <v>10</v>
      </c>
      <c r="J3574" s="147" t="s">
        <v>33</v>
      </c>
      <c r="K3574" s="175">
        <v>20000000</v>
      </c>
      <c r="L3574" s="176">
        <v>1</v>
      </c>
      <c r="M3574" s="144" t="s">
        <v>34</v>
      </c>
      <c r="N3574" s="442" t="s">
        <v>5700</v>
      </c>
      <c r="O3574" s="177" t="s">
        <v>68</v>
      </c>
      <c r="P3574" s="146" t="s">
        <v>68</v>
      </c>
      <c r="Q3574" s="146" t="s">
        <v>5613</v>
      </c>
    </row>
    <row r="3575" spans="1:17" ht="55.5" customHeight="1" x14ac:dyDescent="0.2">
      <c r="A3575" s="174" t="s">
        <v>910</v>
      </c>
      <c r="B3575" s="144" t="s">
        <v>5593</v>
      </c>
      <c r="C3575" s="146" t="s">
        <v>502</v>
      </c>
      <c r="D3575" s="144" t="s">
        <v>502</v>
      </c>
      <c r="E3575" s="151" t="s">
        <v>5697</v>
      </c>
      <c r="F3575" s="440" t="s">
        <v>5698</v>
      </c>
      <c r="G3575" s="146">
        <v>52141501</v>
      </c>
      <c r="H3575" s="147" t="s">
        <v>5701</v>
      </c>
      <c r="I3575" s="443">
        <v>10</v>
      </c>
      <c r="J3575" s="444" t="s">
        <v>33</v>
      </c>
      <c r="K3575" s="435">
        <v>60000000</v>
      </c>
      <c r="L3575" s="374">
        <v>12</v>
      </c>
      <c r="M3575" s="144" t="s">
        <v>34</v>
      </c>
      <c r="N3575" s="442" t="s">
        <v>5702</v>
      </c>
      <c r="O3575" s="177" t="s">
        <v>68</v>
      </c>
      <c r="P3575" s="146" t="s">
        <v>68</v>
      </c>
      <c r="Q3575" s="146" t="s">
        <v>5613</v>
      </c>
    </row>
    <row r="3576" spans="1:17" ht="55.5" customHeight="1" x14ac:dyDescent="0.2">
      <c r="A3576" s="174" t="s">
        <v>910</v>
      </c>
      <c r="B3576" s="144" t="s">
        <v>5593</v>
      </c>
      <c r="C3576" s="146" t="s">
        <v>502</v>
      </c>
      <c r="D3576" s="144" t="s">
        <v>502</v>
      </c>
      <c r="E3576" s="151" t="s">
        <v>5703</v>
      </c>
      <c r="F3576" s="440" t="s">
        <v>5595</v>
      </c>
      <c r="G3576" s="146">
        <v>25191742</v>
      </c>
      <c r="H3576" s="147" t="s">
        <v>5704</v>
      </c>
      <c r="I3576" s="445">
        <v>10</v>
      </c>
      <c r="J3576" s="147" t="s">
        <v>33</v>
      </c>
      <c r="K3576" s="175">
        <v>12000000</v>
      </c>
      <c r="L3576" s="176">
        <v>8</v>
      </c>
      <c r="M3576" s="144" t="s">
        <v>34</v>
      </c>
      <c r="N3576" s="442" t="s">
        <v>5705</v>
      </c>
      <c r="O3576" s="177" t="s">
        <v>68</v>
      </c>
      <c r="P3576" s="146" t="s">
        <v>68</v>
      </c>
      <c r="Q3576" s="146" t="s">
        <v>5613</v>
      </c>
    </row>
    <row r="3577" spans="1:17" ht="55.5" customHeight="1" x14ac:dyDescent="0.2">
      <c r="A3577" s="174" t="s">
        <v>910</v>
      </c>
      <c r="B3577" s="144" t="s">
        <v>5593</v>
      </c>
      <c r="C3577" s="146" t="s">
        <v>502</v>
      </c>
      <c r="D3577" s="144" t="s">
        <v>502</v>
      </c>
      <c r="E3577" s="151" t="s">
        <v>5703</v>
      </c>
      <c r="F3577" s="440" t="s">
        <v>5595</v>
      </c>
      <c r="G3577" s="146">
        <v>47121602</v>
      </c>
      <c r="H3577" s="147" t="s">
        <v>5706</v>
      </c>
      <c r="I3577" s="443">
        <v>10</v>
      </c>
      <c r="J3577" s="147" t="s">
        <v>33</v>
      </c>
      <c r="K3577" s="175">
        <v>3000000</v>
      </c>
      <c r="L3577" s="176">
        <v>1</v>
      </c>
      <c r="M3577" s="144" t="s">
        <v>34</v>
      </c>
      <c r="N3577" s="442" t="s">
        <v>5707</v>
      </c>
      <c r="O3577" s="177" t="s">
        <v>68</v>
      </c>
      <c r="P3577" s="146" t="s">
        <v>68</v>
      </c>
      <c r="Q3577" s="146" t="s">
        <v>5613</v>
      </c>
    </row>
    <row r="3578" spans="1:17" ht="55.5" customHeight="1" x14ac:dyDescent="0.2">
      <c r="A3578" s="174" t="s">
        <v>910</v>
      </c>
      <c r="B3578" s="144" t="s">
        <v>5593</v>
      </c>
      <c r="C3578" s="146" t="s">
        <v>50</v>
      </c>
      <c r="D3578" s="146" t="s">
        <v>50</v>
      </c>
      <c r="E3578" s="151" t="s">
        <v>5708</v>
      </c>
      <c r="F3578" s="440" t="s">
        <v>3124</v>
      </c>
      <c r="G3578" s="146">
        <v>43211711</v>
      </c>
      <c r="H3578" s="147" t="s">
        <v>5709</v>
      </c>
      <c r="I3578" s="445">
        <v>10</v>
      </c>
      <c r="J3578" s="147" t="s">
        <v>33</v>
      </c>
      <c r="K3578" s="175">
        <v>25200000</v>
      </c>
      <c r="L3578" s="176">
        <v>3</v>
      </c>
      <c r="M3578" s="144" t="s">
        <v>34</v>
      </c>
      <c r="N3578" s="442" t="s">
        <v>5710</v>
      </c>
      <c r="O3578" s="177" t="s">
        <v>35</v>
      </c>
      <c r="P3578" s="146" t="s">
        <v>36</v>
      </c>
      <c r="Q3578" s="138" t="s">
        <v>37</v>
      </c>
    </row>
    <row r="3579" spans="1:17" ht="55.5" customHeight="1" x14ac:dyDescent="0.2">
      <c r="A3579" s="174" t="s">
        <v>910</v>
      </c>
      <c r="B3579" s="144" t="s">
        <v>5593</v>
      </c>
      <c r="C3579" s="146" t="s">
        <v>5636</v>
      </c>
      <c r="D3579" s="144" t="s">
        <v>5636</v>
      </c>
      <c r="E3579" s="151" t="s">
        <v>5711</v>
      </c>
      <c r="F3579" s="440" t="s">
        <v>5712</v>
      </c>
      <c r="G3579" s="146">
        <v>46191505</v>
      </c>
      <c r="H3579" s="147" t="s">
        <v>5713</v>
      </c>
      <c r="I3579" s="443">
        <v>10</v>
      </c>
      <c r="J3579" s="147" t="s">
        <v>33</v>
      </c>
      <c r="K3579" s="175">
        <v>10000000</v>
      </c>
      <c r="L3579" s="176">
        <v>1</v>
      </c>
      <c r="M3579" s="144" t="s">
        <v>34</v>
      </c>
      <c r="N3579" s="442" t="s">
        <v>5714</v>
      </c>
      <c r="O3579" s="177" t="s">
        <v>67</v>
      </c>
      <c r="P3579" s="146" t="s">
        <v>35</v>
      </c>
      <c r="Q3579" s="138" t="s">
        <v>37</v>
      </c>
    </row>
    <row r="3580" spans="1:17" ht="55.5" customHeight="1" x14ac:dyDescent="0.2">
      <c r="A3580" s="174" t="s">
        <v>910</v>
      </c>
      <c r="B3580" s="144" t="s">
        <v>5593</v>
      </c>
      <c r="C3580" s="146" t="s">
        <v>5636</v>
      </c>
      <c r="D3580" s="144" t="s">
        <v>5636</v>
      </c>
      <c r="E3580" s="151" t="s">
        <v>5715</v>
      </c>
      <c r="F3580" s="440" t="s">
        <v>3127</v>
      </c>
      <c r="G3580" s="146">
        <v>46191505</v>
      </c>
      <c r="H3580" s="147" t="s">
        <v>5716</v>
      </c>
      <c r="I3580" s="445">
        <v>10</v>
      </c>
      <c r="J3580" s="147" t="s">
        <v>33</v>
      </c>
      <c r="K3580" s="175">
        <v>13000000</v>
      </c>
      <c r="L3580" s="176">
        <v>5</v>
      </c>
      <c r="M3580" s="144" t="s">
        <v>34</v>
      </c>
      <c r="N3580" s="442" t="s">
        <v>5717</v>
      </c>
      <c r="O3580" s="177" t="s">
        <v>35</v>
      </c>
      <c r="P3580" s="146" t="s">
        <v>36</v>
      </c>
      <c r="Q3580" s="138" t="s">
        <v>37</v>
      </c>
    </row>
    <row r="3581" spans="1:17" ht="55.5" customHeight="1" x14ac:dyDescent="0.2">
      <c r="A3581" s="174" t="s">
        <v>910</v>
      </c>
      <c r="B3581" s="144" t="s">
        <v>5593</v>
      </c>
      <c r="C3581" s="146" t="s">
        <v>2012</v>
      </c>
      <c r="D3581" s="146" t="s">
        <v>2012</v>
      </c>
      <c r="E3581" s="151" t="s">
        <v>5718</v>
      </c>
      <c r="F3581" s="440" t="s">
        <v>2947</v>
      </c>
      <c r="G3581" s="146">
        <v>52161548</v>
      </c>
      <c r="H3581" s="147" t="s">
        <v>5719</v>
      </c>
      <c r="I3581" s="443">
        <v>10</v>
      </c>
      <c r="J3581" s="147" t="s">
        <v>33</v>
      </c>
      <c r="K3581" s="175">
        <v>40000000</v>
      </c>
      <c r="L3581" s="176">
        <v>1</v>
      </c>
      <c r="M3581" s="144" t="s">
        <v>34</v>
      </c>
      <c r="N3581" s="442" t="s">
        <v>5720</v>
      </c>
      <c r="O3581" s="177" t="s">
        <v>68</v>
      </c>
      <c r="P3581" s="146" t="s">
        <v>67</v>
      </c>
      <c r="Q3581" s="138" t="s">
        <v>37</v>
      </c>
    </row>
    <row r="3582" spans="1:17" ht="55.5" customHeight="1" x14ac:dyDescent="0.2">
      <c r="A3582" s="174" t="s">
        <v>910</v>
      </c>
      <c r="B3582" s="144" t="s">
        <v>5593</v>
      </c>
      <c r="C3582" s="146" t="s">
        <v>50</v>
      </c>
      <c r="D3582" s="146" t="s">
        <v>50</v>
      </c>
      <c r="E3582" s="151" t="s">
        <v>5721</v>
      </c>
      <c r="F3582" s="440" t="s">
        <v>2951</v>
      </c>
      <c r="G3582" s="146">
        <v>52161520</v>
      </c>
      <c r="H3582" s="147" t="s">
        <v>5722</v>
      </c>
      <c r="I3582" s="443">
        <v>10</v>
      </c>
      <c r="J3582" s="147" t="s">
        <v>33</v>
      </c>
      <c r="K3582" s="175">
        <v>10000000</v>
      </c>
      <c r="L3582" s="176">
        <v>6</v>
      </c>
      <c r="M3582" s="144" t="s">
        <v>34</v>
      </c>
      <c r="N3582" s="442" t="s">
        <v>5723</v>
      </c>
      <c r="O3582" s="177" t="s">
        <v>68</v>
      </c>
      <c r="P3582" s="146" t="s">
        <v>68</v>
      </c>
      <c r="Q3582" s="146" t="s">
        <v>5613</v>
      </c>
    </row>
    <row r="3583" spans="1:17" ht="55.5" customHeight="1" x14ac:dyDescent="0.2">
      <c r="A3583" s="174" t="s">
        <v>910</v>
      </c>
      <c r="B3583" s="144" t="s">
        <v>5593</v>
      </c>
      <c r="C3583" s="146" t="s">
        <v>356</v>
      </c>
      <c r="D3583" s="146" t="s">
        <v>5724</v>
      </c>
      <c r="E3583" s="151" t="s">
        <v>5725</v>
      </c>
      <c r="F3583" s="440" t="s">
        <v>5726</v>
      </c>
      <c r="G3583" s="146">
        <v>52161548</v>
      </c>
      <c r="H3583" s="147" t="s">
        <v>5727</v>
      </c>
      <c r="I3583" s="445">
        <v>10</v>
      </c>
      <c r="J3583" s="147" t="s">
        <v>33</v>
      </c>
      <c r="K3583" s="175">
        <v>7000000</v>
      </c>
      <c r="L3583" s="176">
        <v>1</v>
      </c>
      <c r="M3583" s="144" t="s">
        <v>34</v>
      </c>
      <c r="N3583" s="442" t="s">
        <v>5728</v>
      </c>
      <c r="O3583" s="177" t="s">
        <v>68</v>
      </c>
      <c r="P3583" s="146" t="s">
        <v>68</v>
      </c>
      <c r="Q3583" s="146" t="s">
        <v>5613</v>
      </c>
    </row>
    <row r="3584" spans="1:17" ht="55.5" customHeight="1" x14ac:dyDescent="0.2">
      <c r="A3584" s="174" t="s">
        <v>910</v>
      </c>
      <c r="B3584" s="144" t="s">
        <v>5593</v>
      </c>
      <c r="C3584" s="146" t="s">
        <v>342</v>
      </c>
      <c r="D3584" s="146" t="s">
        <v>342</v>
      </c>
      <c r="E3584" s="151" t="s">
        <v>5729</v>
      </c>
      <c r="F3584" s="440" t="s">
        <v>5730</v>
      </c>
      <c r="G3584" s="146">
        <v>72103300</v>
      </c>
      <c r="H3584" s="147" t="s">
        <v>5731</v>
      </c>
      <c r="I3584" s="443">
        <v>10</v>
      </c>
      <c r="J3584" s="147" t="s">
        <v>33</v>
      </c>
      <c r="K3584" s="175">
        <v>250000000</v>
      </c>
      <c r="L3584" s="176">
        <v>1</v>
      </c>
      <c r="M3584" s="144" t="s">
        <v>268</v>
      </c>
      <c r="N3584" s="442" t="s">
        <v>5732</v>
      </c>
      <c r="O3584" s="177" t="s">
        <v>79</v>
      </c>
      <c r="P3584" s="146" t="s">
        <v>80</v>
      </c>
      <c r="Q3584" s="146" t="s">
        <v>2750</v>
      </c>
    </row>
    <row r="3585" spans="1:17" ht="55.5" customHeight="1" x14ac:dyDescent="0.2">
      <c r="A3585" s="174" t="s">
        <v>910</v>
      </c>
      <c r="B3585" s="144" t="s">
        <v>5593</v>
      </c>
      <c r="C3585" s="146" t="s">
        <v>342</v>
      </c>
      <c r="D3585" s="146" t="s">
        <v>342</v>
      </c>
      <c r="E3585" s="151" t="s">
        <v>5729</v>
      </c>
      <c r="F3585" s="440" t="s">
        <v>5730</v>
      </c>
      <c r="G3585" s="146">
        <v>72103300</v>
      </c>
      <c r="H3585" s="147" t="s">
        <v>5733</v>
      </c>
      <c r="I3585" s="443">
        <v>10</v>
      </c>
      <c r="J3585" s="147" t="s">
        <v>33</v>
      </c>
      <c r="K3585" s="175">
        <v>350000000</v>
      </c>
      <c r="L3585" s="176">
        <v>1</v>
      </c>
      <c r="M3585" s="144" t="s">
        <v>268</v>
      </c>
      <c r="N3585" s="442" t="s">
        <v>5734</v>
      </c>
      <c r="O3585" s="177" t="s">
        <v>79</v>
      </c>
      <c r="P3585" s="146" t="s">
        <v>80</v>
      </c>
      <c r="Q3585" s="146" t="s">
        <v>2750</v>
      </c>
    </row>
    <row r="3586" spans="1:17" ht="55.5" customHeight="1" x14ac:dyDescent="0.2">
      <c r="A3586" s="174" t="s">
        <v>910</v>
      </c>
      <c r="B3586" s="144" t="s">
        <v>5593</v>
      </c>
      <c r="C3586" s="146" t="s">
        <v>342</v>
      </c>
      <c r="D3586" s="146" t="s">
        <v>342</v>
      </c>
      <c r="E3586" s="151" t="s">
        <v>5729</v>
      </c>
      <c r="F3586" s="440" t="s">
        <v>5730</v>
      </c>
      <c r="G3586" s="146">
        <v>72103300</v>
      </c>
      <c r="H3586" s="147" t="s">
        <v>5733</v>
      </c>
      <c r="I3586" s="445">
        <v>10</v>
      </c>
      <c r="J3586" s="147" t="s">
        <v>33</v>
      </c>
      <c r="K3586" s="175">
        <v>400000000</v>
      </c>
      <c r="L3586" s="176">
        <v>1</v>
      </c>
      <c r="M3586" s="144" t="s">
        <v>268</v>
      </c>
      <c r="N3586" s="442" t="s">
        <v>5735</v>
      </c>
      <c r="O3586" s="177" t="s">
        <v>79</v>
      </c>
      <c r="P3586" s="146" t="s">
        <v>80</v>
      </c>
      <c r="Q3586" s="146" t="s">
        <v>2750</v>
      </c>
    </row>
    <row r="3587" spans="1:17" ht="55.5" customHeight="1" x14ac:dyDescent="0.2">
      <c r="A3587" s="174" t="s">
        <v>910</v>
      </c>
      <c r="B3587" s="144" t="s">
        <v>5593</v>
      </c>
      <c r="C3587" s="146" t="s">
        <v>5636</v>
      </c>
      <c r="D3587" s="144" t="s">
        <v>5636</v>
      </c>
      <c r="E3587" s="151" t="s">
        <v>5736</v>
      </c>
      <c r="F3587" s="440" t="s">
        <v>5737</v>
      </c>
      <c r="G3587" s="146">
        <v>90111801</v>
      </c>
      <c r="H3587" s="147" t="s">
        <v>5738</v>
      </c>
      <c r="I3587" s="443">
        <v>10</v>
      </c>
      <c r="J3587" s="147" t="s">
        <v>33</v>
      </c>
      <c r="K3587" s="175">
        <v>120000000</v>
      </c>
      <c r="L3587" s="176">
        <v>1</v>
      </c>
      <c r="M3587" s="144" t="s">
        <v>268</v>
      </c>
      <c r="N3587" s="442" t="s">
        <v>5739</v>
      </c>
      <c r="O3587" s="177" t="s">
        <v>68</v>
      </c>
      <c r="P3587" s="146" t="s">
        <v>68</v>
      </c>
      <c r="Q3587" s="138" t="s">
        <v>37</v>
      </c>
    </row>
    <row r="3588" spans="1:17" ht="55.5" customHeight="1" x14ac:dyDescent="0.2">
      <c r="A3588" s="174" t="s">
        <v>910</v>
      </c>
      <c r="B3588" s="144" t="s">
        <v>5593</v>
      </c>
      <c r="C3588" s="146" t="s">
        <v>5636</v>
      </c>
      <c r="D3588" s="144" t="s">
        <v>5636</v>
      </c>
      <c r="E3588" s="151" t="s">
        <v>2980</v>
      </c>
      <c r="F3588" s="440" t="s">
        <v>2981</v>
      </c>
      <c r="G3588" s="146">
        <v>93131608</v>
      </c>
      <c r="H3588" s="147" t="s">
        <v>5740</v>
      </c>
      <c r="I3588" s="443">
        <v>10</v>
      </c>
      <c r="J3588" s="147" t="s">
        <v>33</v>
      </c>
      <c r="K3588" s="175">
        <v>150000000</v>
      </c>
      <c r="L3588" s="176">
        <v>1</v>
      </c>
      <c r="M3588" s="144" t="s">
        <v>268</v>
      </c>
      <c r="N3588" s="442" t="s">
        <v>5741</v>
      </c>
      <c r="O3588" s="177" t="s">
        <v>68</v>
      </c>
      <c r="P3588" s="146" t="s">
        <v>67</v>
      </c>
      <c r="Q3588" s="138" t="s">
        <v>37</v>
      </c>
    </row>
    <row r="3589" spans="1:17" ht="55.5" customHeight="1" x14ac:dyDescent="0.2">
      <c r="A3589" s="174" t="s">
        <v>910</v>
      </c>
      <c r="B3589" s="144" t="s">
        <v>5593</v>
      </c>
      <c r="C3589" s="146" t="s">
        <v>190</v>
      </c>
      <c r="D3589" s="144" t="s">
        <v>190</v>
      </c>
      <c r="E3589" s="151" t="s">
        <v>855</v>
      </c>
      <c r="F3589" s="440" t="s">
        <v>360</v>
      </c>
      <c r="G3589" s="146">
        <v>78102203</v>
      </c>
      <c r="H3589" s="147" t="s">
        <v>5742</v>
      </c>
      <c r="I3589" s="445">
        <v>10</v>
      </c>
      <c r="J3589" s="147" t="s">
        <v>33</v>
      </c>
      <c r="K3589" s="175">
        <v>3000000</v>
      </c>
      <c r="L3589" s="176">
        <v>1</v>
      </c>
      <c r="M3589" s="144" t="s">
        <v>268</v>
      </c>
      <c r="N3589" s="442" t="s">
        <v>5743</v>
      </c>
      <c r="O3589" s="177" t="s">
        <v>68</v>
      </c>
      <c r="P3589" s="146" t="s">
        <v>68</v>
      </c>
      <c r="Q3589" s="146" t="s">
        <v>2996</v>
      </c>
    </row>
    <row r="3590" spans="1:17" ht="55.5" customHeight="1" x14ac:dyDescent="0.2">
      <c r="A3590" s="174" t="s">
        <v>910</v>
      </c>
      <c r="B3590" s="144" t="s">
        <v>5593</v>
      </c>
      <c r="C3590" s="146" t="s">
        <v>342</v>
      </c>
      <c r="D3590" s="146" t="s">
        <v>342</v>
      </c>
      <c r="E3590" s="151" t="s">
        <v>2983</v>
      </c>
      <c r="F3590" s="440" t="s">
        <v>2984</v>
      </c>
      <c r="G3590" s="146">
        <v>72151505</v>
      </c>
      <c r="H3590" s="147" t="s">
        <v>5744</v>
      </c>
      <c r="I3590" s="443">
        <v>10</v>
      </c>
      <c r="J3590" s="147" t="s">
        <v>33</v>
      </c>
      <c r="K3590" s="175">
        <v>1600000000</v>
      </c>
      <c r="L3590" s="176">
        <v>1</v>
      </c>
      <c r="M3590" s="144" t="s">
        <v>268</v>
      </c>
      <c r="N3590" s="442" t="s">
        <v>5745</v>
      </c>
      <c r="O3590" s="177" t="s">
        <v>127</v>
      </c>
      <c r="P3590" s="146" t="s">
        <v>127</v>
      </c>
      <c r="Q3590" s="146" t="s">
        <v>5746</v>
      </c>
    </row>
    <row r="3591" spans="1:17" ht="55.5" customHeight="1" x14ac:dyDescent="0.2">
      <c r="A3591" s="174" t="s">
        <v>910</v>
      </c>
      <c r="B3591" s="144" t="s">
        <v>5593</v>
      </c>
      <c r="C3591" s="146" t="s">
        <v>342</v>
      </c>
      <c r="D3591" s="146" t="s">
        <v>342</v>
      </c>
      <c r="E3591" s="151" t="s">
        <v>3174</v>
      </c>
      <c r="F3591" s="440" t="s">
        <v>3175</v>
      </c>
      <c r="G3591" s="146">
        <v>83101509</v>
      </c>
      <c r="H3591" s="147" t="s">
        <v>4140</v>
      </c>
      <c r="I3591" s="445">
        <v>10</v>
      </c>
      <c r="J3591" s="147" t="s">
        <v>33</v>
      </c>
      <c r="K3591" s="175">
        <v>60000000</v>
      </c>
      <c r="L3591" s="176">
        <v>1</v>
      </c>
      <c r="M3591" s="144" t="s">
        <v>268</v>
      </c>
      <c r="N3591" s="442" t="s">
        <v>5747</v>
      </c>
      <c r="O3591" s="177" t="s">
        <v>127</v>
      </c>
      <c r="P3591" s="146" t="s">
        <v>127</v>
      </c>
      <c r="Q3591" s="146" t="s">
        <v>5746</v>
      </c>
    </row>
    <row r="3592" spans="1:17" ht="55.5" customHeight="1" x14ac:dyDescent="0.2">
      <c r="A3592" s="174" t="s">
        <v>910</v>
      </c>
      <c r="B3592" s="144" t="s">
        <v>5593</v>
      </c>
      <c r="C3592" s="146" t="s">
        <v>234</v>
      </c>
      <c r="D3592" s="144" t="s">
        <v>234</v>
      </c>
      <c r="E3592" s="151" t="s">
        <v>3385</v>
      </c>
      <c r="F3592" s="440" t="s">
        <v>2989</v>
      </c>
      <c r="G3592" s="146" t="s">
        <v>5748</v>
      </c>
      <c r="H3592" s="147" t="s">
        <v>5749</v>
      </c>
      <c r="I3592" s="443">
        <v>10</v>
      </c>
      <c r="J3592" s="147" t="s">
        <v>230</v>
      </c>
      <c r="K3592" s="175">
        <v>59125300</v>
      </c>
      <c r="L3592" s="176">
        <v>1</v>
      </c>
      <c r="M3592" s="144" t="s">
        <v>268</v>
      </c>
      <c r="N3592" s="442" t="s">
        <v>5750</v>
      </c>
      <c r="O3592" s="177" t="s">
        <v>127</v>
      </c>
      <c r="P3592" s="146" t="s">
        <v>127</v>
      </c>
      <c r="Q3592" s="138" t="s">
        <v>37</v>
      </c>
    </row>
    <row r="3593" spans="1:17" ht="55.5" customHeight="1" x14ac:dyDescent="0.2">
      <c r="A3593" s="174" t="s">
        <v>910</v>
      </c>
      <c r="B3593" s="144" t="s">
        <v>5593</v>
      </c>
      <c r="C3593" s="146" t="s">
        <v>234</v>
      </c>
      <c r="D3593" s="144" t="s">
        <v>234</v>
      </c>
      <c r="E3593" s="151" t="s">
        <v>3385</v>
      </c>
      <c r="F3593" s="440" t="s">
        <v>2989</v>
      </c>
      <c r="G3593" s="146" t="s">
        <v>5748</v>
      </c>
      <c r="H3593" s="147" t="s">
        <v>5749</v>
      </c>
      <c r="I3593" s="445">
        <v>10</v>
      </c>
      <c r="J3593" s="147" t="s">
        <v>230</v>
      </c>
      <c r="K3593" s="175">
        <v>70874700</v>
      </c>
      <c r="L3593" s="176">
        <v>1</v>
      </c>
      <c r="M3593" s="144" t="s">
        <v>268</v>
      </c>
      <c r="N3593" s="442" t="s">
        <v>5751</v>
      </c>
      <c r="O3593" s="177" t="s">
        <v>35</v>
      </c>
      <c r="P3593" s="146" t="s">
        <v>36</v>
      </c>
      <c r="Q3593" s="138" t="s">
        <v>37</v>
      </c>
    </row>
    <row r="3594" spans="1:17" ht="55.5" customHeight="1" x14ac:dyDescent="0.2">
      <c r="A3594" s="174" t="s">
        <v>910</v>
      </c>
      <c r="B3594" s="144" t="s">
        <v>5593</v>
      </c>
      <c r="C3594" s="146" t="s">
        <v>234</v>
      </c>
      <c r="D3594" s="144" t="s">
        <v>234</v>
      </c>
      <c r="E3594" s="151" t="s">
        <v>3385</v>
      </c>
      <c r="F3594" s="440" t="s">
        <v>2989</v>
      </c>
      <c r="G3594" s="146" t="s">
        <v>5748</v>
      </c>
      <c r="H3594" s="147" t="s">
        <v>5749</v>
      </c>
      <c r="I3594" s="443">
        <v>10</v>
      </c>
      <c r="J3594" s="147" t="s">
        <v>33</v>
      </c>
      <c r="K3594" s="175">
        <v>100000000</v>
      </c>
      <c r="L3594" s="176">
        <v>1</v>
      </c>
      <c r="M3594" s="144" t="s">
        <v>268</v>
      </c>
      <c r="N3594" s="442" t="s">
        <v>5752</v>
      </c>
      <c r="O3594" s="177" t="s">
        <v>1239</v>
      </c>
      <c r="P3594" s="146" t="s">
        <v>2761</v>
      </c>
      <c r="Q3594" s="138" t="s">
        <v>37</v>
      </c>
    </row>
    <row r="3595" spans="1:17" ht="55.5" customHeight="1" x14ac:dyDescent="0.2">
      <c r="A3595" s="174" t="s">
        <v>910</v>
      </c>
      <c r="B3595" s="144" t="s">
        <v>5593</v>
      </c>
      <c r="C3595" s="146" t="s">
        <v>342</v>
      </c>
      <c r="D3595" s="146" t="s">
        <v>342</v>
      </c>
      <c r="E3595" s="151" t="s">
        <v>2993</v>
      </c>
      <c r="F3595" s="440" t="s">
        <v>5753</v>
      </c>
      <c r="G3595" s="146">
        <v>80131501</v>
      </c>
      <c r="H3595" s="147" t="s">
        <v>5754</v>
      </c>
      <c r="I3595" s="443">
        <v>10</v>
      </c>
      <c r="J3595" s="147" t="s">
        <v>230</v>
      </c>
      <c r="K3595" s="175">
        <v>7187890</v>
      </c>
      <c r="L3595" s="176">
        <v>1</v>
      </c>
      <c r="M3595" s="144" t="s">
        <v>268</v>
      </c>
      <c r="N3595" s="442" t="s">
        <v>5755</v>
      </c>
      <c r="O3595" s="177" t="s">
        <v>127</v>
      </c>
      <c r="P3595" s="146" t="s">
        <v>127</v>
      </c>
      <c r="Q3595" s="146" t="s">
        <v>2996</v>
      </c>
    </row>
    <row r="3596" spans="1:17" ht="55.5" customHeight="1" x14ac:dyDescent="0.2">
      <c r="A3596" s="174" t="s">
        <v>910</v>
      </c>
      <c r="B3596" s="144" t="s">
        <v>5593</v>
      </c>
      <c r="C3596" s="146" t="s">
        <v>342</v>
      </c>
      <c r="D3596" s="146" t="s">
        <v>342</v>
      </c>
      <c r="E3596" s="151" t="s">
        <v>2993</v>
      </c>
      <c r="F3596" s="440" t="s">
        <v>5753</v>
      </c>
      <c r="G3596" s="146">
        <v>80131501</v>
      </c>
      <c r="H3596" s="147" t="s">
        <v>5754</v>
      </c>
      <c r="I3596" s="445">
        <v>10</v>
      </c>
      <c r="J3596" s="147" t="s">
        <v>230</v>
      </c>
      <c r="K3596" s="175">
        <v>7658100</v>
      </c>
      <c r="L3596" s="176">
        <v>1</v>
      </c>
      <c r="M3596" s="144" t="s">
        <v>268</v>
      </c>
      <c r="N3596" s="442" t="s">
        <v>5756</v>
      </c>
      <c r="O3596" s="177" t="s">
        <v>127</v>
      </c>
      <c r="P3596" s="146" t="s">
        <v>127</v>
      </c>
      <c r="Q3596" s="146" t="s">
        <v>2996</v>
      </c>
    </row>
    <row r="3597" spans="1:17" ht="55.5" customHeight="1" x14ac:dyDescent="0.2">
      <c r="A3597" s="174" t="s">
        <v>910</v>
      </c>
      <c r="B3597" s="144" t="s">
        <v>5593</v>
      </c>
      <c r="C3597" s="146" t="s">
        <v>342</v>
      </c>
      <c r="D3597" s="146" t="s">
        <v>342</v>
      </c>
      <c r="E3597" s="151" t="s">
        <v>2993</v>
      </c>
      <c r="F3597" s="440" t="s">
        <v>5753</v>
      </c>
      <c r="G3597" s="146">
        <v>80131501</v>
      </c>
      <c r="H3597" s="147" t="s">
        <v>5754</v>
      </c>
      <c r="I3597" s="443">
        <v>10</v>
      </c>
      <c r="J3597" s="147" t="s">
        <v>33</v>
      </c>
      <c r="K3597" s="175">
        <v>2104010</v>
      </c>
      <c r="L3597" s="176">
        <v>1</v>
      </c>
      <c r="M3597" s="144" t="s">
        <v>268</v>
      </c>
      <c r="N3597" s="442" t="s">
        <v>5757</v>
      </c>
      <c r="O3597" s="177" t="s">
        <v>901</v>
      </c>
      <c r="P3597" s="146" t="s">
        <v>1239</v>
      </c>
      <c r="Q3597" s="146" t="s">
        <v>2996</v>
      </c>
    </row>
    <row r="3598" spans="1:17" ht="55.5" customHeight="1" x14ac:dyDescent="0.2">
      <c r="A3598" s="174" t="s">
        <v>910</v>
      </c>
      <c r="B3598" s="144" t="s">
        <v>5593</v>
      </c>
      <c r="C3598" s="146" t="s">
        <v>234</v>
      </c>
      <c r="D3598" s="144" t="s">
        <v>234</v>
      </c>
      <c r="E3598" s="151" t="s">
        <v>3209</v>
      </c>
      <c r="F3598" s="440" t="s">
        <v>5758</v>
      </c>
      <c r="G3598" s="146">
        <v>78181505</v>
      </c>
      <c r="H3598" s="147" t="s">
        <v>5759</v>
      </c>
      <c r="I3598" s="443">
        <v>10</v>
      </c>
      <c r="J3598" s="147" t="s">
        <v>33</v>
      </c>
      <c r="K3598" s="175">
        <v>12000000</v>
      </c>
      <c r="L3598" s="176">
        <v>1</v>
      </c>
      <c r="M3598" s="144" t="s">
        <v>268</v>
      </c>
      <c r="N3598" s="442" t="s">
        <v>5760</v>
      </c>
      <c r="O3598" s="177" t="s">
        <v>67</v>
      </c>
      <c r="P3598" s="146" t="s">
        <v>35</v>
      </c>
      <c r="Q3598" s="146" t="s">
        <v>5761</v>
      </c>
    </row>
    <row r="3599" spans="1:17" ht="55.5" customHeight="1" x14ac:dyDescent="0.2">
      <c r="A3599" s="174" t="s">
        <v>910</v>
      </c>
      <c r="B3599" s="144" t="s">
        <v>5593</v>
      </c>
      <c r="C3599" s="146" t="s">
        <v>234</v>
      </c>
      <c r="D3599" s="144" t="s">
        <v>234</v>
      </c>
      <c r="E3599" s="151" t="s">
        <v>3209</v>
      </c>
      <c r="F3599" s="440" t="s">
        <v>5758</v>
      </c>
      <c r="G3599" s="146">
        <v>78181505</v>
      </c>
      <c r="H3599" s="147" t="s">
        <v>5759</v>
      </c>
      <c r="I3599" s="443">
        <v>10</v>
      </c>
      <c r="J3599" s="147" t="s">
        <v>33</v>
      </c>
      <c r="K3599" s="175">
        <v>7000000</v>
      </c>
      <c r="L3599" s="176">
        <v>1</v>
      </c>
      <c r="M3599" s="144" t="s">
        <v>268</v>
      </c>
      <c r="N3599" s="442" t="s">
        <v>5760</v>
      </c>
      <c r="O3599" s="177" t="s">
        <v>1239</v>
      </c>
      <c r="P3599" s="146" t="s">
        <v>2761</v>
      </c>
      <c r="Q3599" s="146" t="s">
        <v>5762</v>
      </c>
    </row>
    <row r="3600" spans="1:17" ht="55.5" customHeight="1" x14ac:dyDescent="0.2">
      <c r="A3600" s="174" t="s">
        <v>910</v>
      </c>
      <c r="B3600" s="144" t="s">
        <v>5593</v>
      </c>
      <c r="C3600" s="146" t="s">
        <v>234</v>
      </c>
      <c r="D3600" s="144" t="s">
        <v>234</v>
      </c>
      <c r="E3600" s="151" t="s">
        <v>3209</v>
      </c>
      <c r="F3600" s="440" t="s">
        <v>5758</v>
      </c>
      <c r="G3600" s="146">
        <v>78181505</v>
      </c>
      <c r="H3600" s="147" t="s">
        <v>5759</v>
      </c>
      <c r="I3600" s="443">
        <v>10</v>
      </c>
      <c r="J3600" s="147" t="s">
        <v>33</v>
      </c>
      <c r="K3600" s="175">
        <v>13000000</v>
      </c>
      <c r="L3600" s="176">
        <v>1</v>
      </c>
      <c r="M3600" s="144" t="s">
        <v>268</v>
      </c>
      <c r="N3600" s="442" t="s">
        <v>5760</v>
      </c>
      <c r="O3600" s="177" t="s">
        <v>1239</v>
      </c>
      <c r="P3600" s="146" t="s">
        <v>2761</v>
      </c>
      <c r="Q3600" s="146" t="s">
        <v>5763</v>
      </c>
    </row>
    <row r="3601" spans="1:17" ht="55.5" customHeight="1" x14ac:dyDescent="0.2">
      <c r="A3601" s="174" t="s">
        <v>910</v>
      </c>
      <c r="B3601" s="144" t="s">
        <v>5593</v>
      </c>
      <c r="C3601" s="146" t="s">
        <v>234</v>
      </c>
      <c r="D3601" s="144" t="s">
        <v>234</v>
      </c>
      <c r="E3601" s="151" t="s">
        <v>3209</v>
      </c>
      <c r="F3601" s="440" t="s">
        <v>5758</v>
      </c>
      <c r="G3601" s="146">
        <v>78181505</v>
      </c>
      <c r="H3601" s="147" t="s">
        <v>5759</v>
      </c>
      <c r="I3601" s="443">
        <v>10</v>
      </c>
      <c r="J3601" s="147" t="s">
        <v>33</v>
      </c>
      <c r="K3601" s="175">
        <v>38000000</v>
      </c>
      <c r="L3601" s="176">
        <v>1</v>
      </c>
      <c r="M3601" s="144" t="s">
        <v>268</v>
      </c>
      <c r="N3601" s="442" t="s">
        <v>5760</v>
      </c>
      <c r="O3601" s="177" t="s">
        <v>1239</v>
      </c>
      <c r="P3601" s="146" t="s">
        <v>2761</v>
      </c>
      <c r="Q3601" s="146" t="s">
        <v>5764</v>
      </c>
    </row>
    <row r="3602" spans="1:17" ht="55.5" customHeight="1" x14ac:dyDescent="0.2">
      <c r="A3602" s="174" t="s">
        <v>5627</v>
      </c>
      <c r="B3602" s="144" t="s">
        <v>5593</v>
      </c>
      <c r="C3602" s="146" t="s">
        <v>5628</v>
      </c>
      <c r="D3602" s="146" t="s">
        <v>5629</v>
      </c>
      <c r="E3602" s="151" t="s">
        <v>3000</v>
      </c>
      <c r="F3602" s="440" t="s">
        <v>5765</v>
      </c>
      <c r="G3602" s="146">
        <v>80111701</v>
      </c>
      <c r="H3602" s="147" t="s">
        <v>5766</v>
      </c>
      <c r="I3602" s="445">
        <v>16</v>
      </c>
      <c r="J3602" s="147" t="s">
        <v>33</v>
      </c>
      <c r="K3602" s="175">
        <v>80000000</v>
      </c>
      <c r="L3602" s="446">
        <v>1</v>
      </c>
      <c r="M3602" s="144" t="s">
        <v>268</v>
      </c>
      <c r="N3602" s="442" t="s">
        <v>5767</v>
      </c>
      <c r="O3602" s="177" t="s">
        <v>127</v>
      </c>
      <c r="P3602" s="146" t="s">
        <v>68</v>
      </c>
      <c r="Q3602" s="146" t="s">
        <v>2996</v>
      </c>
    </row>
    <row r="3603" spans="1:17" ht="55.5" customHeight="1" x14ac:dyDescent="0.2">
      <c r="A3603" s="174" t="s">
        <v>910</v>
      </c>
      <c r="B3603" s="144" t="s">
        <v>5593</v>
      </c>
      <c r="C3603" s="146" t="s">
        <v>5636</v>
      </c>
      <c r="D3603" s="144" t="s">
        <v>5636</v>
      </c>
      <c r="E3603" s="151" t="s">
        <v>3007</v>
      </c>
      <c r="F3603" s="440" t="s">
        <v>3008</v>
      </c>
      <c r="G3603" s="146">
        <v>76111501</v>
      </c>
      <c r="H3603" s="147" t="s">
        <v>5768</v>
      </c>
      <c r="I3603" s="445">
        <v>10</v>
      </c>
      <c r="J3603" s="147" t="s">
        <v>230</v>
      </c>
      <c r="K3603" s="175">
        <v>157541823.97999999</v>
      </c>
      <c r="L3603" s="176">
        <v>1</v>
      </c>
      <c r="M3603" s="144" t="s">
        <v>268</v>
      </c>
      <c r="N3603" s="442" t="s">
        <v>5769</v>
      </c>
      <c r="O3603" s="177" t="s">
        <v>127</v>
      </c>
      <c r="P3603" s="146" t="s">
        <v>127</v>
      </c>
      <c r="Q3603" s="146" t="s">
        <v>5613</v>
      </c>
    </row>
    <row r="3604" spans="1:17" ht="55.5" customHeight="1" x14ac:dyDescent="0.2">
      <c r="A3604" s="174" t="s">
        <v>910</v>
      </c>
      <c r="B3604" s="144" t="s">
        <v>5593</v>
      </c>
      <c r="C3604" s="146" t="s">
        <v>5636</v>
      </c>
      <c r="D3604" s="144" t="s">
        <v>5636</v>
      </c>
      <c r="E3604" s="151" t="s">
        <v>3007</v>
      </c>
      <c r="F3604" s="440" t="s">
        <v>3008</v>
      </c>
      <c r="G3604" s="146">
        <v>76111501</v>
      </c>
      <c r="H3604" s="147" t="s">
        <v>5768</v>
      </c>
      <c r="I3604" s="443">
        <v>10</v>
      </c>
      <c r="J3604" s="147" t="s">
        <v>230</v>
      </c>
      <c r="K3604" s="175">
        <v>17958176.020000011</v>
      </c>
      <c r="L3604" s="176">
        <v>1</v>
      </c>
      <c r="M3604" s="144" t="s">
        <v>268</v>
      </c>
      <c r="N3604" s="442" t="s">
        <v>5770</v>
      </c>
      <c r="O3604" s="177" t="s">
        <v>127</v>
      </c>
      <c r="P3604" s="146" t="s">
        <v>127</v>
      </c>
      <c r="Q3604" s="146" t="s">
        <v>5771</v>
      </c>
    </row>
    <row r="3605" spans="1:17" ht="55.5" customHeight="1" x14ac:dyDescent="0.2">
      <c r="A3605" s="174" t="s">
        <v>910</v>
      </c>
      <c r="B3605" s="144" t="s">
        <v>5593</v>
      </c>
      <c r="C3605" s="146" t="s">
        <v>5636</v>
      </c>
      <c r="D3605" s="144" t="s">
        <v>5636</v>
      </c>
      <c r="E3605" s="151" t="s">
        <v>3007</v>
      </c>
      <c r="F3605" s="440" t="s">
        <v>3008</v>
      </c>
      <c r="G3605" s="146">
        <v>76111501</v>
      </c>
      <c r="H3605" s="147" t="s">
        <v>5768</v>
      </c>
      <c r="I3605" s="443">
        <v>10</v>
      </c>
      <c r="J3605" s="147" t="s">
        <v>33</v>
      </c>
      <c r="K3605" s="175">
        <v>175000000</v>
      </c>
      <c r="L3605" s="176">
        <v>1</v>
      </c>
      <c r="M3605" s="144" t="s">
        <v>268</v>
      </c>
      <c r="N3605" s="442" t="s">
        <v>5772</v>
      </c>
      <c r="O3605" s="177" t="s">
        <v>35</v>
      </c>
      <c r="P3605" s="146" t="s">
        <v>36</v>
      </c>
      <c r="Q3605" s="146" t="s">
        <v>5613</v>
      </c>
    </row>
    <row r="3606" spans="1:17" ht="55.5" customHeight="1" x14ac:dyDescent="0.2">
      <c r="A3606" s="174" t="s">
        <v>910</v>
      </c>
      <c r="B3606" s="144" t="s">
        <v>5593</v>
      </c>
      <c r="C3606" s="146" t="s">
        <v>5636</v>
      </c>
      <c r="D3606" s="144" t="s">
        <v>5636</v>
      </c>
      <c r="E3606" s="151" t="s">
        <v>3007</v>
      </c>
      <c r="F3606" s="440" t="s">
        <v>3008</v>
      </c>
      <c r="G3606" s="146">
        <v>76111501</v>
      </c>
      <c r="H3606" s="147" t="s">
        <v>5773</v>
      </c>
      <c r="I3606" s="445">
        <v>10</v>
      </c>
      <c r="J3606" s="147" t="s">
        <v>33</v>
      </c>
      <c r="K3606" s="175">
        <v>90000000</v>
      </c>
      <c r="L3606" s="446">
        <v>1</v>
      </c>
      <c r="M3606" s="144" t="s">
        <v>268</v>
      </c>
      <c r="N3606" s="442" t="s">
        <v>5772</v>
      </c>
      <c r="O3606" s="177" t="s">
        <v>1239</v>
      </c>
      <c r="P3606" s="146" t="s">
        <v>2761</v>
      </c>
      <c r="Q3606" s="146" t="s">
        <v>5626</v>
      </c>
    </row>
    <row r="3607" spans="1:17" ht="55.5" customHeight="1" x14ac:dyDescent="0.2">
      <c r="A3607" s="174" t="s">
        <v>910</v>
      </c>
      <c r="B3607" s="144" t="s">
        <v>5593</v>
      </c>
      <c r="C3607" s="146" t="s">
        <v>5636</v>
      </c>
      <c r="D3607" s="144" t="s">
        <v>5636</v>
      </c>
      <c r="E3607" s="151" t="s">
        <v>3007</v>
      </c>
      <c r="F3607" s="440" t="s">
        <v>3008</v>
      </c>
      <c r="G3607" s="146" t="s">
        <v>5774</v>
      </c>
      <c r="H3607" s="147" t="s">
        <v>5775</v>
      </c>
      <c r="I3607" s="445">
        <v>10</v>
      </c>
      <c r="J3607" s="147" t="s">
        <v>33</v>
      </c>
      <c r="K3607" s="175">
        <v>50000000</v>
      </c>
      <c r="L3607" s="176">
        <v>3</v>
      </c>
      <c r="M3607" s="144" t="s">
        <v>268</v>
      </c>
      <c r="N3607" s="442" t="s">
        <v>5776</v>
      </c>
      <c r="O3607" s="177" t="s">
        <v>68</v>
      </c>
      <c r="P3607" s="146" t="s">
        <v>67</v>
      </c>
      <c r="Q3607" s="138" t="s">
        <v>37</v>
      </c>
    </row>
    <row r="3608" spans="1:17" ht="55.5" customHeight="1" x14ac:dyDescent="0.2">
      <c r="A3608" s="174" t="s">
        <v>910</v>
      </c>
      <c r="B3608" s="144" t="s">
        <v>5593</v>
      </c>
      <c r="C3608" s="146" t="s">
        <v>234</v>
      </c>
      <c r="D3608" s="144" t="s">
        <v>234</v>
      </c>
      <c r="E3608" s="151" t="s">
        <v>3455</v>
      </c>
      <c r="F3608" s="440" t="s">
        <v>5777</v>
      </c>
      <c r="G3608" s="146">
        <v>78181507</v>
      </c>
      <c r="H3608" s="147" t="s">
        <v>5778</v>
      </c>
      <c r="I3608" s="443">
        <v>10</v>
      </c>
      <c r="J3608" s="147" t="s">
        <v>230</v>
      </c>
      <c r="K3608" s="175">
        <v>1000000000</v>
      </c>
      <c r="L3608" s="176">
        <v>97</v>
      </c>
      <c r="M3608" s="144" t="s">
        <v>268</v>
      </c>
      <c r="N3608" s="442" t="s">
        <v>5779</v>
      </c>
      <c r="O3608" s="177" t="s">
        <v>127</v>
      </c>
      <c r="P3608" s="146" t="s">
        <v>127</v>
      </c>
      <c r="Q3608" s="138" t="s">
        <v>2750</v>
      </c>
    </row>
    <row r="3609" spans="1:17" ht="55.5" customHeight="1" x14ac:dyDescent="0.2">
      <c r="A3609" s="174" t="s">
        <v>910</v>
      </c>
      <c r="B3609" s="144" t="s">
        <v>5593</v>
      </c>
      <c r="C3609" s="146" t="s">
        <v>234</v>
      </c>
      <c r="D3609" s="144" t="s">
        <v>234</v>
      </c>
      <c r="E3609" s="151" t="s">
        <v>3455</v>
      </c>
      <c r="F3609" s="440" t="s">
        <v>5777</v>
      </c>
      <c r="G3609" s="146">
        <v>78181507</v>
      </c>
      <c r="H3609" s="147" t="s">
        <v>5780</v>
      </c>
      <c r="I3609" s="443">
        <v>10</v>
      </c>
      <c r="J3609" s="147" t="s">
        <v>230</v>
      </c>
      <c r="K3609" s="175">
        <v>540000000</v>
      </c>
      <c r="L3609" s="176">
        <v>217</v>
      </c>
      <c r="M3609" s="144" t="s">
        <v>268</v>
      </c>
      <c r="N3609" s="442" t="s">
        <v>5781</v>
      </c>
      <c r="O3609" s="177" t="s">
        <v>127</v>
      </c>
      <c r="P3609" s="146" t="s">
        <v>127</v>
      </c>
      <c r="Q3609" s="138" t="s">
        <v>2750</v>
      </c>
    </row>
    <row r="3610" spans="1:17" ht="55.5" customHeight="1" x14ac:dyDescent="0.2">
      <c r="A3610" s="174" t="s">
        <v>910</v>
      </c>
      <c r="B3610" s="144" t="s">
        <v>5593</v>
      </c>
      <c r="C3610" s="146" t="s">
        <v>234</v>
      </c>
      <c r="D3610" s="144" t="s">
        <v>234</v>
      </c>
      <c r="E3610" s="151" t="s">
        <v>3455</v>
      </c>
      <c r="F3610" s="440" t="s">
        <v>5777</v>
      </c>
      <c r="G3610" s="146">
        <v>78181507</v>
      </c>
      <c r="H3610" s="147" t="s">
        <v>5782</v>
      </c>
      <c r="I3610" s="445">
        <v>10</v>
      </c>
      <c r="J3610" s="147" t="s">
        <v>33</v>
      </c>
      <c r="K3610" s="175">
        <v>250000000</v>
      </c>
      <c r="L3610" s="446">
        <v>97</v>
      </c>
      <c r="M3610" s="144" t="s">
        <v>268</v>
      </c>
      <c r="N3610" s="442" t="s">
        <v>5783</v>
      </c>
      <c r="O3610" s="177" t="s">
        <v>36</v>
      </c>
      <c r="P3610" s="146" t="s">
        <v>79</v>
      </c>
      <c r="Q3610" s="146" t="s">
        <v>5624</v>
      </c>
    </row>
    <row r="3611" spans="1:17" ht="55.5" customHeight="1" x14ac:dyDescent="0.2">
      <c r="A3611" s="174" t="s">
        <v>910</v>
      </c>
      <c r="B3611" s="144" t="s">
        <v>5593</v>
      </c>
      <c r="C3611" s="146" t="s">
        <v>234</v>
      </c>
      <c r="D3611" s="144" t="s">
        <v>234</v>
      </c>
      <c r="E3611" s="151" t="s">
        <v>3455</v>
      </c>
      <c r="F3611" s="440" t="s">
        <v>5777</v>
      </c>
      <c r="G3611" s="146">
        <v>78181507</v>
      </c>
      <c r="H3611" s="147" t="s">
        <v>5784</v>
      </c>
      <c r="I3611" s="445">
        <v>10</v>
      </c>
      <c r="J3611" s="147" t="s">
        <v>33</v>
      </c>
      <c r="K3611" s="175">
        <v>150000000</v>
      </c>
      <c r="L3611" s="176">
        <v>56</v>
      </c>
      <c r="M3611" s="144" t="s">
        <v>268</v>
      </c>
      <c r="N3611" s="442" t="s">
        <v>5785</v>
      </c>
      <c r="O3611" s="177" t="s">
        <v>1239</v>
      </c>
      <c r="P3611" s="146" t="s">
        <v>2761</v>
      </c>
      <c r="Q3611" s="146" t="s">
        <v>5626</v>
      </c>
    </row>
    <row r="3612" spans="1:17" ht="55.5" customHeight="1" x14ac:dyDescent="0.2">
      <c r="A3612" s="174" t="s">
        <v>910</v>
      </c>
      <c r="B3612" s="144" t="s">
        <v>5593</v>
      </c>
      <c r="C3612" s="146" t="s">
        <v>234</v>
      </c>
      <c r="D3612" s="144" t="s">
        <v>234</v>
      </c>
      <c r="E3612" s="151" t="s">
        <v>3455</v>
      </c>
      <c r="F3612" s="440" t="s">
        <v>5777</v>
      </c>
      <c r="G3612" s="146">
        <v>78181507</v>
      </c>
      <c r="H3612" s="147" t="s">
        <v>5786</v>
      </c>
      <c r="I3612" s="443">
        <v>10</v>
      </c>
      <c r="J3612" s="147" t="s">
        <v>33</v>
      </c>
      <c r="K3612" s="175">
        <v>150000000</v>
      </c>
      <c r="L3612" s="176">
        <v>217</v>
      </c>
      <c r="M3612" s="144" t="s">
        <v>268</v>
      </c>
      <c r="N3612" s="442" t="s">
        <v>5787</v>
      </c>
      <c r="O3612" s="177" t="s">
        <v>36</v>
      </c>
      <c r="P3612" s="146" t="s">
        <v>79</v>
      </c>
      <c r="Q3612" s="146" t="s">
        <v>5624</v>
      </c>
    </row>
    <row r="3613" spans="1:17" ht="55.5" customHeight="1" x14ac:dyDescent="0.2">
      <c r="A3613" s="174" t="s">
        <v>910</v>
      </c>
      <c r="B3613" s="144" t="s">
        <v>5593</v>
      </c>
      <c r="C3613" s="146" t="s">
        <v>234</v>
      </c>
      <c r="D3613" s="144" t="s">
        <v>234</v>
      </c>
      <c r="E3613" s="151" t="s">
        <v>3455</v>
      </c>
      <c r="F3613" s="440" t="s">
        <v>5777</v>
      </c>
      <c r="G3613" s="146">
        <v>78181507</v>
      </c>
      <c r="H3613" s="147" t="s">
        <v>5788</v>
      </c>
      <c r="I3613" s="443">
        <v>10</v>
      </c>
      <c r="J3613" s="147" t="s">
        <v>33</v>
      </c>
      <c r="K3613" s="175">
        <v>100000000</v>
      </c>
      <c r="L3613" s="176">
        <v>124</v>
      </c>
      <c r="M3613" s="144" t="s">
        <v>268</v>
      </c>
      <c r="N3613" s="442" t="s">
        <v>5789</v>
      </c>
      <c r="O3613" s="177" t="s">
        <v>1239</v>
      </c>
      <c r="P3613" s="146" t="s">
        <v>2761</v>
      </c>
      <c r="Q3613" s="146" t="s">
        <v>5626</v>
      </c>
    </row>
    <row r="3614" spans="1:17" ht="55.5" customHeight="1" x14ac:dyDescent="0.2">
      <c r="A3614" s="174" t="s">
        <v>5790</v>
      </c>
      <c r="B3614" s="144" t="s">
        <v>5593</v>
      </c>
      <c r="C3614" s="146" t="s">
        <v>889</v>
      </c>
      <c r="D3614" s="146" t="s">
        <v>889</v>
      </c>
      <c r="E3614" s="151" t="s">
        <v>3455</v>
      </c>
      <c r="F3614" s="440" t="s">
        <v>5777</v>
      </c>
      <c r="G3614" s="146">
        <v>78181507</v>
      </c>
      <c r="H3614" s="147" t="s">
        <v>5791</v>
      </c>
      <c r="I3614" s="445">
        <v>16</v>
      </c>
      <c r="J3614" s="147" t="s">
        <v>33</v>
      </c>
      <c r="K3614" s="175">
        <v>30000000</v>
      </c>
      <c r="L3614" s="446">
        <v>1</v>
      </c>
      <c r="M3614" s="144" t="s">
        <v>268</v>
      </c>
      <c r="N3614" s="442" t="s">
        <v>5792</v>
      </c>
      <c r="O3614" s="177" t="s">
        <v>36</v>
      </c>
      <c r="P3614" s="146" t="s">
        <v>79</v>
      </c>
      <c r="Q3614" s="146" t="s">
        <v>5624</v>
      </c>
    </row>
    <row r="3615" spans="1:17" ht="55.5" customHeight="1" x14ac:dyDescent="0.2">
      <c r="A3615" s="174" t="s">
        <v>5790</v>
      </c>
      <c r="B3615" s="144" t="s">
        <v>5593</v>
      </c>
      <c r="C3615" s="146" t="s">
        <v>889</v>
      </c>
      <c r="D3615" s="146" t="s">
        <v>889</v>
      </c>
      <c r="E3615" s="151" t="s">
        <v>3455</v>
      </c>
      <c r="F3615" s="440" t="s">
        <v>5777</v>
      </c>
      <c r="G3615" s="146">
        <v>78181507</v>
      </c>
      <c r="H3615" s="147" t="s">
        <v>5793</v>
      </c>
      <c r="I3615" s="445">
        <v>16</v>
      </c>
      <c r="J3615" s="147" t="s">
        <v>33</v>
      </c>
      <c r="K3615" s="175">
        <v>6460000</v>
      </c>
      <c r="L3615" s="176">
        <v>1</v>
      </c>
      <c r="M3615" s="144" t="s">
        <v>268</v>
      </c>
      <c r="N3615" s="442" t="s">
        <v>5792</v>
      </c>
      <c r="O3615" s="177" t="s">
        <v>36</v>
      </c>
      <c r="P3615" s="146" t="s">
        <v>79</v>
      </c>
      <c r="Q3615" s="146" t="s">
        <v>5624</v>
      </c>
    </row>
    <row r="3616" spans="1:17" ht="55.5" customHeight="1" x14ac:dyDescent="0.2">
      <c r="A3616" s="174" t="s">
        <v>910</v>
      </c>
      <c r="B3616" s="144" t="s">
        <v>5593</v>
      </c>
      <c r="C3616" s="146" t="s">
        <v>50</v>
      </c>
      <c r="D3616" s="146" t="s">
        <v>50</v>
      </c>
      <c r="E3616" s="151" t="s">
        <v>3031</v>
      </c>
      <c r="F3616" s="440" t="s">
        <v>5794</v>
      </c>
      <c r="G3616" s="146" t="s">
        <v>5795</v>
      </c>
      <c r="H3616" s="147" t="s">
        <v>5796</v>
      </c>
      <c r="I3616" s="443">
        <v>10</v>
      </c>
      <c r="J3616" s="147" t="s">
        <v>33</v>
      </c>
      <c r="K3616" s="175">
        <v>60000000</v>
      </c>
      <c r="L3616" s="176">
        <v>1</v>
      </c>
      <c r="M3616" s="144" t="s">
        <v>268</v>
      </c>
      <c r="N3616" s="442" t="s">
        <v>5797</v>
      </c>
      <c r="O3616" s="177" t="s">
        <v>68</v>
      </c>
      <c r="P3616" s="146" t="s">
        <v>68</v>
      </c>
      <c r="Q3616" s="146" t="s">
        <v>5613</v>
      </c>
    </row>
    <row r="3617" spans="1:17" ht="55.5" customHeight="1" x14ac:dyDescent="0.2">
      <c r="A3617" s="174" t="s">
        <v>910</v>
      </c>
      <c r="B3617" s="144" t="s">
        <v>5593</v>
      </c>
      <c r="C3617" s="146" t="s">
        <v>356</v>
      </c>
      <c r="D3617" s="146" t="s">
        <v>356</v>
      </c>
      <c r="E3617" s="151" t="s">
        <v>3031</v>
      </c>
      <c r="F3617" s="440" t="s">
        <v>5794</v>
      </c>
      <c r="G3617" s="146" t="s">
        <v>5798</v>
      </c>
      <c r="H3617" s="147" t="s">
        <v>5799</v>
      </c>
      <c r="I3617" s="443">
        <v>10</v>
      </c>
      <c r="J3617" s="147" t="s">
        <v>33</v>
      </c>
      <c r="K3617" s="175">
        <v>70000000</v>
      </c>
      <c r="L3617" s="176">
        <v>1</v>
      </c>
      <c r="M3617" s="144" t="s">
        <v>268</v>
      </c>
      <c r="N3617" s="442" t="s">
        <v>5800</v>
      </c>
      <c r="O3617" s="177" t="s">
        <v>68</v>
      </c>
      <c r="P3617" s="146" t="s">
        <v>67</v>
      </c>
      <c r="Q3617" s="138" t="s">
        <v>37</v>
      </c>
    </row>
    <row r="3618" spans="1:17" ht="55.5" customHeight="1" x14ac:dyDescent="0.2">
      <c r="A3618" s="174" t="s">
        <v>910</v>
      </c>
      <c r="B3618" s="144" t="s">
        <v>5593</v>
      </c>
      <c r="C3618" s="146" t="s">
        <v>50</v>
      </c>
      <c r="D3618" s="146" t="s">
        <v>50</v>
      </c>
      <c r="E3618" s="151" t="s">
        <v>3031</v>
      </c>
      <c r="F3618" s="440" t="s">
        <v>5794</v>
      </c>
      <c r="G3618" s="380">
        <v>43200000</v>
      </c>
      <c r="H3618" s="147" t="s">
        <v>5801</v>
      </c>
      <c r="I3618" s="445">
        <v>10</v>
      </c>
      <c r="J3618" s="147" t="s">
        <v>33</v>
      </c>
      <c r="K3618" s="175">
        <v>50000000</v>
      </c>
      <c r="L3618" s="176">
        <v>1</v>
      </c>
      <c r="M3618" s="144" t="s">
        <v>268</v>
      </c>
      <c r="N3618" s="442" t="s">
        <v>5802</v>
      </c>
      <c r="O3618" s="177" t="s">
        <v>68</v>
      </c>
      <c r="P3618" s="146" t="s">
        <v>67</v>
      </c>
      <c r="Q3618" s="138" t="s">
        <v>37</v>
      </c>
    </row>
    <row r="3619" spans="1:17" ht="55.5" customHeight="1" x14ac:dyDescent="0.2">
      <c r="A3619" s="174" t="s">
        <v>910</v>
      </c>
      <c r="B3619" s="144" t="s">
        <v>5593</v>
      </c>
      <c r="C3619" s="146" t="s">
        <v>42</v>
      </c>
      <c r="D3619" s="144" t="s">
        <v>42</v>
      </c>
      <c r="E3619" s="151" t="s">
        <v>3031</v>
      </c>
      <c r="F3619" s="440" t="s">
        <v>5794</v>
      </c>
      <c r="G3619" s="146" t="s">
        <v>5803</v>
      </c>
      <c r="H3619" s="147" t="s">
        <v>5804</v>
      </c>
      <c r="I3619" s="443">
        <v>10</v>
      </c>
      <c r="J3619" s="147" t="s">
        <v>33</v>
      </c>
      <c r="K3619" s="175">
        <v>20000000</v>
      </c>
      <c r="L3619" s="176">
        <v>1</v>
      </c>
      <c r="M3619" s="144" t="s">
        <v>268</v>
      </c>
      <c r="N3619" s="442" t="s">
        <v>5805</v>
      </c>
      <c r="O3619" s="177" t="s">
        <v>68</v>
      </c>
      <c r="P3619" s="146" t="s">
        <v>67</v>
      </c>
      <c r="Q3619" s="138" t="s">
        <v>37</v>
      </c>
    </row>
    <row r="3620" spans="1:17" ht="55.5" customHeight="1" x14ac:dyDescent="0.2">
      <c r="A3620" s="174" t="s">
        <v>910</v>
      </c>
      <c r="B3620" s="144" t="s">
        <v>5593</v>
      </c>
      <c r="C3620" s="146" t="s">
        <v>4034</v>
      </c>
      <c r="D3620" s="144" t="s">
        <v>4034</v>
      </c>
      <c r="E3620" s="151" t="s">
        <v>3031</v>
      </c>
      <c r="F3620" s="440" t="s">
        <v>5794</v>
      </c>
      <c r="G3620" s="146">
        <v>72151704</v>
      </c>
      <c r="H3620" s="147" t="s">
        <v>5806</v>
      </c>
      <c r="I3620" s="443">
        <v>10</v>
      </c>
      <c r="J3620" s="147" t="s">
        <v>33</v>
      </c>
      <c r="K3620" s="175">
        <v>20000000</v>
      </c>
      <c r="L3620" s="176">
        <v>1</v>
      </c>
      <c r="M3620" s="144" t="s">
        <v>268</v>
      </c>
      <c r="N3620" s="442" t="s">
        <v>5807</v>
      </c>
      <c r="O3620" s="177" t="s">
        <v>68</v>
      </c>
      <c r="P3620" s="146" t="s">
        <v>67</v>
      </c>
      <c r="Q3620" s="138" t="s">
        <v>37</v>
      </c>
    </row>
    <row r="3621" spans="1:17" ht="55.5" customHeight="1" x14ac:dyDescent="0.2">
      <c r="A3621" s="174" t="s">
        <v>910</v>
      </c>
      <c r="B3621" s="144" t="s">
        <v>5593</v>
      </c>
      <c r="C3621" s="146" t="s">
        <v>356</v>
      </c>
      <c r="D3621" s="146" t="s">
        <v>356</v>
      </c>
      <c r="E3621" s="151" t="s">
        <v>3031</v>
      </c>
      <c r="F3621" s="440" t="s">
        <v>5794</v>
      </c>
      <c r="G3621" s="380">
        <v>72102905</v>
      </c>
      <c r="H3621" s="147" t="s">
        <v>5808</v>
      </c>
      <c r="I3621" s="445">
        <v>10</v>
      </c>
      <c r="J3621" s="147" t="s">
        <v>33</v>
      </c>
      <c r="K3621" s="175">
        <v>60000000</v>
      </c>
      <c r="L3621" s="176">
        <v>1</v>
      </c>
      <c r="M3621" s="144" t="s">
        <v>268</v>
      </c>
      <c r="N3621" s="442" t="s">
        <v>5809</v>
      </c>
      <c r="O3621" s="177" t="s">
        <v>79</v>
      </c>
      <c r="P3621" s="146" t="s">
        <v>80</v>
      </c>
      <c r="Q3621" s="138" t="s">
        <v>37</v>
      </c>
    </row>
    <row r="3622" spans="1:17" ht="55.5" customHeight="1" x14ac:dyDescent="0.2">
      <c r="A3622" s="174" t="s">
        <v>910</v>
      </c>
      <c r="B3622" s="144" t="s">
        <v>5593</v>
      </c>
      <c r="C3622" s="146" t="s">
        <v>50</v>
      </c>
      <c r="D3622" s="146" t="s">
        <v>50</v>
      </c>
      <c r="E3622" s="151" t="s">
        <v>3031</v>
      </c>
      <c r="F3622" s="440" t="s">
        <v>5794</v>
      </c>
      <c r="G3622" s="146">
        <v>72101511</v>
      </c>
      <c r="H3622" s="147" t="s">
        <v>5810</v>
      </c>
      <c r="I3622" s="443">
        <v>10</v>
      </c>
      <c r="J3622" s="147" t="s">
        <v>230</v>
      </c>
      <c r="K3622" s="175">
        <v>100000000</v>
      </c>
      <c r="L3622" s="176">
        <v>1</v>
      </c>
      <c r="M3622" s="144" t="s">
        <v>268</v>
      </c>
      <c r="N3622" s="442" t="s">
        <v>5811</v>
      </c>
      <c r="O3622" s="177" t="s">
        <v>127</v>
      </c>
      <c r="P3622" s="146" t="s">
        <v>127</v>
      </c>
      <c r="Q3622" s="138" t="s">
        <v>37</v>
      </c>
    </row>
    <row r="3623" spans="1:17" ht="55.5" customHeight="1" x14ac:dyDescent="0.2">
      <c r="A3623" s="174" t="s">
        <v>910</v>
      </c>
      <c r="B3623" s="144" t="s">
        <v>5593</v>
      </c>
      <c r="C3623" s="146" t="s">
        <v>50</v>
      </c>
      <c r="D3623" s="146" t="s">
        <v>50</v>
      </c>
      <c r="E3623" s="151" t="s">
        <v>3031</v>
      </c>
      <c r="F3623" s="440" t="s">
        <v>5794</v>
      </c>
      <c r="G3623" s="146">
        <v>72101511</v>
      </c>
      <c r="H3623" s="147" t="s">
        <v>5810</v>
      </c>
      <c r="I3623" s="443">
        <v>10</v>
      </c>
      <c r="J3623" s="147" t="s">
        <v>33</v>
      </c>
      <c r="K3623" s="175">
        <v>20000000</v>
      </c>
      <c r="L3623" s="176">
        <v>1</v>
      </c>
      <c r="M3623" s="144" t="s">
        <v>268</v>
      </c>
      <c r="N3623" s="442" t="s">
        <v>5812</v>
      </c>
      <c r="O3623" s="177" t="s">
        <v>36</v>
      </c>
      <c r="P3623" s="146" t="s">
        <v>79</v>
      </c>
      <c r="Q3623" s="146" t="s">
        <v>5624</v>
      </c>
    </row>
    <row r="3624" spans="1:17" ht="55.5" customHeight="1" x14ac:dyDescent="0.2">
      <c r="A3624" s="174" t="s">
        <v>910</v>
      </c>
      <c r="B3624" s="144" t="s">
        <v>5593</v>
      </c>
      <c r="C3624" s="146" t="s">
        <v>50</v>
      </c>
      <c r="D3624" s="146" t="s">
        <v>50</v>
      </c>
      <c r="E3624" s="151" t="s">
        <v>3031</v>
      </c>
      <c r="F3624" s="440" t="s">
        <v>5794</v>
      </c>
      <c r="G3624" s="146">
        <v>72101511</v>
      </c>
      <c r="H3624" s="147" t="s">
        <v>5810</v>
      </c>
      <c r="I3624" s="445">
        <v>10</v>
      </c>
      <c r="J3624" s="147" t="s">
        <v>33</v>
      </c>
      <c r="K3624" s="175">
        <v>20000000</v>
      </c>
      <c r="L3624" s="176">
        <v>1</v>
      </c>
      <c r="M3624" s="144" t="s">
        <v>268</v>
      </c>
      <c r="N3624" s="442" t="s">
        <v>5813</v>
      </c>
      <c r="O3624" s="177" t="s">
        <v>1239</v>
      </c>
      <c r="P3624" s="146" t="s">
        <v>2761</v>
      </c>
      <c r="Q3624" s="146" t="s">
        <v>5626</v>
      </c>
    </row>
    <row r="3625" spans="1:17" ht="55.5" customHeight="1" x14ac:dyDescent="0.2">
      <c r="A3625" s="174" t="s">
        <v>910</v>
      </c>
      <c r="B3625" s="144" t="s">
        <v>5593</v>
      </c>
      <c r="C3625" s="146" t="s">
        <v>5636</v>
      </c>
      <c r="D3625" s="144" t="s">
        <v>5636</v>
      </c>
      <c r="E3625" s="151" t="s">
        <v>3031</v>
      </c>
      <c r="F3625" s="440" t="s">
        <v>5794</v>
      </c>
      <c r="G3625" s="146">
        <v>72151800</v>
      </c>
      <c r="H3625" s="147" t="s">
        <v>5814</v>
      </c>
      <c r="I3625" s="443">
        <v>10</v>
      </c>
      <c r="J3625" s="147" t="s">
        <v>33</v>
      </c>
      <c r="K3625" s="175">
        <v>60000000</v>
      </c>
      <c r="L3625" s="176">
        <v>1</v>
      </c>
      <c r="M3625" s="144" t="s">
        <v>268</v>
      </c>
      <c r="N3625" s="442" t="s">
        <v>5815</v>
      </c>
      <c r="O3625" s="177" t="s">
        <v>68</v>
      </c>
      <c r="P3625" s="146" t="s">
        <v>67</v>
      </c>
      <c r="Q3625" s="138" t="s">
        <v>37</v>
      </c>
    </row>
    <row r="3626" spans="1:17" ht="55.5" customHeight="1" x14ac:dyDescent="0.2">
      <c r="A3626" s="174" t="s">
        <v>910</v>
      </c>
      <c r="B3626" s="144" t="s">
        <v>5593</v>
      </c>
      <c r="C3626" s="146" t="s">
        <v>342</v>
      </c>
      <c r="D3626" s="146" t="s">
        <v>342</v>
      </c>
      <c r="E3626" s="151" t="s">
        <v>936</v>
      </c>
      <c r="F3626" s="440" t="s">
        <v>397</v>
      </c>
      <c r="G3626" s="146">
        <v>95121633</v>
      </c>
      <c r="H3626" s="147" t="s">
        <v>5816</v>
      </c>
      <c r="I3626" s="443">
        <v>10</v>
      </c>
      <c r="J3626" s="147" t="s">
        <v>33</v>
      </c>
      <c r="K3626" s="175">
        <v>28000000</v>
      </c>
      <c r="L3626" s="176">
        <v>1</v>
      </c>
      <c r="M3626" s="144" t="s">
        <v>268</v>
      </c>
      <c r="N3626" s="442" t="s">
        <v>5817</v>
      </c>
      <c r="O3626" s="177" t="s">
        <v>127</v>
      </c>
      <c r="P3626" s="146" t="s">
        <v>127</v>
      </c>
      <c r="Q3626" s="146" t="s">
        <v>2996</v>
      </c>
    </row>
    <row r="3627" spans="1:17" ht="55.5" customHeight="1" x14ac:dyDescent="0.2">
      <c r="A3627" s="174" t="s">
        <v>910</v>
      </c>
      <c r="B3627" s="144" t="s">
        <v>5593</v>
      </c>
      <c r="C3627" s="146" t="s">
        <v>342</v>
      </c>
      <c r="D3627" s="146" t="s">
        <v>342</v>
      </c>
      <c r="E3627" s="151" t="s">
        <v>936</v>
      </c>
      <c r="F3627" s="440" t="s">
        <v>397</v>
      </c>
      <c r="G3627" s="146">
        <v>95121633</v>
      </c>
      <c r="H3627" s="147" t="s">
        <v>5818</v>
      </c>
      <c r="I3627" s="445">
        <v>10</v>
      </c>
      <c r="J3627" s="147" t="s">
        <v>33</v>
      </c>
      <c r="K3627" s="175">
        <v>13000000</v>
      </c>
      <c r="L3627" s="176">
        <v>1</v>
      </c>
      <c r="M3627" s="144" t="s">
        <v>268</v>
      </c>
      <c r="N3627" s="442" t="s">
        <v>5818</v>
      </c>
      <c r="O3627" s="177" t="s">
        <v>127</v>
      </c>
      <c r="P3627" s="146" t="s">
        <v>127</v>
      </c>
      <c r="Q3627" s="146" t="s">
        <v>2996</v>
      </c>
    </row>
    <row r="3628" spans="1:17" ht="55.5" customHeight="1" x14ac:dyDescent="0.2">
      <c r="A3628" s="174" t="s">
        <v>910</v>
      </c>
      <c r="B3628" s="144" t="s">
        <v>5593</v>
      </c>
      <c r="C3628" s="146" t="s">
        <v>5636</v>
      </c>
      <c r="D3628" s="144" t="s">
        <v>5636</v>
      </c>
      <c r="E3628" s="151" t="s">
        <v>3219</v>
      </c>
      <c r="F3628" s="440" t="s">
        <v>3220</v>
      </c>
      <c r="G3628" s="146">
        <v>95121633</v>
      </c>
      <c r="H3628" s="147" t="s">
        <v>5819</v>
      </c>
      <c r="I3628" s="443">
        <v>10</v>
      </c>
      <c r="J3628" s="147" t="s">
        <v>33</v>
      </c>
      <c r="K3628" s="175">
        <v>70000000</v>
      </c>
      <c r="L3628" s="176">
        <v>1</v>
      </c>
      <c r="M3628" s="144" t="s">
        <v>268</v>
      </c>
      <c r="N3628" s="442" t="s">
        <v>5820</v>
      </c>
      <c r="O3628" s="177" t="s">
        <v>68</v>
      </c>
      <c r="P3628" s="146" t="s">
        <v>67</v>
      </c>
      <c r="Q3628" s="138" t="s">
        <v>37</v>
      </c>
    </row>
    <row r="3629" spans="1:17" ht="55.5" customHeight="1" x14ac:dyDescent="0.2">
      <c r="A3629" s="174" t="s">
        <v>910</v>
      </c>
      <c r="B3629" s="144" t="s">
        <v>5593</v>
      </c>
      <c r="C3629" s="146" t="s">
        <v>356</v>
      </c>
      <c r="D3629" s="146" t="s">
        <v>356</v>
      </c>
      <c r="E3629" s="151" t="s">
        <v>947</v>
      </c>
      <c r="F3629" s="440" t="s">
        <v>5821</v>
      </c>
      <c r="G3629" s="146">
        <v>94111800</v>
      </c>
      <c r="H3629" s="147" t="s">
        <v>5822</v>
      </c>
      <c r="I3629" s="443">
        <v>10</v>
      </c>
      <c r="J3629" s="147" t="s">
        <v>33</v>
      </c>
      <c r="K3629" s="175">
        <v>60000000</v>
      </c>
      <c r="L3629" s="176">
        <v>1</v>
      </c>
      <c r="M3629" s="144" t="s">
        <v>268</v>
      </c>
      <c r="N3629" s="442" t="s">
        <v>5823</v>
      </c>
      <c r="O3629" s="177" t="s">
        <v>127</v>
      </c>
      <c r="P3629" s="146" t="s">
        <v>127</v>
      </c>
      <c r="Q3629" s="146" t="s">
        <v>2996</v>
      </c>
    </row>
    <row r="3630" spans="1:17" ht="55.5" customHeight="1" x14ac:dyDescent="0.2">
      <c r="A3630" s="174" t="s">
        <v>5790</v>
      </c>
      <c r="B3630" s="144" t="s">
        <v>5593</v>
      </c>
      <c r="C3630" s="146" t="s">
        <v>889</v>
      </c>
      <c r="D3630" s="146" t="s">
        <v>889</v>
      </c>
      <c r="E3630" s="151" t="s">
        <v>947</v>
      </c>
      <c r="F3630" s="440" t="s">
        <v>5821</v>
      </c>
      <c r="G3630" s="146">
        <v>94111800</v>
      </c>
      <c r="H3630" s="147" t="s">
        <v>5822</v>
      </c>
      <c r="I3630" s="445">
        <v>16</v>
      </c>
      <c r="J3630" s="147" t="s">
        <v>33</v>
      </c>
      <c r="K3630" s="175">
        <v>2500000</v>
      </c>
      <c r="L3630" s="176">
        <v>1</v>
      </c>
      <c r="M3630" s="144" t="s">
        <v>268</v>
      </c>
      <c r="N3630" s="442" t="s">
        <v>5824</v>
      </c>
      <c r="O3630" s="177" t="s">
        <v>127</v>
      </c>
      <c r="P3630" s="146" t="s">
        <v>127</v>
      </c>
      <c r="Q3630" s="146" t="s">
        <v>2996</v>
      </c>
    </row>
    <row r="3631" spans="1:17" ht="55.5" customHeight="1" x14ac:dyDescent="0.2">
      <c r="A3631" s="174" t="s">
        <v>910</v>
      </c>
      <c r="B3631" s="144" t="s">
        <v>5593</v>
      </c>
      <c r="C3631" s="146" t="s">
        <v>342</v>
      </c>
      <c r="D3631" s="146" t="s">
        <v>342</v>
      </c>
      <c r="E3631" s="151" t="s">
        <v>952</v>
      </c>
      <c r="F3631" s="440" t="s">
        <v>409</v>
      </c>
      <c r="G3631" s="146">
        <v>93161602</v>
      </c>
      <c r="H3631" s="147" t="s">
        <v>5825</v>
      </c>
      <c r="I3631" s="443">
        <v>10</v>
      </c>
      <c r="J3631" s="147" t="s">
        <v>33</v>
      </c>
      <c r="K3631" s="175">
        <v>197000000</v>
      </c>
      <c r="L3631" s="176">
        <v>1</v>
      </c>
      <c r="M3631" s="144" t="s">
        <v>268</v>
      </c>
      <c r="N3631" s="442" t="s">
        <v>5826</v>
      </c>
      <c r="O3631" s="177" t="s">
        <v>127</v>
      </c>
      <c r="P3631" s="146" t="s">
        <v>127</v>
      </c>
      <c r="Q3631" s="146" t="s">
        <v>5746</v>
      </c>
    </row>
    <row r="3632" spans="1:17" ht="55.5" customHeight="1" x14ac:dyDescent="0.2">
      <c r="A3632" s="174" t="s">
        <v>910</v>
      </c>
      <c r="B3632" s="144" t="s">
        <v>5593</v>
      </c>
      <c r="C3632" s="146" t="s">
        <v>342</v>
      </c>
      <c r="D3632" s="146" t="s">
        <v>342</v>
      </c>
      <c r="E3632" s="151" t="s">
        <v>957</v>
      </c>
      <c r="F3632" s="440" t="s">
        <v>958</v>
      </c>
      <c r="G3632" s="146">
        <v>39111603</v>
      </c>
      <c r="H3632" s="147" t="s">
        <v>5827</v>
      </c>
      <c r="I3632" s="443">
        <v>10</v>
      </c>
      <c r="J3632" s="147" t="s">
        <v>33</v>
      </c>
      <c r="K3632" s="175">
        <v>108000000</v>
      </c>
      <c r="L3632" s="176">
        <v>1</v>
      </c>
      <c r="M3632" s="144" t="s">
        <v>268</v>
      </c>
      <c r="N3632" s="442" t="s">
        <v>5828</v>
      </c>
      <c r="O3632" s="177" t="s">
        <v>127</v>
      </c>
      <c r="P3632" s="146" t="s">
        <v>127</v>
      </c>
      <c r="Q3632" s="146" t="s">
        <v>5746</v>
      </c>
    </row>
    <row r="3633" spans="1:21" ht="55.5" customHeight="1" x14ac:dyDescent="0.2">
      <c r="A3633" s="174" t="s">
        <v>910</v>
      </c>
      <c r="B3633" s="144" t="s">
        <v>5593</v>
      </c>
      <c r="C3633" s="146" t="s">
        <v>342</v>
      </c>
      <c r="D3633" s="146" t="s">
        <v>342</v>
      </c>
      <c r="E3633" s="447" t="s">
        <v>1379</v>
      </c>
      <c r="F3633" s="440" t="s">
        <v>962</v>
      </c>
      <c r="G3633" s="146" t="s">
        <v>5829</v>
      </c>
      <c r="H3633" s="147" t="s">
        <v>5830</v>
      </c>
      <c r="I3633" s="443">
        <v>10</v>
      </c>
      <c r="J3633" s="147" t="s">
        <v>33</v>
      </c>
      <c r="K3633" s="175">
        <v>800000</v>
      </c>
      <c r="L3633" s="176">
        <v>1</v>
      </c>
      <c r="M3633" s="144" t="s">
        <v>268</v>
      </c>
      <c r="N3633" s="442" t="s">
        <v>5831</v>
      </c>
      <c r="O3633" s="177" t="s">
        <v>127</v>
      </c>
      <c r="P3633" s="146" t="s">
        <v>127</v>
      </c>
      <c r="Q3633" s="146" t="s">
        <v>5746</v>
      </c>
    </row>
    <row r="3634" spans="1:21" ht="55.5" customHeight="1" x14ac:dyDescent="0.2">
      <c r="A3634" s="146" t="s">
        <v>5832</v>
      </c>
      <c r="B3634" s="146" t="s">
        <v>5833</v>
      </c>
      <c r="C3634" s="146" t="s">
        <v>5833</v>
      </c>
      <c r="D3634" s="146" t="s">
        <v>5834</v>
      </c>
      <c r="E3634" s="151" t="s">
        <v>776</v>
      </c>
      <c r="F3634" s="440" t="s">
        <v>229</v>
      </c>
      <c r="G3634" s="146" t="s">
        <v>5620</v>
      </c>
      <c r="H3634" s="147" t="s">
        <v>229</v>
      </c>
      <c r="I3634" s="443">
        <v>16</v>
      </c>
      <c r="J3634" s="147" t="s">
        <v>33</v>
      </c>
      <c r="K3634" s="175">
        <v>600000</v>
      </c>
      <c r="L3634" s="176">
        <v>1</v>
      </c>
      <c r="M3634" s="144" t="s">
        <v>268</v>
      </c>
      <c r="N3634" s="442" t="s">
        <v>5835</v>
      </c>
      <c r="O3634" s="177" t="s">
        <v>79</v>
      </c>
      <c r="P3634" s="146" t="s">
        <v>80</v>
      </c>
      <c r="Q3634" s="146" t="s">
        <v>5624</v>
      </c>
    </row>
    <row r="3635" spans="1:21" ht="55.5" customHeight="1" x14ac:dyDescent="0.2">
      <c r="A3635" s="146" t="s">
        <v>5832</v>
      </c>
      <c r="B3635" s="146" t="s">
        <v>5833</v>
      </c>
      <c r="C3635" s="146" t="s">
        <v>5833</v>
      </c>
      <c r="D3635" s="146" t="s">
        <v>5834</v>
      </c>
      <c r="E3635" s="151" t="s">
        <v>5672</v>
      </c>
      <c r="F3635" s="440" t="s">
        <v>5673</v>
      </c>
      <c r="G3635" s="146" t="s">
        <v>5836</v>
      </c>
      <c r="H3635" s="147" t="s">
        <v>5837</v>
      </c>
      <c r="I3635" s="443">
        <v>16</v>
      </c>
      <c r="J3635" s="147" t="s">
        <v>33</v>
      </c>
      <c r="K3635" s="175">
        <v>1500000</v>
      </c>
      <c r="L3635" s="176">
        <v>1</v>
      </c>
      <c r="M3635" s="144" t="s">
        <v>34</v>
      </c>
      <c r="N3635" s="442" t="s">
        <v>5838</v>
      </c>
      <c r="O3635" s="177" t="s">
        <v>36</v>
      </c>
      <c r="P3635" s="146" t="s">
        <v>79</v>
      </c>
      <c r="Q3635" s="138" t="s">
        <v>37</v>
      </c>
    </row>
    <row r="3636" spans="1:21" ht="55.5" customHeight="1" x14ac:dyDescent="0.2">
      <c r="A3636" s="146" t="s">
        <v>5839</v>
      </c>
      <c r="B3636" s="146" t="s">
        <v>5840</v>
      </c>
      <c r="C3636" s="146" t="s">
        <v>402</v>
      </c>
      <c r="D3636" s="146" t="s">
        <v>5841</v>
      </c>
      <c r="E3636" s="151" t="s">
        <v>842</v>
      </c>
      <c r="F3636" s="440" t="s">
        <v>338</v>
      </c>
      <c r="G3636" s="146" t="s">
        <v>5842</v>
      </c>
      <c r="H3636" s="147" t="s">
        <v>5843</v>
      </c>
      <c r="I3636" s="443">
        <v>16</v>
      </c>
      <c r="J3636" s="147" t="s">
        <v>33</v>
      </c>
      <c r="K3636" s="175">
        <v>100000000</v>
      </c>
      <c r="L3636" s="176">
        <v>1</v>
      </c>
      <c r="M3636" s="144" t="s">
        <v>268</v>
      </c>
      <c r="N3636" s="442" t="s">
        <v>5844</v>
      </c>
      <c r="O3636" s="177" t="s">
        <v>79</v>
      </c>
      <c r="P3636" s="146" t="s">
        <v>80</v>
      </c>
      <c r="Q3636" s="146" t="s">
        <v>2750</v>
      </c>
    </row>
    <row r="3637" spans="1:21" ht="55.5" customHeight="1" x14ac:dyDescent="0.2">
      <c r="A3637" s="146" t="s">
        <v>5832</v>
      </c>
      <c r="B3637" s="146" t="s">
        <v>5833</v>
      </c>
      <c r="C3637" s="146" t="s">
        <v>5833</v>
      </c>
      <c r="D3637" s="146" t="s">
        <v>5834</v>
      </c>
      <c r="E3637" s="151" t="s">
        <v>3007</v>
      </c>
      <c r="F3637" s="440" t="s">
        <v>3008</v>
      </c>
      <c r="G3637" s="146">
        <v>76111501</v>
      </c>
      <c r="H3637" s="147" t="s">
        <v>5845</v>
      </c>
      <c r="I3637" s="443">
        <v>16</v>
      </c>
      <c r="J3637" s="147" t="s">
        <v>230</v>
      </c>
      <c r="K3637" s="175">
        <v>52161477.520000003</v>
      </c>
      <c r="L3637" s="176">
        <v>1</v>
      </c>
      <c r="M3637" s="144" t="s">
        <v>268</v>
      </c>
      <c r="N3637" s="442" t="s">
        <v>5846</v>
      </c>
      <c r="O3637" s="177" t="s">
        <v>127</v>
      </c>
      <c r="P3637" s="146" t="s">
        <v>127</v>
      </c>
      <c r="Q3637" s="146" t="s">
        <v>5613</v>
      </c>
    </row>
    <row r="3638" spans="1:21" ht="55.5" customHeight="1" x14ac:dyDescent="0.2">
      <c r="A3638" s="146" t="s">
        <v>5832</v>
      </c>
      <c r="B3638" s="146" t="s">
        <v>5833</v>
      </c>
      <c r="C3638" s="146" t="s">
        <v>5833</v>
      </c>
      <c r="D3638" s="146" t="s">
        <v>5834</v>
      </c>
      <c r="E3638" s="151" t="s">
        <v>3007</v>
      </c>
      <c r="F3638" s="440" t="s">
        <v>3008</v>
      </c>
      <c r="G3638" s="146">
        <v>76111501</v>
      </c>
      <c r="H3638" s="147" t="s">
        <v>5845</v>
      </c>
      <c r="I3638" s="443">
        <v>16</v>
      </c>
      <c r="J3638" s="147" t="s">
        <v>33</v>
      </c>
      <c r="K3638" s="175">
        <v>57838522.479999997</v>
      </c>
      <c r="L3638" s="176">
        <v>1</v>
      </c>
      <c r="M3638" s="144" t="s">
        <v>268</v>
      </c>
      <c r="N3638" s="442" t="s">
        <v>5847</v>
      </c>
      <c r="O3638" s="177" t="s">
        <v>36</v>
      </c>
      <c r="P3638" s="146" t="s">
        <v>79</v>
      </c>
      <c r="Q3638" s="146" t="s">
        <v>5624</v>
      </c>
    </row>
    <row r="3639" spans="1:21" ht="55.5" customHeight="1" x14ac:dyDescent="0.2">
      <c r="A3639" s="146" t="s">
        <v>5832</v>
      </c>
      <c r="B3639" s="146" t="s">
        <v>5833</v>
      </c>
      <c r="C3639" s="146" t="s">
        <v>5833</v>
      </c>
      <c r="D3639" s="146" t="s">
        <v>5834</v>
      </c>
      <c r="E3639" s="151" t="s">
        <v>3007</v>
      </c>
      <c r="F3639" s="440" t="s">
        <v>3008</v>
      </c>
      <c r="G3639" s="146">
        <v>76111501</v>
      </c>
      <c r="H3639" s="147" t="s">
        <v>5845</v>
      </c>
      <c r="I3639" s="443">
        <v>16</v>
      </c>
      <c r="J3639" s="147" t="s">
        <v>33</v>
      </c>
      <c r="K3639" s="175">
        <v>10000000</v>
      </c>
      <c r="L3639" s="176">
        <v>1</v>
      </c>
      <c r="M3639" s="144" t="s">
        <v>268</v>
      </c>
      <c r="N3639" s="442" t="s">
        <v>5848</v>
      </c>
      <c r="O3639" s="177" t="s">
        <v>1239</v>
      </c>
      <c r="P3639" s="146" t="s">
        <v>2761</v>
      </c>
      <c r="Q3639" s="146" t="s">
        <v>5613</v>
      </c>
    </row>
    <row r="3640" spans="1:21" ht="55.5" customHeight="1" x14ac:dyDescent="0.2">
      <c r="A3640" s="146" t="s">
        <v>5832</v>
      </c>
      <c r="B3640" s="146" t="s">
        <v>5833</v>
      </c>
      <c r="C3640" s="146" t="s">
        <v>5833</v>
      </c>
      <c r="D3640" s="146" t="s">
        <v>5834</v>
      </c>
      <c r="E3640" s="151" t="s">
        <v>2983</v>
      </c>
      <c r="F3640" s="440" t="s">
        <v>2984</v>
      </c>
      <c r="G3640" s="146">
        <v>72151505</v>
      </c>
      <c r="H3640" s="147" t="s">
        <v>5744</v>
      </c>
      <c r="I3640" s="443">
        <v>10</v>
      </c>
      <c r="J3640" s="147" t="s">
        <v>33</v>
      </c>
      <c r="K3640" s="175">
        <v>500000</v>
      </c>
      <c r="L3640" s="176">
        <v>1</v>
      </c>
      <c r="M3640" s="144" t="s">
        <v>268</v>
      </c>
      <c r="N3640" s="442" t="s">
        <v>5849</v>
      </c>
      <c r="O3640" s="177" t="s">
        <v>127</v>
      </c>
      <c r="P3640" s="146" t="s">
        <v>127</v>
      </c>
      <c r="Q3640" s="146" t="s">
        <v>5746</v>
      </c>
    </row>
    <row r="3641" spans="1:21" ht="55.5" customHeight="1" x14ac:dyDescent="0.2">
      <c r="A3641" s="146" t="s">
        <v>5832</v>
      </c>
      <c r="B3641" s="146" t="s">
        <v>5833</v>
      </c>
      <c r="C3641" s="146" t="s">
        <v>5833</v>
      </c>
      <c r="D3641" s="146" t="s">
        <v>5834</v>
      </c>
      <c r="E3641" s="151" t="s">
        <v>936</v>
      </c>
      <c r="F3641" s="440" t="s">
        <v>397</v>
      </c>
      <c r="G3641" s="146">
        <v>95121633</v>
      </c>
      <c r="H3641" s="147" t="s">
        <v>5850</v>
      </c>
      <c r="I3641" s="443">
        <v>10</v>
      </c>
      <c r="J3641" s="147" t="s">
        <v>33</v>
      </c>
      <c r="K3641" s="175">
        <v>1200000</v>
      </c>
      <c r="L3641" s="176">
        <v>1</v>
      </c>
      <c r="M3641" s="144" t="s">
        <v>268</v>
      </c>
      <c r="N3641" s="442" t="s">
        <v>5851</v>
      </c>
      <c r="O3641" s="177" t="s">
        <v>127</v>
      </c>
      <c r="P3641" s="146" t="s">
        <v>127</v>
      </c>
      <c r="Q3641" s="146" t="s">
        <v>5746</v>
      </c>
    </row>
    <row r="3642" spans="1:21" ht="55.5" customHeight="1" x14ac:dyDescent="0.2">
      <c r="A3642" s="146" t="s">
        <v>5852</v>
      </c>
      <c r="B3642" s="146" t="s">
        <v>5853</v>
      </c>
      <c r="C3642" s="146" t="s">
        <v>356</v>
      </c>
      <c r="D3642" s="146" t="s">
        <v>5841</v>
      </c>
      <c r="E3642" s="151" t="s">
        <v>942</v>
      </c>
      <c r="F3642" s="440" t="s">
        <v>400</v>
      </c>
      <c r="G3642" s="146" t="s">
        <v>5854</v>
      </c>
      <c r="H3642" s="147" t="s">
        <v>5855</v>
      </c>
      <c r="I3642" s="443">
        <v>16</v>
      </c>
      <c r="J3642" s="147" t="s">
        <v>33</v>
      </c>
      <c r="K3642" s="175">
        <v>120000000</v>
      </c>
      <c r="L3642" s="176">
        <v>1</v>
      </c>
      <c r="M3642" s="144" t="s">
        <v>268</v>
      </c>
      <c r="N3642" s="442" t="s">
        <v>5856</v>
      </c>
      <c r="O3642" s="177" t="s">
        <v>68</v>
      </c>
      <c r="P3642" s="146" t="s">
        <v>67</v>
      </c>
      <c r="Q3642" s="138" t="s">
        <v>37</v>
      </c>
    </row>
    <row r="3643" spans="1:21" ht="55.5" customHeight="1" x14ac:dyDescent="0.2">
      <c r="A3643" s="146" t="s">
        <v>5832</v>
      </c>
      <c r="B3643" s="146" t="s">
        <v>5833</v>
      </c>
      <c r="C3643" s="146" t="s">
        <v>356</v>
      </c>
      <c r="D3643" s="146" t="s">
        <v>5841</v>
      </c>
      <c r="E3643" s="151" t="s">
        <v>942</v>
      </c>
      <c r="F3643" s="440" t="s">
        <v>400</v>
      </c>
      <c r="G3643" s="146" t="s">
        <v>5854</v>
      </c>
      <c r="H3643" s="147" t="s">
        <v>5855</v>
      </c>
      <c r="I3643" s="443">
        <v>16</v>
      </c>
      <c r="J3643" s="147" t="s">
        <v>33</v>
      </c>
      <c r="K3643" s="175">
        <v>5000000</v>
      </c>
      <c r="L3643" s="176">
        <v>1</v>
      </c>
      <c r="M3643" s="144" t="s">
        <v>268</v>
      </c>
      <c r="N3643" s="442" t="s">
        <v>5857</v>
      </c>
      <c r="O3643" s="177" t="s">
        <v>68</v>
      </c>
      <c r="P3643" s="146" t="s">
        <v>67</v>
      </c>
      <c r="Q3643" s="138" t="s">
        <v>37</v>
      </c>
    </row>
    <row r="3644" spans="1:21" ht="55.5" customHeight="1" x14ac:dyDescent="0.2">
      <c r="A3644" s="146" t="s">
        <v>5627</v>
      </c>
      <c r="B3644" s="146" t="s">
        <v>5628</v>
      </c>
      <c r="C3644" s="146" t="s">
        <v>356</v>
      </c>
      <c r="D3644" s="146" t="s">
        <v>5841</v>
      </c>
      <c r="E3644" s="151" t="s">
        <v>942</v>
      </c>
      <c r="F3644" s="440" t="s">
        <v>400</v>
      </c>
      <c r="G3644" s="146" t="s">
        <v>5854</v>
      </c>
      <c r="H3644" s="147" t="s">
        <v>5855</v>
      </c>
      <c r="I3644" s="443">
        <v>16</v>
      </c>
      <c r="J3644" s="147" t="s">
        <v>33</v>
      </c>
      <c r="K3644" s="175">
        <v>2500000</v>
      </c>
      <c r="L3644" s="176">
        <v>1</v>
      </c>
      <c r="M3644" s="144" t="s">
        <v>268</v>
      </c>
      <c r="N3644" s="442" t="s">
        <v>5858</v>
      </c>
      <c r="O3644" s="177" t="s">
        <v>68</v>
      </c>
      <c r="P3644" s="146" t="s">
        <v>67</v>
      </c>
      <c r="Q3644" s="138" t="s">
        <v>37</v>
      </c>
    </row>
    <row r="3645" spans="1:21" ht="20.100000000000001" customHeight="1" x14ac:dyDescent="0.2">
      <c r="A3645" s="152" t="s">
        <v>5859</v>
      </c>
      <c r="B3645" s="153" t="s">
        <v>5860</v>
      </c>
      <c r="C3645" s="154"/>
      <c r="D3645" s="155"/>
      <c r="E3645" s="369" t="s">
        <v>754</v>
      </c>
      <c r="F3645" s="158" t="s">
        <v>83</v>
      </c>
      <c r="G3645" s="158">
        <v>40101700</v>
      </c>
      <c r="H3645" s="160" t="s">
        <v>5861</v>
      </c>
      <c r="I3645" s="152">
        <v>16</v>
      </c>
      <c r="J3645" s="160" t="s">
        <v>33</v>
      </c>
      <c r="K3645" s="142">
        <v>2500000</v>
      </c>
      <c r="L3645" s="143"/>
      <c r="M3645" s="153"/>
      <c r="N3645" s="369"/>
      <c r="O3645" s="430" t="s">
        <v>127</v>
      </c>
      <c r="P3645" s="158" t="s">
        <v>68</v>
      </c>
      <c r="Q3645" s="158" t="s">
        <v>1086</v>
      </c>
      <c r="U3645" s="58"/>
    </row>
    <row r="3646" spans="1:21" ht="102" x14ac:dyDescent="0.2">
      <c r="A3646" s="331" t="s">
        <v>919</v>
      </c>
      <c r="B3646" s="169" t="s">
        <v>5862</v>
      </c>
      <c r="C3646" s="151"/>
      <c r="D3646" s="164"/>
      <c r="E3646" s="372" t="s">
        <v>1072</v>
      </c>
      <c r="F3646" s="166" t="s">
        <v>91</v>
      </c>
      <c r="G3646" s="166" t="s">
        <v>5863</v>
      </c>
      <c r="H3646" s="403" t="s">
        <v>5864</v>
      </c>
      <c r="I3646" s="331">
        <v>10</v>
      </c>
      <c r="J3646" s="403" t="s">
        <v>33</v>
      </c>
      <c r="K3646" s="148">
        <v>13000000</v>
      </c>
      <c r="L3646" s="149"/>
      <c r="M3646" s="169"/>
      <c r="N3646" s="372"/>
      <c r="O3646" s="431"/>
      <c r="P3646" s="166"/>
      <c r="Q3646" s="166" t="s">
        <v>1086</v>
      </c>
    </row>
    <row r="3647" spans="1:21" ht="58.5" customHeight="1" x14ac:dyDescent="0.2">
      <c r="A3647" s="331" t="s">
        <v>919</v>
      </c>
      <c r="B3647" s="169" t="s">
        <v>1096</v>
      </c>
      <c r="C3647" s="151"/>
      <c r="D3647" s="164"/>
      <c r="E3647" s="372" t="s">
        <v>776</v>
      </c>
      <c r="F3647" s="166" t="s">
        <v>229</v>
      </c>
      <c r="G3647" s="166">
        <v>60121102</v>
      </c>
      <c r="H3647" s="403" t="s">
        <v>5865</v>
      </c>
      <c r="I3647" s="331">
        <v>10</v>
      </c>
      <c r="J3647" s="403" t="s">
        <v>230</v>
      </c>
      <c r="K3647" s="148">
        <v>55000000</v>
      </c>
      <c r="L3647" s="149"/>
      <c r="M3647" s="169"/>
      <c r="N3647" s="372"/>
      <c r="O3647" s="431" t="s">
        <v>35</v>
      </c>
      <c r="P3647" s="166" t="s">
        <v>36</v>
      </c>
      <c r="Q3647" s="166" t="s">
        <v>1086</v>
      </c>
    </row>
    <row r="3648" spans="1:21" ht="51" x14ac:dyDescent="0.2">
      <c r="A3648" s="331" t="s">
        <v>919</v>
      </c>
      <c r="B3648" s="169" t="s">
        <v>234</v>
      </c>
      <c r="C3648" s="151"/>
      <c r="D3648" s="164"/>
      <c r="E3648" s="372" t="s">
        <v>781</v>
      </c>
      <c r="F3648" s="166" t="s">
        <v>233</v>
      </c>
      <c r="G3648" s="166" t="s">
        <v>5866</v>
      </c>
      <c r="H3648" s="403" t="s">
        <v>5867</v>
      </c>
      <c r="I3648" s="331">
        <v>10</v>
      </c>
      <c r="J3648" s="403" t="s">
        <v>230</v>
      </c>
      <c r="K3648" s="148">
        <v>1792600000</v>
      </c>
      <c r="L3648" s="149"/>
      <c r="M3648" s="169"/>
      <c r="N3648" s="372"/>
      <c r="O3648" s="431" t="s">
        <v>80</v>
      </c>
      <c r="P3648" s="166" t="s">
        <v>901</v>
      </c>
      <c r="Q3648" s="166" t="s">
        <v>5868</v>
      </c>
    </row>
    <row r="3649" spans="1:17" ht="38.25" x14ac:dyDescent="0.2">
      <c r="A3649" s="331" t="s">
        <v>919</v>
      </c>
      <c r="B3649" s="169" t="s">
        <v>234</v>
      </c>
      <c r="C3649" s="151"/>
      <c r="D3649" s="164"/>
      <c r="E3649" s="372" t="s">
        <v>812</v>
      </c>
      <c r="F3649" s="166" t="s">
        <v>262</v>
      </c>
      <c r="G3649" s="166" t="s">
        <v>5869</v>
      </c>
      <c r="H3649" s="403" t="s">
        <v>5870</v>
      </c>
      <c r="I3649" s="331">
        <v>10</v>
      </c>
      <c r="J3649" s="403" t="s">
        <v>230</v>
      </c>
      <c r="K3649" s="148">
        <v>45000000</v>
      </c>
      <c r="L3649" s="149"/>
      <c r="M3649" s="169"/>
      <c r="N3649" s="372"/>
      <c r="O3649" s="431" t="s">
        <v>127</v>
      </c>
      <c r="P3649" s="166" t="s">
        <v>68</v>
      </c>
      <c r="Q3649" s="166" t="s">
        <v>1086</v>
      </c>
    </row>
    <row r="3650" spans="1:17" ht="20.100000000000001" customHeight="1" x14ac:dyDescent="0.2">
      <c r="A3650" s="331" t="s">
        <v>919</v>
      </c>
      <c r="B3650" s="169" t="s">
        <v>5871</v>
      </c>
      <c r="C3650" s="151"/>
      <c r="D3650" s="164"/>
      <c r="E3650" s="372" t="s">
        <v>1185</v>
      </c>
      <c r="F3650" s="166" t="s">
        <v>83</v>
      </c>
      <c r="G3650" s="166">
        <v>40101701</v>
      </c>
      <c r="H3650" s="403" t="s">
        <v>5872</v>
      </c>
      <c r="I3650" s="331">
        <v>10</v>
      </c>
      <c r="J3650" s="403" t="s">
        <v>33</v>
      </c>
      <c r="K3650" s="148">
        <v>110000000</v>
      </c>
      <c r="L3650" s="149"/>
      <c r="M3650" s="169"/>
      <c r="N3650" s="372"/>
      <c r="O3650" s="431" t="s">
        <v>36</v>
      </c>
      <c r="P3650" s="166" t="s">
        <v>79</v>
      </c>
      <c r="Q3650" s="166" t="s">
        <v>1086</v>
      </c>
    </row>
    <row r="3651" spans="1:17" ht="25.5" x14ac:dyDescent="0.2">
      <c r="A3651" s="331" t="s">
        <v>919</v>
      </c>
      <c r="B3651" s="169" t="s">
        <v>1281</v>
      </c>
      <c r="C3651" s="151"/>
      <c r="D3651" s="164"/>
      <c r="E3651" s="372" t="s">
        <v>1199</v>
      </c>
      <c r="F3651" s="166" t="s">
        <v>87</v>
      </c>
      <c r="G3651" s="166">
        <v>26111700</v>
      </c>
      <c r="H3651" s="403" t="s">
        <v>5873</v>
      </c>
      <c r="I3651" s="331">
        <v>10</v>
      </c>
      <c r="J3651" s="403" t="s">
        <v>33</v>
      </c>
      <c r="K3651" s="148">
        <v>10000000</v>
      </c>
      <c r="L3651" s="149"/>
      <c r="M3651" s="169"/>
      <c r="N3651" s="372"/>
      <c r="O3651" s="431" t="s">
        <v>127</v>
      </c>
      <c r="P3651" s="166" t="s">
        <v>68</v>
      </c>
      <c r="Q3651" s="166" t="s">
        <v>1086</v>
      </c>
    </row>
    <row r="3652" spans="1:17" ht="38.25" x14ac:dyDescent="0.2">
      <c r="A3652" s="331" t="s">
        <v>919</v>
      </c>
      <c r="B3652" s="169" t="s">
        <v>342</v>
      </c>
      <c r="C3652" s="151"/>
      <c r="D3652" s="164"/>
      <c r="E3652" s="372" t="s">
        <v>842</v>
      </c>
      <c r="F3652" s="166" t="s">
        <v>338</v>
      </c>
      <c r="G3652" s="166">
        <v>72101507</v>
      </c>
      <c r="H3652" s="403" t="s">
        <v>5874</v>
      </c>
      <c r="I3652" s="331">
        <v>10</v>
      </c>
      <c r="J3652" s="403" t="s">
        <v>33</v>
      </c>
      <c r="K3652" s="148">
        <v>235840000</v>
      </c>
      <c r="L3652" s="149"/>
      <c r="M3652" s="169"/>
      <c r="N3652" s="372"/>
      <c r="O3652" s="431" t="s">
        <v>36</v>
      </c>
      <c r="P3652" s="166" t="s">
        <v>79</v>
      </c>
      <c r="Q3652" s="166" t="s">
        <v>5868</v>
      </c>
    </row>
    <row r="3653" spans="1:17" ht="38.25" x14ac:dyDescent="0.2">
      <c r="A3653" s="331" t="s">
        <v>919</v>
      </c>
      <c r="B3653" s="169" t="s">
        <v>342</v>
      </c>
      <c r="C3653" s="151"/>
      <c r="D3653" s="164"/>
      <c r="E3653" s="372" t="s">
        <v>842</v>
      </c>
      <c r="F3653" s="166" t="s">
        <v>338</v>
      </c>
      <c r="G3653" s="166">
        <v>72101507</v>
      </c>
      <c r="H3653" s="403" t="s">
        <v>5875</v>
      </c>
      <c r="I3653" s="331">
        <v>10</v>
      </c>
      <c r="J3653" s="403" t="s">
        <v>33</v>
      </c>
      <c r="K3653" s="148">
        <v>850000000</v>
      </c>
      <c r="L3653" s="149"/>
      <c r="M3653" s="169"/>
      <c r="N3653" s="372"/>
      <c r="O3653" s="431" t="s">
        <v>36</v>
      </c>
      <c r="P3653" s="166" t="s">
        <v>79</v>
      </c>
      <c r="Q3653" s="166" t="s">
        <v>5868</v>
      </c>
    </row>
    <row r="3654" spans="1:17" ht="38.25" x14ac:dyDescent="0.2">
      <c r="A3654" s="331" t="s">
        <v>5859</v>
      </c>
      <c r="B3654" s="169" t="s">
        <v>342</v>
      </c>
      <c r="C3654" s="151"/>
      <c r="D3654" s="164"/>
      <c r="E3654" s="372" t="s">
        <v>842</v>
      </c>
      <c r="F3654" s="166" t="s">
        <v>338</v>
      </c>
      <c r="G3654" s="166">
        <v>72101507</v>
      </c>
      <c r="H3654" s="403" t="s">
        <v>5876</v>
      </c>
      <c r="I3654" s="331">
        <v>10</v>
      </c>
      <c r="J3654" s="403" t="s">
        <v>33</v>
      </c>
      <c r="K3654" s="148">
        <v>400000000</v>
      </c>
      <c r="L3654" s="149"/>
      <c r="M3654" s="169"/>
      <c r="N3654" s="372"/>
      <c r="O3654" s="431" t="s">
        <v>36</v>
      </c>
      <c r="P3654" s="166" t="s">
        <v>79</v>
      </c>
      <c r="Q3654" s="166" t="s">
        <v>5868</v>
      </c>
    </row>
    <row r="3655" spans="1:17" ht="25.5" x14ac:dyDescent="0.2">
      <c r="A3655" s="331" t="s">
        <v>919</v>
      </c>
      <c r="B3655" s="169" t="s">
        <v>190</v>
      </c>
      <c r="C3655" s="151"/>
      <c r="D3655" s="164"/>
      <c r="E3655" s="372" t="s">
        <v>855</v>
      </c>
      <c r="F3655" s="166" t="s">
        <v>360</v>
      </c>
      <c r="G3655" s="166">
        <v>78102203</v>
      </c>
      <c r="H3655" s="403" t="s">
        <v>5877</v>
      </c>
      <c r="I3655" s="331">
        <v>10</v>
      </c>
      <c r="J3655" s="403" t="s">
        <v>33</v>
      </c>
      <c r="K3655" s="148">
        <v>7000000</v>
      </c>
      <c r="L3655" s="149"/>
      <c r="M3655" s="169"/>
      <c r="N3655" s="372"/>
      <c r="O3655" s="431" t="s">
        <v>127</v>
      </c>
      <c r="P3655" s="166" t="s">
        <v>68</v>
      </c>
      <c r="Q3655" s="166" t="s">
        <v>1086</v>
      </c>
    </row>
    <row r="3656" spans="1:17" ht="29.25" customHeight="1" x14ac:dyDescent="0.2">
      <c r="A3656" s="331" t="s">
        <v>919</v>
      </c>
      <c r="B3656" s="169" t="s">
        <v>5878</v>
      </c>
      <c r="C3656" s="151"/>
      <c r="D3656" s="164"/>
      <c r="E3656" s="372" t="s">
        <v>858</v>
      </c>
      <c r="F3656" s="166" t="s">
        <v>363</v>
      </c>
      <c r="G3656" s="166" t="s">
        <v>5879</v>
      </c>
      <c r="H3656" s="403" t="s">
        <v>5880</v>
      </c>
      <c r="I3656" s="331">
        <v>10</v>
      </c>
      <c r="J3656" s="403" t="s">
        <v>33</v>
      </c>
      <c r="K3656" s="148">
        <v>2922160000</v>
      </c>
      <c r="L3656" s="149"/>
      <c r="M3656" s="169"/>
      <c r="N3656" s="372"/>
      <c r="O3656" s="431"/>
      <c r="P3656" s="166"/>
      <c r="Q3656" s="166"/>
    </row>
    <row r="3657" spans="1:17" ht="38.25" x14ac:dyDescent="0.2">
      <c r="A3657" s="331" t="s">
        <v>5881</v>
      </c>
      <c r="B3657" s="169" t="s">
        <v>5882</v>
      </c>
      <c r="C3657" s="151"/>
      <c r="D3657" s="164"/>
      <c r="E3657" s="372" t="s">
        <v>858</v>
      </c>
      <c r="F3657" s="166" t="s">
        <v>363</v>
      </c>
      <c r="G3657" s="166" t="s">
        <v>5879</v>
      </c>
      <c r="H3657" s="403" t="s">
        <v>5883</v>
      </c>
      <c r="I3657" s="331">
        <v>10</v>
      </c>
      <c r="J3657" s="403" t="s">
        <v>33</v>
      </c>
      <c r="K3657" s="148">
        <v>78000000</v>
      </c>
      <c r="L3657" s="149"/>
      <c r="M3657" s="169"/>
      <c r="N3657" s="372"/>
      <c r="O3657" s="431"/>
      <c r="P3657" s="166"/>
      <c r="Q3657" s="166"/>
    </row>
    <row r="3658" spans="1:17" ht="38.25" x14ac:dyDescent="0.2">
      <c r="A3658" s="331" t="s">
        <v>919</v>
      </c>
      <c r="B3658" s="169" t="s">
        <v>234</v>
      </c>
      <c r="C3658" s="151"/>
      <c r="D3658" s="164"/>
      <c r="E3658" s="372" t="s">
        <v>862</v>
      </c>
      <c r="F3658" s="166" t="s">
        <v>368</v>
      </c>
      <c r="G3658" s="166">
        <v>84131603</v>
      </c>
      <c r="H3658" s="403" t="s">
        <v>5884</v>
      </c>
      <c r="I3658" s="331">
        <v>10</v>
      </c>
      <c r="J3658" s="403" t="s">
        <v>230</v>
      </c>
      <c r="K3658" s="148">
        <v>334680000</v>
      </c>
      <c r="L3658" s="149"/>
      <c r="M3658" s="169"/>
      <c r="N3658" s="372"/>
      <c r="O3658" s="431" t="s">
        <v>80</v>
      </c>
      <c r="P3658" s="166" t="s">
        <v>901</v>
      </c>
      <c r="Q3658" s="166" t="s">
        <v>5885</v>
      </c>
    </row>
    <row r="3659" spans="1:17" ht="38.25" x14ac:dyDescent="0.2">
      <c r="A3659" s="331" t="s">
        <v>919</v>
      </c>
      <c r="B3659" s="169" t="s">
        <v>767</v>
      </c>
      <c r="C3659" s="151"/>
      <c r="D3659" s="164"/>
      <c r="E3659" s="372" t="s">
        <v>865</v>
      </c>
      <c r="F3659" s="166" t="s">
        <v>445</v>
      </c>
      <c r="G3659" s="166">
        <v>80131500</v>
      </c>
      <c r="H3659" s="403" t="s">
        <v>5886</v>
      </c>
      <c r="I3659" s="331">
        <v>10</v>
      </c>
      <c r="J3659" s="403" t="s">
        <v>230</v>
      </c>
      <c r="K3659" s="148">
        <v>22510000</v>
      </c>
      <c r="L3659" s="149"/>
      <c r="M3659" s="169"/>
      <c r="N3659" s="372"/>
      <c r="O3659" s="431" t="s">
        <v>127</v>
      </c>
      <c r="P3659" s="166" t="s">
        <v>68</v>
      </c>
      <c r="Q3659" s="166" t="s">
        <v>1086</v>
      </c>
    </row>
    <row r="3660" spans="1:17" ht="25.5" x14ac:dyDescent="0.2">
      <c r="A3660" s="331" t="s">
        <v>919</v>
      </c>
      <c r="B3660" s="169" t="s">
        <v>234</v>
      </c>
      <c r="C3660" s="151"/>
      <c r="D3660" s="164"/>
      <c r="E3660" s="372" t="s">
        <v>869</v>
      </c>
      <c r="F3660" s="166" t="s">
        <v>870</v>
      </c>
      <c r="G3660" s="166">
        <v>25191838</v>
      </c>
      <c r="H3660" s="403" t="s">
        <v>5887</v>
      </c>
      <c r="I3660" s="331">
        <v>10</v>
      </c>
      <c r="J3660" s="403" t="s">
        <v>33</v>
      </c>
      <c r="K3660" s="148">
        <v>123000000</v>
      </c>
      <c r="L3660" s="149"/>
      <c r="M3660" s="169"/>
      <c r="N3660" s="372"/>
      <c r="O3660" s="431" t="s">
        <v>127</v>
      </c>
      <c r="P3660" s="166" t="s">
        <v>68</v>
      </c>
      <c r="Q3660" s="166" t="s">
        <v>1086</v>
      </c>
    </row>
    <row r="3661" spans="1:17" ht="25.5" x14ac:dyDescent="0.2">
      <c r="A3661" s="331" t="s">
        <v>5859</v>
      </c>
      <c r="B3661" s="169" t="s">
        <v>5860</v>
      </c>
      <c r="C3661" s="151"/>
      <c r="D3661" s="164"/>
      <c r="E3661" s="372" t="s">
        <v>869</v>
      </c>
      <c r="F3661" s="166" t="s">
        <v>870</v>
      </c>
      <c r="G3661" s="166">
        <v>80101706</v>
      </c>
      <c r="H3661" s="403" t="s">
        <v>5888</v>
      </c>
      <c r="I3661" s="331">
        <v>16</v>
      </c>
      <c r="J3661" s="403" t="s">
        <v>33</v>
      </c>
      <c r="K3661" s="148">
        <v>122760000</v>
      </c>
      <c r="L3661" s="149"/>
      <c r="M3661" s="169"/>
      <c r="N3661" s="372"/>
      <c r="O3661" s="431" t="s">
        <v>127</v>
      </c>
      <c r="P3661" s="166" t="s">
        <v>68</v>
      </c>
      <c r="Q3661" s="166" t="s">
        <v>1086</v>
      </c>
    </row>
    <row r="3662" spans="1:17" ht="25.5" x14ac:dyDescent="0.2">
      <c r="A3662" s="331" t="s">
        <v>919</v>
      </c>
      <c r="B3662" s="169" t="s">
        <v>5871</v>
      </c>
      <c r="C3662" s="151"/>
      <c r="D3662" s="164"/>
      <c r="E3662" s="372" t="s">
        <v>874</v>
      </c>
      <c r="F3662" s="166" t="s">
        <v>371</v>
      </c>
      <c r="G3662" s="166">
        <v>76111500</v>
      </c>
      <c r="H3662" s="403" t="s">
        <v>5889</v>
      </c>
      <c r="I3662" s="331">
        <v>10</v>
      </c>
      <c r="J3662" s="403" t="s">
        <v>230</v>
      </c>
      <c r="K3662" s="148">
        <v>100000000</v>
      </c>
      <c r="L3662" s="149"/>
      <c r="M3662" s="169"/>
      <c r="N3662" s="372"/>
      <c r="O3662" s="431" t="s">
        <v>67</v>
      </c>
      <c r="P3662" s="166" t="s">
        <v>35</v>
      </c>
      <c r="Q3662" s="166" t="s">
        <v>1086</v>
      </c>
    </row>
    <row r="3663" spans="1:17" ht="38.25" x14ac:dyDescent="0.2">
      <c r="A3663" s="331" t="s">
        <v>919</v>
      </c>
      <c r="B3663" s="169" t="s">
        <v>234</v>
      </c>
      <c r="C3663" s="151"/>
      <c r="D3663" s="164"/>
      <c r="E3663" s="372" t="s">
        <v>880</v>
      </c>
      <c r="F3663" s="166" t="s">
        <v>374</v>
      </c>
      <c r="G3663" s="166">
        <v>78181507</v>
      </c>
      <c r="H3663" s="403" t="s">
        <v>5890</v>
      </c>
      <c r="I3663" s="331">
        <v>10</v>
      </c>
      <c r="J3663" s="403" t="s">
        <v>230</v>
      </c>
      <c r="K3663" s="148">
        <v>1710790000</v>
      </c>
      <c r="L3663" s="149"/>
      <c r="M3663" s="169"/>
      <c r="N3663" s="372"/>
      <c r="O3663" s="431" t="s">
        <v>68</v>
      </c>
      <c r="P3663" s="166" t="s">
        <v>67</v>
      </c>
      <c r="Q3663" s="166" t="s">
        <v>5885</v>
      </c>
    </row>
    <row r="3664" spans="1:17" ht="29.25" customHeight="1" x14ac:dyDescent="0.2">
      <c r="A3664" s="331" t="s">
        <v>5881</v>
      </c>
      <c r="B3664" s="169" t="s">
        <v>5882</v>
      </c>
      <c r="C3664" s="151"/>
      <c r="D3664" s="164"/>
      <c r="E3664" s="372" t="s">
        <v>880</v>
      </c>
      <c r="F3664" s="166" t="s">
        <v>374</v>
      </c>
      <c r="G3664" s="166">
        <v>78181507</v>
      </c>
      <c r="H3664" s="403" t="s">
        <v>5891</v>
      </c>
      <c r="I3664" s="331">
        <v>16</v>
      </c>
      <c r="J3664" s="403" t="s">
        <v>33</v>
      </c>
      <c r="K3664" s="148">
        <v>59250000</v>
      </c>
      <c r="L3664" s="149"/>
      <c r="M3664" s="169"/>
      <c r="N3664" s="372"/>
      <c r="O3664" s="431" t="s">
        <v>68</v>
      </c>
      <c r="P3664" s="166" t="s">
        <v>67</v>
      </c>
      <c r="Q3664" s="166" t="s">
        <v>5885</v>
      </c>
    </row>
    <row r="3665" spans="1:21" ht="51" x14ac:dyDescent="0.2">
      <c r="A3665" s="331" t="s">
        <v>919</v>
      </c>
      <c r="B3665" s="169" t="s">
        <v>5878</v>
      </c>
      <c r="C3665" s="151"/>
      <c r="D3665" s="164"/>
      <c r="E3665" s="372" t="s">
        <v>936</v>
      </c>
      <c r="F3665" s="166" t="s">
        <v>397</v>
      </c>
      <c r="G3665" s="166">
        <v>76121501</v>
      </c>
      <c r="H3665" s="403" t="s">
        <v>5892</v>
      </c>
      <c r="I3665" s="331">
        <v>10</v>
      </c>
      <c r="J3665" s="403" t="s">
        <v>33</v>
      </c>
      <c r="K3665" s="148">
        <v>112670000</v>
      </c>
      <c r="L3665" s="149"/>
      <c r="M3665" s="169"/>
      <c r="N3665" s="372"/>
      <c r="O3665" s="431"/>
      <c r="P3665" s="166"/>
      <c r="Q3665" s="166"/>
    </row>
    <row r="3666" spans="1:21" ht="51" x14ac:dyDescent="0.2">
      <c r="A3666" s="331" t="s">
        <v>5881</v>
      </c>
      <c r="B3666" s="169" t="s">
        <v>5882</v>
      </c>
      <c r="C3666" s="151"/>
      <c r="D3666" s="164"/>
      <c r="E3666" s="372" t="s">
        <v>936</v>
      </c>
      <c r="F3666" s="166" t="s">
        <v>397</v>
      </c>
      <c r="G3666" s="166">
        <v>76121501</v>
      </c>
      <c r="H3666" s="403" t="s">
        <v>5892</v>
      </c>
      <c r="I3666" s="331">
        <v>10</v>
      </c>
      <c r="J3666" s="403" t="s">
        <v>33</v>
      </c>
      <c r="K3666" s="148">
        <v>8500000</v>
      </c>
      <c r="L3666" s="149"/>
      <c r="M3666" s="169"/>
      <c r="N3666" s="372"/>
      <c r="O3666" s="431"/>
      <c r="P3666" s="166"/>
      <c r="Q3666" s="166"/>
    </row>
    <row r="3667" spans="1:21" ht="25.5" x14ac:dyDescent="0.2">
      <c r="A3667" s="331" t="s">
        <v>919</v>
      </c>
      <c r="B3667" s="169" t="s">
        <v>356</v>
      </c>
      <c r="C3667" s="151"/>
      <c r="D3667" s="164"/>
      <c r="E3667" s="372" t="s">
        <v>947</v>
      </c>
      <c r="F3667" s="166" t="s">
        <v>406</v>
      </c>
      <c r="G3667" s="166">
        <v>80141628</v>
      </c>
      <c r="H3667" s="403" t="s">
        <v>5893</v>
      </c>
      <c r="I3667" s="331">
        <v>10</v>
      </c>
      <c r="J3667" s="403" t="s">
        <v>33</v>
      </c>
      <c r="K3667" s="148">
        <v>20000000</v>
      </c>
      <c r="L3667" s="149"/>
      <c r="M3667" s="169"/>
      <c r="N3667" s="372"/>
      <c r="O3667" s="431"/>
      <c r="P3667" s="166"/>
      <c r="Q3667" s="166"/>
    </row>
    <row r="3668" spans="1:21" ht="38.25" x14ac:dyDescent="0.2">
      <c r="A3668" s="331" t="s">
        <v>5881</v>
      </c>
      <c r="B3668" s="169" t="s">
        <v>5882</v>
      </c>
      <c r="C3668" s="151"/>
      <c r="D3668" s="164"/>
      <c r="E3668" s="372" t="s">
        <v>947</v>
      </c>
      <c r="F3668" s="166" t="s">
        <v>406</v>
      </c>
      <c r="G3668" s="166">
        <v>80141628</v>
      </c>
      <c r="H3668" s="403" t="s">
        <v>5894</v>
      </c>
      <c r="I3668" s="331">
        <v>16</v>
      </c>
      <c r="J3668" s="403" t="s">
        <v>33</v>
      </c>
      <c r="K3668" s="148">
        <v>1500000</v>
      </c>
      <c r="L3668" s="149"/>
      <c r="M3668" s="169"/>
      <c r="N3668" s="372"/>
      <c r="O3668" s="431"/>
      <c r="P3668" s="166"/>
      <c r="Q3668" s="166"/>
    </row>
    <row r="3669" spans="1:21" ht="38.25" x14ac:dyDescent="0.2">
      <c r="A3669" s="331" t="s">
        <v>5895</v>
      </c>
      <c r="B3669" s="169" t="s">
        <v>5896</v>
      </c>
      <c r="C3669" s="151"/>
      <c r="D3669" s="164"/>
      <c r="E3669" s="372" t="s">
        <v>947</v>
      </c>
      <c r="F3669" s="166" t="s">
        <v>406</v>
      </c>
      <c r="G3669" s="166">
        <v>80141628</v>
      </c>
      <c r="H3669" s="403" t="s">
        <v>5897</v>
      </c>
      <c r="I3669" s="331">
        <v>10</v>
      </c>
      <c r="J3669" s="403" t="s">
        <v>33</v>
      </c>
      <c r="K3669" s="148">
        <v>7000000</v>
      </c>
      <c r="L3669" s="149"/>
      <c r="M3669" s="169"/>
      <c r="N3669" s="372"/>
      <c r="O3669" s="431"/>
      <c r="P3669" s="166"/>
      <c r="Q3669" s="166"/>
    </row>
    <row r="3670" spans="1:21" ht="25.5" x14ac:dyDescent="0.2">
      <c r="A3670" s="331" t="s">
        <v>919</v>
      </c>
      <c r="B3670" s="169" t="s">
        <v>5878</v>
      </c>
      <c r="C3670" s="151"/>
      <c r="D3670" s="164"/>
      <c r="E3670" s="372" t="s">
        <v>952</v>
      </c>
      <c r="F3670" s="166" t="s">
        <v>409</v>
      </c>
      <c r="G3670" s="166">
        <v>93161602</v>
      </c>
      <c r="H3670" s="403" t="s">
        <v>5898</v>
      </c>
      <c r="I3670" s="331">
        <v>10</v>
      </c>
      <c r="J3670" s="403" t="s">
        <v>33</v>
      </c>
      <c r="K3670" s="148">
        <v>343580000</v>
      </c>
      <c r="L3670" s="149"/>
      <c r="M3670" s="169"/>
      <c r="N3670" s="372"/>
      <c r="O3670" s="431"/>
      <c r="P3670" s="166"/>
      <c r="Q3670" s="166"/>
    </row>
    <row r="3671" spans="1:21" ht="20.100000000000001" customHeight="1" x14ac:dyDescent="0.2">
      <c r="A3671" s="331" t="s">
        <v>919</v>
      </c>
      <c r="B3671" s="169" t="s">
        <v>5878</v>
      </c>
      <c r="C3671" s="151"/>
      <c r="D3671" s="164"/>
      <c r="E3671" s="372" t="s">
        <v>957</v>
      </c>
      <c r="F3671" s="166" t="s">
        <v>958</v>
      </c>
      <c r="G3671" s="166">
        <v>39111608</v>
      </c>
      <c r="H3671" s="403" t="s">
        <v>5899</v>
      </c>
      <c r="I3671" s="331">
        <v>10</v>
      </c>
      <c r="J3671" s="403" t="s">
        <v>33</v>
      </c>
      <c r="K3671" s="148">
        <v>208610000</v>
      </c>
      <c r="L3671" s="149"/>
      <c r="M3671" s="169"/>
      <c r="N3671" s="372"/>
      <c r="O3671" s="431"/>
      <c r="P3671" s="166"/>
      <c r="Q3671" s="166"/>
    </row>
    <row r="3672" spans="1:21" ht="20.100000000000001" customHeight="1" x14ac:dyDescent="0.2">
      <c r="A3672" s="331" t="s">
        <v>5881</v>
      </c>
      <c r="B3672" s="169" t="s">
        <v>5882</v>
      </c>
      <c r="C3672" s="151"/>
      <c r="D3672" s="164"/>
      <c r="E3672" s="372" t="s">
        <v>957</v>
      </c>
      <c r="F3672" s="166" t="s">
        <v>958</v>
      </c>
      <c r="G3672" s="166">
        <v>39111608</v>
      </c>
      <c r="H3672" s="403" t="s">
        <v>5899</v>
      </c>
      <c r="I3672" s="331">
        <v>10</v>
      </c>
      <c r="J3672" s="403" t="s">
        <v>33</v>
      </c>
      <c r="K3672" s="148">
        <v>11000000</v>
      </c>
      <c r="L3672" s="149"/>
      <c r="M3672" s="169"/>
      <c r="N3672" s="372"/>
      <c r="O3672" s="431"/>
      <c r="P3672" s="166"/>
      <c r="Q3672" s="166"/>
    </row>
    <row r="3673" spans="1:21" ht="25.5" x14ac:dyDescent="0.2">
      <c r="A3673" s="331" t="s">
        <v>919</v>
      </c>
      <c r="B3673" s="169" t="s">
        <v>5878</v>
      </c>
      <c r="C3673" s="151"/>
      <c r="D3673" s="164"/>
      <c r="E3673" s="372" t="s">
        <v>5900</v>
      </c>
      <c r="F3673" s="166" t="s">
        <v>962</v>
      </c>
      <c r="G3673" s="166">
        <v>93161602</v>
      </c>
      <c r="H3673" s="403" t="s">
        <v>5901</v>
      </c>
      <c r="I3673" s="331">
        <v>10</v>
      </c>
      <c r="J3673" s="403" t="s">
        <v>33</v>
      </c>
      <c r="K3673" s="148">
        <v>6070000</v>
      </c>
      <c r="L3673" s="149"/>
      <c r="M3673" s="169"/>
      <c r="N3673" s="372"/>
      <c r="O3673" s="431"/>
      <c r="P3673" s="166"/>
      <c r="Q3673" s="166"/>
    </row>
    <row r="3674" spans="1:21" ht="38.25" x14ac:dyDescent="0.2">
      <c r="A3674" s="331" t="s">
        <v>5902</v>
      </c>
      <c r="B3674" s="169" t="s">
        <v>5903</v>
      </c>
      <c r="C3674" s="151"/>
      <c r="D3674" s="164"/>
      <c r="E3674" s="372" t="s">
        <v>842</v>
      </c>
      <c r="F3674" s="166" t="s">
        <v>338</v>
      </c>
      <c r="G3674" s="166">
        <v>72101507</v>
      </c>
      <c r="H3674" s="403" t="s">
        <v>5904</v>
      </c>
      <c r="I3674" s="331">
        <v>16</v>
      </c>
      <c r="J3674" s="403" t="s">
        <v>33</v>
      </c>
      <c r="K3674" s="148">
        <v>80000000</v>
      </c>
      <c r="L3674" s="149"/>
      <c r="M3674" s="169"/>
      <c r="N3674" s="372"/>
      <c r="O3674" s="431" t="s">
        <v>36</v>
      </c>
      <c r="P3674" s="166" t="s">
        <v>79</v>
      </c>
      <c r="Q3674" s="166" t="s">
        <v>5868</v>
      </c>
    </row>
    <row r="3675" spans="1:21" ht="38.25" x14ac:dyDescent="0.2">
      <c r="A3675" s="331" t="s">
        <v>5905</v>
      </c>
      <c r="B3675" s="169" t="s">
        <v>5903</v>
      </c>
      <c r="C3675" s="151"/>
      <c r="D3675" s="164"/>
      <c r="E3675" s="372" t="s">
        <v>942</v>
      </c>
      <c r="F3675" s="166" t="s">
        <v>4542</v>
      </c>
      <c r="G3675" s="166">
        <v>93141506</v>
      </c>
      <c r="H3675" s="403" t="s">
        <v>5906</v>
      </c>
      <c r="I3675" s="331">
        <v>16</v>
      </c>
      <c r="J3675" s="403"/>
      <c r="K3675" s="148">
        <v>170000000</v>
      </c>
      <c r="L3675" s="149"/>
      <c r="M3675" s="169"/>
      <c r="N3675" s="372"/>
      <c r="O3675" s="431" t="s">
        <v>67</v>
      </c>
      <c r="P3675" s="166" t="s">
        <v>35</v>
      </c>
      <c r="Q3675" s="166" t="s">
        <v>5868</v>
      </c>
    </row>
    <row r="3676" spans="1:21" ht="38.25" x14ac:dyDescent="0.2">
      <c r="A3676" s="331" t="s">
        <v>5859</v>
      </c>
      <c r="B3676" s="169" t="s">
        <v>5860</v>
      </c>
      <c r="C3676" s="151"/>
      <c r="D3676" s="164"/>
      <c r="E3676" s="372" t="s">
        <v>942</v>
      </c>
      <c r="F3676" s="166" t="s">
        <v>4542</v>
      </c>
      <c r="G3676" s="166">
        <v>93141506</v>
      </c>
      <c r="H3676" s="403" t="s">
        <v>5907</v>
      </c>
      <c r="I3676" s="331">
        <v>16</v>
      </c>
      <c r="J3676" s="403"/>
      <c r="K3676" s="148">
        <v>2000000</v>
      </c>
      <c r="L3676" s="149"/>
      <c r="M3676" s="169"/>
      <c r="N3676" s="372"/>
      <c r="O3676" s="431" t="s">
        <v>67</v>
      </c>
      <c r="P3676" s="166" t="s">
        <v>35</v>
      </c>
      <c r="Q3676" s="166" t="s">
        <v>5868</v>
      </c>
    </row>
    <row r="3677" spans="1:21" ht="38.25" x14ac:dyDescent="0.2">
      <c r="A3677" s="331" t="s">
        <v>5895</v>
      </c>
      <c r="B3677" s="169" t="s">
        <v>5896</v>
      </c>
      <c r="C3677" s="151"/>
      <c r="D3677" s="164"/>
      <c r="E3677" s="372" t="s">
        <v>942</v>
      </c>
      <c r="F3677" s="166" t="s">
        <v>4542</v>
      </c>
      <c r="G3677" s="166">
        <v>93141506</v>
      </c>
      <c r="H3677" s="403" t="s">
        <v>5908</v>
      </c>
      <c r="I3677" s="331">
        <v>16</v>
      </c>
      <c r="J3677" s="403"/>
      <c r="K3677" s="148">
        <v>9940000</v>
      </c>
      <c r="L3677" s="149"/>
      <c r="M3677" s="169"/>
      <c r="N3677" s="372"/>
      <c r="O3677" s="431" t="s">
        <v>67</v>
      </c>
      <c r="P3677" s="166" t="s">
        <v>35</v>
      </c>
      <c r="Q3677" s="166" t="s">
        <v>5868</v>
      </c>
    </row>
    <row r="3678" spans="1:21" ht="25.5" x14ac:dyDescent="0.2">
      <c r="A3678" s="331" t="s">
        <v>5902</v>
      </c>
      <c r="B3678" s="169" t="s">
        <v>5909</v>
      </c>
      <c r="C3678" s="151"/>
      <c r="D3678" s="164"/>
      <c r="E3678" s="372" t="s">
        <v>957</v>
      </c>
      <c r="F3678" s="166" t="s">
        <v>958</v>
      </c>
      <c r="G3678" s="166">
        <v>39111608</v>
      </c>
      <c r="H3678" s="403" t="s">
        <v>5910</v>
      </c>
      <c r="I3678" s="331">
        <v>10</v>
      </c>
      <c r="J3678" s="403"/>
      <c r="K3678" s="148">
        <v>160000</v>
      </c>
      <c r="L3678" s="149"/>
      <c r="M3678" s="169"/>
      <c r="N3678" s="372"/>
      <c r="O3678" s="431"/>
      <c r="P3678" s="166"/>
      <c r="Q3678" s="166"/>
    </row>
    <row r="3679" spans="1:21" ht="42" customHeight="1" x14ac:dyDescent="0.2">
      <c r="A3679" s="152" t="s">
        <v>916</v>
      </c>
      <c r="B3679" s="153" t="s">
        <v>5911</v>
      </c>
      <c r="C3679" s="208" t="s">
        <v>342</v>
      </c>
      <c r="D3679" s="208" t="s">
        <v>5912</v>
      </c>
      <c r="E3679" s="208" t="s">
        <v>858</v>
      </c>
      <c r="F3679" s="158" t="s">
        <v>363</v>
      </c>
      <c r="G3679" s="208">
        <v>83100000</v>
      </c>
      <c r="H3679" s="208" t="s">
        <v>5913</v>
      </c>
      <c r="I3679" s="152">
        <v>10</v>
      </c>
      <c r="J3679" s="160" t="s">
        <v>33</v>
      </c>
      <c r="K3679" s="448">
        <v>592000000</v>
      </c>
      <c r="L3679" s="449">
        <v>12</v>
      </c>
      <c r="M3679" s="166" t="s">
        <v>268</v>
      </c>
      <c r="N3679" s="208" t="s">
        <v>5914</v>
      </c>
      <c r="O3679" s="208" t="s">
        <v>2635</v>
      </c>
      <c r="P3679" s="208" t="s">
        <v>2635</v>
      </c>
      <c r="Q3679" s="208" t="s">
        <v>4127</v>
      </c>
      <c r="U3679" s="58"/>
    </row>
    <row r="3680" spans="1:21" ht="36.75" customHeight="1" x14ac:dyDescent="0.2">
      <c r="A3680" s="152" t="s">
        <v>916</v>
      </c>
      <c r="B3680" s="153" t="s">
        <v>5911</v>
      </c>
      <c r="C3680" s="208" t="s">
        <v>342</v>
      </c>
      <c r="D3680" s="208" t="s">
        <v>5912</v>
      </c>
      <c r="E3680" s="208" t="s">
        <v>3219</v>
      </c>
      <c r="F3680" s="166" t="s">
        <v>397</v>
      </c>
      <c r="G3680" s="225">
        <v>83101500</v>
      </c>
      <c r="H3680" s="208" t="s">
        <v>5915</v>
      </c>
      <c r="I3680" s="331">
        <v>10</v>
      </c>
      <c r="J3680" s="403" t="s">
        <v>33</v>
      </c>
      <c r="K3680" s="448">
        <v>3600000</v>
      </c>
      <c r="L3680" s="449">
        <v>12</v>
      </c>
      <c r="M3680" s="166" t="s">
        <v>268</v>
      </c>
      <c r="N3680" s="208" t="s">
        <v>5914</v>
      </c>
      <c r="O3680" s="208" t="s">
        <v>2635</v>
      </c>
      <c r="P3680" s="208" t="s">
        <v>2635</v>
      </c>
      <c r="Q3680" s="208" t="s">
        <v>5916</v>
      </c>
    </row>
    <row r="3681" spans="1:17" ht="43.5" customHeight="1" x14ac:dyDescent="0.2">
      <c r="A3681" s="152" t="s">
        <v>916</v>
      </c>
      <c r="B3681" s="153" t="s">
        <v>5911</v>
      </c>
      <c r="C3681" s="208" t="s">
        <v>342</v>
      </c>
      <c r="D3681" s="208" t="s">
        <v>5912</v>
      </c>
      <c r="E3681" s="450" t="s">
        <v>1379</v>
      </c>
      <c r="F3681" s="166" t="s">
        <v>962</v>
      </c>
      <c r="G3681" s="225">
        <v>93151510</v>
      </c>
      <c r="H3681" s="208" t="s">
        <v>5917</v>
      </c>
      <c r="I3681" s="152">
        <v>10</v>
      </c>
      <c r="J3681" s="160" t="s">
        <v>33</v>
      </c>
      <c r="K3681" s="448">
        <v>1500000</v>
      </c>
      <c r="L3681" s="449">
        <v>1</v>
      </c>
      <c r="M3681" s="166" t="s">
        <v>268</v>
      </c>
      <c r="N3681" s="208" t="s">
        <v>5914</v>
      </c>
      <c r="O3681" s="208" t="s">
        <v>2635</v>
      </c>
      <c r="P3681" s="208" t="s">
        <v>2635</v>
      </c>
      <c r="Q3681" s="208" t="s">
        <v>5916</v>
      </c>
    </row>
    <row r="3682" spans="1:17" ht="35.25" customHeight="1" x14ac:dyDescent="0.2">
      <c r="A3682" s="152" t="s">
        <v>916</v>
      </c>
      <c r="B3682" s="153" t="s">
        <v>5911</v>
      </c>
      <c r="C3682" s="208" t="s">
        <v>342</v>
      </c>
      <c r="D3682" s="208" t="s">
        <v>5912</v>
      </c>
      <c r="E3682" s="208" t="s">
        <v>952</v>
      </c>
      <c r="F3682" s="166" t="s">
        <v>409</v>
      </c>
      <c r="G3682" s="225">
        <v>93161600</v>
      </c>
      <c r="H3682" s="208" t="s">
        <v>5918</v>
      </c>
      <c r="I3682" s="331">
        <v>10</v>
      </c>
      <c r="J3682" s="403" t="s">
        <v>33</v>
      </c>
      <c r="K3682" s="448">
        <v>5600000</v>
      </c>
      <c r="L3682" s="449">
        <v>1</v>
      </c>
      <c r="M3682" s="166" t="s">
        <v>268</v>
      </c>
      <c r="N3682" s="208" t="s">
        <v>5914</v>
      </c>
      <c r="O3682" s="208" t="s">
        <v>2635</v>
      </c>
      <c r="P3682" s="208" t="s">
        <v>2635</v>
      </c>
      <c r="Q3682" s="208" t="s">
        <v>5916</v>
      </c>
    </row>
    <row r="3683" spans="1:17" ht="24.75" customHeight="1" x14ac:dyDescent="0.2">
      <c r="A3683" s="152" t="s">
        <v>916</v>
      </c>
      <c r="B3683" s="153" t="s">
        <v>5911</v>
      </c>
      <c r="C3683" s="208" t="s">
        <v>342</v>
      </c>
      <c r="D3683" s="208" t="s">
        <v>5912</v>
      </c>
      <c r="E3683" s="208" t="s">
        <v>947</v>
      </c>
      <c r="F3683" s="166" t="s">
        <v>406</v>
      </c>
      <c r="G3683" s="225">
        <v>90121500</v>
      </c>
      <c r="H3683" s="208" t="s">
        <v>5822</v>
      </c>
      <c r="I3683" s="152">
        <v>10</v>
      </c>
      <c r="J3683" s="160" t="s">
        <v>33</v>
      </c>
      <c r="K3683" s="448">
        <v>15000000</v>
      </c>
      <c r="L3683" s="449">
        <v>1</v>
      </c>
      <c r="M3683" s="166" t="s">
        <v>268</v>
      </c>
      <c r="N3683" s="208" t="s">
        <v>5919</v>
      </c>
      <c r="O3683" s="208" t="s">
        <v>2635</v>
      </c>
      <c r="P3683" s="208" t="s">
        <v>2635</v>
      </c>
      <c r="Q3683" s="208" t="s">
        <v>5916</v>
      </c>
    </row>
    <row r="3684" spans="1:17" ht="34.5" customHeight="1" x14ac:dyDescent="0.2">
      <c r="A3684" s="152" t="s">
        <v>916</v>
      </c>
      <c r="B3684" s="153" t="s">
        <v>5911</v>
      </c>
      <c r="C3684" s="208" t="s">
        <v>5636</v>
      </c>
      <c r="D3684" s="208" t="s">
        <v>5920</v>
      </c>
      <c r="E3684" s="208" t="s">
        <v>5921</v>
      </c>
      <c r="F3684" s="166" t="s">
        <v>233</v>
      </c>
      <c r="G3684" s="451">
        <v>78181701</v>
      </c>
      <c r="H3684" s="208" t="s">
        <v>5922</v>
      </c>
      <c r="I3684" s="331">
        <v>10</v>
      </c>
      <c r="J3684" s="403" t="s">
        <v>33</v>
      </c>
      <c r="K3684" s="448">
        <v>4000000</v>
      </c>
      <c r="L3684" s="449">
        <v>1</v>
      </c>
      <c r="M3684" s="166" t="s">
        <v>269</v>
      </c>
      <c r="N3684" s="208" t="s">
        <v>5914</v>
      </c>
      <c r="O3684" s="208" t="s">
        <v>2635</v>
      </c>
      <c r="P3684" s="208" t="s">
        <v>2635</v>
      </c>
      <c r="Q3684" s="208" t="s">
        <v>5916</v>
      </c>
    </row>
    <row r="3685" spans="1:17" ht="36.75" customHeight="1" x14ac:dyDescent="0.2">
      <c r="A3685" s="152" t="s">
        <v>916</v>
      </c>
      <c r="B3685" s="153" t="s">
        <v>5911</v>
      </c>
      <c r="C3685" s="208" t="s">
        <v>5636</v>
      </c>
      <c r="D3685" s="208" t="s">
        <v>5920</v>
      </c>
      <c r="E3685" s="208" t="s">
        <v>5921</v>
      </c>
      <c r="F3685" s="166" t="s">
        <v>233</v>
      </c>
      <c r="G3685" s="451">
        <v>78181701</v>
      </c>
      <c r="H3685" s="208" t="s">
        <v>5922</v>
      </c>
      <c r="I3685" s="152">
        <v>10</v>
      </c>
      <c r="J3685" s="160" t="s">
        <v>33</v>
      </c>
      <c r="K3685" s="452">
        <v>196000000</v>
      </c>
      <c r="L3685" s="449">
        <v>1</v>
      </c>
      <c r="M3685" s="166" t="s">
        <v>269</v>
      </c>
      <c r="N3685" s="208" t="s">
        <v>5914</v>
      </c>
      <c r="O3685" s="208" t="s">
        <v>2635</v>
      </c>
      <c r="P3685" s="208" t="s">
        <v>2635</v>
      </c>
      <c r="Q3685" s="208" t="s">
        <v>4127</v>
      </c>
    </row>
    <row r="3686" spans="1:17" ht="39.75" customHeight="1" x14ac:dyDescent="0.2">
      <c r="A3686" s="152" t="s">
        <v>916</v>
      </c>
      <c r="B3686" s="153" t="s">
        <v>5911</v>
      </c>
      <c r="C3686" s="208" t="s">
        <v>5636</v>
      </c>
      <c r="D3686" s="208" t="s">
        <v>5923</v>
      </c>
      <c r="E3686" s="208" t="s">
        <v>5924</v>
      </c>
      <c r="F3686" s="166" t="s">
        <v>374</v>
      </c>
      <c r="G3686" s="451">
        <v>78181500</v>
      </c>
      <c r="H3686" s="208" t="s">
        <v>5925</v>
      </c>
      <c r="I3686" s="331">
        <v>10</v>
      </c>
      <c r="J3686" s="403" t="s">
        <v>33</v>
      </c>
      <c r="K3686" s="452">
        <v>140000000</v>
      </c>
      <c r="L3686" s="449">
        <v>1</v>
      </c>
      <c r="M3686" s="166" t="s">
        <v>268</v>
      </c>
      <c r="N3686" s="208" t="s">
        <v>5914</v>
      </c>
      <c r="O3686" s="208" t="s">
        <v>2635</v>
      </c>
      <c r="P3686" s="208" t="s">
        <v>2635</v>
      </c>
      <c r="Q3686" s="208" t="s">
        <v>5916</v>
      </c>
    </row>
    <row r="3687" spans="1:17" ht="33" customHeight="1" x14ac:dyDescent="0.2">
      <c r="A3687" s="152" t="s">
        <v>916</v>
      </c>
      <c r="B3687" s="153" t="s">
        <v>5911</v>
      </c>
      <c r="C3687" s="208" t="s">
        <v>5636</v>
      </c>
      <c r="D3687" s="208" t="s">
        <v>5926</v>
      </c>
      <c r="E3687" s="208" t="s">
        <v>5924</v>
      </c>
      <c r="F3687" s="166" t="s">
        <v>374</v>
      </c>
      <c r="G3687" s="451">
        <v>78181507</v>
      </c>
      <c r="H3687" s="208" t="s">
        <v>4165</v>
      </c>
      <c r="I3687" s="152">
        <v>10</v>
      </c>
      <c r="J3687" s="160" t="s">
        <v>33</v>
      </c>
      <c r="K3687" s="452">
        <v>140000000</v>
      </c>
      <c r="L3687" s="449">
        <v>1</v>
      </c>
      <c r="M3687" s="166" t="s">
        <v>268</v>
      </c>
      <c r="N3687" s="208" t="s">
        <v>5914</v>
      </c>
      <c r="O3687" s="208" t="s">
        <v>2635</v>
      </c>
      <c r="P3687" s="208" t="s">
        <v>2635</v>
      </c>
      <c r="Q3687" s="208" t="s">
        <v>5916</v>
      </c>
    </row>
    <row r="3688" spans="1:17" ht="33.75" customHeight="1" x14ac:dyDescent="0.2">
      <c r="A3688" s="152" t="s">
        <v>916</v>
      </c>
      <c r="B3688" s="153" t="s">
        <v>5911</v>
      </c>
      <c r="C3688" s="208" t="s">
        <v>5636</v>
      </c>
      <c r="D3688" s="208" t="s">
        <v>5923</v>
      </c>
      <c r="E3688" s="208" t="s">
        <v>5924</v>
      </c>
      <c r="F3688" s="166" t="s">
        <v>374</v>
      </c>
      <c r="G3688" s="451">
        <v>78181901</v>
      </c>
      <c r="H3688" s="208" t="s">
        <v>5927</v>
      </c>
      <c r="I3688" s="331">
        <v>10</v>
      </c>
      <c r="J3688" s="403" t="s">
        <v>33</v>
      </c>
      <c r="K3688" s="452">
        <v>80000000</v>
      </c>
      <c r="L3688" s="449">
        <v>1</v>
      </c>
      <c r="M3688" s="166" t="s">
        <v>268</v>
      </c>
      <c r="N3688" s="208" t="s">
        <v>5914</v>
      </c>
      <c r="O3688" s="208" t="s">
        <v>2635</v>
      </c>
      <c r="P3688" s="208" t="s">
        <v>2635</v>
      </c>
      <c r="Q3688" s="208" t="s">
        <v>5916</v>
      </c>
    </row>
    <row r="3689" spans="1:17" ht="33.75" customHeight="1" x14ac:dyDescent="0.2">
      <c r="A3689" s="152" t="s">
        <v>916</v>
      </c>
      <c r="B3689" s="153" t="s">
        <v>5911</v>
      </c>
      <c r="C3689" s="208" t="s">
        <v>5636</v>
      </c>
      <c r="D3689" s="208" t="s">
        <v>5928</v>
      </c>
      <c r="E3689" s="208" t="s">
        <v>834</v>
      </c>
      <c r="F3689" s="166" t="s">
        <v>316</v>
      </c>
      <c r="G3689" s="451">
        <v>31162800</v>
      </c>
      <c r="H3689" s="208" t="s">
        <v>5929</v>
      </c>
      <c r="I3689" s="152">
        <v>10</v>
      </c>
      <c r="J3689" s="160" t="s">
        <v>33</v>
      </c>
      <c r="K3689" s="453">
        <v>28600000</v>
      </c>
      <c r="L3689" s="449">
        <v>1</v>
      </c>
      <c r="M3689" s="166" t="s">
        <v>34</v>
      </c>
      <c r="N3689" s="208" t="s">
        <v>5914</v>
      </c>
      <c r="O3689" s="208" t="s">
        <v>2635</v>
      </c>
      <c r="P3689" s="208" t="s">
        <v>2635</v>
      </c>
      <c r="Q3689" s="208" t="s">
        <v>5916</v>
      </c>
    </row>
    <row r="3690" spans="1:17" ht="36.75" customHeight="1" x14ac:dyDescent="0.2">
      <c r="A3690" s="152" t="s">
        <v>916</v>
      </c>
      <c r="B3690" s="153" t="s">
        <v>5911</v>
      </c>
      <c r="C3690" s="208" t="s">
        <v>5636</v>
      </c>
      <c r="D3690" s="208" t="s">
        <v>5930</v>
      </c>
      <c r="E3690" s="208" t="s">
        <v>3358</v>
      </c>
      <c r="F3690" s="166" t="s">
        <v>262</v>
      </c>
      <c r="G3690" s="451">
        <v>25172500</v>
      </c>
      <c r="H3690" s="208" t="s">
        <v>5931</v>
      </c>
      <c r="I3690" s="331">
        <v>10</v>
      </c>
      <c r="J3690" s="403" t="s">
        <v>33</v>
      </c>
      <c r="K3690" s="453">
        <v>30000000</v>
      </c>
      <c r="L3690" s="449">
        <v>1</v>
      </c>
      <c r="M3690" s="166" t="s">
        <v>34</v>
      </c>
      <c r="N3690" s="208" t="s">
        <v>5914</v>
      </c>
      <c r="O3690" s="208" t="s">
        <v>2635</v>
      </c>
      <c r="P3690" s="208" t="s">
        <v>2635</v>
      </c>
      <c r="Q3690" s="208" t="s">
        <v>5916</v>
      </c>
    </row>
    <row r="3691" spans="1:17" ht="36.75" customHeight="1" x14ac:dyDescent="0.2">
      <c r="A3691" s="152" t="s">
        <v>916</v>
      </c>
      <c r="B3691" s="153" t="s">
        <v>5911</v>
      </c>
      <c r="C3691" s="208" t="s">
        <v>356</v>
      </c>
      <c r="D3691" s="208" t="s">
        <v>5932</v>
      </c>
      <c r="E3691" s="208" t="s">
        <v>942</v>
      </c>
      <c r="F3691" s="166" t="s">
        <v>1045</v>
      </c>
      <c r="G3691" s="208">
        <v>93141514</v>
      </c>
      <c r="H3691" s="166" t="s">
        <v>1045</v>
      </c>
      <c r="I3691" s="331">
        <v>16</v>
      </c>
      <c r="J3691" s="403" t="s">
        <v>33</v>
      </c>
      <c r="K3691" s="448">
        <v>60000000</v>
      </c>
      <c r="L3691" s="454">
        <v>1</v>
      </c>
      <c r="M3691" s="166" t="s">
        <v>268</v>
      </c>
      <c r="N3691" s="208" t="s">
        <v>5933</v>
      </c>
      <c r="O3691" s="208" t="s">
        <v>2700</v>
      </c>
      <c r="P3691" s="208" t="s">
        <v>2700</v>
      </c>
      <c r="Q3691" s="208" t="s">
        <v>5916</v>
      </c>
    </row>
    <row r="3692" spans="1:17" ht="35.25" customHeight="1" x14ac:dyDescent="0.2">
      <c r="A3692" s="152" t="s">
        <v>916</v>
      </c>
      <c r="B3692" s="153" t="s">
        <v>5911</v>
      </c>
      <c r="C3692" s="208" t="s">
        <v>356</v>
      </c>
      <c r="D3692" s="208" t="s">
        <v>5932</v>
      </c>
      <c r="E3692" s="208" t="s">
        <v>2980</v>
      </c>
      <c r="F3692" s="166" t="s">
        <v>639</v>
      </c>
      <c r="G3692" s="451">
        <v>90000000</v>
      </c>
      <c r="H3692" s="208" t="s">
        <v>5934</v>
      </c>
      <c r="I3692" s="152">
        <v>10</v>
      </c>
      <c r="J3692" s="160" t="s">
        <v>33</v>
      </c>
      <c r="K3692" s="453">
        <v>20000000</v>
      </c>
      <c r="L3692" s="449">
        <v>1</v>
      </c>
      <c r="M3692" s="166" t="s">
        <v>268</v>
      </c>
      <c r="N3692" s="208" t="s">
        <v>5935</v>
      </c>
      <c r="O3692" s="208" t="s">
        <v>2700</v>
      </c>
      <c r="P3692" s="208" t="s">
        <v>2700</v>
      </c>
      <c r="Q3692" s="208" t="s">
        <v>5916</v>
      </c>
    </row>
    <row r="3693" spans="1:17" ht="35.25" customHeight="1" x14ac:dyDescent="0.2">
      <c r="A3693" s="152" t="s">
        <v>916</v>
      </c>
      <c r="B3693" s="153" t="s">
        <v>5911</v>
      </c>
      <c r="C3693" s="208" t="s">
        <v>190</v>
      </c>
      <c r="D3693" s="208" t="s">
        <v>5936</v>
      </c>
      <c r="E3693" s="208" t="s">
        <v>3007</v>
      </c>
      <c r="F3693" s="166" t="s">
        <v>371</v>
      </c>
      <c r="G3693" s="451">
        <v>72102103</v>
      </c>
      <c r="H3693" s="208" t="s">
        <v>5937</v>
      </c>
      <c r="I3693" s="331">
        <v>10</v>
      </c>
      <c r="J3693" s="403" t="s">
        <v>33</v>
      </c>
      <c r="K3693" s="453">
        <v>30000000</v>
      </c>
      <c r="L3693" s="449">
        <v>1</v>
      </c>
      <c r="M3693" s="166" t="s">
        <v>268</v>
      </c>
      <c r="N3693" s="208" t="s">
        <v>5938</v>
      </c>
      <c r="O3693" s="208" t="s">
        <v>2700</v>
      </c>
      <c r="P3693" s="208" t="s">
        <v>2700</v>
      </c>
      <c r="Q3693" s="208" t="s">
        <v>5916</v>
      </c>
    </row>
    <row r="3694" spans="1:17" ht="38.25" customHeight="1" x14ac:dyDescent="0.2">
      <c r="A3694" s="152" t="s">
        <v>916</v>
      </c>
      <c r="B3694" s="153" t="s">
        <v>5911</v>
      </c>
      <c r="C3694" s="208" t="s">
        <v>5636</v>
      </c>
      <c r="D3694" s="208" t="s">
        <v>5928</v>
      </c>
      <c r="E3694" s="208" t="s">
        <v>5939</v>
      </c>
      <c r="F3694" s="166" t="s">
        <v>240</v>
      </c>
      <c r="G3694" s="451">
        <v>47131800</v>
      </c>
      <c r="H3694" s="208" t="s">
        <v>5940</v>
      </c>
      <c r="I3694" s="152">
        <v>10</v>
      </c>
      <c r="J3694" s="160" t="s">
        <v>33</v>
      </c>
      <c r="K3694" s="453">
        <v>60000000</v>
      </c>
      <c r="L3694" s="449">
        <v>1</v>
      </c>
      <c r="M3694" s="166" t="s">
        <v>34</v>
      </c>
      <c r="N3694" s="208" t="s">
        <v>5914</v>
      </c>
      <c r="O3694" s="208" t="s">
        <v>2700</v>
      </c>
      <c r="P3694" s="208" t="s">
        <v>2700</v>
      </c>
      <c r="Q3694" s="208" t="s">
        <v>5916</v>
      </c>
    </row>
    <row r="3695" spans="1:17" ht="34.5" customHeight="1" x14ac:dyDescent="0.2">
      <c r="A3695" s="152" t="s">
        <v>916</v>
      </c>
      <c r="B3695" s="153" t="s">
        <v>5911</v>
      </c>
      <c r="C3695" s="208" t="s">
        <v>356</v>
      </c>
      <c r="D3695" s="208" t="s">
        <v>5941</v>
      </c>
      <c r="E3695" s="208" t="s">
        <v>5660</v>
      </c>
      <c r="F3695" s="166" t="s">
        <v>240</v>
      </c>
      <c r="G3695" s="451">
        <v>46191601</v>
      </c>
      <c r="H3695" s="208" t="s">
        <v>1612</v>
      </c>
      <c r="I3695" s="331">
        <v>10</v>
      </c>
      <c r="J3695" s="403" t="s">
        <v>33</v>
      </c>
      <c r="K3695" s="453">
        <v>10000000</v>
      </c>
      <c r="L3695" s="449">
        <v>1</v>
      </c>
      <c r="M3695" s="166" t="s">
        <v>268</v>
      </c>
      <c r="N3695" s="208" t="s">
        <v>5942</v>
      </c>
      <c r="O3695" s="208" t="s">
        <v>2700</v>
      </c>
      <c r="P3695" s="208" t="s">
        <v>2700</v>
      </c>
      <c r="Q3695" s="208" t="s">
        <v>5916</v>
      </c>
    </row>
    <row r="3696" spans="1:17" ht="27.75" customHeight="1" x14ac:dyDescent="0.2">
      <c r="A3696" s="152" t="s">
        <v>916</v>
      </c>
      <c r="B3696" s="153" t="s">
        <v>5911</v>
      </c>
      <c r="C3696" s="208" t="s">
        <v>356</v>
      </c>
      <c r="D3696" s="208" t="s">
        <v>5941</v>
      </c>
      <c r="E3696" s="208" t="s">
        <v>5943</v>
      </c>
      <c r="F3696" s="166" t="s">
        <v>83</v>
      </c>
      <c r="G3696" s="451">
        <v>46191601</v>
      </c>
      <c r="H3696" s="208" t="s">
        <v>5944</v>
      </c>
      <c r="I3696" s="152">
        <v>10</v>
      </c>
      <c r="J3696" s="160" t="s">
        <v>33</v>
      </c>
      <c r="K3696" s="453">
        <v>10000000</v>
      </c>
      <c r="L3696" s="449">
        <v>1</v>
      </c>
      <c r="M3696" s="166" t="s">
        <v>34</v>
      </c>
      <c r="N3696" s="208" t="s">
        <v>5942</v>
      </c>
      <c r="O3696" s="208" t="s">
        <v>2700</v>
      </c>
      <c r="P3696" s="208" t="s">
        <v>2700</v>
      </c>
      <c r="Q3696" s="208" t="s">
        <v>5916</v>
      </c>
    </row>
    <row r="3697" spans="1:17" ht="36" customHeight="1" x14ac:dyDescent="0.2">
      <c r="A3697" s="152" t="s">
        <v>916</v>
      </c>
      <c r="B3697" s="153" t="s">
        <v>5911</v>
      </c>
      <c r="C3697" s="208" t="s">
        <v>50</v>
      </c>
      <c r="D3697" s="208" t="s">
        <v>5945</v>
      </c>
      <c r="E3697" s="208" t="s">
        <v>5943</v>
      </c>
      <c r="F3697" s="166" t="s">
        <v>83</v>
      </c>
      <c r="G3697" s="451">
        <v>40101701</v>
      </c>
      <c r="H3697" s="208" t="s">
        <v>5946</v>
      </c>
      <c r="I3697" s="331">
        <v>10</v>
      </c>
      <c r="J3697" s="403" t="s">
        <v>33</v>
      </c>
      <c r="K3697" s="453">
        <v>100000000</v>
      </c>
      <c r="L3697" s="449">
        <v>1</v>
      </c>
      <c r="M3697" s="166" t="s">
        <v>34</v>
      </c>
      <c r="N3697" s="208" t="s">
        <v>5938</v>
      </c>
      <c r="O3697" s="208" t="s">
        <v>2700</v>
      </c>
      <c r="P3697" s="208" t="s">
        <v>2700</v>
      </c>
      <c r="Q3697" s="208" t="s">
        <v>5916</v>
      </c>
    </row>
    <row r="3698" spans="1:17" ht="33.75" customHeight="1" x14ac:dyDescent="0.2">
      <c r="A3698" s="152" t="s">
        <v>916</v>
      </c>
      <c r="B3698" s="153" t="s">
        <v>5911</v>
      </c>
      <c r="C3698" s="208" t="s">
        <v>5636</v>
      </c>
      <c r="D3698" s="208" t="s">
        <v>5928</v>
      </c>
      <c r="E3698" s="208" t="s">
        <v>5947</v>
      </c>
      <c r="F3698" s="166" t="s">
        <v>110</v>
      </c>
      <c r="G3698" s="451">
        <v>50000000</v>
      </c>
      <c r="H3698" s="208" t="s">
        <v>5948</v>
      </c>
      <c r="I3698" s="152">
        <v>10</v>
      </c>
      <c r="J3698" s="160" t="s">
        <v>33</v>
      </c>
      <c r="K3698" s="453">
        <v>40000000</v>
      </c>
      <c r="L3698" s="449">
        <v>1</v>
      </c>
      <c r="M3698" s="166" t="s">
        <v>34</v>
      </c>
      <c r="N3698" s="208" t="s">
        <v>5938</v>
      </c>
      <c r="O3698" s="208" t="s">
        <v>2700</v>
      </c>
      <c r="P3698" s="208" t="s">
        <v>2700</v>
      </c>
      <c r="Q3698" s="208" t="s">
        <v>5916</v>
      </c>
    </row>
    <row r="3699" spans="1:17" ht="31.5" customHeight="1" x14ac:dyDescent="0.2">
      <c r="A3699" s="152" t="s">
        <v>916</v>
      </c>
      <c r="B3699" s="153" t="s">
        <v>5911</v>
      </c>
      <c r="C3699" s="208" t="s">
        <v>5636</v>
      </c>
      <c r="D3699" s="208" t="s">
        <v>5928</v>
      </c>
      <c r="E3699" s="208" t="s">
        <v>2973</v>
      </c>
      <c r="F3699" s="166" t="s">
        <v>312</v>
      </c>
      <c r="G3699" s="208">
        <v>44121600</v>
      </c>
      <c r="H3699" s="208" t="s">
        <v>5949</v>
      </c>
      <c r="I3699" s="331">
        <v>10</v>
      </c>
      <c r="J3699" s="403" t="s">
        <v>33</v>
      </c>
      <c r="K3699" s="453">
        <v>50150000</v>
      </c>
      <c r="L3699" s="449">
        <v>1</v>
      </c>
      <c r="M3699" s="166" t="s">
        <v>34</v>
      </c>
      <c r="N3699" s="208" t="s">
        <v>5919</v>
      </c>
      <c r="O3699" s="208" t="s">
        <v>2518</v>
      </c>
      <c r="P3699" s="208" t="s">
        <v>2518</v>
      </c>
      <c r="Q3699" s="208" t="s">
        <v>5916</v>
      </c>
    </row>
    <row r="3700" spans="1:17" ht="39" customHeight="1" x14ac:dyDescent="0.2">
      <c r="A3700" s="152" t="s">
        <v>916</v>
      </c>
      <c r="B3700" s="153" t="s">
        <v>5911</v>
      </c>
      <c r="C3700" s="208" t="s">
        <v>5636</v>
      </c>
      <c r="D3700" s="208" t="s">
        <v>5928</v>
      </c>
      <c r="E3700" s="208" t="s">
        <v>3031</v>
      </c>
      <c r="F3700" s="166" t="s">
        <v>374</v>
      </c>
      <c r="G3700" s="208">
        <v>73152108</v>
      </c>
      <c r="H3700" s="208" t="s">
        <v>5950</v>
      </c>
      <c r="I3700" s="152">
        <v>10</v>
      </c>
      <c r="J3700" s="160" t="s">
        <v>33</v>
      </c>
      <c r="K3700" s="453">
        <v>97000000</v>
      </c>
      <c r="L3700" s="449">
        <v>1</v>
      </c>
      <c r="M3700" s="166" t="s">
        <v>268</v>
      </c>
      <c r="N3700" s="208" t="s">
        <v>5938</v>
      </c>
      <c r="O3700" s="208" t="s">
        <v>2518</v>
      </c>
      <c r="P3700" s="208" t="s">
        <v>2518</v>
      </c>
      <c r="Q3700" s="208" t="s">
        <v>5916</v>
      </c>
    </row>
    <row r="3701" spans="1:17" ht="37.5" customHeight="1" x14ac:dyDescent="0.2">
      <c r="A3701" s="152" t="s">
        <v>916</v>
      </c>
      <c r="B3701" s="153" t="s">
        <v>5911</v>
      </c>
      <c r="C3701" s="208" t="s">
        <v>42</v>
      </c>
      <c r="D3701" s="208" t="s">
        <v>5951</v>
      </c>
      <c r="E3701" s="208" t="s">
        <v>5924</v>
      </c>
      <c r="F3701" s="166" t="s">
        <v>374</v>
      </c>
      <c r="G3701" s="208">
        <v>81101713</v>
      </c>
      <c r="H3701" s="208" t="s">
        <v>5952</v>
      </c>
      <c r="I3701" s="331">
        <v>10</v>
      </c>
      <c r="J3701" s="403" t="s">
        <v>33</v>
      </c>
      <c r="K3701" s="453">
        <v>7000000</v>
      </c>
      <c r="L3701" s="449">
        <v>1</v>
      </c>
      <c r="M3701" s="166" t="s">
        <v>268</v>
      </c>
      <c r="N3701" s="208" t="s">
        <v>5914</v>
      </c>
      <c r="O3701" s="208" t="s">
        <v>2518</v>
      </c>
      <c r="P3701" s="208" t="s">
        <v>2518</v>
      </c>
      <c r="Q3701" s="208" t="s">
        <v>5916</v>
      </c>
    </row>
    <row r="3702" spans="1:17" ht="39" customHeight="1" x14ac:dyDescent="0.2">
      <c r="A3702" s="152" t="s">
        <v>916</v>
      </c>
      <c r="B3702" s="153" t="s">
        <v>5911</v>
      </c>
      <c r="C3702" s="208" t="s">
        <v>5636</v>
      </c>
      <c r="D3702" s="208" t="s">
        <v>5926</v>
      </c>
      <c r="E3702" s="208" t="s">
        <v>5953</v>
      </c>
      <c r="F3702" s="166" t="s">
        <v>368</v>
      </c>
      <c r="G3702" s="208">
        <v>84131503</v>
      </c>
      <c r="H3702" s="208" t="s">
        <v>5954</v>
      </c>
      <c r="I3702" s="152">
        <v>10</v>
      </c>
      <c r="J3702" s="160" t="s">
        <v>33</v>
      </c>
      <c r="K3702" s="453">
        <v>90000000</v>
      </c>
      <c r="L3702" s="449">
        <v>1</v>
      </c>
      <c r="M3702" s="166" t="s">
        <v>268</v>
      </c>
      <c r="N3702" s="208" t="s">
        <v>5914</v>
      </c>
      <c r="O3702" s="208" t="s">
        <v>2518</v>
      </c>
      <c r="P3702" s="208" t="s">
        <v>2518</v>
      </c>
      <c r="Q3702" s="208" t="s">
        <v>5916</v>
      </c>
    </row>
    <row r="3703" spans="1:17" ht="25.5" customHeight="1" x14ac:dyDescent="0.2">
      <c r="A3703" s="152" t="s">
        <v>916</v>
      </c>
      <c r="B3703" s="153" t="s">
        <v>5911</v>
      </c>
      <c r="C3703" s="208" t="s">
        <v>356</v>
      </c>
      <c r="D3703" s="208" t="s">
        <v>5955</v>
      </c>
      <c r="E3703" s="208" t="s">
        <v>834</v>
      </c>
      <c r="F3703" s="166" t="s">
        <v>316</v>
      </c>
      <c r="G3703" s="208">
        <v>46171506</v>
      </c>
      <c r="H3703" s="208" t="s">
        <v>5956</v>
      </c>
      <c r="I3703" s="331">
        <v>10</v>
      </c>
      <c r="J3703" s="403" t="s">
        <v>33</v>
      </c>
      <c r="K3703" s="453">
        <v>9000000</v>
      </c>
      <c r="L3703" s="449">
        <v>1</v>
      </c>
      <c r="M3703" s="166" t="s">
        <v>34</v>
      </c>
      <c r="N3703" s="208" t="s">
        <v>5919</v>
      </c>
      <c r="O3703" s="208" t="s">
        <v>2529</v>
      </c>
      <c r="P3703" s="208" t="s">
        <v>2529</v>
      </c>
      <c r="Q3703" s="208" t="s">
        <v>5916</v>
      </c>
    </row>
    <row r="3704" spans="1:17" ht="33" customHeight="1" x14ac:dyDescent="0.2">
      <c r="A3704" s="152" t="s">
        <v>916</v>
      </c>
      <c r="B3704" s="153" t="s">
        <v>5911</v>
      </c>
      <c r="C3704" s="208" t="s">
        <v>50</v>
      </c>
      <c r="D3704" s="208" t="s">
        <v>5945</v>
      </c>
      <c r="E3704" s="208" t="s">
        <v>5957</v>
      </c>
      <c r="F3704" s="166" t="s">
        <v>374</v>
      </c>
      <c r="G3704" s="208">
        <v>81112300</v>
      </c>
      <c r="H3704" s="208" t="s">
        <v>5958</v>
      </c>
      <c r="I3704" s="152">
        <v>10</v>
      </c>
      <c r="J3704" s="160" t="s">
        <v>33</v>
      </c>
      <c r="K3704" s="453">
        <v>20000000</v>
      </c>
      <c r="L3704" s="449">
        <v>1</v>
      </c>
      <c r="M3704" s="166" t="s">
        <v>268</v>
      </c>
      <c r="N3704" s="208" t="s">
        <v>5919</v>
      </c>
      <c r="O3704" s="208" t="s">
        <v>2529</v>
      </c>
      <c r="P3704" s="208" t="s">
        <v>2529</v>
      </c>
      <c r="Q3704" s="208" t="s">
        <v>5916</v>
      </c>
    </row>
    <row r="3705" spans="1:17" ht="29.25" customHeight="1" x14ac:dyDescent="0.2">
      <c r="A3705" s="152" t="s">
        <v>916</v>
      </c>
      <c r="B3705" s="153" t="s">
        <v>5911</v>
      </c>
      <c r="C3705" s="208" t="s">
        <v>5636</v>
      </c>
      <c r="D3705" s="208" t="s">
        <v>5928</v>
      </c>
      <c r="E3705" s="208" t="s">
        <v>2957</v>
      </c>
      <c r="F3705" s="166" t="s">
        <v>229</v>
      </c>
      <c r="G3705" s="208">
        <v>14101501</v>
      </c>
      <c r="H3705" s="208" t="s">
        <v>5959</v>
      </c>
      <c r="I3705" s="331">
        <v>10</v>
      </c>
      <c r="J3705" s="403" t="s">
        <v>33</v>
      </c>
      <c r="K3705" s="453">
        <v>30000000</v>
      </c>
      <c r="L3705" s="449">
        <v>1</v>
      </c>
      <c r="M3705" s="166" t="s">
        <v>34</v>
      </c>
      <c r="N3705" s="208" t="s">
        <v>5919</v>
      </c>
      <c r="O3705" s="208" t="s">
        <v>2529</v>
      </c>
      <c r="P3705" s="208" t="s">
        <v>2529</v>
      </c>
      <c r="Q3705" s="208" t="s">
        <v>5916</v>
      </c>
    </row>
    <row r="3706" spans="1:17" ht="38.25" customHeight="1" x14ac:dyDescent="0.2">
      <c r="A3706" s="152" t="s">
        <v>916</v>
      </c>
      <c r="B3706" s="153" t="s">
        <v>5911</v>
      </c>
      <c r="C3706" s="208" t="s">
        <v>192</v>
      </c>
      <c r="D3706" s="208" t="s">
        <v>5960</v>
      </c>
      <c r="E3706" s="208" t="s">
        <v>5961</v>
      </c>
      <c r="F3706" s="166" t="s">
        <v>350</v>
      </c>
      <c r="G3706" s="208">
        <v>78101500</v>
      </c>
      <c r="H3706" s="208" t="s">
        <v>5962</v>
      </c>
      <c r="I3706" s="152">
        <v>10</v>
      </c>
      <c r="J3706" s="160" t="s">
        <v>33</v>
      </c>
      <c r="K3706" s="453">
        <v>10000000</v>
      </c>
      <c r="L3706" s="449">
        <v>1</v>
      </c>
      <c r="M3706" s="166" t="s">
        <v>268</v>
      </c>
      <c r="N3706" s="208" t="s">
        <v>5938</v>
      </c>
      <c r="O3706" s="208" t="s">
        <v>2529</v>
      </c>
      <c r="P3706" s="208" t="s">
        <v>2529</v>
      </c>
      <c r="Q3706" s="208" t="s">
        <v>5916</v>
      </c>
    </row>
    <row r="3707" spans="1:17" ht="33.75" customHeight="1" x14ac:dyDescent="0.2">
      <c r="A3707" s="152" t="s">
        <v>916</v>
      </c>
      <c r="B3707" s="153" t="s">
        <v>5911</v>
      </c>
      <c r="C3707" s="208" t="s">
        <v>5636</v>
      </c>
      <c r="D3707" s="208" t="s">
        <v>5963</v>
      </c>
      <c r="E3707" s="208" t="s">
        <v>5964</v>
      </c>
      <c r="F3707" s="166" t="s">
        <v>5965</v>
      </c>
      <c r="G3707" s="208" t="s">
        <v>5966</v>
      </c>
      <c r="H3707" s="208" t="s">
        <v>5967</v>
      </c>
      <c r="I3707" s="331">
        <v>10</v>
      </c>
      <c r="J3707" s="403" t="s">
        <v>33</v>
      </c>
      <c r="K3707" s="453">
        <v>15000000</v>
      </c>
      <c r="L3707" s="449">
        <v>1</v>
      </c>
      <c r="M3707" s="166" t="s">
        <v>34</v>
      </c>
      <c r="N3707" s="208" t="s">
        <v>5938</v>
      </c>
      <c r="O3707" s="208" t="s">
        <v>2529</v>
      </c>
      <c r="P3707" s="208" t="s">
        <v>2529</v>
      </c>
      <c r="Q3707" s="208" t="s">
        <v>5916</v>
      </c>
    </row>
    <row r="3708" spans="1:17" ht="33" customHeight="1" x14ac:dyDescent="0.2">
      <c r="A3708" s="152" t="s">
        <v>916</v>
      </c>
      <c r="B3708" s="153" t="s">
        <v>5911</v>
      </c>
      <c r="C3708" s="208" t="s">
        <v>356</v>
      </c>
      <c r="D3708" s="208" t="s">
        <v>5941</v>
      </c>
      <c r="E3708" s="208" t="s">
        <v>5968</v>
      </c>
      <c r="F3708" s="166" t="s">
        <v>240</v>
      </c>
      <c r="G3708" s="208">
        <v>42172001</v>
      </c>
      <c r="H3708" s="208" t="s">
        <v>5969</v>
      </c>
      <c r="I3708" s="152">
        <v>10</v>
      </c>
      <c r="J3708" s="160" t="s">
        <v>33</v>
      </c>
      <c r="K3708" s="453">
        <v>8000000</v>
      </c>
      <c r="L3708" s="449">
        <v>1</v>
      </c>
      <c r="M3708" s="166" t="s">
        <v>34</v>
      </c>
      <c r="N3708" s="208" t="s">
        <v>5919</v>
      </c>
      <c r="O3708" s="208" t="s">
        <v>2521</v>
      </c>
      <c r="P3708" s="208" t="s">
        <v>2521</v>
      </c>
      <c r="Q3708" s="208" t="s">
        <v>5916</v>
      </c>
    </row>
    <row r="3709" spans="1:17" ht="39" customHeight="1" x14ac:dyDescent="0.2">
      <c r="A3709" s="152" t="s">
        <v>916</v>
      </c>
      <c r="B3709" s="153" t="s">
        <v>5911</v>
      </c>
      <c r="C3709" s="208" t="s">
        <v>5636</v>
      </c>
      <c r="D3709" s="208" t="s">
        <v>5963</v>
      </c>
      <c r="E3709" s="208" t="s">
        <v>5970</v>
      </c>
      <c r="F3709" s="166" t="s">
        <v>5971</v>
      </c>
      <c r="G3709" s="208" t="s">
        <v>5972</v>
      </c>
      <c r="H3709" s="208" t="s">
        <v>5973</v>
      </c>
      <c r="I3709" s="331">
        <v>10</v>
      </c>
      <c r="J3709" s="403" t="s">
        <v>33</v>
      </c>
      <c r="K3709" s="453">
        <v>12900000</v>
      </c>
      <c r="L3709" s="449">
        <v>1</v>
      </c>
      <c r="M3709" s="166" t="s">
        <v>34</v>
      </c>
      <c r="N3709" s="208" t="s">
        <v>5914</v>
      </c>
      <c r="O3709" s="208" t="s">
        <v>2521</v>
      </c>
      <c r="P3709" s="208" t="s">
        <v>2521</v>
      </c>
      <c r="Q3709" s="208" t="s">
        <v>5916</v>
      </c>
    </row>
    <row r="3710" spans="1:17" ht="38.25" customHeight="1" x14ac:dyDescent="0.2">
      <c r="A3710" s="152" t="s">
        <v>916</v>
      </c>
      <c r="B3710" s="153" t="s">
        <v>5911</v>
      </c>
      <c r="C3710" s="208" t="s">
        <v>714</v>
      </c>
      <c r="D3710" s="208" t="s">
        <v>5974</v>
      </c>
      <c r="E3710" s="208" t="s">
        <v>834</v>
      </c>
      <c r="F3710" s="166" t="s">
        <v>316</v>
      </c>
      <c r="G3710" s="208">
        <v>49121503</v>
      </c>
      <c r="H3710" s="208" t="s">
        <v>5975</v>
      </c>
      <c r="I3710" s="152">
        <v>10</v>
      </c>
      <c r="J3710" s="160" t="s">
        <v>33</v>
      </c>
      <c r="K3710" s="453">
        <v>20000000</v>
      </c>
      <c r="L3710" s="449">
        <v>1</v>
      </c>
      <c r="M3710" s="166" t="s">
        <v>34</v>
      </c>
      <c r="N3710" s="208" t="s">
        <v>5914</v>
      </c>
      <c r="O3710" s="208" t="s">
        <v>2521</v>
      </c>
      <c r="P3710" s="208" t="s">
        <v>2521</v>
      </c>
      <c r="Q3710" s="208" t="s">
        <v>5916</v>
      </c>
    </row>
    <row r="3711" spans="1:17" ht="36.75" customHeight="1" x14ac:dyDescent="0.2">
      <c r="A3711" s="152" t="s">
        <v>916</v>
      </c>
      <c r="B3711" s="153" t="s">
        <v>5911</v>
      </c>
      <c r="C3711" s="208" t="s">
        <v>4034</v>
      </c>
      <c r="D3711" s="208" t="s">
        <v>5976</v>
      </c>
      <c r="E3711" s="208" t="s">
        <v>5957</v>
      </c>
      <c r="F3711" s="166" t="s">
        <v>374</v>
      </c>
      <c r="G3711" s="208">
        <v>73152100</v>
      </c>
      <c r="H3711" s="208" t="s">
        <v>5977</v>
      </c>
      <c r="I3711" s="331">
        <v>10</v>
      </c>
      <c r="J3711" s="403" t="s">
        <v>33</v>
      </c>
      <c r="K3711" s="453">
        <v>15000000</v>
      </c>
      <c r="L3711" s="449">
        <v>1</v>
      </c>
      <c r="M3711" s="166" t="s">
        <v>34</v>
      </c>
      <c r="N3711" s="208" t="s">
        <v>5914</v>
      </c>
      <c r="O3711" s="208" t="s">
        <v>2521</v>
      </c>
      <c r="P3711" s="208" t="s">
        <v>2521</v>
      </c>
      <c r="Q3711" s="208" t="s">
        <v>5916</v>
      </c>
    </row>
    <row r="3712" spans="1:17" ht="46.5" customHeight="1" x14ac:dyDescent="0.2">
      <c r="A3712" s="152" t="s">
        <v>916</v>
      </c>
      <c r="B3712" s="153" t="s">
        <v>5911</v>
      </c>
      <c r="C3712" s="208" t="s">
        <v>5636</v>
      </c>
      <c r="D3712" s="208" t="s">
        <v>5926</v>
      </c>
      <c r="E3712" s="208" t="s">
        <v>5978</v>
      </c>
      <c r="F3712" s="166" t="s">
        <v>5979</v>
      </c>
      <c r="G3712" s="208" t="s">
        <v>5980</v>
      </c>
      <c r="H3712" s="208" t="s">
        <v>5981</v>
      </c>
      <c r="I3712" s="152">
        <v>10</v>
      </c>
      <c r="J3712" s="160" t="s">
        <v>33</v>
      </c>
      <c r="K3712" s="453">
        <v>31800000</v>
      </c>
      <c r="L3712" s="449">
        <v>1</v>
      </c>
      <c r="M3712" s="166" t="s">
        <v>34</v>
      </c>
      <c r="N3712" s="208" t="s">
        <v>5938</v>
      </c>
      <c r="O3712" s="208" t="s">
        <v>2527</v>
      </c>
      <c r="P3712" s="208" t="s">
        <v>2527</v>
      </c>
      <c r="Q3712" s="208" t="s">
        <v>5916</v>
      </c>
    </row>
    <row r="3713" spans="1:21" ht="33" customHeight="1" x14ac:dyDescent="0.2">
      <c r="A3713" s="152" t="s">
        <v>916</v>
      </c>
      <c r="B3713" s="153" t="s">
        <v>5911</v>
      </c>
      <c r="C3713" s="208" t="s">
        <v>342</v>
      </c>
      <c r="D3713" s="208" t="s">
        <v>5912</v>
      </c>
      <c r="E3713" s="208" t="s">
        <v>3179</v>
      </c>
      <c r="F3713" s="166" t="s">
        <v>338</v>
      </c>
      <c r="G3713" s="208">
        <v>72102900</v>
      </c>
      <c r="H3713" s="208" t="s">
        <v>5982</v>
      </c>
      <c r="I3713" s="331">
        <v>10</v>
      </c>
      <c r="J3713" s="403" t="s">
        <v>33</v>
      </c>
      <c r="K3713" s="453">
        <v>816000000</v>
      </c>
      <c r="L3713" s="449">
        <v>1</v>
      </c>
      <c r="M3713" s="166" t="s">
        <v>268</v>
      </c>
      <c r="N3713" s="208" t="s">
        <v>5938</v>
      </c>
      <c r="O3713" s="208" t="s">
        <v>2527</v>
      </c>
      <c r="P3713" s="208" t="s">
        <v>2527</v>
      </c>
      <c r="Q3713" s="208" t="s">
        <v>4127</v>
      </c>
    </row>
    <row r="3714" spans="1:21" ht="34.5" customHeight="1" x14ac:dyDescent="0.2">
      <c r="A3714" s="152" t="s">
        <v>916</v>
      </c>
      <c r="B3714" s="153" t="s">
        <v>5911</v>
      </c>
      <c r="C3714" s="208" t="s">
        <v>2012</v>
      </c>
      <c r="D3714" s="208" t="s">
        <v>5983</v>
      </c>
      <c r="E3714" s="208" t="s">
        <v>5984</v>
      </c>
      <c r="F3714" s="166" t="s">
        <v>5985</v>
      </c>
      <c r="G3714" s="208" t="s">
        <v>5986</v>
      </c>
      <c r="H3714" s="208" t="s">
        <v>5987</v>
      </c>
      <c r="I3714" s="152">
        <v>10</v>
      </c>
      <c r="J3714" s="160" t="s">
        <v>33</v>
      </c>
      <c r="K3714" s="453">
        <v>120500000</v>
      </c>
      <c r="L3714" s="449">
        <v>3</v>
      </c>
      <c r="M3714" s="166" t="s">
        <v>34</v>
      </c>
      <c r="N3714" s="208" t="s">
        <v>5988</v>
      </c>
      <c r="O3714" s="208" t="s">
        <v>2651</v>
      </c>
      <c r="P3714" s="208" t="s">
        <v>2651</v>
      </c>
      <c r="Q3714" s="208" t="s">
        <v>5916</v>
      </c>
    </row>
    <row r="3715" spans="1:21" ht="27.75" customHeight="1" x14ac:dyDescent="0.2">
      <c r="A3715" s="152" t="s">
        <v>916</v>
      </c>
      <c r="B3715" s="153" t="s">
        <v>5911</v>
      </c>
      <c r="C3715" s="208" t="s">
        <v>50</v>
      </c>
      <c r="D3715" s="208" t="s">
        <v>5945</v>
      </c>
      <c r="E3715" s="208" t="s">
        <v>3296</v>
      </c>
      <c r="F3715" s="166" t="s">
        <v>107</v>
      </c>
      <c r="G3715" s="208">
        <v>43230000</v>
      </c>
      <c r="H3715" s="208" t="s">
        <v>5989</v>
      </c>
      <c r="I3715" s="331">
        <v>10</v>
      </c>
      <c r="J3715" s="403" t="s">
        <v>33</v>
      </c>
      <c r="K3715" s="453">
        <v>20000000</v>
      </c>
      <c r="L3715" s="208">
        <v>1</v>
      </c>
      <c r="M3715" s="166" t="s">
        <v>34</v>
      </c>
      <c r="N3715" s="208" t="s">
        <v>5919</v>
      </c>
      <c r="O3715" s="208" t="s">
        <v>2651</v>
      </c>
      <c r="P3715" s="208" t="s">
        <v>2651</v>
      </c>
      <c r="Q3715" s="208" t="s">
        <v>5916</v>
      </c>
    </row>
    <row r="3716" spans="1:21" ht="34.5" customHeight="1" x14ac:dyDescent="0.2">
      <c r="A3716" s="152" t="s">
        <v>916</v>
      </c>
      <c r="B3716" s="153" t="s">
        <v>5911</v>
      </c>
      <c r="C3716" s="208" t="s">
        <v>5636</v>
      </c>
      <c r="D3716" s="208" t="s">
        <v>5923</v>
      </c>
      <c r="E3716" s="208" t="s">
        <v>5924</v>
      </c>
      <c r="F3716" s="166" t="s">
        <v>374</v>
      </c>
      <c r="G3716" s="451">
        <v>78181500</v>
      </c>
      <c r="H3716" s="208" t="s">
        <v>5925</v>
      </c>
      <c r="I3716" s="152">
        <v>10</v>
      </c>
      <c r="J3716" s="160" t="s">
        <v>33</v>
      </c>
      <c r="K3716" s="452">
        <v>290000000</v>
      </c>
      <c r="L3716" s="449">
        <v>1</v>
      </c>
      <c r="M3716" s="166" t="s">
        <v>268</v>
      </c>
      <c r="N3716" s="208" t="s">
        <v>5914</v>
      </c>
      <c r="O3716" s="208" t="s">
        <v>2651</v>
      </c>
      <c r="P3716" s="208" t="s">
        <v>2651</v>
      </c>
      <c r="Q3716" s="208" t="s">
        <v>4127</v>
      </c>
    </row>
    <row r="3717" spans="1:21" ht="35.25" customHeight="1" x14ac:dyDescent="0.2">
      <c r="A3717" s="152" t="s">
        <v>916</v>
      </c>
      <c r="B3717" s="153" t="s">
        <v>5911</v>
      </c>
      <c r="C3717" s="208" t="s">
        <v>5636</v>
      </c>
      <c r="D3717" s="208" t="s">
        <v>5920</v>
      </c>
      <c r="E3717" s="208" t="s">
        <v>5921</v>
      </c>
      <c r="F3717" s="166" t="s">
        <v>233</v>
      </c>
      <c r="G3717" s="451">
        <v>78181701</v>
      </c>
      <c r="H3717" s="208" t="s">
        <v>5922</v>
      </c>
      <c r="I3717" s="331">
        <v>10</v>
      </c>
      <c r="J3717" s="403" t="s">
        <v>33</v>
      </c>
      <c r="K3717" s="448">
        <v>250000000</v>
      </c>
      <c r="L3717" s="454">
        <v>1</v>
      </c>
      <c r="M3717" s="166" t="s">
        <v>269</v>
      </c>
      <c r="N3717" s="208" t="s">
        <v>5914</v>
      </c>
      <c r="O3717" s="208" t="s">
        <v>2651</v>
      </c>
      <c r="P3717" s="208" t="s">
        <v>2651</v>
      </c>
      <c r="Q3717" s="208" t="s">
        <v>4127</v>
      </c>
    </row>
    <row r="3718" spans="1:21" ht="37.5" customHeight="1" x14ac:dyDescent="0.2">
      <c r="A3718" s="152" t="s">
        <v>916</v>
      </c>
      <c r="B3718" s="153" t="s">
        <v>5911</v>
      </c>
      <c r="C3718" s="208" t="s">
        <v>356</v>
      </c>
      <c r="D3718" s="208" t="s">
        <v>5932</v>
      </c>
      <c r="E3718" s="208" t="s">
        <v>3179</v>
      </c>
      <c r="F3718" s="166" t="s">
        <v>338</v>
      </c>
      <c r="G3718" s="208">
        <v>72102900</v>
      </c>
      <c r="H3718" s="208" t="s">
        <v>5982</v>
      </c>
      <c r="I3718" s="331">
        <v>16</v>
      </c>
      <c r="J3718" s="403" t="s">
        <v>33</v>
      </c>
      <c r="K3718" s="448">
        <v>110000000</v>
      </c>
      <c r="L3718" s="454">
        <v>1</v>
      </c>
      <c r="M3718" s="166" t="s">
        <v>268</v>
      </c>
      <c r="N3718" s="208" t="s">
        <v>5938</v>
      </c>
      <c r="O3718" s="208" t="s">
        <v>2527</v>
      </c>
      <c r="P3718" s="208" t="s">
        <v>2527</v>
      </c>
      <c r="Q3718" s="208" t="s">
        <v>5916</v>
      </c>
    </row>
    <row r="3719" spans="1:21" s="51" customFormat="1" ht="44.25" customHeight="1" x14ac:dyDescent="0.2">
      <c r="A3719" s="137" t="s">
        <v>5990</v>
      </c>
      <c r="B3719" s="137" t="s">
        <v>5991</v>
      </c>
      <c r="C3719" s="138" t="s">
        <v>5991</v>
      </c>
      <c r="D3719" s="137" t="s">
        <v>502</v>
      </c>
      <c r="E3719" s="139" t="s">
        <v>776</v>
      </c>
      <c r="F3719" s="138" t="s">
        <v>229</v>
      </c>
      <c r="G3719" s="138">
        <v>14111800</v>
      </c>
      <c r="H3719" s="150" t="s">
        <v>5992</v>
      </c>
      <c r="I3719" s="136">
        <v>10</v>
      </c>
      <c r="J3719" s="141" t="s">
        <v>33</v>
      </c>
      <c r="K3719" s="171">
        <v>25000000</v>
      </c>
      <c r="L3719" s="172">
        <v>1</v>
      </c>
      <c r="M3719" s="137"/>
      <c r="N3719" s="139"/>
      <c r="O3719" s="138" t="s">
        <v>127</v>
      </c>
      <c r="P3719" s="138" t="s">
        <v>67</v>
      </c>
      <c r="Q3719" s="138" t="s">
        <v>4609</v>
      </c>
      <c r="U3719" s="119"/>
    </row>
    <row r="3720" spans="1:21" ht="63" customHeight="1" x14ac:dyDescent="0.2">
      <c r="A3720" s="137" t="s">
        <v>5990</v>
      </c>
      <c r="B3720" s="137" t="s">
        <v>5991</v>
      </c>
      <c r="C3720" s="138" t="s">
        <v>5991</v>
      </c>
      <c r="D3720" s="137" t="s">
        <v>502</v>
      </c>
      <c r="E3720" s="139" t="s">
        <v>776</v>
      </c>
      <c r="F3720" s="138" t="s">
        <v>229</v>
      </c>
      <c r="G3720" s="138">
        <v>14111800</v>
      </c>
      <c r="H3720" s="455" t="s">
        <v>5993</v>
      </c>
      <c r="I3720" s="174">
        <v>10</v>
      </c>
      <c r="J3720" s="147" t="s">
        <v>230</v>
      </c>
      <c r="K3720" s="175">
        <v>8000000</v>
      </c>
      <c r="L3720" s="176">
        <v>1</v>
      </c>
      <c r="M3720" s="137"/>
      <c r="N3720" s="139"/>
      <c r="O3720" s="146" t="s">
        <v>127</v>
      </c>
      <c r="P3720" s="146" t="s">
        <v>79</v>
      </c>
      <c r="Q3720" s="146" t="s">
        <v>1406</v>
      </c>
    </row>
    <row r="3721" spans="1:21" ht="55.5" customHeight="1" x14ac:dyDescent="0.2">
      <c r="A3721" s="137" t="s">
        <v>5990</v>
      </c>
      <c r="B3721" s="137" t="s">
        <v>5991</v>
      </c>
      <c r="C3721" s="138" t="s">
        <v>5991</v>
      </c>
      <c r="D3721" s="144" t="s">
        <v>234</v>
      </c>
      <c r="E3721" s="145" t="s">
        <v>781</v>
      </c>
      <c r="F3721" s="146" t="s">
        <v>233</v>
      </c>
      <c r="G3721" s="146" t="s">
        <v>5994</v>
      </c>
      <c r="H3721" s="383" t="s">
        <v>5995</v>
      </c>
      <c r="I3721" s="174">
        <v>10</v>
      </c>
      <c r="J3721" s="147" t="s">
        <v>33</v>
      </c>
      <c r="K3721" s="175">
        <v>350000000</v>
      </c>
      <c r="L3721" s="176">
        <v>1</v>
      </c>
      <c r="M3721" s="137"/>
      <c r="N3721" s="139"/>
      <c r="O3721" s="146" t="s">
        <v>127</v>
      </c>
      <c r="P3721" s="146" t="s">
        <v>67</v>
      </c>
      <c r="Q3721" s="146" t="s">
        <v>4609</v>
      </c>
    </row>
    <row r="3722" spans="1:21" ht="56.25" customHeight="1" x14ac:dyDescent="0.2">
      <c r="A3722" s="137" t="s">
        <v>5990</v>
      </c>
      <c r="B3722" s="137" t="s">
        <v>5991</v>
      </c>
      <c r="C3722" s="138" t="s">
        <v>5991</v>
      </c>
      <c r="D3722" s="144" t="s">
        <v>234</v>
      </c>
      <c r="E3722" s="145" t="s">
        <v>781</v>
      </c>
      <c r="F3722" s="146" t="s">
        <v>233</v>
      </c>
      <c r="G3722" s="146" t="s">
        <v>5994</v>
      </c>
      <c r="H3722" s="383" t="s">
        <v>5996</v>
      </c>
      <c r="I3722" s="174">
        <v>10</v>
      </c>
      <c r="J3722" s="147" t="s">
        <v>33</v>
      </c>
      <c r="K3722" s="175">
        <v>30000000</v>
      </c>
      <c r="L3722" s="176">
        <v>1</v>
      </c>
      <c r="M3722" s="137"/>
      <c r="N3722" s="139"/>
      <c r="O3722" s="146" t="s">
        <v>127</v>
      </c>
      <c r="P3722" s="146" t="s">
        <v>67</v>
      </c>
      <c r="Q3722" s="146" t="s">
        <v>4609</v>
      </c>
    </row>
    <row r="3723" spans="1:21" ht="56.25" customHeight="1" x14ac:dyDescent="0.2">
      <c r="A3723" s="137" t="s">
        <v>5990</v>
      </c>
      <c r="B3723" s="137" t="s">
        <v>5991</v>
      </c>
      <c r="C3723" s="138" t="s">
        <v>5991</v>
      </c>
      <c r="D3723" s="144" t="s">
        <v>234</v>
      </c>
      <c r="E3723" s="145" t="s">
        <v>781</v>
      </c>
      <c r="F3723" s="146" t="s">
        <v>233</v>
      </c>
      <c r="G3723" s="146" t="s">
        <v>5994</v>
      </c>
      <c r="H3723" s="383" t="s">
        <v>5997</v>
      </c>
      <c r="I3723" s="174">
        <v>10</v>
      </c>
      <c r="J3723" s="147" t="s">
        <v>33</v>
      </c>
      <c r="K3723" s="175">
        <v>28000000</v>
      </c>
      <c r="L3723" s="176">
        <v>1</v>
      </c>
      <c r="M3723" s="137"/>
      <c r="N3723" s="139"/>
      <c r="O3723" s="146" t="s">
        <v>127</v>
      </c>
      <c r="P3723" s="146" t="s">
        <v>67</v>
      </c>
      <c r="Q3723" s="146" t="s">
        <v>4609</v>
      </c>
    </row>
    <row r="3724" spans="1:21" ht="58.5" customHeight="1" x14ac:dyDescent="0.2">
      <c r="A3724" s="137" t="s">
        <v>5990</v>
      </c>
      <c r="B3724" s="137" t="s">
        <v>5991</v>
      </c>
      <c r="C3724" s="138" t="s">
        <v>5991</v>
      </c>
      <c r="D3724" s="144" t="s">
        <v>234</v>
      </c>
      <c r="E3724" s="145" t="s">
        <v>781</v>
      </c>
      <c r="F3724" s="146" t="s">
        <v>233</v>
      </c>
      <c r="G3724" s="146" t="s">
        <v>5994</v>
      </c>
      <c r="H3724" s="383" t="s">
        <v>5998</v>
      </c>
      <c r="I3724" s="174">
        <v>10</v>
      </c>
      <c r="J3724" s="147" t="s">
        <v>33</v>
      </c>
      <c r="K3724" s="175">
        <v>10200000</v>
      </c>
      <c r="L3724" s="176">
        <v>1</v>
      </c>
      <c r="M3724" s="137"/>
      <c r="N3724" s="139"/>
      <c r="O3724" s="146" t="s">
        <v>127</v>
      </c>
      <c r="P3724" s="146" t="s">
        <v>67</v>
      </c>
      <c r="Q3724" s="146" t="s">
        <v>4609</v>
      </c>
    </row>
    <row r="3725" spans="1:21" ht="42" customHeight="1" x14ac:dyDescent="0.2">
      <c r="A3725" s="137" t="s">
        <v>5990</v>
      </c>
      <c r="B3725" s="137" t="s">
        <v>5991</v>
      </c>
      <c r="C3725" s="138" t="s">
        <v>5991</v>
      </c>
      <c r="D3725" s="144" t="s">
        <v>58</v>
      </c>
      <c r="E3725" s="145" t="s">
        <v>781</v>
      </c>
      <c r="F3725" s="146" t="s">
        <v>233</v>
      </c>
      <c r="G3725" s="146" t="s">
        <v>5994</v>
      </c>
      <c r="H3725" s="383" t="s">
        <v>5999</v>
      </c>
      <c r="I3725" s="174">
        <v>10</v>
      </c>
      <c r="J3725" s="147" t="s">
        <v>33</v>
      </c>
      <c r="K3725" s="175">
        <v>3000000</v>
      </c>
      <c r="L3725" s="176">
        <v>1</v>
      </c>
      <c r="M3725" s="137"/>
      <c r="N3725" s="139"/>
      <c r="O3725" s="146" t="s">
        <v>127</v>
      </c>
      <c r="P3725" s="146" t="s">
        <v>67</v>
      </c>
      <c r="Q3725" s="146" t="s">
        <v>4609</v>
      </c>
    </row>
    <row r="3726" spans="1:21" ht="65.25" customHeight="1" x14ac:dyDescent="0.2">
      <c r="A3726" s="137" t="s">
        <v>5990</v>
      </c>
      <c r="B3726" s="137" t="s">
        <v>5991</v>
      </c>
      <c r="C3726" s="138" t="s">
        <v>5991</v>
      </c>
      <c r="D3726" s="144" t="s">
        <v>234</v>
      </c>
      <c r="E3726" s="145" t="s">
        <v>781</v>
      </c>
      <c r="F3726" s="146" t="s">
        <v>233</v>
      </c>
      <c r="G3726" s="146" t="s">
        <v>5994</v>
      </c>
      <c r="H3726" s="383" t="s">
        <v>6000</v>
      </c>
      <c r="I3726" s="174">
        <v>10</v>
      </c>
      <c r="J3726" s="147" t="s">
        <v>33</v>
      </c>
      <c r="K3726" s="175">
        <v>24000000</v>
      </c>
      <c r="L3726" s="176">
        <v>1</v>
      </c>
      <c r="M3726" s="137"/>
      <c r="N3726" s="139"/>
      <c r="O3726" s="146" t="s">
        <v>127</v>
      </c>
      <c r="P3726" s="146" t="s">
        <v>67</v>
      </c>
      <c r="Q3726" s="146" t="s">
        <v>4609</v>
      </c>
    </row>
    <row r="3727" spans="1:21" ht="58.5" customHeight="1" x14ac:dyDescent="0.2">
      <c r="A3727" s="137" t="s">
        <v>5990</v>
      </c>
      <c r="B3727" s="137" t="s">
        <v>5991</v>
      </c>
      <c r="C3727" s="138" t="s">
        <v>5991</v>
      </c>
      <c r="D3727" s="144" t="s">
        <v>234</v>
      </c>
      <c r="E3727" s="145" t="s">
        <v>781</v>
      </c>
      <c r="F3727" s="146" t="s">
        <v>233</v>
      </c>
      <c r="G3727" s="146" t="s">
        <v>5994</v>
      </c>
      <c r="H3727" s="383" t="s">
        <v>6001</v>
      </c>
      <c r="I3727" s="174">
        <v>10</v>
      </c>
      <c r="J3727" s="147" t="s">
        <v>33</v>
      </c>
      <c r="K3727" s="175">
        <v>40000000</v>
      </c>
      <c r="L3727" s="176">
        <v>1</v>
      </c>
      <c r="M3727" s="144"/>
      <c r="N3727" s="145"/>
      <c r="O3727" s="146" t="s">
        <v>127</v>
      </c>
      <c r="P3727" s="146" t="s">
        <v>67</v>
      </c>
      <c r="Q3727" s="146" t="s">
        <v>4609</v>
      </c>
    </row>
    <row r="3728" spans="1:21" ht="57.75" customHeight="1" x14ac:dyDescent="0.2">
      <c r="A3728" s="137" t="s">
        <v>5990</v>
      </c>
      <c r="B3728" s="137" t="s">
        <v>5991</v>
      </c>
      <c r="C3728" s="138" t="s">
        <v>5991</v>
      </c>
      <c r="D3728" s="144" t="s">
        <v>234</v>
      </c>
      <c r="E3728" s="145" t="s">
        <v>781</v>
      </c>
      <c r="F3728" s="146" t="s">
        <v>233</v>
      </c>
      <c r="G3728" s="146" t="s">
        <v>5994</v>
      </c>
      <c r="H3728" s="383" t="s">
        <v>6001</v>
      </c>
      <c r="I3728" s="174">
        <v>10</v>
      </c>
      <c r="J3728" s="147" t="s">
        <v>33</v>
      </c>
      <c r="K3728" s="175">
        <v>85033409.400000006</v>
      </c>
      <c r="L3728" s="176">
        <v>1</v>
      </c>
      <c r="M3728" s="144"/>
      <c r="N3728" s="145"/>
      <c r="O3728" s="146" t="s">
        <v>127</v>
      </c>
      <c r="P3728" s="146" t="s">
        <v>67</v>
      </c>
      <c r="Q3728" s="146" t="s">
        <v>4609</v>
      </c>
    </row>
    <row r="3729" spans="1:17" ht="58.5" customHeight="1" x14ac:dyDescent="0.2">
      <c r="A3729" s="137" t="s">
        <v>5990</v>
      </c>
      <c r="B3729" s="137" t="s">
        <v>5991</v>
      </c>
      <c r="C3729" s="138" t="s">
        <v>5991</v>
      </c>
      <c r="D3729" s="144" t="s">
        <v>234</v>
      </c>
      <c r="E3729" s="145" t="s">
        <v>781</v>
      </c>
      <c r="F3729" s="146" t="s">
        <v>233</v>
      </c>
      <c r="G3729" s="146" t="s">
        <v>5994</v>
      </c>
      <c r="H3729" s="383" t="s">
        <v>6002</v>
      </c>
      <c r="I3729" s="174">
        <v>10</v>
      </c>
      <c r="J3729" s="147" t="s">
        <v>33</v>
      </c>
      <c r="K3729" s="175">
        <v>407316590</v>
      </c>
      <c r="L3729" s="176">
        <v>1</v>
      </c>
      <c r="M3729" s="144"/>
      <c r="N3729" s="145"/>
      <c r="O3729" s="146" t="s">
        <v>127</v>
      </c>
      <c r="P3729" s="146" t="s">
        <v>79</v>
      </c>
      <c r="Q3729" s="146" t="s">
        <v>6003</v>
      </c>
    </row>
    <row r="3730" spans="1:17" ht="57.75" customHeight="1" x14ac:dyDescent="0.2">
      <c r="A3730" s="137" t="s">
        <v>5990</v>
      </c>
      <c r="B3730" s="137" t="s">
        <v>5991</v>
      </c>
      <c r="C3730" s="138" t="s">
        <v>5991</v>
      </c>
      <c r="D3730" s="144" t="s">
        <v>234</v>
      </c>
      <c r="E3730" s="145" t="s">
        <v>781</v>
      </c>
      <c r="F3730" s="146" t="s">
        <v>233</v>
      </c>
      <c r="G3730" s="146" t="s">
        <v>5994</v>
      </c>
      <c r="H3730" s="383" t="s">
        <v>6004</v>
      </c>
      <c r="I3730" s="174">
        <v>10</v>
      </c>
      <c r="J3730" s="147" t="s">
        <v>33</v>
      </c>
      <c r="K3730" s="175">
        <v>45000000</v>
      </c>
      <c r="L3730" s="176">
        <v>1</v>
      </c>
      <c r="M3730" s="144"/>
      <c r="N3730" s="145"/>
      <c r="O3730" s="146" t="s">
        <v>127</v>
      </c>
      <c r="P3730" s="146" t="s">
        <v>79</v>
      </c>
      <c r="Q3730" s="146" t="s">
        <v>6003</v>
      </c>
    </row>
    <row r="3731" spans="1:17" ht="60.75" customHeight="1" x14ac:dyDescent="0.2">
      <c r="A3731" s="137" t="s">
        <v>5990</v>
      </c>
      <c r="B3731" s="137" t="s">
        <v>5991</v>
      </c>
      <c r="C3731" s="138" t="s">
        <v>5991</v>
      </c>
      <c r="D3731" s="144" t="s">
        <v>234</v>
      </c>
      <c r="E3731" s="145" t="s">
        <v>781</v>
      </c>
      <c r="F3731" s="146" t="s">
        <v>233</v>
      </c>
      <c r="G3731" s="146" t="s">
        <v>5994</v>
      </c>
      <c r="H3731" s="383" t="s">
        <v>6005</v>
      </c>
      <c r="I3731" s="174">
        <v>10</v>
      </c>
      <c r="J3731" s="147" t="s">
        <v>33</v>
      </c>
      <c r="K3731" s="175">
        <v>42000000</v>
      </c>
      <c r="L3731" s="176">
        <v>1</v>
      </c>
      <c r="M3731" s="144"/>
      <c r="N3731" s="145"/>
      <c r="O3731" s="146" t="s">
        <v>127</v>
      </c>
      <c r="P3731" s="146" t="s">
        <v>79</v>
      </c>
      <c r="Q3731" s="146" t="s">
        <v>6003</v>
      </c>
    </row>
    <row r="3732" spans="1:17" ht="59.25" customHeight="1" x14ac:dyDescent="0.2">
      <c r="A3732" s="137" t="s">
        <v>5990</v>
      </c>
      <c r="B3732" s="137" t="s">
        <v>5991</v>
      </c>
      <c r="C3732" s="138" t="s">
        <v>5991</v>
      </c>
      <c r="D3732" s="144" t="s">
        <v>234</v>
      </c>
      <c r="E3732" s="145" t="s">
        <v>781</v>
      </c>
      <c r="F3732" s="146" t="s">
        <v>233</v>
      </c>
      <c r="G3732" s="146" t="s">
        <v>5994</v>
      </c>
      <c r="H3732" s="383" t="s">
        <v>6006</v>
      </c>
      <c r="I3732" s="174">
        <v>10</v>
      </c>
      <c r="J3732" s="147" t="s">
        <v>33</v>
      </c>
      <c r="K3732" s="175">
        <v>15300000</v>
      </c>
      <c r="L3732" s="176">
        <v>1</v>
      </c>
      <c r="M3732" s="144"/>
      <c r="N3732" s="145"/>
      <c r="O3732" s="146" t="s">
        <v>127</v>
      </c>
      <c r="P3732" s="146" t="s">
        <v>79</v>
      </c>
      <c r="Q3732" s="146" t="s">
        <v>6003</v>
      </c>
    </row>
    <row r="3733" spans="1:17" ht="49.5" customHeight="1" x14ac:dyDescent="0.2">
      <c r="A3733" s="137" t="s">
        <v>5990</v>
      </c>
      <c r="B3733" s="137" t="s">
        <v>5991</v>
      </c>
      <c r="C3733" s="138" t="s">
        <v>5991</v>
      </c>
      <c r="D3733" s="144" t="s">
        <v>58</v>
      </c>
      <c r="E3733" s="145" t="s">
        <v>781</v>
      </c>
      <c r="F3733" s="146" t="s">
        <v>233</v>
      </c>
      <c r="G3733" s="146" t="s">
        <v>5994</v>
      </c>
      <c r="H3733" s="383" t="s">
        <v>5999</v>
      </c>
      <c r="I3733" s="174">
        <v>10</v>
      </c>
      <c r="J3733" s="147" t="s">
        <v>33</v>
      </c>
      <c r="K3733" s="175">
        <v>4500000</v>
      </c>
      <c r="L3733" s="176">
        <v>1</v>
      </c>
      <c r="M3733" s="144"/>
      <c r="N3733" s="145"/>
      <c r="O3733" s="146" t="s">
        <v>127</v>
      </c>
      <c r="P3733" s="146" t="s">
        <v>79</v>
      </c>
      <c r="Q3733" s="146" t="s">
        <v>6003</v>
      </c>
    </row>
    <row r="3734" spans="1:17" ht="57.75" customHeight="1" x14ac:dyDescent="0.2">
      <c r="A3734" s="137" t="s">
        <v>5990</v>
      </c>
      <c r="B3734" s="137" t="s">
        <v>5991</v>
      </c>
      <c r="C3734" s="138" t="s">
        <v>5991</v>
      </c>
      <c r="D3734" s="144" t="s">
        <v>234</v>
      </c>
      <c r="E3734" s="145" t="s">
        <v>781</v>
      </c>
      <c r="F3734" s="146" t="s">
        <v>233</v>
      </c>
      <c r="G3734" s="146" t="s">
        <v>5994</v>
      </c>
      <c r="H3734" s="383" t="s">
        <v>6000</v>
      </c>
      <c r="I3734" s="174">
        <v>10</v>
      </c>
      <c r="J3734" s="147" t="s">
        <v>33</v>
      </c>
      <c r="K3734" s="175">
        <v>36000000</v>
      </c>
      <c r="L3734" s="176">
        <v>1</v>
      </c>
      <c r="M3734" s="144"/>
      <c r="N3734" s="145"/>
      <c r="O3734" s="146" t="s">
        <v>127</v>
      </c>
      <c r="P3734" s="146" t="s">
        <v>79</v>
      </c>
      <c r="Q3734" s="146" t="s">
        <v>6003</v>
      </c>
    </row>
    <row r="3735" spans="1:17" ht="57" customHeight="1" x14ac:dyDescent="0.2">
      <c r="A3735" s="137" t="s">
        <v>5990</v>
      </c>
      <c r="B3735" s="137" t="s">
        <v>5991</v>
      </c>
      <c r="C3735" s="138" t="s">
        <v>5991</v>
      </c>
      <c r="D3735" s="144" t="s">
        <v>234</v>
      </c>
      <c r="E3735" s="145" t="s">
        <v>781</v>
      </c>
      <c r="F3735" s="146" t="s">
        <v>233</v>
      </c>
      <c r="G3735" s="146" t="s">
        <v>5994</v>
      </c>
      <c r="H3735" s="383" t="s">
        <v>6001</v>
      </c>
      <c r="I3735" s="174">
        <v>10</v>
      </c>
      <c r="J3735" s="147" t="s">
        <v>33</v>
      </c>
      <c r="K3735" s="175">
        <v>60000000</v>
      </c>
      <c r="L3735" s="176">
        <v>1</v>
      </c>
      <c r="M3735" s="144"/>
      <c r="N3735" s="145"/>
      <c r="O3735" s="146" t="s">
        <v>127</v>
      </c>
      <c r="P3735" s="146" t="s">
        <v>79</v>
      </c>
      <c r="Q3735" s="146" t="s">
        <v>6003</v>
      </c>
    </row>
    <row r="3736" spans="1:17" ht="61.5" customHeight="1" x14ac:dyDescent="0.2">
      <c r="A3736" s="137" t="s">
        <v>5990</v>
      </c>
      <c r="B3736" s="137" t="s">
        <v>5991</v>
      </c>
      <c r="C3736" s="138" t="s">
        <v>5991</v>
      </c>
      <c r="D3736" s="144" t="s">
        <v>234</v>
      </c>
      <c r="E3736" s="145" t="s">
        <v>781</v>
      </c>
      <c r="F3736" s="146" t="s">
        <v>233</v>
      </c>
      <c r="G3736" s="146" t="s">
        <v>5994</v>
      </c>
      <c r="H3736" s="383" t="s">
        <v>6007</v>
      </c>
      <c r="I3736" s="174">
        <v>10</v>
      </c>
      <c r="J3736" s="147" t="s">
        <v>230</v>
      </c>
      <c r="K3736" s="175">
        <v>160000000</v>
      </c>
      <c r="L3736" s="176">
        <v>1</v>
      </c>
      <c r="M3736" s="144"/>
      <c r="N3736" s="145"/>
      <c r="O3736" s="146" t="s">
        <v>127</v>
      </c>
      <c r="P3736" s="146" t="s">
        <v>79</v>
      </c>
      <c r="Q3736" s="146" t="s">
        <v>6003</v>
      </c>
    </row>
    <row r="3737" spans="1:17" ht="73.5" customHeight="1" x14ac:dyDescent="0.2">
      <c r="A3737" s="137" t="s">
        <v>5990</v>
      </c>
      <c r="B3737" s="137" t="s">
        <v>5991</v>
      </c>
      <c r="C3737" s="138" t="s">
        <v>5991</v>
      </c>
      <c r="D3737" s="144" t="s">
        <v>234</v>
      </c>
      <c r="E3737" s="145" t="s">
        <v>781</v>
      </c>
      <c r="F3737" s="146" t="s">
        <v>233</v>
      </c>
      <c r="G3737" s="146" t="s">
        <v>5994</v>
      </c>
      <c r="H3737" s="383" t="s">
        <v>6008</v>
      </c>
      <c r="I3737" s="174">
        <v>10</v>
      </c>
      <c r="J3737" s="147" t="s">
        <v>230</v>
      </c>
      <c r="K3737" s="175">
        <v>15000000</v>
      </c>
      <c r="L3737" s="176">
        <v>1</v>
      </c>
      <c r="M3737" s="144"/>
      <c r="N3737" s="145"/>
      <c r="O3737" s="146" t="s">
        <v>127</v>
      </c>
      <c r="P3737" s="146" t="s">
        <v>79</v>
      </c>
      <c r="Q3737" s="146" t="s">
        <v>6003</v>
      </c>
    </row>
    <row r="3738" spans="1:17" ht="77.25" customHeight="1" x14ac:dyDescent="0.2">
      <c r="A3738" s="137" t="s">
        <v>5990</v>
      </c>
      <c r="B3738" s="137" t="s">
        <v>5991</v>
      </c>
      <c r="C3738" s="138" t="s">
        <v>5991</v>
      </c>
      <c r="D3738" s="144" t="s">
        <v>234</v>
      </c>
      <c r="E3738" s="145" t="s">
        <v>781</v>
      </c>
      <c r="F3738" s="146" t="s">
        <v>233</v>
      </c>
      <c r="G3738" s="146" t="s">
        <v>5994</v>
      </c>
      <c r="H3738" s="383" t="s">
        <v>6009</v>
      </c>
      <c r="I3738" s="174">
        <v>10</v>
      </c>
      <c r="J3738" s="147" t="s">
        <v>230</v>
      </c>
      <c r="K3738" s="175">
        <v>14000000</v>
      </c>
      <c r="L3738" s="176">
        <v>1</v>
      </c>
      <c r="M3738" s="144"/>
      <c r="N3738" s="145"/>
      <c r="O3738" s="146" t="s">
        <v>127</v>
      </c>
      <c r="P3738" s="146" t="s">
        <v>79</v>
      </c>
      <c r="Q3738" s="146" t="s">
        <v>6003</v>
      </c>
    </row>
    <row r="3739" spans="1:17" ht="71.25" customHeight="1" x14ac:dyDescent="0.2">
      <c r="A3739" s="137" t="s">
        <v>5990</v>
      </c>
      <c r="B3739" s="137" t="s">
        <v>5991</v>
      </c>
      <c r="C3739" s="138" t="s">
        <v>5991</v>
      </c>
      <c r="D3739" s="144" t="s">
        <v>234</v>
      </c>
      <c r="E3739" s="145" t="s">
        <v>781</v>
      </c>
      <c r="F3739" s="146" t="s">
        <v>233</v>
      </c>
      <c r="G3739" s="146" t="s">
        <v>5994</v>
      </c>
      <c r="H3739" s="383" t="s">
        <v>6010</v>
      </c>
      <c r="I3739" s="174">
        <v>10</v>
      </c>
      <c r="J3739" s="147" t="s">
        <v>230</v>
      </c>
      <c r="K3739" s="175">
        <v>5100000</v>
      </c>
      <c r="L3739" s="176">
        <v>1</v>
      </c>
      <c r="M3739" s="144"/>
      <c r="N3739" s="145"/>
      <c r="O3739" s="146" t="s">
        <v>127</v>
      </c>
      <c r="P3739" s="146" t="s">
        <v>79</v>
      </c>
      <c r="Q3739" s="146" t="s">
        <v>6003</v>
      </c>
    </row>
    <row r="3740" spans="1:17" ht="60.75" customHeight="1" x14ac:dyDescent="0.2">
      <c r="A3740" s="137" t="s">
        <v>5990</v>
      </c>
      <c r="B3740" s="137" t="s">
        <v>5991</v>
      </c>
      <c r="C3740" s="138" t="s">
        <v>5991</v>
      </c>
      <c r="D3740" s="144" t="s">
        <v>58</v>
      </c>
      <c r="E3740" s="145" t="s">
        <v>781</v>
      </c>
      <c r="F3740" s="146" t="s">
        <v>233</v>
      </c>
      <c r="G3740" s="146" t="s">
        <v>5994</v>
      </c>
      <c r="H3740" s="383" t="s">
        <v>6011</v>
      </c>
      <c r="I3740" s="174">
        <v>10</v>
      </c>
      <c r="J3740" s="147" t="s">
        <v>230</v>
      </c>
      <c r="K3740" s="175">
        <v>1500000</v>
      </c>
      <c r="L3740" s="176">
        <v>1</v>
      </c>
      <c r="M3740" s="144"/>
      <c r="N3740" s="145"/>
      <c r="O3740" s="146" t="s">
        <v>127</v>
      </c>
      <c r="P3740" s="146" t="s">
        <v>79</v>
      </c>
      <c r="Q3740" s="146" t="s">
        <v>6003</v>
      </c>
    </row>
    <row r="3741" spans="1:17" ht="73.5" customHeight="1" x14ac:dyDescent="0.2">
      <c r="A3741" s="137" t="s">
        <v>5990</v>
      </c>
      <c r="B3741" s="137" t="s">
        <v>5991</v>
      </c>
      <c r="C3741" s="138" t="s">
        <v>5991</v>
      </c>
      <c r="D3741" s="144" t="s">
        <v>234</v>
      </c>
      <c r="E3741" s="145" t="s">
        <v>781</v>
      </c>
      <c r="F3741" s="146" t="s">
        <v>233</v>
      </c>
      <c r="G3741" s="146" t="s">
        <v>5994</v>
      </c>
      <c r="H3741" s="383" t="s">
        <v>6012</v>
      </c>
      <c r="I3741" s="174">
        <v>10</v>
      </c>
      <c r="J3741" s="147" t="s">
        <v>230</v>
      </c>
      <c r="K3741" s="175">
        <v>10000000</v>
      </c>
      <c r="L3741" s="176">
        <v>1</v>
      </c>
      <c r="M3741" s="144"/>
      <c r="N3741" s="145"/>
      <c r="O3741" s="146" t="s">
        <v>127</v>
      </c>
      <c r="P3741" s="146" t="s">
        <v>79</v>
      </c>
      <c r="Q3741" s="146" t="s">
        <v>6003</v>
      </c>
    </row>
    <row r="3742" spans="1:17" ht="73.5" customHeight="1" x14ac:dyDescent="0.2">
      <c r="A3742" s="137" t="s">
        <v>5990</v>
      </c>
      <c r="B3742" s="137" t="s">
        <v>5991</v>
      </c>
      <c r="C3742" s="138" t="s">
        <v>5991</v>
      </c>
      <c r="D3742" s="144" t="s">
        <v>234</v>
      </c>
      <c r="E3742" s="145" t="s">
        <v>781</v>
      </c>
      <c r="F3742" s="146" t="s">
        <v>233</v>
      </c>
      <c r="G3742" s="146" t="s">
        <v>5994</v>
      </c>
      <c r="H3742" s="383" t="s">
        <v>6013</v>
      </c>
      <c r="I3742" s="174">
        <v>10</v>
      </c>
      <c r="J3742" s="147" t="s">
        <v>230</v>
      </c>
      <c r="K3742" s="175">
        <v>15000000</v>
      </c>
      <c r="L3742" s="176">
        <v>1</v>
      </c>
      <c r="M3742" s="144"/>
      <c r="N3742" s="145"/>
      <c r="O3742" s="146" t="s">
        <v>127</v>
      </c>
      <c r="P3742" s="146" t="s">
        <v>79</v>
      </c>
      <c r="Q3742" s="146" t="s">
        <v>6003</v>
      </c>
    </row>
    <row r="3743" spans="1:17" ht="43.5" customHeight="1" x14ac:dyDescent="0.2">
      <c r="A3743" s="174" t="s">
        <v>5990</v>
      </c>
      <c r="B3743" s="144" t="s">
        <v>5991</v>
      </c>
      <c r="C3743" s="146" t="s">
        <v>5991</v>
      </c>
      <c r="D3743" s="144" t="s">
        <v>234</v>
      </c>
      <c r="E3743" s="145" t="s">
        <v>812</v>
      </c>
      <c r="F3743" s="146" t="s">
        <v>600</v>
      </c>
      <c r="G3743" s="146">
        <v>25172504</v>
      </c>
      <c r="H3743" s="455" t="s">
        <v>6014</v>
      </c>
      <c r="I3743" s="174">
        <v>10</v>
      </c>
      <c r="J3743" s="147" t="s">
        <v>33</v>
      </c>
      <c r="K3743" s="175">
        <v>164981456.72</v>
      </c>
      <c r="L3743" s="176">
        <v>1</v>
      </c>
      <c r="M3743" s="144"/>
      <c r="N3743" s="145"/>
      <c r="O3743" s="177" t="s">
        <v>127</v>
      </c>
      <c r="P3743" s="146" t="s">
        <v>67</v>
      </c>
      <c r="Q3743" s="146" t="s">
        <v>4609</v>
      </c>
    </row>
    <row r="3744" spans="1:17" ht="59.25" customHeight="1" x14ac:dyDescent="0.2">
      <c r="A3744" s="174" t="s">
        <v>6015</v>
      </c>
      <c r="B3744" s="144" t="s">
        <v>5991</v>
      </c>
      <c r="C3744" s="146" t="s">
        <v>5991</v>
      </c>
      <c r="D3744" s="144" t="s">
        <v>4692</v>
      </c>
      <c r="E3744" s="145" t="s">
        <v>812</v>
      </c>
      <c r="F3744" s="146" t="s">
        <v>600</v>
      </c>
      <c r="G3744" s="146">
        <v>25172504</v>
      </c>
      <c r="H3744" s="455" t="s">
        <v>6016</v>
      </c>
      <c r="I3744" s="174">
        <v>10</v>
      </c>
      <c r="J3744" s="147" t="s">
        <v>33</v>
      </c>
      <c r="K3744" s="175">
        <v>15000000</v>
      </c>
      <c r="L3744" s="176">
        <v>1</v>
      </c>
      <c r="M3744" s="144"/>
      <c r="N3744" s="145"/>
      <c r="O3744" s="177" t="s">
        <v>127</v>
      </c>
      <c r="P3744" s="146" t="s">
        <v>67</v>
      </c>
      <c r="Q3744" s="146" t="s">
        <v>1068</v>
      </c>
    </row>
    <row r="3745" spans="1:17" ht="43.5" customHeight="1" x14ac:dyDescent="0.2">
      <c r="A3745" s="174" t="s">
        <v>5990</v>
      </c>
      <c r="B3745" s="144" t="s">
        <v>5991</v>
      </c>
      <c r="C3745" s="146" t="s">
        <v>5991</v>
      </c>
      <c r="D3745" s="144" t="s">
        <v>234</v>
      </c>
      <c r="E3745" s="145" t="s">
        <v>812</v>
      </c>
      <c r="F3745" s="146" t="s">
        <v>600</v>
      </c>
      <c r="G3745" s="146">
        <v>25172504</v>
      </c>
      <c r="H3745" s="455" t="s">
        <v>6014</v>
      </c>
      <c r="I3745" s="174">
        <v>10</v>
      </c>
      <c r="J3745" s="147" t="s">
        <v>33</v>
      </c>
      <c r="K3745" s="175">
        <v>56018543.280000001</v>
      </c>
      <c r="L3745" s="176">
        <v>1</v>
      </c>
      <c r="M3745" s="144"/>
      <c r="N3745" s="145"/>
      <c r="O3745" s="177" t="s">
        <v>127</v>
      </c>
      <c r="P3745" s="146" t="s">
        <v>67</v>
      </c>
      <c r="Q3745" s="146" t="s">
        <v>1068</v>
      </c>
    </row>
    <row r="3746" spans="1:17" ht="46.5" customHeight="1" x14ac:dyDescent="0.2">
      <c r="A3746" s="174" t="s">
        <v>5990</v>
      </c>
      <c r="B3746" s="144" t="s">
        <v>5991</v>
      </c>
      <c r="C3746" s="146" t="s">
        <v>5991</v>
      </c>
      <c r="D3746" s="144" t="s">
        <v>6017</v>
      </c>
      <c r="E3746" s="145" t="s">
        <v>812</v>
      </c>
      <c r="F3746" s="146" t="s">
        <v>600</v>
      </c>
      <c r="G3746" s="146">
        <v>42132205</v>
      </c>
      <c r="H3746" s="455" t="s">
        <v>6018</v>
      </c>
      <c r="I3746" s="174">
        <v>10</v>
      </c>
      <c r="J3746" s="147" t="s">
        <v>33</v>
      </c>
      <c r="K3746" s="175">
        <v>7000000</v>
      </c>
      <c r="L3746" s="176">
        <v>250</v>
      </c>
      <c r="M3746" s="144"/>
      <c r="N3746" s="145"/>
      <c r="O3746" s="177" t="s">
        <v>127</v>
      </c>
      <c r="P3746" s="146" t="s">
        <v>67</v>
      </c>
      <c r="Q3746" s="146" t="s">
        <v>497</v>
      </c>
    </row>
    <row r="3747" spans="1:17" ht="58.5" customHeight="1" x14ac:dyDescent="0.2">
      <c r="A3747" s="174" t="s">
        <v>5990</v>
      </c>
      <c r="B3747" s="144" t="s">
        <v>5991</v>
      </c>
      <c r="C3747" s="146" t="s">
        <v>5991</v>
      </c>
      <c r="D3747" s="144" t="s">
        <v>6019</v>
      </c>
      <c r="E3747" s="145" t="s">
        <v>812</v>
      </c>
      <c r="F3747" s="146" t="s">
        <v>600</v>
      </c>
      <c r="G3747" s="146">
        <v>44103105</v>
      </c>
      <c r="H3747" s="455" t="s">
        <v>6020</v>
      </c>
      <c r="I3747" s="174">
        <v>10</v>
      </c>
      <c r="J3747" s="147" t="s">
        <v>33</v>
      </c>
      <c r="K3747" s="175">
        <v>10000000</v>
      </c>
      <c r="L3747" s="176">
        <v>1</v>
      </c>
      <c r="M3747" s="144"/>
      <c r="N3747" s="145"/>
      <c r="O3747" s="177" t="s">
        <v>127</v>
      </c>
      <c r="P3747" s="146" t="s">
        <v>35</v>
      </c>
      <c r="Q3747" s="146" t="s">
        <v>497</v>
      </c>
    </row>
    <row r="3748" spans="1:17" ht="72" customHeight="1" x14ac:dyDescent="0.2">
      <c r="A3748" s="174" t="s">
        <v>5990</v>
      </c>
      <c r="B3748" s="144" t="s">
        <v>5991</v>
      </c>
      <c r="C3748" s="146" t="s">
        <v>5991</v>
      </c>
      <c r="D3748" s="144" t="s">
        <v>42</v>
      </c>
      <c r="E3748" s="145" t="s">
        <v>812</v>
      </c>
      <c r="F3748" s="146" t="s">
        <v>600</v>
      </c>
      <c r="G3748" s="146">
        <v>24111503</v>
      </c>
      <c r="H3748" s="455" t="s">
        <v>6021</v>
      </c>
      <c r="I3748" s="174">
        <v>10</v>
      </c>
      <c r="J3748" s="147" t="s">
        <v>33</v>
      </c>
      <c r="K3748" s="175">
        <v>7000000</v>
      </c>
      <c r="L3748" s="176">
        <v>300</v>
      </c>
      <c r="M3748" s="144"/>
      <c r="N3748" s="145"/>
      <c r="O3748" s="177" t="s">
        <v>127</v>
      </c>
      <c r="P3748" s="146" t="s">
        <v>67</v>
      </c>
      <c r="Q3748" s="146" t="s">
        <v>497</v>
      </c>
    </row>
    <row r="3749" spans="1:17" ht="45" customHeight="1" x14ac:dyDescent="0.2">
      <c r="A3749" s="174" t="s">
        <v>5990</v>
      </c>
      <c r="B3749" s="144" t="s">
        <v>5991</v>
      </c>
      <c r="C3749" s="146" t="s">
        <v>5991</v>
      </c>
      <c r="D3749" s="144" t="s">
        <v>58</v>
      </c>
      <c r="E3749" s="145" t="s">
        <v>834</v>
      </c>
      <c r="F3749" s="146" t="s">
        <v>6022</v>
      </c>
      <c r="G3749" s="146">
        <v>31162800</v>
      </c>
      <c r="H3749" s="455" t="s">
        <v>6023</v>
      </c>
      <c r="I3749" s="174">
        <v>10</v>
      </c>
      <c r="J3749" s="147" t="s">
        <v>33</v>
      </c>
      <c r="K3749" s="175">
        <v>15000000</v>
      </c>
      <c r="L3749" s="176">
        <v>1</v>
      </c>
      <c r="M3749" s="144"/>
      <c r="N3749" s="145"/>
      <c r="O3749" s="177" t="s">
        <v>127</v>
      </c>
      <c r="P3749" s="146" t="s">
        <v>67</v>
      </c>
      <c r="Q3749" s="146" t="s">
        <v>662</v>
      </c>
    </row>
    <row r="3750" spans="1:17" ht="44.25" customHeight="1" x14ac:dyDescent="0.2">
      <c r="A3750" s="174" t="s">
        <v>5990</v>
      </c>
      <c r="B3750" s="144" t="s">
        <v>5991</v>
      </c>
      <c r="C3750" s="146" t="s">
        <v>5991</v>
      </c>
      <c r="D3750" s="144" t="s">
        <v>342</v>
      </c>
      <c r="E3750" s="145" t="s">
        <v>6024</v>
      </c>
      <c r="F3750" s="146" t="s">
        <v>426</v>
      </c>
      <c r="G3750" s="146">
        <v>72102900</v>
      </c>
      <c r="H3750" s="455" t="s">
        <v>6025</v>
      </c>
      <c r="I3750" s="174">
        <v>10</v>
      </c>
      <c r="J3750" s="147" t="s">
        <v>33</v>
      </c>
      <c r="K3750" s="175">
        <v>590000000</v>
      </c>
      <c r="L3750" s="176">
        <v>1</v>
      </c>
      <c r="M3750" s="144"/>
      <c r="N3750" s="145"/>
      <c r="O3750" s="177" t="s">
        <v>127</v>
      </c>
      <c r="P3750" s="146" t="s">
        <v>35</v>
      </c>
      <c r="Q3750" s="146" t="s">
        <v>6026</v>
      </c>
    </row>
    <row r="3751" spans="1:17" ht="60" customHeight="1" x14ac:dyDescent="0.2">
      <c r="A3751" s="174" t="s">
        <v>5990</v>
      </c>
      <c r="B3751" s="144" t="s">
        <v>5991</v>
      </c>
      <c r="C3751" s="146" t="s">
        <v>5991</v>
      </c>
      <c r="D3751" s="144" t="s">
        <v>58</v>
      </c>
      <c r="E3751" s="145" t="s">
        <v>848</v>
      </c>
      <c r="F3751" s="146" t="s">
        <v>6027</v>
      </c>
      <c r="G3751" s="146">
        <v>91111503</v>
      </c>
      <c r="H3751" s="455" t="s">
        <v>6028</v>
      </c>
      <c r="I3751" s="174">
        <v>10</v>
      </c>
      <c r="J3751" s="147" t="s">
        <v>33</v>
      </c>
      <c r="K3751" s="175">
        <v>30000000</v>
      </c>
      <c r="L3751" s="176">
        <v>1</v>
      </c>
      <c r="M3751" s="144"/>
      <c r="N3751" s="145"/>
      <c r="O3751" s="177" t="s">
        <v>127</v>
      </c>
      <c r="P3751" s="146" t="s">
        <v>68</v>
      </c>
      <c r="Q3751" s="146" t="s">
        <v>497</v>
      </c>
    </row>
    <row r="3752" spans="1:17" ht="45" customHeight="1" x14ac:dyDescent="0.2">
      <c r="A3752" s="174" t="s">
        <v>5990</v>
      </c>
      <c r="B3752" s="144" t="s">
        <v>5991</v>
      </c>
      <c r="C3752" s="146" t="s">
        <v>5991</v>
      </c>
      <c r="D3752" s="144" t="s">
        <v>58</v>
      </c>
      <c r="E3752" s="145" t="s">
        <v>848</v>
      </c>
      <c r="F3752" s="146" t="s">
        <v>6027</v>
      </c>
      <c r="G3752" s="146">
        <v>91111603</v>
      </c>
      <c r="H3752" s="455" t="s">
        <v>6029</v>
      </c>
      <c r="I3752" s="174">
        <v>10</v>
      </c>
      <c r="J3752" s="147" t="s">
        <v>33</v>
      </c>
      <c r="K3752" s="175">
        <v>30000000</v>
      </c>
      <c r="L3752" s="176">
        <v>1</v>
      </c>
      <c r="M3752" s="144"/>
      <c r="N3752" s="145"/>
      <c r="O3752" s="177" t="s">
        <v>127</v>
      </c>
      <c r="P3752" s="146" t="s">
        <v>68</v>
      </c>
      <c r="Q3752" s="146" t="s">
        <v>497</v>
      </c>
    </row>
    <row r="3753" spans="1:17" ht="74.25" customHeight="1" x14ac:dyDescent="0.2">
      <c r="A3753" s="174" t="s">
        <v>5990</v>
      </c>
      <c r="B3753" s="144" t="s">
        <v>5991</v>
      </c>
      <c r="C3753" s="146" t="s">
        <v>5991</v>
      </c>
      <c r="D3753" s="144" t="s">
        <v>356</v>
      </c>
      <c r="E3753" s="145" t="s">
        <v>1620</v>
      </c>
      <c r="F3753" s="146" t="s">
        <v>1621</v>
      </c>
      <c r="G3753" s="146">
        <v>20102301</v>
      </c>
      <c r="H3753" s="455" t="s">
        <v>6030</v>
      </c>
      <c r="I3753" s="174">
        <v>10</v>
      </c>
      <c r="J3753" s="147" t="s">
        <v>33</v>
      </c>
      <c r="K3753" s="175">
        <v>30000000</v>
      </c>
      <c r="L3753" s="176">
        <v>1</v>
      </c>
      <c r="M3753" s="144"/>
      <c r="N3753" s="145"/>
      <c r="O3753" s="177" t="s">
        <v>127</v>
      </c>
      <c r="P3753" s="146" t="s">
        <v>67</v>
      </c>
      <c r="Q3753" s="146" t="s">
        <v>497</v>
      </c>
    </row>
    <row r="3754" spans="1:17" ht="71.25" customHeight="1" x14ac:dyDescent="0.2">
      <c r="A3754" s="174" t="s">
        <v>5990</v>
      </c>
      <c r="B3754" s="144" t="s">
        <v>5991</v>
      </c>
      <c r="C3754" s="146" t="s">
        <v>5991</v>
      </c>
      <c r="D3754" s="144" t="s">
        <v>190</v>
      </c>
      <c r="E3754" s="145" t="s">
        <v>855</v>
      </c>
      <c r="F3754" s="146" t="s">
        <v>360</v>
      </c>
      <c r="G3754" s="146">
        <v>78102203</v>
      </c>
      <c r="H3754" s="455" t="s">
        <v>6031</v>
      </c>
      <c r="I3754" s="174">
        <v>10</v>
      </c>
      <c r="J3754" s="147" t="s">
        <v>33</v>
      </c>
      <c r="K3754" s="175">
        <v>4500000</v>
      </c>
      <c r="L3754" s="176">
        <v>1</v>
      </c>
      <c r="M3754" s="144"/>
      <c r="N3754" s="145"/>
      <c r="O3754" s="177" t="s">
        <v>127</v>
      </c>
      <c r="P3754" s="146" t="s">
        <v>67</v>
      </c>
      <c r="Q3754" s="146" t="s">
        <v>11</v>
      </c>
    </row>
    <row r="3755" spans="1:17" ht="90.75" customHeight="1" x14ac:dyDescent="0.2">
      <c r="A3755" s="174" t="s">
        <v>5990</v>
      </c>
      <c r="B3755" s="144" t="s">
        <v>5991</v>
      </c>
      <c r="C3755" s="146" t="s">
        <v>5991</v>
      </c>
      <c r="D3755" s="144" t="s">
        <v>190</v>
      </c>
      <c r="E3755" s="145" t="s">
        <v>855</v>
      </c>
      <c r="F3755" s="146" t="s">
        <v>360</v>
      </c>
      <c r="G3755" s="146">
        <v>78102203</v>
      </c>
      <c r="H3755" s="455" t="s">
        <v>6032</v>
      </c>
      <c r="I3755" s="174">
        <v>10</v>
      </c>
      <c r="J3755" s="147" t="s">
        <v>230</v>
      </c>
      <c r="K3755" s="175">
        <v>1500000</v>
      </c>
      <c r="L3755" s="176">
        <v>1</v>
      </c>
      <c r="M3755" s="144"/>
      <c r="N3755" s="145"/>
      <c r="O3755" s="177" t="s">
        <v>127</v>
      </c>
      <c r="P3755" s="146" t="s">
        <v>79</v>
      </c>
      <c r="Q3755" s="146" t="s">
        <v>6033</v>
      </c>
    </row>
    <row r="3756" spans="1:17" ht="48" customHeight="1" x14ac:dyDescent="0.2">
      <c r="A3756" s="174" t="s">
        <v>5990</v>
      </c>
      <c r="B3756" s="144" t="s">
        <v>5991</v>
      </c>
      <c r="C3756" s="146" t="s">
        <v>5991</v>
      </c>
      <c r="D3756" s="144" t="s">
        <v>342</v>
      </c>
      <c r="E3756" s="145" t="s">
        <v>858</v>
      </c>
      <c r="F3756" s="146" t="s">
        <v>6034</v>
      </c>
      <c r="G3756" s="146">
        <v>83101804</v>
      </c>
      <c r="H3756" s="455" t="s">
        <v>6035</v>
      </c>
      <c r="I3756" s="174">
        <v>10</v>
      </c>
      <c r="J3756" s="147" t="s">
        <v>33</v>
      </c>
      <c r="K3756" s="175">
        <v>1801800000</v>
      </c>
      <c r="L3756" s="176">
        <v>1</v>
      </c>
      <c r="M3756" s="144"/>
      <c r="N3756" s="145"/>
      <c r="O3756" s="177" t="s">
        <v>127</v>
      </c>
      <c r="P3756" s="146" t="s">
        <v>366</v>
      </c>
      <c r="Q3756" s="146" t="s">
        <v>6036</v>
      </c>
    </row>
    <row r="3757" spans="1:17" ht="58.5" customHeight="1" x14ac:dyDescent="0.2">
      <c r="A3757" s="174" t="s">
        <v>5990</v>
      </c>
      <c r="B3757" s="144" t="s">
        <v>5991</v>
      </c>
      <c r="C3757" s="146" t="s">
        <v>5991</v>
      </c>
      <c r="D3757" s="144" t="s">
        <v>342</v>
      </c>
      <c r="E3757" s="145" t="s">
        <v>858</v>
      </c>
      <c r="F3757" s="146" t="s">
        <v>6034</v>
      </c>
      <c r="G3757" s="146">
        <v>83101601</v>
      </c>
      <c r="H3757" s="455" t="s">
        <v>6037</v>
      </c>
      <c r="I3757" s="174">
        <v>10</v>
      </c>
      <c r="J3757" s="147" t="s">
        <v>33</v>
      </c>
      <c r="K3757" s="175">
        <v>10000000</v>
      </c>
      <c r="L3757" s="176">
        <v>1</v>
      </c>
      <c r="M3757" s="144"/>
      <c r="N3757" s="145"/>
      <c r="O3757" s="177" t="s">
        <v>127</v>
      </c>
      <c r="P3757" s="146" t="s">
        <v>366</v>
      </c>
      <c r="Q3757" s="146" t="s">
        <v>6036</v>
      </c>
    </row>
    <row r="3758" spans="1:17" ht="46.5" customHeight="1" x14ac:dyDescent="0.2">
      <c r="A3758" s="174" t="s">
        <v>5990</v>
      </c>
      <c r="B3758" s="144" t="s">
        <v>5991</v>
      </c>
      <c r="C3758" s="146" t="s">
        <v>5991</v>
      </c>
      <c r="D3758" s="144" t="s">
        <v>342</v>
      </c>
      <c r="E3758" s="145" t="s">
        <v>858</v>
      </c>
      <c r="F3758" s="146" t="s">
        <v>6034</v>
      </c>
      <c r="G3758" s="146">
        <v>83101500</v>
      </c>
      <c r="H3758" s="455" t="s">
        <v>6038</v>
      </c>
      <c r="I3758" s="174">
        <v>10</v>
      </c>
      <c r="J3758" s="147" t="s">
        <v>33</v>
      </c>
      <c r="K3758" s="175">
        <v>140000000</v>
      </c>
      <c r="L3758" s="176">
        <v>1</v>
      </c>
      <c r="M3758" s="144"/>
      <c r="N3758" s="145"/>
      <c r="O3758" s="177" t="s">
        <v>127</v>
      </c>
      <c r="P3758" s="146" t="s">
        <v>366</v>
      </c>
      <c r="Q3758" s="146" t="s">
        <v>6036</v>
      </c>
    </row>
    <row r="3759" spans="1:17" ht="61.5" customHeight="1" x14ac:dyDescent="0.2">
      <c r="A3759" s="174" t="s">
        <v>5990</v>
      </c>
      <c r="B3759" s="144" t="s">
        <v>5991</v>
      </c>
      <c r="C3759" s="146" t="s">
        <v>5991</v>
      </c>
      <c r="D3759" s="144" t="s">
        <v>234</v>
      </c>
      <c r="E3759" s="145" t="s">
        <v>862</v>
      </c>
      <c r="F3759" s="146" t="s">
        <v>368</v>
      </c>
      <c r="G3759" s="146">
        <v>84131600</v>
      </c>
      <c r="H3759" s="455" t="s">
        <v>6039</v>
      </c>
      <c r="I3759" s="174">
        <v>10</v>
      </c>
      <c r="J3759" s="147" t="s">
        <v>33</v>
      </c>
      <c r="K3759" s="175">
        <v>323990300</v>
      </c>
      <c r="L3759" s="176">
        <v>1</v>
      </c>
      <c r="M3759" s="144"/>
      <c r="N3759" s="145"/>
      <c r="O3759" s="177" t="s">
        <v>127</v>
      </c>
      <c r="P3759" s="146" t="s">
        <v>67</v>
      </c>
      <c r="Q3759" s="146" t="s">
        <v>4609</v>
      </c>
    </row>
    <row r="3760" spans="1:17" ht="60.75" customHeight="1" x14ac:dyDescent="0.2">
      <c r="A3760" s="174" t="s">
        <v>5990</v>
      </c>
      <c r="B3760" s="144" t="s">
        <v>5991</v>
      </c>
      <c r="C3760" s="146" t="s">
        <v>5991</v>
      </c>
      <c r="D3760" s="144" t="s">
        <v>234</v>
      </c>
      <c r="E3760" s="145" t="s">
        <v>862</v>
      </c>
      <c r="F3760" s="146" t="s">
        <v>368</v>
      </c>
      <c r="G3760" s="146">
        <v>84131600</v>
      </c>
      <c r="H3760" s="455" t="s">
        <v>6039</v>
      </c>
      <c r="I3760" s="174">
        <v>10</v>
      </c>
      <c r="J3760" s="147" t="s">
        <v>33</v>
      </c>
      <c r="K3760" s="175">
        <v>93009700</v>
      </c>
      <c r="L3760" s="176">
        <v>1</v>
      </c>
      <c r="M3760" s="144">
        <v>1</v>
      </c>
      <c r="N3760" s="145" t="s">
        <v>6040</v>
      </c>
      <c r="O3760" s="177" t="s">
        <v>127</v>
      </c>
      <c r="P3760" s="146" t="s">
        <v>67</v>
      </c>
      <c r="Q3760" s="146" t="s">
        <v>4609</v>
      </c>
    </row>
    <row r="3761" spans="1:17" ht="45" customHeight="1" x14ac:dyDescent="0.2">
      <c r="A3761" s="174" t="s">
        <v>5990</v>
      </c>
      <c r="B3761" s="144" t="s">
        <v>5991</v>
      </c>
      <c r="C3761" s="146" t="s">
        <v>5991</v>
      </c>
      <c r="D3761" s="144" t="s">
        <v>58</v>
      </c>
      <c r="E3761" s="145" t="s">
        <v>874</v>
      </c>
      <c r="F3761" s="146" t="s">
        <v>6041</v>
      </c>
      <c r="G3761" s="146">
        <v>76111500</v>
      </c>
      <c r="H3761" s="455" t="s">
        <v>6042</v>
      </c>
      <c r="I3761" s="174">
        <v>10</v>
      </c>
      <c r="J3761" s="147" t="s">
        <v>33</v>
      </c>
      <c r="K3761" s="175">
        <v>28966590.66</v>
      </c>
      <c r="L3761" s="176">
        <v>1</v>
      </c>
      <c r="M3761" s="144"/>
      <c r="N3761" s="145"/>
      <c r="O3761" s="177" t="s">
        <v>127</v>
      </c>
      <c r="P3761" s="146" t="s">
        <v>67</v>
      </c>
      <c r="Q3761" s="146" t="s">
        <v>4609</v>
      </c>
    </row>
    <row r="3762" spans="1:17" ht="57.75" customHeight="1" x14ac:dyDescent="0.2">
      <c r="A3762" s="174" t="s">
        <v>5990</v>
      </c>
      <c r="B3762" s="144" t="s">
        <v>5991</v>
      </c>
      <c r="C3762" s="146" t="s">
        <v>5991</v>
      </c>
      <c r="D3762" s="144" t="s">
        <v>6043</v>
      </c>
      <c r="E3762" s="145" t="s">
        <v>874</v>
      </c>
      <c r="F3762" s="146" t="s">
        <v>6041</v>
      </c>
      <c r="G3762" s="146" t="s">
        <v>6044</v>
      </c>
      <c r="H3762" s="455" t="s">
        <v>6045</v>
      </c>
      <c r="I3762" s="174">
        <v>10</v>
      </c>
      <c r="J3762" s="147" t="s">
        <v>33</v>
      </c>
      <c r="K3762" s="175">
        <v>8000000</v>
      </c>
      <c r="L3762" s="176">
        <v>1</v>
      </c>
      <c r="M3762" s="144"/>
      <c r="N3762" s="145"/>
      <c r="O3762" s="177" t="s">
        <v>127</v>
      </c>
      <c r="P3762" s="146" t="s">
        <v>67</v>
      </c>
      <c r="Q3762" s="146" t="s">
        <v>1086</v>
      </c>
    </row>
    <row r="3763" spans="1:17" ht="46.5" customHeight="1" x14ac:dyDescent="0.2">
      <c r="A3763" s="174" t="s">
        <v>5990</v>
      </c>
      <c r="B3763" s="144" t="s">
        <v>5991</v>
      </c>
      <c r="C3763" s="146" t="s">
        <v>5991</v>
      </c>
      <c r="D3763" s="144" t="s">
        <v>58</v>
      </c>
      <c r="E3763" s="145" t="s">
        <v>874</v>
      </c>
      <c r="F3763" s="146" t="s">
        <v>6041</v>
      </c>
      <c r="G3763" s="146">
        <v>76111500</v>
      </c>
      <c r="H3763" s="455" t="s">
        <v>6042</v>
      </c>
      <c r="I3763" s="174">
        <v>10</v>
      </c>
      <c r="J3763" s="147" t="s">
        <v>33</v>
      </c>
      <c r="K3763" s="175">
        <v>114667000</v>
      </c>
      <c r="L3763" s="176">
        <v>1</v>
      </c>
      <c r="M3763" s="144"/>
      <c r="N3763" s="145"/>
      <c r="O3763" s="177" t="s">
        <v>127</v>
      </c>
      <c r="P3763" s="146" t="s">
        <v>79</v>
      </c>
      <c r="Q3763" s="146" t="s">
        <v>6046</v>
      </c>
    </row>
    <row r="3764" spans="1:17" ht="56.25" customHeight="1" x14ac:dyDescent="0.2">
      <c r="A3764" s="174" t="s">
        <v>5990</v>
      </c>
      <c r="B3764" s="144" t="s">
        <v>5991</v>
      </c>
      <c r="C3764" s="146" t="s">
        <v>5991</v>
      </c>
      <c r="D3764" s="144" t="s">
        <v>58</v>
      </c>
      <c r="E3764" s="145" t="s">
        <v>874</v>
      </c>
      <c r="F3764" s="146" t="s">
        <v>6041</v>
      </c>
      <c r="G3764" s="146">
        <v>76111500</v>
      </c>
      <c r="H3764" s="455" t="s">
        <v>6047</v>
      </c>
      <c r="I3764" s="174">
        <v>10</v>
      </c>
      <c r="J3764" s="147" t="s">
        <v>230</v>
      </c>
      <c r="K3764" s="175">
        <v>28366409.34</v>
      </c>
      <c r="L3764" s="176">
        <v>1</v>
      </c>
      <c r="M3764" s="144"/>
      <c r="N3764" s="145"/>
      <c r="O3764" s="177" t="s">
        <v>127</v>
      </c>
      <c r="P3764" s="146" t="s">
        <v>79</v>
      </c>
      <c r="Q3764" s="146" t="s">
        <v>6046</v>
      </c>
    </row>
    <row r="3765" spans="1:17" ht="46.5" customHeight="1" x14ac:dyDescent="0.2">
      <c r="A3765" s="174" t="s">
        <v>5990</v>
      </c>
      <c r="B3765" s="144" t="s">
        <v>5991</v>
      </c>
      <c r="C3765" s="146" t="s">
        <v>5991</v>
      </c>
      <c r="D3765" s="144" t="s">
        <v>6019</v>
      </c>
      <c r="E3765" s="145" t="s">
        <v>880</v>
      </c>
      <c r="F3765" s="146" t="s">
        <v>6048</v>
      </c>
      <c r="G3765" s="146">
        <v>81112306</v>
      </c>
      <c r="H3765" s="455" t="s">
        <v>6049</v>
      </c>
      <c r="I3765" s="174">
        <v>10</v>
      </c>
      <c r="J3765" s="147" t="s">
        <v>33</v>
      </c>
      <c r="K3765" s="175">
        <v>20000000</v>
      </c>
      <c r="L3765" s="176">
        <v>1</v>
      </c>
      <c r="M3765" s="144"/>
      <c r="N3765" s="145"/>
      <c r="O3765" s="177" t="s">
        <v>127</v>
      </c>
      <c r="P3765" s="146" t="s">
        <v>35</v>
      </c>
      <c r="Q3765" s="146" t="s">
        <v>1086</v>
      </c>
    </row>
    <row r="3766" spans="1:17" ht="57.75" customHeight="1" x14ac:dyDescent="0.2">
      <c r="A3766" s="174" t="s">
        <v>5990</v>
      </c>
      <c r="B3766" s="144" t="s">
        <v>5991</v>
      </c>
      <c r="C3766" s="146" t="s">
        <v>5991</v>
      </c>
      <c r="D3766" s="144" t="s">
        <v>234</v>
      </c>
      <c r="E3766" s="145" t="s">
        <v>880</v>
      </c>
      <c r="F3766" s="146" t="s">
        <v>6048</v>
      </c>
      <c r="G3766" s="146">
        <v>78181500</v>
      </c>
      <c r="H3766" s="455" t="s">
        <v>12809</v>
      </c>
      <c r="I3766" s="174">
        <v>10</v>
      </c>
      <c r="J3766" s="147" t="s">
        <v>33</v>
      </c>
      <c r="K3766" s="175">
        <v>207375000</v>
      </c>
      <c r="L3766" s="176">
        <v>1</v>
      </c>
      <c r="M3766" s="144"/>
      <c r="N3766" s="145"/>
      <c r="O3766" s="177" t="s">
        <v>127</v>
      </c>
      <c r="P3766" s="146" t="s">
        <v>67</v>
      </c>
      <c r="Q3766" s="146" t="s">
        <v>4609</v>
      </c>
    </row>
    <row r="3767" spans="1:17" ht="51" customHeight="1" x14ac:dyDescent="0.2">
      <c r="A3767" s="174" t="s">
        <v>5990</v>
      </c>
      <c r="B3767" s="144" t="s">
        <v>5991</v>
      </c>
      <c r="C3767" s="146" t="s">
        <v>5991</v>
      </c>
      <c r="D3767" s="144" t="s">
        <v>234</v>
      </c>
      <c r="E3767" s="145" t="s">
        <v>880</v>
      </c>
      <c r="F3767" s="146" t="s">
        <v>6048</v>
      </c>
      <c r="G3767" s="146">
        <v>78181500</v>
      </c>
      <c r="H3767" s="455" t="s">
        <v>12810</v>
      </c>
      <c r="I3767" s="174">
        <v>10</v>
      </c>
      <c r="J3767" s="147" t="s">
        <v>33</v>
      </c>
      <c r="K3767" s="175">
        <v>138375000</v>
      </c>
      <c r="L3767" s="176">
        <v>1</v>
      </c>
      <c r="M3767" s="144"/>
      <c r="N3767" s="145"/>
      <c r="O3767" s="177" t="s">
        <v>127</v>
      </c>
      <c r="P3767" s="146" t="s">
        <v>67</v>
      </c>
      <c r="Q3767" s="146" t="s">
        <v>4609</v>
      </c>
    </row>
    <row r="3768" spans="1:17" ht="61.5" customHeight="1" x14ac:dyDescent="0.2">
      <c r="A3768" s="174" t="s">
        <v>5990</v>
      </c>
      <c r="B3768" s="144" t="s">
        <v>5991</v>
      </c>
      <c r="C3768" s="146" t="s">
        <v>5991</v>
      </c>
      <c r="D3768" s="144" t="s">
        <v>234</v>
      </c>
      <c r="E3768" s="145" t="s">
        <v>880</v>
      </c>
      <c r="F3768" s="146" t="s">
        <v>6048</v>
      </c>
      <c r="G3768" s="146">
        <v>78181500</v>
      </c>
      <c r="H3768" s="455" t="s">
        <v>12811</v>
      </c>
      <c r="I3768" s="174">
        <v>10</v>
      </c>
      <c r="J3768" s="147" t="s">
        <v>33</v>
      </c>
      <c r="K3768" s="175">
        <v>33000000</v>
      </c>
      <c r="L3768" s="176">
        <v>1</v>
      </c>
      <c r="M3768" s="144"/>
      <c r="N3768" s="145"/>
      <c r="O3768" s="177" t="s">
        <v>127</v>
      </c>
      <c r="P3768" s="146" t="s">
        <v>67</v>
      </c>
      <c r="Q3768" s="146" t="s">
        <v>4609</v>
      </c>
    </row>
    <row r="3769" spans="1:17" ht="50.25" customHeight="1" x14ac:dyDescent="0.2">
      <c r="A3769" s="174" t="s">
        <v>5990</v>
      </c>
      <c r="B3769" s="144" t="s">
        <v>5991</v>
      </c>
      <c r="C3769" s="146" t="s">
        <v>5991</v>
      </c>
      <c r="D3769" s="144" t="s">
        <v>234</v>
      </c>
      <c r="E3769" s="145" t="s">
        <v>880</v>
      </c>
      <c r="F3769" s="146" t="s">
        <v>6048</v>
      </c>
      <c r="G3769" s="146">
        <v>78181500</v>
      </c>
      <c r="H3769" s="455" t="s">
        <v>12812</v>
      </c>
      <c r="I3769" s="174">
        <v>10</v>
      </c>
      <c r="J3769" s="147" t="s">
        <v>33</v>
      </c>
      <c r="K3769" s="175">
        <v>26000000</v>
      </c>
      <c r="L3769" s="176">
        <v>1</v>
      </c>
      <c r="M3769" s="144"/>
      <c r="N3769" s="145"/>
      <c r="O3769" s="177" t="s">
        <v>127</v>
      </c>
      <c r="P3769" s="146" t="s">
        <v>67</v>
      </c>
      <c r="Q3769" s="146" t="s">
        <v>4609</v>
      </c>
    </row>
    <row r="3770" spans="1:17" ht="61.5" customHeight="1" x14ac:dyDescent="0.2">
      <c r="A3770" s="174" t="s">
        <v>5990</v>
      </c>
      <c r="B3770" s="144" t="s">
        <v>5991</v>
      </c>
      <c r="C3770" s="146" t="s">
        <v>5991</v>
      </c>
      <c r="D3770" s="144" t="s">
        <v>234</v>
      </c>
      <c r="E3770" s="145" t="s">
        <v>880</v>
      </c>
      <c r="F3770" s="146" t="s">
        <v>6048</v>
      </c>
      <c r="G3770" s="146">
        <v>78181500</v>
      </c>
      <c r="H3770" s="455" t="s">
        <v>12813</v>
      </c>
      <c r="I3770" s="174">
        <v>10</v>
      </c>
      <c r="J3770" s="147" t="s">
        <v>33</v>
      </c>
      <c r="K3770" s="175">
        <v>8000000</v>
      </c>
      <c r="L3770" s="176">
        <v>1</v>
      </c>
      <c r="M3770" s="144"/>
      <c r="N3770" s="145"/>
      <c r="O3770" s="177" t="s">
        <v>127</v>
      </c>
      <c r="P3770" s="146" t="s">
        <v>67</v>
      </c>
      <c r="Q3770" s="146" t="s">
        <v>4609</v>
      </c>
    </row>
    <row r="3771" spans="1:17" ht="61.5" customHeight="1" x14ac:dyDescent="0.2">
      <c r="A3771" s="174" t="s">
        <v>5990</v>
      </c>
      <c r="B3771" s="144" t="s">
        <v>5991</v>
      </c>
      <c r="C3771" s="146" t="s">
        <v>5991</v>
      </c>
      <c r="D3771" s="144" t="s">
        <v>234</v>
      </c>
      <c r="E3771" s="145" t="s">
        <v>880</v>
      </c>
      <c r="F3771" s="146" t="s">
        <v>6048</v>
      </c>
      <c r="G3771" s="146">
        <v>78181500</v>
      </c>
      <c r="H3771" s="455" t="s">
        <v>12814</v>
      </c>
      <c r="I3771" s="174">
        <v>10</v>
      </c>
      <c r="J3771" s="147" t="s">
        <v>33</v>
      </c>
      <c r="K3771" s="175">
        <v>8000000</v>
      </c>
      <c r="L3771" s="176">
        <v>1</v>
      </c>
      <c r="M3771" s="144"/>
      <c r="N3771" s="145"/>
      <c r="O3771" s="177" t="s">
        <v>127</v>
      </c>
      <c r="P3771" s="146" t="s">
        <v>67</v>
      </c>
      <c r="Q3771" s="146" t="s">
        <v>4609</v>
      </c>
    </row>
    <row r="3772" spans="1:17" ht="47.25" customHeight="1" x14ac:dyDescent="0.2">
      <c r="A3772" s="174" t="s">
        <v>5990</v>
      </c>
      <c r="B3772" s="144" t="s">
        <v>5991</v>
      </c>
      <c r="C3772" s="146" t="s">
        <v>5991</v>
      </c>
      <c r="D3772" s="144" t="s">
        <v>234</v>
      </c>
      <c r="E3772" s="145" t="s">
        <v>880</v>
      </c>
      <c r="F3772" s="146" t="s">
        <v>6048</v>
      </c>
      <c r="G3772" s="146">
        <v>78181901</v>
      </c>
      <c r="H3772" s="455" t="s">
        <v>12815</v>
      </c>
      <c r="I3772" s="174">
        <v>10</v>
      </c>
      <c r="J3772" s="147" t="s">
        <v>33</v>
      </c>
      <c r="K3772" s="175">
        <v>12500000</v>
      </c>
      <c r="L3772" s="176">
        <v>1</v>
      </c>
      <c r="M3772" s="144"/>
      <c r="N3772" s="145"/>
      <c r="O3772" s="177" t="s">
        <v>127</v>
      </c>
      <c r="P3772" s="146" t="s">
        <v>80</v>
      </c>
      <c r="Q3772" s="146" t="s">
        <v>6050</v>
      </c>
    </row>
    <row r="3773" spans="1:17" ht="72" customHeight="1" x14ac:dyDescent="0.2">
      <c r="A3773" s="174" t="s">
        <v>6051</v>
      </c>
      <c r="B3773" s="144" t="s">
        <v>5991</v>
      </c>
      <c r="C3773" s="146" t="s">
        <v>5991</v>
      </c>
      <c r="D3773" s="144" t="s">
        <v>889</v>
      </c>
      <c r="E3773" s="145" t="s">
        <v>880</v>
      </c>
      <c r="F3773" s="146" t="s">
        <v>6048</v>
      </c>
      <c r="G3773" s="146">
        <v>78181900</v>
      </c>
      <c r="H3773" s="455" t="s">
        <v>6052</v>
      </c>
      <c r="I3773" s="174">
        <v>16</v>
      </c>
      <c r="J3773" s="147" t="s">
        <v>33</v>
      </c>
      <c r="K3773" s="175">
        <v>12000000</v>
      </c>
      <c r="L3773" s="176">
        <v>1</v>
      </c>
      <c r="M3773" s="144"/>
      <c r="N3773" s="145"/>
      <c r="O3773" s="177" t="s">
        <v>127</v>
      </c>
      <c r="P3773" s="146" t="s">
        <v>80</v>
      </c>
      <c r="Q3773" s="146" t="s">
        <v>6050</v>
      </c>
    </row>
    <row r="3774" spans="1:17" ht="75.75" customHeight="1" x14ac:dyDescent="0.2">
      <c r="A3774" s="174" t="s">
        <v>6051</v>
      </c>
      <c r="B3774" s="144" t="s">
        <v>5991</v>
      </c>
      <c r="C3774" s="146" t="s">
        <v>5991</v>
      </c>
      <c r="D3774" s="144" t="s">
        <v>889</v>
      </c>
      <c r="E3774" s="145" t="s">
        <v>880</v>
      </c>
      <c r="F3774" s="146" t="s">
        <v>6048</v>
      </c>
      <c r="G3774" s="146">
        <v>78181900</v>
      </c>
      <c r="H3774" s="455" t="s">
        <v>6053</v>
      </c>
      <c r="I3774" s="174">
        <v>16</v>
      </c>
      <c r="J3774" s="147" t="s">
        <v>33</v>
      </c>
      <c r="K3774" s="175">
        <v>21700000</v>
      </c>
      <c r="L3774" s="176">
        <v>1</v>
      </c>
      <c r="M3774" s="144"/>
      <c r="N3774" s="145"/>
      <c r="O3774" s="177" t="s">
        <v>127</v>
      </c>
      <c r="P3774" s="146" t="s">
        <v>80</v>
      </c>
      <c r="Q3774" s="146" t="s">
        <v>6050</v>
      </c>
    </row>
    <row r="3775" spans="1:17" ht="87" customHeight="1" x14ac:dyDescent="0.2">
      <c r="A3775" s="174" t="s">
        <v>6015</v>
      </c>
      <c r="B3775" s="144" t="s">
        <v>5991</v>
      </c>
      <c r="C3775" s="146" t="s">
        <v>5991</v>
      </c>
      <c r="D3775" s="144" t="s">
        <v>4692</v>
      </c>
      <c r="E3775" s="145" t="s">
        <v>880</v>
      </c>
      <c r="F3775" s="146" t="s">
        <v>6048</v>
      </c>
      <c r="G3775" s="146">
        <v>78181500</v>
      </c>
      <c r="H3775" s="455" t="s">
        <v>6054</v>
      </c>
      <c r="I3775" s="174">
        <v>10</v>
      </c>
      <c r="J3775" s="147" t="s">
        <v>33</v>
      </c>
      <c r="K3775" s="175">
        <v>10000000</v>
      </c>
      <c r="L3775" s="176">
        <v>1</v>
      </c>
      <c r="M3775" s="144"/>
      <c r="N3775" s="145"/>
      <c r="O3775" s="177" t="s">
        <v>127</v>
      </c>
      <c r="P3775" s="146" t="s">
        <v>80</v>
      </c>
      <c r="Q3775" s="146" t="s">
        <v>6050</v>
      </c>
    </row>
    <row r="3776" spans="1:17" ht="78" customHeight="1" x14ac:dyDescent="0.2">
      <c r="A3776" s="174" t="s">
        <v>6015</v>
      </c>
      <c r="B3776" s="144" t="s">
        <v>5991</v>
      </c>
      <c r="C3776" s="146" t="s">
        <v>5991</v>
      </c>
      <c r="D3776" s="144" t="s">
        <v>4692</v>
      </c>
      <c r="E3776" s="145" t="s">
        <v>880</v>
      </c>
      <c r="F3776" s="146" t="s">
        <v>6048</v>
      </c>
      <c r="G3776" s="146">
        <v>78181500</v>
      </c>
      <c r="H3776" s="455" t="s">
        <v>6055</v>
      </c>
      <c r="I3776" s="174">
        <v>10</v>
      </c>
      <c r="J3776" s="147" t="s">
        <v>33</v>
      </c>
      <c r="K3776" s="175">
        <v>24000000</v>
      </c>
      <c r="L3776" s="176">
        <v>1</v>
      </c>
      <c r="M3776" s="144"/>
      <c r="N3776" s="145"/>
      <c r="O3776" s="177" t="s">
        <v>127</v>
      </c>
      <c r="P3776" s="146" t="s">
        <v>80</v>
      </c>
      <c r="Q3776" s="146" t="s">
        <v>6050</v>
      </c>
    </row>
    <row r="3777" spans="1:17" ht="87" customHeight="1" x14ac:dyDescent="0.2">
      <c r="A3777" s="174" t="s">
        <v>6015</v>
      </c>
      <c r="B3777" s="144" t="s">
        <v>5991</v>
      </c>
      <c r="C3777" s="146" t="s">
        <v>5991</v>
      </c>
      <c r="D3777" s="144" t="s">
        <v>4692</v>
      </c>
      <c r="E3777" s="145" t="s">
        <v>880</v>
      </c>
      <c r="F3777" s="146" t="s">
        <v>6048</v>
      </c>
      <c r="G3777" s="146">
        <v>78181500</v>
      </c>
      <c r="H3777" s="455" t="s">
        <v>6054</v>
      </c>
      <c r="I3777" s="174">
        <v>10</v>
      </c>
      <c r="J3777" s="147" t="s">
        <v>33</v>
      </c>
      <c r="K3777" s="175">
        <v>10000000</v>
      </c>
      <c r="L3777" s="176">
        <v>1</v>
      </c>
      <c r="M3777" s="144"/>
      <c r="N3777" s="145"/>
      <c r="O3777" s="177" t="s">
        <v>127</v>
      </c>
      <c r="P3777" s="146" t="s">
        <v>80</v>
      </c>
      <c r="Q3777" s="146" t="s">
        <v>6050</v>
      </c>
    </row>
    <row r="3778" spans="1:17" ht="80.25" customHeight="1" x14ac:dyDescent="0.2">
      <c r="A3778" s="174" t="s">
        <v>6015</v>
      </c>
      <c r="B3778" s="144" t="s">
        <v>5991</v>
      </c>
      <c r="C3778" s="146" t="s">
        <v>5991</v>
      </c>
      <c r="D3778" s="144" t="s">
        <v>4692</v>
      </c>
      <c r="E3778" s="145" t="s">
        <v>880</v>
      </c>
      <c r="F3778" s="146" t="s">
        <v>6048</v>
      </c>
      <c r="G3778" s="146">
        <v>78181500</v>
      </c>
      <c r="H3778" s="455" t="s">
        <v>6055</v>
      </c>
      <c r="I3778" s="174">
        <v>10</v>
      </c>
      <c r="J3778" s="147" t="s">
        <v>33</v>
      </c>
      <c r="K3778" s="175">
        <v>44260000</v>
      </c>
      <c r="L3778" s="176">
        <v>1</v>
      </c>
      <c r="M3778" s="144"/>
      <c r="N3778" s="145"/>
      <c r="O3778" s="177" t="s">
        <v>127</v>
      </c>
      <c r="P3778" s="146" t="s">
        <v>80</v>
      </c>
      <c r="Q3778" s="146" t="s">
        <v>6050</v>
      </c>
    </row>
    <row r="3779" spans="1:17" ht="63.75" customHeight="1" x14ac:dyDescent="0.2">
      <c r="A3779" s="174" t="s">
        <v>5990</v>
      </c>
      <c r="B3779" s="144" t="s">
        <v>5991</v>
      </c>
      <c r="C3779" s="146" t="s">
        <v>5991</v>
      </c>
      <c r="D3779" s="144" t="s">
        <v>234</v>
      </c>
      <c r="E3779" s="145" t="s">
        <v>880</v>
      </c>
      <c r="F3779" s="146" t="s">
        <v>6048</v>
      </c>
      <c r="G3779" s="146">
        <v>78181500</v>
      </c>
      <c r="H3779" s="455" t="s">
        <v>12809</v>
      </c>
      <c r="I3779" s="174">
        <v>10</v>
      </c>
      <c r="J3779" s="147" t="s">
        <v>33</v>
      </c>
      <c r="K3779" s="175">
        <v>413000000</v>
      </c>
      <c r="L3779" s="176">
        <v>1</v>
      </c>
      <c r="M3779" s="144"/>
      <c r="N3779" s="145"/>
      <c r="O3779" s="177" t="s">
        <v>127</v>
      </c>
      <c r="P3779" s="146" t="s">
        <v>80</v>
      </c>
      <c r="Q3779" s="146" t="s">
        <v>6050</v>
      </c>
    </row>
    <row r="3780" spans="1:17" ht="50.25" customHeight="1" x14ac:dyDescent="0.2">
      <c r="A3780" s="174" t="s">
        <v>5990</v>
      </c>
      <c r="B3780" s="144" t="s">
        <v>5991</v>
      </c>
      <c r="C3780" s="146" t="s">
        <v>5991</v>
      </c>
      <c r="D3780" s="144" t="s">
        <v>234</v>
      </c>
      <c r="E3780" s="145" t="s">
        <v>880</v>
      </c>
      <c r="F3780" s="146" t="s">
        <v>6048</v>
      </c>
      <c r="G3780" s="146">
        <v>78181500</v>
      </c>
      <c r="H3780" s="455" t="s">
        <v>12810</v>
      </c>
      <c r="I3780" s="174">
        <v>10</v>
      </c>
      <c r="J3780" s="147" t="s">
        <v>33</v>
      </c>
      <c r="K3780" s="175">
        <v>335000000</v>
      </c>
      <c r="L3780" s="176">
        <v>1</v>
      </c>
      <c r="M3780" s="144"/>
      <c r="N3780" s="145"/>
      <c r="O3780" s="177" t="s">
        <v>127</v>
      </c>
      <c r="P3780" s="146" t="s">
        <v>80</v>
      </c>
      <c r="Q3780" s="146" t="s">
        <v>6050</v>
      </c>
    </row>
    <row r="3781" spans="1:17" ht="64.5" customHeight="1" x14ac:dyDescent="0.2">
      <c r="A3781" s="174" t="s">
        <v>5990</v>
      </c>
      <c r="B3781" s="144" t="s">
        <v>5991</v>
      </c>
      <c r="C3781" s="146" t="s">
        <v>5991</v>
      </c>
      <c r="D3781" s="144" t="s">
        <v>234</v>
      </c>
      <c r="E3781" s="145" t="s">
        <v>880</v>
      </c>
      <c r="F3781" s="146" t="s">
        <v>6048</v>
      </c>
      <c r="G3781" s="146">
        <v>78181500</v>
      </c>
      <c r="H3781" s="455" t="s">
        <v>12811</v>
      </c>
      <c r="I3781" s="174">
        <v>10</v>
      </c>
      <c r="J3781" s="147" t="s">
        <v>33</v>
      </c>
      <c r="K3781" s="175">
        <v>50062500</v>
      </c>
      <c r="L3781" s="176">
        <v>1</v>
      </c>
      <c r="M3781" s="144"/>
      <c r="N3781" s="145"/>
      <c r="O3781" s="177" t="s">
        <v>127</v>
      </c>
      <c r="P3781" s="146" t="s">
        <v>80</v>
      </c>
      <c r="Q3781" s="146" t="s">
        <v>6050</v>
      </c>
    </row>
    <row r="3782" spans="1:17" ht="60" customHeight="1" x14ac:dyDescent="0.2">
      <c r="A3782" s="174" t="s">
        <v>5990</v>
      </c>
      <c r="B3782" s="144" t="s">
        <v>5991</v>
      </c>
      <c r="C3782" s="146" t="s">
        <v>5991</v>
      </c>
      <c r="D3782" s="144" t="s">
        <v>234</v>
      </c>
      <c r="E3782" s="145" t="s">
        <v>880</v>
      </c>
      <c r="F3782" s="146" t="s">
        <v>6048</v>
      </c>
      <c r="G3782" s="146">
        <v>78181500</v>
      </c>
      <c r="H3782" s="455" t="s">
        <v>12812</v>
      </c>
      <c r="I3782" s="174">
        <v>10</v>
      </c>
      <c r="J3782" s="147" t="s">
        <v>33</v>
      </c>
      <c r="K3782" s="175">
        <v>45000000</v>
      </c>
      <c r="L3782" s="176">
        <v>1</v>
      </c>
      <c r="M3782" s="144"/>
      <c r="N3782" s="145"/>
      <c r="O3782" s="177" t="s">
        <v>127</v>
      </c>
      <c r="P3782" s="146" t="s">
        <v>80</v>
      </c>
      <c r="Q3782" s="146" t="s">
        <v>6050</v>
      </c>
    </row>
    <row r="3783" spans="1:17" ht="56.25" customHeight="1" x14ac:dyDescent="0.2">
      <c r="A3783" s="174" t="s">
        <v>5990</v>
      </c>
      <c r="B3783" s="144" t="s">
        <v>5991</v>
      </c>
      <c r="C3783" s="146" t="s">
        <v>5991</v>
      </c>
      <c r="D3783" s="144" t="s">
        <v>234</v>
      </c>
      <c r="E3783" s="145" t="s">
        <v>880</v>
      </c>
      <c r="F3783" s="146" t="s">
        <v>6048</v>
      </c>
      <c r="G3783" s="146">
        <v>78181500</v>
      </c>
      <c r="H3783" s="455" t="s">
        <v>12813</v>
      </c>
      <c r="I3783" s="174">
        <v>10</v>
      </c>
      <c r="J3783" s="147" t="s">
        <v>33</v>
      </c>
      <c r="K3783" s="175">
        <v>14000000</v>
      </c>
      <c r="L3783" s="176">
        <v>1</v>
      </c>
      <c r="M3783" s="144"/>
      <c r="N3783" s="145"/>
      <c r="O3783" s="177" t="s">
        <v>127</v>
      </c>
      <c r="P3783" s="146" t="s">
        <v>80</v>
      </c>
      <c r="Q3783" s="146" t="s">
        <v>6050</v>
      </c>
    </row>
    <row r="3784" spans="1:17" ht="65.25" customHeight="1" x14ac:dyDescent="0.2">
      <c r="A3784" s="174" t="s">
        <v>5990</v>
      </c>
      <c r="B3784" s="144" t="s">
        <v>5991</v>
      </c>
      <c r="C3784" s="146" t="s">
        <v>5991</v>
      </c>
      <c r="D3784" s="144" t="s">
        <v>234</v>
      </c>
      <c r="E3784" s="145" t="s">
        <v>880</v>
      </c>
      <c r="F3784" s="146" t="s">
        <v>6048</v>
      </c>
      <c r="G3784" s="146">
        <v>78181500</v>
      </c>
      <c r="H3784" s="455" t="s">
        <v>12814</v>
      </c>
      <c r="I3784" s="174">
        <v>10</v>
      </c>
      <c r="J3784" s="147" t="s">
        <v>33</v>
      </c>
      <c r="K3784" s="175">
        <v>16000000</v>
      </c>
      <c r="L3784" s="176">
        <v>1</v>
      </c>
      <c r="M3784" s="144"/>
      <c r="N3784" s="145"/>
      <c r="O3784" s="177" t="s">
        <v>127</v>
      </c>
      <c r="P3784" s="146" t="s">
        <v>80</v>
      </c>
      <c r="Q3784" s="146" t="s">
        <v>6050</v>
      </c>
    </row>
    <row r="3785" spans="1:17" ht="51" customHeight="1" x14ac:dyDescent="0.2">
      <c r="A3785" s="174" t="s">
        <v>5990</v>
      </c>
      <c r="B3785" s="144" t="s">
        <v>5991</v>
      </c>
      <c r="C3785" s="146" t="s">
        <v>5991</v>
      </c>
      <c r="D3785" s="144" t="s">
        <v>234</v>
      </c>
      <c r="E3785" s="145" t="s">
        <v>880</v>
      </c>
      <c r="F3785" s="146" t="s">
        <v>6048</v>
      </c>
      <c r="G3785" s="146">
        <v>78181901</v>
      </c>
      <c r="H3785" s="455" t="s">
        <v>12815</v>
      </c>
      <c r="I3785" s="174">
        <v>10</v>
      </c>
      <c r="J3785" s="147" t="s">
        <v>33</v>
      </c>
      <c r="K3785" s="175">
        <v>15000000</v>
      </c>
      <c r="L3785" s="176">
        <v>1</v>
      </c>
      <c r="M3785" s="144"/>
      <c r="N3785" s="145"/>
      <c r="O3785" s="177" t="s">
        <v>127</v>
      </c>
      <c r="P3785" s="146" t="s">
        <v>80</v>
      </c>
      <c r="Q3785" s="146" t="s">
        <v>6050</v>
      </c>
    </row>
    <row r="3786" spans="1:17" ht="75" customHeight="1" x14ac:dyDescent="0.2">
      <c r="A3786" s="174" t="s">
        <v>6051</v>
      </c>
      <c r="B3786" s="144" t="s">
        <v>5991</v>
      </c>
      <c r="C3786" s="146" t="s">
        <v>5991</v>
      </c>
      <c r="D3786" s="144" t="s">
        <v>889</v>
      </c>
      <c r="E3786" s="145" t="s">
        <v>880</v>
      </c>
      <c r="F3786" s="146" t="s">
        <v>6048</v>
      </c>
      <c r="G3786" s="146">
        <v>78181900</v>
      </c>
      <c r="H3786" s="455" t="s">
        <v>6052</v>
      </c>
      <c r="I3786" s="174">
        <v>16</v>
      </c>
      <c r="J3786" s="147" t="s">
        <v>33</v>
      </c>
      <c r="K3786" s="175">
        <v>9000000</v>
      </c>
      <c r="L3786" s="176">
        <v>1</v>
      </c>
      <c r="M3786" s="144"/>
      <c r="N3786" s="145"/>
      <c r="O3786" s="177" t="s">
        <v>127</v>
      </c>
      <c r="P3786" s="146" t="s">
        <v>80</v>
      </c>
      <c r="Q3786" s="146" t="s">
        <v>6050</v>
      </c>
    </row>
    <row r="3787" spans="1:17" ht="74.25" customHeight="1" x14ac:dyDescent="0.2">
      <c r="A3787" s="174" t="s">
        <v>6051</v>
      </c>
      <c r="B3787" s="144" t="s">
        <v>5991</v>
      </c>
      <c r="C3787" s="146" t="s">
        <v>5991</v>
      </c>
      <c r="D3787" s="144" t="s">
        <v>889</v>
      </c>
      <c r="E3787" s="145" t="s">
        <v>880</v>
      </c>
      <c r="F3787" s="146" t="s">
        <v>6048</v>
      </c>
      <c r="G3787" s="146">
        <v>78181900</v>
      </c>
      <c r="H3787" s="455" t="s">
        <v>6053</v>
      </c>
      <c r="I3787" s="174">
        <v>16</v>
      </c>
      <c r="J3787" s="147" t="s">
        <v>33</v>
      </c>
      <c r="K3787" s="175">
        <v>12000000</v>
      </c>
      <c r="L3787" s="176">
        <v>1</v>
      </c>
      <c r="M3787" s="144"/>
      <c r="N3787" s="145"/>
      <c r="O3787" s="177" t="s">
        <v>127</v>
      </c>
      <c r="P3787" s="146" t="s">
        <v>80</v>
      </c>
      <c r="Q3787" s="146" t="s">
        <v>6050</v>
      </c>
    </row>
    <row r="3788" spans="1:17" ht="71.25" customHeight="1" x14ac:dyDescent="0.2">
      <c r="A3788" s="174" t="s">
        <v>5990</v>
      </c>
      <c r="B3788" s="144" t="s">
        <v>5991</v>
      </c>
      <c r="C3788" s="146" t="s">
        <v>5991</v>
      </c>
      <c r="D3788" s="144" t="s">
        <v>234</v>
      </c>
      <c r="E3788" s="145" t="s">
        <v>880</v>
      </c>
      <c r="F3788" s="146" t="s">
        <v>6048</v>
      </c>
      <c r="G3788" s="146">
        <v>78181500</v>
      </c>
      <c r="H3788" s="455" t="s">
        <v>12816</v>
      </c>
      <c r="I3788" s="174">
        <v>10</v>
      </c>
      <c r="J3788" s="147" t="s">
        <v>230</v>
      </c>
      <c r="K3788" s="175">
        <v>155531250</v>
      </c>
      <c r="L3788" s="176">
        <v>1</v>
      </c>
      <c r="M3788" s="144"/>
      <c r="N3788" s="145"/>
      <c r="O3788" s="177" t="s">
        <v>127</v>
      </c>
      <c r="P3788" s="146" t="s">
        <v>80</v>
      </c>
      <c r="Q3788" s="146" t="s">
        <v>6050</v>
      </c>
    </row>
    <row r="3789" spans="1:17" ht="63" customHeight="1" x14ac:dyDescent="0.2">
      <c r="A3789" s="174" t="s">
        <v>5990</v>
      </c>
      <c r="B3789" s="144" t="s">
        <v>5991</v>
      </c>
      <c r="C3789" s="146" t="s">
        <v>5991</v>
      </c>
      <c r="D3789" s="144" t="s">
        <v>234</v>
      </c>
      <c r="E3789" s="145" t="s">
        <v>880</v>
      </c>
      <c r="F3789" s="146" t="s">
        <v>6048</v>
      </c>
      <c r="G3789" s="146">
        <v>78181500</v>
      </c>
      <c r="H3789" s="455" t="s">
        <v>12817</v>
      </c>
      <c r="I3789" s="174">
        <v>10</v>
      </c>
      <c r="J3789" s="147" t="s">
        <v>230</v>
      </c>
      <c r="K3789" s="175">
        <v>103781251</v>
      </c>
      <c r="L3789" s="176">
        <v>1</v>
      </c>
      <c r="M3789" s="144"/>
      <c r="N3789" s="145"/>
      <c r="O3789" s="177" t="s">
        <v>127</v>
      </c>
      <c r="P3789" s="146" t="s">
        <v>80</v>
      </c>
      <c r="Q3789" s="146" t="s">
        <v>6050</v>
      </c>
    </row>
    <row r="3790" spans="1:17" ht="80.25" customHeight="1" x14ac:dyDescent="0.2">
      <c r="A3790" s="174" t="s">
        <v>5990</v>
      </c>
      <c r="B3790" s="144" t="s">
        <v>5991</v>
      </c>
      <c r="C3790" s="146" t="s">
        <v>5991</v>
      </c>
      <c r="D3790" s="144" t="s">
        <v>234</v>
      </c>
      <c r="E3790" s="145" t="s">
        <v>880</v>
      </c>
      <c r="F3790" s="146" t="s">
        <v>6048</v>
      </c>
      <c r="G3790" s="146">
        <v>78181500</v>
      </c>
      <c r="H3790" s="455" t="s">
        <v>12818</v>
      </c>
      <c r="I3790" s="174">
        <v>10</v>
      </c>
      <c r="J3790" s="147" t="s">
        <v>230</v>
      </c>
      <c r="K3790" s="175">
        <v>24750000</v>
      </c>
      <c r="L3790" s="176">
        <v>1</v>
      </c>
      <c r="M3790" s="144"/>
      <c r="N3790" s="145"/>
      <c r="O3790" s="177" t="s">
        <v>127</v>
      </c>
      <c r="P3790" s="146" t="s">
        <v>80</v>
      </c>
      <c r="Q3790" s="146" t="s">
        <v>6050</v>
      </c>
    </row>
    <row r="3791" spans="1:17" ht="74.25" customHeight="1" x14ac:dyDescent="0.2">
      <c r="A3791" s="174" t="s">
        <v>5990</v>
      </c>
      <c r="B3791" s="144" t="s">
        <v>5991</v>
      </c>
      <c r="C3791" s="146" t="s">
        <v>5991</v>
      </c>
      <c r="D3791" s="144" t="s">
        <v>234</v>
      </c>
      <c r="E3791" s="145" t="s">
        <v>880</v>
      </c>
      <c r="F3791" s="146" t="s">
        <v>6048</v>
      </c>
      <c r="G3791" s="146">
        <v>78181500</v>
      </c>
      <c r="H3791" s="455" t="s">
        <v>12819</v>
      </c>
      <c r="I3791" s="174">
        <v>10</v>
      </c>
      <c r="J3791" s="147" t="s">
        <v>230</v>
      </c>
      <c r="K3791" s="175">
        <v>19500000</v>
      </c>
      <c r="L3791" s="176">
        <v>1</v>
      </c>
      <c r="M3791" s="144"/>
      <c r="N3791" s="145"/>
      <c r="O3791" s="177" t="s">
        <v>127</v>
      </c>
      <c r="P3791" s="146" t="s">
        <v>80</v>
      </c>
      <c r="Q3791" s="146" t="s">
        <v>6050</v>
      </c>
    </row>
    <row r="3792" spans="1:17" ht="74.25" customHeight="1" x14ac:dyDescent="0.2">
      <c r="A3792" s="174" t="s">
        <v>5990</v>
      </c>
      <c r="B3792" s="144" t="s">
        <v>5991</v>
      </c>
      <c r="C3792" s="146" t="s">
        <v>5991</v>
      </c>
      <c r="D3792" s="144" t="s">
        <v>234</v>
      </c>
      <c r="E3792" s="145" t="s">
        <v>880</v>
      </c>
      <c r="F3792" s="146" t="s">
        <v>6048</v>
      </c>
      <c r="G3792" s="146">
        <v>78181500</v>
      </c>
      <c r="H3792" s="455" t="s">
        <v>12820</v>
      </c>
      <c r="I3792" s="174">
        <v>10</v>
      </c>
      <c r="J3792" s="147" t="s">
        <v>230</v>
      </c>
      <c r="K3792" s="175">
        <v>6000000</v>
      </c>
      <c r="L3792" s="176">
        <v>1</v>
      </c>
      <c r="M3792" s="144"/>
      <c r="N3792" s="145"/>
      <c r="O3792" s="177" t="s">
        <v>127</v>
      </c>
      <c r="P3792" s="146" t="s">
        <v>80</v>
      </c>
      <c r="Q3792" s="146" t="s">
        <v>6050</v>
      </c>
    </row>
    <row r="3793" spans="1:21" ht="72" customHeight="1" x14ac:dyDescent="0.2">
      <c r="A3793" s="174" t="s">
        <v>5990</v>
      </c>
      <c r="B3793" s="144" t="s">
        <v>5991</v>
      </c>
      <c r="C3793" s="146" t="s">
        <v>5991</v>
      </c>
      <c r="D3793" s="144" t="s">
        <v>234</v>
      </c>
      <c r="E3793" s="145" t="s">
        <v>880</v>
      </c>
      <c r="F3793" s="146" t="s">
        <v>6048</v>
      </c>
      <c r="G3793" s="146">
        <v>78181500</v>
      </c>
      <c r="H3793" s="455" t="s">
        <v>12821</v>
      </c>
      <c r="I3793" s="174">
        <v>10</v>
      </c>
      <c r="J3793" s="147" t="s">
        <v>230</v>
      </c>
      <c r="K3793" s="175">
        <v>6000000</v>
      </c>
      <c r="L3793" s="176">
        <v>1</v>
      </c>
      <c r="M3793" s="144"/>
      <c r="N3793" s="145"/>
      <c r="O3793" s="177" t="s">
        <v>127</v>
      </c>
      <c r="P3793" s="146" t="s">
        <v>80</v>
      </c>
      <c r="Q3793" s="146" t="s">
        <v>6050</v>
      </c>
    </row>
    <row r="3794" spans="1:21" ht="59.25" customHeight="1" x14ac:dyDescent="0.2">
      <c r="A3794" s="174" t="s">
        <v>5990</v>
      </c>
      <c r="B3794" s="144" t="s">
        <v>5991</v>
      </c>
      <c r="C3794" s="146" t="s">
        <v>5991</v>
      </c>
      <c r="D3794" s="144" t="s">
        <v>234</v>
      </c>
      <c r="E3794" s="145" t="s">
        <v>880</v>
      </c>
      <c r="F3794" s="146" t="s">
        <v>6048</v>
      </c>
      <c r="G3794" s="146">
        <v>78181901</v>
      </c>
      <c r="H3794" s="455" t="s">
        <v>12822</v>
      </c>
      <c r="I3794" s="174">
        <v>10</v>
      </c>
      <c r="J3794" s="147" t="s">
        <v>230</v>
      </c>
      <c r="K3794" s="175">
        <v>9375000</v>
      </c>
      <c r="L3794" s="176">
        <v>1</v>
      </c>
      <c r="M3794" s="144"/>
      <c r="N3794" s="145"/>
      <c r="O3794" s="177" t="s">
        <v>127</v>
      </c>
      <c r="P3794" s="146" t="s">
        <v>80</v>
      </c>
      <c r="Q3794" s="146" t="s">
        <v>6050</v>
      </c>
    </row>
    <row r="3795" spans="1:21" ht="47.25" customHeight="1" x14ac:dyDescent="0.2">
      <c r="A3795" s="174" t="s">
        <v>5990</v>
      </c>
      <c r="B3795" s="144" t="s">
        <v>5991</v>
      </c>
      <c r="C3795" s="146" t="s">
        <v>5991</v>
      </c>
      <c r="D3795" s="144" t="s">
        <v>58</v>
      </c>
      <c r="E3795" s="145" t="s">
        <v>880</v>
      </c>
      <c r="F3795" s="146" t="s">
        <v>6048</v>
      </c>
      <c r="G3795" s="146">
        <v>72101511</v>
      </c>
      <c r="H3795" s="455" t="s">
        <v>6056</v>
      </c>
      <c r="I3795" s="174">
        <v>10</v>
      </c>
      <c r="J3795" s="147" t="s">
        <v>33</v>
      </c>
      <c r="K3795" s="175">
        <v>14000000</v>
      </c>
      <c r="L3795" s="176">
        <v>1</v>
      </c>
      <c r="M3795" s="144"/>
      <c r="N3795" s="145"/>
      <c r="O3795" s="177" t="s">
        <v>127</v>
      </c>
      <c r="P3795" s="146" t="s">
        <v>67</v>
      </c>
      <c r="Q3795" s="146" t="s">
        <v>497</v>
      </c>
    </row>
    <row r="3796" spans="1:21" ht="89.25" customHeight="1" x14ac:dyDescent="0.2">
      <c r="A3796" s="174" t="s">
        <v>5990</v>
      </c>
      <c r="B3796" s="144" t="s">
        <v>5991</v>
      </c>
      <c r="C3796" s="146" t="s">
        <v>5991</v>
      </c>
      <c r="D3796" s="144" t="s">
        <v>6057</v>
      </c>
      <c r="E3796" s="145" t="s">
        <v>880</v>
      </c>
      <c r="F3796" s="146" t="s">
        <v>6048</v>
      </c>
      <c r="G3796" s="146">
        <v>81141504</v>
      </c>
      <c r="H3796" s="455" t="s">
        <v>6058</v>
      </c>
      <c r="I3796" s="174">
        <v>10</v>
      </c>
      <c r="J3796" s="147" t="s">
        <v>33</v>
      </c>
      <c r="K3796" s="175">
        <v>9000000</v>
      </c>
      <c r="L3796" s="176">
        <v>1</v>
      </c>
      <c r="M3796" s="144"/>
      <c r="N3796" s="145"/>
      <c r="O3796" s="177" t="s">
        <v>127</v>
      </c>
      <c r="P3796" s="146" t="s">
        <v>36</v>
      </c>
      <c r="Q3796" s="146" t="s">
        <v>497</v>
      </c>
    </row>
    <row r="3797" spans="1:21" ht="43.5" customHeight="1" x14ac:dyDescent="0.2">
      <c r="A3797" s="174" t="s">
        <v>5990</v>
      </c>
      <c r="B3797" s="144" t="s">
        <v>5991</v>
      </c>
      <c r="C3797" s="146" t="s">
        <v>5991</v>
      </c>
      <c r="D3797" s="144" t="s">
        <v>356</v>
      </c>
      <c r="E3797" s="145" t="s">
        <v>880</v>
      </c>
      <c r="F3797" s="146" t="s">
        <v>6048</v>
      </c>
      <c r="G3797" s="146">
        <v>72101516</v>
      </c>
      <c r="H3797" s="455" t="s">
        <v>6059</v>
      </c>
      <c r="I3797" s="174">
        <v>10</v>
      </c>
      <c r="J3797" s="147" t="s">
        <v>33</v>
      </c>
      <c r="K3797" s="175">
        <v>4000000</v>
      </c>
      <c r="L3797" s="176">
        <v>1</v>
      </c>
      <c r="M3797" s="144"/>
      <c r="N3797" s="145"/>
      <c r="O3797" s="177" t="s">
        <v>127</v>
      </c>
      <c r="P3797" s="146" t="s">
        <v>35</v>
      </c>
      <c r="Q3797" s="146" t="s">
        <v>497</v>
      </c>
    </row>
    <row r="3798" spans="1:21" ht="45.75" customHeight="1" x14ac:dyDescent="0.2">
      <c r="A3798" s="174" t="s">
        <v>5990</v>
      </c>
      <c r="B3798" s="144" t="s">
        <v>5991</v>
      </c>
      <c r="C3798" s="146" t="s">
        <v>5991</v>
      </c>
      <c r="D3798" s="144" t="s">
        <v>50</v>
      </c>
      <c r="E3798" s="145" t="s">
        <v>932</v>
      </c>
      <c r="F3798" s="146" t="s">
        <v>1009</v>
      </c>
      <c r="G3798" s="146">
        <v>82121701</v>
      </c>
      <c r="H3798" s="455" t="s">
        <v>6060</v>
      </c>
      <c r="I3798" s="174">
        <v>10</v>
      </c>
      <c r="J3798" s="147" t="s">
        <v>33</v>
      </c>
      <c r="K3798" s="175">
        <v>30000000</v>
      </c>
      <c r="L3798" s="176">
        <v>1</v>
      </c>
      <c r="M3798" s="144"/>
      <c r="N3798" s="145"/>
      <c r="O3798" s="177" t="s">
        <v>127</v>
      </c>
      <c r="P3798" s="146" t="s">
        <v>79</v>
      </c>
      <c r="Q3798" s="146" t="s">
        <v>497</v>
      </c>
    </row>
    <row r="3799" spans="1:21" ht="46.5" customHeight="1" x14ac:dyDescent="0.2">
      <c r="A3799" s="174" t="s">
        <v>5990</v>
      </c>
      <c r="B3799" s="144" t="s">
        <v>5991</v>
      </c>
      <c r="C3799" s="146" t="s">
        <v>5991</v>
      </c>
      <c r="D3799" s="144" t="s">
        <v>342</v>
      </c>
      <c r="E3799" s="145" t="s">
        <v>936</v>
      </c>
      <c r="F3799" s="146" t="s">
        <v>6061</v>
      </c>
      <c r="G3799" s="146">
        <v>83101500</v>
      </c>
      <c r="H3799" s="455" t="s">
        <v>6062</v>
      </c>
      <c r="I3799" s="174">
        <v>10</v>
      </c>
      <c r="J3799" s="147" t="s">
        <v>33</v>
      </c>
      <c r="K3799" s="175">
        <v>110000000</v>
      </c>
      <c r="L3799" s="176">
        <v>1</v>
      </c>
      <c r="M3799" s="144"/>
      <c r="N3799" s="145"/>
      <c r="O3799" s="177" t="s">
        <v>127</v>
      </c>
      <c r="P3799" s="146" t="s">
        <v>366</v>
      </c>
      <c r="Q3799" s="146" t="s">
        <v>6036</v>
      </c>
    </row>
    <row r="3800" spans="1:21" ht="63.75" customHeight="1" x14ac:dyDescent="0.2">
      <c r="A3800" s="174" t="s">
        <v>6015</v>
      </c>
      <c r="B3800" s="144" t="s">
        <v>5991</v>
      </c>
      <c r="C3800" s="146" t="s">
        <v>5991</v>
      </c>
      <c r="D3800" s="144" t="s">
        <v>4692</v>
      </c>
      <c r="E3800" s="145" t="s">
        <v>942</v>
      </c>
      <c r="F3800" s="146" t="s">
        <v>400</v>
      </c>
      <c r="G3800" s="146">
        <v>93141506</v>
      </c>
      <c r="H3800" s="455" t="s">
        <v>6063</v>
      </c>
      <c r="I3800" s="174">
        <v>16</v>
      </c>
      <c r="J3800" s="147" t="s">
        <v>33</v>
      </c>
      <c r="K3800" s="175">
        <v>9590000</v>
      </c>
      <c r="L3800" s="176">
        <v>1</v>
      </c>
      <c r="M3800" s="144"/>
      <c r="N3800" s="145"/>
      <c r="O3800" s="177" t="s">
        <v>127</v>
      </c>
      <c r="P3800" s="146" t="s">
        <v>35</v>
      </c>
      <c r="Q3800" s="146" t="s">
        <v>1406</v>
      </c>
    </row>
    <row r="3801" spans="1:21" ht="73.5" customHeight="1" x14ac:dyDescent="0.2">
      <c r="A3801" s="174" t="s">
        <v>6064</v>
      </c>
      <c r="B3801" s="144" t="s">
        <v>5991</v>
      </c>
      <c r="C3801" s="146" t="s">
        <v>5991</v>
      </c>
      <c r="D3801" s="144" t="s">
        <v>6065</v>
      </c>
      <c r="E3801" s="145" t="s">
        <v>942</v>
      </c>
      <c r="F3801" s="146" t="s">
        <v>400</v>
      </c>
      <c r="G3801" s="146">
        <v>93141506</v>
      </c>
      <c r="H3801" s="455" t="s">
        <v>6066</v>
      </c>
      <c r="I3801" s="174">
        <v>16</v>
      </c>
      <c r="J3801" s="147" t="s">
        <v>33</v>
      </c>
      <c r="K3801" s="175">
        <v>100000000</v>
      </c>
      <c r="L3801" s="176">
        <v>1</v>
      </c>
      <c r="M3801" s="144"/>
      <c r="N3801" s="145"/>
      <c r="O3801" s="177" t="s">
        <v>127</v>
      </c>
      <c r="P3801" s="146" t="s">
        <v>35</v>
      </c>
      <c r="Q3801" s="146" t="s">
        <v>1406</v>
      </c>
    </row>
    <row r="3802" spans="1:21" ht="62.25" customHeight="1" x14ac:dyDescent="0.2">
      <c r="A3802" s="174" t="s">
        <v>6015</v>
      </c>
      <c r="B3802" s="144" t="s">
        <v>5991</v>
      </c>
      <c r="C3802" s="146" t="s">
        <v>5991</v>
      </c>
      <c r="D3802" s="144" t="s">
        <v>4692</v>
      </c>
      <c r="E3802" s="145" t="s">
        <v>6067</v>
      </c>
      <c r="F3802" s="146" t="s">
        <v>406</v>
      </c>
      <c r="G3802" s="146">
        <v>94111803</v>
      </c>
      <c r="H3802" s="455" t="s">
        <v>6068</v>
      </c>
      <c r="I3802" s="174">
        <v>10</v>
      </c>
      <c r="J3802" s="147" t="s">
        <v>33</v>
      </c>
      <c r="K3802" s="175">
        <v>16000000</v>
      </c>
      <c r="L3802" s="176">
        <v>1</v>
      </c>
      <c r="M3802" s="144"/>
      <c r="N3802" s="145"/>
      <c r="O3802" s="177" t="s">
        <v>127</v>
      </c>
      <c r="P3802" s="146" t="s">
        <v>366</v>
      </c>
      <c r="Q3802" s="146" t="s">
        <v>6036</v>
      </c>
    </row>
    <row r="3803" spans="1:21" ht="62.25" customHeight="1" x14ac:dyDescent="0.2">
      <c r="A3803" s="174" t="s">
        <v>6051</v>
      </c>
      <c r="B3803" s="144" t="s">
        <v>5991</v>
      </c>
      <c r="C3803" s="146" t="s">
        <v>5991</v>
      </c>
      <c r="D3803" s="144" t="s">
        <v>889</v>
      </c>
      <c r="E3803" s="145" t="s">
        <v>6067</v>
      </c>
      <c r="F3803" s="146" t="s">
        <v>406</v>
      </c>
      <c r="G3803" s="146">
        <v>94111803</v>
      </c>
      <c r="H3803" s="455" t="s">
        <v>6069</v>
      </c>
      <c r="I3803" s="174">
        <v>16</v>
      </c>
      <c r="J3803" s="147" t="s">
        <v>33</v>
      </c>
      <c r="K3803" s="175">
        <v>3000000</v>
      </c>
      <c r="L3803" s="176">
        <v>1</v>
      </c>
      <c r="M3803" s="144"/>
      <c r="N3803" s="145"/>
      <c r="O3803" s="177" t="s">
        <v>127</v>
      </c>
      <c r="P3803" s="146" t="s">
        <v>366</v>
      </c>
      <c r="Q3803" s="146" t="s">
        <v>6036</v>
      </c>
    </row>
    <row r="3804" spans="1:21" ht="60.75" customHeight="1" x14ac:dyDescent="0.2">
      <c r="A3804" s="174" t="s">
        <v>5990</v>
      </c>
      <c r="B3804" s="144" t="s">
        <v>5991</v>
      </c>
      <c r="C3804" s="146" t="s">
        <v>5991</v>
      </c>
      <c r="D3804" s="144" t="s">
        <v>342</v>
      </c>
      <c r="E3804" s="183" t="s">
        <v>6070</v>
      </c>
      <c r="F3804" s="146" t="s">
        <v>6071</v>
      </c>
      <c r="G3804" s="146">
        <v>93161602</v>
      </c>
      <c r="H3804" s="455" t="s">
        <v>6072</v>
      </c>
      <c r="I3804" s="443">
        <v>10</v>
      </c>
      <c r="J3804" s="444" t="s">
        <v>33</v>
      </c>
      <c r="K3804" s="203">
        <v>38000000</v>
      </c>
      <c r="L3804" s="374">
        <v>1</v>
      </c>
      <c r="M3804" s="456"/>
      <c r="N3804" s="457"/>
      <c r="O3804" s="458" t="s">
        <v>127</v>
      </c>
      <c r="P3804" s="438" t="s">
        <v>35</v>
      </c>
      <c r="Q3804" s="438" t="s">
        <v>6026</v>
      </c>
    </row>
    <row r="3805" spans="1:21" ht="61.5" customHeight="1" x14ac:dyDescent="0.2">
      <c r="A3805" s="136" t="s">
        <v>6073</v>
      </c>
      <c r="B3805" s="137" t="s">
        <v>6074</v>
      </c>
      <c r="C3805" s="138" t="s">
        <v>6074</v>
      </c>
      <c r="D3805" s="459" t="s">
        <v>6075</v>
      </c>
      <c r="E3805" s="460" t="s">
        <v>1024</v>
      </c>
      <c r="F3805" s="461" t="s">
        <v>87</v>
      </c>
      <c r="G3805" s="138">
        <v>39112503</v>
      </c>
      <c r="H3805" s="461" t="s">
        <v>6076</v>
      </c>
      <c r="I3805" s="136">
        <v>10</v>
      </c>
      <c r="J3805" s="141" t="s">
        <v>33</v>
      </c>
      <c r="K3805" s="171">
        <v>8000000</v>
      </c>
      <c r="L3805" s="172">
        <v>1</v>
      </c>
      <c r="M3805" s="137"/>
      <c r="N3805" s="139"/>
      <c r="O3805" s="173" t="s">
        <v>127</v>
      </c>
      <c r="P3805" s="138" t="s">
        <v>68</v>
      </c>
      <c r="Q3805" s="138" t="s">
        <v>497</v>
      </c>
      <c r="U3805" s="58"/>
    </row>
    <row r="3806" spans="1:21" ht="53.25" customHeight="1" x14ac:dyDescent="0.2">
      <c r="A3806" s="136" t="s">
        <v>6073</v>
      </c>
      <c r="B3806" s="137" t="s">
        <v>6074</v>
      </c>
      <c r="C3806" s="141" t="s">
        <v>6074</v>
      </c>
      <c r="D3806" s="383" t="s">
        <v>6077</v>
      </c>
      <c r="E3806" s="186" t="s">
        <v>760</v>
      </c>
      <c r="F3806" s="462" t="s">
        <v>4913</v>
      </c>
      <c r="G3806" s="146">
        <v>52161533</v>
      </c>
      <c r="H3806" s="461" t="s">
        <v>6078</v>
      </c>
      <c r="I3806" s="174">
        <v>10</v>
      </c>
      <c r="J3806" s="147" t="s">
        <v>33</v>
      </c>
      <c r="K3806" s="175">
        <v>1700000</v>
      </c>
      <c r="L3806" s="176">
        <v>1</v>
      </c>
      <c r="M3806" s="144"/>
      <c r="N3806" s="145"/>
      <c r="O3806" s="177" t="s">
        <v>68</v>
      </c>
      <c r="P3806" s="146" t="s">
        <v>67</v>
      </c>
      <c r="Q3806" s="138" t="s">
        <v>497</v>
      </c>
    </row>
    <row r="3807" spans="1:21" ht="105.75" customHeight="1" x14ac:dyDescent="0.2">
      <c r="A3807" s="136" t="s">
        <v>6073</v>
      </c>
      <c r="B3807" s="137" t="s">
        <v>6074</v>
      </c>
      <c r="C3807" s="141" t="s">
        <v>6074</v>
      </c>
      <c r="D3807" s="383" t="s">
        <v>6077</v>
      </c>
      <c r="E3807" s="139" t="s">
        <v>1072</v>
      </c>
      <c r="F3807" s="462" t="s">
        <v>91</v>
      </c>
      <c r="G3807" s="146">
        <v>42172101</v>
      </c>
      <c r="H3807" s="461" t="s">
        <v>6079</v>
      </c>
      <c r="I3807" s="174">
        <v>16</v>
      </c>
      <c r="J3807" s="147" t="s">
        <v>33</v>
      </c>
      <c r="K3807" s="175">
        <v>20000000</v>
      </c>
      <c r="L3807" s="176">
        <v>2</v>
      </c>
      <c r="M3807" s="144"/>
      <c r="N3807" s="145"/>
      <c r="O3807" s="177" t="s">
        <v>127</v>
      </c>
      <c r="P3807" s="146" t="s">
        <v>68</v>
      </c>
      <c r="Q3807" s="138" t="s">
        <v>497</v>
      </c>
    </row>
    <row r="3808" spans="1:21" ht="54" customHeight="1" x14ac:dyDescent="0.2">
      <c r="A3808" s="136" t="s">
        <v>6073</v>
      </c>
      <c r="B3808" s="137" t="s">
        <v>6074</v>
      </c>
      <c r="C3808" s="141" t="s">
        <v>6074</v>
      </c>
      <c r="D3808" s="383" t="s">
        <v>6080</v>
      </c>
      <c r="E3808" s="145" t="s">
        <v>763</v>
      </c>
      <c r="F3808" s="462" t="s">
        <v>107</v>
      </c>
      <c r="G3808" s="146">
        <v>81112501</v>
      </c>
      <c r="H3808" s="461" t="s">
        <v>6081</v>
      </c>
      <c r="I3808" s="174">
        <v>10</v>
      </c>
      <c r="J3808" s="147" t="s">
        <v>33</v>
      </c>
      <c r="K3808" s="175">
        <v>40000000</v>
      </c>
      <c r="L3808" s="176">
        <v>40</v>
      </c>
      <c r="M3808" s="144"/>
      <c r="N3808" s="145"/>
      <c r="O3808" s="177" t="s">
        <v>127</v>
      </c>
      <c r="P3808" s="146" t="s">
        <v>68</v>
      </c>
      <c r="Q3808" s="138" t="s">
        <v>497</v>
      </c>
    </row>
    <row r="3809" spans="1:17" ht="40.5" customHeight="1" x14ac:dyDescent="0.2">
      <c r="A3809" s="136" t="s">
        <v>6073</v>
      </c>
      <c r="B3809" s="137" t="s">
        <v>6074</v>
      </c>
      <c r="C3809" s="141" t="s">
        <v>6074</v>
      </c>
      <c r="D3809" s="164" t="s">
        <v>6082</v>
      </c>
      <c r="E3809" s="145" t="s">
        <v>1101</v>
      </c>
      <c r="F3809" s="462" t="s">
        <v>189</v>
      </c>
      <c r="G3809" s="146">
        <v>46181517</v>
      </c>
      <c r="H3809" s="461" t="s">
        <v>6083</v>
      </c>
      <c r="I3809" s="174">
        <v>10</v>
      </c>
      <c r="J3809" s="147" t="s">
        <v>33</v>
      </c>
      <c r="K3809" s="175">
        <v>4100000</v>
      </c>
      <c r="L3809" s="176">
        <v>100</v>
      </c>
      <c r="M3809" s="144"/>
      <c r="N3809" s="145"/>
      <c r="O3809" s="177" t="s">
        <v>127</v>
      </c>
      <c r="P3809" s="146" t="s">
        <v>67</v>
      </c>
      <c r="Q3809" s="138" t="s">
        <v>497</v>
      </c>
    </row>
    <row r="3810" spans="1:17" ht="73.5" customHeight="1" x14ac:dyDescent="0.2">
      <c r="A3810" s="136" t="s">
        <v>6073</v>
      </c>
      <c r="B3810" s="137" t="s">
        <v>6074</v>
      </c>
      <c r="C3810" s="141" t="s">
        <v>6074</v>
      </c>
      <c r="D3810" s="164" t="s">
        <v>6084</v>
      </c>
      <c r="E3810" s="145" t="s">
        <v>1101</v>
      </c>
      <c r="F3810" s="462" t="s">
        <v>189</v>
      </c>
      <c r="G3810" s="146">
        <v>46182002</v>
      </c>
      <c r="H3810" s="461" t="s">
        <v>6085</v>
      </c>
      <c r="I3810" s="174">
        <v>10</v>
      </c>
      <c r="J3810" s="147" t="s">
        <v>33</v>
      </c>
      <c r="K3810" s="175">
        <v>1000000</v>
      </c>
      <c r="L3810" s="176">
        <v>50</v>
      </c>
      <c r="M3810" s="144"/>
      <c r="N3810" s="145"/>
      <c r="O3810" s="177" t="s">
        <v>127</v>
      </c>
      <c r="P3810" s="146" t="s">
        <v>67</v>
      </c>
      <c r="Q3810" s="138" t="s">
        <v>497</v>
      </c>
    </row>
    <row r="3811" spans="1:17" ht="48" customHeight="1" x14ac:dyDescent="0.2">
      <c r="A3811" s="136" t="s">
        <v>6073</v>
      </c>
      <c r="B3811" s="137" t="s">
        <v>6074</v>
      </c>
      <c r="C3811" s="141" t="s">
        <v>6074</v>
      </c>
      <c r="D3811" s="164" t="s">
        <v>6086</v>
      </c>
      <c r="E3811" s="145" t="s">
        <v>776</v>
      </c>
      <c r="F3811" s="462" t="s">
        <v>229</v>
      </c>
      <c r="G3811" s="146">
        <v>14111800</v>
      </c>
      <c r="H3811" s="461" t="s">
        <v>6087</v>
      </c>
      <c r="I3811" s="174">
        <v>10</v>
      </c>
      <c r="J3811" s="147" t="s">
        <v>230</v>
      </c>
      <c r="K3811" s="175">
        <v>60000000</v>
      </c>
      <c r="L3811" s="176">
        <v>1</v>
      </c>
      <c r="M3811" s="144"/>
      <c r="N3811" s="145"/>
      <c r="O3811" s="177" t="s">
        <v>127</v>
      </c>
      <c r="P3811" s="146" t="s">
        <v>67</v>
      </c>
      <c r="Q3811" s="146" t="s">
        <v>6088</v>
      </c>
    </row>
    <row r="3812" spans="1:17" ht="56.25" customHeight="1" x14ac:dyDescent="0.2">
      <c r="A3812" s="136" t="s">
        <v>6073</v>
      </c>
      <c r="B3812" s="137" t="s">
        <v>6074</v>
      </c>
      <c r="C3812" s="141" t="s">
        <v>6074</v>
      </c>
      <c r="D3812" s="164" t="s">
        <v>6089</v>
      </c>
      <c r="E3812" s="145" t="s">
        <v>776</v>
      </c>
      <c r="F3812" s="462" t="s">
        <v>229</v>
      </c>
      <c r="G3812" s="146">
        <v>14111800</v>
      </c>
      <c r="H3812" s="462" t="s">
        <v>6090</v>
      </c>
      <c r="I3812" s="174">
        <v>10</v>
      </c>
      <c r="J3812" s="147" t="s">
        <v>33</v>
      </c>
      <c r="K3812" s="175">
        <v>10000000</v>
      </c>
      <c r="L3812" s="176">
        <v>1</v>
      </c>
      <c r="M3812" s="144"/>
      <c r="N3812" s="145"/>
      <c r="O3812" s="177" t="s">
        <v>127</v>
      </c>
      <c r="P3812" s="146" t="s">
        <v>79</v>
      </c>
      <c r="Q3812" s="40" t="s">
        <v>1406</v>
      </c>
    </row>
    <row r="3813" spans="1:17" ht="42" customHeight="1" x14ac:dyDescent="0.2">
      <c r="A3813" s="136" t="s">
        <v>6073</v>
      </c>
      <c r="B3813" s="137" t="s">
        <v>6074</v>
      </c>
      <c r="C3813" s="141" t="s">
        <v>6074</v>
      </c>
      <c r="D3813" s="164" t="s">
        <v>6086</v>
      </c>
      <c r="E3813" s="145" t="s">
        <v>776</v>
      </c>
      <c r="F3813" s="462" t="s">
        <v>229</v>
      </c>
      <c r="G3813" s="146">
        <v>14111800</v>
      </c>
      <c r="H3813" s="462" t="s">
        <v>6091</v>
      </c>
      <c r="I3813" s="174">
        <v>10</v>
      </c>
      <c r="J3813" s="147" t="s">
        <v>230</v>
      </c>
      <c r="K3813" s="175">
        <v>18000000</v>
      </c>
      <c r="L3813" s="176">
        <v>1</v>
      </c>
      <c r="M3813" s="144"/>
      <c r="N3813" s="145"/>
      <c r="O3813" s="177" t="s">
        <v>127</v>
      </c>
      <c r="P3813" s="146" t="s">
        <v>79</v>
      </c>
      <c r="Q3813" s="40" t="s">
        <v>1406</v>
      </c>
    </row>
    <row r="3814" spans="1:17" ht="54" customHeight="1" x14ac:dyDescent="0.2">
      <c r="A3814" s="136" t="s">
        <v>6092</v>
      </c>
      <c r="B3814" s="137" t="s">
        <v>6093</v>
      </c>
      <c r="C3814" s="151" t="s">
        <v>6094</v>
      </c>
      <c r="D3814" s="164" t="s">
        <v>6094</v>
      </c>
      <c r="E3814" s="145" t="s">
        <v>776</v>
      </c>
      <c r="F3814" s="462" t="s">
        <v>229</v>
      </c>
      <c r="G3814" s="146">
        <v>14111800</v>
      </c>
      <c r="H3814" s="462" t="s">
        <v>6095</v>
      </c>
      <c r="I3814" s="174">
        <v>16</v>
      </c>
      <c r="J3814" s="147" t="s">
        <v>33</v>
      </c>
      <c r="K3814" s="175">
        <v>2000000</v>
      </c>
      <c r="L3814" s="176">
        <v>1</v>
      </c>
      <c r="M3814" s="144"/>
      <c r="N3814" s="145"/>
      <c r="O3814" s="177" t="s">
        <v>127</v>
      </c>
      <c r="P3814" s="146" t="s">
        <v>79</v>
      </c>
      <c r="Q3814" s="40" t="s">
        <v>1406</v>
      </c>
    </row>
    <row r="3815" spans="1:17" ht="63" customHeight="1" x14ac:dyDescent="0.2">
      <c r="A3815" s="136" t="s">
        <v>6096</v>
      </c>
      <c r="B3815" s="144" t="s">
        <v>4565</v>
      </c>
      <c r="C3815" s="151" t="s">
        <v>6097</v>
      </c>
      <c r="D3815" s="164" t="s">
        <v>6097</v>
      </c>
      <c r="E3815" s="145" t="s">
        <v>776</v>
      </c>
      <c r="F3815" s="462" t="s">
        <v>229</v>
      </c>
      <c r="G3815" s="146">
        <v>14111800</v>
      </c>
      <c r="H3815" s="462" t="s">
        <v>6098</v>
      </c>
      <c r="I3815" s="174">
        <v>16</v>
      </c>
      <c r="J3815" s="147" t="s">
        <v>33</v>
      </c>
      <c r="K3815" s="175">
        <v>3020000</v>
      </c>
      <c r="L3815" s="176">
        <v>1</v>
      </c>
      <c r="M3815" s="144"/>
      <c r="N3815" s="145"/>
      <c r="O3815" s="177" t="s">
        <v>127</v>
      </c>
      <c r="P3815" s="146" t="s">
        <v>79</v>
      </c>
      <c r="Q3815" s="40" t="s">
        <v>1406</v>
      </c>
    </row>
    <row r="3816" spans="1:17" ht="39.75" customHeight="1" x14ac:dyDescent="0.2">
      <c r="A3816" s="136" t="s">
        <v>6073</v>
      </c>
      <c r="B3816" s="137" t="s">
        <v>6074</v>
      </c>
      <c r="C3816" s="151" t="s">
        <v>6099</v>
      </c>
      <c r="D3816" s="164" t="s">
        <v>6099</v>
      </c>
      <c r="E3816" s="145" t="s">
        <v>776</v>
      </c>
      <c r="F3816" s="462" t="s">
        <v>229</v>
      </c>
      <c r="G3816" s="146">
        <v>14111531</v>
      </c>
      <c r="H3816" s="462" t="s">
        <v>6100</v>
      </c>
      <c r="I3816" s="174">
        <v>10</v>
      </c>
      <c r="J3816" s="147" t="s">
        <v>33</v>
      </c>
      <c r="K3816" s="175">
        <v>35000000</v>
      </c>
      <c r="L3816" s="176">
        <v>1</v>
      </c>
      <c r="M3816" s="144"/>
      <c r="N3816" s="145"/>
      <c r="O3816" s="177" t="s">
        <v>127</v>
      </c>
      <c r="P3816" s="146" t="s">
        <v>79</v>
      </c>
      <c r="Q3816" s="40" t="s">
        <v>1406</v>
      </c>
    </row>
    <row r="3817" spans="1:17" ht="75" customHeight="1" x14ac:dyDescent="0.2">
      <c r="A3817" s="136" t="s">
        <v>6073</v>
      </c>
      <c r="B3817" s="137" t="s">
        <v>6074</v>
      </c>
      <c r="C3817" s="151" t="s">
        <v>6101</v>
      </c>
      <c r="D3817" s="164" t="s">
        <v>6101</v>
      </c>
      <c r="E3817" s="145" t="s">
        <v>781</v>
      </c>
      <c r="F3817" s="462" t="s">
        <v>233</v>
      </c>
      <c r="G3817" s="146" t="s">
        <v>6102</v>
      </c>
      <c r="H3817" s="462" t="s">
        <v>6103</v>
      </c>
      <c r="I3817" s="174">
        <v>10</v>
      </c>
      <c r="J3817" s="147" t="s">
        <v>33</v>
      </c>
      <c r="K3817" s="175">
        <v>500000000</v>
      </c>
      <c r="L3817" s="176">
        <v>1</v>
      </c>
      <c r="M3817" s="144"/>
      <c r="N3817" s="145"/>
      <c r="O3817" s="177" t="s">
        <v>127</v>
      </c>
      <c r="P3817" s="146" t="s">
        <v>67</v>
      </c>
      <c r="Q3817" s="146" t="s">
        <v>6088</v>
      </c>
    </row>
    <row r="3818" spans="1:17" ht="38.25" x14ac:dyDescent="0.2">
      <c r="A3818" s="136" t="s">
        <v>6073</v>
      </c>
      <c r="B3818" s="137" t="s">
        <v>6074</v>
      </c>
      <c r="C3818" s="151" t="s">
        <v>6101</v>
      </c>
      <c r="D3818" s="164" t="s">
        <v>6101</v>
      </c>
      <c r="E3818" s="145" t="s">
        <v>781</v>
      </c>
      <c r="F3818" s="462" t="s">
        <v>233</v>
      </c>
      <c r="G3818" s="146" t="s">
        <v>6102</v>
      </c>
      <c r="H3818" s="462" t="s">
        <v>6104</v>
      </c>
      <c r="I3818" s="174">
        <v>10</v>
      </c>
      <c r="J3818" s="147" t="s">
        <v>230</v>
      </c>
      <c r="K3818" s="175">
        <v>385000000</v>
      </c>
      <c r="L3818" s="176">
        <v>1</v>
      </c>
      <c r="M3818" s="144"/>
      <c r="N3818" s="145"/>
      <c r="O3818" s="177" t="s">
        <v>127</v>
      </c>
      <c r="P3818" s="146" t="s">
        <v>67</v>
      </c>
      <c r="Q3818" s="146" t="s">
        <v>6088</v>
      </c>
    </row>
    <row r="3819" spans="1:17" ht="38.25" x14ac:dyDescent="0.2">
      <c r="A3819" s="136" t="s">
        <v>6073</v>
      </c>
      <c r="B3819" s="137" t="s">
        <v>6074</v>
      </c>
      <c r="C3819" s="151" t="s">
        <v>6101</v>
      </c>
      <c r="D3819" s="164" t="s">
        <v>6101</v>
      </c>
      <c r="E3819" s="145" t="s">
        <v>781</v>
      </c>
      <c r="F3819" s="462" t="s">
        <v>233</v>
      </c>
      <c r="G3819" s="146" t="s">
        <v>6102</v>
      </c>
      <c r="H3819" s="462" t="s">
        <v>6105</v>
      </c>
      <c r="I3819" s="174">
        <v>10</v>
      </c>
      <c r="J3819" s="147" t="s">
        <v>230</v>
      </c>
      <c r="K3819" s="175">
        <v>5000000</v>
      </c>
      <c r="L3819" s="176">
        <v>1</v>
      </c>
      <c r="M3819" s="144"/>
      <c r="N3819" s="145"/>
      <c r="O3819" s="177" t="s">
        <v>127</v>
      </c>
      <c r="P3819" s="146" t="s">
        <v>67</v>
      </c>
      <c r="Q3819" s="146" t="s">
        <v>6088</v>
      </c>
    </row>
    <row r="3820" spans="1:17" ht="38.25" x14ac:dyDescent="0.2">
      <c r="A3820" s="136" t="s">
        <v>6073</v>
      </c>
      <c r="B3820" s="137" t="s">
        <v>6074</v>
      </c>
      <c r="C3820" s="151" t="s">
        <v>6101</v>
      </c>
      <c r="D3820" s="164" t="s">
        <v>6101</v>
      </c>
      <c r="E3820" s="145" t="s">
        <v>781</v>
      </c>
      <c r="F3820" s="462" t="s">
        <v>233</v>
      </c>
      <c r="G3820" s="146">
        <v>83101601</v>
      </c>
      <c r="H3820" s="462" t="s">
        <v>6106</v>
      </c>
      <c r="I3820" s="174">
        <v>10</v>
      </c>
      <c r="J3820" s="147" t="s">
        <v>230</v>
      </c>
      <c r="K3820" s="175">
        <v>40000000</v>
      </c>
      <c r="L3820" s="176">
        <v>1</v>
      </c>
      <c r="M3820" s="144"/>
      <c r="N3820" s="145"/>
      <c r="O3820" s="177" t="s">
        <v>127</v>
      </c>
      <c r="P3820" s="146" t="s">
        <v>67</v>
      </c>
      <c r="Q3820" s="146" t="s">
        <v>6088</v>
      </c>
    </row>
    <row r="3821" spans="1:17" ht="51" x14ac:dyDescent="0.2">
      <c r="A3821" s="136" t="s">
        <v>6073</v>
      </c>
      <c r="B3821" s="137" t="s">
        <v>6074</v>
      </c>
      <c r="C3821" s="151" t="s">
        <v>6101</v>
      </c>
      <c r="D3821" s="164" t="s">
        <v>6101</v>
      </c>
      <c r="E3821" s="145" t="s">
        <v>781</v>
      </c>
      <c r="F3821" s="462" t="s">
        <v>233</v>
      </c>
      <c r="G3821" s="146">
        <v>83101601</v>
      </c>
      <c r="H3821" s="462" t="s">
        <v>6106</v>
      </c>
      <c r="I3821" s="174">
        <v>10</v>
      </c>
      <c r="J3821" s="147" t="s">
        <v>33</v>
      </c>
      <c r="K3821" s="175">
        <v>30000000</v>
      </c>
      <c r="L3821" s="176">
        <v>1</v>
      </c>
      <c r="M3821" s="144"/>
      <c r="N3821" s="145"/>
      <c r="O3821" s="177" t="s">
        <v>127</v>
      </c>
      <c r="P3821" s="146" t="s">
        <v>80</v>
      </c>
      <c r="Q3821" s="146" t="s">
        <v>6107</v>
      </c>
    </row>
    <row r="3822" spans="1:17" ht="51" x14ac:dyDescent="0.2">
      <c r="A3822" s="136" t="s">
        <v>6073</v>
      </c>
      <c r="B3822" s="137" t="s">
        <v>6074</v>
      </c>
      <c r="C3822" s="151" t="s">
        <v>6101</v>
      </c>
      <c r="D3822" s="164" t="s">
        <v>6101</v>
      </c>
      <c r="E3822" s="145" t="s">
        <v>781</v>
      </c>
      <c r="F3822" s="462" t="s">
        <v>233</v>
      </c>
      <c r="G3822" s="146" t="s">
        <v>6102</v>
      </c>
      <c r="H3822" s="462" t="s">
        <v>6108</v>
      </c>
      <c r="I3822" s="174">
        <v>10</v>
      </c>
      <c r="J3822" s="147" t="s">
        <v>230</v>
      </c>
      <c r="K3822" s="175">
        <v>1370000000</v>
      </c>
      <c r="L3822" s="176">
        <v>1</v>
      </c>
      <c r="M3822" s="169"/>
      <c r="N3822" s="372"/>
      <c r="O3822" s="177" t="s">
        <v>127</v>
      </c>
      <c r="P3822" s="146" t="s">
        <v>80</v>
      </c>
      <c r="Q3822" s="146" t="s">
        <v>6107</v>
      </c>
    </row>
    <row r="3823" spans="1:17" ht="51" x14ac:dyDescent="0.2">
      <c r="A3823" s="136" t="s">
        <v>6073</v>
      </c>
      <c r="B3823" s="137" t="s">
        <v>6074</v>
      </c>
      <c r="C3823" s="151" t="s">
        <v>6101</v>
      </c>
      <c r="D3823" s="164" t="s">
        <v>6101</v>
      </c>
      <c r="E3823" s="145" t="s">
        <v>781</v>
      </c>
      <c r="F3823" s="462" t="s">
        <v>233</v>
      </c>
      <c r="G3823" s="146" t="s">
        <v>6102</v>
      </c>
      <c r="H3823" s="462" t="s">
        <v>6105</v>
      </c>
      <c r="I3823" s="174">
        <v>10</v>
      </c>
      <c r="J3823" s="147" t="s">
        <v>33</v>
      </c>
      <c r="K3823" s="175">
        <v>5000000</v>
      </c>
      <c r="L3823" s="176">
        <v>1</v>
      </c>
      <c r="M3823" s="144"/>
      <c r="N3823" s="145"/>
      <c r="O3823" s="177" t="s">
        <v>127</v>
      </c>
      <c r="P3823" s="146" t="s">
        <v>80</v>
      </c>
      <c r="Q3823" s="146" t="s">
        <v>6107</v>
      </c>
    </row>
    <row r="3824" spans="1:17" ht="51" x14ac:dyDescent="0.2">
      <c r="A3824" s="136" t="s">
        <v>6073</v>
      </c>
      <c r="B3824" s="137" t="s">
        <v>6074</v>
      </c>
      <c r="C3824" s="151" t="s">
        <v>6101</v>
      </c>
      <c r="D3824" s="164" t="s">
        <v>6101</v>
      </c>
      <c r="E3824" s="145" t="s">
        <v>781</v>
      </c>
      <c r="F3824" s="462" t="s">
        <v>233</v>
      </c>
      <c r="G3824" s="146">
        <v>83101601</v>
      </c>
      <c r="H3824" s="462" t="s">
        <v>6109</v>
      </c>
      <c r="I3824" s="174">
        <v>10</v>
      </c>
      <c r="J3824" s="147" t="s">
        <v>230</v>
      </c>
      <c r="K3824" s="175">
        <v>10000000</v>
      </c>
      <c r="L3824" s="176">
        <v>1</v>
      </c>
      <c r="M3824" s="144"/>
      <c r="N3824" s="145"/>
      <c r="O3824" s="177" t="s">
        <v>127</v>
      </c>
      <c r="P3824" s="146" t="s">
        <v>80</v>
      </c>
      <c r="Q3824" s="146" t="s">
        <v>6107</v>
      </c>
    </row>
    <row r="3825" spans="1:17" ht="51" x14ac:dyDescent="0.2">
      <c r="A3825" s="136" t="s">
        <v>6073</v>
      </c>
      <c r="B3825" s="137" t="s">
        <v>6074</v>
      </c>
      <c r="C3825" s="151" t="s">
        <v>6101</v>
      </c>
      <c r="D3825" s="164" t="s">
        <v>6101</v>
      </c>
      <c r="E3825" s="145" t="s">
        <v>781</v>
      </c>
      <c r="F3825" s="462" t="s">
        <v>233</v>
      </c>
      <c r="G3825" s="146" t="s">
        <v>6102</v>
      </c>
      <c r="H3825" s="462" t="s">
        <v>6110</v>
      </c>
      <c r="I3825" s="174">
        <v>16</v>
      </c>
      <c r="J3825" s="147" t="s">
        <v>230</v>
      </c>
      <c r="K3825" s="175">
        <v>138000000</v>
      </c>
      <c r="L3825" s="176">
        <v>1</v>
      </c>
      <c r="M3825" s="144"/>
      <c r="N3825" s="145"/>
      <c r="O3825" s="177" t="s">
        <v>127</v>
      </c>
      <c r="P3825" s="146" t="s">
        <v>80</v>
      </c>
      <c r="Q3825" s="146" t="s">
        <v>6107</v>
      </c>
    </row>
    <row r="3826" spans="1:17" ht="51" x14ac:dyDescent="0.2">
      <c r="A3826" s="136" t="s">
        <v>6073</v>
      </c>
      <c r="B3826" s="137" t="s">
        <v>6074</v>
      </c>
      <c r="C3826" s="151" t="s">
        <v>6101</v>
      </c>
      <c r="D3826" s="463" t="s">
        <v>6101</v>
      </c>
      <c r="E3826" s="183" t="s">
        <v>781</v>
      </c>
      <c r="F3826" s="462" t="s">
        <v>233</v>
      </c>
      <c r="G3826" s="146" t="s">
        <v>6102</v>
      </c>
      <c r="H3826" s="462" t="s">
        <v>6111</v>
      </c>
      <c r="I3826" s="174">
        <v>10</v>
      </c>
      <c r="J3826" s="147" t="s">
        <v>230</v>
      </c>
      <c r="K3826" s="175">
        <v>390000000</v>
      </c>
      <c r="L3826" s="176">
        <v>1</v>
      </c>
      <c r="M3826" s="169"/>
      <c r="N3826" s="372"/>
      <c r="O3826" s="177" t="s">
        <v>127</v>
      </c>
      <c r="P3826" s="146" t="s">
        <v>80</v>
      </c>
      <c r="Q3826" s="146" t="s">
        <v>6107</v>
      </c>
    </row>
    <row r="3827" spans="1:17" ht="51" x14ac:dyDescent="0.2">
      <c r="A3827" s="136" t="s">
        <v>6073</v>
      </c>
      <c r="B3827" s="137" t="s">
        <v>6074</v>
      </c>
      <c r="C3827" s="370" t="s">
        <v>6112</v>
      </c>
      <c r="D3827" s="209" t="s">
        <v>6112</v>
      </c>
      <c r="E3827" s="186" t="s">
        <v>803</v>
      </c>
      <c r="F3827" s="462" t="s">
        <v>240</v>
      </c>
      <c r="G3827" s="146">
        <v>31211502</v>
      </c>
      <c r="H3827" s="462" t="s">
        <v>6113</v>
      </c>
      <c r="I3827" s="174">
        <v>10</v>
      </c>
      <c r="J3827" s="147" t="s">
        <v>33</v>
      </c>
      <c r="K3827" s="175">
        <v>20000000</v>
      </c>
      <c r="L3827" s="176">
        <v>1</v>
      </c>
      <c r="M3827" s="169"/>
      <c r="N3827" s="372"/>
      <c r="O3827" s="177" t="s">
        <v>127</v>
      </c>
      <c r="P3827" s="146" t="s">
        <v>80</v>
      </c>
      <c r="Q3827" s="146" t="s">
        <v>6107</v>
      </c>
    </row>
    <row r="3828" spans="1:17" ht="51" x14ac:dyDescent="0.2">
      <c r="A3828" s="136" t="s">
        <v>6096</v>
      </c>
      <c r="B3828" s="137" t="s">
        <v>6097</v>
      </c>
      <c r="C3828" s="370" t="s">
        <v>6097</v>
      </c>
      <c r="D3828" s="209" t="s">
        <v>6097</v>
      </c>
      <c r="E3828" s="186" t="s">
        <v>803</v>
      </c>
      <c r="F3828" s="462" t="s">
        <v>240</v>
      </c>
      <c r="G3828" s="146">
        <v>31211502</v>
      </c>
      <c r="H3828" s="462" t="s">
        <v>6098</v>
      </c>
      <c r="I3828" s="174">
        <v>16</v>
      </c>
      <c r="J3828" s="147" t="s">
        <v>33</v>
      </c>
      <c r="K3828" s="175">
        <v>3500000</v>
      </c>
      <c r="L3828" s="176">
        <v>1</v>
      </c>
      <c r="M3828" s="169"/>
      <c r="N3828" s="372"/>
      <c r="O3828" s="177" t="s">
        <v>127</v>
      </c>
      <c r="P3828" s="146" t="s">
        <v>67</v>
      </c>
      <c r="Q3828" s="146" t="s">
        <v>662</v>
      </c>
    </row>
    <row r="3829" spans="1:17" ht="51" x14ac:dyDescent="0.2">
      <c r="A3829" s="136" t="s">
        <v>6092</v>
      </c>
      <c r="B3829" s="137" t="s">
        <v>6094</v>
      </c>
      <c r="C3829" s="151" t="s">
        <v>6094</v>
      </c>
      <c r="D3829" s="155" t="s">
        <v>6094</v>
      </c>
      <c r="E3829" s="460" t="s">
        <v>803</v>
      </c>
      <c r="F3829" s="462" t="s">
        <v>240</v>
      </c>
      <c r="G3829" s="146">
        <v>31211502</v>
      </c>
      <c r="H3829" s="462" t="s">
        <v>6114</v>
      </c>
      <c r="I3829" s="174">
        <v>16</v>
      </c>
      <c r="J3829" s="147" t="s">
        <v>33</v>
      </c>
      <c r="K3829" s="175">
        <v>8000000</v>
      </c>
      <c r="L3829" s="176">
        <v>1</v>
      </c>
      <c r="M3829" s="169"/>
      <c r="N3829" s="372"/>
      <c r="O3829" s="146" t="s">
        <v>127</v>
      </c>
      <c r="P3829" s="146" t="s">
        <v>67</v>
      </c>
      <c r="Q3829" s="146" t="s">
        <v>662</v>
      </c>
    </row>
    <row r="3830" spans="1:17" ht="38.25" x14ac:dyDescent="0.2">
      <c r="A3830" s="136" t="s">
        <v>6073</v>
      </c>
      <c r="B3830" s="137" t="s">
        <v>6074</v>
      </c>
      <c r="C3830" s="137" t="s">
        <v>6074</v>
      </c>
      <c r="D3830" s="164" t="s">
        <v>6077</v>
      </c>
      <c r="E3830" s="183" t="s">
        <v>803</v>
      </c>
      <c r="F3830" s="462" t="s">
        <v>240</v>
      </c>
      <c r="G3830" s="146">
        <v>42172001</v>
      </c>
      <c r="H3830" s="462" t="s">
        <v>6115</v>
      </c>
      <c r="I3830" s="174">
        <v>10</v>
      </c>
      <c r="J3830" s="147" t="s">
        <v>33</v>
      </c>
      <c r="K3830" s="175">
        <v>4500000</v>
      </c>
      <c r="L3830" s="176">
        <v>10</v>
      </c>
      <c r="M3830" s="169"/>
      <c r="N3830" s="372"/>
      <c r="O3830" s="146" t="s">
        <v>127</v>
      </c>
      <c r="P3830" s="146" t="s">
        <v>68</v>
      </c>
      <c r="Q3830" s="146" t="s">
        <v>497</v>
      </c>
    </row>
    <row r="3831" spans="1:17" ht="38.25" x14ac:dyDescent="0.2">
      <c r="A3831" s="136" t="s">
        <v>6073</v>
      </c>
      <c r="B3831" s="137" t="s">
        <v>6074</v>
      </c>
      <c r="C3831" s="137" t="s">
        <v>6074</v>
      </c>
      <c r="D3831" s="164" t="s">
        <v>6112</v>
      </c>
      <c r="E3831" s="183" t="s">
        <v>803</v>
      </c>
      <c r="F3831" s="462" t="s">
        <v>240</v>
      </c>
      <c r="G3831" s="146">
        <v>47131604</v>
      </c>
      <c r="H3831" s="462" t="s">
        <v>6116</v>
      </c>
      <c r="I3831" s="174">
        <v>10</v>
      </c>
      <c r="J3831" s="147" t="s">
        <v>33</v>
      </c>
      <c r="K3831" s="175">
        <v>32500000</v>
      </c>
      <c r="L3831" s="176">
        <v>1</v>
      </c>
      <c r="M3831" s="169"/>
      <c r="N3831" s="372"/>
      <c r="O3831" s="146" t="s">
        <v>127</v>
      </c>
      <c r="P3831" s="146" t="s">
        <v>67</v>
      </c>
      <c r="Q3831" s="146" t="s">
        <v>497</v>
      </c>
    </row>
    <row r="3832" spans="1:17" ht="51" x14ac:dyDescent="0.2">
      <c r="A3832" s="136" t="s">
        <v>6073</v>
      </c>
      <c r="B3832" s="137" t="s">
        <v>6074</v>
      </c>
      <c r="C3832" s="137" t="s">
        <v>6074</v>
      </c>
      <c r="D3832" s="164" t="s">
        <v>6117</v>
      </c>
      <c r="E3832" s="183" t="s">
        <v>803</v>
      </c>
      <c r="F3832" s="462" t="s">
        <v>240</v>
      </c>
      <c r="G3832" s="146">
        <v>47131604</v>
      </c>
      <c r="H3832" s="462" t="s">
        <v>6118</v>
      </c>
      <c r="I3832" s="174">
        <v>10</v>
      </c>
      <c r="J3832" s="147" t="s">
        <v>33</v>
      </c>
      <c r="K3832" s="175">
        <v>1500000</v>
      </c>
      <c r="L3832" s="176">
        <v>1</v>
      </c>
      <c r="M3832" s="169"/>
      <c r="N3832" s="372"/>
      <c r="O3832" s="146" t="s">
        <v>127</v>
      </c>
      <c r="P3832" s="146" t="s">
        <v>67</v>
      </c>
      <c r="Q3832" s="146" t="s">
        <v>497</v>
      </c>
    </row>
    <row r="3833" spans="1:17" ht="51" x14ac:dyDescent="0.2">
      <c r="A3833" s="136" t="s">
        <v>6073</v>
      </c>
      <c r="B3833" s="137" t="s">
        <v>6074</v>
      </c>
      <c r="C3833" s="137" t="s">
        <v>6074</v>
      </c>
      <c r="D3833" s="164" t="s">
        <v>6119</v>
      </c>
      <c r="E3833" s="183" t="s">
        <v>803</v>
      </c>
      <c r="F3833" s="462" t="s">
        <v>240</v>
      </c>
      <c r="G3833" s="146">
        <v>47131604</v>
      </c>
      <c r="H3833" s="462" t="s">
        <v>6120</v>
      </c>
      <c r="I3833" s="174">
        <v>10</v>
      </c>
      <c r="J3833" s="147" t="s">
        <v>33</v>
      </c>
      <c r="K3833" s="175">
        <v>5000000</v>
      </c>
      <c r="L3833" s="176">
        <v>20</v>
      </c>
      <c r="M3833" s="169"/>
      <c r="N3833" s="372"/>
      <c r="O3833" s="146" t="s">
        <v>127</v>
      </c>
      <c r="P3833" s="146" t="s">
        <v>67</v>
      </c>
      <c r="Q3833" s="146" t="s">
        <v>497</v>
      </c>
    </row>
    <row r="3834" spans="1:17" ht="38.25" x14ac:dyDescent="0.2">
      <c r="A3834" s="136" t="s">
        <v>6073</v>
      </c>
      <c r="B3834" s="137" t="s">
        <v>6074</v>
      </c>
      <c r="C3834" s="137" t="s">
        <v>6074</v>
      </c>
      <c r="D3834" s="164" t="s">
        <v>6101</v>
      </c>
      <c r="E3834" s="183" t="s">
        <v>6121</v>
      </c>
      <c r="F3834" s="462" t="s">
        <v>262</v>
      </c>
      <c r="G3834" s="146">
        <v>25172504</v>
      </c>
      <c r="H3834" s="462" t="s">
        <v>6122</v>
      </c>
      <c r="I3834" s="174">
        <v>10</v>
      </c>
      <c r="J3834" s="147" t="s">
        <v>33</v>
      </c>
      <c r="K3834" s="175">
        <v>140000000</v>
      </c>
      <c r="L3834" s="176">
        <v>1</v>
      </c>
      <c r="M3834" s="169"/>
      <c r="N3834" s="372"/>
      <c r="O3834" s="146" t="s">
        <v>127</v>
      </c>
      <c r="P3834" s="146" t="s">
        <v>80</v>
      </c>
      <c r="Q3834" s="146" t="s">
        <v>662</v>
      </c>
    </row>
    <row r="3835" spans="1:17" ht="38.25" x14ac:dyDescent="0.2">
      <c r="A3835" s="136" t="s">
        <v>6123</v>
      </c>
      <c r="B3835" s="137" t="s">
        <v>6074</v>
      </c>
      <c r="C3835" s="137" t="s">
        <v>6074</v>
      </c>
      <c r="D3835" s="164" t="s">
        <v>6124</v>
      </c>
      <c r="E3835" s="183" t="s">
        <v>6121</v>
      </c>
      <c r="F3835" s="462" t="s">
        <v>262</v>
      </c>
      <c r="G3835" s="146">
        <v>25172504</v>
      </c>
      <c r="H3835" s="462" t="s">
        <v>6125</v>
      </c>
      <c r="I3835" s="174">
        <v>10</v>
      </c>
      <c r="J3835" s="147" t="s">
        <v>33</v>
      </c>
      <c r="K3835" s="175">
        <v>15000000</v>
      </c>
      <c r="L3835" s="176">
        <v>1</v>
      </c>
      <c r="M3835" s="169"/>
      <c r="N3835" s="372"/>
      <c r="O3835" s="146" t="s">
        <v>127</v>
      </c>
      <c r="P3835" s="146" t="s">
        <v>80</v>
      </c>
      <c r="Q3835" s="146" t="s">
        <v>662</v>
      </c>
    </row>
    <row r="3836" spans="1:17" ht="51" x14ac:dyDescent="0.2">
      <c r="A3836" s="136" t="s">
        <v>6073</v>
      </c>
      <c r="B3836" s="137" t="s">
        <v>6074</v>
      </c>
      <c r="C3836" s="137" t="s">
        <v>6074</v>
      </c>
      <c r="D3836" s="164" t="s">
        <v>6101</v>
      </c>
      <c r="E3836" s="183" t="s">
        <v>6121</v>
      </c>
      <c r="F3836" s="462" t="s">
        <v>262</v>
      </c>
      <c r="G3836" s="146">
        <v>25172504</v>
      </c>
      <c r="H3836" s="462" t="s">
        <v>6126</v>
      </c>
      <c r="I3836" s="174">
        <v>10</v>
      </c>
      <c r="J3836" s="147" t="s">
        <v>230</v>
      </c>
      <c r="K3836" s="175">
        <v>40000000</v>
      </c>
      <c r="L3836" s="176">
        <v>1</v>
      </c>
      <c r="M3836" s="169"/>
      <c r="N3836" s="372"/>
      <c r="O3836" s="146" t="s">
        <v>127</v>
      </c>
      <c r="P3836" s="146" t="s">
        <v>80</v>
      </c>
      <c r="Q3836" s="146" t="s">
        <v>662</v>
      </c>
    </row>
    <row r="3837" spans="1:17" ht="51" x14ac:dyDescent="0.2">
      <c r="A3837" s="136" t="s">
        <v>6073</v>
      </c>
      <c r="B3837" s="137" t="s">
        <v>6074</v>
      </c>
      <c r="C3837" s="137" t="s">
        <v>6074</v>
      </c>
      <c r="D3837" s="164" t="s">
        <v>6101</v>
      </c>
      <c r="E3837" s="183" t="s">
        <v>6121</v>
      </c>
      <c r="F3837" s="462" t="s">
        <v>262</v>
      </c>
      <c r="G3837" s="146">
        <v>25172504</v>
      </c>
      <c r="H3837" s="462" t="s">
        <v>12851</v>
      </c>
      <c r="I3837" s="174">
        <v>10</v>
      </c>
      <c r="J3837" s="147" t="s">
        <v>230</v>
      </c>
      <c r="K3837" s="175">
        <v>20000000</v>
      </c>
      <c r="L3837" s="176">
        <v>1</v>
      </c>
      <c r="M3837" s="169"/>
      <c r="N3837" s="372"/>
      <c r="O3837" s="146" t="s">
        <v>127</v>
      </c>
      <c r="P3837" s="146" t="s">
        <v>80</v>
      </c>
      <c r="Q3837" s="146" t="s">
        <v>662</v>
      </c>
    </row>
    <row r="3838" spans="1:17" ht="51" x14ac:dyDescent="0.2">
      <c r="A3838" s="136" t="s">
        <v>6073</v>
      </c>
      <c r="B3838" s="137" t="s">
        <v>6074</v>
      </c>
      <c r="C3838" s="137" t="s">
        <v>6074</v>
      </c>
      <c r="D3838" s="164" t="s">
        <v>6127</v>
      </c>
      <c r="E3838" s="183" t="s">
        <v>6121</v>
      </c>
      <c r="F3838" s="462" t="s">
        <v>262</v>
      </c>
      <c r="G3838" s="146">
        <v>42132205</v>
      </c>
      <c r="H3838" s="462" t="s">
        <v>6128</v>
      </c>
      <c r="I3838" s="174">
        <v>10</v>
      </c>
      <c r="J3838" s="147" t="s">
        <v>33</v>
      </c>
      <c r="K3838" s="175">
        <v>4400000</v>
      </c>
      <c r="L3838" s="176">
        <v>120</v>
      </c>
      <c r="M3838" s="169"/>
      <c r="N3838" s="372"/>
      <c r="O3838" s="146" t="s">
        <v>127</v>
      </c>
      <c r="P3838" s="146" t="s">
        <v>67</v>
      </c>
      <c r="Q3838" s="146" t="s">
        <v>497</v>
      </c>
    </row>
    <row r="3839" spans="1:17" ht="51" x14ac:dyDescent="0.2">
      <c r="A3839" s="136" t="s">
        <v>6073</v>
      </c>
      <c r="B3839" s="137" t="s">
        <v>6074</v>
      </c>
      <c r="C3839" s="137" t="s">
        <v>6074</v>
      </c>
      <c r="D3839" s="164" t="s">
        <v>6077</v>
      </c>
      <c r="E3839" s="183" t="s">
        <v>6121</v>
      </c>
      <c r="F3839" s="462" t="s">
        <v>262</v>
      </c>
      <c r="G3839" s="146">
        <v>42132205</v>
      </c>
      <c r="H3839" s="462" t="s">
        <v>6129</v>
      </c>
      <c r="I3839" s="174">
        <v>10</v>
      </c>
      <c r="J3839" s="147" t="s">
        <v>33</v>
      </c>
      <c r="K3839" s="175">
        <v>4500000</v>
      </c>
      <c r="L3839" s="176">
        <v>200</v>
      </c>
      <c r="M3839" s="169"/>
      <c r="N3839" s="372"/>
      <c r="O3839" s="146" t="s">
        <v>127</v>
      </c>
      <c r="P3839" s="146" t="s">
        <v>67</v>
      </c>
      <c r="Q3839" s="146" t="s">
        <v>497</v>
      </c>
    </row>
    <row r="3840" spans="1:17" ht="51" x14ac:dyDescent="0.2">
      <c r="A3840" s="136" t="s">
        <v>6073</v>
      </c>
      <c r="B3840" s="137" t="s">
        <v>6074</v>
      </c>
      <c r="C3840" s="137" t="s">
        <v>6074</v>
      </c>
      <c r="D3840" s="164" t="s">
        <v>6082</v>
      </c>
      <c r="E3840" s="183" t="s">
        <v>6121</v>
      </c>
      <c r="F3840" s="462" t="s">
        <v>262</v>
      </c>
      <c r="G3840" s="146">
        <v>24111503</v>
      </c>
      <c r="H3840" s="462" t="s">
        <v>6130</v>
      </c>
      <c r="I3840" s="174">
        <v>10</v>
      </c>
      <c r="J3840" s="147" t="s">
        <v>33</v>
      </c>
      <c r="K3840" s="175">
        <v>11550000</v>
      </c>
      <c r="L3840" s="176">
        <v>350</v>
      </c>
      <c r="M3840" s="169"/>
      <c r="N3840" s="372"/>
      <c r="O3840" s="146" t="s">
        <v>127</v>
      </c>
      <c r="P3840" s="146" t="s">
        <v>67</v>
      </c>
      <c r="Q3840" s="146" t="s">
        <v>497</v>
      </c>
    </row>
    <row r="3841" spans="1:17" ht="51" x14ac:dyDescent="0.2">
      <c r="A3841" s="136" t="s">
        <v>6073</v>
      </c>
      <c r="B3841" s="137" t="s">
        <v>6074</v>
      </c>
      <c r="C3841" s="137" t="s">
        <v>6074</v>
      </c>
      <c r="D3841" s="164" t="s">
        <v>6119</v>
      </c>
      <c r="E3841" s="183" t="s">
        <v>6121</v>
      </c>
      <c r="F3841" s="462" t="s">
        <v>262</v>
      </c>
      <c r="G3841" s="146">
        <v>24111503</v>
      </c>
      <c r="H3841" s="462" t="s">
        <v>6131</v>
      </c>
      <c r="I3841" s="174">
        <v>10</v>
      </c>
      <c r="J3841" s="147" t="s">
        <v>33</v>
      </c>
      <c r="K3841" s="175">
        <v>3500000</v>
      </c>
      <c r="L3841" s="176">
        <v>90</v>
      </c>
      <c r="M3841" s="169"/>
      <c r="N3841" s="372"/>
      <c r="O3841" s="146" t="s">
        <v>127</v>
      </c>
      <c r="P3841" s="146" t="s">
        <v>67</v>
      </c>
      <c r="Q3841" s="146" t="s">
        <v>497</v>
      </c>
    </row>
    <row r="3842" spans="1:17" ht="38.25" x14ac:dyDescent="0.2">
      <c r="A3842" s="136" t="s">
        <v>6073</v>
      </c>
      <c r="B3842" s="137" t="s">
        <v>6074</v>
      </c>
      <c r="C3842" s="137" t="s">
        <v>6074</v>
      </c>
      <c r="D3842" s="164" t="s">
        <v>6077</v>
      </c>
      <c r="E3842" s="183" t="s">
        <v>6121</v>
      </c>
      <c r="F3842" s="462" t="s">
        <v>262</v>
      </c>
      <c r="G3842" s="146">
        <v>46161507</v>
      </c>
      <c r="H3842" s="462" t="s">
        <v>6132</v>
      </c>
      <c r="I3842" s="174">
        <v>10</v>
      </c>
      <c r="J3842" s="147" t="s">
        <v>33</v>
      </c>
      <c r="K3842" s="175">
        <v>3200000</v>
      </c>
      <c r="L3842" s="176">
        <v>80</v>
      </c>
      <c r="M3842" s="169"/>
      <c r="N3842" s="372"/>
      <c r="O3842" s="146" t="s">
        <v>127</v>
      </c>
      <c r="P3842" s="146" t="s">
        <v>67</v>
      </c>
      <c r="Q3842" s="146" t="s">
        <v>497</v>
      </c>
    </row>
    <row r="3843" spans="1:17" ht="38.25" x14ac:dyDescent="0.2">
      <c r="A3843" s="136" t="s">
        <v>6073</v>
      </c>
      <c r="B3843" s="137" t="s">
        <v>6074</v>
      </c>
      <c r="C3843" s="137" t="s">
        <v>6074</v>
      </c>
      <c r="D3843" s="164" t="s">
        <v>6133</v>
      </c>
      <c r="E3843" s="183" t="s">
        <v>6121</v>
      </c>
      <c r="F3843" s="462" t="s">
        <v>262</v>
      </c>
      <c r="G3843" s="146">
        <v>46161507</v>
      </c>
      <c r="H3843" s="462" t="s">
        <v>6134</v>
      </c>
      <c r="I3843" s="174">
        <v>10</v>
      </c>
      <c r="J3843" s="147" t="s">
        <v>33</v>
      </c>
      <c r="K3843" s="175">
        <v>2000000</v>
      </c>
      <c r="L3843" s="176">
        <v>100</v>
      </c>
      <c r="M3843" s="169"/>
      <c r="N3843" s="372"/>
      <c r="O3843" s="146" t="s">
        <v>127</v>
      </c>
      <c r="P3843" s="146" t="s">
        <v>67</v>
      </c>
      <c r="Q3843" s="146" t="s">
        <v>497</v>
      </c>
    </row>
    <row r="3844" spans="1:17" ht="38.25" x14ac:dyDescent="0.2">
      <c r="A3844" s="136" t="s">
        <v>6073</v>
      </c>
      <c r="B3844" s="137" t="s">
        <v>6074</v>
      </c>
      <c r="C3844" s="137" t="s">
        <v>6074</v>
      </c>
      <c r="D3844" s="164" t="s">
        <v>6099</v>
      </c>
      <c r="E3844" s="183" t="s">
        <v>6121</v>
      </c>
      <c r="F3844" s="462" t="s">
        <v>262</v>
      </c>
      <c r="G3844" s="146">
        <v>44103105</v>
      </c>
      <c r="H3844" s="462" t="s">
        <v>6135</v>
      </c>
      <c r="I3844" s="174">
        <v>10</v>
      </c>
      <c r="J3844" s="147" t="s">
        <v>33</v>
      </c>
      <c r="K3844" s="175">
        <v>12000000</v>
      </c>
      <c r="L3844" s="176">
        <v>1</v>
      </c>
      <c r="M3844" s="169"/>
      <c r="N3844" s="372"/>
      <c r="O3844" s="146" t="s">
        <v>127</v>
      </c>
      <c r="P3844" s="146" t="s">
        <v>67</v>
      </c>
      <c r="Q3844" s="146" t="s">
        <v>497</v>
      </c>
    </row>
    <row r="3845" spans="1:17" ht="63.75" x14ac:dyDescent="0.2">
      <c r="A3845" s="464" t="s">
        <v>6096</v>
      </c>
      <c r="B3845" s="137" t="s">
        <v>4565</v>
      </c>
      <c r="C3845" s="151" t="s">
        <v>4565</v>
      </c>
      <c r="D3845" s="164" t="s">
        <v>6097</v>
      </c>
      <c r="E3845" s="183" t="s">
        <v>6121</v>
      </c>
      <c r="F3845" s="462" t="s">
        <v>262</v>
      </c>
      <c r="G3845" s="146" t="s">
        <v>6136</v>
      </c>
      <c r="H3845" s="462" t="s">
        <v>6137</v>
      </c>
      <c r="I3845" s="174">
        <v>16</v>
      </c>
      <c r="J3845" s="147" t="s">
        <v>33</v>
      </c>
      <c r="K3845" s="175">
        <v>4000000</v>
      </c>
      <c r="L3845" s="176">
        <v>1</v>
      </c>
      <c r="M3845" s="169"/>
      <c r="N3845" s="372"/>
      <c r="O3845" s="146" t="s">
        <v>127</v>
      </c>
      <c r="P3845" s="146" t="s">
        <v>67</v>
      </c>
      <c r="Q3845" s="146" t="s">
        <v>6107</v>
      </c>
    </row>
    <row r="3846" spans="1:17" ht="51" x14ac:dyDescent="0.2">
      <c r="A3846" s="464" t="s">
        <v>6092</v>
      </c>
      <c r="B3846" s="164" t="s">
        <v>6138</v>
      </c>
      <c r="C3846" s="164" t="s">
        <v>6138</v>
      </c>
      <c r="D3846" s="164" t="s">
        <v>6138</v>
      </c>
      <c r="E3846" s="183" t="s">
        <v>6121</v>
      </c>
      <c r="F3846" s="462" t="s">
        <v>262</v>
      </c>
      <c r="G3846" s="146" t="s">
        <v>6136</v>
      </c>
      <c r="H3846" s="462" t="s">
        <v>6139</v>
      </c>
      <c r="I3846" s="174">
        <v>16</v>
      </c>
      <c r="J3846" s="147" t="s">
        <v>33</v>
      </c>
      <c r="K3846" s="175">
        <v>20000000</v>
      </c>
      <c r="L3846" s="176">
        <v>1</v>
      </c>
      <c r="M3846" s="169"/>
      <c r="N3846" s="372"/>
      <c r="O3846" s="146" t="s">
        <v>127</v>
      </c>
      <c r="P3846" s="146" t="s">
        <v>67</v>
      </c>
      <c r="Q3846" s="146" t="s">
        <v>6107</v>
      </c>
    </row>
    <row r="3847" spans="1:17" ht="51" x14ac:dyDescent="0.2">
      <c r="A3847" s="464" t="s">
        <v>6092</v>
      </c>
      <c r="B3847" s="155" t="s">
        <v>6094</v>
      </c>
      <c r="C3847" s="155" t="s">
        <v>6094</v>
      </c>
      <c r="D3847" s="164" t="s">
        <v>6094</v>
      </c>
      <c r="E3847" s="183" t="s">
        <v>1163</v>
      </c>
      <c r="F3847" s="462" t="s">
        <v>1164</v>
      </c>
      <c r="G3847" s="146">
        <v>30131704</v>
      </c>
      <c r="H3847" s="462" t="s">
        <v>6140</v>
      </c>
      <c r="I3847" s="174">
        <v>16</v>
      </c>
      <c r="J3847" s="147" t="s">
        <v>33</v>
      </c>
      <c r="K3847" s="175">
        <v>20000000</v>
      </c>
      <c r="L3847" s="176">
        <v>1</v>
      </c>
      <c r="M3847" s="169"/>
      <c r="N3847" s="372"/>
      <c r="O3847" s="146" t="s">
        <v>127</v>
      </c>
      <c r="P3847" s="146" t="s">
        <v>67</v>
      </c>
      <c r="Q3847" s="146" t="s">
        <v>6107</v>
      </c>
    </row>
    <row r="3848" spans="1:17" ht="51" x14ac:dyDescent="0.2">
      <c r="A3848" s="464" t="s">
        <v>6073</v>
      </c>
      <c r="B3848" s="137" t="s">
        <v>6074</v>
      </c>
      <c r="C3848" s="137" t="s">
        <v>6074</v>
      </c>
      <c r="D3848" s="164" t="s">
        <v>6141</v>
      </c>
      <c r="E3848" s="145" t="s">
        <v>1163</v>
      </c>
      <c r="F3848" s="462" t="s">
        <v>1164</v>
      </c>
      <c r="G3848" s="146" t="s">
        <v>6142</v>
      </c>
      <c r="H3848" s="462" t="s">
        <v>6143</v>
      </c>
      <c r="I3848" s="174">
        <v>16</v>
      </c>
      <c r="J3848" s="147" t="s">
        <v>33</v>
      </c>
      <c r="K3848" s="175">
        <v>17000000</v>
      </c>
      <c r="L3848" s="176">
        <v>1</v>
      </c>
      <c r="M3848" s="169"/>
      <c r="N3848" s="372"/>
      <c r="O3848" s="146" t="s">
        <v>127</v>
      </c>
      <c r="P3848" s="146" t="s">
        <v>79</v>
      </c>
      <c r="Q3848" s="146" t="s">
        <v>1406</v>
      </c>
    </row>
    <row r="3849" spans="1:17" ht="51" x14ac:dyDescent="0.2">
      <c r="A3849" s="464" t="s">
        <v>6144</v>
      </c>
      <c r="B3849" s="137" t="s">
        <v>6097</v>
      </c>
      <c r="C3849" s="151" t="s">
        <v>6097</v>
      </c>
      <c r="D3849" s="164" t="s">
        <v>6097</v>
      </c>
      <c r="E3849" s="145" t="s">
        <v>1163</v>
      </c>
      <c r="F3849" s="462" t="s">
        <v>1164</v>
      </c>
      <c r="G3849" s="146" t="s">
        <v>6142</v>
      </c>
      <c r="H3849" s="462" t="s">
        <v>6145</v>
      </c>
      <c r="I3849" s="174">
        <v>16</v>
      </c>
      <c r="J3849" s="147" t="s">
        <v>33</v>
      </c>
      <c r="K3849" s="175">
        <v>3000000</v>
      </c>
      <c r="L3849" s="176">
        <v>1</v>
      </c>
      <c r="M3849" s="169"/>
      <c r="N3849" s="372"/>
      <c r="O3849" s="146" t="s">
        <v>127</v>
      </c>
      <c r="P3849" s="146" t="s">
        <v>79</v>
      </c>
      <c r="Q3849" s="146" t="s">
        <v>1406</v>
      </c>
    </row>
    <row r="3850" spans="1:17" ht="51" x14ac:dyDescent="0.2">
      <c r="A3850" s="464" t="s">
        <v>6144</v>
      </c>
      <c r="B3850" s="137" t="s">
        <v>6097</v>
      </c>
      <c r="C3850" s="151" t="s">
        <v>6097</v>
      </c>
      <c r="D3850" s="164" t="s">
        <v>6097</v>
      </c>
      <c r="E3850" s="145" t="s">
        <v>1163</v>
      </c>
      <c r="F3850" s="462" t="s">
        <v>1164</v>
      </c>
      <c r="G3850" s="146" t="s">
        <v>6146</v>
      </c>
      <c r="H3850" s="462" t="s">
        <v>6147</v>
      </c>
      <c r="I3850" s="174">
        <v>16</v>
      </c>
      <c r="J3850" s="147" t="s">
        <v>33</v>
      </c>
      <c r="K3850" s="175">
        <v>1440000</v>
      </c>
      <c r="L3850" s="176">
        <v>1</v>
      </c>
      <c r="M3850" s="169"/>
      <c r="N3850" s="372"/>
      <c r="O3850" s="146" t="s">
        <v>127</v>
      </c>
      <c r="P3850" s="146" t="s">
        <v>67</v>
      </c>
      <c r="Q3850" s="146" t="s">
        <v>6107</v>
      </c>
    </row>
    <row r="3851" spans="1:17" ht="51" x14ac:dyDescent="0.2">
      <c r="A3851" s="464" t="s">
        <v>6073</v>
      </c>
      <c r="B3851" s="137" t="s">
        <v>6148</v>
      </c>
      <c r="C3851" s="367" t="s">
        <v>6148</v>
      </c>
      <c r="D3851" s="164" t="s">
        <v>6148</v>
      </c>
      <c r="E3851" s="145" t="s">
        <v>1163</v>
      </c>
      <c r="F3851" s="462" t="s">
        <v>1164</v>
      </c>
      <c r="G3851" s="146">
        <v>30102901</v>
      </c>
      <c r="H3851" s="262" t="s">
        <v>6149</v>
      </c>
      <c r="I3851" s="174">
        <v>10</v>
      </c>
      <c r="J3851" s="147" t="s">
        <v>33</v>
      </c>
      <c r="K3851" s="175">
        <v>6750000</v>
      </c>
      <c r="L3851" s="176"/>
      <c r="M3851" s="169"/>
      <c r="N3851" s="372"/>
      <c r="O3851" s="146" t="s">
        <v>127</v>
      </c>
      <c r="P3851" s="146" t="s">
        <v>67</v>
      </c>
      <c r="Q3851" s="146" t="s">
        <v>6107</v>
      </c>
    </row>
    <row r="3852" spans="1:17" s="117" customFormat="1" ht="51" x14ac:dyDescent="0.2">
      <c r="A3852" s="464" t="s">
        <v>6073</v>
      </c>
      <c r="B3852" s="137" t="s">
        <v>6074</v>
      </c>
      <c r="C3852" s="137" t="s">
        <v>6074</v>
      </c>
      <c r="D3852" s="164" t="s">
        <v>6148</v>
      </c>
      <c r="E3852" s="145" t="s">
        <v>834</v>
      </c>
      <c r="F3852" s="462" t="s">
        <v>316</v>
      </c>
      <c r="G3852" s="146">
        <v>39101605</v>
      </c>
      <c r="H3852" s="462" t="s">
        <v>6150</v>
      </c>
      <c r="I3852" s="174">
        <v>10</v>
      </c>
      <c r="J3852" s="147" t="s">
        <v>33</v>
      </c>
      <c r="K3852" s="175">
        <v>15000000</v>
      </c>
      <c r="L3852" s="176">
        <v>1</v>
      </c>
      <c r="M3852" s="169"/>
      <c r="N3852" s="372"/>
      <c r="O3852" s="146" t="s">
        <v>127</v>
      </c>
      <c r="P3852" s="146" t="s">
        <v>67</v>
      </c>
      <c r="Q3852" s="146" t="s">
        <v>6107</v>
      </c>
    </row>
    <row r="3853" spans="1:17" ht="51" x14ac:dyDescent="0.2">
      <c r="A3853" s="464" t="s">
        <v>6073</v>
      </c>
      <c r="B3853" s="137" t="s">
        <v>6074</v>
      </c>
      <c r="C3853" s="137" t="s">
        <v>6074</v>
      </c>
      <c r="D3853" s="164" t="s">
        <v>6112</v>
      </c>
      <c r="E3853" s="145" t="s">
        <v>834</v>
      </c>
      <c r="F3853" s="462" t="s">
        <v>316</v>
      </c>
      <c r="G3853" s="146">
        <v>39101605</v>
      </c>
      <c r="H3853" s="462" t="s">
        <v>6151</v>
      </c>
      <c r="I3853" s="174">
        <v>10</v>
      </c>
      <c r="J3853" s="147" t="s">
        <v>33</v>
      </c>
      <c r="K3853" s="175">
        <v>50000000</v>
      </c>
      <c r="L3853" s="176">
        <v>1</v>
      </c>
      <c r="M3853" s="169"/>
      <c r="N3853" s="372"/>
      <c r="O3853" s="146" t="s">
        <v>127</v>
      </c>
      <c r="P3853" s="146" t="s">
        <v>67</v>
      </c>
      <c r="Q3853" s="146" t="s">
        <v>6107</v>
      </c>
    </row>
    <row r="3854" spans="1:17" ht="38.25" x14ac:dyDescent="0.2">
      <c r="A3854" s="464" t="s">
        <v>6073</v>
      </c>
      <c r="B3854" s="137" t="s">
        <v>6074</v>
      </c>
      <c r="C3854" s="137" t="s">
        <v>6074</v>
      </c>
      <c r="D3854" s="164" t="s">
        <v>6152</v>
      </c>
      <c r="E3854" s="145" t="s">
        <v>1196</v>
      </c>
      <c r="F3854" s="462" t="s">
        <v>1618</v>
      </c>
      <c r="G3854" s="146">
        <v>43211507</v>
      </c>
      <c r="H3854" s="462" t="s">
        <v>6153</v>
      </c>
      <c r="I3854" s="174">
        <v>10</v>
      </c>
      <c r="J3854" s="147" t="s">
        <v>33</v>
      </c>
      <c r="K3854" s="175">
        <v>45000000</v>
      </c>
      <c r="L3854" s="176">
        <v>1</v>
      </c>
      <c r="M3854" s="169"/>
      <c r="N3854" s="372"/>
      <c r="O3854" s="146" t="s">
        <v>127</v>
      </c>
      <c r="P3854" s="146" t="s">
        <v>67</v>
      </c>
      <c r="Q3854" s="146" t="s">
        <v>497</v>
      </c>
    </row>
    <row r="3855" spans="1:17" ht="51" x14ac:dyDescent="0.2">
      <c r="A3855" s="464" t="s">
        <v>6073</v>
      </c>
      <c r="B3855" s="137" t="s">
        <v>6074</v>
      </c>
      <c r="C3855" s="137" t="s">
        <v>6074</v>
      </c>
      <c r="D3855" s="164" t="s">
        <v>6154</v>
      </c>
      <c r="E3855" s="145" t="s">
        <v>1199</v>
      </c>
      <c r="F3855" s="462" t="s">
        <v>87</v>
      </c>
      <c r="G3855" s="146">
        <v>39121311</v>
      </c>
      <c r="H3855" s="462" t="s">
        <v>6155</v>
      </c>
      <c r="I3855" s="174">
        <v>10</v>
      </c>
      <c r="J3855" s="147" t="s">
        <v>33</v>
      </c>
      <c r="K3855" s="175">
        <v>6000000</v>
      </c>
      <c r="L3855" s="176">
        <v>1</v>
      </c>
      <c r="M3855" s="169"/>
      <c r="N3855" s="372"/>
      <c r="O3855" s="146" t="s">
        <v>127</v>
      </c>
      <c r="P3855" s="146" t="s">
        <v>67</v>
      </c>
      <c r="Q3855" s="146" t="s">
        <v>6107</v>
      </c>
    </row>
    <row r="3856" spans="1:17" ht="51" x14ac:dyDescent="0.2">
      <c r="A3856" s="464" t="s">
        <v>6073</v>
      </c>
      <c r="B3856" s="137" t="s">
        <v>6074</v>
      </c>
      <c r="C3856" s="137" t="s">
        <v>6074</v>
      </c>
      <c r="D3856" s="164" t="s">
        <v>6156</v>
      </c>
      <c r="E3856" s="145" t="s">
        <v>1199</v>
      </c>
      <c r="F3856" s="462" t="s">
        <v>87</v>
      </c>
      <c r="G3856" s="146">
        <v>39111541</v>
      </c>
      <c r="H3856" s="462" t="s">
        <v>6157</v>
      </c>
      <c r="I3856" s="174">
        <v>10</v>
      </c>
      <c r="J3856" s="147" t="s">
        <v>33</v>
      </c>
      <c r="K3856" s="175">
        <v>3000000</v>
      </c>
      <c r="L3856" s="176">
        <v>1</v>
      </c>
      <c r="M3856" s="169"/>
      <c r="N3856" s="372"/>
      <c r="O3856" s="146" t="s">
        <v>127</v>
      </c>
      <c r="P3856" s="146" t="s">
        <v>67</v>
      </c>
      <c r="Q3856" s="146" t="s">
        <v>6107</v>
      </c>
    </row>
    <row r="3857" spans="1:17" ht="51" x14ac:dyDescent="0.2">
      <c r="A3857" s="464" t="s">
        <v>6073</v>
      </c>
      <c r="B3857" s="137" t="s">
        <v>6074</v>
      </c>
      <c r="C3857" s="137" t="s">
        <v>6074</v>
      </c>
      <c r="D3857" s="164" t="s">
        <v>6156</v>
      </c>
      <c r="E3857" s="145" t="s">
        <v>1199</v>
      </c>
      <c r="F3857" s="462" t="s">
        <v>87</v>
      </c>
      <c r="G3857" s="146">
        <v>39101600</v>
      </c>
      <c r="H3857" s="462" t="s">
        <v>6158</v>
      </c>
      <c r="I3857" s="174">
        <v>10</v>
      </c>
      <c r="J3857" s="147" t="s">
        <v>33</v>
      </c>
      <c r="K3857" s="175">
        <v>18000000</v>
      </c>
      <c r="L3857" s="176">
        <v>1</v>
      </c>
      <c r="M3857" s="169"/>
      <c r="N3857" s="372"/>
      <c r="O3857" s="146" t="s">
        <v>127</v>
      </c>
      <c r="P3857" s="146" t="s">
        <v>67</v>
      </c>
      <c r="Q3857" s="146" t="s">
        <v>6107</v>
      </c>
    </row>
    <row r="3858" spans="1:17" ht="38.25" x14ac:dyDescent="0.2">
      <c r="A3858" s="464" t="s">
        <v>6073</v>
      </c>
      <c r="B3858" s="137" t="s">
        <v>6074</v>
      </c>
      <c r="C3858" s="137" t="s">
        <v>6074</v>
      </c>
      <c r="D3858" s="164" t="s">
        <v>6152</v>
      </c>
      <c r="E3858" s="145" t="s">
        <v>1206</v>
      </c>
      <c r="F3858" s="462" t="s">
        <v>4913</v>
      </c>
      <c r="G3858" s="146">
        <v>52161512</v>
      </c>
      <c r="H3858" s="462" t="s">
        <v>6159</v>
      </c>
      <c r="I3858" s="174">
        <v>10</v>
      </c>
      <c r="J3858" s="147" t="s">
        <v>33</v>
      </c>
      <c r="K3858" s="175">
        <v>40000000</v>
      </c>
      <c r="L3858" s="176">
        <v>1</v>
      </c>
      <c r="M3858" s="169"/>
      <c r="N3858" s="372"/>
      <c r="O3858" s="146" t="s">
        <v>127</v>
      </c>
      <c r="P3858" s="146" t="s">
        <v>68</v>
      </c>
      <c r="Q3858" s="146" t="s">
        <v>497</v>
      </c>
    </row>
    <row r="3859" spans="1:17" ht="25.5" x14ac:dyDescent="0.2">
      <c r="A3859" s="464" t="s">
        <v>6073</v>
      </c>
      <c r="B3859" s="137" t="s">
        <v>6074</v>
      </c>
      <c r="C3859" s="137" t="s">
        <v>6074</v>
      </c>
      <c r="D3859" s="164" t="s">
        <v>6160</v>
      </c>
      <c r="E3859" s="145" t="s">
        <v>842</v>
      </c>
      <c r="F3859" s="462" t="s">
        <v>338</v>
      </c>
      <c r="G3859" s="146">
        <v>72121103</v>
      </c>
      <c r="H3859" s="462" t="s">
        <v>6161</v>
      </c>
      <c r="I3859" s="174">
        <v>10</v>
      </c>
      <c r="J3859" s="147" t="s">
        <v>33</v>
      </c>
      <c r="K3859" s="175">
        <v>400000000</v>
      </c>
      <c r="L3859" s="176">
        <v>1</v>
      </c>
      <c r="M3859" s="169"/>
      <c r="N3859" s="372"/>
      <c r="O3859" s="146" t="s">
        <v>127</v>
      </c>
      <c r="P3859" s="146" t="s">
        <v>35</v>
      </c>
      <c r="Q3859" s="146" t="s">
        <v>6162</v>
      </c>
    </row>
    <row r="3860" spans="1:17" ht="25.5" x14ac:dyDescent="0.2">
      <c r="A3860" s="464" t="s">
        <v>6144</v>
      </c>
      <c r="B3860" s="137" t="s">
        <v>6097</v>
      </c>
      <c r="C3860" s="137" t="s">
        <v>6097</v>
      </c>
      <c r="D3860" s="164" t="s">
        <v>6097</v>
      </c>
      <c r="E3860" s="145" t="s">
        <v>842</v>
      </c>
      <c r="F3860" s="462" t="s">
        <v>338</v>
      </c>
      <c r="G3860" s="146">
        <v>72121103</v>
      </c>
      <c r="H3860" s="462" t="s">
        <v>6163</v>
      </c>
      <c r="I3860" s="174">
        <v>16</v>
      </c>
      <c r="J3860" s="147" t="s">
        <v>33</v>
      </c>
      <c r="K3860" s="175">
        <v>66000000</v>
      </c>
      <c r="L3860" s="176">
        <v>1</v>
      </c>
      <c r="M3860" s="169"/>
      <c r="N3860" s="372"/>
      <c r="O3860" s="146" t="s">
        <v>127</v>
      </c>
      <c r="P3860" s="146" t="s">
        <v>35</v>
      </c>
      <c r="Q3860" s="146" t="s">
        <v>6162</v>
      </c>
    </row>
    <row r="3861" spans="1:17" ht="51" x14ac:dyDescent="0.2">
      <c r="A3861" s="464" t="s">
        <v>6073</v>
      </c>
      <c r="B3861" s="137" t="s">
        <v>6074</v>
      </c>
      <c r="C3861" s="137" t="s">
        <v>6074</v>
      </c>
      <c r="D3861" s="164" t="s">
        <v>6112</v>
      </c>
      <c r="E3861" s="145" t="s">
        <v>848</v>
      </c>
      <c r="F3861" s="462" t="s">
        <v>639</v>
      </c>
      <c r="G3861" s="146">
        <v>90101801</v>
      </c>
      <c r="H3861" s="462" t="s">
        <v>6164</v>
      </c>
      <c r="I3861" s="174">
        <v>10</v>
      </c>
      <c r="J3861" s="147" t="s">
        <v>33</v>
      </c>
      <c r="K3861" s="175">
        <v>120000000</v>
      </c>
      <c r="L3861" s="176">
        <v>1</v>
      </c>
      <c r="M3861" s="169"/>
      <c r="N3861" s="372"/>
      <c r="O3861" s="146" t="s">
        <v>127</v>
      </c>
      <c r="P3861" s="146" t="s">
        <v>67</v>
      </c>
      <c r="Q3861" s="146" t="s">
        <v>4609</v>
      </c>
    </row>
    <row r="3862" spans="1:17" ht="51" x14ac:dyDescent="0.2">
      <c r="A3862" s="464" t="s">
        <v>6073</v>
      </c>
      <c r="B3862" s="137" t="s">
        <v>6074</v>
      </c>
      <c r="C3862" s="137" t="s">
        <v>6074</v>
      </c>
      <c r="D3862" s="164" t="s">
        <v>6112</v>
      </c>
      <c r="E3862" s="145" t="s">
        <v>848</v>
      </c>
      <c r="F3862" s="462" t="s">
        <v>639</v>
      </c>
      <c r="G3862" s="146">
        <v>90101801</v>
      </c>
      <c r="H3862" s="462" t="s">
        <v>6164</v>
      </c>
      <c r="I3862" s="174">
        <v>10</v>
      </c>
      <c r="J3862" s="147" t="s">
        <v>33</v>
      </c>
      <c r="K3862" s="175">
        <v>10000000</v>
      </c>
      <c r="L3862" s="176">
        <v>1</v>
      </c>
      <c r="M3862" s="169"/>
      <c r="N3862" s="372"/>
      <c r="O3862" s="146" t="s">
        <v>127</v>
      </c>
      <c r="P3862" s="146" t="s">
        <v>68</v>
      </c>
      <c r="Q3862" s="146" t="s">
        <v>497</v>
      </c>
    </row>
    <row r="3863" spans="1:17" ht="38.25" x14ac:dyDescent="0.2">
      <c r="A3863" s="464" t="s">
        <v>6073</v>
      </c>
      <c r="B3863" s="137" t="s">
        <v>6074</v>
      </c>
      <c r="C3863" s="137" t="s">
        <v>6074</v>
      </c>
      <c r="D3863" s="164" t="s">
        <v>6165</v>
      </c>
      <c r="E3863" s="145" t="s">
        <v>855</v>
      </c>
      <c r="F3863" s="462" t="s">
        <v>360</v>
      </c>
      <c r="G3863" s="146">
        <v>78102203</v>
      </c>
      <c r="H3863" s="462" t="s">
        <v>6166</v>
      </c>
      <c r="I3863" s="174">
        <v>10</v>
      </c>
      <c r="J3863" s="147" t="s">
        <v>33</v>
      </c>
      <c r="K3863" s="175">
        <v>5500000</v>
      </c>
      <c r="L3863" s="176">
        <v>1</v>
      </c>
      <c r="M3863" s="169"/>
      <c r="N3863" s="372"/>
      <c r="O3863" s="146" t="s">
        <v>127</v>
      </c>
      <c r="P3863" s="146" t="s">
        <v>67</v>
      </c>
      <c r="Q3863" s="146" t="s">
        <v>4609</v>
      </c>
    </row>
    <row r="3864" spans="1:17" ht="51" x14ac:dyDescent="0.2">
      <c r="A3864" s="464" t="s">
        <v>6073</v>
      </c>
      <c r="B3864" s="137" t="s">
        <v>6074</v>
      </c>
      <c r="C3864" s="137" t="s">
        <v>6074</v>
      </c>
      <c r="D3864" s="164" t="s">
        <v>6165</v>
      </c>
      <c r="E3864" s="145" t="s">
        <v>855</v>
      </c>
      <c r="F3864" s="462" t="s">
        <v>360</v>
      </c>
      <c r="G3864" s="146">
        <v>78102203</v>
      </c>
      <c r="H3864" s="462" t="s">
        <v>6167</v>
      </c>
      <c r="I3864" s="174">
        <v>10</v>
      </c>
      <c r="J3864" s="147" t="s">
        <v>230</v>
      </c>
      <c r="K3864" s="175">
        <v>8000000</v>
      </c>
      <c r="L3864" s="176">
        <v>1</v>
      </c>
      <c r="M3864" s="169"/>
      <c r="N3864" s="372"/>
      <c r="O3864" s="146" t="s">
        <v>127</v>
      </c>
      <c r="P3864" s="146" t="s">
        <v>80</v>
      </c>
      <c r="Q3864" s="146" t="s">
        <v>6107</v>
      </c>
    </row>
    <row r="3865" spans="1:17" ht="38.25" x14ac:dyDescent="0.2">
      <c r="A3865" s="464" t="s">
        <v>6096</v>
      </c>
      <c r="B3865" s="137" t="s">
        <v>6097</v>
      </c>
      <c r="C3865" s="151" t="s">
        <v>6097</v>
      </c>
      <c r="D3865" s="164" t="s">
        <v>6097</v>
      </c>
      <c r="E3865" s="145" t="s">
        <v>858</v>
      </c>
      <c r="F3865" s="462" t="s">
        <v>363</v>
      </c>
      <c r="G3865" s="146">
        <v>83101804</v>
      </c>
      <c r="H3865" s="462" t="s">
        <v>6168</v>
      </c>
      <c r="I3865" s="174">
        <v>10</v>
      </c>
      <c r="J3865" s="147" t="s">
        <v>33</v>
      </c>
      <c r="K3865" s="175">
        <v>114000000</v>
      </c>
      <c r="L3865" s="176">
        <v>1</v>
      </c>
      <c r="M3865" s="169"/>
      <c r="N3865" s="372"/>
      <c r="O3865" s="146" t="s">
        <v>127</v>
      </c>
      <c r="P3865" s="146" t="s">
        <v>366</v>
      </c>
      <c r="Q3865" s="146" t="s">
        <v>6036</v>
      </c>
    </row>
    <row r="3866" spans="1:17" ht="38.25" x14ac:dyDescent="0.2">
      <c r="A3866" s="464" t="s">
        <v>6092</v>
      </c>
      <c r="B3866" s="137" t="s">
        <v>6094</v>
      </c>
      <c r="C3866" s="151" t="s">
        <v>6094</v>
      </c>
      <c r="D3866" s="164" t="s">
        <v>6094</v>
      </c>
      <c r="E3866" s="145" t="s">
        <v>858</v>
      </c>
      <c r="F3866" s="462" t="s">
        <v>363</v>
      </c>
      <c r="G3866" s="146">
        <v>83101804</v>
      </c>
      <c r="H3866" s="462" t="s">
        <v>6169</v>
      </c>
      <c r="I3866" s="174">
        <v>10</v>
      </c>
      <c r="J3866" s="147" t="s">
        <v>33</v>
      </c>
      <c r="K3866" s="175">
        <v>66000000</v>
      </c>
      <c r="L3866" s="176">
        <v>1</v>
      </c>
      <c r="M3866" s="169"/>
      <c r="N3866" s="372"/>
      <c r="O3866" s="146" t="s">
        <v>127</v>
      </c>
      <c r="P3866" s="146" t="s">
        <v>366</v>
      </c>
      <c r="Q3866" s="146" t="s">
        <v>6036</v>
      </c>
    </row>
    <row r="3867" spans="1:17" ht="38.25" x14ac:dyDescent="0.2">
      <c r="A3867" s="464" t="s">
        <v>6073</v>
      </c>
      <c r="B3867" s="137" t="s">
        <v>6074</v>
      </c>
      <c r="C3867" s="137" t="s">
        <v>6074</v>
      </c>
      <c r="D3867" s="164" t="s">
        <v>6160</v>
      </c>
      <c r="E3867" s="145" t="s">
        <v>858</v>
      </c>
      <c r="F3867" s="462" t="s">
        <v>363</v>
      </c>
      <c r="G3867" s="146">
        <v>83101804</v>
      </c>
      <c r="H3867" s="462" t="s">
        <v>6170</v>
      </c>
      <c r="I3867" s="174">
        <v>10</v>
      </c>
      <c r="J3867" s="147" t="s">
        <v>33</v>
      </c>
      <c r="K3867" s="175">
        <f>1972027910</f>
        <v>1972027910</v>
      </c>
      <c r="L3867" s="176">
        <v>1</v>
      </c>
      <c r="M3867" s="169"/>
      <c r="N3867" s="372"/>
      <c r="O3867" s="146" t="s">
        <v>127</v>
      </c>
      <c r="P3867" s="146" t="s">
        <v>366</v>
      </c>
      <c r="Q3867" s="146" t="s">
        <v>6036</v>
      </c>
    </row>
    <row r="3868" spans="1:17" ht="38.25" x14ac:dyDescent="0.2">
      <c r="A3868" s="464" t="s">
        <v>6073</v>
      </c>
      <c r="B3868" s="137" t="s">
        <v>6074</v>
      </c>
      <c r="C3868" s="137" t="s">
        <v>6074</v>
      </c>
      <c r="D3868" s="164" t="s">
        <v>6160</v>
      </c>
      <c r="E3868" s="145" t="s">
        <v>858</v>
      </c>
      <c r="F3868" s="462" t="s">
        <v>363</v>
      </c>
      <c r="G3868" s="146">
        <v>83101601</v>
      </c>
      <c r="H3868" s="462" t="s">
        <v>6171</v>
      </c>
      <c r="I3868" s="174">
        <v>10</v>
      </c>
      <c r="J3868" s="147" t="s">
        <v>33</v>
      </c>
      <c r="K3868" s="175">
        <v>1000000</v>
      </c>
      <c r="L3868" s="176">
        <v>1</v>
      </c>
      <c r="M3868" s="169"/>
      <c r="N3868" s="372"/>
      <c r="O3868" s="146" t="s">
        <v>127</v>
      </c>
      <c r="P3868" s="146" t="s">
        <v>366</v>
      </c>
      <c r="Q3868" s="146" t="s">
        <v>6036</v>
      </c>
    </row>
    <row r="3869" spans="1:17" ht="38.25" x14ac:dyDescent="0.2">
      <c r="A3869" s="464" t="s">
        <v>6092</v>
      </c>
      <c r="B3869" s="137" t="s">
        <v>6094</v>
      </c>
      <c r="C3869" s="151" t="s">
        <v>6094</v>
      </c>
      <c r="D3869" s="164" t="s">
        <v>6094</v>
      </c>
      <c r="E3869" s="145" t="s">
        <v>858</v>
      </c>
      <c r="F3869" s="462" t="s">
        <v>363</v>
      </c>
      <c r="G3869" s="146">
        <v>83101601</v>
      </c>
      <c r="H3869" s="462" t="s">
        <v>6172</v>
      </c>
      <c r="I3869" s="174">
        <v>10</v>
      </c>
      <c r="J3869" s="147" t="s">
        <v>33</v>
      </c>
      <c r="K3869" s="175">
        <v>5000000</v>
      </c>
      <c r="L3869" s="176">
        <v>1</v>
      </c>
      <c r="M3869" s="169"/>
      <c r="N3869" s="372"/>
      <c r="O3869" s="146" t="s">
        <v>127</v>
      </c>
      <c r="P3869" s="146" t="s">
        <v>366</v>
      </c>
      <c r="Q3869" s="146" t="s">
        <v>6036</v>
      </c>
    </row>
    <row r="3870" spans="1:17" ht="38.25" x14ac:dyDescent="0.2">
      <c r="A3870" s="464" t="s">
        <v>6173</v>
      </c>
      <c r="B3870" s="137" t="s">
        <v>6174</v>
      </c>
      <c r="C3870" s="151" t="s">
        <v>6174</v>
      </c>
      <c r="D3870" s="164" t="s">
        <v>6174</v>
      </c>
      <c r="E3870" s="145" t="s">
        <v>858</v>
      </c>
      <c r="F3870" s="462" t="s">
        <v>363</v>
      </c>
      <c r="G3870" s="146">
        <v>83101804</v>
      </c>
      <c r="H3870" s="462" t="s">
        <v>6175</v>
      </c>
      <c r="I3870" s="174">
        <v>10</v>
      </c>
      <c r="J3870" s="147" t="s">
        <v>33</v>
      </c>
      <c r="K3870" s="175">
        <v>21500000</v>
      </c>
      <c r="L3870" s="176">
        <v>1</v>
      </c>
      <c r="M3870" s="169"/>
      <c r="N3870" s="372"/>
      <c r="O3870" s="146" t="s">
        <v>127</v>
      </c>
      <c r="P3870" s="146" t="s">
        <v>366</v>
      </c>
      <c r="Q3870" s="146" t="s">
        <v>6036</v>
      </c>
    </row>
    <row r="3871" spans="1:17" ht="38.25" x14ac:dyDescent="0.2">
      <c r="A3871" s="464" t="s">
        <v>6096</v>
      </c>
      <c r="B3871" s="137" t="s">
        <v>6097</v>
      </c>
      <c r="C3871" s="151" t="s">
        <v>6097</v>
      </c>
      <c r="D3871" s="164" t="s">
        <v>6097</v>
      </c>
      <c r="E3871" s="145" t="s">
        <v>858</v>
      </c>
      <c r="F3871" s="462" t="s">
        <v>363</v>
      </c>
      <c r="G3871" s="146">
        <v>83101500</v>
      </c>
      <c r="H3871" s="462" t="s">
        <v>6176</v>
      </c>
      <c r="I3871" s="174">
        <v>10</v>
      </c>
      <c r="J3871" s="147" t="s">
        <v>33</v>
      </c>
      <c r="K3871" s="175">
        <v>21034226</v>
      </c>
      <c r="L3871" s="176">
        <v>1</v>
      </c>
      <c r="M3871" s="169"/>
      <c r="N3871" s="372"/>
      <c r="O3871" s="146" t="s">
        <v>127</v>
      </c>
      <c r="P3871" s="146" t="s">
        <v>366</v>
      </c>
      <c r="Q3871" s="146" t="s">
        <v>6036</v>
      </c>
    </row>
    <row r="3872" spans="1:17" ht="38.25" x14ac:dyDescent="0.2">
      <c r="A3872" s="464" t="s">
        <v>6092</v>
      </c>
      <c r="B3872" s="137" t="s">
        <v>6094</v>
      </c>
      <c r="C3872" s="151" t="s">
        <v>6094</v>
      </c>
      <c r="D3872" s="164" t="s">
        <v>6094</v>
      </c>
      <c r="E3872" s="145" t="s">
        <v>858</v>
      </c>
      <c r="F3872" s="462" t="s">
        <v>363</v>
      </c>
      <c r="G3872" s="146">
        <v>83101500</v>
      </c>
      <c r="H3872" s="462" t="s">
        <v>6177</v>
      </c>
      <c r="I3872" s="174">
        <v>10</v>
      </c>
      <c r="J3872" s="147" t="s">
        <v>33</v>
      </c>
      <c r="K3872" s="175">
        <v>20000000</v>
      </c>
      <c r="L3872" s="176">
        <v>1</v>
      </c>
      <c r="M3872" s="169"/>
      <c r="N3872" s="372"/>
      <c r="O3872" s="146" t="s">
        <v>127</v>
      </c>
      <c r="P3872" s="146" t="s">
        <v>366</v>
      </c>
      <c r="Q3872" s="146" t="s">
        <v>6036</v>
      </c>
    </row>
    <row r="3873" spans="1:17" ht="38.25" x14ac:dyDescent="0.2">
      <c r="A3873" s="464" t="s">
        <v>6073</v>
      </c>
      <c r="B3873" s="137" t="s">
        <v>6074</v>
      </c>
      <c r="C3873" s="137" t="s">
        <v>6074</v>
      </c>
      <c r="D3873" s="164" t="s">
        <v>6160</v>
      </c>
      <c r="E3873" s="145" t="s">
        <v>858</v>
      </c>
      <c r="F3873" s="462" t="s">
        <v>363</v>
      </c>
      <c r="G3873" s="146">
        <v>83101500</v>
      </c>
      <c r="H3873" s="462" t="s">
        <v>6178</v>
      </c>
      <c r="I3873" s="174">
        <v>10</v>
      </c>
      <c r="J3873" s="147" t="s">
        <v>33</v>
      </c>
      <c r="K3873" s="175">
        <v>228822090</v>
      </c>
      <c r="L3873" s="176">
        <v>1</v>
      </c>
      <c r="M3873" s="169"/>
      <c r="N3873" s="372"/>
      <c r="O3873" s="146" t="s">
        <v>127</v>
      </c>
      <c r="P3873" s="146" t="s">
        <v>366</v>
      </c>
      <c r="Q3873" s="146" t="s">
        <v>6036</v>
      </c>
    </row>
    <row r="3874" spans="1:17" ht="38.25" x14ac:dyDescent="0.2">
      <c r="A3874" s="464" t="s">
        <v>6073</v>
      </c>
      <c r="B3874" s="137" t="s">
        <v>6074</v>
      </c>
      <c r="C3874" s="137" t="s">
        <v>6074</v>
      </c>
      <c r="D3874" s="164" t="s">
        <v>6101</v>
      </c>
      <c r="E3874" s="145" t="s">
        <v>862</v>
      </c>
      <c r="F3874" s="462" t="s">
        <v>368</v>
      </c>
      <c r="G3874" s="146">
        <v>84131600</v>
      </c>
      <c r="H3874" s="462" t="s">
        <v>6179</v>
      </c>
      <c r="I3874" s="174">
        <v>10</v>
      </c>
      <c r="J3874" s="147" t="s">
        <v>33</v>
      </c>
      <c r="K3874" s="175">
        <v>474950400</v>
      </c>
      <c r="L3874" s="176">
        <v>1</v>
      </c>
      <c r="M3874" s="169"/>
      <c r="N3874" s="372"/>
      <c r="O3874" s="146" t="s">
        <v>127</v>
      </c>
      <c r="P3874" s="146" t="s">
        <v>67</v>
      </c>
      <c r="Q3874" s="146" t="s">
        <v>4609</v>
      </c>
    </row>
    <row r="3875" spans="1:17" ht="51" x14ac:dyDescent="0.2">
      <c r="A3875" s="464" t="s">
        <v>6073</v>
      </c>
      <c r="B3875" s="137" t="s">
        <v>6074</v>
      </c>
      <c r="C3875" s="137" t="s">
        <v>6074</v>
      </c>
      <c r="D3875" s="164" t="s">
        <v>6101</v>
      </c>
      <c r="E3875" s="145" t="s">
        <v>862</v>
      </c>
      <c r="F3875" s="462" t="s">
        <v>368</v>
      </c>
      <c r="G3875" s="146">
        <v>84131600</v>
      </c>
      <c r="H3875" s="462" t="s">
        <v>6180</v>
      </c>
      <c r="I3875" s="174">
        <v>10</v>
      </c>
      <c r="J3875" s="147" t="s">
        <v>230</v>
      </c>
      <c r="K3875" s="175">
        <f>350000000+50000-400</f>
        <v>350049600</v>
      </c>
      <c r="L3875" s="176">
        <v>1</v>
      </c>
      <c r="M3875" s="169"/>
      <c r="N3875" s="372"/>
      <c r="O3875" s="146" t="s">
        <v>127</v>
      </c>
      <c r="P3875" s="146" t="s">
        <v>80</v>
      </c>
      <c r="Q3875" s="146" t="s">
        <v>1406</v>
      </c>
    </row>
    <row r="3876" spans="1:17" ht="38.25" x14ac:dyDescent="0.2">
      <c r="A3876" s="464" t="s">
        <v>6073</v>
      </c>
      <c r="B3876" s="137" t="s">
        <v>6074</v>
      </c>
      <c r="C3876" s="137" t="s">
        <v>6074</v>
      </c>
      <c r="D3876" s="164" t="s">
        <v>6101</v>
      </c>
      <c r="E3876" s="145" t="s">
        <v>869</v>
      </c>
      <c r="F3876" s="462" t="s">
        <v>870</v>
      </c>
      <c r="G3876" s="146">
        <v>78181505</v>
      </c>
      <c r="H3876" s="462" t="s">
        <v>6181</v>
      </c>
      <c r="I3876" s="174">
        <v>10</v>
      </c>
      <c r="J3876" s="147" t="s">
        <v>33</v>
      </c>
      <c r="K3876" s="175">
        <v>230000000</v>
      </c>
      <c r="L3876" s="176">
        <v>1</v>
      </c>
      <c r="M3876" s="169"/>
      <c r="N3876" s="372"/>
      <c r="O3876" s="146" t="s">
        <v>127</v>
      </c>
      <c r="P3876" s="146" t="s">
        <v>35</v>
      </c>
      <c r="Q3876" s="146" t="s">
        <v>1406</v>
      </c>
    </row>
    <row r="3877" spans="1:17" ht="38.25" x14ac:dyDescent="0.2">
      <c r="A3877" s="464" t="s">
        <v>6073</v>
      </c>
      <c r="B3877" s="137" t="s">
        <v>6074</v>
      </c>
      <c r="C3877" s="137" t="s">
        <v>6074</v>
      </c>
      <c r="D3877" s="164" t="s">
        <v>6101</v>
      </c>
      <c r="E3877" s="145" t="s">
        <v>869</v>
      </c>
      <c r="F3877" s="462" t="s">
        <v>870</v>
      </c>
      <c r="G3877" s="146">
        <v>78181505</v>
      </c>
      <c r="H3877" s="462" t="s">
        <v>6182</v>
      </c>
      <c r="I3877" s="174">
        <v>10</v>
      </c>
      <c r="J3877" s="147" t="s">
        <v>33</v>
      </c>
      <c r="K3877" s="175">
        <v>20000000</v>
      </c>
      <c r="L3877" s="176">
        <v>1</v>
      </c>
      <c r="M3877" s="169"/>
      <c r="N3877" s="372"/>
      <c r="O3877" s="146" t="s">
        <v>127</v>
      </c>
      <c r="P3877" s="146" t="s">
        <v>35</v>
      </c>
      <c r="Q3877" s="146" t="s">
        <v>1406</v>
      </c>
    </row>
    <row r="3878" spans="1:17" ht="38.25" x14ac:dyDescent="0.2">
      <c r="A3878" s="464" t="s">
        <v>6073</v>
      </c>
      <c r="B3878" s="137" t="s">
        <v>6074</v>
      </c>
      <c r="C3878" s="137" t="s">
        <v>6074</v>
      </c>
      <c r="D3878" s="164" t="s">
        <v>6077</v>
      </c>
      <c r="E3878" s="145" t="s">
        <v>869</v>
      </c>
      <c r="F3878" s="462" t="s">
        <v>870</v>
      </c>
      <c r="G3878" s="146">
        <v>76111501</v>
      </c>
      <c r="H3878" s="462" t="s">
        <v>6183</v>
      </c>
      <c r="I3878" s="174">
        <v>10</v>
      </c>
      <c r="J3878" s="147" t="s">
        <v>33</v>
      </c>
      <c r="K3878" s="175">
        <v>10000000</v>
      </c>
      <c r="L3878" s="176">
        <v>1</v>
      </c>
      <c r="M3878" s="169"/>
      <c r="N3878" s="372"/>
      <c r="O3878" s="146" t="s">
        <v>127</v>
      </c>
      <c r="P3878" s="146" t="s">
        <v>67</v>
      </c>
      <c r="Q3878" s="146" t="s">
        <v>497</v>
      </c>
    </row>
    <row r="3879" spans="1:17" ht="38.25" x14ac:dyDescent="0.2">
      <c r="A3879" s="464" t="s">
        <v>6073</v>
      </c>
      <c r="B3879" s="137" t="s">
        <v>6074</v>
      </c>
      <c r="C3879" s="137" t="s">
        <v>6074</v>
      </c>
      <c r="D3879" s="164" t="s">
        <v>6152</v>
      </c>
      <c r="E3879" s="145" t="s">
        <v>1309</v>
      </c>
      <c r="F3879" s="462" t="s">
        <v>1310</v>
      </c>
      <c r="G3879" s="146">
        <v>83111500</v>
      </c>
      <c r="H3879" s="462" t="s">
        <v>6184</v>
      </c>
      <c r="I3879" s="174">
        <v>10</v>
      </c>
      <c r="J3879" s="147" t="s">
        <v>33</v>
      </c>
      <c r="K3879" s="175">
        <v>43000000</v>
      </c>
      <c r="L3879" s="176">
        <v>1</v>
      </c>
      <c r="M3879" s="169"/>
      <c r="N3879" s="372"/>
      <c r="O3879" s="146" t="s">
        <v>127</v>
      </c>
      <c r="P3879" s="146" t="s">
        <v>366</v>
      </c>
      <c r="Q3879" s="146" t="s">
        <v>6036</v>
      </c>
    </row>
    <row r="3880" spans="1:17" ht="25.5" x14ac:dyDescent="0.2">
      <c r="A3880" s="464" t="s">
        <v>6073</v>
      </c>
      <c r="B3880" s="137" t="s">
        <v>6074</v>
      </c>
      <c r="C3880" s="137" t="s">
        <v>6074</v>
      </c>
      <c r="D3880" s="164" t="s">
        <v>6112</v>
      </c>
      <c r="E3880" s="145" t="s">
        <v>6185</v>
      </c>
      <c r="F3880" s="462" t="s">
        <v>371</v>
      </c>
      <c r="G3880" s="146">
        <v>76111501</v>
      </c>
      <c r="H3880" s="462" t="s">
        <v>6186</v>
      </c>
      <c r="I3880" s="174">
        <v>10</v>
      </c>
      <c r="J3880" s="147" t="s">
        <v>33</v>
      </c>
      <c r="K3880" s="175">
        <v>199999510.44</v>
      </c>
      <c r="L3880" s="176">
        <v>1</v>
      </c>
      <c r="M3880" s="169"/>
      <c r="N3880" s="372"/>
      <c r="O3880" s="146" t="s">
        <v>127</v>
      </c>
      <c r="P3880" s="146" t="s">
        <v>67</v>
      </c>
      <c r="Q3880" s="146" t="s">
        <v>4609</v>
      </c>
    </row>
    <row r="3881" spans="1:17" ht="25.5" x14ac:dyDescent="0.2">
      <c r="A3881" s="464" t="s">
        <v>6073</v>
      </c>
      <c r="B3881" s="137" t="s">
        <v>6074</v>
      </c>
      <c r="C3881" s="137" t="s">
        <v>6074</v>
      </c>
      <c r="D3881" s="164" t="s">
        <v>6112</v>
      </c>
      <c r="E3881" s="145" t="s">
        <v>6185</v>
      </c>
      <c r="F3881" s="462" t="s">
        <v>371</v>
      </c>
      <c r="G3881" s="146">
        <v>72154055</v>
      </c>
      <c r="H3881" s="462" t="s">
        <v>6187</v>
      </c>
      <c r="I3881" s="174">
        <v>10</v>
      </c>
      <c r="J3881" s="147" t="s">
        <v>33</v>
      </c>
      <c r="K3881" s="175">
        <v>12000000</v>
      </c>
      <c r="L3881" s="176">
        <v>1</v>
      </c>
      <c r="M3881" s="169"/>
      <c r="N3881" s="372"/>
      <c r="O3881" s="146" t="s">
        <v>127</v>
      </c>
      <c r="P3881" s="146" t="s">
        <v>67</v>
      </c>
      <c r="Q3881" s="146" t="s">
        <v>497</v>
      </c>
    </row>
    <row r="3882" spans="1:17" ht="38.25" x14ac:dyDescent="0.2">
      <c r="A3882" s="464" t="s">
        <v>6073</v>
      </c>
      <c r="B3882" s="137" t="s">
        <v>6074</v>
      </c>
      <c r="C3882" s="137" t="s">
        <v>6074</v>
      </c>
      <c r="D3882" s="164" t="s">
        <v>6112</v>
      </c>
      <c r="E3882" s="145" t="s">
        <v>6185</v>
      </c>
      <c r="F3882" s="462" t="s">
        <v>371</v>
      </c>
      <c r="G3882" s="146">
        <v>76111501</v>
      </c>
      <c r="H3882" s="462" t="s">
        <v>6188</v>
      </c>
      <c r="I3882" s="174">
        <v>10</v>
      </c>
      <c r="J3882" s="147" t="s">
        <v>33</v>
      </c>
      <c r="K3882" s="175">
        <v>15000000</v>
      </c>
      <c r="L3882" s="176">
        <v>1</v>
      </c>
      <c r="M3882" s="169"/>
      <c r="N3882" s="372"/>
      <c r="O3882" s="146" t="s">
        <v>127</v>
      </c>
      <c r="P3882" s="146" t="s">
        <v>67</v>
      </c>
      <c r="Q3882" s="146" t="s">
        <v>497</v>
      </c>
    </row>
    <row r="3883" spans="1:17" ht="51" x14ac:dyDescent="0.2">
      <c r="A3883" s="464" t="s">
        <v>6073</v>
      </c>
      <c r="B3883" s="137" t="s">
        <v>6074</v>
      </c>
      <c r="C3883" s="137" t="s">
        <v>6074</v>
      </c>
      <c r="D3883" s="164" t="s">
        <v>6112</v>
      </c>
      <c r="E3883" s="145" t="s">
        <v>6185</v>
      </c>
      <c r="F3883" s="462" t="s">
        <v>371</v>
      </c>
      <c r="G3883" s="146">
        <v>76111501</v>
      </c>
      <c r="H3883" s="462" t="s">
        <v>6189</v>
      </c>
      <c r="I3883" s="174">
        <v>10</v>
      </c>
      <c r="J3883" s="147" t="s">
        <v>230</v>
      </c>
      <c r="K3883" s="175">
        <f>162000000+489.56</f>
        <v>162000489.56</v>
      </c>
      <c r="L3883" s="176">
        <v>1</v>
      </c>
      <c r="M3883" s="169"/>
      <c r="N3883" s="372"/>
      <c r="O3883" s="146" t="s">
        <v>127</v>
      </c>
      <c r="P3883" s="146" t="s">
        <v>79</v>
      </c>
      <c r="Q3883" s="146" t="s">
        <v>6107</v>
      </c>
    </row>
    <row r="3884" spans="1:17" ht="51" x14ac:dyDescent="0.2">
      <c r="A3884" s="464" t="s">
        <v>6144</v>
      </c>
      <c r="B3884" s="137" t="s">
        <v>6097</v>
      </c>
      <c r="C3884" s="151" t="s">
        <v>6097</v>
      </c>
      <c r="D3884" s="164" t="s">
        <v>6097</v>
      </c>
      <c r="E3884" s="145" t="s">
        <v>6185</v>
      </c>
      <c r="F3884" s="462" t="s">
        <v>371</v>
      </c>
      <c r="G3884" s="146">
        <v>76111501</v>
      </c>
      <c r="H3884" s="462" t="s">
        <v>6190</v>
      </c>
      <c r="I3884" s="174">
        <v>16</v>
      </c>
      <c r="J3884" s="147" t="s">
        <v>33</v>
      </c>
      <c r="K3884" s="175">
        <v>150660073.28999999</v>
      </c>
      <c r="L3884" s="176">
        <v>1</v>
      </c>
      <c r="M3884" s="169"/>
      <c r="N3884" s="372"/>
      <c r="O3884" s="146" t="s">
        <v>127</v>
      </c>
      <c r="P3884" s="146" t="s">
        <v>79</v>
      </c>
      <c r="Q3884" s="146" t="s">
        <v>6107</v>
      </c>
    </row>
    <row r="3885" spans="1:17" ht="51" x14ac:dyDescent="0.2">
      <c r="A3885" s="464" t="s">
        <v>6144</v>
      </c>
      <c r="B3885" s="137" t="s">
        <v>6097</v>
      </c>
      <c r="C3885" s="151" t="s">
        <v>6097</v>
      </c>
      <c r="D3885" s="164" t="s">
        <v>6097</v>
      </c>
      <c r="E3885" s="145" t="s">
        <v>6185</v>
      </c>
      <c r="F3885" s="462" t="s">
        <v>371</v>
      </c>
      <c r="G3885" s="146">
        <v>76111501</v>
      </c>
      <c r="H3885" s="462" t="s">
        <v>6191</v>
      </c>
      <c r="I3885" s="174">
        <v>16</v>
      </c>
      <c r="J3885" s="147" t="s">
        <v>33</v>
      </c>
      <c r="K3885" s="175">
        <v>313847.75</v>
      </c>
      <c r="L3885" s="176">
        <v>1</v>
      </c>
      <c r="M3885" s="169"/>
      <c r="N3885" s="372"/>
      <c r="O3885" s="146" t="s">
        <v>127</v>
      </c>
      <c r="P3885" s="146" t="s">
        <v>79</v>
      </c>
      <c r="Q3885" s="146" t="s">
        <v>6107</v>
      </c>
    </row>
    <row r="3886" spans="1:17" ht="51" x14ac:dyDescent="0.2">
      <c r="A3886" s="464" t="s">
        <v>6144</v>
      </c>
      <c r="B3886" s="137" t="s">
        <v>6097</v>
      </c>
      <c r="C3886" s="151" t="s">
        <v>6097</v>
      </c>
      <c r="D3886" s="164" t="s">
        <v>6097</v>
      </c>
      <c r="E3886" s="145" t="s">
        <v>6185</v>
      </c>
      <c r="F3886" s="462" t="s">
        <v>371</v>
      </c>
      <c r="G3886" s="146">
        <v>76111501</v>
      </c>
      <c r="H3886" s="462" t="s">
        <v>6192</v>
      </c>
      <c r="I3886" s="174">
        <v>16</v>
      </c>
      <c r="J3886" s="147" t="s">
        <v>33</v>
      </c>
      <c r="K3886" s="175">
        <v>132500000</v>
      </c>
      <c r="L3886" s="176">
        <v>1</v>
      </c>
      <c r="M3886" s="169"/>
      <c r="N3886" s="372"/>
      <c r="O3886" s="146" t="s">
        <v>127</v>
      </c>
      <c r="P3886" s="146" t="s">
        <v>79</v>
      </c>
      <c r="Q3886" s="146" t="s">
        <v>6107</v>
      </c>
    </row>
    <row r="3887" spans="1:17" ht="51" x14ac:dyDescent="0.2">
      <c r="A3887" s="464" t="s">
        <v>6144</v>
      </c>
      <c r="B3887" s="137" t="s">
        <v>6097</v>
      </c>
      <c r="C3887" s="151" t="s">
        <v>6097</v>
      </c>
      <c r="D3887" s="164" t="s">
        <v>6097</v>
      </c>
      <c r="E3887" s="145" t="s">
        <v>6185</v>
      </c>
      <c r="F3887" s="462" t="s">
        <v>371</v>
      </c>
      <c r="G3887" s="146">
        <v>76111501</v>
      </c>
      <c r="H3887" s="462" t="s">
        <v>6193</v>
      </c>
      <c r="I3887" s="174">
        <v>16</v>
      </c>
      <c r="J3887" s="147" t="s">
        <v>230</v>
      </c>
      <c r="K3887" s="175">
        <v>13226078.960000001</v>
      </c>
      <c r="L3887" s="176">
        <v>1</v>
      </c>
      <c r="M3887" s="169"/>
      <c r="N3887" s="372"/>
      <c r="O3887" s="146" t="s">
        <v>127</v>
      </c>
      <c r="P3887" s="146" t="s">
        <v>79</v>
      </c>
      <c r="Q3887" s="146" t="s">
        <v>6107</v>
      </c>
    </row>
    <row r="3888" spans="1:17" ht="51" x14ac:dyDescent="0.2">
      <c r="A3888" s="464" t="s">
        <v>6144</v>
      </c>
      <c r="B3888" s="137" t="s">
        <v>6097</v>
      </c>
      <c r="C3888" s="151" t="s">
        <v>6097</v>
      </c>
      <c r="D3888" s="164" t="s">
        <v>6097</v>
      </c>
      <c r="E3888" s="145" t="s">
        <v>6185</v>
      </c>
      <c r="F3888" s="462" t="s">
        <v>371</v>
      </c>
      <c r="G3888" s="146">
        <v>76111501</v>
      </c>
      <c r="H3888" s="462" t="s">
        <v>6194</v>
      </c>
      <c r="I3888" s="174">
        <v>16</v>
      </c>
      <c r="J3888" s="147" t="s">
        <v>33</v>
      </c>
      <c r="K3888" s="175">
        <v>2500000</v>
      </c>
      <c r="L3888" s="176">
        <v>1</v>
      </c>
      <c r="M3888" s="169"/>
      <c r="N3888" s="372"/>
      <c r="O3888" s="146" t="s">
        <v>127</v>
      </c>
      <c r="P3888" s="146" t="s">
        <v>79</v>
      </c>
      <c r="Q3888" s="146" t="s">
        <v>6107</v>
      </c>
    </row>
    <row r="3889" spans="1:17" ht="51" x14ac:dyDescent="0.2">
      <c r="A3889" s="464" t="s">
        <v>6144</v>
      </c>
      <c r="B3889" s="137" t="s">
        <v>6097</v>
      </c>
      <c r="C3889" s="151" t="s">
        <v>6097</v>
      </c>
      <c r="D3889" s="164" t="s">
        <v>6097</v>
      </c>
      <c r="E3889" s="145" t="s">
        <v>6185</v>
      </c>
      <c r="F3889" s="462" t="s">
        <v>371</v>
      </c>
      <c r="G3889" s="146">
        <v>72154055</v>
      </c>
      <c r="H3889" s="462" t="s">
        <v>6195</v>
      </c>
      <c r="I3889" s="174">
        <v>16</v>
      </c>
      <c r="J3889" s="147" t="s">
        <v>33</v>
      </c>
      <c r="K3889" s="175">
        <v>800000</v>
      </c>
      <c r="L3889" s="176">
        <v>1</v>
      </c>
      <c r="M3889" s="169"/>
      <c r="N3889" s="372"/>
      <c r="O3889" s="146" t="s">
        <v>127</v>
      </c>
      <c r="P3889" s="146" t="s">
        <v>79</v>
      </c>
      <c r="Q3889" s="146" t="s">
        <v>6107</v>
      </c>
    </row>
    <row r="3890" spans="1:17" ht="51" x14ac:dyDescent="0.2">
      <c r="A3890" s="464" t="s">
        <v>6092</v>
      </c>
      <c r="B3890" s="137" t="s">
        <v>6094</v>
      </c>
      <c r="C3890" s="151" t="s">
        <v>6094</v>
      </c>
      <c r="D3890" s="164" t="s">
        <v>6094</v>
      </c>
      <c r="E3890" s="145" t="s">
        <v>6185</v>
      </c>
      <c r="F3890" s="462" t="s">
        <v>371</v>
      </c>
      <c r="G3890" s="146">
        <v>76111501</v>
      </c>
      <c r="H3890" s="462" t="s">
        <v>6196</v>
      </c>
      <c r="I3890" s="174">
        <v>16</v>
      </c>
      <c r="J3890" s="147" t="s">
        <v>33</v>
      </c>
      <c r="K3890" s="175">
        <v>251135806.93000001</v>
      </c>
      <c r="L3890" s="176">
        <v>1</v>
      </c>
      <c r="M3890" s="169"/>
      <c r="N3890" s="372"/>
      <c r="O3890" s="146" t="s">
        <v>127</v>
      </c>
      <c r="P3890" s="146" t="s">
        <v>79</v>
      </c>
      <c r="Q3890" s="146" t="s">
        <v>6107</v>
      </c>
    </row>
    <row r="3891" spans="1:17" ht="51" x14ac:dyDescent="0.2">
      <c r="A3891" s="464" t="s">
        <v>6092</v>
      </c>
      <c r="B3891" s="137" t="s">
        <v>6094</v>
      </c>
      <c r="C3891" s="151" t="s">
        <v>6094</v>
      </c>
      <c r="D3891" s="164" t="s">
        <v>6094</v>
      </c>
      <c r="E3891" s="145" t="s">
        <v>6185</v>
      </c>
      <c r="F3891" s="462" t="s">
        <v>371</v>
      </c>
      <c r="G3891" s="146">
        <v>76111501</v>
      </c>
      <c r="H3891" s="462" t="s">
        <v>6197</v>
      </c>
      <c r="I3891" s="174">
        <v>16</v>
      </c>
      <c r="J3891" s="147" t="s">
        <v>33</v>
      </c>
      <c r="K3891" s="175">
        <v>70960214.519999996</v>
      </c>
      <c r="L3891" s="176">
        <v>1</v>
      </c>
      <c r="M3891" s="169"/>
      <c r="N3891" s="372"/>
      <c r="O3891" s="146" t="s">
        <v>127</v>
      </c>
      <c r="P3891" s="146" t="s">
        <v>79</v>
      </c>
      <c r="Q3891" s="146" t="s">
        <v>6107</v>
      </c>
    </row>
    <row r="3892" spans="1:17" ht="51" x14ac:dyDescent="0.2">
      <c r="A3892" s="464" t="s">
        <v>6092</v>
      </c>
      <c r="B3892" s="137" t="s">
        <v>6094</v>
      </c>
      <c r="C3892" s="151" t="s">
        <v>6094</v>
      </c>
      <c r="D3892" s="164" t="s">
        <v>6094</v>
      </c>
      <c r="E3892" s="145" t="s">
        <v>6185</v>
      </c>
      <c r="F3892" s="462" t="s">
        <v>371</v>
      </c>
      <c r="G3892" s="146">
        <v>76111501</v>
      </c>
      <c r="H3892" s="462" t="s">
        <v>6198</v>
      </c>
      <c r="I3892" s="174">
        <v>16</v>
      </c>
      <c r="J3892" s="147" t="s">
        <v>230</v>
      </c>
      <c r="K3892" s="175">
        <v>27903978.550000001</v>
      </c>
      <c r="L3892" s="176">
        <v>1</v>
      </c>
      <c r="M3892" s="169"/>
      <c r="N3892" s="372"/>
      <c r="O3892" s="146" t="s">
        <v>127</v>
      </c>
      <c r="P3892" s="146" t="s">
        <v>79</v>
      </c>
      <c r="Q3892" s="146" t="s">
        <v>6107</v>
      </c>
    </row>
    <row r="3893" spans="1:17" ht="51" x14ac:dyDescent="0.2">
      <c r="A3893" s="464" t="s">
        <v>6092</v>
      </c>
      <c r="B3893" s="137" t="s">
        <v>6094</v>
      </c>
      <c r="C3893" s="151" t="s">
        <v>6094</v>
      </c>
      <c r="D3893" s="164" t="s">
        <v>6094</v>
      </c>
      <c r="E3893" s="145" t="s">
        <v>6185</v>
      </c>
      <c r="F3893" s="462" t="s">
        <v>371</v>
      </c>
      <c r="G3893" s="146">
        <v>91111602</v>
      </c>
      <c r="H3893" s="462" t="s">
        <v>6199</v>
      </c>
      <c r="I3893" s="174">
        <v>16</v>
      </c>
      <c r="J3893" s="147" t="s">
        <v>33</v>
      </c>
      <c r="K3893" s="175">
        <v>45800000</v>
      </c>
      <c r="L3893" s="176">
        <v>1</v>
      </c>
      <c r="M3893" s="169"/>
      <c r="N3893" s="372"/>
      <c r="O3893" s="146" t="s">
        <v>127</v>
      </c>
      <c r="P3893" s="146" t="s">
        <v>79</v>
      </c>
      <c r="Q3893" s="146" t="s">
        <v>6107</v>
      </c>
    </row>
    <row r="3894" spans="1:17" ht="51" x14ac:dyDescent="0.2">
      <c r="A3894" s="464" t="s">
        <v>6092</v>
      </c>
      <c r="B3894" s="137" t="s">
        <v>6094</v>
      </c>
      <c r="C3894" s="151" t="s">
        <v>6094</v>
      </c>
      <c r="D3894" s="164" t="s">
        <v>6094</v>
      </c>
      <c r="E3894" s="145" t="s">
        <v>6185</v>
      </c>
      <c r="F3894" s="462" t="s">
        <v>371</v>
      </c>
      <c r="G3894" s="146">
        <v>76111501</v>
      </c>
      <c r="H3894" s="462" t="s">
        <v>6200</v>
      </c>
      <c r="I3894" s="174">
        <v>16</v>
      </c>
      <c r="J3894" s="147" t="s">
        <v>33</v>
      </c>
      <c r="K3894" s="175">
        <v>1200000</v>
      </c>
      <c r="L3894" s="176">
        <v>1</v>
      </c>
      <c r="M3894" s="169"/>
      <c r="N3894" s="372"/>
      <c r="O3894" s="146" t="s">
        <v>127</v>
      </c>
      <c r="P3894" s="146" t="s">
        <v>79</v>
      </c>
      <c r="Q3894" s="146" t="s">
        <v>6107</v>
      </c>
    </row>
    <row r="3895" spans="1:17" ht="51" x14ac:dyDescent="0.2">
      <c r="A3895" s="464" t="s">
        <v>6092</v>
      </c>
      <c r="B3895" s="137" t="s">
        <v>6094</v>
      </c>
      <c r="C3895" s="151" t="s">
        <v>6094</v>
      </c>
      <c r="D3895" s="164" t="s">
        <v>6094</v>
      </c>
      <c r="E3895" s="145" t="s">
        <v>6185</v>
      </c>
      <c r="F3895" s="462" t="s">
        <v>371</v>
      </c>
      <c r="G3895" s="146">
        <v>72154055</v>
      </c>
      <c r="H3895" s="462" t="s">
        <v>6201</v>
      </c>
      <c r="I3895" s="174">
        <v>16</v>
      </c>
      <c r="J3895" s="147" t="s">
        <v>33</v>
      </c>
      <c r="K3895" s="175">
        <v>3000000</v>
      </c>
      <c r="L3895" s="176">
        <v>1</v>
      </c>
      <c r="M3895" s="169"/>
      <c r="N3895" s="372"/>
      <c r="O3895" s="146" t="s">
        <v>127</v>
      </c>
      <c r="P3895" s="146" t="s">
        <v>79</v>
      </c>
      <c r="Q3895" s="146" t="s">
        <v>6107</v>
      </c>
    </row>
    <row r="3896" spans="1:17" ht="38.25" x14ac:dyDescent="0.2">
      <c r="A3896" s="464" t="s">
        <v>6073</v>
      </c>
      <c r="B3896" s="137" t="s">
        <v>6074</v>
      </c>
      <c r="C3896" s="151" t="s">
        <v>6074</v>
      </c>
      <c r="D3896" s="164" t="s">
        <v>6101</v>
      </c>
      <c r="E3896" s="145" t="s">
        <v>880</v>
      </c>
      <c r="F3896" s="462" t="s">
        <v>374</v>
      </c>
      <c r="G3896" s="146">
        <v>78181500</v>
      </c>
      <c r="H3896" s="383" t="s">
        <v>6202</v>
      </c>
      <c r="I3896" s="174">
        <v>10</v>
      </c>
      <c r="J3896" s="147" t="s">
        <v>33</v>
      </c>
      <c r="K3896" s="175">
        <v>900000000</v>
      </c>
      <c r="L3896" s="176">
        <v>1</v>
      </c>
      <c r="M3896" s="169"/>
      <c r="N3896" s="372"/>
      <c r="O3896" s="146" t="s">
        <v>127</v>
      </c>
      <c r="P3896" s="146" t="s">
        <v>67</v>
      </c>
      <c r="Q3896" s="146" t="s">
        <v>4609</v>
      </c>
    </row>
    <row r="3897" spans="1:17" ht="38.25" x14ac:dyDescent="0.2">
      <c r="A3897" s="464" t="s">
        <v>6073</v>
      </c>
      <c r="B3897" s="137" t="s">
        <v>6074</v>
      </c>
      <c r="C3897" s="151" t="s">
        <v>6074</v>
      </c>
      <c r="D3897" s="164" t="s">
        <v>6101</v>
      </c>
      <c r="E3897" s="145" t="s">
        <v>880</v>
      </c>
      <c r="F3897" s="462" t="s">
        <v>374</v>
      </c>
      <c r="G3897" s="146">
        <v>78181500</v>
      </c>
      <c r="H3897" s="383" t="s">
        <v>6203</v>
      </c>
      <c r="I3897" s="174">
        <v>10</v>
      </c>
      <c r="J3897" s="147" t="s">
        <v>33</v>
      </c>
      <c r="K3897" s="175">
        <v>560000000</v>
      </c>
      <c r="L3897" s="176">
        <v>1</v>
      </c>
      <c r="M3897" s="169"/>
      <c r="N3897" s="372"/>
      <c r="O3897" s="146" t="s">
        <v>127</v>
      </c>
      <c r="P3897" s="146" t="s">
        <v>67</v>
      </c>
      <c r="Q3897" s="146" t="s">
        <v>4609</v>
      </c>
    </row>
    <row r="3898" spans="1:17" ht="51" x14ac:dyDescent="0.2">
      <c r="A3898" s="464" t="s">
        <v>6073</v>
      </c>
      <c r="B3898" s="137" t="s">
        <v>6074</v>
      </c>
      <c r="C3898" s="151" t="s">
        <v>6074</v>
      </c>
      <c r="D3898" s="164" t="s">
        <v>6101</v>
      </c>
      <c r="E3898" s="145" t="s">
        <v>880</v>
      </c>
      <c r="F3898" s="462" t="s">
        <v>374</v>
      </c>
      <c r="G3898" s="146">
        <v>78181500</v>
      </c>
      <c r="H3898" s="383" t="s">
        <v>6204</v>
      </c>
      <c r="I3898" s="174">
        <v>10</v>
      </c>
      <c r="J3898" s="147" t="s">
        <v>33</v>
      </c>
      <c r="K3898" s="175">
        <v>80000000</v>
      </c>
      <c r="L3898" s="176">
        <v>1</v>
      </c>
      <c r="M3898" s="169"/>
      <c r="N3898" s="372"/>
      <c r="O3898" s="146" t="s">
        <v>127</v>
      </c>
      <c r="P3898" s="146" t="s">
        <v>67</v>
      </c>
      <c r="Q3898" s="146" t="s">
        <v>4609</v>
      </c>
    </row>
    <row r="3899" spans="1:17" ht="51" x14ac:dyDescent="0.2">
      <c r="A3899" s="464" t="s">
        <v>6073</v>
      </c>
      <c r="B3899" s="137" t="s">
        <v>6074</v>
      </c>
      <c r="C3899" s="151" t="s">
        <v>6074</v>
      </c>
      <c r="D3899" s="164" t="s">
        <v>6101</v>
      </c>
      <c r="E3899" s="145" t="s">
        <v>880</v>
      </c>
      <c r="F3899" s="462" t="s">
        <v>374</v>
      </c>
      <c r="G3899" s="146">
        <v>78181500</v>
      </c>
      <c r="H3899" s="383" t="s">
        <v>6205</v>
      </c>
      <c r="I3899" s="174">
        <v>10</v>
      </c>
      <c r="J3899" s="147" t="s">
        <v>33</v>
      </c>
      <c r="K3899" s="175">
        <v>20000000</v>
      </c>
      <c r="L3899" s="176">
        <v>1</v>
      </c>
      <c r="M3899" s="169"/>
      <c r="N3899" s="372"/>
      <c r="O3899" s="146" t="s">
        <v>127</v>
      </c>
      <c r="P3899" s="146" t="s">
        <v>67</v>
      </c>
      <c r="Q3899" s="146" t="s">
        <v>4609</v>
      </c>
    </row>
    <row r="3900" spans="1:17" ht="51" x14ac:dyDescent="0.2">
      <c r="A3900" s="464" t="s">
        <v>6073</v>
      </c>
      <c r="B3900" s="137" t="s">
        <v>6074</v>
      </c>
      <c r="C3900" s="151" t="s">
        <v>6074</v>
      </c>
      <c r="D3900" s="164" t="s">
        <v>6101</v>
      </c>
      <c r="E3900" s="145" t="s">
        <v>880</v>
      </c>
      <c r="F3900" s="462" t="s">
        <v>374</v>
      </c>
      <c r="G3900" s="146">
        <v>78181500</v>
      </c>
      <c r="H3900" s="383" t="s">
        <v>6206</v>
      </c>
      <c r="I3900" s="174">
        <v>10</v>
      </c>
      <c r="J3900" s="147" t="s">
        <v>33</v>
      </c>
      <c r="K3900" s="175">
        <v>20000000</v>
      </c>
      <c r="L3900" s="176">
        <v>1</v>
      </c>
      <c r="M3900" s="169"/>
      <c r="N3900" s="372"/>
      <c r="O3900" s="146" t="s">
        <v>127</v>
      </c>
      <c r="P3900" s="146" t="s">
        <v>67</v>
      </c>
      <c r="Q3900" s="146" t="s">
        <v>4609</v>
      </c>
    </row>
    <row r="3901" spans="1:17" ht="51" x14ac:dyDescent="0.2">
      <c r="A3901" s="464" t="s">
        <v>6073</v>
      </c>
      <c r="B3901" s="137" t="s">
        <v>6074</v>
      </c>
      <c r="C3901" s="151" t="s">
        <v>6074</v>
      </c>
      <c r="D3901" s="164" t="s">
        <v>6101</v>
      </c>
      <c r="E3901" s="145" t="s">
        <v>880</v>
      </c>
      <c r="F3901" s="462" t="s">
        <v>374</v>
      </c>
      <c r="G3901" s="146">
        <v>78181500</v>
      </c>
      <c r="H3901" s="383" t="s">
        <v>6207</v>
      </c>
      <c r="I3901" s="174">
        <v>10</v>
      </c>
      <c r="J3901" s="147" t="s">
        <v>33</v>
      </c>
      <c r="K3901" s="175">
        <v>80000000</v>
      </c>
      <c r="L3901" s="176">
        <v>1</v>
      </c>
      <c r="M3901" s="169"/>
      <c r="N3901" s="372"/>
      <c r="O3901" s="146" t="s">
        <v>127</v>
      </c>
      <c r="P3901" s="146" t="s">
        <v>67</v>
      </c>
      <c r="Q3901" s="146" t="s">
        <v>4609</v>
      </c>
    </row>
    <row r="3902" spans="1:17" ht="51" x14ac:dyDescent="0.2">
      <c r="A3902" s="464" t="s">
        <v>6173</v>
      </c>
      <c r="B3902" s="137" t="s">
        <v>6174</v>
      </c>
      <c r="C3902" s="151" t="s">
        <v>6174</v>
      </c>
      <c r="D3902" s="164" t="s">
        <v>6174</v>
      </c>
      <c r="E3902" s="145" t="s">
        <v>880</v>
      </c>
      <c r="F3902" s="462" t="s">
        <v>374</v>
      </c>
      <c r="G3902" s="146">
        <v>78181507</v>
      </c>
      <c r="H3902" s="383" t="s">
        <v>6208</v>
      </c>
      <c r="I3902" s="174">
        <v>16</v>
      </c>
      <c r="J3902" s="175" t="s">
        <v>33</v>
      </c>
      <c r="K3902" s="175">
        <v>28810000</v>
      </c>
      <c r="L3902" s="176">
        <v>1</v>
      </c>
      <c r="M3902" s="169"/>
      <c r="N3902" s="372"/>
      <c r="O3902" s="146" t="s">
        <v>127</v>
      </c>
      <c r="P3902" s="146" t="s">
        <v>80</v>
      </c>
      <c r="Q3902" s="146" t="s">
        <v>6107</v>
      </c>
    </row>
    <row r="3903" spans="1:17" ht="51" x14ac:dyDescent="0.2">
      <c r="A3903" s="464" t="s">
        <v>6173</v>
      </c>
      <c r="B3903" s="137" t="s">
        <v>6174</v>
      </c>
      <c r="C3903" s="151" t="s">
        <v>6174</v>
      </c>
      <c r="D3903" s="164" t="s">
        <v>6174</v>
      </c>
      <c r="E3903" s="145" t="s">
        <v>880</v>
      </c>
      <c r="F3903" s="462" t="s">
        <v>374</v>
      </c>
      <c r="G3903" s="146">
        <v>78181500</v>
      </c>
      <c r="H3903" s="383" t="s">
        <v>6209</v>
      </c>
      <c r="I3903" s="174">
        <v>16</v>
      </c>
      <c r="J3903" s="175" t="s">
        <v>33</v>
      </c>
      <c r="K3903" s="175">
        <v>35000000</v>
      </c>
      <c r="L3903" s="176">
        <v>1</v>
      </c>
      <c r="M3903" s="169"/>
      <c r="N3903" s="372"/>
      <c r="O3903" s="146" t="s">
        <v>127</v>
      </c>
      <c r="P3903" s="146" t="s">
        <v>80</v>
      </c>
      <c r="Q3903" s="146" t="s">
        <v>6107</v>
      </c>
    </row>
    <row r="3904" spans="1:17" ht="63.75" x14ac:dyDescent="0.2">
      <c r="A3904" s="464" t="s">
        <v>6210</v>
      </c>
      <c r="B3904" s="137" t="s">
        <v>6124</v>
      </c>
      <c r="C3904" s="151" t="s">
        <v>6124</v>
      </c>
      <c r="D3904" s="164" t="s">
        <v>6124</v>
      </c>
      <c r="E3904" s="145" t="s">
        <v>880</v>
      </c>
      <c r="F3904" s="462" t="s">
        <v>374</v>
      </c>
      <c r="G3904" s="146">
        <v>78181500</v>
      </c>
      <c r="H3904" s="383" t="s">
        <v>6211</v>
      </c>
      <c r="I3904" s="174">
        <v>10</v>
      </c>
      <c r="J3904" s="175" t="s">
        <v>33</v>
      </c>
      <c r="K3904" s="175">
        <v>45800000</v>
      </c>
      <c r="L3904" s="176">
        <v>1</v>
      </c>
      <c r="M3904" s="169"/>
      <c r="N3904" s="372"/>
      <c r="O3904" s="146" t="s">
        <v>127</v>
      </c>
      <c r="P3904" s="146" t="s">
        <v>80</v>
      </c>
      <c r="Q3904" s="146" t="s">
        <v>6107</v>
      </c>
    </row>
    <row r="3905" spans="1:17" ht="51" x14ac:dyDescent="0.2">
      <c r="A3905" s="464" t="s">
        <v>6210</v>
      </c>
      <c r="B3905" s="137" t="s">
        <v>6124</v>
      </c>
      <c r="C3905" s="151" t="s">
        <v>6124</v>
      </c>
      <c r="D3905" s="164" t="s">
        <v>6124</v>
      </c>
      <c r="E3905" s="145" t="s">
        <v>880</v>
      </c>
      <c r="F3905" s="462" t="s">
        <v>374</v>
      </c>
      <c r="G3905" s="146">
        <v>78181500</v>
      </c>
      <c r="H3905" s="383" t="s">
        <v>6212</v>
      </c>
      <c r="I3905" s="174">
        <v>10</v>
      </c>
      <c r="J3905" s="175" t="s">
        <v>33</v>
      </c>
      <c r="K3905" s="175">
        <v>55000000</v>
      </c>
      <c r="L3905" s="176">
        <v>1</v>
      </c>
      <c r="M3905" s="169"/>
      <c r="N3905" s="372"/>
      <c r="O3905" s="146" t="s">
        <v>127</v>
      </c>
      <c r="P3905" s="146" t="s">
        <v>80</v>
      </c>
      <c r="Q3905" s="146" t="s">
        <v>6107</v>
      </c>
    </row>
    <row r="3906" spans="1:17" ht="51" x14ac:dyDescent="0.2">
      <c r="A3906" s="464" t="s">
        <v>6073</v>
      </c>
      <c r="B3906" s="137" t="s">
        <v>6074</v>
      </c>
      <c r="C3906" s="151" t="s">
        <v>6074</v>
      </c>
      <c r="D3906" s="164" t="s">
        <v>6101</v>
      </c>
      <c r="E3906" s="145" t="s">
        <v>880</v>
      </c>
      <c r="F3906" s="462" t="s">
        <v>374</v>
      </c>
      <c r="G3906" s="146">
        <v>78181500</v>
      </c>
      <c r="H3906" s="383" t="s">
        <v>6202</v>
      </c>
      <c r="I3906" s="174">
        <v>10</v>
      </c>
      <c r="J3906" s="175" t="s">
        <v>33</v>
      </c>
      <c r="K3906" s="175">
        <f>149000000-35000000</f>
        <v>114000000</v>
      </c>
      <c r="L3906" s="176">
        <v>1</v>
      </c>
      <c r="M3906" s="169"/>
      <c r="N3906" s="372"/>
      <c r="O3906" s="146" t="s">
        <v>127</v>
      </c>
      <c r="P3906" s="146" t="s">
        <v>80</v>
      </c>
      <c r="Q3906" s="146" t="s">
        <v>6107</v>
      </c>
    </row>
    <row r="3907" spans="1:17" ht="51" x14ac:dyDescent="0.2">
      <c r="A3907" s="464" t="s">
        <v>6073</v>
      </c>
      <c r="B3907" s="137" t="s">
        <v>6074</v>
      </c>
      <c r="C3907" s="151" t="s">
        <v>6074</v>
      </c>
      <c r="D3907" s="164" t="s">
        <v>6101</v>
      </c>
      <c r="E3907" s="145" t="s">
        <v>880</v>
      </c>
      <c r="F3907" s="462" t="s">
        <v>374</v>
      </c>
      <c r="G3907" s="146">
        <v>78181500</v>
      </c>
      <c r="H3907" s="383" t="s">
        <v>6202</v>
      </c>
      <c r="I3907" s="174">
        <v>16</v>
      </c>
      <c r="J3907" s="147" t="s">
        <v>33</v>
      </c>
      <c r="K3907" s="175">
        <f>90000000+35000000</f>
        <v>125000000</v>
      </c>
      <c r="L3907" s="176">
        <v>1</v>
      </c>
      <c r="M3907" s="169"/>
      <c r="N3907" s="372"/>
      <c r="O3907" s="146" t="s">
        <v>127</v>
      </c>
      <c r="P3907" s="146" t="s">
        <v>80</v>
      </c>
      <c r="Q3907" s="146" t="s">
        <v>6107</v>
      </c>
    </row>
    <row r="3908" spans="1:17" ht="51" x14ac:dyDescent="0.2">
      <c r="A3908" s="464" t="s">
        <v>6073</v>
      </c>
      <c r="B3908" s="137" t="s">
        <v>6074</v>
      </c>
      <c r="C3908" s="151" t="s">
        <v>6074</v>
      </c>
      <c r="D3908" s="164" t="s">
        <v>6101</v>
      </c>
      <c r="E3908" s="145" t="s">
        <v>880</v>
      </c>
      <c r="F3908" s="462" t="s">
        <v>374</v>
      </c>
      <c r="G3908" s="146">
        <v>78181500</v>
      </c>
      <c r="H3908" s="383" t="s">
        <v>6203</v>
      </c>
      <c r="I3908" s="174">
        <v>10</v>
      </c>
      <c r="J3908" s="175" t="s">
        <v>33</v>
      </c>
      <c r="K3908" s="175">
        <v>80000000</v>
      </c>
      <c r="L3908" s="176">
        <v>1</v>
      </c>
      <c r="M3908" s="169"/>
      <c r="N3908" s="372"/>
      <c r="O3908" s="146" t="s">
        <v>127</v>
      </c>
      <c r="P3908" s="146" t="s">
        <v>80</v>
      </c>
      <c r="Q3908" s="146" t="s">
        <v>6107</v>
      </c>
    </row>
    <row r="3909" spans="1:17" ht="51" x14ac:dyDescent="0.2">
      <c r="A3909" s="464" t="s">
        <v>6073</v>
      </c>
      <c r="B3909" s="137" t="s">
        <v>6074</v>
      </c>
      <c r="C3909" s="151" t="s">
        <v>6074</v>
      </c>
      <c r="D3909" s="164" t="s">
        <v>6101</v>
      </c>
      <c r="E3909" s="145" t="s">
        <v>880</v>
      </c>
      <c r="F3909" s="462" t="s">
        <v>374</v>
      </c>
      <c r="G3909" s="146">
        <v>78181500</v>
      </c>
      <c r="H3909" s="383" t="s">
        <v>6213</v>
      </c>
      <c r="I3909" s="174">
        <v>10</v>
      </c>
      <c r="J3909" s="175" t="s">
        <v>33</v>
      </c>
      <c r="K3909" s="175">
        <v>50000000</v>
      </c>
      <c r="L3909" s="176">
        <v>1</v>
      </c>
      <c r="M3909" s="169"/>
      <c r="N3909" s="372"/>
      <c r="O3909" s="146" t="s">
        <v>127</v>
      </c>
      <c r="P3909" s="146" t="s">
        <v>80</v>
      </c>
      <c r="Q3909" s="146" t="s">
        <v>6107</v>
      </c>
    </row>
    <row r="3910" spans="1:17" ht="51" x14ac:dyDescent="0.2">
      <c r="A3910" s="464" t="s">
        <v>6073</v>
      </c>
      <c r="B3910" s="137" t="s">
        <v>6074</v>
      </c>
      <c r="C3910" s="151" t="s">
        <v>6074</v>
      </c>
      <c r="D3910" s="164" t="s">
        <v>6101</v>
      </c>
      <c r="E3910" s="145" t="s">
        <v>880</v>
      </c>
      <c r="F3910" s="462" t="s">
        <v>374</v>
      </c>
      <c r="G3910" s="146">
        <v>78181500</v>
      </c>
      <c r="H3910" s="383" t="s">
        <v>6214</v>
      </c>
      <c r="I3910" s="174">
        <v>10</v>
      </c>
      <c r="J3910" s="175" t="s">
        <v>230</v>
      </c>
      <c r="K3910" s="175">
        <f>100000000+18000000</f>
        <v>118000000</v>
      </c>
      <c r="L3910" s="176">
        <v>1</v>
      </c>
      <c r="M3910" s="169"/>
      <c r="N3910" s="372"/>
      <c r="O3910" s="146" t="s">
        <v>127</v>
      </c>
      <c r="P3910" s="146" t="s">
        <v>80</v>
      </c>
      <c r="Q3910" s="146" t="s">
        <v>6107</v>
      </c>
    </row>
    <row r="3911" spans="1:17" ht="51" x14ac:dyDescent="0.2">
      <c r="A3911" s="464" t="s">
        <v>6073</v>
      </c>
      <c r="B3911" s="137" t="s">
        <v>6074</v>
      </c>
      <c r="C3911" s="151" t="s">
        <v>6074</v>
      </c>
      <c r="D3911" s="164" t="s">
        <v>6101</v>
      </c>
      <c r="E3911" s="145" t="s">
        <v>880</v>
      </c>
      <c r="F3911" s="462" t="s">
        <v>374</v>
      </c>
      <c r="G3911" s="146">
        <v>78181500</v>
      </c>
      <c r="H3911" s="383" t="s">
        <v>6215</v>
      </c>
      <c r="I3911" s="174">
        <v>10</v>
      </c>
      <c r="J3911" s="175" t="s">
        <v>230</v>
      </c>
      <c r="K3911" s="175">
        <f>100000000-2100000+100000-60000+12000000</f>
        <v>109940000</v>
      </c>
      <c r="L3911" s="176">
        <v>1</v>
      </c>
      <c r="M3911" s="169"/>
      <c r="N3911" s="372"/>
      <c r="O3911" s="146" t="s">
        <v>127</v>
      </c>
      <c r="P3911" s="146" t="s">
        <v>80</v>
      </c>
      <c r="Q3911" s="146" t="s">
        <v>6107</v>
      </c>
    </row>
    <row r="3912" spans="1:17" ht="51" x14ac:dyDescent="0.2">
      <c r="A3912" s="464" t="s">
        <v>6073</v>
      </c>
      <c r="B3912" s="137" t="s">
        <v>6074</v>
      </c>
      <c r="C3912" s="151" t="s">
        <v>6074</v>
      </c>
      <c r="D3912" s="164" t="s">
        <v>6101</v>
      </c>
      <c r="E3912" s="145" t="s">
        <v>880</v>
      </c>
      <c r="F3912" s="462" t="s">
        <v>374</v>
      </c>
      <c r="G3912" s="146">
        <v>78181500</v>
      </c>
      <c r="H3912" s="383" t="s">
        <v>6204</v>
      </c>
      <c r="I3912" s="174">
        <v>10</v>
      </c>
      <c r="J3912" s="175" t="s">
        <v>33</v>
      </c>
      <c r="K3912" s="175">
        <v>13130000</v>
      </c>
      <c r="L3912" s="176">
        <v>1</v>
      </c>
      <c r="M3912" s="169"/>
      <c r="N3912" s="372"/>
      <c r="O3912" s="146" t="s">
        <v>127</v>
      </c>
      <c r="P3912" s="146" t="s">
        <v>80</v>
      </c>
      <c r="Q3912" s="146" t="s">
        <v>6107</v>
      </c>
    </row>
    <row r="3913" spans="1:17" ht="51" x14ac:dyDescent="0.2">
      <c r="A3913" s="464" t="s">
        <v>6073</v>
      </c>
      <c r="B3913" s="137" t="s">
        <v>6074</v>
      </c>
      <c r="C3913" s="151" t="s">
        <v>6074</v>
      </c>
      <c r="D3913" s="164" t="s">
        <v>6101</v>
      </c>
      <c r="E3913" s="145" t="s">
        <v>880</v>
      </c>
      <c r="F3913" s="462" t="s">
        <v>374</v>
      </c>
      <c r="G3913" s="146">
        <v>78181500</v>
      </c>
      <c r="H3913" s="383" t="s">
        <v>6205</v>
      </c>
      <c r="I3913" s="174">
        <v>10</v>
      </c>
      <c r="J3913" s="175" t="s">
        <v>33</v>
      </c>
      <c r="K3913" s="175">
        <v>7000000</v>
      </c>
      <c r="L3913" s="176">
        <v>1</v>
      </c>
      <c r="M3913" s="169"/>
      <c r="N3913" s="372"/>
      <c r="O3913" s="146" t="s">
        <v>127</v>
      </c>
      <c r="P3913" s="146" t="s">
        <v>80</v>
      </c>
      <c r="Q3913" s="146" t="s">
        <v>6107</v>
      </c>
    </row>
    <row r="3914" spans="1:17" ht="51" x14ac:dyDescent="0.2">
      <c r="A3914" s="464" t="s">
        <v>6073</v>
      </c>
      <c r="B3914" s="137" t="s">
        <v>6074</v>
      </c>
      <c r="C3914" s="151" t="s">
        <v>6074</v>
      </c>
      <c r="D3914" s="164" t="s">
        <v>6101</v>
      </c>
      <c r="E3914" s="145" t="s">
        <v>880</v>
      </c>
      <c r="F3914" s="462" t="s">
        <v>374</v>
      </c>
      <c r="G3914" s="146">
        <v>78181500</v>
      </c>
      <c r="H3914" s="383" t="s">
        <v>6206</v>
      </c>
      <c r="I3914" s="174">
        <v>10</v>
      </c>
      <c r="J3914" s="175" t="s">
        <v>33</v>
      </c>
      <c r="K3914" s="175">
        <v>7000000</v>
      </c>
      <c r="L3914" s="176">
        <v>1</v>
      </c>
      <c r="M3914" s="169"/>
      <c r="N3914" s="372"/>
      <c r="O3914" s="146" t="s">
        <v>127</v>
      </c>
      <c r="P3914" s="146" t="s">
        <v>80</v>
      </c>
      <c r="Q3914" s="146" t="s">
        <v>6107</v>
      </c>
    </row>
    <row r="3915" spans="1:17" ht="51" x14ac:dyDescent="0.2">
      <c r="A3915" s="464" t="s">
        <v>6073</v>
      </c>
      <c r="B3915" s="137" t="s">
        <v>6074</v>
      </c>
      <c r="C3915" s="151" t="s">
        <v>6074</v>
      </c>
      <c r="D3915" s="164" t="s">
        <v>6101</v>
      </c>
      <c r="E3915" s="145" t="s">
        <v>880</v>
      </c>
      <c r="F3915" s="462" t="s">
        <v>374</v>
      </c>
      <c r="G3915" s="146">
        <v>78181500</v>
      </c>
      <c r="H3915" s="383" t="s">
        <v>6207</v>
      </c>
      <c r="I3915" s="174">
        <v>10</v>
      </c>
      <c r="J3915" s="175" t="s">
        <v>33</v>
      </c>
      <c r="K3915" s="175">
        <v>10000000</v>
      </c>
      <c r="L3915" s="176">
        <v>1</v>
      </c>
      <c r="M3915" s="169"/>
      <c r="N3915" s="372"/>
      <c r="O3915" s="146" t="s">
        <v>127</v>
      </c>
      <c r="P3915" s="146" t="s">
        <v>80</v>
      </c>
      <c r="Q3915" s="146" t="s">
        <v>6107</v>
      </c>
    </row>
    <row r="3916" spans="1:17" ht="38.25" x14ac:dyDescent="0.2">
      <c r="A3916" s="464" t="s">
        <v>6073</v>
      </c>
      <c r="B3916" s="137" t="s">
        <v>6074</v>
      </c>
      <c r="C3916" s="151" t="s">
        <v>6074</v>
      </c>
      <c r="D3916" s="164" t="s">
        <v>6216</v>
      </c>
      <c r="E3916" s="145" t="s">
        <v>880</v>
      </c>
      <c r="F3916" s="462" t="s">
        <v>374</v>
      </c>
      <c r="G3916" s="146">
        <v>72151207</v>
      </c>
      <c r="H3916" s="383" t="s">
        <v>6217</v>
      </c>
      <c r="I3916" s="174">
        <v>10</v>
      </c>
      <c r="J3916" s="175" t="s">
        <v>33</v>
      </c>
      <c r="K3916" s="175">
        <v>12000000</v>
      </c>
      <c r="L3916" s="176">
        <v>1</v>
      </c>
      <c r="M3916" s="169"/>
      <c r="N3916" s="372"/>
      <c r="O3916" s="146" t="s">
        <v>127</v>
      </c>
      <c r="P3916" s="146" t="s">
        <v>36</v>
      </c>
      <c r="Q3916" s="146" t="s">
        <v>497</v>
      </c>
    </row>
    <row r="3917" spans="1:17" ht="51" x14ac:dyDescent="0.2">
      <c r="A3917" s="464" t="s">
        <v>6073</v>
      </c>
      <c r="B3917" s="137" t="s">
        <v>6074</v>
      </c>
      <c r="C3917" s="151" t="s">
        <v>6074</v>
      </c>
      <c r="D3917" s="164" t="s">
        <v>6218</v>
      </c>
      <c r="E3917" s="145" t="s">
        <v>880</v>
      </c>
      <c r="F3917" s="462" t="s">
        <v>374</v>
      </c>
      <c r="G3917" s="146">
        <v>72151207</v>
      </c>
      <c r="H3917" s="383" t="s">
        <v>6219</v>
      </c>
      <c r="I3917" s="174">
        <v>10</v>
      </c>
      <c r="J3917" s="175" t="s">
        <v>33</v>
      </c>
      <c r="K3917" s="175">
        <v>14000000</v>
      </c>
      <c r="L3917" s="176">
        <v>1</v>
      </c>
      <c r="M3917" s="169"/>
      <c r="N3917" s="372"/>
      <c r="O3917" s="146" t="s">
        <v>127</v>
      </c>
      <c r="P3917" s="146" t="s">
        <v>67</v>
      </c>
      <c r="Q3917" s="146" t="s">
        <v>1001</v>
      </c>
    </row>
    <row r="3918" spans="1:17" ht="51" x14ac:dyDescent="0.2">
      <c r="A3918" s="464" t="s">
        <v>6073</v>
      </c>
      <c r="B3918" s="137" t="s">
        <v>6074</v>
      </c>
      <c r="C3918" s="151" t="s">
        <v>6074</v>
      </c>
      <c r="D3918" s="164" t="s">
        <v>6220</v>
      </c>
      <c r="E3918" s="145" t="s">
        <v>880</v>
      </c>
      <c r="F3918" s="462" t="s">
        <v>374</v>
      </c>
      <c r="G3918" s="146">
        <v>78181800</v>
      </c>
      <c r="H3918" s="383" t="s">
        <v>6221</v>
      </c>
      <c r="I3918" s="174">
        <v>10</v>
      </c>
      <c r="J3918" s="175" t="s">
        <v>33</v>
      </c>
      <c r="K3918" s="175">
        <v>10000000</v>
      </c>
      <c r="L3918" s="176">
        <v>1</v>
      </c>
      <c r="M3918" s="169"/>
      <c r="N3918" s="372"/>
      <c r="O3918" s="146" t="s">
        <v>127</v>
      </c>
      <c r="P3918" s="146" t="s">
        <v>67</v>
      </c>
      <c r="Q3918" s="146" t="s">
        <v>497</v>
      </c>
    </row>
    <row r="3919" spans="1:17" ht="51" x14ac:dyDescent="0.2">
      <c r="A3919" s="464" t="s">
        <v>6073</v>
      </c>
      <c r="B3919" s="137" t="s">
        <v>6074</v>
      </c>
      <c r="C3919" s="151" t="s">
        <v>6074</v>
      </c>
      <c r="D3919" s="164" t="s">
        <v>6152</v>
      </c>
      <c r="E3919" s="145" t="s">
        <v>880</v>
      </c>
      <c r="F3919" s="462" t="s">
        <v>374</v>
      </c>
      <c r="G3919" s="146">
        <v>72103302</v>
      </c>
      <c r="H3919" s="383" t="s">
        <v>6222</v>
      </c>
      <c r="I3919" s="174">
        <v>10</v>
      </c>
      <c r="J3919" s="175" t="s">
        <v>33</v>
      </c>
      <c r="K3919" s="175">
        <v>20000000</v>
      </c>
      <c r="L3919" s="176">
        <v>1</v>
      </c>
      <c r="M3919" s="169"/>
      <c r="N3919" s="372"/>
      <c r="O3919" s="146" t="s">
        <v>127</v>
      </c>
      <c r="P3919" s="146" t="s">
        <v>67</v>
      </c>
      <c r="Q3919" s="146" t="s">
        <v>497</v>
      </c>
    </row>
    <row r="3920" spans="1:17" ht="38.25" x14ac:dyDescent="0.2">
      <c r="A3920" s="464" t="s">
        <v>6073</v>
      </c>
      <c r="B3920" s="137" t="s">
        <v>6074</v>
      </c>
      <c r="C3920" s="151" t="s">
        <v>6074</v>
      </c>
      <c r="D3920" s="164" t="s">
        <v>6154</v>
      </c>
      <c r="E3920" s="145" t="s">
        <v>880</v>
      </c>
      <c r="F3920" s="462" t="s">
        <v>374</v>
      </c>
      <c r="G3920" s="146">
        <v>72154010</v>
      </c>
      <c r="H3920" s="383" t="s">
        <v>6223</v>
      </c>
      <c r="I3920" s="174">
        <v>10</v>
      </c>
      <c r="J3920" s="175" t="s">
        <v>33</v>
      </c>
      <c r="K3920" s="175">
        <v>18000000</v>
      </c>
      <c r="L3920" s="176">
        <v>1</v>
      </c>
      <c r="M3920" s="169"/>
      <c r="N3920" s="372"/>
      <c r="O3920" s="146" t="s">
        <v>127</v>
      </c>
      <c r="P3920" s="146" t="s">
        <v>67</v>
      </c>
      <c r="Q3920" s="146" t="s">
        <v>497</v>
      </c>
    </row>
    <row r="3921" spans="1:17" ht="51" x14ac:dyDescent="0.2">
      <c r="A3921" s="464" t="s">
        <v>6073</v>
      </c>
      <c r="B3921" s="137" t="s">
        <v>6074</v>
      </c>
      <c r="C3921" s="151" t="s">
        <v>6074</v>
      </c>
      <c r="D3921" s="164" t="s">
        <v>6154</v>
      </c>
      <c r="E3921" s="145" t="s">
        <v>880</v>
      </c>
      <c r="F3921" s="462" t="s">
        <v>374</v>
      </c>
      <c r="G3921" s="146">
        <v>72154201</v>
      </c>
      <c r="H3921" s="383" t="s">
        <v>6224</v>
      </c>
      <c r="I3921" s="174">
        <v>10</v>
      </c>
      <c r="J3921" s="175" t="s">
        <v>33</v>
      </c>
      <c r="K3921" s="175">
        <v>20000000</v>
      </c>
      <c r="L3921" s="176">
        <v>1</v>
      </c>
      <c r="M3921" s="169"/>
      <c r="N3921" s="372"/>
      <c r="O3921" s="146" t="s">
        <v>127</v>
      </c>
      <c r="P3921" s="146" t="s">
        <v>67</v>
      </c>
      <c r="Q3921" s="146" t="s">
        <v>497</v>
      </c>
    </row>
    <row r="3922" spans="1:17" ht="51" x14ac:dyDescent="0.2">
      <c r="A3922" s="464" t="s">
        <v>6073</v>
      </c>
      <c r="B3922" s="137" t="s">
        <v>6074</v>
      </c>
      <c r="C3922" s="151" t="s">
        <v>6074</v>
      </c>
      <c r="D3922" s="164" t="s">
        <v>6152</v>
      </c>
      <c r="E3922" s="145" t="s">
        <v>880</v>
      </c>
      <c r="F3922" s="462" t="s">
        <v>374</v>
      </c>
      <c r="G3922" s="146">
        <v>72151207</v>
      </c>
      <c r="H3922" s="383" t="s">
        <v>6225</v>
      </c>
      <c r="I3922" s="174">
        <v>10</v>
      </c>
      <c r="J3922" s="175" t="s">
        <v>33</v>
      </c>
      <c r="K3922" s="175">
        <v>70000000</v>
      </c>
      <c r="L3922" s="176">
        <v>1</v>
      </c>
      <c r="M3922" s="169"/>
      <c r="N3922" s="372"/>
      <c r="O3922" s="146" t="s">
        <v>127</v>
      </c>
      <c r="P3922" s="146" t="s">
        <v>67</v>
      </c>
      <c r="Q3922" s="146" t="s">
        <v>497</v>
      </c>
    </row>
    <row r="3923" spans="1:17" ht="38.25" x14ac:dyDescent="0.2">
      <c r="A3923" s="464" t="s">
        <v>6073</v>
      </c>
      <c r="B3923" s="137" t="s">
        <v>6074</v>
      </c>
      <c r="C3923" s="151" t="s">
        <v>6074</v>
      </c>
      <c r="D3923" s="164" t="s">
        <v>6226</v>
      </c>
      <c r="E3923" s="145" t="s">
        <v>880</v>
      </c>
      <c r="F3923" s="462" t="s">
        <v>374</v>
      </c>
      <c r="G3923" s="146">
        <v>73152108</v>
      </c>
      <c r="H3923" s="383" t="s">
        <v>6227</v>
      </c>
      <c r="I3923" s="174">
        <v>10</v>
      </c>
      <c r="J3923" s="175" t="s">
        <v>33</v>
      </c>
      <c r="K3923" s="175">
        <v>9000000</v>
      </c>
      <c r="L3923" s="176">
        <v>1</v>
      </c>
      <c r="M3923" s="169"/>
      <c r="N3923" s="372"/>
      <c r="O3923" s="146" t="s">
        <v>127</v>
      </c>
      <c r="P3923" s="146" t="s">
        <v>67</v>
      </c>
      <c r="Q3923" s="146" t="s">
        <v>1001</v>
      </c>
    </row>
    <row r="3924" spans="1:17" ht="38.25" x14ac:dyDescent="0.2">
      <c r="A3924" s="464" t="s">
        <v>6144</v>
      </c>
      <c r="B3924" s="137" t="s">
        <v>6228</v>
      </c>
      <c r="C3924" s="151" t="s">
        <v>6228</v>
      </c>
      <c r="D3924" s="164" t="s">
        <v>6228</v>
      </c>
      <c r="E3924" s="145" t="s">
        <v>880</v>
      </c>
      <c r="F3924" s="462" t="s">
        <v>374</v>
      </c>
      <c r="G3924" s="146">
        <v>72101511</v>
      </c>
      <c r="H3924" s="383" t="s">
        <v>6229</v>
      </c>
      <c r="I3924" s="174">
        <v>16</v>
      </c>
      <c r="J3924" s="175" t="s">
        <v>33</v>
      </c>
      <c r="K3924" s="175">
        <v>5000000</v>
      </c>
      <c r="L3924" s="176">
        <v>1</v>
      </c>
      <c r="M3924" s="169"/>
      <c r="N3924" s="372"/>
      <c r="O3924" s="146" t="s">
        <v>127</v>
      </c>
      <c r="P3924" s="146" t="s">
        <v>67</v>
      </c>
      <c r="Q3924" s="146" t="s">
        <v>497</v>
      </c>
    </row>
    <row r="3925" spans="1:17" ht="38.25" x14ac:dyDescent="0.2">
      <c r="A3925" s="464" t="s">
        <v>6144</v>
      </c>
      <c r="B3925" s="137" t="s">
        <v>6228</v>
      </c>
      <c r="C3925" s="151" t="s">
        <v>6228</v>
      </c>
      <c r="D3925" s="164" t="s">
        <v>6228</v>
      </c>
      <c r="E3925" s="145" t="s">
        <v>880</v>
      </c>
      <c r="F3925" s="462" t="s">
        <v>374</v>
      </c>
      <c r="G3925" s="146">
        <v>72101506</v>
      </c>
      <c r="H3925" s="383" t="s">
        <v>6230</v>
      </c>
      <c r="I3925" s="174">
        <v>16</v>
      </c>
      <c r="J3925" s="175" t="s">
        <v>33</v>
      </c>
      <c r="K3925" s="175">
        <v>3000000</v>
      </c>
      <c r="L3925" s="176">
        <v>1</v>
      </c>
      <c r="M3925" s="169"/>
      <c r="N3925" s="372"/>
      <c r="O3925" s="146" t="s">
        <v>127</v>
      </c>
      <c r="P3925" s="146" t="s">
        <v>67</v>
      </c>
      <c r="Q3925" s="146" t="s">
        <v>497</v>
      </c>
    </row>
    <row r="3926" spans="1:17" ht="38.25" x14ac:dyDescent="0.2">
      <c r="A3926" s="464" t="s">
        <v>6144</v>
      </c>
      <c r="B3926" s="137" t="s">
        <v>6228</v>
      </c>
      <c r="C3926" s="151" t="s">
        <v>6228</v>
      </c>
      <c r="D3926" s="164" t="s">
        <v>6228</v>
      </c>
      <c r="E3926" s="145" t="s">
        <v>880</v>
      </c>
      <c r="F3926" s="462" t="s">
        <v>374</v>
      </c>
      <c r="G3926" s="146">
        <v>72101509</v>
      </c>
      <c r="H3926" s="383" t="s">
        <v>6231</v>
      </c>
      <c r="I3926" s="174">
        <v>16</v>
      </c>
      <c r="J3926" s="175" t="s">
        <v>33</v>
      </c>
      <c r="K3926" s="175">
        <v>3000000</v>
      </c>
      <c r="L3926" s="176">
        <v>1</v>
      </c>
      <c r="M3926" s="169"/>
      <c r="N3926" s="372"/>
      <c r="O3926" s="146" t="s">
        <v>127</v>
      </c>
      <c r="P3926" s="146" t="s">
        <v>67</v>
      </c>
      <c r="Q3926" s="146" t="s">
        <v>497</v>
      </c>
    </row>
    <row r="3927" spans="1:17" ht="51" x14ac:dyDescent="0.2">
      <c r="A3927" s="464" t="s">
        <v>6144</v>
      </c>
      <c r="B3927" s="137" t="s">
        <v>6228</v>
      </c>
      <c r="C3927" s="151" t="s">
        <v>6228</v>
      </c>
      <c r="D3927" s="164" t="s">
        <v>6228</v>
      </c>
      <c r="E3927" s="145" t="s">
        <v>880</v>
      </c>
      <c r="F3927" s="462" t="s">
        <v>374</v>
      </c>
      <c r="G3927" s="146">
        <v>72154103</v>
      </c>
      <c r="H3927" s="383" t="s">
        <v>6232</v>
      </c>
      <c r="I3927" s="174">
        <v>16</v>
      </c>
      <c r="J3927" s="175" t="s">
        <v>33</v>
      </c>
      <c r="K3927" s="175">
        <v>2000000</v>
      </c>
      <c r="L3927" s="176">
        <v>1</v>
      </c>
      <c r="M3927" s="169"/>
      <c r="N3927" s="372"/>
      <c r="O3927" s="146" t="s">
        <v>127</v>
      </c>
      <c r="P3927" s="146" t="s">
        <v>67</v>
      </c>
      <c r="Q3927" s="146" t="s">
        <v>497</v>
      </c>
    </row>
    <row r="3928" spans="1:17" ht="51" x14ac:dyDescent="0.2">
      <c r="A3928" s="464" t="s">
        <v>6144</v>
      </c>
      <c r="B3928" s="137" t="s">
        <v>6228</v>
      </c>
      <c r="C3928" s="151" t="s">
        <v>6228</v>
      </c>
      <c r="D3928" s="164" t="s">
        <v>6228</v>
      </c>
      <c r="E3928" s="145" t="s">
        <v>880</v>
      </c>
      <c r="F3928" s="462" t="s">
        <v>374</v>
      </c>
      <c r="G3928" s="146">
        <v>73152108</v>
      </c>
      <c r="H3928" s="383" t="s">
        <v>6233</v>
      </c>
      <c r="I3928" s="174">
        <v>16</v>
      </c>
      <c r="J3928" s="147" t="s">
        <v>33</v>
      </c>
      <c r="K3928" s="175">
        <v>5000000</v>
      </c>
      <c r="L3928" s="176">
        <v>1</v>
      </c>
      <c r="M3928" s="169"/>
      <c r="N3928" s="372"/>
      <c r="O3928" s="146" t="s">
        <v>127</v>
      </c>
      <c r="P3928" s="146" t="s">
        <v>35</v>
      </c>
      <c r="Q3928" s="146" t="s">
        <v>497</v>
      </c>
    </row>
    <row r="3929" spans="1:17" ht="38.25" x14ac:dyDescent="0.2">
      <c r="A3929" s="464" t="s">
        <v>6073</v>
      </c>
      <c r="B3929" s="137" t="s">
        <v>6074</v>
      </c>
      <c r="C3929" s="151" t="s">
        <v>6074</v>
      </c>
      <c r="D3929" s="164" t="s">
        <v>6234</v>
      </c>
      <c r="E3929" s="145" t="s">
        <v>880</v>
      </c>
      <c r="F3929" s="462" t="s">
        <v>374</v>
      </c>
      <c r="G3929" s="146">
        <v>78181500</v>
      </c>
      <c r="H3929" s="383" t="s">
        <v>6235</v>
      </c>
      <c r="I3929" s="174">
        <v>10</v>
      </c>
      <c r="J3929" s="147" t="s">
        <v>33</v>
      </c>
      <c r="K3929" s="175">
        <v>40000000</v>
      </c>
      <c r="L3929" s="176">
        <v>1</v>
      </c>
      <c r="M3929" s="169"/>
      <c r="N3929" s="372"/>
      <c r="O3929" s="146" t="s">
        <v>127</v>
      </c>
      <c r="P3929" s="146" t="s">
        <v>67</v>
      </c>
      <c r="Q3929" s="146" t="s">
        <v>497</v>
      </c>
    </row>
    <row r="3930" spans="1:17" ht="38.25" x14ac:dyDescent="0.2">
      <c r="A3930" s="464" t="s">
        <v>6073</v>
      </c>
      <c r="B3930" s="137" t="s">
        <v>6074</v>
      </c>
      <c r="C3930" s="151" t="s">
        <v>6074</v>
      </c>
      <c r="D3930" s="164" t="s">
        <v>6236</v>
      </c>
      <c r="E3930" s="145" t="s">
        <v>880</v>
      </c>
      <c r="F3930" s="462" t="s">
        <v>374</v>
      </c>
      <c r="G3930" s="146">
        <v>72101516</v>
      </c>
      <c r="H3930" s="383" t="s">
        <v>6237</v>
      </c>
      <c r="I3930" s="174">
        <v>10</v>
      </c>
      <c r="J3930" s="147" t="s">
        <v>33</v>
      </c>
      <c r="K3930" s="175">
        <v>11000000</v>
      </c>
      <c r="L3930" s="176">
        <v>1</v>
      </c>
      <c r="M3930" s="169"/>
      <c r="N3930" s="372"/>
      <c r="O3930" s="146" t="s">
        <v>127</v>
      </c>
      <c r="P3930" s="146" t="s">
        <v>35</v>
      </c>
      <c r="Q3930" s="146" t="s">
        <v>497</v>
      </c>
    </row>
    <row r="3931" spans="1:17" ht="38.25" x14ac:dyDescent="0.2">
      <c r="A3931" s="464" t="s">
        <v>6073</v>
      </c>
      <c r="B3931" s="137" t="s">
        <v>6074</v>
      </c>
      <c r="C3931" s="151" t="s">
        <v>6074</v>
      </c>
      <c r="D3931" s="164" t="s">
        <v>6238</v>
      </c>
      <c r="E3931" s="145" t="s">
        <v>880</v>
      </c>
      <c r="F3931" s="462" t="s">
        <v>374</v>
      </c>
      <c r="G3931" s="146">
        <v>72101516</v>
      </c>
      <c r="H3931" s="383" t="s">
        <v>6239</v>
      </c>
      <c r="I3931" s="174">
        <v>10</v>
      </c>
      <c r="J3931" s="147" t="s">
        <v>33</v>
      </c>
      <c r="K3931" s="175">
        <v>12000000</v>
      </c>
      <c r="L3931" s="176">
        <v>1</v>
      </c>
      <c r="M3931" s="169"/>
      <c r="N3931" s="372"/>
      <c r="O3931" s="146" t="s">
        <v>127</v>
      </c>
      <c r="P3931" s="146" t="s">
        <v>67</v>
      </c>
      <c r="Q3931" s="146" t="s">
        <v>497</v>
      </c>
    </row>
    <row r="3932" spans="1:17" ht="38.25" x14ac:dyDescent="0.2">
      <c r="A3932" s="464" t="s">
        <v>6073</v>
      </c>
      <c r="B3932" s="137" t="s">
        <v>6074</v>
      </c>
      <c r="C3932" s="151" t="s">
        <v>6074</v>
      </c>
      <c r="D3932" s="164" t="s">
        <v>6077</v>
      </c>
      <c r="E3932" s="145" t="s">
        <v>880</v>
      </c>
      <c r="F3932" s="462" t="s">
        <v>374</v>
      </c>
      <c r="G3932" s="146">
        <v>72154201</v>
      </c>
      <c r="H3932" s="383" t="s">
        <v>6240</v>
      </c>
      <c r="I3932" s="174">
        <v>10</v>
      </c>
      <c r="J3932" s="147" t="s">
        <v>33</v>
      </c>
      <c r="K3932" s="175">
        <v>1400000</v>
      </c>
      <c r="L3932" s="176">
        <v>1</v>
      </c>
      <c r="M3932" s="169"/>
      <c r="N3932" s="372"/>
      <c r="O3932" s="146" t="s">
        <v>127</v>
      </c>
      <c r="P3932" s="146" t="s">
        <v>36</v>
      </c>
      <c r="Q3932" s="146" t="s">
        <v>497</v>
      </c>
    </row>
    <row r="3933" spans="1:17" ht="51" x14ac:dyDescent="0.2">
      <c r="A3933" s="464" t="s">
        <v>6073</v>
      </c>
      <c r="B3933" s="137" t="s">
        <v>6074</v>
      </c>
      <c r="C3933" s="151" t="s">
        <v>6074</v>
      </c>
      <c r="D3933" s="164" t="s">
        <v>6152</v>
      </c>
      <c r="E3933" s="145" t="s">
        <v>932</v>
      </c>
      <c r="F3933" s="462" t="s">
        <v>1009</v>
      </c>
      <c r="G3933" s="146">
        <v>82121701</v>
      </c>
      <c r="H3933" s="383" t="s">
        <v>6241</v>
      </c>
      <c r="I3933" s="174">
        <v>10</v>
      </c>
      <c r="J3933" s="147" t="s">
        <v>33</v>
      </c>
      <c r="K3933" s="175">
        <v>78000000</v>
      </c>
      <c r="L3933" s="176">
        <v>1</v>
      </c>
      <c r="M3933" s="169"/>
      <c r="N3933" s="372"/>
      <c r="O3933" s="146" t="s">
        <v>127</v>
      </c>
      <c r="P3933" s="146" t="s">
        <v>67</v>
      </c>
      <c r="Q3933" s="146" t="s">
        <v>4609</v>
      </c>
    </row>
    <row r="3934" spans="1:17" ht="51" x14ac:dyDescent="0.2">
      <c r="A3934" s="464" t="s">
        <v>6073</v>
      </c>
      <c r="B3934" s="137" t="s">
        <v>6074</v>
      </c>
      <c r="C3934" s="151" t="s">
        <v>6074</v>
      </c>
      <c r="D3934" s="164" t="s">
        <v>6152</v>
      </c>
      <c r="E3934" s="145" t="s">
        <v>932</v>
      </c>
      <c r="F3934" s="462" t="s">
        <v>1009</v>
      </c>
      <c r="G3934" s="146">
        <v>82121701</v>
      </c>
      <c r="H3934" s="383" t="s">
        <v>6241</v>
      </c>
      <c r="I3934" s="174">
        <v>10</v>
      </c>
      <c r="J3934" s="147" t="s">
        <v>33</v>
      </c>
      <c r="K3934" s="175">
        <v>90000000</v>
      </c>
      <c r="L3934" s="176">
        <v>1</v>
      </c>
      <c r="M3934" s="169"/>
      <c r="N3934" s="372"/>
      <c r="O3934" s="146" t="s">
        <v>127</v>
      </c>
      <c r="P3934" s="146" t="s">
        <v>79</v>
      </c>
      <c r="Q3934" s="146" t="s">
        <v>497</v>
      </c>
    </row>
    <row r="3935" spans="1:17" ht="51" x14ac:dyDescent="0.2">
      <c r="A3935" s="464" t="s">
        <v>6096</v>
      </c>
      <c r="B3935" s="137" t="s">
        <v>6097</v>
      </c>
      <c r="C3935" s="151" t="s">
        <v>6097</v>
      </c>
      <c r="D3935" s="164" t="s">
        <v>6097</v>
      </c>
      <c r="E3935" s="145" t="s">
        <v>936</v>
      </c>
      <c r="F3935" s="462" t="s">
        <v>397</v>
      </c>
      <c r="G3935" s="146">
        <v>76111501</v>
      </c>
      <c r="H3935" s="383" t="s">
        <v>6242</v>
      </c>
      <c r="I3935" s="174">
        <v>10</v>
      </c>
      <c r="J3935" s="147" t="s">
        <v>33</v>
      </c>
      <c r="K3935" s="175">
        <v>16800000</v>
      </c>
      <c r="L3935" s="176">
        <v>1</v>
      </c>
      <c r="M3935" s="169"/>
      <c r="N3935" s="372"/>
      <c r="O3935" s="146" t="s">
        <v>127</v>
      </c>
      <c r="P3935" s="146" t="s">
        <v>366</v>
      </c>
      <c r="Q3935" s="146" t="s">
        <v>6036</v>
      </c>
    </row>
    <row r="3936" spans="1:17" ht="51" x14ac:dyDescent="0.2">
      <c r="A3936" s="411" t="s">
        <v>6073</v>
      </c>
      <c r="B3936" s="137" t="s">
        <v>6160</v>
      </c>
      <c r="C3936" s="151" t="s">
        <v>6160</v>
      </c>
      <c r="D3936" s="164" t="s">
        <v>6160</v>
      </c>
      <c r="E3936" s="145" t="s">
        <v>936</v>
      </c>
      <c r="F3936" s="462" t="s">
        <v>397</v>
      </c>
      <c r="G3936" s="146">
        <v>76111501</v>
      </c>
      <c r="H3936" s="383" t="s">
        <v>6243</v>
      </c>
      <c r="I3936" s="174">
        <v>10</v>
      </c>
      <c r="J3936" s="147" t="s">
        <v>33</v>
      </c>
      <c r="K3936" s="175">
        <v>280000000</v>
      </c>
      <c r="L3936" s="176">
        <v>1</v>
      </c>
      <c r="M3936" s="169"/>
      <c r="N3936" s="372"/>
      <c r="O3936" s="146" t="s">
        <v>127</v>
      </c>
      <c r="P3936" s="146" t="s">
        <v>366</v>
      </c>
      <c r="Q3936" s="146" t="s">
        <v>6036</v>
      </c>
    </row>
    <row r="3937" spans="1:21" ht="51" x14ac:dyDescent="0.2">
      <c r="A3937" s="411" t="s">
        <v>6092</v>
      </c>
      <c r="B3937" s="137" t="s">
        <v>6094</v>
      </c>
      <c r="C3937" s="151" t="s">
        <v>6094</v>
      </c>
      <c r="D3937" s="164" t="s">
        <v>6094</v>
      </c>
      <c r="E3937" s="145" t="s">
        <v>936</v>
      </c>
      <c r="F3937" s="462" t="s">
        <v>397</v>
      </c>
      <c r="G3937" s="146">
        <v>76111501</v>
      </c>
      <c r="H3937" s="383" t="s">
        <v>6244</v>
      </c>
      <c r="I3937" s="174">
        <v>10</v>
      </c>
      <c r="J3937" s="147" t="s">
        <v>33</v>
      </c>
      <c r="K3937" s="175">
        <v>18000000</v>
      </c>
      <c r="L3937" s="176">
        <v>1</v>
      </c>
      <c r="M3937" s="169"/>
      <c r="N3937" s="372"/>
      <c r="O3937" s="146" t="s">
        <v>127</v>
      </c>
      <c r="P3937" s="146" t="s">
        <v>366</v>
      </c>
      <c r="Q3937" s="146" t="s">
        <v>6036</v>
      </c>
    </row>
    <row r="3938" spans="1:21" ht="51" x14ac:dyDescent="0.2">
      <c r="A3938" s="411" t="s">
        <v>6096</v>
      </c>
      <c r="B3938" s="137" t="s">
        <v>6097</v>
      </c>
      <c r="C3938" s="151" t="s">
        <v>6097</v>
      </c>
      <c r="D3938" s="164" t="s">
        <v>6097</v>
      </c>
      <c r="E3938" s="145" t="s">
        <v>936</v>
      </c>
      <c r="F3938" s="462" t="s">
        <v>397</v>
      </c>
      <c r="G3938" s="146">
        <v>76111501</v>
      </c>
      <c r="H3938" s="383" t="s">
        <v>6245</v>
      </c>
      <c r="I3938" s="174">
        <v>10</v>
      </c>
      <c r="J3938" s="147" t="s">
        <v>33</v>
      </c>
      <c r="K3938" s="175">
        <v>300000</v>
      </c>
      <c r="L3938" s="176">
        <v>1</v>
      </c>
      <c r="M3938" s="169"/>
      <c r="N3938" s="372"/>
      <c r="O3938" s="146" t="s">
        <v>127</v>
      </c>
      <c r="P3938" s="146" t="s">
        <v>67</v>
      </c>
      <c r="Q3938" s="146" t="s">
        <v>497</v>
      </c>
    </row>
    <row r="3939" spans="1:21" ht="51" x14ac:dyDescent="0.2">
      <c r="A3939" s="411" t="s">
        <v>6073</v>
      </c>
      <c r="B3939" s="137" t="s">
        <v>6246</v>
      </c>
      <c r="C3939" s="151" t="s">
        <v>6246</v>
      </c>
      <c r="D3939" s="164" t="s">
        <v>6246</v>
      </c>
      <c r="E3939" s="145" t="s">
        <v>936</v>
      </c>
      <c r="F3939" s="462" t="s">
        <v>397</v>
      </c>
      <c r="G3939" s="146">
        <v>76111501</v>
      </c>
      <c r="H3939" s="383" t="s">
        <v>6247</v>
      </c>
      <c r="I3939" s="174">
        <v>10</v>
      </c>
      <c r="J3939" s="147" t="s">
        <v>33</v>
      </c>
      <c r="K3939" s="175">
        <v>10000000</v>
      </c>
      <c r="L3939" s="176">
        <v>1</v>
      </c>
      <c r="M3939" s="169"/>
      <c r="N3939" s="372"/>
      <c r="O3939" s="146" t="s">
        <v>127</v>
      </c>
      <c r="P3939" s="146" t="s">
        <v>67</v>
      </c>
      <c r="Q3939" s="146" t="s">
        <v>497</v>
      </c>
    </row>
    <row r="3940" spans="1:21" ht="51" x14ac:dyDescent="0.2">
      <c r="A3940" s="411" t="s">
        <v>6092</v>
      </c>
      <c r="B3940" s="137" t="s">
        <v>6094</v>
      </c>
      <c r="C3940" s="151" t="s">
        <v>6094</v>
      </c>
      <c r="D3940" s="164" t="s">
        <v>6094</v>
      </c>
      <c r="E3940" s="145" t="s">
        <v>936</v>
      </c>
      <c r="F3940" s="462" t="s">
        <v>397</v>
      </c>
      <c r="G3940" s="146">
        <v>76111501</v>
      </c>
      <c r="H3940" s="383" t="s">
        <v>6248</v>
      </c>
      <c r="I3940" s="174">
        <v>10</v>
      </c>
      <c r="J3940" s="147" t="s">
        <v>33</v>
      </c>
      <c r="K3940" s="175">
        <v>500000</v>
      </c>
      <c r="L3940" s="176">
        <v>1</v>
      </c>
      <c r="M3940" s="169"/>
      <c r="N3940" s="372"/>
      <c r="O3940" s="146" t="s">
        <v>127</v>
      </c>
      <c r="P3940" s="146" t="s">
        <v>67</v>
      </c>
      <c r="Q3940" s="146" t="s">
        <v>497</v>
      </c>
    </row>
    <row r="3941" spans="1:21" ht="51" x14ac:dyDescent="0.2">
      <c r="A3941" s="411" t="s">
        <v>6073</v>
      </c>
      <c r="B3941" s="137" t="s">
        <v>6249</v>
      </c>
      <c r="C3941" s="151" t="s">
        <v>6249</v>
      </c>
      <c r="D3941" s="164" t="s">
        <v>6249</v>
      </c>
      <c r="E3941" s="145" t="s">
        <v>936</v>
      </c>
      <c r="F3941" s="462" t="s">
        <v>397</v>
      </c>
      <c r="G3941" s="146">
        <v>76111501</v>
      </c>
      <c r="H3941" s="383" t="s">
        <v>6250</v>
      </c>
      <c r="I3941" s="174">
        <v>10</v>
      </c>
      <c r="J3941" s="147" t="s">
        <v>33</v>
      </c>
      <c r="K3941" s="175">
        <v>12000000</v>
      </c>
      <c r="L3941" s="176">
        <v>1</v>
      </c>
      <c r="M3941" s="169"/>
      <c r="N3941" s="372"/>
      <c r="O3941" s="146" t="s">
        <v>127</v>
      </c>
      <c r="P3941" s="146" t="s">
        <v>67</v>
      </c>
      <c r="Q3941" s="146" t="s">
        <v>497</v>
      </c>
    </row>
    <row r="3942" spans="1:21" ht="25.5" x14ac:dyDescent="0.2">
      <c r="A3942" s="411" t="s">
        <v>6251</v>
      </c>
      <c r="B3942" s="137" t="s">
        <v>6252</v>
      </c>
      <c r="C3942" s="151" t="s">
        <v>6252</v>
      </c>
      <c r="D3942" s="164" t="s">
        <v>6252</v>
      </c>
      <c r="E3942" s="145" t="s">
        <v>942</v>
      </c>
      <c r="F3942" s="462" t="s">
        <v>400</v>
      </c>
      <c r="G3942" s="146">
        <v>93141506</v>
      </c>
      <c r="H3942" s="383" t="s">
        <v>6253</v>
      </c>
      <c r="I3942" s="174">
        <v>16</v>
      </c>
      <c r="J3942" s="147" t="s">
        <v>33</v>
      </c>
      <c r="K3942" s="175">
        <v>250000000</v>
      </c>
      <c r="L3942" s="176">
        <v>1</v>
      </c>
      <c r="M3942" s="169"/>
      <c r="N3942" s="372"/>
      <c r="O3942" s="146" t="s">
        <v>127</v>
      </c>
      <c r="P3942" s="146" t="s">
        <v>35</v>
      </c>
      <c r="Q3942" s="146" t="s">
        <v>1406</v>
      </c>
    </row>
    <row r="3943" spans="1:21" ht="25.5" x14ac:dyDescent="0.2">
      <c r="A3943" s="411" t="s">
        <v>6092</v>
      </c>
      <c r="B3943" s="137" t="s">
        <v>6254</v>
      </c>
      <c r="C3943" s="151" t="s">
        <v>6254</v>
      </c>
      <c r="D3943" s="164" t="s">
        <v>6254</v>
      </c>
      <c r="E3943" s="145" t="s">
        <v>942</v>
      </c>
      <c r="F3943" s="462" t="s">
        <v>400</v>
      </c>
      <c r="G3943" s="146">
        <v>93141506</v>
      </c>
      <c r="H3943" s="383" t="s">
        <v>6255</v>
      </c>
      <c r="I3943" s="174">
        <v>16</v>
      </c>
      <c r="J3943" s="147" t="s">
        <v>33</v>
      </c>
      <c r="K3943" s="175">
        <v>25000000</v>
      </c>
      <c r="L3943" s="176">
        <v>1</v>
      </c>
      <c r="M3943" s="169"/>
      <c r="N3943" s="372"/>
      <c r="O3943" s="146" t="s">
        <v>127</v>
      </c>
      <c r="P3943" s="146" t="s">
        <v>35</v>
      </c>
      <c r="Q3943" s="146" t="s">
        <v>1406</v>
      </c>
    </row>
    <row r="3944" spans="1:21" ht="25.5" x14ac:dyDescent="0.2">
      <c r="A3944" s="411" t="s">
        <v>6210</v>
      </c>
      <c r="B3944" s="137" t="s">
        <v>4692</v>
      </c>
      <c r="C3944" s="151" t="s">
        <v>4692</v>
      </c>
      <c r="D3944" s="164" t="s">
        <v>4692</v>
      </c>
      <c r="E3944" s="145" t="s">
        <v>942</v>
      </c>
      <c r="F3944" s="462" t="s">
        <v>400</v>
      </c>
      <c r="G3944" s="146">
        <v>93141506</v>
      </c>
      <c r="H3944" s="383" t="s">
        <v>6256</v>
      </c>
      <c r="I3944" s="174">
        <v>16</v>
      </c>
      <c r="J3944" s="147" t="s">
        <v>33</v>
      </c>
      <c r="K3944" s="175">
        <v>10080000</v>
      </c>
      <c r="L3944" s="176">
        <v>1</v>
      </c>
      <c r="M3944" s="169"/>
      <c r="N3944" s="372"/>
      <c r="O3944" s="146" t="s">
        <v>127</v>
      </c>
      <c r="P3944" s="146" t="s">
        <v>35</v>
      </c>
      <c r="Q3944" s="146" t="s">
        <v>1406</v>
      </c>
    </row>
    <row r="3945" spans="1:21" ht="25.5" x14ac:dyDescent="0.2">
      <c r="A3945" s="411" t="s">
        <v>6073</v>
      </c>
      <c r="B3945" s="137" t="s">
        <v>6257</v>
      </c>
      <c r="C3945" s="151" t="s">
        <v>6257</v>
      </c>
      <c r="D3945" s="164" t="s">
        <v>6257</v>
      </c>
      <c r="E3945" s="145" t="s">
        <v>6067</v>
      </c>
      <c r="F3945" s="462" t="s">
        <v>406</v>
      </c>
      <c r="G3945" s="146">
        <v>94111803</v>
      </c>
      <c r="H3945" s="383" t="s">
        <v>6258</v>
      </c>
      <c r="I3945" s="147">
        <v>10</v>
      </c>
      <c r="J3945" s="175" t="s">
        <v>33</v>
      </c>
      <c r="K3945" s="176">
        <v>50000000</v>
      </c>
      <c r="L3945" s="147">
        <v>1</v>
      </c>
      <c r="M3945" s="169"/>
      <c r="N3945" s="372"/>
      <c r="O3945" s="146" t="s">
        <v>127</v>
      </c>
      <c r="P3945" s="146" t="s">
        <v>366</v>
      </c>
      <c r="Q3945" s="146" t="s">
        <v>6036</v>
      </c>
    </row>
    <row r="3946" spans="1:21" ht="38.25" x14ac:dyDescent="0.2">
      <c r="A3946" s="411" t="s">
        <v>6173</v>
      </c>
      <c r="B3946" s="137" t="s">
        <v>6174</v>
      </c>
      <c r="C3946" s="151" t="s">
        <v>6174</v>
      </c>
      <c r="D3946" s="164" t="s">
        <v>6174</v>
      </c>
      <c r="E3946" s="145" t="s">
        <v>6067</v>
      </c>
      <c r="F3946" s="462" t="s">
        <v>406</v>
      </c>
      <c r="G3946" s="146">
        <v>94111803</v>
      </c>
      <c r="H3946" s="383" t="s">
        <v>6259</v>
      </c>
      <c r="I3946" s="147">
        <v>16</v>
      </c>
      <c r="J3946" s="175" t="s">
        <v>33</v>
      </c>
      <c r="K3946" s="176">
        <v>500000</v>
      </c>
      <c r="L3946" s="147">
        <v>1</v>
      </c>
      <c r="M3946" s="169"/>
      <c r="N3946" s="372"/>
      <c r="O3946" s="146" t="s">
        <v>127</v>
      </c>
      <c r="P3946" s="146" t="s">
        <v>366</v>
      </c>
      <c r="Q3946" s="146" t="s">
        <v>6036</v>
      </c>
    </row>
    <row r="3947" spans="1:21" ht="38.25" x14ac:dyDescent="0.2">
      <c r="A3947" s="411" t="s">
        <v>6210</v>
      </c>
      <c r="B3947" s="137" t="s">
        <v>6124</v>
      </c>
      <c r="C3947" s="151" t="s">
        <v>6124</v>
      </c>
      <c r="D3947" s="164" t="s">
        <v>6124</v>
      </c>
      <c r="E3947" s="145" t="s">
        <v>6067</v>
      </c>
      <c r="F3947" s="462" t="s">
        <v>406</v>
      </c>
      <c r="G3947" s="146">
        <v>94111803</v>
      </c>
      <c r="H3947" s="383" t="s">
        <v>6260</v>
      </c>
      <c r="I3947" s="147">
        <v>10</v>
      </c>
      <c r="J3947" s="175" t="s">
        <v>33</v>
      </c>
      <c r="K3947" s="176">
        <v>17000000</v>
      </c>
      <c r="L3947" s="147">
        <v>1</v>
      </c>
      <c r="M3947" s="169"/>
      <c r="N3947" s="372"/>
      <c r="O3947" s="146" t="s">
        <v>127</v>
      </c>
      <c r="P3947" s="146" t="s">
        <v>366</v>
      </c>
      <c r="Q3947" s="146" t="s">
        <v>6036</v>
      </c>
    </row>
    <row r="3948" spans="1:21" ht="38.25" x14ac:dyDescent="0.2">
      <c r="A3948" s="411" t="s">
        <v>6261</v>
      </c>
      <c r="B3948" s="151" t="s">
        <v>6262</v>
      </c>
      <c r="C3948" s="151" t="s">
        <v>6262</v>
      </c>
      <c r="D3948" s="164" t="s">
        <v>6262</v>
      </c>
      <c r="E3948" s="145" t="s">
        <v>6263</v>
      </c>
      <c r="F3948" s="462" t="s">
        <v>6071</v>
      </c>
      <c r="G3948" s="383">
        <v>93161602</v>
      </c>
      <c r="H3948" s="383" t="s">
        <v>6264</v>
      </c>
      <c r="I3948" s="174">
        <v>10</v>
      </c>
      <c r="J3948" s="147" t="s">
        <v>33</v>
      </c>
      <c r="K3948" s="176">
        <v>61200000</v>
      </c>
      <c r="L3948" s="147">
        <v>1</v>
      </c>
      <c r="M3948" s="169"/>
      <c r="N3948" s="372"/>
      <c r="O3948" s="146" t="s">
        <v>127</v>
      </c>
      <c r="P3948" s="146" t="s">
        <v>366</v>
      </c>
      <c r="Q3948" s="146" t="s">
        <v>6036</v>
      </c>
    </row>
    <row r="3949" spans="1:21" ht="38.25" x14ac:dyDescent="0.2">
      <c r="A3949" s="411" t="s">
        <v>6073</v>
      </c>
      <c r="B3949" s="151" t="s">
        <v>6160</v>
      </c>
      <c r="C3949" s="151" t="s">
        <v>6160</v>
      </c>
      <c r="D3949" s="164" t="s">
        <v>6160</v>
      </c>
      <c r="E3949" s="145" t="s">
        <v>6263</v>
      </c>
      <c r="F3949" s="462" t="s">
        <v>6071</v>
      </c>
      <c r="G3949" s="383">
        <v>93161602</v>
      </c>
      <c r="H3949" s="383" t="s">
        <v>6265</v>
      </c>
      <c r="I3949" s="174">
        <v>10</v>
      </c>
      <c r="J3949" s="147" t="s">
        <v>33</v>
      </c>
      <c r="K3949" s="176">
        <v>670000000</v>
      </c>
      <c r="L3949" s="147">
        <v>1</v>
      </c>
      <c r="M3949" s="169"/>
      <c r="N3949" s="372"/>
      <c r="O3949" s="146" t="s">
        <v>127</v>
      </c>
      <c r="P3949" s="146" t="s">
        <v>366</v>
      </c>
      <c r="Q3949" s="146" t="s">
        <v>6036</v>
      </c>
    </row>
    <row r="3950" spans="1:21" ht="38.25" x14ac:dyDescent="0.2">
      <c r="A3950" s="136" t="s">
        <v>6266</v>
      </c>
      <c r="B3950" s="137" t="s">
        <v>6267</v>
      </c>
      <c r="C3950" s="138" t="s">
        <v>484</v>
      </c>
      <c r="D3950" s="137" t="s">
        <v>484</v>
      </c>
      <c r="E3950" s="139" t="s">
        <v>6268</v>
      </c>
      <c r="F3950" s="138" t="s">
        <v>3158</v>
      </c>
      <c r="G3950" s="138">
        <v>40101701</v>
      </c>
      <c r="H3950" s="256" t="s">
        <v>6269</v>
      </c>
      <c r="I3950" s="136">
        <v>16</v>
      </c>
      <c r="J3950" s="141" t="s">
        <v>33</v>
      </c>
      <c r="K3950" s="171">
        <v>13000000</v>
      </c>
      <c r="L3950" s="172">
        <v>3</v>
      </c>
      <c r="M3950" s="137" t="s">
        <v>1995</v>
      </c>
      <c r="N3950" s="139"/>
      <c r="O3950" s="173" t="s">
        <v>68</v>
      </c>
      <c r="P3950" s="138" t="s">
        <v>67</v>
      </c>
      <c r="Q3950" s="138" t="s">
        <v>6270</v>
      </c>
      <c r="U3950" s="58"/>
    </row>
    <row r="3951" spans="1:21" ht="38.25" customHeight="1" x14ac:dyDescent="0.2">
      <c r="A3951" s="136" t="s">
        <v>6266</v>
      </c>
      <c r="B3951" s="137" t="s">
        <v>6267</v>
      </c>
      <c r="C3951" s="146" t="s">
        <v>3551</v>
      </c>
      <c r="D3951" s="144" t="s">
        <v>502</v>
      </c>
      <c r="E3951" s="145" t="s">
        <v>6271</v>
      </c>
      <c r="F3951" s="146" t="s">
        <v>2958</v>
      </c>
      <c r="G3951" s="146">
        <v>14111800</v>
      </c>
      <c r="H3951" s="256" t="s">
        <v>6272</v>
      </c>
      <c r="I3951" s="174">
        <v>10</v>
      </c>
      <c r="J3951" s="147" t="s">
        <v>33</v>
      </c>
      <c r="K3951" s="175">
        <v>60000000</v>
      </c>
      <c r="L3951" s="176">
        <v>1</v>
      </c>
      <c r="M3951" s="144" t="s">
        <v>765</v>
      </c>
      <c r="N3951" s="145"/>
      <c r="O3951" s="146" t="s">
        <v>67</v>
      </c>
      <c r="P3951" s="146" t="s">
        <v>36</v>
      </c>
      <c r="Q3951" s="146" t="s">
        <v>6273</v>
      </c>
    </row>
    <row r="3952" spans="1:21" ht="38.25" customHeight="1" x14ac:dyDescent="0.2">
      <c r="A3952" s="174" t="s">
        <v>6274</v>
      </c>
      <c r="B3952" s="144" t="s">
        <v>6267</v>
      </c>
      <c r="C3952" s="146" t="s">
        <v>3551</v>
      </c>
      <c r="D3952" s="144" t="s">
        <v>484</v>
      </c>
      <c r="E3952" s="145" t="s">
        <v>6271</v>
      </c>
      <c r="F3952" s="146" t="s">
        <v>2958</v>
      </c>
      <c r="G3952" s="146">
        <v>14111800</v>
      </c>
      <c r="H3952" s="256" t="s">
        <v>6275</v>
      </c>
      <c r="I3952" s="174">
        <v>16</v>
      </c>
      <c r="J3952" s="147" t="s">
        <v>33</v>
      </c>
      <c r="K3952" s="175">
        <v>4000000</v>
      </c>
      <c r="L3952" s="176">
        <v>1</v>
      </c>
      <c r="M3952" s="144" t="s">
        <v>765</v>
      </c>
      <c r="N3952" s="145"/>
      <c r="O3952" s="146" t="s">
        <v>67</v>
      </c>
      <c r="P3952" s="146" t="s">
        <v>36</v>
      </c>
      <c r="Q3952" s="146" t="s">
        <v>6273</v>
      </c>
    </row>
    <row r="3953" spans="1:17" ht="72" customHeight="1" x14ac:dyDescent="0.2">
      <c r="A3953" s="174" t="s">
        <v>6266</v>
      </c>
      <c r="B3953" s="144" t="s">
        <v>6267</v>
      </c>
      <c r="C3953" s="146" t="s">
        <v>3551</v>
      </c>
      <c r="D3953" s="144" t="s">
        <v>234</v>
      </c>
      <c r="E3953" s="145" t="s">
        <v>6276</v>
      </c>
      <c r="F3953" s="146" t="s">
        <v>6277</v>
      </c>
      <c r="G3953" s="146" t="s">
        <v>6102</v>
      </c>
      <c r="H3953" s="256" t="s">
        <v>6278</v>
      </c>
      <c r="I3953" s="174">
        <v>10</v>
      </c>
      <c r="J3953" s="147" t="s">
        <v>33</v>
      </c>
      <c r="K3953" s="175">
        <v>182000000</v>
      </c>
      <c r="L3953" s="176">
        <v>1</v>
      </c>
      <c r="M3953" s="144" t="s">
        <v>765</v>
      </c>
      <c r="N3953" s="145"/>
      <c r="O3953" s="146" t="s">
        <v>127</v>
      </c>
      <c r="P3953" s="146" t="s">
        <v>127</v>
      </c>
      <c r="Q3953" s="146" t="s">
        <v>6279</v>
      </c>
    </row>
    <row r="3954" spans="1:17" ht="72" customHeight="1" x14ac:dyDescent="0.2">
      <c r="A3954" s="174" t="s">
        <v>6266</v>
      </c>
      <c r="B3954" s="144" t="s">
        <v>6267</v>
      </c>
      <c r="C3954" s="146" t="s">
        <v>3551</v>
      </c>
      <c r="D3954" s="144" t="s">
        <v>234</v>
      </c>
      <c r="E3954" s="145" t="s">
        <v>6276</v>
      </c>
      <c r="F3954" s="146" t="s">
        <v>6277</v>
      </c>
      <c r="G3954" s="146" t="s">
        <v>6102</v>
      </c>
      <c r="H3954" s="256" t="s">
        <v>6280</v>
      </c>
      <c r="I3954" s="174">
        <v>10</v>
      </c>
      <c r="J3954" s="147" t="s">
        <v>33</v>
      </c>
      <c r="K3954" s="175">
        <v>168000000</v>
      </c>
      <c r="L3954" s="176">
        <v>1</v>
      </c>
      <c r="M3954" s="144" t="s">
        <v>765</v>
      </c>
      <c r="N3954" s="145"/>
      <c r="O3954" s="146" t="s">
        <v>127</v>
      </c>
      <c r="P3954" s="146" t="s">
        <v>127</v>
      </c>
      <c r="Q3954" s="146" t="s">
        <v>6279</v>
      </c>
    </row>
    <row r="3955" spans="1:17" ht="72" customHeight="1" x14ac:dyDescent="0.2">
      <c r="A3955" s="174" t="s">
        <v>6266</v>
      </c>
      <c r="B3955" s="144" t="s">
        <v>6267</v>
      </c>
      <c r="C3955" s="146" t="s">
        <v>3551</v>
      </c>
      <c r="D3955" s="144" t="s">
        <v>234</v>
      </c>
      <c r="E3955" s="145" t="s">
        <v>6276</v>
      </c>
      <c r="F3955" s="146" t="s">
        <v>6277</v>
      </c>
      <c r="G3955" s="146" t="s">
        <v>6102</v>
      </c>
      <c r="H3955" s="256" t="s">
        <v>6281</v>
      </c>
      <c r="I3955" s="174">
        <v>10</v>
      </c>
      <c r="J3955" s="147" t="s">
        <v>33</v>
      </c>
      <c r="K3955" s="175">
        <v>60000000</v>
      </c>
      <c r="L3955" s="176">
        <v>1</v>
      </c>
      <c r="M3955" s="144" t="s">
        <v>765</v>
      </c>
      <c r="N3955" s="145"/>
      <c r="O3955" s="146" t="s">
        <v>127</v>
      </c>
      <c r="P3955" s="146" t="s">
        <v>127</v>
      </c>
      <c r="Q3955" s="146" t="s">
        <v>6279</v>
      </c>
    </row>
    <row r="3956" spans="1:17" ht="72" customHeight="1" x14ac:dyDescent="0.2">
      <c r="A3956" s="174" t="s">
        <v>6266</v>
      </c>
      <c r="B3956" s="144" t="s">
        <v>6267</v>
      </c>
      <c r="C3956" s="146" t="s">
        <v>3551</v>
      </c>
      <c r="D3956" s="144" t="s">
        <v>234</v>
      </c>
      <c r="E3956" s="145" t="s">
        <v>6276</v>
      </c>
      <c r="F3956" s="146" t="s">
        <v>6277</v>
      </c>
      <c r="G3956" s="146" t="s">
        <v>6102</v>
      </c>
      <c r="H3956" s="256" t="s">
        <v>6282</v>
      </c>
      <c r="I3956" s="174">
        <v>10</v>
      </c>
      <c r="J3956" s="147" t="s">
        <v>33</v>
      </c>
      <c r="K3956" s="175">
        <v>45000000</v>
      </c>
      <c r="L3956" s="176">
        <v>1</v>
      </c>
      <c r="M3956" s="144" t="s">
        <v>765</v>
      </c>
      <c r="N3956" s="145"/>
      <c r="O3956" s="146" t="s">
        <v>127</v>
      </c>
      <c r="P3956" s="146" t="s">
        <v>127</v>
      </c>
      <c r="Q3956" s="146" t="s">
        <v>6279</v>
      </c>
    </row>
    <row r="3957" spans="1:17" ht="72" customHeight="1" x14ac:dyDescent="0.2">
      <c r="A3957" s="174" t="s">
        <v>6266</v>
      </c>
      <c r="B3957" s="144" t="s">
        <v>6267</v>
      </c>
      <c r="C3957" s="146" t="s">
        <v>3551</v>
      </c>
      <c r="D3957" s="144" t="s">
        <v>234</v>
      </c>
      <c r="E3957" s="145" t="s">
        <v>6276</v>
      </c>
      <c r="F3957" s="146" t="s">
        <v>6277</v>
      </c>
      <c r="G3957" s="146" t="s">
        <v>6102</v>
      </c>
      <c r="H3957" s="256" t="s">
        <v>6283</v>
      </c>
      <c r="I3957" s="174">
        <v>10</v>
      </c>
      <c r="J3957" s="147" t="s">
        <v>33</v>
      </c>
      <c r="K3957" s="175">
        <v>46000000</v>
      </c>
      <c r="L3957" s="176">
        <v>1</v>
      </c>
      <c r="M3957" s="144" t="s">
        <v>765</v>
      </c>
      <c r="N3957" s="145"/>
      <c r="O3957" s="146" t="s">
        <v>127</v>
      </c>
      <c r="P3957" s="146" t="s">
        <v>127</v>
      </c>
      <c r="Q3957" s="146" t="s">
        <v>6279</v>
      </c>
    </row>
    <row r="3958" spans="1:17" ht="72" customHeight="1" x14ac:dyDescent="0.2">
      <c r="A3958" s="174" t="s">
        <v>6266</v>
      </c>
      <c r="B3958" s="144" t="s">
        <v>6267</v>
      </c>
      <c r="C3958" s="146" t="s">
        <v>3551</v>
      </c>
      <c r="D3958" s="144" t="s">
        <v>234</v>
      </c>
      <c r="E3958" s="145" t="s">
        <v>6276</v>
      </c>
      <c r="F3958" s="146" t="s">
        <v>6277</v>
      </c>
      <c r="G3958" s="146" t="s">
        <v>6102</v>
      </c>
      <c r="H3958" s="256" t="s">
        <v>6284</v>
      </c>
      <c r="I3958" s="174">
        <v>10</v>
      </c>
      <c r="J3958" s="147" t="s">
        <v>33</v>
      </c>
      <c r="K3958" s="175">
        <v>45000000</v>
      </c>
      <c r="L3958" s="176">
        <v>1</v>
      </c>
      <c r="M3958" s="144" t="s">
        <v>765</v>
      </c>
      <c r="N3958" s="145"/>
      <c r="O3958" s="146" t="s">
        <v>127</v>
      </c>
      <c r="P3958" s="146" t="s">
        <v>127</v>
      </c>
      <c r="Q3958" s="146" t="s">
        <v>6279</v>
      </c>
    </row>
    <row r="3959" spans="1:17" ht="72" customHeight="1" x14ac:dyDescent="0.2">
      <c r="A3959" s="174" t="s">
        <v>6266</v>
      </c>
      <c r="B3959" s="144" t="s">
        <v>6267</v>
      </c>
      <c r="C3959" s="146" t="s">
        <v>3551</v>
      </c>
      <c r="D3959" s="144" t="s">
        <v>234</v>
      </c>
      <c r="E3959" s="145" t="s">
        <v>6276</v>
      </c>
      <c r="F3959" s="146" t="s">
        <v>6277</v>
      </c>
      <c r="G3959" s="146" t="s">
        <v>6102</v>
      </c>
      <c r="H3959" s="256" t="s">
        <v>6285</v>
      </c>
      <c r="I3959" s="174">
        <v>10</v>
      </c>
      <c r="J3959" s="147" t="s">
        <v>33</v>
      </c>
      <c r="K3959" s="175">
        <v>50000000</v>
      </c>
      <c r="L3959" s="176">
        <v>1</v>
      </c>
      <c r="M3959" s="144" t="s">
        <v>765</v>
      </c>
      <c r="N3959" s="145"/>
      <c r="O3959" s="146" t="s">
        <v>127</v>
      </c>
      <c r="P3959" s="146" t="s">
        <v>127</v>
      </c>
      <c r="Q3959" s="146" t="s">
        <v>6279</v>
      </c>
    </row>
    <row r="3960" spans="1:17" ht="72" customHeight="1" x14ac:dyDescent="0.2">
      <c r="A3960" s="174" t="s">
        <v>6266</v>
      </c>
      <c r="B3960" s="144" t="s">
        <v>6267</v>
      </c>
      <c r="C3960" s="146" t="s">
        <v>3551</v>
      </c>
      <c r="D3960" s="144" t="s">
        <v>234</v>
      </c>
      <c r="E3960" s="145" t="s">
        <v>6276</v>
      </c>
      <c r="F3960" s="146" t="s">
        <v>6277</v>
      </c>
      <c r="G3960" s="146" t="s">
        <v>6102</v>
      </c>
      <c r="H3960" s="256" t="s">
        <v>6286</v>
      </c>
      <c r="I3960" s="174">
        <v>10</v>
      </c>
      <c r="J3960" s="147" t="s">
        <v>33</v>
      </c>
      <c r="K3960" s="175">
        <v>51600000</v>
      </c>
      <c r="L3960" s="176">
        <v>1</v>
      </c>
      <c r="M3960" s="144" t="s">
        <v>765</v>
      </c>
      <c r="N3960" s="145"/>
      <c r="O3960" s="146" t="s">
        <v>127</v>
      </c>
      <c r="P3960" s="146" t="s">
        <v>127</v>
      </c>
      <c r="Q3960" s="146" t="s">
        <v>6279</v>
      </c>
    </row>
    <row r="3961" spans="1:17" ht="72" customHeight="1" x14ac:dyDescent="0.2">
      <c r="A3961" s="174" t="s">
        <v>6266</v>
      </c>
      <c r="B3961" s="144" t="s">
        <v>6267</v>
      </c>
      <c r="C3961" s="146" t="s">
        <v>3551</v>
      </c>
      <c r="D3961" s="144" t="s">
        <v>234</v>
      </c>
      <c r="E3961" s="145" t="s">
        <v>6276</v>
      </c>
      <c r="F3961" s="146" t="s">
        <v>6277</v>
      </c>
      <c r="G3961" s="146" t="s">
        <v>6102</v>
      </c>
      <c r="H3961" s="256" t="s">
        <v>6287</v>
      </c>
      <c r="I3961" s="174">
        <v>10</v>
      </c>
      <c r="J3961" s="147" t="s">
        <v>33</v>
      </c>
      <c r="K3961" s="175">
        <v>24000000</v>
      </c>
      <c r="L3961" s="176">
        <v>1</v>
      </c>
      <c r="M3961" s="144" t="s">
        <v>765</v>
      </c>
      <c r="N3961" s="145"/>
      <c r="O3961" s="146" t="s">
        <v>127</v>
      </c>
      <c r="P3961" s="146" t="s">
        <v>127</v>
      </c>
      <c r="Q3961" s="146" t="s">
        <v>6279</v>
      </c>
    </row>
    <row r="3962" spans="1:17" ht="72" customHeight="1" x14ac:dyDescent="0.2">
      <c r="A3962" s="174" t="s">
        <v>6266</v>
      </c>
      <c r="B3962" s="144" t="s">
        <v>6267</v>
      </c>
      <c r="C3962" s="146" t="s">
        <v>3551</v>
      </c>
      <c r="D3962" s="144" t="s">
        <v>234</v>
      </c>
      <c r="E3962" s="145" t="s">
        <v>6276</v>
      </c>
      <c r="F3962" s="146" t="s">
        <v>6277</v>
      </c>
      <c r="G3962" s="146" t="s">
        <v>6102</v>
      </c>
      <c r="H3962" s="256" t="s">
        <v>6288</v>
      </c>
      <c r="I3962" s="174">
        <v>10</v>
      </c>
      <c r="J3962" s="147" t="s">
        <v>33</v>
      </c>
      <c r="K3962" s="175">
        <v>40000000</v>
      </c>
      <c r="L3962" s="176">
        <v>1</v>
      </c>
      <c r="M3962" s="144" t="s">
        <v>765</v>
      </c>
      <c r="N3962" s="145"/>
      <c r="O3962" s="146" t="s">
        <v>127</v>
      </c>
      <c r="P3962" s="146" t="s">
        <v>127</v>
      </c>
      <c r="Q3962" s="146" t="s">
        <v>6279</v>
      </c>
    </row>
    <row r="3963" spans="1:17" ht="72" customHeight="1" x14ac:dyDescent="0.2">
      <c r="A3963" s="174" t="s">
        <v>6266</v>
      </c>
      <c r="B3963" s="144" t="s">
        <v>6267</v>
      </c>
      <c r="C3963" s="146" t="s">
        <v>3551</v>
      </c>
      <c r="D3963" s="144" t="s">
        <v>234</v>
      </c>
      <c r="E3963" s="145" t="s">
        <v>6276</v>
      </c>
      <c r="F3963" s="146" t="s">
        <v>6277</v>
      </c>
      <c r="G3963" s="146" t="s">
        <v>6102</v>
      </c>
      <c r="H3963" s="256" t="s">
        <v>6289</v>
      </c>
      <c r="I3963" s="174">
        <v>10</v>
      </c>
      <c r="J3963" s="147" t="s">
        <v>33</v>
      </c>
      <c r="K3963" s="175">
        <v>24000000</v>
      </c>
      <c r="L3963" s="176">
        <v>1</v>
      </c>
      <c r="M3963" s="144" t="s">
        <v>765</v>
      </c>
      <c r="N3963" s="145"/>
      <c r="O3963" s="146" t="s">
        <v>127</v>
      </c>
      <c r="P3963" s="146" t="s">
        <v>127</v>
      </c>
      <c r="Q3963" s="146" t="s">
        <v>6279</v>
      </c>
    </row>
    <row r="3964" spans="1:17" ht="72" customHeight="1" x14ac:dyDescent="0.2">
      <c r="A3964" s="174" t="s">
        <v>6266</v>
      </c>
      <c r="B3964" s="144" t="s">
        <v>6267</v>
      </c>
      <c r="C3964" s="146" t="s">
        <v>3551</v>
      </c>
      <c r="D3964" s="144" t="s">
        <v>234</v>
      </c>
      <c r="E3964" s="145" t="s">
        <v>6276</v>
      </c>
      <c r="F3964" s="146" t="s">
        <v>6277</v>
      </c>
      <c r="G3964" s="146" t="s">
        <v>6102</v>
      </c>
      <c r="H3964" s="256" t="s">
        <v>6290</v>
      </c>
      <c r="I3964" s="174">
        <v>10</v>
      </c>
      <c r="J3964" s="147" t="s">
        <v>33</v>
      </c>
      <c r="K3964" s="175">
        <v>4000000</v>
      </c>
      <c r="L3964" s="176">
        <v>1</v>
      </c>
      <c r="M3964" s="144" t="s">
        <v>765</v>
      </c>
      <c r="N3964" s="145"/>
      <c r="O3964" s="146" t="s">
        <v>127</v>
      </c>
      <c r="P3964" s="146" t="s">
        <v>127</v>
      </c>
      <c r="Q3964" s="146" t="s">
        <v>6279</v>
      </c>
    </row>
    <row r="3965" spans="1:17" ht="72" customHeight="1" x14ac:dyDescent="0.2">
      <c r="A3965" s="174" t="s">
        <v>6266</v>
      </c>
      <c r="B3965" s="144" t="s">
        <v>6267</v>
      </c>
      <c r="C3965" s="146" t="s">
        <v>3551</v>
      </c>
      <c r="D3965" s="144" t="s">
        <v>234</v>
      </c>
      <c r="E3965" s="145" t="s">
        <v>6276</v>
      </c>
      <c r="F3965" s="146" t="s">
        <v>6277</v>
      </c>
      <c r="G3965" s="146" t="s">
        <v>6102</v>
      </c>
      <c r="H3965" s="256" t="s">
        <v>6291</v>
      </c>
      <c r="I3965" s="174">
        <v>10</v>
      </c>
      <c r="J3965" s="147" t="s">
        <v>33</v>
      </c>
      <c r="K3965" s="175">
        <v>8400000</v>
      </c>
      <c r="L3965" s="176">
        <v>1</v>
      </c>
      <c r="M3965" s="144" t="s">
        <v>765</v>
      </c>
      <c r="N3965" s="145"/>
      <c r="O3965" s="146" t="s">
        <v>127</v>
      </c>
      <c r="P3965" s="146" t="s">
        <v>127</v>
      </c>
      <c r="Q3965" s="146" t="s">
        <v>6279</v>
      </c>
    </row>
    <row r="3966" spans="1:17" ht="72" customHeight="1" x14ac:dyDescent="0.2">
      <c r="A3966" s="174" t="s">
        <v>6266</v>
      </c>
      <c r="B3966" s="144" t="s">
        <v>6267</v>
      </c>
      <c r="C3966" s="146" t="s">
        <v>3551</v>
      </c>
      <c r="D3966" s="144" t="s">
        <v>234</v>
      </c>
      <c r="E3966" s="145" t="s">
        <v>6276</v>
      </c>
      <c r="F3966" s="146" t="s">
        <v>6277</v>
      </c>
      <c r="G3966" s="146" t="s">
        <v>6102</v>
      </c>
      <c r="H3966" s="256" t="s">
        <v>6292</v>
      </c>
      <c r="I3966" s="174">
        <v>10</v>
      </c>
      <c r="J3966" s="147" t="s">
        <v>33</v>
      </c>
      <c r="K3966" s="175">
        <v>40000000</v>
      </c>
      <c r="L3966" s="176">
        <v>1</v>
      </c>
      <c r="M3966" s="144" t="s">
        <v>765</v>
      </c>
      <c r="N3966" s="145"/>
      <c r="O3966" s="146" t="s">
        <v>127</v>
      </c>
      <c r="P3966" s="146" t="s">
        <v>127</v>
      </c>
      <c r="Q3966" s="146" t="s">
        <v>6279</v>
      </c>
    </row>
    <row r="3967" spans="1:17" ht="72" customHeight="1" x14ac:dyDescent="0.2">
      <c r="A3967" s="174" t="s">
        <v>6266</v>
      </c>
      <c r="B3967" s="144" t="s">
        <v>6267</v>
      </c>
      <c r="C3967" s="146" t="s">
        <v>3551</v>
      </c>
      <c r="D3967" s="144" t="s">
        <v>234</v>
      </c>
      <c r="E3967" s="145" t="s">
        <v>6276</v>
      </c>
      <c r="F3967" s="146" t="s">
        <v>6277</v>
      </c>
      <c r="G3967" s="146" t="s">
        <v>6102</v>
      </c>
      <c r="H3967" s="256" t="s">
        <v>6278</v>
      </c>
      <c r="I3967" s="174">
        <v>10</v>
      </c>
      <c r="J3967" s="147" t="s">
        <v>230</v>
      </c>
      <c r="K3967" s="175">
        <v>145000000</v>
      </c>
      <c r="L3967" s="176">
        <v>1</v>
      </c>
      <c r="M3967" s="144" t="s">
        <v>765</v>
      </c>
      <c r="N3967" s="145"/>
      <c r="O3967" s="146" t="s">
        <v>36</v>
      </c>
      <c r="P3967" s="146" t="s">
        <v>80</v>
      </c>
      <c r="Q3967" s="146" t="s">
        <v>6279</v>
      </c>
    </row>
    <row r="3968" spans="1:17" ht="67.5" customHeight="1" x14ac:dyDescent="0.2">
      <c r="A3968" s="174" t="s">
        <v>6266</v>
      </c>
      <c r="B3968" s="144" t="s">
        <v>6267</v>
      </c>
      <c r="C3968" s="146" t="s">
        <v>3551</v>
      </c>
      <c r="D3968" s="144" t="s">
        <v>234</v>
      </c>
      <c r="E3968" s="145" t="s">
        <v>6276</v>
      </c>
      <c r="F3968" s="146" t="s">
        <v>6277</v>
      </c>
      <c r="G3968" s="146" t="s">
        <v>6102</v>
      </c>
      <c r="H3968" s="256" t="s">
        <v>6280</v>
      </c>
      <c r="I3968" s="174">
        <v>10</v>
      </c>
      <c r="J3968" s="147" t="s">
        <v>33</v>
      </c>
      <c r="K3968" s="175">
        <f>150000000-3400000</f>
        <v>146600000</v>
      </c>
      <c r="L3968" s="176">
        <v>1</v>
      </c>
      <c r="M3968" s="144" t="s">
        <v>765</v>
      </c>
      <c r="N3968" s="145"/>
      <c r="O3968" s="146" t="s">
        <v>36</v>
      </c>
      <c r="P3968" s="146" t="s">
        <v>80</v>
      </c>
      <c r="Q3968" s="146" t="s">
        <v>6279</v>
      </c>
    </row>
    <row r="3969" spans="1:17" ht="67.5" customHeight="1" x14ac:dyDescent="0.2">
      <c r="A3969" s="174" t="s">
        <v>6266</v>
      </c>
      <c r="B3969" s="144" t="s">
        <v>6267</v>
      </c>
      <c r="C3969" s="146" t="s">
        <v>3551</v>
      </c>
      <c r="D3969" s="144" t="s">
        <v>234</v>
      </c>
      <c r="E3969" s="145" t="s">
        <v>6276</v>
      </c>
      <c r="F3969" s="146" t="s">
        <v>6277</v>
      </c>
      <c r="G3969" s="146" t="s">
        <v>6102</v>
      </c>
      <c r="H3969" s="256" t="s">
        <v>6281</v>
      </c>
      <c r="I3969" s="174">
        <v>10</v>
      </c>
      <c r="J3969" s="147" t="s">
        <v>33</v>
      </c>
      <c r="K3969" s="175">
        <v>5000000</v>
      </c>
      <c r="L3969" s="176">
        <v>1</v>
      </c>
      <c r="M3969" s="144" t="s">
        <v>765</v>
      </c>
      <c r="N3969" s="145"/>
      <c r="O3969" s="146" t="s">
        <v>36</v>
      </c>
      <c r="P3969" s="146" t="s">
        <v>80</v>
      </c>
      <c r="Q3969" s="146" t="s">
        <v>6279</v>
      </c>
    </row>
    <row r="3970" spans="1:17" ht="67.5" customHeight="1" x14ac:dyDescent="0.2">
      <c r="A3970" s="174" t="s">
        <v>6266</v>
      </c>
      <c r="B3970" s="144" t="s">
        <v>6267</v>
      </c>
      <c r="C3970" s="146" t="s">
        <v>3551</v>
      </c>
      <c r="D3970" s="144" t="s">
        <v>234</v>
      </c>
      <c r="E3970" s="145" t="s">
        <v>6276</v>
      </c>
      <c r="F3970" s="146" t="s">
        <v>6277</v>
      </c>
      <c r="G3970" s="146" t="s">
        <v>6102</v>
      </c>
      <c r="H3970" s="256" t="s">
        <v>6282</v>
      </c>
      <c r="I3970" s="174">
        <v>10</v>
      </c>
      <c r="J3970" s="147" t="s">
        <v>33</v>
      </c>
      <c r="K3970" s="175">
        <v>5000000</v>
      </c>
      <c r="L3970" s="176">
        <v>1</v>
      </c>
      <c r="M3970" s="144" t="s">
        <v>765</v>
      </c>
      <c r="N3970" s="145"/>
      <c r="O3970" s="146" t="s">
        <v>36</v>
      </c>
      <c r="P3970" s="146" t="s">
        <v>80</v>
      </c>
      <c r="Q3970" s="146" t="s">
        <v>6279</v>
      </c>
    </row>
    <row r="3971" spans="1:17" ht="67.5" customHeight="1" x14ac:dyDescent="0.2">
      <c r="A3971" s="174" t="s">
        <v>6266</v>
      </c>
      <c r="B3971" s="144" t="s">
        <v>6267</v>
      </c>
      <c r="C3971" s="146" t="s">
        <v>3551</v>
      </c>
      <c r="D3971" s="144" t="s">
        <v>234</v>
      </c>
      <c r="E3971" s="145" t="s">
        <v>6276</v>
      </c>
      <c r="F3971" s="146" t="s">
        <v>6277</v>
      </c>
      <c r="G3971" s="146" t="s">
        <v>6102</v>
      </c>
      <c r="H3971" s="256" t="s">
        <v>6283</v>
      </c>
      <c r="I3971" s="174">
        <v>10</v>
      </c>
      <c r="J3971" s="147" t="s">
        <v>33</v>
      </c>
      <c r="K3971" s="175">
        <v>5000000</v>
      </c>
      <c r="L3971" s="176">
        <v>1</v>
      </c>
      <c r="M3971" s="144" t="s">
        <v>765</v>
      </c>
      <c r="N3971" s="145"/>
      <c r="O3971" s="146" t="s">
        <v>36</v>
      </c>
      <c r="P3971" s="146" t="s">
        <v>80</v>
      </c>
      <c r="Q3971" s="146" t="s">
        <v>6279</v>
      </c>
    </row>
    <row r="3972" spans="1:17" ht="67.5" customHeight="1" x14ac:dyDescent="0.2">
      <c r="A3972" s="174" t="s">
        <v>6266</v>
      </c>
      <c r="B3972" s="144" t="s">
        <v>6267</v>
      </c>
      <c r="C3972" s="146" t="s">
        <v>3551</v>
      </c>
      <c r="D3972" s="144" t="s">
        <v>234</v>
      </c>
      <c r="E3972" s="145" t="s">
        <v>6276</v>
      </c>
      <c r="F3972" s="146" t="s">
        <v>6277</v>
      </c>
      <c r="G3972" s="146" t="s">
        <v>6102</v>
      </c>
      <c r="H3972" s="256" t="s">
        <v>6284</v>
      </c>
      <c r="I3972" s="174">
        <v>10</v>
      </c>
      <c r="J3972" s="147" t="s">
        <v>33</v>
      </c>
      <c r="K3972" s="175">
        <v>3000000</v>
      </c>
      <c r="L3972" s="176">
        <v>1</v>
      </c>
      <c r="M3972" s="144" t="s">
        <v>765</v>
      </c>
      <c r="N3972" s="145"/>
      <c r="O3972" s="146" t="s">
        <v>36</v>
      </c>
      <c r="P3972" s="146" t="s">
        <v>80</v>
      </c>
      <c r="Q3972" s="146" t="s">
        <v>6279</v>
      </c>
    </row>
    <row r="3973" spans="1:17" ht="67.5" customHeight="1" x14ac:dyDescent="0.2">
      <c r="A3973" s="174" t="s">
        <v>6266</v>
      </c>
      <c r="B3973" s="144" t="s">
        <v>6267</v>
      </c>
      <c r="C3973" s="146" t="s">
        <v>3551</v>
      </c>
      <c r="D3973" s="144" t="s">
        <v>234</v>
      </c>
      <c r="E3973" s="145" t="s">
        <v>6276</v>
      </c>
      <c r="F3973" s="146" t="s">
        <v>6277</v>
      </c>
      <c r="G3973" s="146" t="s">
        <v>6102</v>
      </c>
      <c r="H3973" s="256" t="s">
        <v>6285</v>
      </c>
      <c r="I3973" s="174">
        <v>10</v>
      </c>
      <c r="J3973" s="147" t="s">
        <v>33</v>
      </c>
      <c r="K3973" s="175">
        <v>5000000</v>
      </c>
      <c r="L3973" s="176">
        <v>1</v>
      </c>
      <c r="M3973" s="144" t="s">
        <v>765</v>
      </c>
      <c r="N3973" s="145"/>
      <c r="O3973" s="146" t="s">
        <v>36</v>
      </c>
      <c r="P3973" s="146" t="s">
        <v>80</v>
      </c>
      <c r="Q3973" s="146" t="s">
        <v>6279</v>
      </c>
    </row>
    <row r="3974" spans="1:17" ht="67.5" customHeight="1" x14ac:dyDescent="0.2">
      <c r="A3974" s="174" t="s">
        <v>6266</v>
      </c>
      <c r="B3974" s="144" t="s">
        <v>6267</v>
      </c>
      <c r="C3974" s="146" t="s">
        <v>3551</v>
      </c>
      <c r="D3974" s="144" t="s">
        <v>234</v>
      </c>
      <c r="E3974" s="145" t="s">
        <v>6276</v>
      </c>
      <c r="F3974" s="146" t="s">
        <v>6277</v>
      </c>
      <c r="G3974" s="146" t="s">
        <v>6102</v>
      </c>
      <c r="H3974" s="256" t="s">
        <v>6286</v>
      </c>
      <c r="I3974" s="174">
        <v>10</v>
      </c>
      <c r="J3974" s="147" t="s">
        <v>33</v>
      </c>
      <c r="K3974" s="175">
        <v>5000000</v>
      </c>
      <c r="L3974" s="176">
        <v>1</v>
      </c>
      <c r="M3974" s="144" t="s">
        <v>765</v>
      </c>
      <c r="N3974" s="145"/>
      <c r="O3974" s="146" t="s">
        <v>36</v>
      </c>
      <c r="P3974" s="146" t="s">
        <v>80</v>
      </c>
      <c r="Q3974" s="146" t="s">
        <v>6279</v>
      </c>
    </row>
    <row r="3975" spans="1:17" ht="67.5" customHeight="1" x14ac:dyDescent="0.2">
      <c r="A3975" s="174" t="s">
        <v>6266</v>
      </c>
      <c r="B3975" s="144" t="s">
        <v>6267</v>
      </c>
      <c r="C3975" s="146" t="s">
        <v>3551</v>
      </c>
      <c r="D3975" s="144" t="s">
        <v>234</v>
      </c>
      <c r="E3975" s="145" t="s">
        <v>6276</v>
      </c>
      <c r="F3975" s="146" t="s">
        <v>6277</v>
      </c>
      <c r="G3975" s="146" t="s">
        <v>6102</v>
      </c>
      <c r="H3975" s="256" t="s">
        <v>6287</v>
      </c>
      <c r="I3975" s="174">
        <v>10</v>
      </c>
      <c r="J3975" s="147" t="s">
        <v>33</v>
      </c>
      <c r="K3975" s="175">
        <v>5000000</v>
      </c>
      <c r="L3975" s="176">
        <v>1</v>
      </c>
      <c r="M3975" s="144" t="s">
        <v>765</v>
      </c>
      <c r="N3975" s="145"/>
      <c r="O3975" s="146" t="s">
        <v>36</v>
      </c>
      <c r="P3975" s="146" t="s">
        <v>80</v>
      </c>
      <c r="Q3975" s="146" t="s">
        <v>6279</v>
      </c>
    </row>
    <row r="3976" spans="1:17" ht="67.5" customHeight="1" x14ac:dyDescent="0.2">
      <c r="A3976" s="174" t="s">
        <v>6266</v>
      </c>
      <c r="B3976" s="144" t="s">
        <v>6267</v>
      </c>
      <c r="C3976" s="146" t="s">
        <v>3551</v>
      </c>
      <c r="D3976" s="144" t="s">
        <v>234</v>
      </c>
      <c r="E3976" s="145" t="s">
        <v>6276</v>
      </c>
      <c r="F3976" s="146" t="s">
        <v>6277</v>
      </c>
      <c r="G3976" s="146" t="s">
        <v>6102</v>
      </c>
      <c r="H3976" s="256" t="s">
        <v>6288</v>
      </c>
      <c r="I3976" s="174">
        <v>10</v>
      </c>
      <c r="J3976" s="147" t="s">
        <v>33</v>
      </c>
      <c r="K3976" s="175">
        <v>5000000</v>
      </c>
      <c r="L3976" s="176">
        <v>1</v>
      </c>
      <c r="M3976" s="144" t="s">
        <v>765</v>
      </c>
      <c r="N3976" s="145"/>
      <c r="O3976" s="146" t="s">
        <v>36</v>
      </c>
      <c r="P3976" s="146" t="s">
        <v>80</v>
      </c>
      <c r="Q3976" s="146" t="s">
        <v>6279</v>
      </c>
    </row>
    <row r="3977" spans="1:17" ht="67.5" customHeight="1" x14ac:dyDescent="0.2">
      <c r="A3977" s="174" t="s">
        <v>6266</v>
      </c>
      <c r="B3977" s="144" t="s">
        <v>6267</v>
      </c>
      <c r="C3977" s="146" t="s">
        <v>3551</v>
      </c>
      <c r="D3977" s="144" t="s">
        <v>234</v>
      </c>
      <c r="E3977" s="145" t="s">
        <v>6276</v>
      </c>
      <c r="F3977" s="146" t="s">
        <v>6277</v>
      </c>
      <c r="G3977" s="146" t="s">
        <v>6102</v>
      </c>
      <c r="H3977" s="256" t="s">
        <v>6289</v>
      </c>
      <c r="I3977" s="174">
        <v>10</v>
      </c>
      <c r="J3977" s="147" t="s">
        <v>33</v>
      </c>
      <c r="K3977" s="175">
        <v>3000000</v>
      </c>
      <c r="L3977" s="176">
        <v>1</v>
      </c>
      <c r="M3977" s="144" t="s">
        <v>765</v>
      </c>
      <c r="N3977" s="145"/>
      <c r="O3977" s="146" t="s">
        <v>36</v>
      </c>
      <c r="P3977" s="146" t="s">
        <v>80</v>
      </c>
      <c r="Q3977" s="146" t="s">
        <v>6279</v>
      </c>
    </row>
    <row r="3978" spans="1:17" ht="67.5" customHeight="1" x14ac:dyDescent="0.2">
      <c r="A3978" s="174" t="s">
        <v>6266</v>
      </c>
      <c r="B3978" s="144" t="s">
        <v>6267</v>
      </c>
      <c r="C3978" s="146" t="s">
        <v>3551</v>
      </c>
      <c r="D3978" s="144" t="s">
        <v>234</v>
      </c>
      <c r="E3978" s="145" t="s">
        <v>6276</v>
      </c>
      <c r="F3978" s="146" t="s">
        <v>6277</v>
      </c>
      <c r="G3978" s="146" t="s">
        <v>6102</v>
      </c>
      <c r="H3978" s="256" t="s">
        <v>6290</v>
      </c>
      <c r="I3978" s="174">
        <v>10</v>
      </c>
      <c r="J3978" s="147" t="s">
        <v>33</v>
      </c>
      <c r="K3978" s="175">
        <v>3000000</v>
      </c>
      <c r="L3978" s="176">
        <v>1</v>
      </c>
      <c r="M3978" s="144" t="s">
        <v>765</v>
      </c>
      <c r="N3978" s="145"/>
      <c r="O3978" s="146" t="s">
        <v>36</v>
      </c>
      <c r="P3978" s="146" t="s">
        <v>80</v>
      </c>
      <c r="Q3978" s="146" t="s">
        <v>6279</v>
      </c>
    </row>
    <row r="3979" spans="1:17" ht="72.75" customHeight="1" x14ac:dyDescent="0.2">
      <c r="A3979" s="174" t="s">
        <v>6266</v>
      </c>
      <c r="B3979" s="144" t="s">
        <v>6267</v>
      </c>
      <c r="C3979" s="146" t="s">
        <v>3551</v>
      </c>
      <c r="D3979" s="144" t="s">
        <v>234</v>
      </c>
      <c r="E3979" s="145" t="s">
        <v>6276</v>
      </c>
      <c r="F3979" s="146" t="s">
        <v>6277</v>
      </c>
      <c r="G3979" s="146" t="s">
        <v>6102</v>
      </c>
      <c r="H3979" s="256" t="s">
        <v>6291</v>
      </c>
      <c r="I3979" s="174">
        <v>10</v>
      </c>
      <c r="J3979" s="147" t="s">
        <v>33</v>
      </c>
      <c r="K3979" s="175">
        <v>2400000</v>
      </c>
      <c r="L3979" s="176">
        <v>1</v>
      </c>
      <c r="M3979" s="144" t="s">
        <v>765</v>
      </c>
      <c r="N3979" s="145"/>
      <c r="O3979" s="146" t="s">
        <v>36</v>
      </c>
      <c r="P3979" s="146" t="s">
        <v>80</v>
      </c>
      <c r="Q3979" s="146" t="s">
        <v>6279</v>
      </c>
    </row>
    <row r="3980" spans="1:17" ht="73.5" customHeight="1" x14ac:dyDescent="0.2">
      <c r="A3980" s="174" t="s">
        <v>6266</v>
      </c>
      <c r="B3980" s="144" t="s">
        <v>6267</v>
      </c>
      <c r="C3980" s="146" t="s">
        <v>3551</v>
      </c>
      <c r="D3980" s="144" t="s">
        <v>234</v>
      </c>
      <c r="E3980" s="145" t="s">
        <v>6276</v>
      </c>
      <c r="F3980" s="146" t="s">
        <v>6277</v>
      </c>
      <c r="G3980" s="146" t="s">
        <v>6102</v>
      </c>
      <c r="H3980" s="256" t="s">
        <v>6292</v>
      </c>
      <c r="I3980" s="174">
        <v>10</v>
      </c>
      <c r="J3980" s="147" t="s">
        <v>33</v>
      </c>
      <c r="K3980" s="175">
        <v>1000000</v>
      </c>
      <c r="L3980" s="176">
        <v>1</v>
      </c>
      <c r="M3980" s="144" t="s">
        <v>765</v>
      </c>
      <c r="N3980" s="145"/>
      <c r="O3980" s="146" t="s">
        <v>36</v>
      </c>
      <c r="P3980" s="146" t="s">
        <v>80</v>
      </c>
      <c r="Q3980" s="146" t="s">
        <v>6279</v>
      </c>
    </row>
    <row r="3981" spans="1:17" ht="43.5" customHeight="1" x14ac:dyDescent="0.2">
      <c r="A3981" s="174" t="s">
        <v>6266</v>
      </c>
      <c r="B3981" s="144" t="s">
        <v>6267</v>
      </c>
      <c r="C3981" s="151" t="s">
        <v>3551</v>
      </c>
      <c r="D3981" s="164" t="s">
        <v>502</v>
      </c>
      <c r="E3981" s="145" t="s">
        <v>6293</v>
      </c>
      <c r="F3981" s="146" t="s">
        <v>5661</v>
      </c>
      <c r="G3981" s="147">
        <v>44103105</v>
      </c>
      <c r="H3981" s="256" t="s">
        <v>6294</v>
      </c>
      <c r="I3981" s="145">
        <v>10</v>
      </c>
      <c r="J3981" s="147" t="s">
        <v>33</v>
      </c>
      <c r="K3981" s="175">
        <v>15000000</v>
      </c>
      <c r="L3981" s="176">
        <v>1</v>
      </c>
      <c r="M3981" s="144" t="s">
        <v>765</v>
      </c>
      <c r="N3981" s="145"/>
      <c r="O3981" s="146" t="s">
        <v>67</v>
      </c>
      <c r="P3981" s="146" t="s">
        <v>35</v>
      </c>
      <c r="Q3981" s="146" t="s">
        <v>6270</v>
      </c>
    </row>
    <row r="3982" spans="1:17" ht="43.5" customHeight="1" x14ac:dyDescent="0.2">
      <c r="A3982" s="174" t="s">
        <v>6266</v>
      </c>
      <c r="B3982" s="144" t="s">
        <v>6267</v>
      </c>
      <c r="C3982" s="151" t="s">
        <v>3551</v>
      </c>
      <c r="D3982" s="164" t="s">
        <v>234</v>
      </c>
      <c r="E3982" s="145" t="s">
        <v>6293</v>
      </c>
      <c r="F3982" s="146" t="s">
        <v>5661</v>
      </c>
      <c r="G3982" s="147">
        <v>44103105</v>
      </c>
      <c r="H3982" s="256" t="s">
        <v>6295</v>
      </c>
      <c r="I3982" s="145">
        <v>10</v>
      </c>
      <c r="J3982" s="147" t="s">
        <v>33</v>
      </c>
      <c r="K3982" s="175">
        <v>5000000</v>
      </c>
      <c r="L3982" s="176">
        <v>1</v>
      </c>
      <c r="M3982" s="144" t="s">
        <v>765</v>
      </c>
      <c r="N3982" s="145"/>
      <c r="O3982" s="177" t="s">
        <v>36</v>
      </c>
      <c r="P3982" s="146" t="s">
        <v>80</v>
      </c>
      <c r="Q3982" s="146" t="s">
        <v>6279</v>
      </c>
    </row>
    <row r="3983" spans="1:17" ht="43.5" customHeight="1" x14ac:dyDescent="0.2">
      <c r="A3983" s="174" t="s">
        <v>6266</v>
      </c>
      <c r="B3983" s="144" t="s">
        <v>6267</v>
      </c>
      <c r="C3983" s="151" t="s">
        <v>3551</v>
      </c>
      <c r="D3983" s="164" t="s">
        <v>234</v>
      </c>
      <c r="E3983" s="145" t="s">
        <v>6296</v>
      </c>
      <c r="F3983" s="146" t="s">
        <v>3359</v>
      </c>
      <c r="G3983" s="147">
        <v>25172504</v>
      </c>
      <c r="H3983" s="256" t="s">
        <v>6297</v>
      </c>
      <c r="I3983" s="145">
        <v>10</v>
      </c>
      <c r="J3983" s="147" t="s">
        <v>33</v>
      </c>
      <c r="K3983" s="175">
        <v>229872638.28999999</v>
      </c>
      <c r="L3983" s="176">
        <v>1</v>
      </c>
      <c r="M3983" s="144" t="s">
        <v>6298</v>
      </c>
      <c r="N3983" s="145"/>
      <c r="O3983" s="177" t="s">
        <v>127</v>
      </c>
      <c r="P3983" s="146" t="s">
        <v>127</v>
      </c>
      <c r="Q3983" s="146" t="s">
        <v>6299</v>
      </c>
    </row>
    <row r="3984" spans="1:17" ht="43.5" customHeight="1" x14ac:dyDescent="0.2">
      <c r="A3984" s="174" t="s">
        <v>6266</v>
      </c>
      <c r="B3984" s="144" t="s">
        <v>6267</v>
      </c>
      <c r="C3984" s="151" t="s">
        <v>3551</v>
      </c>
      <c r="D3984" s="164" t="s">
        <v>234</v>
      </c>
      <c r="E3984" s="145" t="s">
        <v>6296</v>
      </c>
      <c r="F3984" s="146" t="s">
        <v>3359</v>
      </c>
      <c r="G3984" s="147">
        <v>25172504</v>
      </c>
      <c r="H3984" s="256" t="s">
        <v>6297</v>
      </c>
      <c r="I3984" s="145">
        <v>10</v>
      </c>
      <c r="J3984" s="147" t="s">
        <v>33</v>
      </c>
      <c r="K3984" s="175">
        <v>127361.71000000834</v>
      </c>
      <c r="L3984" s="176">
        <v>1</v>
      </c>
      <c r="M3984" s="144" t="s">
        <v>6298</v>
      </c>
      <c r="N3984" s="145"/>
      <c r="O3984" s="177" t="s">
        <v>127</v>
      </c>
      <c r="P3984" s="146" t="s">
        <v>127</v>
      </c>
      <c r="Q3984" s="146" t="s">
        <v>6299</v>
      </c>
    </row>
    <row r="3985" spans="1:17" ht="43.5" customHeight="1" x14ac:dyDescent="0.2">
      <c r="A3985" s="174" t="s">
        <v>6274</v>
      </c>
      <c r="B3985" s="144" t="s">
        <v>6267</v>
      </c>
      <c r="C3985" s="151" t="s">
        <v>484</v>
      </c>
      <c r="D3985" s="164" t="s">
        <v>484</v>
      </c>
      <c r="E3985" s="145" t="s">
        <v>6300</v>
      </c>
      <c r="F3985" s="146" t="s">
        <v>2969</v>
      </c>
      <c r="G3985" s="147">
        <v>42132205</v>
      </c>
      <c r="H3985" s="256" t="s">
        <v>6301</v>
      </c>
      <c r="I3985" s="145">
        <v>16</v>
      </c>
      <c r="J3985" s="147" t="s">
        <v>33</v>
      </c>
      <c r="K3985" s="175">
        <v>1000000</v>
      </c>
      <c r="L3985" s="176">
        <v>1</v>
      </c>
      <c r="M3985" s="144" t="s">
        <v>6298</v>
      </c>
      <c r="N3985" s="145"/>
      <c r="O3985" s="177" t="s">
        <v>68</v>
      </c>
      <c r="P3985" s="146" t="s">
        <v>67</v>
      </c>
      <c r="Q3985" s="146" t="s">
        <v>6270</v>
      </c>
    </row>
    <row r="3986" spans="1:17" ht="43.5" customHeight="1" x14ac:dyDescent="0.2">
      <c r="A3986" s="174" t="s">
        <v>6266</v>
      </c>
      <c r="B3986" s="144" t="s">
        <v>6267</v>
      </c>
      <c r="C3986" s="151" t="s">
        <v>3551</v>
      </c>
      <c r="D3986" s="164" t="s">
        <v>502</v>
      </c>
      <c r="E3986" s="145" t="s">
        <v>6302</v>
      </c>
      <c r="F3986" s="146" t="s">
        <v>2974</v>
      </c>
      <c r="G3986" s="147" t="s">
        <v>6142</v>
      </c>
      <c r="H3986" s="256" t="s">
        <v>6303</v>
      </c>
      <c r="I3986" s="145">
        <v>10</v>
      </c>
      <c r="J3986" s="147" t="s">
        <v>33</v>
      </c>
      <c r="K3986" s="175">
        <v>15000000</v>
      </c>
      <c r="L3986" s="176">
        <v>1</v>
      </c>
      <c r="M3986" s="144" t="s">
        <v>6298</v>
      </c>
      <c r="N3986" s="145"/>
      <c r="O3986" s="177" t="s">
        <v>67</v>
      </c>
      <c r="P3986" s="146" t="s">
        <v>79</v>
      </c>
      <c r="Q3986" s="146" t="s">
        <v>6273</v>
      </c>
    </row>
    <row r="3987" spans="1:17" ht="33" customHeight="1" x14ac:dyDescent="0.2">
      <c r="A3987" s="174" t="s">
        <v>6266</v>
      </c>
      <c r="B3987" s="144" t="s">
        <v>6267</v>
      </c>
      <c r="C3987" s="151" t="s">
        <v>3551</v>
      </c>
      <c r="D3987" s="164" t="s">
        <v>6304</v>
      </c>
      <c r="E3987" s="145" t="s">
        <v>6305</v>
      </c>
      <c r="F3987" s="146" t="s">
        <v>316</v>
      </c>
      <c r="G3987" s="147">
        <v>39101605</v>
      </c>
      <c r="H3987" s="256" t="s">
        <v>6306</v>
      </c>
      <c r="I3987" s="145">
        <v>10</v>
      </c>
      <c r="J3987" s="147" t="s">
        <v>33</v>
      </c>
      <c r="K3987" s="175">
        <v>30000000</v>
      </c>
      <c r="L3987" s="176">
        <v>1</v>
      </c>
      <c r="M3987" s="144" t="s">
        <v>6298</v>
      </c>
      <c r="N3987" s="145"/>
      <c r="O3987" s="177" t="s">
        <v>68</v>
      </c>
      <c r="P3987" s="146" t="s">
        <v>67</v>
      </c>
      <c r="Q3987" s="146" t="s">
        <v>5044</v>
      </c>
    </row>
    <row r="3988" spans="1:17" ht="27.75" customHeight="1" x14ac:dyDescent="0.2">
      <c r="A3988" s="174" t="s">
        <v>6266</v>
      </c>
      <c r="B3988" s="144" t="s">
        <v>6267</v>
      </c>
      <c r="C3988" s="151" t="s">
        <v>484</v>
      </c>
      <c r="D3988" s="164" t="s">
        <v>484</v>
      </c>
      <c r="E3988" s="145" t="s">
        <v>6307</v>
      </c>
      <c r="F3988" s="146" t="s">
        <v>4913</v>
      </c>
      <c r="G3988" s="147">
        <v>39101605</v>
      </c>
      <c r="H3988" s="256" t="s">
        <v>6308</v>
      </c>
      <c r="I3988" s="145">
        <v>16</v>
      </c>
      <c r="J3988" s="147" t="s">
        <v>33</v>
      </c>
      <c r="K3988" s="175">
        <v>14000000</v>
      </c>
      <c r="L3988" s="176">
        <v>1</v>
      </c>
      <c r="M3988" s="144" t="s">
        <v>6298</v>
      </c>
      <c r="N3988" s="145"/>
      <c r="O3988" s="177" t="s">
        <v>68</v>
      </c>
      <c r="P3988" s="146" t="s">
        <v>67</v>
      </c>
      <c r="Q3988" s="146" t="s">
        <v>6270</v>
      </c>
    </row>
    <row r="3989" spans="1:17" ht="39.75" customHeight="1" x14ac:dyDescent="0.2">
      <c r="A3989" s="174" t="s">
        <v>6266</v>
      </c>
      <c r="B3989" s="144" t="s">
        <v>6267</v>
      </c>
      <c r="C3989" s="151" t="s">
        <v>50</v>
      </c>
      <c r="D3989" s="164" t="s">
        <v>50</v>
      </c>
      <c r="E3989" s="145" t="s">
        <v>6309</v>
      </c>
      <c r="F3989" s="146" t="s">
        <v>6310</v>
      </c>
      <c r="G3989" s="147" t="s">
        <v>6311</v>
      </c>
      <c r="H3989" s="256" t="s">
        <v>6312</v>
      </c>
      <c r="I3989" s="145">
        <v>10</v>
      </c>
      <c r="J3989" s="147" t="s">
        <v>33</v>
      </c>
      <c r="K3989" s="175">
        <v>20000000</v>
      </c>
      <c r="L3989" s="176">
        <v>1</v>
      </c>
      <c r="M3989" s="144" t="s">
        <v>6298</v>
      </c>
      <c r="N3989" s="145"/>
      <c r="O3989" s="177" t="s">
        <v>68</v>
      </c>
      <c r="P3989" s="146" t="s">
        <v>68</v>
      </c>
      <c r="Q3989" s="146" t="s">
        <v>6270</v>
      </c>
    </row>
    <row r="3990" spans="1:17" ht="39.75" customHeight="1" x14ac:dyDescent="0.2">
      <c r="A3990" s="174" t="s">
        <v>6266</v>
      </c>
      <c r="B3990" s="144" t="s">
        <v>6267</v>
      </c>
      <c r="C3990" s="151" t="s">
        <v>3551</v>
      </c>
      <c r="D3990" s="164" t="s">
        <v>1253</v>
      </c>
      <c r="E3990" s="145" t="s">
        <v>6313</v>
      </c>
      <c r="F3990" s="146" t="s">
        <v>6314</v>
      </c>
      <c r="G3990" s="147">
        <v>72121103</v>
      </c>
      <c r="H3990" s="256" t="s">
        <v>6315</v>
      </c>
      <c r="I3990" s="145">
        <v>10</v>
      </c>
      <c r="J3990" s="147" t="s">
        <v>33</v>
      </c>
      <c r="K3990" s="175">
        <v>1000000000</v>
      </c>
      <c r="L3990" s="176">
        <v>1</v>
      </c>
      <c r="M3990" s="144" t="s">
        <v>765</v>
      </c>
      <c r="N3990" s="145"/>
      <c r="O3990" s="177" t="s">
        <v>68</v>
      </c>
      <c r="P3990" s="146"/>
      <c r="Q3990" s="146" t="s">
        <v>6316</v>
      </c>
    </row>
    <row r="3991" spans="1:17" ht="39.75" customHeight="1" x14ac:dyDescent="0.2">
      <c r="A3991" s="174" t="s">
        <v>6274</v>
      </c>
      <c r="B3991" s="144" t="s">
        <v>6267</v>
      </c>
      <c r="C3991" s="151" t="s">
        <v>484</v>
      </c>
      <c r="D3991" s="164" t="s">
        <v>484</v>
      </c>
      <c r="E3991" s="145" t="s">
        <v>6313</v>
      </c>
      <c r="F3991" s="146" t="s">
        <v>6314</v>
      </c>
      <c r="G3991" s="147">
        <v>72121103</v>
      </c>
      <c r="H3991" s="256" t="s">
        <v>6317</v>
      </c>
      <c r="I3991" s="145">
        <v>10</v>
      </c>
      <c r="J3991" s="147" t="s">
        <v>33</v>
      </c>
      <c r="K3991" s="175">
        <v>63470000</v>
      </c>
      <c r="L3991" s="176">
        <v>1</v>
      </c>
      <c r="M3991" s="144" t="s">
        <v>765</v>
      </c>
      <c r="N3991" s="145"/>
      <c r="O3991" s="177" t="s">
        <v>68</v>
      </c>
      <c r="P3991" s="146"/>
      <c r="Q3991" s="146" t="s">
        <v>6316</v>
      </c>
    </row>
    <row r="3992" spans="1:17" ht="39.75" customHeight="1" x14ac:dyDescent="0.2">
      <c r="A3992" s="174" t="s">
        <v>6274</v>
      </c>
      <c r="B3992" s="144" t="s">
        <v>6267</v>
      </c>
      <c r="C3992" s="151" t="s">
        <v>484</v>
      </c>
      <c r="D3992" s="164" t="s">
        <v>484</v>
      </c>
      <c r="E3992" s="145" t="s">
        <v>6313</v>
      </c>
      <c r="F3992" s="146" t="s">
        <v>6314</v>
      </c>
      <c r="G3992" s="240">
        <v>72121103</v>
      </c>
      <c r="H3992" s="465" t="s">
        <v>6317</v>
      </c>
      <c r="I3992" s="145">
        <v>16</v>
      </c>
      <c r="J3992" s="147" t="s">
        <v>33</v>
      </c>
      <c r="K3992" s="175">
        <v>36400000</v>
      </c>
      <c r="L3992" s="176">
        <v>1</v>
      </c>
      <c r="M3992" s="144" t="s">
        <v>765</v>
      </c>
      <c r="N3992" s="145"/>
      <c r="O3992" s="177" t="s">
        <v>68</v>
      </c>
      <c r="P3992" s="146"/>
      <c r="Q3992" s="146" t="s">
        <v>6316</v>
      </c>
    </row>
    <row r="3993" spans="1:17" ht="36" customHeight="1" x14ac:dyDescent="0.2">
      <c r="A3993" s="174" t="s">
        <v>6266</v>
      </c>
      <c r="B3993" s="144" t="s">
        <v>6267</v>
      </c>
      <c r="C3993" s="151" t="s">
        <v>356</v>
      </c>
      <c r="D3993" s="164" t="s">
        <v>6318</v>
      </c>
      <c r="E3993" s="145" t="s">
        <v>6313</v>
      </c>
      <c r="F3993" s="146" t="s">
        <v>6314</v>
      </c>
      <c r="G3993" s="240">
        <v>72121103</v>
      </c>
      <c r="H3993" s="256" t="s">
        <v>6319</v>
      </c>
      <c r="I3993" s="145">
        <v>16</v>
      </c>
      <c r="J3993" s="147" t="s">
        <v>33</v>
      </c>
      <c r="K3993" s="175">
        <v>80000000</v>
      </c>
      <c r="L3993" s="176">
        <v>1</v>
      </c>
      <c r="M3993" s="144" t="s">
        <v>765</v>
      </c>
      <c r="N3993" s="145"/>
      <c r="O3993" s="177" t="s">
        <v>68</v>
      </c>
      <c r="P3993" s="146"/>
      <c r="Q3993" s="146" t="s">
        <v>6316</v>
      </c>
    </row>
    <row r="3994" spans="1:17" ht="39.75" customHeight="1" x14ac:dyDescent="0.2">
      <c r="A3994" s="174" t="s">
        <v>6266</v>
      </c>
      <c r="B3994" s="144" t="s">
        <v>6267</v>
      </c>
      <c r="C3994" s="151" t="s">
        <v>3551</v>
      </c>
      <c r="D3994" s="164" t="s">
        <v>6304</v>
      </c>
      <c r="E3994" s="145" t="s">
        <v>6320</v>
      </c>
      <c r="F3994" s="147" t="s">
        <v>5737</v>
      </c>
      <c r="G3994" s="186">
        <v>90111503</v>
      </c>
      <c r="H3994" s="256" t="s">
        <v>6321</v>
      </c>
      <c r="I3994" s="145">
        <v>10</v>
      </c>
      <c r="J3994" s="147" t="s">
        <v>33</v>
      </c>
      <c r="K3994" s="175">
        <v>20000000</v>
      </c>
      <c r="L3994" s="176">
        <v>1</v>
      </c>
      <c r="M3994" s="144" t="s">
        <v>765</v>
      </c>
      <c r="N3994" s="145"/>
      <c r="O3994" s="177" t="s">
        <v>68</v>
      </c>
      <c r="P3994" s="146" t="s">
        <v>68</v>
      </c>
      <c r="Q3994" s="146" t="s">
        <v>6270</v>
      </c>
    </row>
    <row r="3995" spans="1:17" ht="53.25" customHeight="1" x14ac:dyDescent="0.2">
      <c r="A3995" s="174" t="s">
        <v>6266</v>
      </c>
      <c r="B3995" s="144" t="s">
        <v>6267</v>
      </c>
      <c r="C3995" s="151" t="s">
        <v>3551</v>
      </c>
      <c r="D3995" s="164" t="s">
        <v>6304</v>
      </c>
      <c r="E3995" s="145" t="s">
        <v>6322</v>
      </c>
      <c r="F3995" s="147" t="s">
        <v>2981</v>
      </c>
      <c r="G3995" s="186">
        <v>90101801</v>
      </c>
      <c r="H3995" s="256" t="s">
        <v>6323</v>
      </c>
      <c r="I3995" s="145">
        <v>10</v>
      </c>
      <c r="J3995" s="147" t="s">
        <v>33</v>
      </c>
      <c r="K3995" s="175">
        <v>30000000</v>
      </c>
      <c r="L3995" s="176">
        <v>1</v>
      </c>
      <c r="M3995" s="144" t="s">
        <v>765</v>
      </c>
      <c r="N3995" s="145"/>
      <c r="O3995" s="177" t="s">
        <v>68</v>
      </c>
      <c r="P3995" s="146" t="s">
        <v>67</v>
      </c>
      <c r="Q3995" s="146" t="s">
        <v>6270</v>
      </c>
    </row>
    <row r="3996" spans="1:17" ht="39.75" customHeight="1" x14ac:dyDescent="0.2">
      <c r="A3996" s="174" t="s">
        <v>6266</v>
      </c>
      <c r="B3996" s="144" t="s">
        <v>6267</v>
      </c>
      <c r="C3996" s="151" t="s">
        <v>190</v>
      </c>
      <c r="D3996" s="164" t="s">
        <v>190</v>
      </c>
      <c r="E3996" s="145" t="s">
        <v>6324</v>
      </c>
      <c r="F3996" s="147" t="s">
        <v>360</v>
      </c>
      <c r="G3996" s="186">
        <v>78102203</v>
      </c>
      <c r="H3996" s="256" t="s">
        <v>6325</v>
      </c>
      <c r="I3996" s="145">
        <v>10</v>
      </c>
      <c r="J3996" s="147" t="s">
        <v>33</v>
      </c>
      <c r="K3996" s="175">
        <v>2500000</v>
      </c>
      <c r="L3996" s="176">
        <v>1</v>
      </c>
      <c r="M3996" s="144" t="s">
        <v>765</v>
      </c>
      <c r="N3996" s="145"/>
      <c r="O3996" s="177" t="s">
        <v>127</v>
      </c>
      <c r="P3996" s="146" t="s">
        <v>127</v>
      </c>
      <c r="Q3996" s="146" t="s">
        <v>5360</v>
      </c>
    </row>
    <row r="3997" spans="1:17" ht="54.75" customHeight="1" x14ac:dyDescent="0.2">
      <c r="A3997" s="174" t="s">
        <v>6266</v>
      </c>
      <c r="B3997" s="144" t="s">
        <v>6267</v>
      </c>
      <c r="C3997" s="151" t="s">
        <v>190</v>
      </c>
      <c r="D3997" s="164" t="s">
        <v>190</v>
      </c>
      <c r="E3997" s="145" t="s">
        <v>6324</v>
      </c>
      <c r="F3997" s="147" t="s">
        <v>360</v>
      </c>
      <c r="G3997" s="186">
        <v>78102203</v>
      </c>
      <c r="H3997" s="256" t="s">
        <v>6326</v>
      </c>
      <c r="I3997" s="145">
        <v>10</v>
      </c>
      <c r="J3997" s="147" t="s">
        <v>230</v>
      </c>
      <c r="K3997" s="175">
        <v>2000000</v>
      </c>
      <c r="L3997" s="176">
        <v>1</v>
      </c>
      <c r="M3997" s="144" t="s">
        <v>765</v>
      </c>
      <c r="N3997" s="145"/>
      <c r="O3997" s="177" t="s">
        <v>80</v>
      </c>
      <c r="P3997" s="146" t="s">
        <v>80</v>
      </c>
      <c r="Q3997" s="146" t="s">
        <v>5360</v>
      </c>
    </row>
    <row r="3998" spans="1:17" ht="39.75" customHeight="1" x14ac:dyDescent="0.2">
      <c r="A3998" s="174" t="s">
        <v>6266</v>
      </c>
      <c r="B3998" s="144" t="s">
        <v>6267</v>
      </c>
      <c r="C3998" s="151" t="s">
        <v>3551</v>
      </c>
      <c r="D3998" s="164" t="s">
        <v>1253</v>
      </c>
      <c r="E3998" s="145" t="s">
        <v>6327</v>
      </c>
      <c r="F3998" s="147" t="s">
        <v>2984</v>
      </c>
      <c r="G3998" s="186">
        <v>83101804</v>
      </c>
      <c r="H3998" s="256" t="s">
        <v>6328</v>
      </c>
      <c r="I3998" s="145">
        <v>10</v>
      </c>
      <c r="J3998" s="147" t="s">
        <v>33</v>
      </c>
      <c r="K3998" s="175">
        <f>1696800000-6120000</f>
        <v>1690680000</v>
      </c>
      <c r="L3998" s="176">
        <v>1</v>
      </c>
      <c r="M3998" s="144" t="s">
        <v>765</v>
      </c>
      <c r="N3998" s="145"/>
      <c r="O3998" s="177" t="s">
        <v>127</v>
      </c>
      <c r="P3998" s="146" t="s">
        <v>366</v>
      </c>
      <c r="Q3998" s="146" t="s">
        <v>6329</v>
      </c>
    </row>
    <row r="3999" spans="1:17" ht="39.75" customHeight="1" x14ac:dyDescent="0.2">
      <c r="A3999" s="174" t="s">
        <v>6266</v>
      </c>
      <c r="B3999" s="144" t="s">
        <v>6267</v>
      </c>
      <c r="C3999" s="151" t="s">
        <v>3551</v>
      </c>
      <c r="D3999" s="164" t="s">
        <v>1253</v>
      </c>
      <c r="E3999" s="145" t="s">
        <v>6327</v>
      </c>
      <c r="F3999" s="147" t="s">
        <v>2984</v>
      </c>
      <c r="G3999" s="186">
        <v>83101601</v>
      </c>
      <c r="H3999" s="256" t="s">
        <v>6330</v>
      </c>
      <c r="I3999" s="145">
        <v>10</v>
      </c>
      <c r="J3999" s="147" t="s">
        <v>33</v>
      </c>
      <c r="K3999" s="175">
        <v>5000000</v>
      </c>
      <c r="L3999" s="176">
        <v>1</v>
      </c>
      <c r="M3999" s="144" t="s">
        <v>765</v>
      </c>
      <c r="N3999" s="145"/>
      <c r="O3999" s="177" t="s">
        <v>127</v>
      </c>
      <c r="P3999" s="146" t="s">
        <v>366</v>
      </c>
      <c r="Q3999" s="146" t="s">
        <v>6329</v>
      </c>
    </row>
    <row r="4000" spans="1:17" ht="39.75" customHeight="1" x14ac:dyDescent="0.2">
      <c r="A4000" s="174" t="s">
        <v>6331</v>
      </c>
      <c r="B4000" s="144" t="s">
        <v>6267</v>
      </c>
      <c r="C4000" s="151" t="s">
        <v>889</v>
      </c>
      <c r="D4000" s="164" t="s">
        <v>889</v>
      </c>
      <c r="E4000" s="145" t="s">
        <v>6327</v>
      </c>
      <c r="F4000" s="147" t="s">
        <v>2984</v>
      </c>
      <c r="G4000" s="186">
        <v>83101804</v>
      </c>
      <c r="H4000" s="256" t="s">
        <v>6332</v>
      </c>
      <c r="I4000" s="145">
        <v>10</v>
      </c>
      <c r="J4000" s="147" t="s">
        <v>33</v>
      </c>
      <c r="K4000" s="175">
        <v>33000000</v>
      </c>
      <c r="L4000" s="176">
        <v>1</v>
      </c>
      <c r="M4000" s="144" t="s">
        <v>765</v>
      </c>
      <c r="N4000" s="145"/>
      <c r="O4000" s="177" t="s">
        <v>127</v>
      </c>
      <c r="P4000" s="146" t="s">
        <v>366</v>
      </c>
      <c r="Q4000" s="146" t="s">
        <v>6329</v>
      </c>
    </row>
    <row r="4001" spans="1:17" ht="39.75" customHeight="1" x14ac:dyDescent="0.2">
      <c r="A4001" s="174" t="s">
        <v>6266</v>
      </c>
      <c r="B4001" s="144" t="s">
        <v>6267</v>
      </c>
      <c r="C4001" s="151" t="s">
        <v>3551</v>
      </c>
      <c r="D4001" s="164" t="s">
        <v>1253</v>
      </c>
      <c r="E4001" s="145" t="s">
        <v>6333</v>
      </c>
      <c r="F4001" s="147" t="s">
        <v>3175</v>
      </c>
      <c r="G4001" s="186">
        <v>83101500</v>
      </c>
      <c r="H4001" s="256" t="s">
        <v>6334</v>
      </c>
      <c r="I4001" s="145">
        <v>10</v>
      </c>
      <c r="J4001" s="147" t="s">
        <v>33</v>
      </c>
      <c r="K4001" s="175">
        <v>100000000</v>
      </c>
      <c r="L4001" s="176">
        <v>1</v>
      </c>
      <c r="M4001" s="144" t="s">
        <v>765</v>
      </c>
      <c r="N4001" s="145"/>
      <c r="O4001" s="177" t="s">
        <v>127</v>
      </c>
      <c r="P4001" s="146" t="s">
        <v>366</v>
      </c>
      <c r="Q4001" s="146" t="s">
        <v>6329</v>
      </c>
    </row>
    <row r="4002" spans="1:17" ht="39.75" customHeight="1" x14ac:dyDescent="0.2">
      <c r="A4002" s="174" t="s">
        <v>6331</v>
      </c>
      <c r="B4002" s="144" t="s">
        <v>6267</v>
      </c>
      <c r="C4002" s="151" t="s">
        <v>889</v>
      </c>
      <c r="D4002" s="164" t="s">
        <v>889</v>
      </c>
      <c r="E4002" s="145" t="s">
        <v>6333</v>
      </c>
      <c r="F4002" s="147" t="s">
        <v>3175</v>
      </c>
      <c r="G4002" s="186">
        <v>83101500</v>
      </c>
      <c r="H4002" s="256" t="s">
        <v>6335</v>
      </c>
      <c r="I4002" s="145">
        <v>10</v>
      </c>
      <c r="J4002" s="147" t="s">
        <v>33</v>
      </c>
      <c r="K4002" s="175">
        <v>9000000</v>
      </c>
      <c r="L4002" s="176">
        <v>1</v>
      </c>
      <c r="M4002" s="144" t="s">
        <v>765</v>
      </c>
      <c r="N4002" s="145"/>
      <c r="O4002" s="177" t="s">
        <v>127</v>
      </c>
      <c r="P4002" s="146" t="s">
        <v>366</v>
      </c>
      <c r="Q4002" s="146" t="s">
        <v>6329</v>
      </c>
    </row>
    <row r="4003" spans="1:17" ht="39.75" customHeight="1" x14ac:dyDescent="0.2">
      <c r="A4003" s="174" t="s">
        <v>6266</v>
      </c>
      <c r="B4003" s="144" t="s">
        <v>6267</v>
      </c>
      <c r="C4003" s="151" t="s">
        <v>3551</v>
      </c>
      <c r="D4003" s="164" t="s">
        <v>234</v>
      </c>
      <c r="E4003" s="145" t="s">
        <v>6336</v>
      </c>
      <c r="F4003" s="147" t="s">
        <v>2989</v>
      </c>
      <c r="G4003" s="186">
        <v>84131600</v>
      </c>
      <c r="H4003" s="256" t="s">
        <v>6337</v>
      </c>
      <c r="I4003" s="145">
        <v>10</v>
      </c>
      <c r="J4003" s="147" t="s">
        <v>33</v>
      </c>
      <c r="K4003" s="175">
        <v>459962200</v>
      </c>
      <c r="L4003" s="176">
        <v>1</v>
      </c>
      <c r="M4003" s="144" t="s">
        <v>765</v>
      </c>
      <c r="N4003" s="145"/>
      <c r="O4003" s="177" t="s">
        <v>127</v>
      </c>
      <c r="P4003" s="146" t="s">
        <v>127</v>
      </c>
      <c r="Q4003" s="146" t="s">
        <v>6273</v>
      </c>
    </row>
    <row r="4004" spans="1:17" ht="39.75" customHeight="1" x14ac:dyDescent="0.2">
      <c r="A4004" s="174" t="s">
        <v>6266</v>
      </c>
      <c r="B4004" s="144" t="s">
        <v>6267</v>
      </c>
      <c r="C4004" s="151" t="s">
        <v>3551</v>
      </c>
      <c r="D4004" s="164" t="s">
        <v>234</v>
      </c>
      <c r="E4004" s="145" t="s">
        <v>6336</v>
      </c>
      <c r="F4004" s="147" t="s">
        <v>2989</v>
      </c>
      <c r="G4004" s="186">
        <v>84131600</v>
      </c>
      <c r="H4004" s="256" t="s">
        <v>6338</v>
      </c>
      <c r="I4004" s="145">
        <v>10</v>
      </c>
      <c r="J4004" s="147" t="s">
        <v>230</v>
      </c>
      <c r="K4004" s="175">
        <v>220037800</v>
      </c>
      <c r="L4004" s="176">
        <v>1</v>
      </c>
      <c r="M4004" s="144" t="s">
        <v>765</v>
      </c>
      <c r="N4004" s="145"/>
      <c r="O4004" s="177" t="s">
        <v>36</v>
      </c>
      <c r="P4004" s="146" t="s">
        <v>80</v>
      </c>
      <c r="Q4004" s="146" t="s">
        <v>6273</v>
      </c>
    </row>
    <row r="4005" spans="1:17" ht="50.25" customHeight="1" x14ac:dyDescent="0.2">
      <c r="A4005" s="174" t="s">
        <v>6266</v>
      </c>
      <c r="B4005" s="144" t="s">
        <v>6267</v>
      </c>
      <c r="C4005" s="151" t="s">
        <v>3551</v>
      </c>
      <c r="D4005" s="164" t="s">
        <v>342</v>
      </c>
      <c r="E4005" s="145" t="s">
        <v>6339</v>
      </c>
      <c r="F4005" s="147" t="s">
        <v>2994</v>
      </c>
      <c r="G4005" s="186">
        <v>72121103</v>
      </c>
      <c r="H4005" s="256" t="s">
        <v>6340</v>
      </c>
      <c r="I4005" s="145">
        <v>10</v>
      </c>
      <c r="J4005" s="147" t="s">
        <v>33</v>
      </c>
      <c r="K4005" s="175">
        <v>60156000</v>
      </c>
      <c r="L4005" s="176">
        <v>1</v>
      </c>
      <c r="M4005" s="144" t="s">
        <v>765</v>
      </c>
      <c r="N4005" s="145"/>
      <c r="O4005" s="177" t="s">
        <v>127</v>
      </c>
      <c r="P4005" s="146" t="s">
        <v>127</v>
      </c>
      <c r="Q4005" s="146" t="s">
        <v>5360</v>
      </c>
    </row>
    <row r="4006" spans="1:17" ht="39.75" customHeight="1" x14ac:dyDescent="0.2">
      <c r="A4006" s="174" t="s">
        <v>6266</v>
      </c>
      <c r="B4006" s="144" t="s">
        <v>6267</v>
      </c>
      <c r="C4006" s="151" t="s">
        <v>3551</v>
      </c>
      <c r="D4006" s="164" t="s">
        <v>342</v>
      </c>
      <c r="E4006" s="145" t="s">
        <v>6339</v>
      </c>
      <c r="F4006" s="147" t="s">
        <v>2994</v>
      </c>
      <c r="G4006" s="186">
        <v>72121103</v>
      </c>
      <c r="H4006" s="256" t="s">
        <v>6341</v>
      </c>
      <c r="I4006" s="145">
        <v>10</v>
      </c>
      <c r="J4006" s="147" t="s">
        <v>33</v>
      </c>
      <c r="K4006" s="175">
        <v>89163900</v>
      </c>
      <c r="L4006" s="176">
        <v>1</v>
      </c>
      <c r="M4006" s="144" t="s">
        <v>765</v>
      </c>
      <c r="N4006" s="145"/>
      <c r="O4006" s="177" t="s">
        <v>127</v>
      </c>
      <c r="P4006" s="177" t="s">
        <v>127</v>
      </c>
      <c r="Q4006" s="146" t="s">
        <v>5360</v>
      </c>
    </row>
    <row r="4007" spans="1:17" ht="39.75" customHeight="1" x14ac:dyDescent="0.2">
      <c r="A4007" s="174" t="s">
        <v>6266</v>
      </c>
      <c r="B4007" s="144" t="s">
        <v>6267</v>
      </c>
      <c r="C4007" s="151" t="s">
        <v>3551</v>
      </c>
      <c r="D4007" s="164" t="s">
        <v>342</v>
      </c>
      <c r="E4007" s="145" t="s">
        <v>6339</v>
      </c>
      <c r="F4007" s="147" t="s">
        <v>2994</v>
      </c>
      <c r="G4007" s="186">
        <v>72121103</v>
      </c>
      <c r="H4007" s="256" t="s">
        <v>6342</v>
      </c>
      <c r="I4007" s="145">
        <v>10</v>
      </c>
      <c r="J4007" s="147" t="s">
        <v>33</v>
      </c>
      <c r="K4007" s="175">
        <v>36000000</v>
      </c>
      <c r="L4007" s="176">
        <v>1</v>
      </c>
      <c r="M4007" s="144" t="s">
        <v>765</v>
      </c>
      <c r="N4007" s="145"/>
      <c r="O4007" s="177" t="s">
        <v>127</v>
      </c>
      <c r="P4007" s="177" t="s">
        <v>127</v>
      </c>
      <c r="Q4007" s="146" t="s">
        <v>5360</v>
      </c>
    </row>
    <row r="4008" spans="1:17" ht="53.25" customHeight="1" x14ac:dyDescent="0.2">
      <c r="A4008" s="174" t="s">
        <v>6266</v>
      </c>
      <c r="B4008" s="144" t="s">
        <v>6267</v>
      </c>
      <c r="C4008" s="151" t="s">
        <v>3551</v>
      </c>
      <c r="D4008" s="164" t="s">
        <v>342</v>
      </c>
      <c r="E4008" s="145" t="s">
        <v>6339</v>
      </c>
      <c r="F4008" s="147" t="s">
        <v>2994</v>
      </c>
      <c r="G4008" s="186">
        <v>72121103</v>
      </c>
      <c r="H4008" s="256" t="s">
        <v>6343</v>
      </c>
      <c r="I4008" s="145">
        <v>10</v>
      </c>
      <c r="J4008" s="147" t="s">
        <v>33</v>
      </c>
      <c r="K4008" s="175">
        <v>124272492</v>
      </c>
      <c r="L4008" s="176">
        <v>1</v>
      </c>
      <c r="M4008" s="144" t="s">
        <v>765</v>
      </c>
      <c r="N4008" s="145"/>
      <c r="O4008" s="177" t="s">
        <v>127</v>
      </c>
      <c r="P4008" s="177" t="s">
        <v>127</v>
      </c>
      <c r="Q4008" s="146" t="s">
        <v>5360</v>
      </c>
    </row>
    <row r="4009" spans="1:17" ht="53.25" customHeight="1" x14ac:dyDescent="0.2">
      <c r="A4009" s="174" t="s">
        <v>6266</v>
      </c>
      <c r="B4009" s="144" t="s">
        <v>6267</v>
      </c>
      <c r="C4009" s="151" t="s">
        <v>3551</v>
      </c>
      <c r="D4009" s="164" t="s">
        <v>342</v>
      </c>
      <c r="E4009" s="145" t="s">
        <v>6339</v>
      </c>
      <c r="F4009" s="147" t="s">
        <v>2994</v>
      </c>
      <c r="G4009" s="186">
        <v>72121103</v>
      </c>
      <c r="H4009" s="256" t="s">
        <v>6344</v>
      </c>
      <c r="I4009" s="145">
        <v>10</v>
      </c>
      <c r="J4009" s="147" t="s">
        <v>33</v>
      </c>
      <c r="K4009" s="175">
        <v>36000000</v>
      </c>
      <c r="L4009" s="176">
        <v>1</v>
      </c>
      <c r="M4009" s="144" t="s">
        <v>765</v>
      </c>
      <c r="N4009" s="145"/>
      <c r="O4009" s="177" t="s">
        <v>127</v>
      </c>
      <c r="P4009" s="177" t="s">
        <v>127</v>
      </c>
      <c r="Q4009" s="146" t="s">
        <v>5360</v>
      </c>
    </row>
    <row r="4010" spans="1:17" ht="53.25" customHeight="1" x14ac:dyDescent="0.2">
      <c r="A4010" s="174" t="s">
        <v>6266</v>
      </c>
      <c r="B4010" s="144" t="s">
        <v>6267</v>
      </c>
      <c r="C4010" s="151" t="s">
        <v>3551</v>
      </c>
      <c r="D4010" s="164" t="s">
        <v>342</v>
      </c>
      <c r="E4010" s="145" t="s">
        <v>6339</v>
      </c>
      <c r="F4010" s="147" t="s">
        <v>2994</v>
      </c>
      <c r="G4010" s="186">
        <v>72121103</v>
      </c>
      <c r="H4010" s="256" t="s">
        <v>6345</v>
      </c>
      <c r="I4010" s="145">
        <v>10</v>
      </c>
      <c r="J4010" s="147" t="s">
        <v>33</v>
      </c>
      <c r="K4010" s="175">
        <f>3975230</f>
        <v>3975230</v>
      </c>
      <c r="L4010" s="176">
        <v>1</v>
      </c>
      <c r="M4010" s="144" t="s">
        <v>765</v>
      </c>
      <c r="N4010" s="145"/>
      <c r="O4010" s="177" t="s">
        <v>127</v>
      </c>
      <c r="P4010" s="177" t="s">
        <v>127</v>
      </c>
      <c r="Q4010" s="146" t="s">
        <v>5360</v>
      </c>
    </row>
    <row r="4011" spans="1:17" ht="53.25" customHeight="1" x14ac:dyDescent="0.2">
      <c r="A4011" s="174" t="s">
        <v>6266</v>
      </c>
      <c r="B4011" s="144" t="s">
        <v>6267</v>
      </c>
      <c r="C4011" s="151" t="s">
        <v>3551</v>
      </c>
      <c r="D4011" s="164" t="s">
        <v>342</v>
      </c>
      <c r="E4011" s="145" t="s">
        <v>6339</v>
      </c>
      <c r="F4011" s="147" t="s">
        <v>2994</v>
      </c>
      <c r="G4011" s="186">
        <v>72121103</v>
      </c>
      <c r="H4011" s="256" t="s">
        <v>6346</v>
      </c>
      <c r="I4011" s="145">
        <v>10</v>
      </c>
      <c r="J4011" s="147" t="s">
        <v>33</v>
      </c>
      <c r="K4011" s="175">
        <f>11300000*6</f>
        <v>67800000</v>
      </c>
      <c r="L4011" s="176">
        <v>1</v>
      </c>
      <c r="M4011" s="144" t="s">
        <v>765</v>
      </c>
      <c r="N4011" s="145"/>
      <c r="O4011" s="177" t="s">
        <v>67</v>
      </c>
      <c r="P4011" s="146" t="s">
        <v>79</v>
      </c>
      <c r="Q4011" s="146" t="s">
        <v>5360</v>
      </c>
    </row>
    <row r="4012" spans="1:17" ht="53.25" customHeight="1" x14ac:dyDescent="0.2">
      <c r="A4012" s="174" t="s">
        <v>6266</v>
      </c>
      <c r="B4012" s="144" t="s">
        <v>6267</v>
      </c>
      <c r="C4012" s="151" t="s">
        <v>3551</v>
      </c>
      <c r="D4012" s="164" t="s">
        <v>342</v>
      </c>
      <c r="E4012" s="145" t="s">
        <v>6339</v>
      </c>
      <c r="F4012" s="147" t="s">
        <v>2994</v>
      </c>
      <c r="G4012" s="186">
        <v>72121103</v>
      </c>
      <c r="H4012" s="256" t="s">
        <v>6341</v>
      </c>
      <c r="I4012" s="145">
        <v>10</v>
      </c>
      <c r="J4012" s="147" t="s">
        <v>230</v>
      </c>
      <c r="K4012" s="175">
        <f>15400000*6</f>
        <v>92400000</v>
      </c>
      <c r="L4012" s="176">
        <v>1</v>
      </c>
      <c r="M4012" s="144" t="s">
        <v>765</v>
      </c>
      <c r="N4012" s="145"/>
      <c r="O4012" s="177" t="s">
        <v>67</v>
      </c>
      <c r="P4012" s="146" t="s">
        <v>79</v>
      </c>
      <c r="Q4012" s="146" t="s">
        <v>5360</v>
      </c>
    </row>
    <row r="4013" spans="1:17" ht="53.25" customHeight="1" x14ac:dyDescent="0.2">
      <c r="A4013" s="174" t="s">
        <v>6266</v>
      </c>
      <c r="B4013" s="144" t="s">
        <v>6267</v>
      </c>
      <c r="C4013" s="151" t="s">
        <v>3551</v>
      </c>
      <c r="D4013" s="164" t="s">
        <v>342</v>
      </c>
      <c r="E4013" s="145" t="s">
        <v>6339</v>
      </c>
      <c r="F4013" s="147" t="s">
        <v>2994</v>
      </c>
      <c r="G4013" s="186">
        <v>72121103</v>
      </c>
      <c r="H4013" s="256" t="s">
        <v>6342</v>
      </c>
      <c r="I4013" s="145">
        <v>10</v>
      </c>
      <c r="J4013" s="147" t="s">
        <v>230</v>
      </c>
      <c r="K4013" s="175">
        <f>6573729.66667*6</f>
        <v>39442378.000019997</v>
      </c>
      <c r="L4013" s="176">
        <v>1</v>
      </c>
      <c r="M4013" s="144" t="s">
        <v>765</v>
      </c>
      <c r="N4013" s="145"/>
      <c r="O4013" s="177" t="s">
        <v>67</v>
      </c>
      <c r="P4013" s="146" t="s">
        <v>79</v>
      </c>
      <c r="Q4013" s="146" t="s">
        <v>5360</v>
      </c>
    </row>
    <row r="4014" spans="1:17" ht="53.25" customHeight="1" x14ac:dyDescent="0.2">
      <c r="A4014" s="174" t="s">
        <v>6266</v>
      </c>
      <c r="B4014" s="144" t="s">
        <v>6267</v>
      </c>
      <c r="C4014" s="151" t="s">
        <v>3551</v>
      </c>
      <c r="D4014" s="164" t="s">
        <v>342</v>
      </c>
      <c r="E4014" s="145" t="s">
        <v>6339</v>
      </c>
      <c r="F4014" s="147" t="s">
        <v>2994</v>
      </c>
      <c r="G4014" s="186">
        <v>72121103</v>
      </c>
      <c r="H4014" s="256" t="s">
        <v>6343</v>
      </c>
      <c r="I4014" s="145">
        <v>10</v>
      </c>
      <c r="J4014" s="147" t="s">
        <v>230</v>
      </c>
      <c r="K4014" s="175">
        <f>22500000*6</f>
        <v>135000000</v>
      </c>
      <c r="L4014" s="176">
        <v>1</v>
      </c>
      <c r="M4014" s="144" t="s">
        <v>765</v>
      </c>
      <c r="N4014" s="145"/>
      <c r="O4014" s="177" t="s">
        <v>67</v>
      </c>
      <c r="P4014" s="146" t="s">
        <v>79</v>
      </c>
      <c r="Q4014" s="146" t="s">
        <v>5360</v>
      </c>
    </row>
    <row r="4015" spans="1:17" ht="53.25" customHeight="1" x14ac:dyDescent="0.2">
      <c r="A4015" s="174" t="s">
        <v>6266</v>
      </c>
      <c r="B4015" s="144" t="s">
        <v>6267</v>
      </c>
      <c r="C4015" s="151" t="s">
        <v>3551</v>
      </c>
      <c r="D4015" s="164" t="s">
        <v>342</v>
      </c>
      <c r="E4015" s="145" t="s">
        <v>6339</v>
      </c>
      <c r="F4015" s="147" t="s">
        <v>2994</v>
      </c>
      <c r="G4015" s="186">
        <v>72121103</v>
      </c>
      <c r="H4015" s="256" t="s">
        <v>6344</v>
      </c>
      <c r="I4015" s="145">
        <v>10</v>
      </c>
      <c r="J4015" s="147" t="s">
        <v>230</v>
      </c>
      <c r="K4015" s="175">
        <f>7500000*6</f>
        <v>45000000</v>
      </c>
      <c r="L4015" s="176">
        <v>1</v>
      </c>
      <c r="M4015" s="144" t="s">
        <v>765</v>
      </c>
      <c r="N4015" s="145"/>
      <c r="O4015" s="177" t="s">
        <v>67</v>
      </c>
      <c r="P4015" s="146" t="s">
        <v>79</v>
      </c>
      <c r="Q4015" s="146" t="s">
        <v>5360</v>
      </c>
    </row>
    <row r="4016" spans="1:17" ht="53.25" customHeight="1" x14ac:dyDescent="0.2">
      <c r="A4016" s="174" t="s">
        <v>6266</v>
      </c>
      <c r="B4016" s="144" t="s">
        <v>6267</v>
      </c>
      <c r="C4016" s="151" t="s">
        <v>3551</v>
      </c>
      <c r="D4016" s="164" t="s">
        <v>342</v>
      </c>
      <c r="E4016" s="145" t="s">
        <v>6339</v>
      </c>
      <c r="F4016" s="147" t="s">
        <v>2994</v>
      </c>
      <c r="G4016" s="186">
        <v>72121103</v>
      </c>
      <c r="H4016" s="256" t="s">
        <v>6345</v>
      </c>
      <c r="I4016" s="145">
        <v>10</v>
      </c>
      <c r="J4016" s="147" t="s">
        <v>230</v>
      </c>
      <c r="K4016" s="175">
        <f>850000*5</f>
        <v>4250000</v>
      </c>
      <c r="L4016" s="176">
        <v>1</v>
      </c>
      <c r="M4016" s="144" t="s">
        <v>765</v>
      </c>
      <c r="N4016" s="145"/>
      <c r="O4016" s="177" t="s">
        <v>67</v>
      </c>
      <c r="P4016" s="146" t="s">
        <v>79</v>
      </c>
      <c r="Q4016" s="146" t="s">
        <v>6347</v>
      </c>
    </row>
    <row r="4017" spans="1:17" ht="53.25" customHeight="1" x14ac:dyDescent="0.2">
      <c r="A4017" s="174" t="s">
        <v>6266</v>
      </c>
      <c r="B4017" s="144" t="s">
        <v>6267</v>
      </c>
      <c r="C4017" s="151" t="s">
        <v>3551</v>
      </c>
      <c r="D4017" s="164" t="s">
        <v>234</v>
      </c>
      <c r="E4017" s="145" t="s">
        <v>6348</v>
      </c>
      <c r="F4017" s="147" t="s">
        <v>5765</v>
      </c>
      <c r="G4017" s="186">
        <v>78181505</v>
      </c>
      <c r="H4017" s="256" t="s">
        <v>6349</v>
      </c>
      <c r="I4017" s="145">
        <v>10</v>
      </c>
      <c r="J4017" s="147" t="s">
        <v>33</v>
      </c>
      <c r="K4017" s="175">
        <v>120000000</v>
      </c>
      <c r="L4017" s="176">
        <v>1</v>
      </c>
      <c r="M4017" s="144" t="s">
        <v>765</v>
      </c>
      <c r="N4017" s="145"/>
      <c r="O4017" s="177" t="s">
        <v>68</v>
      </c>
      <c r="P4017" s="146" t="s">
        <v>35</v>
      </c>
      <c r="Q4017" s="146" t="s">
        <v>6273</v>
      </c>
    </row>
    <row r="4018" spans="1:17" ht="53.25" customHeight="1" x14ac:dyDescent="0.2">
      <c r="A4018" s="174" t="s">
        <v>6266</v>
      </c>
      <c r="B4018" s="144" t="s">
        <v>6267</v>
      </c>
      <c r="C4018" s="151" t="s">
        <v>3551</v>
      </c>
      <c r="D4018" s="164" t="s">
        <v>234</v>
      </c>
      <c r="E4018" s="145" t="s">
        <v>6348</v>
      </c>
      <c r="F4018" s="147" t="s">
        <v>5765</v>
      </c>
      <c r="G4018" s="186">
        <v>78181505</v>
      </c>
      <c r="H4018" s="256" t="s">
        <v>6350</v>
      </c>
      <c r="I4018" s="145">
        <v>10</v>
      </c>
      <c r="J4018" s="147" t="s">
        <v>230</v>
      </c>
      <c r="K4018" s="175">
        <v>20000000</v>
      </c>
      <c r="L4018" s="176">
        <v>1</v>
      </c>
      <c r="M4018" s="144" t="s">
        <v>765</v>
      </c>
      <c r="N4018" s="145"/>
      <c r="O4018" s="177" t="s">
        <v>68</v>
      </c>
      <c r="P4018" s="146" t="s">
        <v>35</v>
      </c>
      <c r="Q4018" s="146" t="s">
        <v>6273</v>
      </c>
    </row>
    <row r="4019" spans="1:17" ht="39.75" customHeight="1" x14ac:dyDescent="0.2">
      <c r="A4019" s="174" t="s">
        <v>6266</v>
      </c>
      <c r="B4019" s="144" t="s">
        <v>6267</v>
      </c>
      <c r="C4019" s="151" t="s">
        <v>356</v>
      </c>
      <c r="D4019" s="164" t="s">
        <v>5724</v>
      </c>
      <c r="E4019" s="145" t="s">
        <v>6348</v>
      </c>
      <c r="F4019" s="147" t="s">
        <v>5765</v>
      </c>
      <c r="G4019" s="186">
        <v>76111501</v>
      </c>
      <c r="H4019" s="256" t="s">
        <v>6351</v>
      </c>
      <c r="I4019" s="145">
        <v>10</v>
      </c>
      <c r="J4019" s="147" t="s">
        <v>33</v>
      </c>
      <c r="K4019" s="175">
        <v>10000000</v>
      </c>
      <c r="L4019" s="176">
        <v>1</v>
      </c>
      <c r="M4019" s="144" t="s">
        <v>765</v>
      </c>
      <c r="N4019" s="145"/>
      <c r="O4019" s="177" t="s">
        <v>68</v>
      </c>
      <c r="P4019" s="146" t="s">
        <v>67</v>
      </c>
      <c r="Q4019" s="146" t="s">
        <v>6270</v>
      </c>
    </row>
    <row r="4020" spans="1:17" ht="39.75" customHeight="1" x14ac:dyDescent="0.2">
      <c r="A4020" s="174" t="s">
        <v>6266</v>
      </c>
      <c r="B4020" s="144" t="s">
        <v>6267</v>
      </c>
      <c r="C4020" s="151" t="s">
        <v>3551</v>
      </c>
      <c r="D4020" s="164" t="s">
        <v>5636</v>
      </c>
      <c r="E4020" s="145" t="s">
        <v>6352</v>
      </c>
      <c r="F4020" s="147" t="s">
        <v>3008</v>
      </c>
      <c r="G4020" s="186">
        <v>76111501</v>
      </c>
      <c r="H4020" s="256" t="s">
        <v>6353</v>
      </c>
      <c r="I4020" s="145">
        <v>10</v>
      </c>
      <c r="J4020" s="147" t="s">
        <v>33</v>
      </c>
      <c r="K4020" s="175">
        <v>142133867.25</v>
      </c>
      <c r="L4020" s="176">
        <v>1</v>
      </c>
      <c r="M4020" s="144" t="s">
        <v>765</v>
      </c>
      <c r="N4020" s="145"/>
      <c r="O4020" s="177" t="s">
        <v>127</v>
      </c>
      <c r="P4020" s="146" t="s">
        <v>127</v>
      </c>
      <c r="Q4020" s="146" t="s">
        <v>5044</v>
      </c>
    </row>
    <row r="4021" spans="1:17" ht="39.75" customHeight="1" x14ac:dyDescent="0.2">
      <c r="A4021" s="174" t="s">
        <v>6266</v>
      </c>
      <c r="B4021" s="144" t="s">
        <v>6267</v>
      </c>
      <c r="C4021" s="151" t="s">
        <v>3551</v>
      </c>
      <c r="D4021" s="164" t="s">
        <v>5636</v>
      </c>
      <c r="E4021" s="145" t="s">
        <v>6352</v>
      </c>
      <c r="F4021" s="147" t="s">
        <v>3008</v>
      </c>
      <c r="G4021" s="186">
        <v>72154055</v>
      </c>
      <c r="H4021" s="256" t="s">
        <v>6354</v>
      </c>
      <c r="I4021" s="145">
        <v>10</v>
      </c>
      <c r="J4021" s="147" t="s">
        <v>33</v>
      </c>
      <c r="K4021" s="175">
        <v>5000000</v>
      </c>
      <c r="L4021" s="176">
        <v>1</v>
      </c>
      <c r="M4021" s="144" t="s">
        <v>765</v>
      </c>
      <c r="N4021" s="145"/>
      <c r="O4021" s="177" t="s">
        <v>68</v>
      </c>
      <c r="P4021" s="146" t="s">
        <v>67</v>
      </c>
      <c r="Q4021" s="146" t="s">
        <v>6270</v>
      </c>
    </row>
    <row r="4022" spans="1:17" ht="39.75" customHeight="1" x14ac:dyDescent="0.2">
      <c r="A4022" s="174" t="s">
        <v>6266</v>
      </c>
      <c r="B4022" s="144" t="s">
        <v>6267</v>
      </c>
      <c r="C4022" s="151" t="s">
        <v>3551</v>
      </c>
      <c r="D4022" s="164" t="s">
        <v>5636</v>
      </c>
      <c r="E4022" s="145" t="s">
        <v>6352</v>
      </c>
      <c r="F4022" s="147" t="s">
        <v>3008</v>
      </c>
      <c r="G4022" s="186">
        <v>76111501</v>
      </c>
      <c r="H4022" s="256" t="s">
        <v>6355</v>
      </c>
      <c r="I4022" s="145">
        <v>10</v>
      </c>
      <c r="J4022" s="147" t="s">
        <v>33</v>
      </c>
      <c r="K4022" s="175">
        <v>182866132.75</v>
      </c>
      <c r="L4022" s="176">
        <v>1</v>
      </c>
      <c r="M4022" s="144" t="s">
        <v>765</v>
      </c>
      <c r="N4022" s="145"/>
      <c r="O4022" s="177" t="s">
        <v>35</v>
      </c>
      <c r="P4022" s="146" t="s">
        <v>79</v>
      </c>
      <c r="Q4022" s="146" t="s">
        <v>5044</v>
      </c>
    </row>
    <row r="4023" spans="1:17" ht="39.75" customHeight="1" x14ac:dyDescent="0.2">
      <c r="A4023" s="174" t="s">
        <v>6266</v>
      </c>
      <c r="B4023" s="144" t="s">
        <v>6267</v>
      </c>
      <c r="C4023" s="151" t="s">
        <v>3551</v>
      </c>
      <c r="D4023" s="164" t="s">
        <v>5636</v>
      </c>
      <c r="E4023" s="145" t="s">
        <v>6352</v>
      </c>
      <c r="F4023" s="147" t="s">
        <v>3008</v>
      </c>
      <c r="G4023" s="186">
        <v>76111501</v>
      </c>
      <c r="H4023" s="256" t="s">
        <v>6355</v>
      </c>
      <c r="I4023" s="145">
        <v>10</v>
      </c>
      <c r="J4023" s="147" t="s">
        <v>230</v>
      </c>
      <c r="K4023" s="175">
        <v>30000000</v>
      </c>
      <c r="L4023" s="176">
        <v>1</v>
      </c>
      <c r="M4023" s="144" t="s">
        <v>765</v>
      </c>
      <c r="N4023" s="145"/>
      <c r="O4023" s="177" t="s">
        <v>35</v>
      </c>
      <c r="P4023" s="146" t="s">
        <v>79</v>
      </c>
      <c r="Q4023" s="146" t="s">
        <v>5044</v>
      </c>
    </row>
    <row r="4024" spans="1:17" ht="39.75" customHeight="1" x14ac:dyDescent="0.2">
      <c r="A4024" s="174" t="s">
        <v>6274</v>
      </c>
      <c r="B4024" s="144" t="s">
        <v>6267</v>
      </c>
      <c r="C4024" s="151" t="s">
        <v>484</v>
      </c>
      <c r="D4024" s="164" t="s">
        <v>484</v>
      </c>
      <c r="E4024" s="145" t="s">
        <v>6352</v>
      </c>
      <c r="F4024" s="147" t="s">
        <v>3008</v>
      </c>
      <c r="G4024" s="186">
        <v>72154055</v>
      </c>
      <c r="H4024" s="256" t="s">
        <v>6356</v>
      </c>
      <c r="I4024" s="145">
        <v>16</v>
      </c>
      <c r="J4024" s="147" t="s">
        <v>33</v>
      </c>
      <c r="K4024" s="175">
        <v>4370000</v>
      </c>
      <c r="L4024" s="176">
        <v>1</v>
      </c>
      <c r="M4024" s="144" t="s">
        <v>765</v>
      </c>
      <c r="N4024" s="145"/>
      <c r="O4024" s="177" t="s">
        <v>68</v>
      </c>
      <c r="P4024" s="146" t="s">
        <v>67</v>
      </c>
      <c r="Q4024" s="146" t="s">
        <v>6270</v>
      </c>
    </row>
    <row r="4025" spans="1:17" ht="39.75" customHeight="1" x14ac:dyDescent="0.2">
      <c r="A4025" s="174" t="s">
        <v>6266</v>
      </c>
      <c r="B4025" s="144" t="s">
        <v>6267</v>
      </c>
      <c r="C4025" s="151" t="s">
        <v>3551</v>
      </c>
      <c r="D4025" s="164" t="s">
        <v>234</v>
      </c>
      <c r="E4025" s="145" t="s">
        <v>6357</v>
      </c>
      <c r="F4025" s="147" t="s">
        <v>3456</v>
      </c>
      <c r="G4025" s="186">
        <v>78181500</v>
      </c>
      <c r="H4025" s="256" t="s">
        <v>6358</v>
      </c>
      <c r="I4025" s="145">
        <v>10</v>
      </c>
      <c r="J4025" s="147" t="s">
        <v>33</v>
      </c>
      <c r="K4025" s="175">
        <v>300000000</v>
      </c>
      <c r="L4025" s="176">
        <v>1</v>
      </c>
      <c r="M4025" s="144" t="s">
        <v>765</v>
      </c>
      <c r="N4025" s="145"/>
      <c r="O4025" s="177" t="s">
        <v>127</v>
      </c>
      <c r="P4025" s="146" t="s">
        <v>127</v>
      </c>
      <c r="Q4025" s="146" t="s">
        <v>6279</v>
      </c>
    </row>
    <row r="4026" spans="1:17" ht="51.75" customHeight="1" x14ac:dyDescent="0.2">
      <c r="A4026" s="174" t="s">
        <v>6266</v>
      </c>
      <c r="B4026" s="144" t="s">
        <v>6267</v>
      </c>
      <c r="C4026" s="151" t="s">
        <v>3551</v>
      </c>
      <c r="D4026" s="164" t="s">
        <v>234</v>
      </c>
      <c r="E4026" s="145" t="s">
        <v>6357</v>
      </c>
      <c r="F4026" s="147" t="s">
        <v>3456</v>
      </c>
      <c r="G4026" s="186">
        <v>78181500</v>
      </c>
      <c r="H4026" s="256" t="s">
        <v>6359</v>
      </c>
      <c r="I4026" s="145">
        <v>10</v>
      </c>
      <c r="J4026" s="147" t="s">
        <v>33</v>
      </c>
      <c r="K4026" s="175">
        <v>170000000</v>
      </c>
      <c r="L4026" s="176">
        <v>1</v>
      </c>
      <c r="M4026" s="144" t="s">
        <v>765</v>
      </c>
      <c r="N4026" s="145"/>
      <c r="O4026" s="177" t="s">
        <v>127</v>
      </c>
      <c r="P4026" s="146" t="s">
        <v>127</v>
      </c>
      <c r="Q4026" s="146" t="s">
        <v>6279</v>
      </c>
    </row>
    <row r="4027" spans="1:17" ht="51.75" customHeight="1" x14ac:dyDescent="0.2">
      <c r="A4027" s="174" t="s">
        <v>6266</v>
      </c>
      <c r="B4027" s="144" t="s">
        <v>6267</v>
      </c>
      <c r="C4027" s="151" t="s">
        <v>3551</v>
      </c>
      <c r="D4027" s="164" t="s">
        <v>234</v>
      </c>
      <c r="E4027" s="145" t="s">
        <v>6357</v>
      </c>
      <c r="F4027" s="147" t="s">
        <v>3456</v>
      </c>
      <c r="G4027" s="186">
        <v>78181500</v>
      </c>
      <c r="H4027" s="256" t="s">
        <v>6360</v>
      </c>
      <c r="I4027" s="145">
        <v>10</v>
      </c>
      <c r="J4027" s="147" t="s">
        <v>33</v>
      </c>
      <c r="K4027" s="175">
        <v>20000000</v>
      </c>
      <c r="L4027" s="176">
        <v>1</v>
      </c>
      <c r="M4027" s="144" t="s">
        <v>765</v>
      </c>
      <c r="N4027" s="145"/>
      <c r="O4027" s="177" t="s">
        <v>127</v>
      </c>
      <c r="P4027" s="146" t="s">
        <v>127</v>
      </c>
      <c r="Q4027" s="146" t="s">
        <v>6279</v>
      </c>
    </row>
    <row r="4028" spans="1:17" ht="51.75" customHeight="1" x14ac:dyDescent="0.2">
      <c r="A4028" s="174" t="s">
        <v>6266</v>
      </c>
      <c r="B4028" s="144" t="s">
        <v>6267</v>
      </c>
      <c r="C4028" s="151" t="s">
        <v>3551</v>
      </c>
      <c r="D4028" s="164" t="s">
        <v>234</v>
      </c>
      <c r="E4028" s="145" t="s">
        <v>6357</v>
      </c>
      <c r="F4028" s="147" t="s">
        <v>3456</v>
      </c>
      <c r="G4028" s="186">
        <v>78181500</v>
      </c>
      <c r="H4028" s="256" t="s">
        <v>6361</v>
      </c>
      <c r="I4028" s="145">
        <v>10</v>
      </c>
      <c r="J4028" s="147" t="s">
        <v>33</v>
      </c>
      <c r="K4028" s="175">
        <v>30000000</v>
      </c>
      <c r="L4028" s="176">
        <v>1</v>
      </c>
      <c r="M4028" s="144" t="s">
        <v>765</v>
      </c>
      <c r="N4028" s="145"/>
      <c r="O4028" s="177" t="s">
        <v>127</v>
      </c>
      <c r="P4028" s="146" t="s">
        <v>127</v>
      </c>
      <c r="Q4028" s="146" t="s">
        <v>6279</v>
      </c>
    </row>
    <row r="4029" spans="1:17" ht="51.75" customHeight="1" x14ac:dyDescent="0.2">
      <c r="A4029" s="174" t="s">
        <v>6266</v>
      </c>
      <c r="B4029" s="144" t="s">
        <v>6267</v>
      </c>
      <c r="C4029" s="151" t="s">
        <v>3551</v>
      </c>
      <c r="D4029" s="164" t="s">
        <v>234</v>
      </c>
      <c r="E4029" s="145" t="s">
        <v>6357</v>
      </c>
      <c r="F4029" s="147" t="s">
        <v>3456</v>
      </c>
      <c r="G4029" s="186">
        <v>78181500</v>
      </c>
      <c r="H4029" s="256" t="s">
        <v>6362</v>
      </c>
      <c r="I4029" s="145">
        <v>10</v>
      </c>
      <c r="J4029" s="147" t="s">
        <v>33</v>
      </c>
      <c r="K4029" s="175">
        <v>80000000</v>
      </c>
      <c r="L4029" s="176">
        <v>1</v>
      </c>
      <c r="M4029" s="144" t="s">
        <v>765</v>
      </c>
      <c r="N4029" s="145"/>
      <c r="O4029" s="177" t="s">
        <v>127</v>
      </c>
      <c r="P4029" s="146" t="s">
        <v>127</v>
      </c>
      <c r="Q4029" s="146" t="s">
        <v>6279</v>
      </c>
    </row>
    <row r="4030" spans="1:17" ht="51.75" customHeight="1" x14ac:dyDescent="0.2">
      <c r="A4030" s="174" t="s">
        <v>6266</v>
      </c>
      <c r="B4030" s="144" t="s">
        <v>6267</v>
      </c>
      <c r="C4030" s="151" t="s">
        <v>484</v>
      </c>
      <c r="D4030" s="164" t="s">
        <v>484</v>
      </c>
      <c r="E4030" s="145" t="s">
        <v>6357</v>
      </c>
      <c r="F4030" s="147" t="s">
        <v>3456</v>
      </c>
      <c r="G4030" s="186"/>
      <c r="H4030" s="383" t="s">
        <v>6363</v>
      </c>
      <c r="I4030" s="145">
        <v>10</v>
      </c>
      <c r="J4030" s="147" t="s">
        <v>33</v>
      </c>
      <c r="K4030" s="175">
        <v>11000000</v>
      </c>
      <c r="L4030" s="176">
        <v>1</v>
      </c>
      <c r="M4030" s="144" t="s">
        <v>765</v>
      </c>
      <c r="N4030" s="145"/>
      <c r="O4030" s="177" t="s">
        <v>36</v>
      </c>
      <c r="P4030" s="146" t="s">
        <v>80</v>
      </c>
      <c r="Q4030" s="146" t="s">
        <v>6279</v>
      </c>
    </row>
    <row r="4031" spans="1:17" ht="51.75" customHeight="1" x14ac:dyDescent="0.2">
      <c r="A4031" s="174" t="s">
        <v>6266</v>
      </c>
      <c r="B4031" s="144" t="s">
        <v>6267</v>
      </c>
      <c r="C4031" s="151" t="s">
        <v>484</v>
      </c>
      <c r="D4031" s="164" t="s">
        <v>484</v>
      </c>
      <c r="E4031" s="145" t="s">
        <v>6357</v>
      </c>
      <c r="F4031" s="147" t="s">
        <v>3456</v>
      </c>
      <c r="G4031" s="186">
        <v>78181500</v>
      </c>
      <c r="H4031" s="383" t="s">
        <v>6364</v>
      </c>
      <c r="I4031" s="145">
        <v>10</v>
      </c>
      <c r="J4031" s="147" t="s">
        <v>33</v>
      </c>
      <c r="K4031" s="175">
        <v>1000000</v>
      </c>
      <c r="L4031" s="176">
        <v>1</v>
      </c>
      <c r="M4031" s="144" t="s">
        <v>765</v>
      </c>
      <c r="N4031" s="145"/>
      <c r="O4031" s="177" t="s">
        <v>36</v>
      </c>
      <c r="P4031" s="146" t="s">
        <v>80</v>
      </c>
      <c r="Q4031" s="146" t="s">
        <v>6279</v>
      </c>
    </row>
    <row r="4032" spans="1:17" ht="50.25" customHeight="1" x14ac:dyDescent="0.2">
      <c r="A4032" s="174" t="s">
        <v>6266</v>
      </c>
      <c r="B4032" s="144" t="s">
        <v>6267</v>
      </c>
      <c r="C4032" s="151" t="s">
        <v>484</v>
      </c>
      <c r="D4032" s="164" t="s">
        <v>484</v>
      </c>
      <c r="E4032" s="145" t="s">
        <v>6357</v>
      </c>
      <c r="F4032" s="147" t="s">
        <v>3456</v>
      </c>
      <c r="G4032" s="186">
        <v>78181500</v>
      </c>
      <c r="H4032" s="383" t="s">
        <v>6365</v>
      </c>
      <c r="I4032" s="145">
        <v>10</v>
      </c>
      <c r="J4032" s="147" t="s">
        <v>33</v>
      </c>
      <c r="K4032" s="175">
        <v>4000000</v>
      </c>
      <c r="L4032" s="176">
        <v>1</v>
      </c>
      <c r="M4032" s="144" t="s">
        <v>765</v>
      </c>
      <c r="N4032" s="145"/>
      <c r="O4032" s="177" t="s">
        <v>36</v>
      </c>
      <c r="P4032" s="146" t="s">
        <v>80</v>
      </c>
      <c r="Q4032" s="146" t="s">
        <v>6279</v>
      </c>
    </row>
    <row r="4033" spans="1:17" ht="39.75" customHeight="1" x14ac:dyDescent="0.2">
      <c r="A4033" s="174" t="s">
        <v>6266</v>
      </c>
      <c r="B4033" s="144" t="s">
        <v>6267</v>
      </c>
      <c r="C4033" s="151" t="s">
        <v>3551</v>
      </c>
      <c r="D4033" s="164" t="s">
        <v>234</v>
      </c>
      <c r="E4033" s="145" t="s">
        <v>6357</v>
      </c>
      <c r="F4033" s="147" t="s">
        <v>3456</v>
      </c>
      <c r="G4033" s="186">
        <v>78181500</v>
      </c>
      <c r="H4033" s="383" t="s">
        <v>6366</v>
      </c>
      <c r="I4033" s="145">
        <v>10</v>
      </c>
      <c r="J4033" s="147" t="s">
        <v>33</v>
      </c>
      <c r="K4033" s="175">
        <v>500000000</v>
      </c>
      <c r="L4033" s="176">
        <v>1</v>
      </c>
      <c r="M4033" s="144" t="s">
        <v>765</v>
      </c>
      <c r="N4033" s="145"/>
      <c r="O4033" s="177" t="s">
        <v>36</v>
      </c>
      <c r="P4033" s="146" t="s">
        <v>80</v>
      </c>
      <c r="Q4033" s="146" t="s">
        <v>6279</v>
      </c>
    </row>
    <row r="4034" spans="1:17" ht="49.5" customHeight="1" x14ac:dyDescent="0.2">
      <c r="A4034" s="174" t="s">
        <v>6266</v>
      </c>
      <c r="B4034" s="144" t="s">
        <v>6267</v>
      </c>
      <c r="C4034" s="151" t="s">
        <v>889</v>
      </c>
      <c r="D4034" s="164" t="s">
        <v>889</v>
      </c>
      <c r="E4034" s="145" t="s">
        <v>6357</v>
      </c>
      <c r="F4034" s="147" t="s">
        <v>3456</v>
      </c>
      <c r="G4034" s="186">
        <v>78181500</v>
      </c>
      <c r="H4034" s="383" t="s">
        <v>6367</v>
      </c>
      <c r="I4034" s="145">
        <v>16</v>
      </c>
      <c r="J4034" s="147" t="s">
        <v>33</v>
      </c>
      <c r="K4034" s="175">
        <v>20000000</v>
      </c>
      <c r="L4034" s="176">
        <v>1</v>
      </c>
      <c r="M4034" s="144" t="s">
        <v>765</v>
      </c>
      <c r="N4034" s="145"/>
      <c r="O4034" s="177" t="s">
        <v>36</v>
      </c>
      <c r="P4034" s="146" t="s">
        <v>80</v>
      </c>
      <c r="Q4034" s="146" t="s">
        <v>6279</v>
      </c>
    </row>
    <row r="4035" spans="1:17" ht="49.5" customHeight="1" x14ac:dyDescent="0.2">
      <c r="A4035" s="174" t="s">
        <v>6266</v>
      </c>
      <c r="B4035" s="144" t="s">
        <v>6267</v>
      </c>
      <c r="C4035" s="151" t="s">
        <v>889</v>
      </c>
      <c r="D4035" s="164" t="s">
        <v>889</v>
      </c>
      <c r="E4035" s="145" t="s">
        <v>6357</v>
      </c>
      <c r="F4035" s="147" t="s">
        <v>3456</v>
      </c>
      <c r="G4035" s="186">
        <v>78181500</v>
      </c>
      <c r="H4035" s="383" t="s">
        <v>6368</v>
      </c>
      <c r="I4035" s="145">
        <v>16</v>
      </c>
      <c r="J4035" s="147" t="s">
        <v>33</v>
      </c>
      <c r="K4035" s="175">
        <v>48000000</v>
      </c>
      <c r="L4035" s="176">
        <v>1</v>
      </c>
      <c r="M4035" s="144" t="s">
        <v>765</v>
      </c>
      <c r="N4035" s="145"/>
      <c r="O4035" s="177" t="s">
        <v>36</v>
      </c>
      <c r="P4035" s="146" t="s">
        <v>80</v>
      </c>
      <c r="Q4035" s="146" t="s">
        <v>6279</v>
      </c>
    </row>
    <row r="4036" spans="1:17" ht="49.5" customHeight="1" x14ac:dyDescent="0.2">
      <c r="A4036" s="174" t="s">
        <v>6266</v>
      </c>
      <c r="B4036" s="144" t="s">
        <v>6267</v>
      </c>
      <c r="C4036" s="151" t="s">
        <v>889</v>
      </c>
      <c r="D4036" s="164" t="s">
        <v>889</v>
      </c>
      <c r="E4036" s="145" t="s">
        <v>6357</v>
      </c>
      <c r="F4036" s="147" t="s">
        <v>3456</v>
      </c>
      <c r="G4036" s="186">
        <v>78181500</v>
      </c>
      <c r="H4036" s="383" t="s">
        <v>6369</v>
      </c>
      <c r="I4036" s="145">
        <v>16</v>
      </c>
      <c r="J4036" s="147" t="s">
        <v>33</v>
      </c>
      <c r="K4036" s="175">
        <v>3000000</v>
      </c>
      <c r="L4036" s="176">
        <v>1</v>
      </c>
      <c r="M4036" s="144" t="s">
        <v>765</v>
      </c>
      <c r="N4036" s="145"/>
      <c r="O4036" s="177" t="s">
        <v>36</v>
      </c>
      <c r="P4036" s="146" t="s">
        <v>80</v>
      </c>
      <c r="Q4036" s="146" t="s">
        <v>6279</v>
      </c>
    </row>
    <row r="4037" spans="1:17" ht="49.5" customHeight="1" x14ac:dyDescent="0.2">
      <c r="A4037" s="174" t="s">
        <v>6266</v>
      </c>
      <c r="B4037" s="144" t="s">
        <v>6267</v>
      </c>
      <c r="C4037" s="151" t="s">
        <v>889</v>
      </c>
      <c r="D4037" s="164" t="s">
        <v>889</v>
      </c>
      <c r="E4037" s="145" t="s">
        <v>6357</v>
      </c>
      <c r="F4037" s="147" t="s">
        <v>3456</v>
      </c>
      <c r="G4037" s="186">
        <v>78181500</v>
      </c>
      <c r="H4037" s="383" t="s">
        <v>6370</v>
      </c>
      <c r="I4037" s="145">
        <v>16</v>
      </c>
      <c r="J4037" s="147" t="s">
        <v>33</v>
      </c>
      <c r="K4037" s="175">
        <v>36620000</v>
      </c>
      <c r="L4037" s="176">
        <v>1</v>
      </c>
      <c r="M4037" s="144" t="s">
        <v>765</v>
      </c>
      <c r="N4037" s="145"/>
      <c r="O4037" s="177" t="s">
        <v>36</v>
      </c>
      <c r="P4037" s="146" t="s">
        <v>80</v>
      </c>
      <c r="Q4037" s="146" t="s">
        <v>6279</v>
      </c>
    </row>
    <row r="4038" spans="1:17" ht="49.5" customHeight="1" x14ac:dyDescent="0.2">
      <c r="A4038" s="174" t="s">
        <v>6266</v>
      </c>
      <c r="B4038" s="144" t="s">
        <v>6267</v>
      </c>
      <c r="C4038" s="151" t="s">
        <v>889</v>
      </c>
      <c r="D4038" s="164" t="s">
        <v>889</v>
      </c>
      <c r="E4038" s="145" t="s">
        <v>6357</v>
      </c>
      <c r="F4038" s="147" t="s">
        <v>3456</v>
      </c>
      <c r="G4038" s="186">
        <v>78181500</v>
      </c>
      <c r="H4038" s="383" t="s">
        <v>6371</v>
      </c>
      <c r="I4038" s="145">
        <v>16</v>
      </c>
      <c r="J4038" s="147" t="s">
        <v>33</v>
      </c>
      <c r="K4038" s="175">
        <v>20000000</v>
      </c>
      <c r="L4038" s="176">
        <v>1</v>
      </c>
      <c r="M4038" s="144" t="s">
        <v>765</v>
      </c>
      <c r="N4038" s="145"/>
      <c r="O4038" s="177" t="s">
        <v>36</v>
      </c>
      <c r="P4038" s="146" t="s">
        <v>80</v>
      </c>
      <c r="Q4038" s="146" t="s">
        <v>6279</v>
      </c>
    </row>
    <row r="4039" spans="1:17" ht="49.5" customHeight="1" x14ac:dyDescent="0.2">
      <c r="A4039" s="174" t="s">
        <v>6266</v>
      </c>
      <c r="B4039" s="144" t="s">
        <v>6267</v>
      </c>
      <c r="C4039" s="151" t="s">
        <v>484</v>
      </c>
      <c r="D4039" s="164" t="s">
        <v>484</v>
      </c>
      <c r="E4039" s="145" t="s">
        <v>6357</v>
      </c>
      <c r="F4039" s="147" t="s">
        <v>3456</v>
      </c>
      <c r="G4039" s="186">
        <v>78181500</v>
      </c>
      <c r="H4039" s="383" t="s">
        <v>6363</v>
      </c>
      <c r="I4039" s="145">
        <v>10</v>
      </c>
      <c r="J4039" s="147" t="s">
        <v>33</v>
      </c>
      <c r="K4039" s="175">
        <v>6000000</v>
      </c>
      <c r="L4039" s="176">
        <v>1</v>
      </c>
      <c r="M4039" s="144" t="s">
        <v>765</v>
      </c>
      <c r="N4039" s="145"/>
      <c r="O4039" s="177" t="s">
        <v>36</v>
      </c>
      <c r="P4039" s="146" t="s">
        <v>80</v>
      </c>
      <c r="Q4039" s="146" t="s">
        <v>6279</v>
      </c>
    </row>
    <row r="4040" spans="1:17" ht="49.5" customHeight="1" x14ac:dyDescent="0.2">
      <c r="A4040" s="174" t="s">
        <v>6266</v>
      </c>
      <c r="B4040" s="144" t="s">
        <v>6267</v>
      </c>
      <c r="C4040" s="151" t="s">
        <v>484</v>
      </c>
      <c r="D4040" s="164" t="s">
        <v>484</v>
      </c>
      <c r="E4040" s="145" t="s">
        <v>6357</v>
      </c>
      <c r="F4040" s="147" t="s">
        <v>3456</v>
      </c>
      <c r="G4040" s="186">
        <v>78181500</v>
      </c>
      <c r="H4040" s="383" t="s">
        <v>6364</v>
      </c>
      <c r="I4040" s="145">
        <v>10</v>
      </c>
      <c r="J4040" s="147" t="s">
        <v>33</v>
      </c>
      <c r="K4040" s="175">
        <v>1000000</v>
      </c>
      <c r="L4040" s="176">
        <v>1</v>
      </c>
      <c r="M4040" s="144" t="s">
        <v>765</v>
      </c>
      <c r="N4040" s="145"/>
      <c r="O4040" s="177" t="s">
        <v>36</v>
      </c>
      <c r="P4040" s="146" t="s">
        <v>80</v>
      </c>
      <c r="Q4040" s="146" t="s">
        <v>6279</v>
      </c>
    </row>
    <row r="4041" spans="1:17" ht="49.5" customHeight="1" x14ac:dyDescent="0.2">
      <c r="A4041" s="174" t="s">
        <v>6266</v>
      </c>
      <c r="B4041" s="144" t="s">
        <v>6267</v>
      </c>
      <c r="C4041" s="151" t="s">
        <v>484</v>
      </c>
      <c r="D4041" s="164" t="s">
        <v>484</v>
      </c>
      <c r="E4041" s="145" t="s">
        <v>6357</v>
      </c>
      <c r="F4041" s="147" t="s">
        <v>3456</v>
      </c>
      <c r="G4041" s="186">
        <v>78181500</v>
      </c>
      <c r="H4041" s="383" t="s">
        <v>6365</v>
      </c>
      <c r="I4041" s="145">
        <v>10</v>
      </c>
      <c r="J4041" s="147" t="s">
        <v>33</v>
      </c>
      <c r="K4041" s="175">
        <v>2000000</v>
      </c>
      <c r="L4041" s="176">
        <v>1</v>
      </c>
      <c r="M4041" s="144" t="s">
        <v>765</v>
      </c>
      <c r="N4041" s="145"/>
      <c r="O4041" s="177" t="s">
        <v>36</v>
      </c>
      <c r="P4041" s="146" t="s">
        <v>80</v>
      </c>
      <c r="Q4041" s="146" t="s">
        <v>6279</v>
      </c>
    </row>
    <row r="4042" spans="1:17" ht="49.5" customHeight="1" x14ac:dyDescent="0.2">
      <c r="A4042" s="174" t="s">
        <v>6266</v>
      </c>
      <c r="B4042" s="144" t="s">
        <v>6267</v>
      </c>
      <c r="C4042" s="151" t="s">
        <v>3551</v>
      </c>
      <c r="D4042" s="164" t="s">
        <v>234</v>
      </c>
      <c r="E4042" s="145" t="s">
        <v>6357</v>
      </c>
      <c r="F4042" s="147" t="s">
        <v>3456</v>
      </c>
      <c r="G4042" s="186">
        <v>78181500</v>
      </c>
      <c r="H4042" s="383" t="s">
        <v>12852</v>
      </c>
      <c r="I4042" s="145">
        <v>10</v>
      </c>
      <c r="J4042" s="147" t="s">
        <v>230</v>
      </c>
      <c r="K4042" s="175">
        <f>350000000-2000000</f>
        <v>348000000</v>
      </c>
      <c r="L4042" s="176">
        <v>1</v>
      </c>
      <c r="M4042" s="144" t="s">
        <v>765</v>
      </c>
      <c r="N4042" s="145"/>
      <c r="O4042" s="177" t="s">
        <v>36</v>
      </c>
      <c r="P4042" s="146" t="s">
        <v>80</v>
      </c>
      <c r="Q4042" s="146" t="s">
        <v>6279</v>
      </c>
    </row>
    <row r="4043" spans="1:17" ht="49.5" customHeight="1" x14ac:dyDescent="0.2">
      <c r="A4043" s="174" t="s">
        <v>6266</v>
      </c>
      <c r="B4043" s="144" t="s">
        <v>6267</v>
      </c>
      <c r="C4043" s="151" t="s">
        <v>3551</v>
      </c>
      <c r="D4043" s="164" t="s">
        <v>234</v>
      </c>
      <c r="E4043" s="145" t="s">
        <v>6357</v>
      </c>
      <c r="F4043" s="147" t="s">
        <v>3456</v>
      </c>
      <c r="G4043" s="186">
        <v>78181500</v>
      </c>
      <c r="H4043" s="256" t="s">
        <v>12853</v>
      </c>
      <c r="I4043" s="145">
        <v>10</v>
      </c>
      <c r="J4043" s="147" t="s">
        <v>230</v>
      </c>
      <c r="K4043" s="175">
        <f>211000000+2000000</f>
        <v>213000000</v>
      </c>
      <c r="L4043" s="176">
        <v>1</v>
      </c>
      <c r="M4043" s="144" t="s">
        <v>765</v>
      </c>
      <c r="N4043" s="145"/>
      <c r="O4043" s="177" t="s">
        <v>36</v>
      </c>
      <c r="P4043" s="146" t="s">
        <v>80</v>
      </c>
      <c r="Q4043" s="146" t="s">
        <v>6279</v>
      </c>
    </row>
    <row r="4044" spans="1:17" ht="49.5" customHeight="1" x14ac:dyDescent="0.2">
      <c r="A4044" s="174" t="s">
        <v>6266</v>
      </c>
      <c r="B4044" s="144" t="s">
        <v>6267</v>
      </c>
      <c r="C4044" s="151" t="s">
        <v>3551</v>
      </c>
      <c r="D4044" s="164" t="s">
        <v>234</v>
      </c>
      <c r="E4044" s="145" t="s">
        <v>6357</v>
      </c>
      <c r="F4044" s="147" t="s">
        <v>3456</v>
      </c>
      <c r="G4044" s="186">
        <v>78181500</v>
      </c>
      <c r="H4044" s="256" t="s">
        <v>12854</v>
      </c>
      <c r="I4044" s="145">
        <v>10</v>
      </c>
      <c r="J4044" s="147" t="s">
        <v>230</v>
      </c>
      <c r="K4044" s="175">
        <v>120000000</v>
      </c>
      <c r="L4044" s="176">
        <v>1</v>
      </c>
      <c r="M4044" s="144" t="s">
        <v>765</v>
      </c>
      <c r="N4044" s="145"/>
      <c r="O4044" s="177" t="s">
        <v>36</v>
      </c>
      <c r="P4044" s="146" t="s">
        <v>80</v>
      </c>
      <c r="Q4044" s="146" t="s">
        <v>6279</v>
      </c>
    </row>
    <row r="4045" spans="1:17" ht="49.5" customHeight="1" x14ac:dyDescent="0.2">
      <c r="A4045" s="174" t="s">
        <v>6266</v>
      </c>
      <c r="B4045" s="144" t="s">
        <v>6267</v>
      </c>
      <c r="C4045" s="151" t="s">
        <v>3551</v>
      </c>
      <c r="D4045" s="164" t="s">
        <v>234</v>
      </c>
      <c r="E4045" s="145" t="s">
        <v>6357</v>
      </c>
      <c r="F4045" s="147" t="s">
        <v>3456</v>
      </c>
      <c r="G4045" s="186">
        <v>78181500</v>
      </c>
      <c r="H4045" s="256" t="s">
        <v>12855</v>
      </c>
      <c r="I4045" s="145">
        <v>10</v>
      </c>
      <c r="J4045" s="147" t="s">
        <v>230</v>
      </c>
      <c r="K4045" s="175">
        <v>10000000</v>
      </c>
      <c r="L4045" s="176">
        <v>1</v>
      </c>
      <c r="M4045" s="144" t="s">
        <v>765</v>
      </c>
      <c r="N4045" s="145"/>
      <c r="O4045" s="177" t="s">
        <v>36</v>
      </c>
      <c r="P4045" s="146" t="s">
        <v>80</v>
      </c>
      <c r="Q4045" s="146" t="s">
        <v>6279</v>
      </c>
    </row>
    <row r="4046" spans="1:17" ht="49.5" customHeight="1" x14ac:dyDescent="0.2">
      <c r="A4046" s="174" t="s">
        <v>6266</v>
      </c>
      <c r="B4046" s="144" t="s">
        <v>6267</v>
      </c>
      <c r="C4046" s="151" t="s">
        <v>3551</v>
      </c>
      <c r="D4046" s="164" t="s">
        <v>234</v>
      </c>
      <c r="E4046" s="145" t="s">
        <v>6357</v>
      </c>
      <c r="F4046" s="147" t="s">
        <v>3456</v>
      </c>
      <c r="G4046" s="186">
        <v>78181500</v>
      </c>
      <c r="H4046" s="256" t="s">
        <v>12856</v>
      </c>
      <c r="I4046" s="145">
        <v>10</v>
      </c>
      <c r="J4046" s="147" t="s">
        <v>230</v>
      </c>
      <c r="K4046" s="175">
        <v>15000000</v>
      </c>
      <c r="L4046" s="176">
        <v>1</v>
      </c>
      <c r="M4046" s="144" t="s">
        <v>765</v>
      </c>
      <c r="N4046" s="145"/>
      <c r="O4046" s="177" t="s">
        <v>36</v>
      </c>
      <c r="P4046" s="146" t="s">
        <v>80</v>
      </c>
      <c r="Q4046" s="146" t="s">
        <v>6279</v>
      </c>
    </row>
    <row r="4047" spans="1:17" ht="49.5" customHeight="1" x14ac:dyDescent="0.2">
      <c r="A4047" s="174" t="s">
        <v>6266</v>
      </c>
      <c r="B4047" s="144" t="s">
        <v>6267</v>
      </c>
      <c r="C4047" s="151" t="s">
        <v>3551</v>
      </c>
      <c r="D4047" s="164" t="s">
        <v>234</v>
      </c>
      <c r="E4047" s="145" t="s">
        <v>6357</v>
      </c>
      <c r="F4047" s="147" t="s">
        <v>3456</v>
      </c>
      <c r="G4047" s="186">
        <v>78181500</v>
      </c>
      <c r="H4047" s="256" t="s">
        <v>12857</v>
      </c>
      <c r="I4047" s="145">
        <v>10</v>
      </c>
      <c r="J4047" s="147" t="s">
        <v>230</v>
      </c>
      <c r="K4047" s="175">
        <v>70000000</v>
      </c>
      <c r="L4047" s="176">
        <v>1</v>
      </c>
      <c r="M4047" s="144" t="s">
        <v>765</v>
      </c>
      <c r="N4047" s="145"/>
      <c r="O4047" s="177" t="s">
        <v>36</v>
      </c>
      <c r="P4047" s="146" t="s">
        <v>80</v>
      </c>
      <c r="Q4047" s="146" t="s">
        <v>6279</v>
      </c>
    </row>
    <row r="4048" spans="1:17" ht="49.5" customHeight="1" x14ac:dyDescent="0.2">
      <c r="A4048" s="174" t="s">
        <v>6266</v>
      </c>
      <c r="B4048" s="144" t="s">
        <v>6267</v>
      </c>
      <c r="C4048" s="151" t="s">
        <v>3551</v>
      </c>
      <c r="D4048" s="164" t="s">
        <v>5636</v>
      </c>
      <c r="E4048" s="145" t="s">
        <v>6372</v>
      </c>
      <c r="F4048" s="147" t="s">
        <v>3032</v>
      </c>
      <c r="G4048" s="466">
        <v>72151207</v>
      </c>
      <c r="H4048" s="256" t="s">
        <v>6373</v>
      </c>
      <c r="I4048" s="145">
        <v>10</v>
      </c>
      <c r="J4048" s="147" t="s">
        <v>33</v>
      </c>
      <c r="K4048" s="175">
        <v>25000000</v>
      </c>
      <c r="L4048" s="176">
        <v>1</v>
      </c>
      <c r="M4048" s="144" t="s">
        <v>765</v>
      </c>
      <c r="N4048" s="145"/>
      <c r="O4048" s="177" t="s">
        <v>68</v>
      </c>
      <c r="P4048" s="146" t="s">
        <v>67</v>
      </c>
      <c r="Q4048" s="146" t="s">
        <v>6270</v>
      </c>
    </row>
    <row r="4049" spans="1:21" ht="39.75" customHeight="1" x14ac:dyDescent="0.2">
      <c r="A4049" s="174" t="s">
        <v>6266</v>
      </c>
      <c r="B4049" s="144" t="s">
        <v>6267</v>
      </c>
      <c r="C4049" s="151" t="s">
        <v>50</v>
      </c>
      <c r="D4049" s="164" t="s">
        <v>50</v>
      </c>
      <c r="E4049" s="145" t="s">
        <v>6372</v>
      </c>
      <c r="F4049" s="147" t="s">
        <v>3032</v>
      </c>
      <c r="G4049" s="186">
        <v>81112306</v>
      </c>
      <c r="H4049" s="256" t="s">
        <v>6374</v>
      </c>
      <c r="I4049" s="145">
        <v>10</v>
      </c>
      <c r="J4049" s="147" t="s">
        <v>33</v>
      </c>
      <c r="K4049" s="175">
        <v>35000000</v>
      </c>
      <c r="L4049" s="176">
        <v>1</v>
      </c>
      <c r="M4049" s="144" t="s">
        <v>765</v>
      </c>
      <c r="N4049" s="145"/>
      <c r="O4049" s="177" t="s">
        <v>68</v>
      </c>
      <c r="P4049" s="146" t="s">
        <v>35</v>
      </c>
      <c r="Q4049" s="146" t="s">
        <v>6270</v>
      </c>
    </row>
    <row r="4050" spans="1:21" ht="39.75" customHeight="1" x14ac:dyDescent="0.2">
      <c r="A4050" s="174" t="s">
        <v>6266</v>
      </c>
      <c r="B4050" s="144" t="s">
        <v>6267</v>
      </c>
      <c r="C4050" s="151" t="s">
        <v>50</v>
      </c>
      <c r="D4050" s="164" t="s">
        <v>50</v>
      </c>
      <c r="E4050" s="145" t="s">
        <v>6372</v>
      </c>
      <c r="F4050" s="147" t="s">
        <v>3032</v>
      </c>
      <c r="G4050" s="186">
        <v>81112306</v>
      </c>
      <c r="H4050" s="256" t="s">
        <v>6375</v>
      </c>
      <c r="I4050" s="145">
        <v>10</v>
      </c>
      <c r="J4050" s="147" t="s">
        <v>33</v>
      </c>
      <c r="K4050" s="175">
        <v>35000000</v>
      </c>
      <c r="L4050" s="176">
        <v>1</v>
      </c>
      <c r="M4050" s="144" t="s">
        <v>765</v>
      </c>
      <c r="N4050" s="145"/>
      <c r="O4050" s="177" t="s">
        <v>68</v>
      </c>
      <c r="P4050" s="146" t="s">
        <v>67</v>
      </c>
      <c r="Q4050" s="146" t="s">
        <v>6270</v>
      </c>
    </row>
    <row r="4051" spans="1:21" ht="39.75" customHeight="1" x14ac:dyDescent="0.2">
      <c r="A4051" s="174" t="s">
        <v>6274</v>
      </c>
      <c r="B4051" s="144" t="s">
        <v>6267</v>
      </c>
      <c r="C4051" s="151" t="s">
        <v>484</v>
      </c>
      <c r="D4051" s="164" t="s">
        <v>484</v>
      </c>
      <c r="E4051" s="145" t="s">
        <v>6372</v>
      </c>
      <c r="F4051" s="147" t="s">
        <v>3032</v>
      </c>
      <c r="G4051" s="186">
        <v>72151207</v>
      </c>
      <c r="H4051" s="256" t="s">
        <v>6376</v>
      </c>
      <c r="I4051" s="145">
        <v>10</v>
      </c>
      <c r="J4051" s="147" t="s">
        <v>33</v>
      </c>
      <c r="K4051" s="175">
        <v>2000000</v>
      </c>
      <c r="L4051" s="176">
        <v>1</v>
      </c>
      <c r="M4051" s="144" t="s">
        <v>765</v>
      </c>
      <c r="N4051" s="145"/>
      <c r="O4051" s="177" t="s">
        <v>68</v>
      </c>
      <c r="P4051" s="146" t="s">
        <v>67</v>
      </c>
      <c r="Q4051" s="146" t="s">
        <v>6270</v>
      </c>
    </row>
    <row r="4052" spans="1:21" ht="51" customHeight="1" x14ac:dyDescent="0.2">
      <c r="A4052" s="174" t="s">
        <v>6266</v>
      </c>
      <c r="B4052" s="144" t="s">
        <v>6267</v>
      </c>
      <c r="C4052" s="151" t="s">
        <v>42</v>
      </c>
      <c r="D4052" s="164" t="s">
        <v>190</v>
      </c>
      <c r="E4052" s="145" t="s">
        <v>6377</v>
      </c>
      <c r="F4052" s="147" t="s">
        <v>3046</v>
      </c>
      <c r="G4052" s="186">
        <v>81141504</v>
      </c>
      <c r="H4052" s="256" t="s">
        <v>6378</v>
      </c>
      <c r="I4052" s="145">
        <v>10</v>
      </c>
      <c r="J4052" s="147" t="s">
        <v>33</v>
      </c>
      <c r="K4052" s="175">
        <v>10000000</v>
      </c>
      <c r="L4052" s="176">
        <v>1</v>
      </c>
      <c r="M4052" s="144" t="s">
        <v>765</v>
      </c>
      <c r="N4052" s="145"/>
      <c r="O4052" s="177" t="s">
        <v>35</v>
      </c>
      <c r="P4052" s="146" t="s">
        <v>36</v>
      </c>
      <c r="Q4052" s="146" t="s">
        <v>6270</v>
      </c>
    </row>
    <row r="4053" spans="1:21" ht="39.75" customHeight="1" x14ac:dyDescent="0.2">
      <c r="A4053" s="174" t="s">
        <v>6266</v>
      </c>
      <c r="B4053" s="144" t="s">
        <v>6267</v>
      </c>
      <c r="C4053" s="151" t="s">
        <v>356</v>
      </c>
      <c r="D4053" s="164" t="s">
        <v>5724</v>
      </c>
      <c r="E4053" s="145" t="s">
        <v>6377</v>
      </c>
      <c r="F4053" s="147" t="s">
        <v>3046</v>
      </c>
      <c r="G4053" s="186">
        <v>72101516</v>
      </c>
      <c r="H4053" s="256" t="s">
        <v>6379</v>
      </c>
      <c r="I4053" s="145">
        <v>10</v>
      </c>
      <c r="J4053" s="147" t="s">
        <v>33</v>
      </c>
      <c r="K4053" s="175">
        <v>15000000</v>
      </c>
      <c r="L4053" s="176">
        <v>1</v>
      </c>
      <c r="M4053" s="144" t="s">
        <v>765</v>
      </c>
      <c r="N4053" s="145"/>
      <c r="O4053" s="177" t="s">
        <v>68</v>
      </c>
      <c r="P4053" s="146" t="s">
        <v>35</v>
      </c>
      <c r="Q4053" s="146" t="s">
        <v>6270</v>
      </c>
    </row>
    <row r="4054" spans="1:21" ht="39.75" customHeight="1" x14ac:dyDescent="0.2">
      <c r="A4054" s="174" t="s">
        <v>6266</v>
      </c>
      <c r="B4054" s="144" t="s">
        <v>6267</v>
      </c>
      <c r="C4054" s="151" t="s">
        <v>50</v>
      </c>
      <c r="D4054" s="164" t="s">
        <v>50</v>
      </c>
      <c r="E4054" s="145" t="s">
        <v>6380</v>
      </c>
      <c r="F4054" s="147" t="s">
        <v>3050</v>
      </c>
      <c r="G4054" s="186">
        <v>82121701</v>
      </c>
      <c r="H4054" s="256" t="s">
        <v>6381</v>
      </c>
      <c r="I4054" s="145">
        <v>10</v>
      </c>
      <c r="J4054" s="147" t="s">
        <v>33</v>
      </c>
      <c r="K4054" s="175">
        <v>7000000</v>
      </c>
      <c r="L4054" s="176">
        <v>1</v>
      </c>
      <c r="M4054" s="144" t="s">
        <v>765</v>
      </c>
      <c r="N4054" s="145"/>
      <c r="O4054" s="177" t="s">
        <v>35</v>
      </c>
      <c r="P4054" s="146" t="s">
        <v>79</v>
      </c>
      <c r="Q4054" s="146" t="s">
        <v>6270</v>
      </c>
    </row>
    <row r="4055" spans="1:21" ht="39.75" customHeight="1" x14ac:dyDescent="0.2">
      <c r="A4055" s="174" t="s">
        <v>6266</v>
      </c>
      <c r="B4055" s="144" t="s">
        <v>6267</v>
      </c>
      <c r="C4055" s="151" t="s">
        <v>3551</v>
      </c>
      <c r="D4055" s="164" t="s">
        <v>1253</v>
      </c>
      <c r="E4055" s="145" t="s">
        <v>6382</v>
      </c>
      <c r="F4055" s="147" t="s">
        <v>3220</v>
      </c>
      <c r="G4055" s="186">
        <v>76111501</v>
      </c>
      <c r="H4055" s="256" t="s">
        <v>6383</v>
      </c>
      <c r="I4055" s="145">
        <v>10</v>
      </c>
      <c r="J4055" s="147" t="s">
        <v>33</v>
      </c>
      <c r="K4055" s="175">
        <v>70000000</v>
      </c>
      <c r="L4055" s="176">
        <v>1</v>
      </c>
      <c r="M4055" s="144" t="s">
        <v>765</v>
      </c>
      <c r="N4055" s="145"/>
      <c r="O4055" s="177" t="s">
        <v>127</v>
      </c>
      <c r="P4055" s="146" t="s">
        <v>127</v>
      </c>
      <c r="Q4055" s="146" t="s">
        <v>6329</v>
      </c>
    </row>
    <row r="4056" spans="1:21" ht="39.75" customHeight="1" x14ac:dyDescent="0.2">
      <c r="A4056" s="174" t="s">
        <v>6331</v>
      </c>
      <c r="B4056" s="144" t="s">
        <v>6267</v>
      </c>
      <c r="C4056" s="151" t="s">
        <v>889</v>
      </c>
      <c r="D4056" s="164" t="s">
        <v>889</v>
      </c>
      <c r="E4056" s="145" t="s">
        <v>6382</v>
      </c>
      <c r="F4056" s="147" t="s">
        <v>3220</v>
      </c>
      <c r="G4056" s="186">
        <v>76111501</v>
      </c>
      <c r="H4056" s="256" t="s">
        <v>6384</v>
      </c>
      <c r="I4056" s="145">
        <v>10</v>
      </c>
      <c r="J4056" s="147" t="s">
        <v>33</v>
      </c>
      <c r="K4056" s="175">
        <v>1000000</v>
      </c>
      <c r="L4056" s="176">
        <v>1</v>
      </c>
      <c r="M4056" s="144" t="s">
        <v>765</v>
      </c>
      <c r="N4056" s="145"/>
      <c r="O4056" s="177" t="s">
        <v>127</v>
      </c>
      <c r="P4056" s="146" t="s">
        <v>127</v>
      </c>
      <c r="Q4056" s="146" t="s">
        <v>6329</v>
      </c>
    </row>
    <row r="4057" spans="1:21" ht="39.75" customHeight="1" x14ac:dyDescent="0.2">
      <c r="A4057" s="174" t="s">
        <v>6266</v>
      </c>
      <c r="B4057" s="144" t="s">
        <v>6267</v>
      </c>
      <c r="C4057" s="151" t="s">
        <v>484</v>
      </c>
      <c r="D4057" s="164" t="s">
        <v>484</v>
      </c>
      <c r="E4057" s="145" t="s">
        <v>942</v>
      </c>
      <c r="F4057" s="147" t="s">
        <v>400</v>
      </c>
      <c r="G4057" s="467">
        <v>93141506</v>
      </c>
      <c r="H4057" s="256" t="s">
        <v>6385</v>
      </c>
      <c r="I4057" s="145">
        <v>16</v>
      </c>
      <c r="J4057" s="147" t="s">
        <v>33</v>
      </c>
      <c r="K4057" s="175">
        <v>17020000</v>
      </c>
      <c r="L4057" s="176">
        <v>1</v>
      </c>
      <c r="M4057" s="144" t="s">
        <v>765</v>
      </c>
      <c r="N4057" s="145"/>
      <c r="O4057" s="177" t="s">
        <v>68</v>
      </c>
      <c r="P4057" s="146" t="s">
        <v>35</v>
      </c>
      <c r="Q4057" s="146" t="s">
        <v>6273</v>
      </c>
    </row>
    <row r="4058" spans="1:21" ht="39.75" customHeight="1" x14ac:dyDescent="0.2">
      <c r="A4058" s="174" t="s">
        <v>6266</v>
      </c>
      <c r="B4058" s="144" t="s">
        <v>6267</v>
      </c>
      <c r="C4058" s="151" t="s">
        <v>356</v>
      </c>
      <c r="D4058" s="164" t="s">
        <v>402</v>
      </c>
      <c r="E4058" s="145" t="s">
        <v>942</v>
      </c>
      <c r="F4058" s="147" t="s">
        <v>400</v>
      </c>
      <c r="G4058" s="467">
        <v>93141506</v>
      </c>
      <c r="H4058" s="256" t="s">
        <v>6385</v>
      </c>
      <c r="I4058" s="145">
        <v>16</v>
      </c>
      <c r="J4058" s="147" t="s">
        <v>33</v>
      </c>
      <c r="K4058" s="175">
        <v>200000000</v>
      </c>
      <c r="L4058" s="176">
        <v>1</v>
      </c>
      <c r="M4058" s="144" t="s">
        <v>765</v>
      </c>
      <c r="N4058" s="145"/>
      <c r="O4058" s="177" t="s">
        <v>68</v>
      </c>
      <c r="P4058" s="146" t="s">
        <v>35</v>
      </c>
      <c r="Q4058" s="146" t="s">
        <v>6273</v>
      </c>
    </row>
    <row r="4059" spans="1:21" ht="39.75" customHeight="1" x14ac:dyDescent="0.2">
      <c r="A4059" s="174" t="s">
        <v>6266</v>
      </c>
      <c r="B4059" s="144" t="s">
        <v>6267</v>
      </c>
      <c r="C4059" s="151" t="s">
        <v>356</v>
      </c>
      <c r="D4059" s="164" t="s">
        <v>6386</v>
      </c>
      <c r="E4059" s="145" t="s">
        <v>6387</v>
      </c>
      <c r="F4059" s="147" t="s">
        <v>406</v>
      </c>
      <c r="G4059" s="186">
        <v>94111803</v>
      </c>
      <c r="H4059" s="256" t="s">
        <v>6388</v>
      </c>
      <c r="I4059" s="145">
        <v>10</v>
      </c>
      <c r="J4059" s="147" t="s">
        <v>33</v>
      </c>
      <c r="K4059" s="175">
        <v>70000000</v>
      </c>
      <c r="L4059" s="176">
        <v>1</v>
      </c>
      <c r="M4059" s="144" t="s">
        <v>6389</v>
      </c>
      <c r="N4059" s="145"/>
      <c r="O4059" s="177" t="s">
        <v>127</v>
      </c>
      <c r="P4059" s="146" t="s">
        <v>127</v>
      </c>
      <c r="Q4059" s="146" t="s">
        <v>6329</v>
      </c>
    </row>
    <row r="4060" spans="1:21" ht="39.75" customHeight="1" x14ac:dyDescent="0.2">
      <c r="A4060" s="174" t="s">
        <v>6266</v>
      </c>
      <c r="B4060" s="144" t="s">
        <v>6267</v>
      </c>
      <c r="C4060" s="151" t="s">
        <v>889</v>
      </c>
      <c r="D4060" s="164" t="s">
        <v>889</v>
      </c>
      <c r="E4060" s="145" t="s">
        <v>6387</v>
      </c>
      <c r="F4060" s="147" t="s">
        <v>406</v>
      </c>
      <c r="G4060" s="186">
        <v>94111803</v>
      </c>
      <c r="H4060" s="256" t="s">
        <v>6390</v>
      </c>
      <c r="I4060" s="145">
        <v>16</v>
      </c>
      <c r="J4060" s="147" t="s">
        <v>33</v>
      </c>
      <c r="K4060" s="175">
        <v>3000000</v>
      </c>
      <c r="L4060" s="176">
        <v>1</v>
      </c>
      <c r="M4060" s="144" t="s">
        <v>6389</v>
      </c>
      <c r="N4060" s="145"/>
      <c r="O4060" s="177" t="s">
        <v>127</v>
      </c>
      <c r="P4060" s="146" t="s">
        <v>127</v>
      </c>
      <c r="Q4060" s="146" t="s">
        <v>6329</v>
      </c>
    </row>
    <row r="4061" spans="1:21" ht="39.75" customHeight="1" x14ac:dyDescent="0.2">
      <c r="A4061" s="174" t="s">
        <v>6266</v>
      </c>
      <c r="B4061" s="144" t="s">
        <v>6267</v>
      </c>
      <c r="C4061" s="151" t="s">
        <v>356</v>
      </c>
      <c r="D4061" s="164" t="s">
        <v>6318</v>
      </c>
      <c r="E4061" s="145" t="s">
        <v>6391</v>
      </c>
      <c r="F4061" s="147" t="s">
        <v>409</v>
      </c>
      <c r="G4061" s="411">
        <v>93161602</v>
      </c>
      <c r="H4061" s="383" t="s">
        <v>6392</v>
      </c>
      <c r="I4061" s="145">
        <v>10</v>
      </c>
      <c r="J4061" s="147" t="s">
        <v>33</v>
      </c>
      <c r="K4061" s="468">
        <v>33918528.979999997</v>
      </c>
      <c r="L4061" s="176">
        <v>1</v>
      </c>
      <c r="M4061" s="144" t="s">
        <v>6389</v>
      </c>
      <c r="N4061" s="145"/>
      <c r="O4061" s="177" t="s">
        <v>127</v>
      </c>
      <c r="P4061" s="146" t="s">
        <v>127</v>
      </c>
      <c r="Q4061" s="146" t="s">
        <v>6329</v>
      </c>
    </row>
    <row r="4062" spans="1:21" ht="25.5" x14ac:dyDescent="0.2">
      <c r="A4062" s="174" t="s">
        <v>6266</v>
      </c>
      <c r="B4062" s="144" t="s">
        <v>6267</v>
      </c>
      <c r="C4062" s="151" t="s">
        <v>3551</v>
      </c>
      <c r="D4062" s="164" t="s">
        <v>342</v>
      </c>
      <c r="E4062" s="145" t="s">
        <v>6391</v>
      </c>
      <c r="F4062" s="147" t="s">
        <v>409</v>
      </c>
      <c r="G4062" s="186">
        <v>93161602</v>
      </c>
      <c r="H4062" s="256" t="s">
        <v>6393</v>
      </c>
      <c r="I4062" s="145">
        <v>10</v>
      </c>
      <c r="J4062" s="147" t="s">
        <v>33</v>
      </c>
      <c r="K4062" s="469">
        <v>81360000</v>
      </c>
      <c r="L4062" s="176">
        <v>1</v>
      </c>
      <c r="M4062" s="144" t="s">
        <v>6389</v>
      </c>
      <c r="N4062" s="145"/>
      <c r="O4062" s="177" t="s">
        <v>127</v>
      </c>
      <c r="P4062" s="146" t="s">
        <v>127</v>
      </c>
      <c r="Q4062" s="146" t="s">
        <v>6329</v>
      </c>
    </row>
    <row r="4063" spans="1:21" ht="41.25" customHeight="1" x14ac:dyDescent="0.2">
      <c r="A4063" s="213" t="s">
        <v>6394</v>
      </c>
      <c r="B4063" s="213" t="s">
        <v>6395</v>
      </c>
      <c r="C4063" s="213" t="s">
        <v>6396</v>
      </c>
      <c r="D4063" s="213" t="s">
        <v>6397</v>
      </c>
      <c r="E4063" s="213" t="s">
        <v>362</v>
      </c>
      <c r="F4063" s="218" t="s">
        <v>2984</v>
      </c>
      <c r="G4063" s="213">
        <v>83101807</v>
      </c>
      <c r="H4063" s="218" t="s">
        <v>6398</v>
      </c>
      <c r="I4063" s="212">
        <v>10</v>
      </c>
      <c r="J4063" s="208" t="s">
        <v>33</v>
      </c>
      <c r="K4063" s="470">
        <v>1500000000</v>
      </c>
      <c r="L4063" s="215">
        <v>1</v>
      </c>
      <c r="M4063" s="213" t="s">
        <v>268</v>
      </c>
      <c r="N4063" s="218" t="s">
        <v>6399</v>
      </c>
      <c r="O4063" s="471" t="s">
        <v>127</v>
      </c>
      <c r="P4063" s="472" t="s">
        <v>127</v>
      </c>
      <c r="Q4063" s="213" t="s">
        <v>6400</v>
      </c>
      <c r="U4063" s="58"/>
    </row>
    <row r="4064" spans="1:21" ht="45" customHeight="1" x14ac:dyDescent="0.2">
      <c r="A4064" s="213" t="s">
        <v>6394</v>
      </c>
      <c r="B4064" s="213" t="s">
        <v>6395</v>
      </c>
      <c r="C4064" s="213" t="s">
        <v>6396</v>
      </c>
      <c r="D4064" s="213" t="s">
        <v>6397</v>
      </c>
      <c r="E4064" s="213" t="s">
        <v>362</v>
      </c>
      <c r="F4064" s="218" t="s">
        <v>3175</v>
      </c>
      <c r="G4064" s="213">
        <v>83101509</v>
      </c>
      <c r="H4064" s="218" t="s">
        <v>6401</v>
      </c>
      <c r="I4064" s="212">
        <v>10</v>
      </c>
      <c r="J4064" s="208" t="s">
        <v>33</v>
      </c>
      <c r="K4064" s="470">
        <v>100000000</v>
      </c>
      <c r="L4064" s="215">
        <v>1</v>
      </c>
      <c r="M4064" s="213" t="s">
        <v>268</v>
      </c>
      <c r="N4064" s="218" t="s">
        <v>6402</v>
      </c>
      <c r="O4064" s="471" t="s">
        <v>127</v>
      </c>
      <c r="P4064" s="472" t="s">
        <v>127</v>
      </c>
      <c r="Q4064" s="213" t="s">
        <v>6400</v>
      </c>
    </row>
    <row r="4065" spans="1:17" ht="41.25" customHeight="1" x14ac:dyDescent="0.2">
      <c r="A4065" s="213" t="s">
        <v>6394</v>
      </c>
      <c r="B4065" s="213" t="s">
        <v>6395</v>
      </c>
      <c r="C4065" s="213" t="s">
        <v>6396</v>
      </c>
      <c r="D4065" s="213" t="s">
        <v>6397</v>
      </c>
      <c r="E4065" s="213" t="s">
        <v>396</v>
      </c>
      <c r="F4065" s="218" t="s">
        <v>3220</v>
      </c>
      <c r="G4065" s="213">
        <v>83101500</v>
      </c>
      <c r="H4065" s="218" t="s">
        <v>6403</v>
      </c>
      <c r="I4065" s="212">
        <v>10</v>
      </c>
      <c r="J4065" s="208" t="s">
        <v>33</v>
      </c>
      <c r="K4065" s="470">
        <v>105000000</v>
      </c>
      <c r="L4065" s="215">
        <v>1</v>
      </c>
      <c r="M4065" s="213" t="s">
        <v>268</v>
      </c>
      <c r="N4065" s="218" t="s">
        <v>6404</v>
      </c>
      <c r="O4065" s="471" t="s">
        <v>127</v>
      </c>
      <c r="P4065" s="472" t="s">
        <v>127</v>
      </c>
      <c r="Q4065" s="213" t="s">
        <v>6400</v>
      </c>
    </row>
    <row r="4066" spans="1:17" ht="20.100000000000001" customHeight="1" x14ac:dyDescent="0.2">
      <c r="A4066" s="213" t="s">
        <v>6394</v>
      </c>
      <c r="B4066" s="213" t="s">
        <v>6395</v>
      </c>
      <c r="C4066" s="213" t="s">
        <v>6396</v>
      </c>
      <c r="D4066" s="213" t="s">
        <v>6397</v>
      </c>
      <c r="E4066" s="213" t="s">
        <v>408</v>
      </c>
      <c r="F4066" s="218" t="s">
        <v>409</v>
      </c>
      <c r="G4066" s="213">
        <v>93161601</v>
      </c>
      <c r="H4066" s="218" t="s">
        <v>409</v>
      </c>
      <c r="I4066" s="212">
        <v>10</v>
      </c>
      <c r="J4066" s="208" t="s">
        <v>33</v>
      </c>
      <c r="K4066" s="470">
        <v>110000000</v>
      </c>
      <c r="L4066" s="215">
        <v>1</v>
      </c>
      <c r="M4066" s="213" t="s">
        <v>268</v>
      </c>
      <c r="N4066" s="218" t="s">
        <v>6405</v>
      </c>
      <c r="O4066" s="471" t="s">
        <v>79</v>
      </c>
      <c r="P4066" s="472" t="s">
        <v>79</v>
      </c>
      <c r="Q4066" s="213" t="s">
        <v>6400</v>
      </c>
    </row>
    <row r="4067" spans="1:17" ht="20.100000000000001" customHeight="1" x14ac:dyDescent="0.2">
      <c r="A4067" s="213" t="s">
        <v>6394</v>
      </c>
      <c r="B4067" s="213" t="s">
        <v>6395</v>
      </c>
      <c r="C4067" s="213" t="s">
        <v>6396</v>
      </c>
      <c r="D4067" s="213" t="s">
        <v>6397</v>
      </c>
      <c r="E4067" s="213" t="s">
        <v>6406</v>
      </c>
      <c r="F4067" s="218" t="s">
        <v>958</v>
      </c>
      <c r="G4067" s="213">
        <v>93142005</v>
      </c>
      <c r="H4067" s="218" t="s">
        <v>6407</v>
      </c>
      <c r="I4067" s="212">
        <v>10</v>
      </c>
      <c r="J4067" s="208" t="s">
        <v>33</v>
      </c>
      <c r="K4067" s="470">
        <v>70000000</v>
      </c>
      <c r="L4067" s="215">
        <v>1</v>
      </c>
      <c r="M4067" s="213" t="s">
        <v>268</v>
      </c>
      <c r="N4067" s="218" t="s">
        <v>6408</v>
      </c>
      <c r="O4067" s="471" t="s">
        <v>127</v>
      </c>
      <c r="P4067" s="472" t="s">
        <v>127</v>
      </c>
      <c r="Q4067" s="213" t="s">
        <v>6400</v>
      </c>
    </row>
    <row r="4068" spans="1:17" ht="33.75" customHeight="1" x14ac:dyDescent="0.2">
      <c r="A4068" s="213" t="s">
        <v>6394</v>
      </c>
      <c r="B4068" s="213" t="s">
        <v>6395</v>
      </c>
      <c r="C4068" s="213" t="s">
        <v>6396</v>
      </c>
      <c r="D4068" s="213" t="s">
        <v>6397</v>
      </c>
      <c r="E4068" s="213" t="s">
        <v>6409</v>
      </c>
      <c r="F4068" s="218" t="s">
        <v>962</v>
      </c>
      <c r="G4068" s="213">
        <v>93151510</v>
      </c>
      <c r="H4068" s="218" t="s">
        <v>6410</v>
      </c>
      <c r="I4068" s="212">
        <v>10</v>
      </c>
      <c r="J4068" s="208" t="s">
        <v>33</v>
      </c>
      <c r="K4068" s="470">
        <v>7000000</v>
      </c>
      <c r="L4068" s="215">
        <v>1</v>
      </c>
      <c r="M4068" s="213" t="s">
        <v>268</v>
      </c>
      <c r="N4068" s="218" t="s">
        <v>6411</v>
      </c>
      <c r="O4068" s="471" t="s">
        <v>36</v>
      </c>
      <c r="P4068" s="472" t="s">
        <v>36</v>
      </c>
      <c r="Q4068" s="213" t="s">
        <v>6400</v>
      </c>
    </row>
    <row r="4069" spans="1:17" ht="58.5" customHeight="1" x14ac:dyDescent="0.2">
      <c r="A4069" s="261" t="s">
        <v>6394</v>
      </c>
      <c r="B4069" s="261" t="s">
        <v>6395</v>
      </c>
      <c r="C4069" s="261" t="s">
        <v>6396</v>
      </c>
      <c r="D4069" s="213" t="s">
        <v>6397</v>
      </c>
      <c r="E4069" s="261" t="s">
        <v>337</v>
      </c>
      <c r="F4069" s="473" t="s">
        <v>6314</v>
      </c>
      <c r="G4069" s="261">
        <v>72101500</v>
      </c>
      <c r="H4069" s="473" t="s">
        <v>6412</v>
      </c>
      <c r="I4069" s="212">
        <v>10</v>
      </c>
      <c r="J4069" s="208" t="s">
        <v>33</v>
      </c>
      <c r="K4069" s="470">
        <v>1300000000</v>
      </c>
      <c r="L4069" s="215">
        <v>1</v>
      </c>
      <c r="M4069" s="261" t="s">
        <v>268</v>
      </c>
      <c r="N4069" s="473" t="s">
        <v>12823</v>
      </c>
      <c r="O4069" s="471" t="s">
        <v>36</v>
      </c>
      <c r="P4069" s="472" t="s">
        <v>36</v>
      </c>
      <c r="Q4069" s="261" t="s">
        <v>2949</v>
      </c>
    </row>
    <row r="4070" spans="1:17" ht="39" customHeight="1" x14ac:dyDescent="0.2">
      <c r="A4070" s="354" t="s">
        <v>6413</v>
      </c>
      <c r="B4070" s="473" t="s">
        <v>6414</v>
      </c>
      <c r="C4070" s="261" t="s">
        <v>6396</v>
      </c>
      <c r="D4070" s="213" t="s">
        <v>6397</v>
      </c>
      <c r="E4070" s="261" t="s">
        <v>337</v>
      </c>
      <c r="F4070" s="473" t="s">
        <v>6314</v>
      </c>
      <c r="G4070" s="261">
        <v>72101500</v>
      </c>
      <c r="H4070" s="473" t="s">
        <v>6415</v>
      </c>
      <c r="I4070" s="212">
        <v>16</v>
      </c>
      <c r="J4070" s="208" t="s">
        <v>33</v>
      </c>
      <c r="K4070" s="470">
        <v>80000000</v>
      </c>
      <c r="L4070" s="215">
        <v>1</v>
      </c>
      <c r="M4070" s="261" t="s">
        <v>268</v>
      </c>
      <c r="N4070" s="473" t="s">
        <v>6416</v>
      </c>
      <c r="O4070" s="471" t="s">
        <v>36</v>
      </c>
      <c r="P4070" s="472" t="s">
        <v>36</v>
      </c>
      <c r="Q4070" s="261" t="s">
        <v>2949</v>
      </c>
    </row>
    <row r="4071" spans="1:17" ht="30.75" customHeight="1" x14ac:dyDescent="0.2">
      <c r="A4071" s="213" t="s">
        <v>6394</v>
      </c>
      <c r="B4071" s="213" t="s">
        <v>6395</v>
      </c>
      <c r="C4071" s="213" t="s">
        <v>2956</v>
      </c>
      <c r="D4071" s="213" t="s">
        <v>6417</v>
      </c>
      <c r="E4071" s="213" t="s">
        <v>6418</v>
      </c>
      <c r="F4071" s="218" t="s">
        <v>2981</v>
      </c>
      <c r="G4071" s="213">
        <v>90101801</v>
      </c>
      <c r="H4071" s="218" t="s">
        <v>6419</v>
      </c>
      <c r="I4071" s="212">
        <v>10</v>
      </c>
      <c r="J4071" s="208" t="s">
        <v>33</v>
      </c>
      <c r="K4071" s="470">
        <v>70000000</v>
      </c>
      <c r="L4071" s="215">
        <v>1</v>
      </c>
      <c r="M4071" s="213" t="s">
        <v>268</v>
      </c>
      <c r="N4071" s="218" t="s">
        <v>6420</v>
      </c>
      <c r="O4071" s="471" t="s">
        <v>68</v>
      </c>
      <c r="P4071" s="472" t="s">
        <v>68</v>
      </c>
      <c r="Q4071" s="213" t="s">
        <v>2966</v>
      </c>
    </row>
    <row r="4072" spans="1:17" ht="27.75" customHeight="1" x14ac:dyDescent="0.2">
      <c r="A4072" s="213" t="s">
        <v>6394</v>
      </c>
      <c r="B4072" s="213" t="s">
        <v>6395</v>
      </c>
      <c r="C4072" s="213" t="s">
        <v>2956</v>
      </c>
      <c r="D4072" s="213" t="s">
        <v>6417</v>
      </c>
      <c r="E4072" s="213" t="s">
        <v>6418</v>
      </c>
      <c r="F4072" s="218" t="s">
        <v>6421</v>
      </c>
      <c r="G4072" s="213">
        <v>90111501</v>
      </c>
      <c r="H4072" s="218" t="s">
        <v>6422</v>
      </c>
      <c r="I4072" s="212">
        <v>10</v>
      </c>
      <c r="J4072" s="208" t="s">
        <v>33</v>
      </c>
      <c r="K4072" s="470">
        <v>50000000</v>
      </c>
      <c r="L4072" s="215">
        <v>1</v>
      </c>
      <c r="M4072" s="213" t="s">
        <v>268</v>
      </c>
      <c r="N4072" s="218" t="s">
        <v>6423</v>
      </c>
      <c r="O4072" s="471" t="s">
        <v>68</v>
      </c>
      <c r="P4072" s="472" t="s">
        <v>68</v>
      </c>
      <c r="Q4072" s="213" t="s">
        <v>2966</v>
      </c>
    </row>
    <row r="4073" spans="1:17" ht="33" customHeight="1" x14ac:dyDescent="0.2">
      <c r="A4073" s="213" t="s">
        <v>6394</v>
      </c>
      <c r="B4073" s="213" t="s">
        <v>6395</v>
      </c>
      <c r="C4073" s="213" t="s">
        <v>2956</v>
      </c>
      <c r="D4073" s="213" t="s">
        <v>6417</v>
      </c>
      <c r="E4073" s="213" t="s">
        <v>239</v>
      </c>
      <c r="F4073" s="218" t="s">
        <v>5661</v>
      </c>
      <c r="G4073" s="213">
        <v>47101605</v>
      </c>
      <c r="H4073" s="218" t="s">
        <v>6424</v>
      </c>
      <c r="I4073" s="212">
        <v>10</v>
      </c>
      <c r="J4073" s="208" t="s">
        <v>33</v>
      </c>
      <c r="K4073" s="470">
        <v>80000000</v>
      </c>
      <c r="L4073" s="215">
        <v>1</v>
      </c>
      <c r="M4073" s="213" t="s">
        <v>126</v>
      </c>
      <c r="N4073" s="218" t="s">
        <v>6425</v>
      </c>
      <c r="O4073" s="471" t="s">
        <v>36</v>
      </c>
      <c r="P4073" s="472" t="s">
        <v>36</v>
      </c>
      <c r="Q4073" s="213" t="s">
        <v>2949</v>
      </c>
    </row>
    <row r="4074" spans="1:17" ht="35.25" customHeight="1" x14ac:dyDescent="0.2">
      <c r="A4074" s="213" t="s">
        <v>6394</v>
      </c>
      <c r="B4074" s="213" t="s">
        <v>6395</v>
      </c>
      <c r="C4074" s="213" t="s">
        <v>2956</v>
      </c>
      <c r="D4074" s="213" t="s">
        <v>6426</v>
      </c>
      <c r="E4074" s="213" t="s">
        <v>373</v>
      </c>
      <c r="F4074" s="218" t="s">
        <v>3032</v>
      </c>
      <c r="G4074" s="213">
        <v>72154300</v>
      </c>
      <c r="H4074" s="218" t="s">
        <v>6427</v>
      </c>
      <c r="I4074" s="212">
        <v>10</v>
      </c>
      <c r="J4074" s="208" t="s">
        <v>33</v>
      </c>
      <c r="K4074" s="470">
        <v>180000000</v>
      </c>
      <c r="L4074" s="215">
        <v>1</v>
      </c>
      <c r="M4074" s="213" t="s">
        <v>268</v>
      </c>
      <c r="N4074" s="218" t="s">
        <v>6428</v>
      </c>
      <c r="O4074" s="471" t="s">
        <v>36</v>
      </c>
      <c r="P4074" s="472" t="s">
        <v>36</v>
      </c>
      <c r="Q4074" s="213" t="s">
        <v>2996</v>
      </c>
    </row>
    <row r="4075" spans="1:17" ht="30" customHeight="1" x14ac:dyDescent="0.2">
      <c r="A4075" s="213" t="s">
        <v>6394</v>
      </c>
      <c r="B4075" s="213" t="s">
        <v>6395</v>
      </c>
      <c r="C4075" s="213" t="s">
        <v>2956</v>
      </c>
      <c r="D4075" s="213" t="s">
        <v>6426</v>
      </c>
      <c r="E4075" s="213" t="s">
        <v>373</v>
      </c>
      <c r="F4075" s="218" t="s">
        <v>3032</v>
      </c>
      <c r="G4075" s="213">
        <v>72101511</v>
      </c>
      <c r="H4075" s="218" t="s">
        <v>6429</v>
      </c>
      <c r="I4075" s="212">
        <v>10</v>
      </c>
      <c r="J4075" s="208" t="s">
        <v>33</v>
      </c>
      <c r="K4075" s="470">
        <v>50000000</v>
      </c>
      <c r="L4075" s="215">
        <v>1</v>
      </c>
      <c r="M4075" s="213" t="s">
        <v>268</v>
      </c>
      <c r="N4075" s="218" t="s">
        <v>6430</v>
      </c>
      <c r="O4075" s="471" t="s">
        <v>67</v>
      </c>
      <c r="P4075" s="472" t="s">
        <v>67</v>
      </c>
      <c r="Q4075" s="213" t="s">
        <v>2996</v>
      </c>
    </row>
    <row r="4076" spans="1:17" ht="31.5" customHeight="1" x14ac:dyDescent="0.2">
      <c r="A4076" s="213" t="s">
        <v>6394</v>
      </c>
      <c r="B4076" s="213" t="s">
        <v>6395</v>
      </c>
      <c r="C4076" s="213" t="s">
        <v>2956</v>
      </c>
      <c r="D4076" s="213" t="s">
        <v>6426</v>
      </c>
      <c r="E4076" s="213" t="s">
        <v>6431</v>
      </c>
      <c r="F4076" s="218" t="s">
        <v>3158</v>
      </c>
      <c r="G4076" s="213">
        <v>47101500</v>
      </c>
      <c r="H4076" s="218" t="s">
        <v>6432</v>
      </c>
      <c r="I4076" s="212">
        <v>10</v>
      </c>
      <c r="J4076" s="208" t="s">
        <v>33</v>
      </c>
      <c r="K4076" s="470">
        <v>60000000</v>
      </c>
      <c r="L4076" s="215">
        <v>1</v>
      </c>
      <c r="M4076" s="213" t="s">
        <v>140</v>
      </c>
      <c r="N4076" s="218" t="s">
        <v>6433</v>
      </c>
      <c r="O4076" s="471" t="s">
        <v>79</v>
      </c>
      <c r="P4076" s="472" t="s">
        <v>79</v>
      </c>
      <c r="Q4076" s="213" t="s">
        <v>2996</v>
      </c>
    </row>
    <row r="4077" spans="1:17" ht="27" customHeight="1" x14ac:dyDescent="0.2">
      <c r="A4077" s="213" t="s">
        <v>6394</v>
      </c>
      <c r="B4077" s="213" t="s">
        <v>6395</v>
      </c>
      <c r="C4077" s="213" t="s">
        <v>976</v>
      </c>
      <c r="D4077" s="213" t="s">
        <v>6426</v>
      </c>
      <c r="E4077" s="213" t="s">
        <v>232</v>
      </c>
      <c r="F4077" s="218" t="s">
        <v>2964</v>
      </c>
      <c r="G4077" s="213">
        <v>15101506</v>
      </c>
      <c r="H4077" s="218" t="s">
        <v>6434</v>
      </c>
      <c r="I4077" s="212">
        <v>10</v>
      </c>
      <c r="J4077" s="208" t="s">
        <v>230</v>
      </c>
      <c r="K4077" s="470">
        <v>1014000000</v>
      </c>
      <c r="L4077" s="215">
        <v>1</v>
      </c>
      <c r="M4077" s="213" t="s">
        <v>269</v>
      </c>
      <c r="N4077" s="218" t="s">
        <v>6435</v>
      </c>
      <c r="O4077" s="471" t="s">
        <v>68</v>
      </c>
      <c r="P4077" s="472" t="s">
        <v>68</v>
      </c>
      <c r="Q4077" s="213" t="s">
        <v>2966</v>
      </c>
    </row>
    <row r="4078" spans="1:17" ht="35.25" customHeight="1" x14ac:dyDescent="0.2">
      <c r="A4078" s="213" t="s">
        <v>6394</v>
      </c>
      <c r="B4078" s="213" t="s">
        <v>6395</v>
      </c>
      <c r="C4078" s="213" t="s">
        <v>976</v>
      </c>
      <c r="D4078" s="213" t="s">
        <v>6426</v>
      </c>
      <c r="E4078" s="213" t="s">
        <v>373</v>
      </c>
      <c r="F4078" s="218" t="s">
        <v>1603</v>
      </c>
      <c r="G4078" s="213">
        <v>78181500</v>
      </c>
      <c r="H4078" s="218" t="s">
        <v>6436</v>
      </c>
      <c r="I4078" s="212">
        <v>10</v>
      </c>
      <c r="J4078" s="208" t="s">
        <v>230</v>
      </c>
      <c r="K4078" s="470">
        <v>1704000000</v>
      </c>
      <c r="L4078" s="215">
        <v>1</v>
      </c>
      <c r="M4078" s="213" t="s">
        <v>268</v>
      </c>
      <c r="N4078" s="218" t="s">
        <v>6437</v>
      </c>
      <c r="O4078" s="471" t="s">
        <v>67</v>
      </c>
      <c r="P4078" s="472" t="s">
        <v>67</v>
      </c>
      <c r="Q4078" s="213" t="s">
        <v>2966</v>
      </c>
    </row>
    <row r="4079" spans="1:17" s="59" customFormat="1" ht="27.75" customHeight="1" x14ac:dyDescent="0.2">
      <c r="A4079" s="213" t="s">
        <v>6394</v>
      </c>
      <c r="B4079" s="213" t="s">
        <v>6395</v>
      </c>
      <c r="C4079" s="213" t="s">
        <v>976</v>
      </c>
      <c r="D4079" s="213" t="s">
        <v>6426</v>
      </c>
      <c r="E4079" s="213" t="s">
        <v>261</v>
      </c>
      <c r="F4079" s="218" t="s">
        <v>3359</v>
      </c>
      <c r="G4079" s="213">
        <v>25172504</v>
      </c>
      <c r="H4079" s="218" t="s">
        <v>6438</v>
      </c>
      <c r="I4079" s="212">
        <v>10</v>
      </c>
      <c r="J4079" s="208" t="s">
        <v>230</v>
      </c>
      <c r="K4079" s="470">
        <v>310500000</v>
      </c>
      <c r="L4079" s="215">
        <v>1</v>
      </c>
      <c r="M4079" s="213" t="s">
        <v>34</v>
      </c>
      <c r="N4079" s="218" t="s">
        <v>6439</v>
      </c>
      <c r="O4079" s="471" t="s">
        <v>67</v>
      </c>
      <c r="P4079" s="472" t="s">
        <v>67</v>
      </c>
      <c r="Q4079" s="213" t="s">
        <v>2949</v>
      </c>
    </row>
    <row r="4080" spans="1:17" s="59" customFormat="1" ht="27.75" customHeight="1" x14ac:dyDescent="0.2">
      <c r="A4080" s="213" t="s">
        <v>6394</v>
      </c>
      <c r="B4080" s="213" t="s">
        <v>6395</v>
      </c>
      <c r="C4080" s="213" t="s">
        <v>976</v>
      </c>
      <c r="D4080" s="213" t="s">
        <v>6426</v>
      </c>
      <c r="E4080" s="213" t="s">
        <v>367</v>
      </c>
      <c r="F4080" s="218" t="s">
        <v>2989</v>
      </c>
      <c r="G4080" s="213">
        <v>84131600</v>
      </c>
      <c r="H4080" s="218" t="s">
        <v>6440</v>
      </c>
      <c r="I4080" s="212">
        <v>10</v>
      </c>
      <c r="J4080" s="208" t="s">
        <v>230</v>
      </c>
      <c r="K4080" s="470">
        <v>360000000</v>
      </c>
      <c r="L4080" s="215">
        <v>1</v>
      </c>
      <c r="M4080" s="213" t="s">
        <v>268</v>
      </c>
      <c r="N4080" s="218" t="s">
        <v>6441</v>
      </c>
      <c r="O4080" s="471" t="s">
        <v>35</v>
      </c>
      <c r="P4080" s="472" t="s">
        <v>35</v>
      </c>
      <c r="Q4080" s="213" t="s">
        <v>2996</v>
      </c>
    </row>
    <row r="4081" spans="1:17" s="59" customFormat="1" ht="27.75" customHeight="1" x14ac:dyDescent="0.2">
      <c r="A4081" s="213" t="s">
        <v>6394</v>
      </c>
      <c r="B4081" s="213" t="s">
        <v>6395</v>
      </c>
      <c r="C4081" s="213" t="s">
        <v>976</v>
      </c>
      <c r="D4081" s="213" t="s">
        <v>6426</v>
      </c>
      <c r="E4081" s="213" t="s">
        <v>6442</v>
      </c>
      <c r="F4081" s="218" t="s">
        <v>5758</v>
      </c>
      <c r="G4081" s="213">
        <v>78181505</v>
      </c>
      <c r="H4081" s="218" t="s">
        <v>6443</v>
      </c>
      <c r="I4081" s="212">
        <v>10</v>
      </c>
      <c r="J4081" s="208" t="s">
        <v>33</v>
      </c>
      <c r="K4081" s="470">
        <v>75720000</v>
      </c>
      <c r="L4081" s="215">
        <v>1</v>
      </c>
      <c r="M4081" s="213" t="s">
        <v>268</v>
      </c>
      <c r="N4081" s="218" t="s">
        <v>6444</v>
      </c>
      <c r="O4081" s="471" t="s">
        <v>35</v>
      </c>
      <c r="P4081" s="472" t="s">
        <v>35</v>
      </c>
      <c r="Q4081" s="213" t="s">
        <v>2996</v>
      </c>
    </row>
    <row r="4082" spans="1:17" s="59" customFormat="1" ht="29.25" customHeight="1" x14ac:dyDescent="0.2">
      <c r="A4082" s="213" t="s">
        <v>6394</v>
      </c>
      <c r="B4082" s="213" t="s">
        <v>6395</v>
      </c>
      <c r="C4082" s="213" t="s">
        <v>2956</v>
      </c>
      <c r="D4082" s="213" t="s">
        <v>6426</v>
      </c>
      <c r="E4082" s="213" t="s">
        <v>228</v>
      </c>
      <c r="F4082" s="218" t="s">
        <v>2958</v>
      </c>
      <c r="G4082" s="213">
        <v>14111507</v>
      </c>
      <c r="H4082" s="218" t="s">
        <v>6445</v>
      </c>
      <c r="I4082" s="212">
        <v>10</v>
      </c>
      <c r="J4082" s="208" t="s">
        <v>230</v>
      </c>
      <c r="K4082" s="470">
        <v>60000000</v>
      </c>
      <c r="L4082" s="215">
        <v>1</v>
      </c>
      <c r="M4082" s="213" t="s">
        <v>140</v>
      </c>
      <c r="N4082" s="218" t="s">
        <v>6446</v>
      </c>
      <c r="O4082" s="471" t="s">
        <v>35</v>
      </c>
      <c r="P4082" s="472" t="s">
        <v>35</v>
      </c>
      <c r="Q4082" s="213" t="s">
        <v>2949</v>
      </c>
    </row>
    <row r="4083" spans="1:17" s="59" customFormat="1" ht="36" customHeight="1" x14ac:dyDescent="0.2">
      <c r="A4083" s="213" t="s">
        <v>6394</v>
      </c>
      <c r="B4083" s="213" t="s">
        <v>6395</v>
      </c>
      <c r="C4083" s="213" t="s">
        <v>2956</v>
      </c>
      <c r="D4083" s="213" t="s">
        <v>6426</v>
      </c>
      <c r="E4083" s="213" t="s">
        <v>232</v>
      </c>
      <c r="F4083" s="218" t="s">
        <v>2964</v>
      </c>
      <c r="G4083" s="213">
        <v>15101506</v>
      </c>
      <c r="H4083" s="218" t="s">
        <v>6447</v>
      </c>
      <c r="I4083" s="212">
        <v>10</v>
      </c>
      <c r="J4083" s="208" t="s">
        <v>33</v>
      </c>
      <c r="K4083" s="470">
        <v>50000000</v>
      </c>
      <c r="L4083" s="215">
        <v>1</v>
      </c>
      <c r="M4083" s="213" t="s">
        <v>269</v>
      </c>
      <c r="N4083" s="218" t="s">
        <v>6448</v>
      </c>
      <c r="O4083" s="471" t="s">
        <v>35</v>
      </c>
      <c r="P4083" s="472" t="s">
        <v>35</v>
      </c>
      <c r="Q4083" s="213" t="s">
        <v>2966</v>
      </c>
    </row>
    <row r="4084" spans="1:17" s="59" customFormat="1" ht="20.100000000000001" customHeight="1" x14ac:dyDescent="0.2">
      <c r="A4084" s="213" t="s">
        <v>6394</v>
      </c>
      <c r="B4084" s="213" t="s">
        <v>6395</v>
      </c>
      <c r="C4084" s="213" t="s">
        <v>976</v>
      </c>
      <c r="D4084" s="213" t="s">
        <v>6426</v>
      </c>
      <c r="E4084" s="213" t="s">
        <v>239</v>
      </c>
      <c r="F4084" s="218" t="s">
        <v>5661</v>
      </c>
      <c r="G4084" s="213">
        <v>15111700</v>
      </c>
      <c r="H4084" s="218" t="s">
        <v>6449</v>
      </c>
      <c r="I4084" s="212">
        <v>10</v>
      </c>
      <c r="J4084" s="208" t="s">
        <v>33</v>
      </c>
      <c r="K4084" s="470">
        <v>4500000</v>
      </c>
      <c r="L4084" s="215">
        <v>1</v>
      </c>
      <c r="M4084" s="213" t="s">
        <v>6450</v>
      </c>
      <c r="N4084" s="218" t="s">
        <v>6451</v>
      </c>
      <c r="O4084" s="471" t="s">
        <v>68</v>
      </c>
      <c r="P4084" s="472" t="s">
        <v>68</v>
      </c>
      <c r="Q4084" s="213" t="s">
        <v>2966</v>
      </c>
    </row>
    <row r="4085" spans="1:17" s="59" customFormat="1" ht="29.25" customHeight="1" x14ac:dyDescent="0.2">
      <c r="A4085" s="213" t="s">
        <v>6394</v>
      </c>
      <c r="B4085" s="213" t="s">
        <v>6395</v>
      </c>
      <c r="C4085" s="213" t="s">
        <v>989</v>
      </c>
      <c r="D4085" s="213" t="s">
        <v>6452</v>
      </c>
      <c r="E4085" s="213" t="s">
        <v>6453</v>
      </c>
      <c r="F4085" s="218" t="s">
        <v>406</v>
      </c>
      <c r="G4085" s="213">
        <v>90111503</v>
      </c>
      <c r="H4085" s="218" t="s">
        <v>6454</v>
      </c>
      <c r="I4085" s="212">
        <v>10</v>
      </c>
      <c r="J4085" s="208" t="s">
        <v>33</v>
      </c>
      <c r="K4085" s="470">
        <v>50000000</v>
      </c>
      <c r="L4085" s="215">
        <v>1</v>
      </c>
      <c r="M4085" s="213" t="s">
        <v>268</v>
      </c>
      <c r="N4085" s="218" t="s">
        <v>6455</v>
      </c>
      <c r="O4085" s="471" t="s">
        <v>67</v>
      </c>
      <c r="P4085" s="472" t="s">
        <v>67</v>
      </c>
      <c r="Q4085" s="213" t="s">
        <v>2986</v>
      </c>
    </row>
    <row r="4086" spans="1:17" s="59" customFormat="1" ht="26.25" customHeight="1" x14ac:dyDescent="0.2">
      <c r="A4086" s="213" t="s">
        <v>6394</v>
      </c>
      <c r="B4086" s="213" t="s">
        <v>6395</v>
      </c>
      <c r="C4086" s="213" t="s">
        <v>989</v>
      </c>
      <c r="D4086" s="213" t="s">
        <v>6452</v>
      </c>
      <c r="E4086" s="213" t="s">
        <v>6456</v>
      </c>
      <c r="F4086" s="218" t="s">
        <v>1621</v>
      </c>
      <c r="G4086" s="213">
        <v>78111800</v>
      </c>
      <c r="H4086" s="218" t="s">
        <v>6457</v>
      </c>
      <c r="I4086" s="212">
        <v>10</v>
      </c>
      <c r="J4086" s="208" t="s">
        <v>33</v>
      </c>
      <c r="K4086" s="470">
        <v>40000000</v>
      </c>
      <c r="L4086" s="215">
        <v>1</v>
      </c>
      <c r="M4086" s="213" t="s">
        <v>268</v>
      </c>
      <c r="N4086" s="218" t="s">
        <v>6458</v>
      </c>
      <c r="O4086" s="471" t="s">
        <v>67</v>
      </c>
      <c r="P4086" s="472" t="s">
        <v>67</v>
      </c>
      <c r="Q4086" s="213" t="s">
        <v>2986</v>
      </c>
    </row>
    <row r="4087" spans="1:17" s="120" customFormat="1" ht="45" customHeight="1" x14ac:dyDescent="0.2">
      <c r="A4087" s="213" t="s">
        <v>6394</v>
      </c>
      <c r="B4087" s="213" t="s">
        <v>6395</v>
      </c>
      <c r="C4087" s="213" t="s">
        <v>989</v>
      </c>
      <c r="D4087" s="213" t="s">
        <v>6452</v>
      </c>
      <c r="E4087" s="213" t="s">
        <v>359</v>
      </c>
      <c r="F4087" s="218" t="s">
        <v>360</v>
      </c>
      <c r="G4087" s="213">
        <v>78102200</v>
      </c>
      <c r="H4087" s="218" t="s">
        <v>6459</v>
      </c>
      <c r="I4087" s="212">
        <v>10</v>
      </c>
      <c r="J4087" s="208" t="s">
        <v>230</v>
      </c>
      <c r="K4087" s="470">
        <v>10000000</v>
      </c>
      <c r="L4087" s="215">
        <v>1</v>
      </c>
      <c r="M4087" s="213" t="s">
        <v>268</v>
      </c>
      <c r="N4087" s="218" t="s">
        <v>6460</v>
      </c>
      <c r="O4087" s="471" t="s">
        <v>67</v>
      </c>
      <c r="P4087" s="472" t="s">
        <v>67</v>
      </c>
      <c r="Q4087" s="213" t="s">
        <v>6400</v>
      </c>
    </row>
    <row r="4088" spans="1:17" s="59" customFormat="1" ht="41.25" customHeight="1" x14ac:dyDescent="0.2">
      <c r="A4088" s="213" t="s">
        <v>6394</v>
      </c>
      <c r="B4088" s="213" t="s">
        <v>6395</v>
      </c>
      <c r="C4088" s="213" t="s">
        <v>2953</v>
      </c>
      <c r="D4088" s="213" t="s">
        <v>6461</v>
      </c>
      <c r="E4088" s="213" t="s">
        <v>6462</v>
      </c>
      <c r="F4088" s="218" t="s">
        <v>2994</v>
      </c>
      <c r="G4088" s="213">
        <v>80131503</v>
      </c>
      <c r="H4088" s="218" t="s">
        <v>6463</v>
      </c>
      <c r="I4088" s="212">
        <v>10</v>
      </c>
      <c r="J4088" s="208" t="s">
        <v>230</v>
      </c>
      <c r="K4088" s="470">
        <v>42720000</v>
      </c>
      <c r="L4088" s="215">
        <v>1</v>
      </c>
      <c r="M4088" s="213" t="s">
        <v>268</v>
      </c>
      <c r="N4088" s="218" t="s">
        <v>6464</v>
      </c>
      <c r="O4088" s="471" t="s">
        <v>67</v>
      </c>
      <c r="P4088" s="472" t="s">
        <v>67</v>
      </c>
      <c r="Q4088" s="213" t="s">
        <v>2996</v>
      </c>
    </row>
    <row r="4089" spans="1:17" s="120" customFormat="1" ht="36.75" customHeight="1" x14ac:dyDescent="0.2">
      <c r="A4089" s="213" t="s">
        <v>6394</v>
      </c>
      <c r="B4089" s="213" t="s">
        <v>6395</v>
      </c>
      <c r="C4089" s="213" t="s">
        <v>6396</v>
      </c>
      <c r="D4089" s="213" t="s">
        <v>6397</v>
      </c>
      <c r="E4089" s="213" t="s">
        <v>6462</v>
      </c>
      <c r="F4089" s="218" t="s">
        <v>2994</v>
      </c>
      <c r="G4089" s="213">
        <v>80131503</v>
      </c>
      <c r="H4089" s="218" t="s">
        <v>6465</v>
      </c>
      <c r="I4089" s="212">
        <v>10</v>
      </c>
      <c r="J4089" s="208" t="s">
        <v>33</v>
      </c>
      <c r="K4089" s="470">
        <v>52960000</v>
      </c>
      <c r="L4089" s="215">
        <v>1</v>
      </c>
      <c r="M4089" s="213" t="s">
        <v>268</v>
      </c>
      <c r="N4089" s="218" t="s">
        <v>6466</v>
      </c>
      <c r="O4089" s="471" t="s">
        <v>68</v>
      </c>
      <c r="P4089" s="472" t="s">
        <v>68</v>
      </c>
      <c r="Q4089" s="213" t="s">
        <v>2996</v>
      </c>
    </row>
    <row r="4090" spans="1:17" s="59" customFormat="1" ht="26.25" customHeight="1" x14ac:dyDescent="0.2">
      <c r="A4090" s="213" t="s">
        <v>6394</v>
      </c>
      <c r="B4090" s="213" t="s">
        <v>6395</v>
      </c>
      <c r="C4090" s="213" t="s">
        <v>6396</v>
      </c>
      <c r="D4090" s="213" t="s">
        <v>6397</v>
      </c>
      <c r="E4090" s="213" t="s">
        <v>6462</v>
      </c>
      <c r="F4090" s="218" t="s">
        <v>2994</v>
      </c>
      <c r="G4090" s="213">
        <v>80131503</v>
      </c>
      <c r="H4090" s="218" t="s">
        <v>6467</v>
      </c>
      <c r="I4090" s="212">
        <v>10</v>
      </c>
      <c r="J4090" s="208" t="s">
        <v>33</v>
      </c>
      <c r="K4090" s="470">
        <v>81230000</v>
      </c>
      <c r="L4090" s="215">
        <v>1</v>
      </c>
      <c r="M4090" s="213"/>
      <c r="N4090" s="218" t="s">
        <v>6468</v>
      </c>
      <c r="O4090" s="471" t="s">
        <v>68</v>
      </c>
      <c r="P4090" s="472" t="s">
        <v>68</v>
      </c>
      <c r="Q4090" s="213" t="s">
        <v>2996</v>
      </c>
    </row>
    <row r="4091" spans="1:17" s="59" customFormat="1" ht="34.5" customHeight="1" x14ac:dyDescent="0.2">
      <c r="A4091" s="213" t="s">
        <v>6394</v>
      </c>
      <c r="B4091" s="213" t="s">
        <v>6395</v>
      </c>
      <c r="C4091" s="213" t="s">
        <v>2956</v>
      </c>
      <c r="D4091" s="213" t="s">
        <v>6417</v>
      </c>
      <c r="E4091" s="213" t="s">
        <v>6469</v>
      </c>
      <c r="F4091" s="218" t="s">
        <v>1028</v>
      </c>
      <c r="G4091" s="213">
        <v>11111700</v>
      </c>
      <c r="H4091" s="218" t="s">
        <v>6470</v>
      </c>
      <c r="I4091" s="212">
        <v>10</v>
      </c>
      <c r="J4091" s="208" t="s">
        <v>33</v>
      </c>
      <c r="K4091" s="470">
        <v>500000</v>
      </c>
      <c r="L4091" s="215">
        <v>1</v>
      </c>
      <c r="M4091" s="213" t="s">
        <v>126</v>
      </c>
      <c r="N4091" s="218" t="s">
        <v>6470</v>
      </c>
      <c r="O4091" s="471" t="s">
        <v>36</v>
      </c>
      <c r="P4091" s="472" t="s">
        <v>36</v>
      </c>
      <c r="Q4091" s="213" t="s">
        <v>2949</v>
      </c>
    </row>
    <row r="4092" spans="1:17" s="59" customFormat="1" ht="39" customHeight="1" x14ac:dyDescent="0.2">
      <c r="A4092" s="213" t="s">
        <v>6394</v>
      </c>
      <c r="B4092" s="213" t="s">
        <v>6395</v>
      </c>
      <c r="C4092" s="213" t="s">
        <v>2956</v>
      </c>
      <c r="D4092" s="213" t="s">
        <v>6417</v>
      </c>
      <c r="E4092" s="213" t="s">
        <v>239</v>
      </c>
      <c r="F4092" s="218" t="s">
        <v>5653</v>
      </c>
      <c r="G4092" s="213">
        <v>31211500</v>
      </c>
      <c r="H4092" s="218" t="s">
        <v>6471</v>
      </c>
      <c r="I4092" s="212">
        <v>10</v>
      </c>
      <c r="J4092" s="208" t="s">
        <v>33</v>
      </c>
      <c r="K4092" s="470">
        <v>15000000</v>
      </c>
      <c r="L4092" s="215">
        <v>1</v>
      </c>
      <c r="M4092" s="213" t="s">
        <v>269</v>
      </c>
      <c r="N4092" s="218" t="s">
        <v>6472</v>
      </c>
      <c r="O4092" s="471" t="s">
        <v>36</v>
      </c>
      <c r="P4092" s="472" t="s">
        <v>36</v>
      </c>
      <c r="Q4092" s="213" t="s">
        <v>2949</v>
      </c>
    </row>
    <row r="4093" spans="1:17" s="59" customFormat="1" ht="27.75" customHeight="1" x14ac:dyDescent="0.2">
      <c r="A4093" s="213" t="s">
        <v>6394</v>
      </c>
      <c r="B4093" s="213" t="s">
        <v>6395</v>
      </c>
      <c r="C4093" s="213" t="s">
        <v>2956</v>
      </c>
      <c r="D4093" s="213" t="s">
        <v>6417</v>
      </c>
      <c r="E4093" s="213" t="s">
        <v>261</v>
      </c>
      <c r="F4093" s="218" t="s">
        <v>2969</v>
      </c>
      <c r="G4093" s="213">
        <v>31401501</v>
      </c>
      <c r="H4093" s="218" t="s">
        <v>6473</v>
      </c>
      <c r="I4093" s="212">
        <v>10</v>
      </c>
      <c r="J4093" s="208" t="s">
        <v>33</v>
      </c>
      <c r="K4093" s="470">
        <v>4000000</v>
      </c>
      <c r="L4093" s="215">
        <v>1</v>
      </c>
      <c r="M4093" s="213" t="s">
        <v>140</v>
      </c>
      <c r="N4093" s="218" t="s">
        <v>6474</v>
      </c>
      <c r="O4093" s="471" t="s">
        <v>36</v>
      </c>
      <c r="P4093" s="472" t="s">
        <v>36</v>
      </c>
      <c r="Q4093" s="213" t="s">
        <v>2966</v>
      </c>
    </row>
    <row r="4094" spans="1:17" s="59" customFormat="1" ht="36" customHeight="1" x14ac:dyDescent="0.2">
      <c r="A4094" s="213" t="s">
        <v>6394</v>
      </c>
      <c r="B4094" s="213" t="s">
        <v>6395</v>
      </c>
      <c r="C4094" s="213" t="s">
        <v>2956</v>
      </c>
      <c r="D4094" s="213" t="s">
        <v>6417</v>
      </c>
      <c r="E4094" s="213" t="s">
        <v>6475</v>
      </c>
      <c r="F4094" s="218" t="s">
        <v>5683</v>
      </c>
      <c r="G4094" s="213">
        <v>30171706</v>
      </c>
      <c r="H4094" s="218" t="s">
        <v>6476</v>
      </c>
      <c r="I4094" s="212">
        <v>10</v>
      </c>
      <c r="J4094" s="208" t="s">
        <v>33</v>
      </c>
      <c r="K4094" s="470">
        <v>3500000</v>
      </c>
      <c r="L4094" s="215">
        <v>1</v>
      </c>
      <c r="M4094" s="213" t="s">
        <v>6477</v>
      </c>
      <c r="N4094" s="218" t="s">
        <v>6478</v>
      </c>
      <c r="O4094" s="471" t="s">
        <v>36</v>
      </c>
      <c r="P4094" s="472" t="s">
        <v>36</v>
      </c>
      <c r="Q4094" s="213" t="s">
        <v>2966</v>
      </c>
    </row>
    <row r="4095" spans="1:17" s="59" customFormat="1" ht="30" customHeight="1" x14ac:dyDescent="0.2">
      <c r="A4095" s="213" t="s">
        <v>6394</v>
      </c>
      <c r="B4095" s="213" t="s">
        <v>6395</v>
      </c>
      <c r="C4095" s="213" t="s">
        <v>2956</v>
      </c>
      <c r="D4095" s="213" t="s">
        <v>6417</v>
      </c>
      <c r="E4095" s="213" t="s">
        <v>315</v>
      </c>
      <c r="F4095" s="218" t="s">
        <v>316</v>
      </c>
      <c r="G4095" s="213">
        <v>27112000</v>
      </c>
      <c r="H4095" s="218" t="s">
        <v>6479</v>
      </c>
      <c r="I4095" s="212">
        <v>10</v>
      </c>
      <c r="J4095" s="208" t="s">
        <v>33</v>
      </c>
      <c r="K4095" s="470">
        <v>5000000</v>
      </c>
      <c r="L4095" s="215">
        <v>1</v>
      </c>
      <c r="M4095" s="213" t="s">
        <v>140</v>
      </c>
      <c r="N4095" s="218" t="s">
        <v>6480</v>
      </c>
      <c r="O4095" s="471" t="s">
        <v>36</v>
      </c>
      <c r="P4095" s="472" t="s">
        <v>36</v>
      </c>
      <c r="Q4095" s="213" t="s">
        <v>2949</v>
      </c>
    </row>
    <row r="4096" spans="1:17" s="59" customFormat="1" ht="27.75" customHeight="1" x14ac:dyDescent="0.2">
      <c r="A4096" s="213" t="s">
        <v>6394</v>
      </c>
      <c r="B4096" s="213" t="s">
        <v>6395</v>
      </c>
      <c r="C4096" s="213" t="s">
        <v>2956</v>
      </c>
      <c r="D4096" s="213" t="s">
        <v>6417</v>
      </c>
      <c r="E4096" s="213" t="s">
        <v>6481</v>
      </c>
      <c r="F4096" s="218" t="s">
        <v>5694</v>
      </c>
      <c r="G4096" s="213">
        <v>27112014</v>
      </c>
      <c r="H4096" s="218" t="s">
        <v>6482</v>
      </c>
      <c r="I4096" s="212">
        <v>10</v>
      </c>
      <c r="J4096" s="208" t="s">
        <v>33</v>
      </c>
      <c r="K4096" s="470">
        <v>7000000</v>
      </c>
      <c r="L4096" s="215">
        <v>1</v>
      </c>
      <c r="M4096" s="213" t="s">
        <v>34</v>
      </c>
      <c r="N4096" s="218" t="s">
        <v>6482</v>
      </c>
      <c r="O4096" s="471" t="s">
        <v>79</v>
      </c>
      <c r="P4096" s="472" t="s">
        <v>79</v>
      </c>
      <c r="Q4096" s="213" t="s">
        <v>2949</v>
      </c>
    </row>
    <row r="4097" spans="1:17" s="59" customFormat="1" ht="27" customHeight="1" x14ac:dyDescent="0.2">
      <c r="A4097" s="213" t="s">
        <v>6394</v>
      </c>
      <c r="B4097" s="213" t="s">
        <v>6395</v>
      </c>
      <c r="C4097" s="213" t="s">
        <v>2956</v>
      </c>
      <c r="D4097" s="213" t="s">
        <v>6417</v>
      </c>
      <c r="E4097" s="213" t="s">
        <v>333</v>
      </c>
      <c r="F4097" s="218" t="s">
        <v>5599</v>
      </c>
      <c r="G4097" s="213">
        <v>26101100</v>
      </c>
      <c r="H4097" s="218" t="s">
        <v>6483</v>
      </c>
      <c r="I4097" s="212">
        <v>10</v>
      </c>
      <c r="J4097" s="208" t="s">
        <v>33</v>
      </c>
      <c r="K4097" s="470">
        <v>20000000</v>
      </c>
      <c r="L4097" s="215">
        <v>1</v>
      </c>
      <c r="M4097" s="213" t="s">
        <v>34</v>
      </c>
      <c r="N4097" s="218" t="s">
        <v>6484</v>
      </c>
      <c r="O4097" s="471" t="s">
        <v>79</v>
      </c>
      <c r="P4097" s="472" t="s">
        <v>79</v>
      </c>
      <c r="Q4097" s="213" t="s">
        <v>2949</v>
      </c>
    </row>
    <row r="4098" spans="1:17" s="59" customFormat="1" ht="28.5" customHeight="1" x14ac:dyDescent="0.2">
      <c r="A4098" s="213" t="s">
        <v>6394</v>
      </c>
      <c r="B4098" s="213" t="s">
        <v>6395</v>
      </c>
      <c r="C4098" s="213" t="s">
        <v>2956</v>
      </c>
      <c r="D4098" s="213" t="s">
        <v>6417</v>
      </c>
      <c r="E4098" s="213" t="s">
        <v>109</v>
      </c>
      <c r="F4098" s="218" t="s">
        <v>6485</v>
      </c>
      <c r="G4098" s="213">
        <v>50161500</v>
      </c>
      <c r="H4098" s="218" t="s">
        <v>6486</v>
      </c>
      <c r="I4098" s="212">
        <v>10</v>
      </c>
      <c r="J4098" s="208" t="s">
        <v>33</v>
      </c>
      <c r="K4098" s="470">
        <v>12000000</v>
      </c>
      <c r="L4098" s="215">
        <v>1</v>
      </c>
      <c r="M4098" s="213" t="s">
        <v>34</v>
      </c>
      <c r="N4098" s="218" t="s">
        <v>6487</v>
      </c>
      <c r="O4098" s="471" t="s">
        <v>35</v>
      </c>
      <c r="P4098" s="472" t="s">
        <v>35</v>
      </c>
      <c r="Q4098" s="213" t="s">
        <v>2949</v>
      </c>
    </row>
    <row r="4099" spans="1:17" s="59" customFormat="1" ht="30.75" customHeight="1" x14ac:dyDescent="0.2">
      <c r="A4099" s="213" t="s">
        <v>6394</v>
      </c>
      <c r="B4099" s="213" t="s">
        <v>6395</v>
      </c>
      <c r="C4099" s="213" t="s">
        <v>2956</v>
      </c>
      <c r="D4099" s="213" t="s">
        <v>6417</v>
      </c>
      <c r="E4099" s="213" t="s">
        <v>6488</v>
      </c>
      <c r="F4099" s="218" t="s">
        <v>6489</v>
      </c>
      <c r="G4099" s="213">
        <v>50202300</v>
      </c>
      <c r="H4099" s="218" t="s">
        <v>6490</v>
      </c>
      <c r="I4099" s="212">
        <v>10</v>
      </c>
      <c r="J4099" s="208" t="s">
        <v>33</v>
      </c>
      <c r="K4099" s="470">
        <v>15000000</v>
      </c>
      <c r="L4099" s="215">
        <v>1</v>
      </c>
      <c r="M4099" s="213" t="s">
        <v>34</v>
      </c>
      <c r="N4099" s="218" t="s">
        <v>6491</v>
      </c>
      <c r="O4099" s="471" t="s">
        <v>35</v>
      </c>
      <c r="P4099" s="472" t="s">
        <v>35</v>
      </c>
      <c r="Q4099" s="213" t="s">
        <v>2949</v>
      </c>
    </row>
    <row r="4100" spans="1:17" s="59" customFormat="1" ht="30.75" customHeight="1" x14ac:dyDescent="0.2">
      <c r="A4100" s="213" t="s">
        <v>6394</v>
      </c>
      <c r="B4100" s="213" t="s">
        <v>6395</v>
      </c>
      <c r="C4100" s="213" t="s">
        <v>2956</v>
      </c>
      <c r="D4100" s="213" t="s">
        <v>6417</v>
      </c>
      <c r="E4100" s="213" t="s">
        <v>228</v>
      </c>
      <c r="F4100" s="218" t="s">
        <v>2958</v>
      </c>
      <c r="G4100" s="213">
        <v>14111705</v>
      </c>
      <c r="H4100" s="218" t="s">
        <v>6492</v>
      </c>
      <c r="I4100" s="212">
        <v>10</v>
      </c>
      <c r="J4100" s="208" t="s">
        <v>33</v>
      </c>
      <c r="K4100" s="470">
        <v>4000000</v>
      </c>
      <c r="L4100" s="215">
        <v>1</v>
      </c>
      <c r="M4100" s="213" t="s">
        <v>140</v>
      </c>
      <c r="N4100" s="218" t="s">
        <v>6493</v>
      </c>
      <c r="O4100" s="471" t="s">
        <v>35</v>
      </c>
      <c r="P4100" s="472" t="s">
        <v>35</v>
      </c>
      <c r="Q4100" s="213" t="s">
        <v>2949</v>
      </c>
    </row>
    <row r="4101" spans="1:17" s="59" customFormat="1" ht="27" customHeight="1" x14ac:dyDescent="0.2">
      <c r="A4101" s="213" t="s">
        <v>6394</v>
      </c>
      <c r="B4101" s="213" t="s">
        <v>6395</v>
      </c>
      <c r="C4101" s="213" t="s">
        <v>2956</v>
      </c>
      <c r="D4101" s="213" t="s">
        <v>6417</v>
      </c>
      <c r="E4101" s="213" t="s">
        <v>239</v>
      </c>
      <c r="F4101" s="218" t="s">
        <v>3919</v>
      </c>
      <c r="G4101" s="213">
        <v>47131801</v>
      </c>
      <c r="H4101" s="218" t="s">
        <v>6494</v>
      </c>
      <c r="I4101" s="212">
        <v>10</v>
      </c>
      <c r="J4101" s="208" t="s">
        <v>33</v>
      </c>
      <c r="K4101" s="470">
        <v>15000000</v>
      </c>
      <c r="L4101" s="215">
        <v>1</v>
      </c>
      <c r="M4101" s="213" t="s">
        <v>140</v>
      </c>
      <c r="N4101" s="218" t="s">
        <v>6495</v>
      </c>
      <c r="O4101" s="471" t="s">
        <v>35</v>
      </c>
      <c r="P4101" s="472" t="s">
        <v>35</v>
      </c>
      <c r="Q4101" s="213" t="s">
        <v>2949</v>
      </c>
    </row>
    <row r="4102" spans="1:17" s="59" customFormat="1" ht="20.100000000000001" customHeight="1" x14ac:dyDescent="0.2">
      <c r="A4102" s="213" t="s">
        <v>6394</v>
      </c>
      <c r="B4102" s="213" t="s">
        <v>6395</v>
      </c>
      <c r="C4102" s="213" t="s">
        <v>2956</v>
      </c>
      <c r="D4102" s="213" t="s">
        <v>6417</v>
      </c>
      <c r="E4102" s="213" t="s">
        <v>261</v>
      </c>
      <c r="F4102" s="218" t="s">
        <v>2969</v>
      </c>
      <c r="G4102" s="213">
        <v>46181541</v>
      </c>
      <c r="H4102" s="218" t="s">
        <v>6496</v>
      </c>
      <c r="I4102" s="212">
        <v>10</v>
      </c>
      <c r="J4102" s="208" t="s">
        <v>33</v>
      </c>
      <c r="K4102" s="470">
        <v>4000000</v>
      </c>
      <c r="L4102" s="215">
        <v>1</v>
      </c>
      <c r="M4102" s="213" t="s">
        <v>140</v>
      </c>
      <c r="N4102" s="218" t="s">
        <v>6497</v>
      </c>
      <c r="O4102" s="471" t="s">
        <v>36</v>
      </c>
      <c r="P4102" s="472" t="s">
        <v>36</v>
      </c>
      <c r="Q4102" s="213" t="s">
        <v>2949</v>
      </c>
    </row>
    <row r="4103" spans="1:17" s="59" customFormat="1" ht="20.100000000000001" customHeight="1" x14ac:dyDescent="0.2">
      <c r="A4103" s="213" t="s">
        <v>6394</v>
      </c>
      <c r="B4103" s="213" t="s">
        <v>6395</v>
      </c>
      <c r="C4103" s="213" t="s">
        <v>2956</v>
      </c>
      <c r="D4103" s="213" t="s">
        <v>6417</v>
      </c>
      <c r="E4103" s="213" t="s">
        <v>311</v>
      </c>
      <c r="F4103" s="218" t="s">
        <v>2974</v>
      </c>
      <c r="G4103" s="213">
        <v>47131600</v>
      </c>
      <c r="H4103" s="218" t="s">
        <v>6498</v>
      </c>
      <c r="I4103" s="212">
        <v>10</v>
      </c>
      <c r="J4103" s="208" t="s">
        <v>33</v>
      </c>
      <c r="K4103" s="470">
        <v>20000000</v>
      </c>
      <c r="L4103" s="215">
        <v>1</v>
      </c>
      <c r="M4103" s="213" t="s">
        <v>6477</v>
      </c>
      <c r="N4103" s="218" t="s">
        <v>6499</v>
      </c>
      <c r="O4103" s="471" t="s">
        <v>35</v>
      </c>
      <c r="P4103" s="472" t="s">
        <v>35</v>
      </c>
      <c r="Q4103" s="213" t="s">
        <v>2949</v>
      </c>
    </row>
    <row r="4104" spans="1:17" s="59" customFormat="1" ht="42" customHeight="1" x14ac:dyDescent="0.2">
      <c r="A4104" s="213" t="s">
        <v>6394</v>
      </c>
      <c r="B4104" s="213" t="s">
        <v>6395</v>
      </c>
      <c r="C4104" s="213" t="s">
        <v>3038</v>
      </c>
      <c r="D4104" s="213" t="s">
        <v>6500</v>
      </c>
      <c r="E4104" s="213" t="s">
        <v>373</v>
      </c>
      <c r="F4104" s="218" t="s">
        <v>6501</v>
      </c>
      <c r="G4104" s="213">
        <v>81141504</v>
      </c>
      <c r="H4104" s="218" t="s">
        <v>6502</v>
      </c>
      <c r="I4104" s="212">
        <v>10</v>
      </c>
      <c r="J4104" s="208" t="s">
        <v>33</v>
      </c>
      <c r="K4104" s="470">
        <v>10000000</v>
      </c>
      <c r="L4104" s="215">
        <v>1</v>
      </c>
      <c r="M4104" s="213" t="s">
        <v>268</v>
      </c>
      <c r="N4104" s="218" t="s">
        <v>6503</v>
      </c>
      <c r="O4104" s="471" t="s">
        <v>80</v>
      </c>
      <c r="P4104" s="472" t="s">
        <v>80</v>
      </c>
      <c r="Q4104" s="213" t="s">
        <v>2966</v>
      </c>
    </row>
    <row r="4105" spans="1:17" s="59" customFormat="1" ht="23.25" customHeight="1" x14ac:dyDescent="0.2">
      <c r="A4105" s="213" t="s">
        <v>6394</v>
      </c>
      <c r="B4105" s="213" t="s">
        <v>6395</v>
      </c>
      <c r="C4105" s="213" t="s">
        <v>6504</v>
      </c>
      <c r="D4105" s="213" t="s">
        <v>6505</v>
      </c>
      <c r="E4105" s="213" t="s">
        <v>6506</v>
      </c>
      <c r="F4105" s="218" t="s">
        <v>3050</v>
      </c>
      <c r="G4105" s="213">
        <v>55101500</v>
      </c>
      <c r="H4105" s="218" t="s">
        <v>6507</v>
      </c>
      <c r="I4105" s="212">
        <v>10</v>
      </c>
      <c r="J4105" s="208" t="s">
        <v>33</v>
      </c>
      <c r="K4105" s="470">
        <v>5000000</v>
      </c>
      <c r="L4105" s="215">
        <v>1</v>
      </c>
      <c r="M4105" s="213" t="s">
        <v>268</v>
      </c>
      <c r="N4105" s="218" t="s">
        <v>6508</v>
      </c>
      <c r="O4105" s="471" t="s">
        <v>67</v>
      </c>
      <c r="P4105" s="472" t="s">
        <v>67</v>
      </c>
      <c r="Q4105" s="213" t="s">
        <v>2966</v>
      </c>
    </row>
    <row r="4106" spans="1:17" s="59" customFormat="1" ht="30" customHeight="1" x14ac:dyDescent="0.2">
      <c r="A4106" s="213" t="s">
        <v>6394</v>
      </c>
      <c r="B4106" s="213" t="s">
        <v>6395</v>
      </c>
      <c r="C4106" s="213" t="s">
        <v>2956</v>
      </c>
      <c r="D4106" s="213" t="s">
        <v>6461</v>
      </c>
      <c r="E4106" s="213" t="s">
        <v>370</v>
      </c>
      <c r="F4106" s="218" t="s">
        <v>3008</v>
      </c>
      <c r="G4106" s="213">
        <v>72102103</v>
      </c>
      <c r="H4106" s="218" t="s">
        <v>6509</v>
      </c>
      <c r="I4106" s="212">
        <v>10</v>
      </c>
      <c r="J4106" s="208" t="s">
        <v>33</v>
      </c>
      <c r="K4106" s="470">
        <v>62000000</v>
      </c>
      <c r="L4106" s="215">
        <v>1</v>
      </c>
      <c r="M4106" s="213" t="s">
        <v>268</v>
      </c>
      <c r="N4106" s="218" t="s">
        <v>6510</v>
      </c>
      <c r="O4106" s="471" t="s">
        <v>68</v>
      </c>
      <c r="P4106" s="472" t="s">
        <v>68</v>
      </c>
      <c r="Q4106" s="213" t="s">
        <v>2966</v>
      </c>
    </row>
    <row r="4107" spans="1:17" s="59" customFormat="1" ht="27" customHeight="1" x14ac:dyDescent="0.2">
      <c r="A4107" s="213" t="s">
        <v>6394</v>
      </c>
      <c r="B4107" s="213" t="s">
        <v>6395</v>
      </c>
      <c r="C4107" s="213" t="s">
        <v>6511</v>
      </c>
      <c r="D4107" s="213" t="s">
        <v>6512</v>
      </c>
      <c r="E4107" s="213" t="s">
        <v>6442</v>
      </c>
      <c r="F4107" s="218" t="s">
        <v>5758</v>
      </c>
      <c r="G4107" s="213">
        <v>70171602</v>
      </c>
      <c r="H4107" s="218" t="s">
        <v>6513</v>
      </c>
      <c r="I4107" s="212">
        <v>10</v>
      </c>
      <c r="J4107" s="208" t="s">
        <v>33</v>
      </c>
      <c r="K4107" s="470">
        <v>3000000</v>
      </c>
      <c r="L4107" s="215">
        <v>1</v>
      </c>
      <c r="M4107" s="213" t="s">
        <v>268</v>
      </c>
      <c r="N4107" s="218" t="s">
        <v>6513</v>
      </c>
      <c r="O4107" s="471" t="s">
        <v>80</v>
      </c>
      <c r="P4107" s="472" t="s">
        <v>80</v>
      </c>
      <c r="Q4107" s="213" t="s">
        <v>2966</v>
      </c>
    </row>
    <row r="4108" spans="1:17" s="59" customFormat="1" ht="25.5" customHeight="1" x14ac:dyDescent="0.2">
      <c r="A4108" s="213" t="s">
        <v>6394</v>
      </c>
      <c r="B4108" s="213" t="s">
        <v>6395</v>
      </c>
      <c r="C4108" s="213" t="s">
        <v>2953</v>
      </c>
      <c r="D4108" s="213" t="s">
        <v>6461</v>
      </c>
      <c r="E4108" s="213" t="s">
        <v>6514</v>
      </c>
      <c r="F4108" s="218" t="s">
        <v>3124</v>
      </c>
      <c r="G4108" s="213">
        <v>43211500</v>
      </c>
      <c r="H4108" s="218" t="s">
        <v>6515</v>
      </c>
      <c r="I4108" s="212">
        <v>10</v>
      </c>
      <c r="J4108" s="208" t="s">
        <v>33</v>
      </c>
      <c r="K4108" s="470">
        <v>150000000</v>
      </c>
      <c r="L4108" s="215">
        <v>1</v>
      </c>
      <c r="M4108" s="213" t="s">
        <v>34</v>
      </c>
      <c r="N4108" s="218" t="s">
        <v>6516</v>
      </c>
      <c r="O4108" s="471" t="s">
        <v>36</v>
      </c>
      <c r="P4108" s="472" t="s">
        <v>36</v>
      </c>
      <c r="Q4108" s="213" t="s">
        <v>2949</v>
      </c>
    </row>
    <row r="4109" spans="1:17" ht="57" customHeight="1" x14ac:dyDescent="0.2">
      <c r="A4109" s="213" t="s">
        <v>6394</v>
      </c>
      <c r="B4109" s="213" t="s">
        <v>6395</v>
      </c>
      <c r="C4109" s="213" t="s">
        <v>2953</v>
      </c>
      <c r="D4109" s="213" t="s">
        <v>6461</v>
      </c>
      <c r="E4109" s="213" t="s">
        <v>373</v>
      </c>
      <c r="F4109" s="218" t="s">
        <v>6517</v>
      </c>
      <c r="G4109" s="213">
        <v>81112307</v>
      </c>
      <c r="H4109" s="218" t="s">
        <v>5958</v>
      </c>
      <c r="I4109" s="212">
        <v>10</v>
      </c>
      <c r="J4109" s="208" t="s">
        <v>33</v>
      </c>
      <c r="K4109" s="470">
        <v>30000000</v>
      </c>
      <c r="L4109" s="215">
        <v>1</v>
      </c>
      <c r="M4109" s="213" t="s">
        <v>268</v>
      </c>
      <c r="N4109" s="218" t="s">
        <v>6518</v>
      </c>
      <c r="O4109" s="471" t="s">
        <v>36</v>
      </c>
      <c r="P4109" s="472" t="s">
        <v>36</v>
      </c>
      <c r="Q4109" s="213" t="s">
        <v>2961</v>
      </c>
    </row>
    <row r="4110" spans="1:17" ht="39" customHeight="1" x14ac:dyDescent="0.2">
      <c r="A4110" s="213" t="s">
        <v>6394</v>
      </c>
      <c r="B4110" s="213" t="s">
        <v>6395</v>
      </c>
      <c r="C4110" s="213" t="s">
        <v>2956</v>
      </c>
      <c r="D4110" s="213" t="s">
        <v>6417</v>
      </c>
      <c r="E4110" s="213" t="s">
        <v>311</v>
      </c>
      <c r="F4110" s="218" t="s">
        <v>6519</v>
      </c>
      <c r="G4110" s="213">
        <v>56101700</v>
      </c>
      <c r="H4110" s="218" t="s">
        <v>6520</v>
      </c>
      <c r="I4110" s="212">
        <v>10</v>
      </c>
      <c r="J4110" s="208" t="s">
        <v>33</v>
      </c>
      <c r="K4110" s="470">
        <v>50000000</v>
      </c>
      <c r="L4110" s="215">
        <v>1</v>
      </c>
      <c r="M4110" s="213" t="s">
        <v>34</v>
      </c>
      <c r="N4110" s="218" t="s">
        <v>6521</v>
      </c>
      <c r="O4110" s="471" t="s">
        <v>79</v>
      </c>
      <c r="P4110" s="472" t="s">
        <v>79</v>
      </c>
      <c r="Q4110" s="213" t="s">
        <v>2966</v>
      </c>
    </row>
    <row r="4111" spans="1:17" ht="45.75" customHeight="1" x14ac:dyDescent="0.2">
      <c r="A4111" s="213" t="s">
        <v>6394</v>
      </c>
      <c r="B4111" s="213" t="s">
        <v>6395</v>
      </c>
      <c r="C4111" s="213" t="s">
        <v>2956</v>
      </c>
      <c r="D4111" s="213" t="s">
        <v>6417</v>
      </c>
      <c r="E4111" s="213" t="s">
        <v>311</v>
      </c>
      <c r="F4111" s="218" t="s">
        <v>6522</v>
      </c>
      <c r="G4111" s="213">
        <v>56112101</v>
      </c>
      <c r="H4111" s="218" t="s">
        <v>6523</v>
      </c>
      <c r="I4111" s="212">
        <v>10</v>
      </c>
      <c r="J4111" s="208" t="s">
        <v>33</v>
      </c>
      <c r="K4111" s="470">
        <v>40060000</v>
      </c>
      <c r="L4111" s="215">
        <v>1</v>
      </c>
      <c r="M4111" s="213" t="s">
        <v>34</v>
      </c>
      <c r="N4111" s="218" t="s">
        <v>6524</v>
      </c>
      <c r="O4111" s="471" t="s">
        <v>79</v>
      </c>
      <c r="P4111" s="472" t="s">
        <v>79</v>
      </c>
      <c r="Q4111" s="213" t="s">
        <v>2966</v>
      </c>
    </row>
    <row r="4112" spans="1:17" ht="30" customHeight="1" x14ac:dyDescent="0.2">
      <c r="A4112" s="213" t="s">
        <v>6394</v>
      </c>
      <c r="B4112" s="213" t="s">
        <v>6395</v>
      </c>
      <c r="C4112" s="213" t="s">
        <v>2956</v>
      </c>
      <c r="D4112" s="213" t="s">
        <v>6417</v>
      </c>
      <c r="E4112" s="213" t="s">
        <v>6525</v>
      </c>
      <c r="F4112" s="218" t="s">
        <v>354</v>
      </c>
      <c r="G4112" s="213">
        <v>78181505</v>
      </c>
      <c r="H4112" s="218" t="s">
        <v>6526</v>
      </c>
      <c r="I4112" s="212">
        <v>10</v>
      </c>
      <c r="J4112" s="208" t="s">
        <v>230</v>
      </c>
      <c r="K4112" s="470">
        <v>21500000</v>
      </c>
      <c r="L4112" s="215">
        <v>1</v>
      </c>
      <c r="M4112" s="213" t="s">
        <v>268</v>
      </c>
      <c r="N4112" s="218" t="s">
        <v>6527</v>
      </c>
      <c r="O4112" s="471" t="s">
        <v>127</v>
      </c>
      <c r="P4112" s="472" t="s">
        <v>127</v>
      </c>
      <c r="Q4112" s="213"/>
    </row>
    <row r="4113" spans="1:17" ht="27" customHeight="1" x14ac:dyDescent="0.2">
      <c r="A4113" s="354" t="s">
        <v>6528</v>
      </c>
      <c r="B4113" s="256" t="s">
        <v>6529</v>
      </c>
      <c r="C4113" s="218" t="s">
        <v>6530</v>
      </c>
      <c r="D4113" s="213" t="s">
        <v>6452</v>
      </c>
      <c r="E4113" s="213" t="s">
        <v>399</v>
      </c>
      <c r="F4113" s="256" t="s">
        <v>4542</v>
      </c>
      <c r="G4113" s="213">
        <v>90150000</v>
      </c>
      <c r="H4113" s="218" t="s">
        <v>6531</v>
      </c>
      <c r="I4113" s="212">
        <v>16</v>
      </c>
      <c r="J4113" s="208" t="s">
        <v>33</v>
      </c>
      <c r="K4113" s="470">
        <v>130000000</v>
      </c>
      <c r="L4113" s="215">
        <v>1</v>
      </c>
      <c r="M4113" s="213" t="s">
        <v>268</v>
      </c>
      <c r="N4113" s="218" t="s">
        <v>6532</v>
      </c>
      <c r="O4113" s="471" t="s">
        <v>68</v>
      </c>
      <c r="P4113" s="472" t="s">
        <v>68</v>
      </c>
      <c r="Q4113" s="213" t="s">
        <v>2966</v>
      </c>
    </row>
    <row r="4114" spans="1:17" ht="30.75" customHeight="1" x14ac:dyDescent="0.2">
      <c r="A4114" s="354" t="s">
        <v>6533</v>
      </c>
      <c r="B4114" s="354" t="s">
        <v>6534</v>
      </c>
      <c r="C4114" s="218" t="s">
        <v>6530</v>
      </c>
      <c r="D4114" s="213" t="s">
        <v>6452</v>
      </c>
      <c r="E4114" s="213" t="s">
        <v>399</v>
      </c>
      <c r="F4114" s="256" t="s">
        <v>4542</v>
      </c>
      <c r="G4114" s="213">
        <v>90150000</v>
      </c>
      <c r="H4114" s="218" t="s">
        <v>6531</v>
      </c>
      <c r="I4114" s="212">
        <v>16</v>
      </c>
      <c r="J4114" s="208" t="s">
        <v>33</v>
      </c>
      <c r="K4114" s="470">
        <v>3000000</v>
      </c>
      <c r="L4114" s="215">
        <v>1</v>
      </c>
      <c r="M4114" s="213" t="s">
        <v>268</v>
      </c>
      <c r="N4114" s="218" t="s">
        <v>6532</v>
      </c>
      <c r="O4114" s="471" t="s">
        <v>68</v>
      </c>
      <c r="P4114" s="472" t="s">
        <v>68</v>
      </c>
      <c r="Q4114" s="213" t="s">
        <v>2966</v>
      </c>
    </row>
    <row r="4115" spans="1:17" ht="24" customHeight="1" x14ac:dyDescent="0.2">
      <c r="A4115" s="213" t="s">
        <v>6533</v>
      </c>
      <c r="B4115" s="213" t="s">
        <v>484</v>
      </c>
      <c r="C4115" s="213" t="s">
        <v>6535</v>
      </c>
      <c r="D4115" s="213" t="s">
        <v>6536</v>
      </c>
      <c r="E4115" s="261" t="s">
        <v>337</v>
      </c>
      <c r="F4115" s="218" t="s">
        <v>6314</v>
      </c>
      <c r="G4115" s="213">
        <v>72101500</v>
      </c>
      <c r="H4115" s="218" t="s">
        <v>6412</v>
      </c>
      <c r="I4115" s="212">
        <v>10</v>
      </c>
      <c r="J4115" s="208" t="s">
        <v>33</v>
      </c>
      <c r="K4115" s="470">
        <v>43410000</v>
      </c>
      <c r="L4115" s="215">
        <v>1</v>
      </c>
      <c r="M4115" s="213" t="s">
        <v>268</v>
      </c>
      <c r="N4115" s="218" t="s">
        <v>6537</v>
      </c>
      <c r="O4115" s="471" t="s">
        <v>36</v>
      </c>
      <c r="P4115" s="472" t="s">
        <v>36</v>
      </c>
      <c r="Q4115" s="213" t="s">
        <v>2996</v>
      </c>
    </row>
    <row r="4116" spans="1:17" ht="39.75" customHeight="1" x14ac:dyDescent="0.2">
      <c r="A4116" s="213" t="s">
        <v>6533</v>
      </c>
      <c r="B4116" s="213" t="s">
        <v>484</v>
      </c>
      <c r="C4116" s="213" t="s">
        <v>6535</v>
      </c>
      <c r="D4116" s="213" t="s">
        <v>6536</v>
      </c>
      <c r="E4116" s="261" t="s">
        <v>337</v>
      </c>
      <c r="F4116" s="218" t="s">
        <v>6314</v>
      </c>
      <c r="G4116" s="213">
        <v>72101500</v>
      </c>
      <c r="H4116" s="218" t="s">
        <v>6412</v>
      </c>
      <c r="I4116" s="212">
        <v>16</v>
      </c>
      <c r="J4116" s="208" t="s">
        <v>33</v>
      </c>
      <c r="K4116" s="470">
        <v>8650000</v>
      </c>
      <c r="L4116" s="215">
        <v>1</v>
      </c>
      <c r="M4116" s="213" t="s">
        <v>268</v>
      </c>
      <c r="N4116" s="218" t="s">
        <v>6537</v>
      </c>
      <c r="O4116" s="471" t="s">
        <v>36</v>
      </c>
      <c r="P4116" s="472" t="s">
        <v>36</v>
      </c>
      <c r="Q4116" s="213" t="s">
        <v>2996</v>
      </c>
    </row>
    <row r="4117" spans="1:17" ht="24" customHeight="1" x14ac:dyDescent="0.2">
      <c r="A4117" s="213" t="s">
        <v>6533</v>
      </c>
      <c r="B4117" s="213" t="s">
        <v>484</v>
      </c>
      <c r="C4117" s="213" t="s">
        <v>6535</v>
      </c>
      <c r="D4117" s="213" t="s">
        <v>6536</v>
      </c>
      <c r="E4117" s="213" t="s">
        <v>82</v>
      </c>
      <c r="F4117" s="218" t="s">
        <v>83</v>
      </c>
      <c r="G4117" s="213">
        <v>40101701</v>
      </c>
      <c r="H4117" s="218" t="s">
        <v>6538</v>
      </c>
      <c r="I4117" s="212">
        <v>16</v>
      </c>
      <c r="J4117" s="208" t="s">
        <v>33</v>
      </c>
      <c r="K4117" s="470">
        <v>3000000</v>
      </c>
      <c r="L4117" s="215">
        <v>1</v>
      </c>
      <c r="M4117" s="213" t="s">
        <v>34</v>
      </c>
      <c r="N4117" s="218" t="s">
        <v>6539</v>
      </c>
      <c r="O4117" s="471" t="s">
        <v>36</v>
      </c>
      <c r="P4117" s="471" t="s">
        <v>36</v>
      </c>
      <c r="Q4117" s="213" t="s">
        <v>2961</v>
      </c>
    </row>
    <row r="4118" spans="1:17" ht="42" customHeight="1" x14ac:dyDescent="0.2">
      <c r="A4118" s="213" t="s">
        <v>6533</v>
      </c>
      <c r="B4118" s="213" t="s">
        <v>484</v>
      </c>
      <c r="C4118" s="213" t="s">
        <v>6535</v>
      </c>
      <c r="D4118" s="213" t="s">
        <v>6536</v>
      </c>
      <c r="E4118" s="213" t="s">
        <v>188</v>
      </c>
      <c r="F4118" s="218" t="s">
        <v>6540</v>
      </c>
      <c r="G4118" s="213">
        <v>42131606</v>
      </c>
      <c r="H4118" s="218" t="s">
        <v>6541</v>
      </c>
      <c r="I4118" s="212">
        <v>16</v>
      </c>
      <c r="J4118" s="208" t="s">
        <v>33</v>
      </c>
      <c r="K4118" s="470">
        <v>500000</v>
      </c>
      <c r="L4118" s="215">
        <v>1</v>
      </c>
      <c r="M4118" s="213" t="s">
        <v>140</v>
      </c>
      <c r="N4118" s="218" t="s">
        <v>6542</v>
      </c>
      <c r="O4118" s="471" t="s">
        <v>79</v>
      </c>
      <c r="P4118" s="472" t="s">
        <v>79</v>
      </c>
      <c r="Q4118" s="213" t="s">
        <v>2996</v>
      </c>
    </row>
    <row r="4119" spans="1:17" ht="25.5" customHeight="1" x14ac:dyDescent="0.2">
      <c r="A4119" s="213" t="s">
        <v>6533</v>
      </c>
      <c r="B4119" s="213" t="s">
        <v>484</v>
      </c>
      <c r="C4119" s="213" t="s">
        <v>6535</v>
      </c>
      <c r="D4119" s="213" t="s">
        <v>6536</v>
      </c>
      <c r="E4119" s="213" t="s">
        <v>188</v>
      </c>
      <c r="F4119" s="218" t="s">
        <v>6543</v>
      </c>
      <c r="G4119" s="213">
        <v>14111507</v>
      </c>
      <c r="H4119" s="218" t="s">
        <v>6445</v>
      </c>
      <c r="I4119" s="212">
        <v>16</v>
      </c>
      <c r="J4119" s="208" t="s">
        <v>33</v>
      </c>
      <c r="K4119" s="470">
        <v>3000000</v>
      </c>
      <c r="L4119" s="215">
        <v>1</v>
      </c>
      <c r="M4119" s="213" t="s">
        <v>268</v>
      </c>
      <c r="N4119" s="218" t="s">
        <v>6544</v>
      </c>
      <c r="O4119" s="471" t="s">
        <v>35</v>
      </c>
      <c r="P4119" s="472" t="s">
        <v>35</v>
      </c>
      <c r="Q4119" s="213" t="s">
        <v>2961</v>
      </c>
    </row>
    <row r="4120" spans="1:17" ht="39" customHeight="1" x14ac:dyDescent="0.2">
      <c r="A4120" s="213" t="s">
        <v>6533</v>
      </c>
      <c r="B4120" s="213" t="s">
        <v>484</v>
      </c>
      <c r="C4120" s="213" t="s">
        <v>6535</v>
      </c>
      <c r="D4120" s="213" t="s">
        <v>6536</v>
      </c>
      <c r="E4120" s="213" t="s">
        <v>6545</v>
      </c>
      <c r="F4120" s="218" t="s">
        <v>6546</v>
      </c>
      <c r="G4120" s="213">
        <v>84131600</v>
      </c>
      <c r="H4120" s="218" t="s">
        <v>6547</v>
      </c>
      <c r="I4120" s="212">
        <v>16</v>
      </c>
      <c r="J4120" s="208" t="s">
        <v>33</v>
      </c>
      <c r="K4120" s="470">
        <v>2000000</v>
      </c>
      <c r="L4120" s="215">
        <v>1</v>
      </c>
      <c r="M4120" s="213" t="s">
        <v>268</v>
      </c>
      <c r="N4120" s="218" t="s">
        <v>6548</v>
      </c>
      <c r="O4120" s="471" t="s">
        <v>68</v>
      </c>
      <c r="P4120" s="471" t="s">
        <v>68</v>
      </c>
      <c r="Q4120" s="213" t="s">
        <v>2966</v>
      </c>
    </row>
    <row r="4121" spans="1:17" ht="56.25" customHeight="1" x14ac:dyDescent="0.2">
      <c r="A4121" s="213" t="s">
        <v>6533</v>
      </c>
      <c r="B4121" s="213" t="s">
        <v>484</v>
      </c>
      <c r="C4121" s="213" t="s">
        <v>6535</v>
      </c>
      <c r="D4121" s="213" t="s">
        <v>6536</v>
      </c>
      <c r="E4121" s="213" t="s">
        <v>261</v>
      </c>
      <c r="F4121" s="218" t="s">
        <v>6549</v>
      </c>
      <c r="G4121" s="213">
        <v>42132201</v>
      </c>
      <c r="H4121" s="218" t="s">
        <v>6550</v>
      </c>
      <c r="I4121" s="212">
        <v>16</v>
      </c>
      <c r="J4121" s="208" t="s">
        <v>33</v>
      </c>
      <c r="K4121" s="470">
        <v>420000</v>
      </c>
      <c r="L4121" s="215">
        <v>1</v>
      </c>
      <c r="M4121" s="213" t="s">
        <v>140</v>
      </c>
      <c r="N4121" s="218" t="s">
        <v>6551</v>
      </c>
      <c r="O4121" s="471" t="s">
        <v>80</v>
      </c>
      <c r="P4121" s="472" t="s">
        <v>80</v>
      </c>
      <c r="Q4121" s="213" t="s">
        <v>2961</v>
      </c>
    </row>
    <row r="4122" spans="1:17" ht="67.5" customHeight="1" x14ac:dyDescent="0.2">
      <c r="A4122" s="213" t="s">
        <v>6533</v>
      </c>
      <c r="B4122" s="213" t="s">
        <v>484</v>
      </c>
      <c r="C4122" s="213" t="s">
        <v>6535</v>
      </c>
      <c r="D4122" s="213" t="s">
        <v>6536</v>
      </c>
      <c r="E4122" s="213" t="s">
        <v>6442</v>
      </c>
      <c r="F4122" s="218" t="s">
        <v>870</v>
      </c>
      <c r="G4122" s="213">
        <v>80111701</v>
      </c>
      <c r="H4122" s="218" t="s">
        <v>6552</v>
      </c>
      <c r="I4122" s="212">
        <v>16</v>
      </c>
      <c r="J4122" s="208" t="s">
        <v>33</v>
      </c>
      <c r="K4122" s="470">
        <v>111650000</v>
      </c>
      <c r="L4122" s="215">
        <v>1</v>
      </c>
      <c r="M4122" s="213" t="s">
        <v>268</v>
      </c>
      <c r="N4122" s="218" t="s">
        <v>6553</v>
      </c>
      <c r="O4122" s="471" t="s">
        <v>68</v>
      </c>
      <c r="P4122" s="472" t="s">
        <v>68</v>
      </c>
      <c r="Q4122" s="213" t="s">
        <v>2996</v>
      </c>
    </row>
    <row r="4123" spans="1:17" ht="37.5" customHeight="1" x14ac:dyDescent="0.2">
      <c r="A4123" s="213" t="s">
        <v>6554</v>
      </c>
      <c r="B4123" s="213" t="s">
        <v>3252</v>
      </c>
      <c r="C4123" s="213" t="s">
        <v>6555</v>
      </c>
      <c r="D4123" s="213" t="s">
        <v>6556</v>
      </c>
      <c r="E4123" s="213" t="s">
        <v>239</v>
      </c>
      <c r="F4123" s="218" t="s">
        <v>240</v>
      </c>
      <c r="G4123" s="213">
        <v>47131700</v>
      </c>
      <c r="H4123" s="218" t="s">
        <v>6557</v>
      </c>
      <c r="I4123" s="212">
        <v>10</v>
      </c>
      <c r="J4123" s="208" t="s">
        <v>33</v>
      </c>
      <c r="K4123" s="470">
        <v>1800000</v>
      </c>
      <c r="L4123" s="215">
        <v>1</v>
      </c>
      <c r="M4123" s="213" t="s">
        <v>140</v>
      </c>
      <c r="N4123" s="218" t="s">
        <v>6558</v>
      </c>
      <c r="O4123" s="471" t="s">
        <v>35</v>
      </c>
      <c r="P4123" s="472" t="s">
        <v>35</v>
      </c>
      <c r="Q4123" s="213" t="s">
        <v>2949</v>
      </c>
    </row>
    <row r="4124" spans="1:17" ht="45.75" customHeight="1" x14ac:dyDescent="0.2">
      <c r="A4124" s="213" t="s">
        <v>6554</v>
      </c>
      <c r="B4124" s="213" t="s">
        <v>3252</v>
      </c>
      <c r="C4124" s="213" t="s">
        <v>6555</v>
      </c>
      <c r="D4124" s="213" t="s">
        <v>6556</v>
      </c>
      <c r="E4124" s="213" t="s">
        <v>373</v>
      </c>
      <c r="F4124" s="218" t="s">
        <v>374</v>
      </c>
      <c r="G4124" s="213">
        <v>72101511</v>
      </c>
      <c r="H4124" s="218" t="s">
        <v>6429</v>
      </c>
      <c r="I4124" s="212">
        <v>10</v>
      </c>
      <c r="J4124" s="208" t="s">
        <v>33</v>
      </c>
      <c r="K4124" s="470">
        <v>5000000</v>
      </c>
      <c r="L4124" s="215">
        <v>1</v>
      </c>
      <c r="M4124" s="213" t="s">
        <v>268</v>
      </c>
      <c r="N4124" s="218" t="s">
        <v>6430</v>
      </c>
      <c r="O4124" s="471" t="s">
        <v>35</v>
      </c>
      <c r="P4124" s="472" t="s">
        <v>35</v>
      </c>
      <c r="Q4124" s="213" t="s">
        <v>2996</v>
      </c>
    </row>
    <row r="4125" spans="1:17" ht="29.25" customHeight="1" x14ac:dyDescent="0.2">
      <c r="A4125" s="213" t="s">
        <v>6554</v>
      </c>
      <c r="B4125" s="213" t="s">
        <v>3252</v>
      </c>
      <c r="C4125" s="213" t="s">
        <v>6555</v>
      </c>
      <c r="D4125" s="213" t="s">
        <v>6556</v>
      </c>
      <c r="E4125" s="213" t="s">
        <v>6525</v>
      </c>
      <c r="F4125" s="218" t="s">
        <v>354</v>
      </c>
      <c r="G4125" s="213">
        <v>78181505</v>
      </c>
      <c r="H4125" s="218" t="s">
        <v>6443</v>
      </c>
      <c r="I4125" s="212">
        <v>10</v>
      </c>
      <c r="J4125" s="208" t="s">
        <v>33</v>
      </c>
      <c r="K4125" s="470">
        <v>1200000</v>
      </c>
      <c r="L4125" s="215">
        <v>1</v>
      </c>
      <c r="M4125" s="213" t="s">
        <v>268</v>
      </c>
      <c r="N4125" s="218" t="s">
        <v>6559</v>
      </c>
      <c r="O4125" s="471" t="s">
        <v>35</v>
      </c>
      <c r="P4125" s="472" t="s">
        <v>35</v>
      </c>
      <c r="Q4125" s="213" t="s">
        <v>2966</v>
      </c>
    </row>
    <row r="4126" spans="1:17" ht="27.75" customHeight="1" x14ac:dyDescent="0.2">
      <c r="A4126" s="213" t="s">
        <v>6554</v>
      </c>
      <c r="B4126" s="213" t="s">
        <v>3252</v>
      </c>
      <c r="C4126" s="213" t="s">
        <v>6555</v>
      </c>
      <c r="D4126" s="213" t="s">
        <v>6556</v>
      </c>
      <c r="E4126" s="213" t="s">
        <v>359</v>
      </c>
      <c r="F4126" s="218" t="s">
        <v>360</v>
      </c>
      <c r="G4126" s="213">
        <v>78102200</v>
      </c>
      <c r="H4126" s="218" t="s">
        <v>6459</v>
      </c>
      <c r="I4126" s="212">
        <v>10</v>
      </c>
      <c r="J4126" s="208" t="s">
        <v>33</v>
      </c>
      <c r="K4126" s="470">
        <v>350000</v>
      </c>
      <c r="L4126" s="215">
        <v>1</v>
      </c>
      <c r="M4126" s="213" t="s">
        <v>268</v>
      </c>
      <c r="N4126" s="218" t="s">
        <v>6560</v>
      </c>
      <c r="O4126" s="471" t="s">
        <v>67</v>
      </c>
      <c r="P4126" s="472" t="s">
        <v>67</v>
      </c>
      <c r="Q4126" s="213" t="s">
        <v>2966</v>
      </c>
    </row>
    <row r="4127" spans="1:17" ht="33.75" customHeight="1" x14ac:dyDescent="0.2">
      <c r="A4127" s="213" t="s">
        <v>6561</v>
      </c>
      <c r="B4127" s="213" t="s">
        <v>889</v>
      </c>
      <c r="C4127" s="213" t="s">
        <v>6562</v>
      </c>
      <c r="D4127" s="213" t="s">
        <v>6563</v>
      </c>
      <c r="E4127" s="213" t="s">
        <v>6453</v>
      </c>
      <c r="F4127" s="218" t="s">
        <v>406</v>
      </c>
      <c r="G4127" s="213">
        <v>90111503</v>
      </c>
      <c r="H4127" s="218" t="s">
        <v>6454</v>
      </c>
      <c r="I4127" s="212">
        <v>16</v>
      </c>
      <c r="J4127" s="208" t="s">
        <v>33</v>
      </c>
      <c r="K4127" s="470">
        <v>1100000</v>
      </c>
      <c r="L4127" s="215">
        <v>1</v>
      </c>
      <c r="M4127" s="218" t="s">
        <v>268</v>
      </c>
      <c r="N4127" s="218" t="s">
        <v>6564</v>
      </c>
      <c r="O4127" s="471" t="s">
        <v>67</v>
      </c>
      <c r="P4127" s="472" t="s">
        <v>67</v>
      </c>
      <c r="Q4127" s="213" t="s">
        <v>2966</v>
      </c>
    </row>
    <row r="4128" spans="1:17" ht="38.25" customHeight="1" x14ac:dyDescent="0.2">
      <c r="A4128" s="213" t="s">
        <v>6561</v>
      </c>
      <c r="B4128" s="213" t="s">
        <v>889</v>
      </c>
      <c r="C4128" s="213" t="s">
        <v>6562</v>
      </c>
      <c r="D4128" s="213" t="s">
        <v>6563</v>
      </c>
      <c r="E4128" s="213" t="s">
        <v>373</v>
      </c>
      <c r="F4128" s="218" t="s">
        <v>374</v>
      </c>
      <c r="G4128" s="213">
        <v>78181500</v>
      </c>
      <c r="H4128" s="218" t="s">
        <v>6436</v>
      </c>
      <c r="I4128" s="212">
        <v>16</v>
      </c>
      <c r="J4128" s="208" t="s">
        <v>33</v>
      </c>
      <c r="K4128" s="470">
        <v>45580000</v>
      </c>
      <c r="L4128" s="215">
        <v>1</v>
      </c>
      <c r="M4128" s="213" t="s">
        <v>268</v>
      </c>
      <c r="N4128" s="218" t="s">
        <v>6565</v>
      </c>
      <c r="O4128" s="471" t="s">
        <v>67</v>
      </c>
      <c r="P4128" s="472" t="s">
        <v>67</v>
      </c>
      <c r="Q4128" s="213" t="s">
        <v>2996</v>
      </c>
    </row>
    <row r="4129" spans="1:21" ht="46.5" customHeight="1" x14ac:dyDescent="0.2">
      <c r="A4129" s="213" t="s">
        <v>6566</v>
      </c>
      <c r="B4129" s="213" t="s">
        <v>2702</v>
      </c>
      <c r="C4129" s="213" t="s">
        <v>6567</v>
      </c>
      <c r="D4129" s="213" t="s">
        <v>6568</v>
      </c>
      <c r="E4129" s="213" t="s">
        <v>373</v>
      </c>
      <c r="F4129" s="218" t="s">
        <v>374</v>
      </c>
      <c r="G4129" s="213">
        <v>78181500</v>
      </c>
      <c r="H4129" s="218" t="s">
        <v>6436</v>
      </c>
      <c r="I4129" s="212">
        <v>10</v>
      </c>
      <c r="J4129" s="208" t="s">
        <v>230</v>
      </c>
      <c r="K4129" s="470">
        <v>70000000</v>
      </c>
      <c r="L4129" s="215">
        <v>1</v>
      </c>
      <c r="M4129" s="213" t="s">
        <v>268</v>
      </c>
      <c r="N4129" s="218" t="s">
        <v>6569</v>
      </c>
      <c r="O4129" s="471" t="s">
        <v>67</v>
      </c>
      <c r="P4129" s="472" t="s">
        <v>67</v>
      </c>
      <c r="Q4129" s="213" t="s">
        <v>2996</v>
      </c>
    </row>
    <row r="4130" spans="1:21" ht="45.75" customHeight="1" x14ac:dyDescent="0.2">
      <c r="A4130" s="213" t="s">
        <v>6566</v>
      </c>
      <c r="B4130" s="213" t="s">
        <v>2702</v>
      </c>
      <c r="C4130" s="213" t="s">
        <v>6567</v>
      </c>
      <c r="D4130" s="213" t="s">
        <v>6568</v>
      </c>
      <c r="E4130" s="213" t="s">
        <v>6506</v>
      </c>
      <c r="F4130" s="218" t="s">
        <v>3050</v>
      </c>
      <c r="G4130" s="213">
        <v>80141630</v>
      </c>
      <c r="H4130" s="218" t="s">
        <v>6570</v>
      </c>
      <c r="I4130" s="474">
        <v>10</v>
      </c>
      <c r="J4130" s="364" t="s">
        <v>230</v>
      </c>
      <c r="K4130" s="475">
        <v>22790000</v>
      </c>
      <c r="L4130" s="476">
        <v>1</v>
      </c>
      <c r="M4130" s="213" t="s">
        <v>268</v>
      </c>
      <c r="N4130" s="218" t="s">
        <v>6571</v>
      </c>
      <c r="O4130" s="471" t="s">
        <v>68</v>
      </c>
      <c r="P4130" s="472" t="s">
        <v>68</v>
      </c>
      <c r="Q4130" s="213" t="s">
        <v>6572</v>
      </c>
    </row>
    <row r="4131" spans="1:21" ht="38.25" x14ac:dyDescent="0.2">
      <c r="A4131" s="136" t="s">
        <v>6573</v>
      </c>
      <c r="B4131" s="137" t="s">
        <v>6574</v>
      </c>
      <c r="C4131" s="138" t="s">
        <v>50</v>
      </c>
      <c r="D4131" s="155" t="s">
        <v>6575</v>
      </c>
      <c r="E4131" s="139" t="s">
        <v>760</v>
      </c>
      <c r="F4131" s="140" t="s">
        <v>89</v>
      </c>
      <c r="G4131" s="138">
        <v>52161511</v>
      </c>
      <c r="H4131" s="140" t="s">
        <v>6576</v>
      </c>
      <c r="I4131" s="136">
        <v>10</v>
      </c>
      <c r="J4131" s="141" t="s">
        <v>33</v>
      </c>
      <c r="K4131" s="368">
        <v>30000000</v>
      </c>
      <c r="L4131" s="172">
        <v>1</v>
      </c>
      <c r="M4131" s="137" t="s">
        <v>1995</v>
      </c>
      <c r="N4131" s="192" t="s">
        <v>6577</v>
      </c>
      <c r="O4131" s="138" t="s">
        <v>2514</v>
      </c>
      <c r="P4131" s="138" t="s">
        <v>2521</v>
      </c>
      <c r="Q4131" s="138" t="s">
        <v>497</v>
      </c>
      <c r="U4131" s="58"/>
    </row>
    <row r="4132" spans="1:21" ht="38.25" x14ac:dyDescent="0.2">
      <c r="A4132" s="136" t="s">
        <v>6573</v>
      </c>
      <c r="B4132" s="137" t="s">
        <v>6574</v>
      </c>
      <c r="C4132" s="146" t="s">
        <v>50</v>
      </c>
      <c r="D4132" s="164" t="s">
        <v>6575</v>
      </c>
      <c r="E4132" s="145" t="s">
        <v>760</v>
      </c>
      <c r="F4132" s="140" t="s">
        <v>89</v>
      </c>
      <c r="G4132" s="146">
        <v>44101603</v>
      </c>
      <c r="H4132" s="440" t="s">
        <v>6578</v>
      </c>
      <c r="I4132" s="136">
        <v>10</v>
      </c>
      <c r="J4132" s="141" t="s">
        <v>33</v>
      </c>
      <c r="K4132" s="371">
        <v>10000000</v>
      </c>
      <c r="L4132" s="176">
        <v>1</v>
      </c>
      <c r="M4132" s="144" t="s">
        <v>1995</v>
      </c>
      <c r="N4132" s="192" t="s">
        <v>6577</v>
      </c>
      <c r="O4132" s="146" t="s">
        <v>2527</v>
      </c>
      <c r="P4132" s="146" t="s">
        <v>2651</v>
      </c>
      <c r="Q4132" s="146" t="s">
        <v>497</v>
      </c>
    </row>
    <row r="4133" spans="1:21" ht="38.25" x14ac:dyDescent="0.2">
      <c r="A4133" s="136" t="s">
        <v>6573</v>
      </c>
      <c r="B4133" s="137" t="s">
        <v>6574</v>
      </c>
      <c r="C4133" s="146" t="s">
        <v>50</v>
      </c>
      <c r="D4133" s="164" t="s">
        <v>6575</v>
      </c>
      <c r="E4133" s="145" t="s">
        <v>760</v>
      </c>
      <c r="F4133" s="140" t="s">
        <v>89</v>
      </c>
      <c r="G4133" s="146">
        <v>52161505</v>
      </c>
      <c r="H4133" s="440" t="s">
        <v>6579</v>
      </c>
      <c r="I4133" s="136">
        <v>10</v>
      </c>
      <c r="J4133" s="141" t="s">
        <v>33</v>
      </c>
      <c r="K4133" s="371">
        <v>3000000</v>
      </c>
      <c r="L4133" s="172">
        <v>1</v>
      </c>
      <c r="M4133" s="144" t="s">
        <v>1995</v>
      </c>
      <c r="N4133" s="192" t="s">
        <v>6577</v>
      </c>
      <c r="O4133" s="146" t="s">
        <v>2527</v>
      </c>
      <c r="P4133" s="146" t="s">
        <v>2651</v>
      </c>
      <c r="Q4133" s="146" t="s">
        <v>497</v>
      </c>
    </row>
    <row r="4134" spans="1:21" ht="38.25" x14ac:dyDescent="0.2">
      <c r="A4134" s="136" t="s">
        <v>6573</v>
      </c>
      <c r="B4134" s="137" t="s">
        <v>6574</v>
      </c>
      <c r="C4134" s="146" t="s">
        <v>6580</v>
      </c>
      <c r="D4134" s="164" t="s">
        <v>6581</v>
      </c>
      <c r="E4134" s="145" t="s">
        <v>769</v>
      </c>
      <c r="F4134" s="140" t="s">
        <v>110</v>
      </c>
      <c r="G4134" s="146">
        <v>50466853</v>
      </c>
      <c r="H4134" s="440" t="s">
        <v>6582</v>
      </c>
      <c r="I4134" s="136">
        <v>10</v>
      </c>
      <c r="J4134" s="141" t="s">
        <v>33</v>
      </c>
      <c r="K4134" s="371">
        <v>15000000</v>
      </c>
      <c r="L4134" s="176">
        <v>1</v>
      </c>
      <c r="M4134" s="144" t="s">
        <v>1995</v>
      </c>
      <c r="N4134" s="192" t="s">
        <v>6577</v>
      </c>
      <c r="O4134" s="146" t="s">
        <v>2563</v>
      </c>
      <c r="P4134" s="146" t="s">
        <v>2700</v>
      </c>
      <c r="Q4134" s="146" t="s">
        <v>497</v>
      </c>
    </row>
    <row r="4135" spans="1:21" ht="25.5" x14ac:dyDescent="0.2">
      <c r="A4135" s="136" t="s">
        <v>6573</v>
      </c>
      <c r="B4135" s="137" t="s">
        <v>6574</v>
      </c>
      <c r="C4135" s="146" t="s">
        <v>6583</v>
      </c>
      <c r="D4135" s="164" t="s">
        <v>6584</v>
      </c>
      <c r="E4135" s="145" t="s">
        <v>1101</v>
      </c>
      <c r="F4135" s="140" t="s">
        <v>189</v>
      </c>
      <c r="G4135" s="146">
        <v>46181500</v>
      </c>
      <c r="H4135" s="440" t="s">
        <v>6585</v>
      </c>
      <c r="I4135" s="136">
        <v>10</v>
      </c>
      <c r="J4135" s="141" t="s">
        <v>33</v>
      </c>
      <c r="K4135" s="371">
        <v>500000</v>
      </c>
      <c r="L4135" s="172">
        <v>1</v>
      </c>
      <c r="M4135" s="144" t="s">
        <v>1995</v>
      </c>
      <c r="N4135" s="192" t="s">
        <v>6577</v>
      </c>
      <c r="O4135" s="146" t="s">
        <v>2521</v>
      </c>
      <c r="P4135" s="146" t="s">
        <v>2527</v>
      </c>
      <c r="Q4135" s="146" t="s">
        <v>497</v>
      </c>
    </row>
    <row r="4136" spans="1:21" ht="25.5" x14ac:dyDescent="0.2">
      <c r="A4136" s="136" t="s">
        <v>6573</v>
      </c>
      <c r="B4136" s="137" t="s">
        <v>6574</v>
      </c>
      <c r="C4136" s="146" t="s">
        <v>6583</v>
      </c>
      <c r="D4136" s="164" t="s">
        <v>6584</v>
      </c>
      <c r="E4136" s="145" t="s">
        <v>1101</v>
      </c>
      <c r="F4136" s="140" t="s">
        <v>189</v>
      </c>
      <c r="G4136" s="146">
        <v>46181522</v>
      </c>
      <c r="H4136" s="440" t="s">
        <v>6586</v>
      </c>
      <c r="I4136" s="136">
        <v>10</v>
      </c>
      <c r="J4136" s="141" t="s">
        <v>33</v>
      </c>
      <c r="K4136" s="371">
        <v>100000</v>
      </c>
      <c r="L4136" s="176">
        <v>1</v>
      </c>
      <c r="M4136" s="144" t="s">
        <v>1995</v>
      </c>
      <c r="N4136" s="192" t="s">
        <v>6577</v>
      </c>
      <c r="O4136" s="146" t="s">
        <v>2521</v>
      </c>
      <c r="P4136" s="146" t="s">
        <v>2527</v>
      </c>
      <c r="Q4136" s="146" t="s">
        <v>497</v>
      </c>
    </row>
    <row r="4137" spans="1:21" ht="38.25" x14ac:dyDescent="0.2">
      <c r="A4137" s="136" t="s">
        <v>6573</v>
      </c>
      <c r="B4137" s="137" t="s">
        <v>6574</v>
      </c>
      <c r="C4137" s="146" t="s">
        <v>502</v>
      </c>
      <c r="D4137" s="164" t="s">
        <v>6587</v>
      </c>
      <c r="E4137" s="145" t="s">
        <v>776</v>
      </c>
      <c r="F4137" s="140" t="s">
        <v>229</v>
      </c>
      <c r="G4137" s="146">
        <v>14111507</v>
      </c>
      <c r="H4137" s="440" t="s">
        <v>6588</v>
      </c>
      <c r="I4137" s="136">
        <v>10</v>
      </c>
      <c r="J4137" s="141" t="s">
        <v>33</v>
      </c>
      <c r="K4137" s="371">
        <v>35000000</v>
      </c>
      <c r="L4137" s="176">
        <v>1</v>
      </c>
      <c r="M4137" s="144" t="s">
        <v>1995</v>
      </c>
      <c r="N4137" s="192" t="s">
        <v>6577</v>
      </c>
      <c r="O4137" s="146" t="s">
        <v>2518</v>
      </c>
      <c r="P4137" s="146" t="s">
        <v>2529</v>
      </c>
      <c r="Q4137" s="146" t="s">
        <v>497</v>
      </c>
    </row>
    <row r="4138" spans="1:21" ht="38.25" x14ac:dyDescent="0.2">
      <c r="A4138" s="136" t="s">
        <v>6573</v>
      </c>
      <c r="B4138" s="137" t="s">
        <v>6574</v>
      </c>
      <c r="C4138" s="146" t="s">
        <v>234</v>
      </c>
      <c r="D4138" s="164" t="s">
        <v>6589</v>
      </c>
      <c r="E4138" s="145" t="s">
        <v>781</v>
      </c>
      <c r="F4138" s="140" t="s">
        <v>233</v>
      </c>
      <c r="G4138" s="146">
        <v>15101505</v>
      </c>
      <c r="H4138" s="440" t="s">
        <v>6590</v>
      </c>
      <c r="I4138" s="136">
        <v>10</v>
      </c>
      <c r="J4138" s="141" t="s">
        <v>33</v>
      </c>
      <c r="K4138" s="371">
        <v>214980000</v>
      </c>
      <c r="L4138" s="176">
        <v>1</v>
      </c>
      <c r="M4138" s="144" t="s">
        <v>4794</v>
      </c>
      <c r="N4138" s="192" t="s">
        <v>6577</v>
      </c>
      <c r="O4138" s="146" t="s">
        <v>4858</v>
      </c>
      <c r="P4138" s="146" t="s">
        <v>6591</v>
      </c>
      <c r="Q4138" s="146" t="s">
        <v>662</v>
      </c>
    </row>
    <row r="4139" spans="1:21" ht="38.25" x14ac:dyDescent="0.2">
      <c r="A4139" s="136" t="s">
        <v>6573</v>
      </c>
      <c r="B4139" s="137" t="s">
        <v>6574</v>
      </c>
      <c r="C4139" s="146" t="s">
        <v>234</v>
      </c>
      <c r="D4139" s="164" t="s">
        <v>6589</v>
      </c>
      <c r="E4139" s="145" t="s">
        <v>781</v>
      </c>
      <c r="F4139" s="140" t="s">
        <v>233</v>
      </c>
      <c r="G4139" s="146">
        <v>15101505</v>
      </c>
      <c r="H4139" s="440" t="s">
        <v>6592</v>
      </c>
      <c r="I4139" s="136">
        <v>10</v>
      </c>
      <c r="J4139" s="141" t="s">
        <v>230</v>
      </c>
      <c r="K4139" s="371">
        <v>250000000</v>
      </c>
      <c r="L4139" s="176">
        <v>1</v>
      </c>
      <c r="M4139" s="144" t="s">
        <v>4794</v>
      </c>
      <c r="N4139" s="192" t="s">
        <v>6577</v>
      </c>
      <c r="O4139" s="146" t="s">
        <v>2563</v>
      </c>
      <c r="P4139" s="146" t="s">
        <v>2635</v>
      </c>
      <c r="Q4139" s="146" t="s">
        <v>662</v>
      </c>
    </row>
    <row r="4140" spans="1:21" ht="38.25" x14ac:dyDescent="0.2">
      <c r="A4140" s="136" t="s">
        <v>6573</v>
      </c>
      <c r="B4140" s="137" t="s">
        <v>6574</v>
      </c>
      <c r="C4140" s="146" t="s">
        <v>5636</v>
      </c>
      <c r="D4140" s="164" t="s">
        <v>6593</v>
      </c>
      <c r="E4140" s="145" t="s">
        <v>789</v>
      </c>
      <c r="F4140" s="140" t="s">
        <v>531</v>
      </c>
      <c r="G4140" s="146">
        <v>12161902</v>
      </c>
      <c r="H4140" s="440" t="s">
        <v>6594</v>
      </c>
      <c r="I4140" s="136">
        <v>10</v>
      </c>
      <c r="J4140" s="141" t="s">
        <v>33</v>
      </c>
      <c r="K4140" s="371">
        <v>5000000</v>
      </c>
      <c r="L4140" s="176">
        <v>1</v>
      </c>
      <c r="M4140" s="144" t="s">
        <v>1995</v>
      </c>
      <c r="N4140" s="192" t="s">
        <v>6577</v>
      </c>
      <c r="O4140" s="146" t="s">
        <v>2518</v>
      </c>
      <c r="P4140" s="146" t="s">
        <v>2529</v>
      </c>
      <c r="Q4140" s="146" t="s">
        <v>497</v>
      </c>
    </row>
    <row r="4141" spans="1:21" ht="38.25" x14ac:dyDescent="0.2">
      <c r="A4141" s="136" t="s">
        <v>6573</v>
      </c>
      <c r="B4141" s="137" t="s">
        <v>6574</v>
      </c>
      <c r="C4141" s="146" t="s">
        <v>6583</v>
      </c>
      <c r="D4141" s="164" t="s">
        <v>6584</v>
      </c>
      <c r="E4141" s="145" t="s">
        <v>803</v>
      </c>
      <c r="F4141" s="140" t="s">
        <v>240</v>
      </c>
      <c r="G4141" s="146">
        <v>42171917</v>
      </c>
      <c r="H4141" s="440" t="s">
        <v>6595</v>
      </c>
      <c r="I4141" s="136">
        <v>10</v>
      </c>
      <c r="J4141" s="141" t="s">
        <v>33</v>
      </c>
      <c r="K4141" s="371">
        <v>2000000</v>
      </c>
      <c r="L4141" s="176">
        <v>1</v>
      </c>
      <c r="M4141" s="144" t="s">
        <v>1995</v>
      </c>
      <c r="N4141" s="192" t="s">
        <v>6577</v>
      </c>
      <c r="O4141" s="146" t="s">
        <v>2521</v>
      </c>
      <c r="P4141" s="146" t="s">
        <v>2527</v>
      </c>
      <c r="Q4141" s="146" t="s">
        <v>497</v>
      </c>
    </row>
    <row r="4142" spans="1:21" ht="38.25" x14ac:dyDescent="0.2">
      <c r="A4142" s="136" t="s">
        <v>6573</v>
      </c>
      <c r="B4142" s="137" t="s">
        <v>6574</v>
      </c>
      <c r="C4142" s="146" t="s">
        <v>5636</v>
      </c>
      <c r="D4142" s="164" t="s">
        <v>6596</v>
      </c>
      <c r="E4142" s="145" t="s">
        <v>803</v>
      </c>
      <c r="F4142" s="140" t="s">
        <v>240</v>
      </c>
      <c r="G4142" s="146">
        <v>60121001</v>
      </c>
      <c r="H4142" s="440" t="s">
        <v>6597</v>
      </c>
      <c r="I4142" s="136">
        <v>10</v>
      </c>
      <c r="J4142" s="141" t="s">
        <v>33</v>
      </c>
      <c r="K4142" s="371">
        <v>10000000</v>
      </c>
      <c r="L4142" s="176">
        <v>1</v>
      </c>
      <c r="M4142" s="144" t="s">
        <v>1995</v>
      </c>
      <c r="N4142" s="192" t="s">
        <v>6577</v>
      </c>
      <c r="O4142" s="146" t="s">
        <v>6598</v>
      </c>
      <c r="P4142" s="146" t="s">
        <v>2518</v>
      </c>
      <c r="Q4142" s="146" t="s">
        <v>497</v>
      </c>
    </row>
    <row r="4143" spans="1:21" ht="38.25" x14ac:dyDescent="0.2">
      <c r="A4143" s="136" t="s">
        <v>6573</v>
      </c>
      <c r="B4143" s="137" t="s">
        <v>6574</v>
      </c>
      <c r="C4143" s="146" t="s">
        <v>502</v>
      </c>
      <c r="D4143" s="164" t="s">
        <v>6587</v>
      </c>
      <c r="E4143" s="145" t="s">
        <v>803</v>
      </c>
      <c r="F4143" s="140" t="s">
        <v>240</v>
      </c>
      <c r="G4143" s="146">
        <v>44103109</v>
      </c>
      <c r="H4143" s="440" t="s">
        <v>6599</v>
      </c>
      <c r="I4143" s="136">
        <v>10</v>
      </c>
      <c r="J4143" s="141" t="s">
        <v>33</v>
      </c>
      <c r="K4143" s="371">
        <v>8000000</v>
      </c>
      <c r="L4143" s="176">
        <v>1</v>
      </c>
      <c r="M4143" s="144" t="s">
        <v>1995</v>
      </c>
      <c r="N4143" s="192" t="s">
        <v>6577</v>
      </c>
      <c r="O4143" s="146" t="s">
        <v>2518</v>
      </c>
      <c r="P4143" s="146" t="s">
        <v>2529</v>
      </c>
      <c r="Q4143" s="146" t="s">
        <v>497</v>
      </c>
    </row>
    <row r="4144" spans="1:21" ht="25.5" x14ac:dyDescent="0.2">
      <c r="A4144" s="136" t="s">
        <v>6573</v>
      </c>
      <c r="B4144" s="137" t="s">
        <v>6574</v>
      </c>
      <c r="C4144" s="146" t="s">
        <v>42</v>
      </c>
      <c r="D4144" s="164" t="s">
        <v>6584</v>
      </c>
      <c r="E4144" s="145" t="s">
        <v>812</v>
      </c>
      <c r="F4144" s="140" t="s">
        <v>262</v>
      </c>
      <c r="G4144" s="146">
        <v>42261602</v>
      </c>
      <c r="H4144" s="440" t="s">
        <v>6600</v>
      </c>
      <c r="I4144" s="136">
        <v>10</v>
      </c>
      <c r="J4144" s="141" t="s">
        <v>33</v>
      </c>
      <c r="K4144" s="371">
        <v>3000000</v>
      </c>
      <c r="L4144" s="176">
        <v>1</v>
      </c>
      <c r="M4144" s="144" t="s">
        <v>1995</v>
      </c>
      <c r="N4144" s="192" t="s">
        <v>6577</v>
      </c>
      <c r="O4144" s="146" t="s">
        <v>2521</v>
      </c>
      <c r="P4144" s="146" t="s">
        <v>2527</v>
      </c>
      <c r="Q4144" s="146" t="s">
        <v>6601</v>
      </c>
    </row>
    <row r="4145" spans="1:17" ht="25.5" x14ac:dyDescent="0.2">
      <c r="A4145" s="136" t="s">
        <v>6573</v>
      </c>
      <c r="B4145" s="137" t="s">
        <v>6574</v>
      </c>
      <c r="C4145" s="146" t="s">
        <v>42</v>
      </c>
      <c r="D4145" s="164" t="s">
        <v>6584</v>
      </c>
      <c r="E4145" s="145" t="s">
        <v>812</v>
      </c>
      <c r="F4145" s="140" t="s">
        <v>262</v>
      </c>
      <c r="G4145" s="146">
        <v>46181604</v>
      </c>
      <c r="H4145" s="440" t="s">
        <v>6602</v>
      </c>
      <c r="I4145" s="136">
        <v>10</v>
      </c>
      <c r="J4145" s="141" t="s">
        <v>33</v>
      </c>
      <c r="K4145" s="371">
        <v>500000</v>
      </c>
      <c r="L4145" s="176">
        <v>1</v>
      </c>
      <c r="M4145" s="144" t="s">
        <v>1995</v>
      </c>
      <c r="N4145" s="192" t="s">
        <v>6577</v>
      </c>
      <c r="O4145" s="146" t="s">
        <v>2521</v>
      </c>
      <c r="P4145" s="146" t="s">
        <v>2527</v>
      </c>
      <c r="Q4145" s="146" t="s">
        <v>6601</v>
      </c>
    </row>
    <row r="4146" spans="1:17" ht="25.5" x14ac:dyDescent="0.2">
      <c r="A4146" s="136" t="s">
        <v>6573</v>
      </c>
      <c r="B4146" s="137" t="s">
        <v>6574</v>
      </c>
      <c r="C4146" s="146" t="s">
        <v>6603</v>
      </c>
      <c r="D4146" s="164" t="s">
        <v>6604</v>
      </c>
      <c r="E4146" s="145" t="s">
        <v>812</v>
      </c>
      <c r="F4146" s="140" t="s">
        <v>262</v>
      </c>
      <c r="G4146" s="146">
        <v>46181705</v>
      </c>
      <c r="H4146" s="440" t="s">
        <v>6605</v>
      </c>
      <c r="I4146" s="136">
        <v>10</v>
      </c>
      <c r="J4146" s="141" t="s">
        <v>33</v>
      </c>
      <c r="K4146" s="371">
        <v>12000000</v>
      </c>
      <c r="L4146" s="176">
        <v>1</v>
      </c>
      <c r="M4146" s="144" t="s">
        <v>1995</v>
      </c>
      <c r="N4146" s="192" t="s">
        <v>6577</v>
      </c>
      <c r="O4146" s="146" t="s">
        <v>2651</v>
      </c>
      <c r="P4146" s="146" t="s">
        <v>2633</v>
      </c>
      <c r="Q4146" s="146" t="s">
        <v>662</v>
      </c>
    </row>
    <row r="4147" spans="1:17" ht="25.5" x14ac:dyDescent="0.2">
      <c r="A4147" s="136" t="s">
        <v>6573</v>
      </c>
      <c r="B4147" s="137" t="s">
        <v>6574</v>
      </c>
      <c r="C4147" s="146" t="s">
        <v>42</v>
      </c>
      <c r="D4147" s="164" t="s">
        <v>6584</v>
      </c>
      <c r="E4147" s="145" t="s">
        <v>812</v>
      </c>
      <c r="F4147" s="140" t="s">
        <v>262</v>
      </c>
      <c r="G4147" s="146">
        <v>42295451</v>
      </c>
      <c r="H4147" s="440" t="s">
        <v>6606</v>
      </c>
      <c r="I4147" s="136">
        <v>10</v>
      </c>
      <c r="J4147" s="141" t="s">
        <v>33</v>
      </c>
      <c r="K4147" s="371">
        <v>800000</v>
      </c>
      <c r="L4147" s="176">
        <v>1</v>
      </c>
      <c r="M4147" s="144" t="s">
        <v>1995</v>
      </c>
      <c r="N4147" s="192" t="s">
        <v>6577</v>
      </c>
      <c r="O4147" s="146" t="s">
        <v>2521</v>
      </c>
      <c r="P4147" s="146" t="s">
        <v>2527</v>
      </c>
      <c r="Q4147" s="146" t="s">
        <v>6607</v>
      </c>
    </row>
    <row r="4148" spans="1:17" ht="25.5" x14ac:dyDescent="0.2">
      <c r="A4148" s="136" t="s">
        <v>6573</v>
      </c>
      <c r="B4148" s="137" t="s">
        <v>6574</v>
      </c>
      <c r="C4148" s="146" t="s">
        <v>6603</v>
      </c>
      <c r="D4148" s="164" t="s">
        <v>6604</v>
      </c>
      <c r="E4148" s="145" t="s">
        <v>812</v>
      </c>
      <c r="F4148" s="140" t="s">
        <v>262</v>
      </c>
      <c r="G4148" s="146">
        <v>46181545</v>
      </c>
      <c r="H4148" s="440" t="s">
        <v>6608</v>
      </c>
      <c r="I4148" s="136">
        <v>10</v>
      </c>
      <c r="J4148" s="141" t="s">
        <v>33</v>
      </c>
      <c r="K4148" s="371">
        <v>5000000</v>
      </c>
      <c r="L4148" s="176">
        <v>1</v>
      </c>
      <c r="M4148" s="144" t="s">
        <v>1995</v>
      </c>
      <c r="N4148" s="192" t="s">
        <v>6577</v>
      </c>
      <c r="O4148" s="146" t="s">
        <v>2651</v>
      </c>
      <c r="P4148" s="146" t="s">
        <v>2633</v>
      </c>
      <c r="Q4148" s="146" t="s">
        <v>662</v>
      </c>
    </row>
    <row r="4149" spans="1:17" ht="25.5" x14ac:dyDescent="0.2">
      <c r="A4149" s="136" t="s">
        <v>6573</v>
      </c>
      <c r="B4149" s="137" t="s">
        <v>6574</v>
      </c>
      <c r="C4149" s="146" t="s">
        <v>42</v>
      </c>
      <c r="D4149" s="164" t="s">
        <v>6584</v>
      </c>
      <c r="E4149" s="145" t="s">
        <v>812</v>
      </c>
      <c r="F4149" s="140" t="s">
        <v>262</v>
      </c>
      <c r="G4149" s="146">
        <v>46181500</v>
      </c>
      <c r="H4149" s="440" t="s">
        <v>6609</v>
      </c>
      <c r="I4149" s="136">
        <v>10</v>
      </c>
      <c r="J4149" s="141" t="s">
        <v>33</v>
      </c>
      <c r="K4149" s="371">
        <v>1800000</v>
      </c>
      <c r="L4149" s="176">
        <v>1</v>
      </c>
      <c r="M4149" s="144" t="s">
        <v>1995</v>
      </c>
      <c r="N4149" s="192" t="s">
        <v>6577</v>
      </c>
      <c r="O4149" s="146" t="s">
        <v>2521</v>
      </c>
      <c r="P4149" s="146" t="s">
        <v>2527</v>
      </c>
      <c r="Q4149" s="146" t="s">
        <v>6601</v>
      </c>
    </row>
    <row r="4150" spans="1:17" ht="38.25" x14ac:dyDescent="0.2">
      <c r="A4150" s="136" t="s">
        <v>6573</v>
      </c>
      <c r="B4150" s="137" t="s">
        <v>6574</v>
      </c>
      <c r="C4150" s="146" t="s">
        <v>5636</v>
      </c>
      <c r="D4150" s="164" t="s">
        <v>6596</v>
      </c>
      <c r="E4150" s="145" t="s">
        <v>812</v>
      </c>
      <c r="F4150" s="140" t="s">
        <v>262</v>
      </c>
      <c r="G4150" s="146">
        <v>39121700</v>
      </c>
      <c r="H4150" s="440" t="s">
        <v>6610</v>
      </c>
      <c r="I4150" s="136">
        <v>10</v>
      </c>
      <c r="J4150" s="141" t="s">
        <v>33</v>
      </c>
      <c r="K4150" s="371">
        <v>10000000</v>
      </c>
      <c r="L4150" s="176">
        <v>1</v>
      </c>
      <c r="M4150" s="144" t="s">
        <v>1995</v>
      </c>
      <c r="N4150" s="192" t="s">
        <v>6577</v>
      </c>
      <c r="O4150" s="146" t="s">
        <v>6598</v>
      </c>
      <c r="P4150" s="146" t="s">
        <v>2518</v>
      </c>
      <c r="Q4150" s="146" t="s">
        <v>6601</v>
      </c>
    </row>
    <row r="4151" spans="1:17" ht="38.25" x14ac:dyDescent="0.2">
      <c r="A4151" s="136" t="s">
        <v>6573</v>
      </c>
      <c r="B4151" s="137" t="s">
        <v>6574</v>
      </c>
      <c r="C4151" s="146" t="s">
        <v>5636</v>
      </c>
      <c r="D4151" s="164" t="s">
        <v>6611</v>
      </c>
      <c r="E4151" s="145" t="s">
        <v>1163</v>
      </c>
      <c r="F4151" s="140" t="s">
        <v>1164</v>
      </c>
      <c r="G4151" s="146">
        <v>48101900</v>
      </c>
      <c r="H4151" s="440" t="s">
        <v>6612</v>
      </c>
      <c r="I4151" s="136">
        <v>10</v>
      </c>
      <c r="J4151" s="141" t="s">
        <v>33</v>
      </c>
      <c r="K4151" s="371">
        <v>7000000</v>
      </c>
      <c r="L4151" s="176">
        <v>1</v>
      </c>
      <c r="M4151" s="144" t="s">
        <v>1995</v>
      </c>
      <c r="N4151" s="192" t="s">
        <v>6577</v>
      </c>
      <c r="O4151" s="146" t="s">
        <v>6598</v>
      </c>
      <c r="P4151" s="146" t="s">
        <v>2518</v>
      </c>
      <c r="Q4151" s="146" t="s">
        <v>497</v>
      </c>
    </row>
    <row r="4152" spans="1:17" ht="38.25" x14ac:dyDescent="0.2">
      <c r="A4152" s="136" t="s">
        <v>6573</v>
      </c>
      <c r="B4152" s="137" t="s">
        <v>6574</v>
      </c>
      <c r="C4152" s="146" t="s">
        <v>5636</v>
      </c>
      <c r="D4152" s="164" t="s">
        <v>6596</v>
      </c>
      <c r="E4152" s="145" t="s">
        <v>1163</v>
      </c>
      <c r="F4152" s="140" t="s">
        <v>1164</v>
      </c>
      <c r="G4152" s="146">
        <v>39121700</v>
      </c>
      <c r="H4152" s="440" t="s">
        <v>6613</v>
      </c>
      <c r="I4152" s="136">
        <v>10</v>
      </c>
      <c r="J4152" s="141" t="s">
        <v>33</v>
      </c>
      <c r="K4152" s="371">
        <v>20000000</v>
      </c>
      <c r="L4152" s="176">
        <v>1</v>
      </c>
      <c r="M4152" s="144" t="s">
        <v>1995</v>
      </c>
      <c r="N4152" s="192" t="s">
        <v>6577</v>
      </c>
      <c r="O4152" s="146" t="s">
        <v>6598</v>
      </c>
      <c r="P4152" s="146" t="s">
        <v>2518</v>
      </c>
      <c r="Q4152" s="146" t="s">
        <v>497</v>
      </c>
    </row>
    <row r="4153" spans="1:17" ht="38.25" x14ac:dyDescent="0.2">
      <c r="A4153" s="136" t="s">
        <v>6573</v>
      </c>
      <c r="B4153" s="137" t="s">
        <v>6574</v>
      </c>
      <c r="C4153" s="146" t="s">
        <v>5636</v>
      </c>
      <c r="D4153" s="164" t="s">
        <v>6593</v>
      </c>
      <c r="E4153" s="145" t="s">
        <v>829</v>
      </c>
      <c r="F4153" s="140" t="s">
        <v>312</v>
      </c>
      <c r="G4153" s="146">
        <v>47131604</v>
      </c>
      <c r="H4153" s="440" t="s">
        <v>6614</v>
      </c>
      <c r="I4153" s="136">
        <v>10</v>
      </c>
      <c r="J4153" s="141" t="s">
        <v>33</v>
      </c>
      <c r="K4153" s="371">
        <v>5000000</v>
      </c>
      <c r="L4153" s="176">
        <v>1</v>
      </c>
      <c r="M4153" s="144" t="s">
        <v>1995</v>
      </c>
      <c r="N4153" s="192" t="s">
        <v>6577</v>
      </c>
      <c r="O4153" s="146" t="s">
        <v>2518</v>
      </c>
      <c r="P4153" s="146" t="s">
        <v>2529</v>
      </c>
      <c r="Q4153" s="146" t="s">
        <v>497</v>
      </c>
    </row>
    <row r="4154" spans="1:17" ht="38.25" x14ac:dyDescent="0.2">
      <c r="A4154" s="136" t="s">
        <v>6573</v>
      </c>
      <c r="B4154" s="137" t="s">
        <v>6574</v>
      </c>
      <c r="C4154" s="146" t="s">
        <v>5636</v>
      </c>
      <c r="D4154" s="164" t="s">
        <v>6596</v>
      </c>
      <c r="E4154" s="145" t="s">
        <v>829</v>
      </c>
      <c r="F4154" s="140" t="s">
        <v>312</v>
      </c>
      <c r="G4154" s="146">
        <v>39121700</v>
      </c>
      <c r="H4154" s="440" t="s">
        <v>6615</v>
      </c>
      <c r="I4154" s="136">
        <v>10</v>
      </c>
      <c r="J4154" s="141" t="s">
        <v>33</v>
      </c>
      <c r="K4154" s="371">
        <v>20000000</v>
      </c>
      <c r="L4154" s="176">
        <v>1</v>
      </c>
      <c r="M4154" s="144" t="s">
        <v>1995</v>
      </c>
      <c r="N4154" s="192" t="s">
        <v>6577</v>
      </c>
      <c r="O4154" s="146" t="s">
        <v>6598</v>
      </c>
      <c r="P4154" s="146" t="s">
        <v>2518</v>
      </c>
      <c r="Q4154" s="146" t="s">
        <v>497</v>
      </c>
    </row>
    <row r="4155" spans="1:17" ht="25.5" x14ac:dyDescent="0.2">
      <c r="A4155" s="136" t="s">
        <v>6573</v>
      </c>
      <c r="B4155" s="137" t="s">
        <v>6574</v>
      </c>
      <c r="C4155" s="146" t="s">
        <v>502</v>
      </c>
      <c r="D4155" s="164" t="s">
        <v>6587</v>
      </c>
      <c r="E4155" s="145" t="s">
        <v>829</v>
      </c>
      <c r="F4155" s="140" t="s">
        <v>312</v>
      </c>
      <c r="G4155" s="146">
        <v>44121618</v>
      </c>
      <c r="H4155" s="440" t="s">
        <v>6616</v>
      </c>
      <c r="I4155" s="136">
        <v>10</v>
      </c>
      <c r="J4155" s="141" t="s">
        <v>33</v>
      </c>
      <c r="K4155" s="371">
        <v>6000000</v>
      </c>
      <c r="L4155" s="176">
        <v>1</v>
      </c>
      <c r="M4155" s="144" t="s">
        <v>1995</v>
      </c>
      <c r="N4155" s="192" t="s">
        <v>6577</v>
      </c>
      <c r="O4155" s="146" t="s">
        <v>2518</v>
      </c>
      <c r="P4155" s="146" t="s">
        <v>2529</v>
      </c>
      <c r="Q4155" s="146" t="s">
        <v>497</v>
      </c>
    </row>
    <row r="4156" spans="1:17" ht="38.25" x14ac:dyDescent="0.2">
      <c r="A4156" s="136" t="s">
        <v>6573</v>
      </c>
      <c r="B4156" s="137" t="s">
        <v>6574</v>
      </c>
      <c r="C4156" s="146" t="s">
        <v>5636</v>
      </c>
      <c r="D4156" s="164" t="s">
        <v>6596</v>
      </c>
      <c r="E4156" s="145" t="s">
        <v>6617</v>
      </c>
      <c r="F4156" s="140" t="s">
        <v>6618</v>
      </c>
      <c r="G4156" s="146">
        <v>39121700</v>
      </c>
      <c r="H4156" s="440" t="s">
        <v>6619</v>
      </c>
      <c r="I4156" s="136">
        <v>10</v>
      </c>
      <c r="J4156" s="141" t="s">
        <v>33</v>
      </c>
      <c r="K4156" s="371">
        <v>10000000</v>
      </c>
      <c r="L4156" s="176">
        <v>1</v>
      </c>
      <c r="M4156" s="144" t="s">
        <v>1995</v>
      </c>
      <c r="N4156" s="192" t="s">
        <v>6577</v>
      </c>
      <c r="O4156" s="146" t="s">
        <v>6598</v>
      </c>
      <c r="P4156" s="146" t="s">
        <v>2518</v>
      </c>
      <c r="Q4156" s="146" t="s">
        <v>497</v>
      </c>
    </row>
    <row r="4157" spans="1:17" ht="25.5" x14ac:dyDescent="0.2">
      <c r="A4157" s="136" t="s">
        <v>6573</v>
      </c>
      <c r="B4157" s="137" t="s">
        <v>6574</v>
      </c>
      <c r="C4157" s="146" t="s">
        <v>5636</v>
      </c>
      <c r="D4157" s="164" t="s">
        <v>6620</v>
      </c>
      <c r="E4157" s="145" t="s">
        <v>6617</v>
      </c>
      <c r="F4157" s="140" t="s">
        <v>6618</v>
      </c>
      <c r="G4157" s="146">
        <v>52141501</v>
      </c>
      <c r="H4157" s="440" t="s">
        <v>6621</v>
      </c>
      <c r="I4157" s="136">
        <v>10</v>
      </c>
      <c r="J4157" s="141" t="s">
        <v>33</v>
      </c>
      <c r="K4157" s="371">
        <v>7000000</v>
      </c>
      <c r="L4157" s="176">
        <v>1</v>
      </c>
      <c r="M4157" s="144" t="s">
        <v>1995</v>
      </c>
      <c r="N4157" s="192" t="s">
        <v>6577</v>
      </c>
      <c r="O4157" s="146" t="s">
        <v>2514</v>
      </c>
      <c r="P4157" s="146" t="s">
        <v>2521</v>
      </c>
      <c r="Q4157" s="146" t="s">
        <v>497</v>
      </c>
    </row>
    <row r="4158" spans="1:17" ht="38.25" x14ac:dyDescent="0.2">
      <c r="A4158" s="136" t="s">
        <v>6573</v>
      </c>
      <c r="B4158" s="137" t="s">
        <v>6574</v>
      </c>
      <c r="C4158" s="146" t="s">
        <v>6622</v>
      </c>
      <c r="D4158" s="164" t="s">
        <v>6596</v>
      </c>
      <c r="E4158" s="145" t="s">
        <v>834</v>
      </c>
      <c r="F4158" s="140" t="s">
        <v>316</v>
      </c>
      <c r="G4158" s="146">
        <v>24101507</v>
      </c>
      <c r="H4158" s="440" t="s">
        <v>6623</v>
      </c>
      <c r="I4158" s="136">
        <v>10</v>
      </c>
      <c r="J4158" s="141" t="s">
        <v>33</v>
      </c>
      <c r="K4158" s="371">
        <v>500000</v>
      </c>
      <c r="L4158" s="176">
        <v>1</v>
      </c>
      <c r="M4158" s="144" t="s">
        <v>1995</v>
      </c>
      <c r="N4158" s="192" t="s">
        <v>6577</v>
      </c>
      <c r="O4158" s="146" t="s">
        <v>6598</v>
      </c>
      <c r="P4158" s="146" t="s">
        <v>2518</v>
      </c>
      <c r="Q4158" s="146" t="s">
        <v>497</v>
      </c>
    </row>
    <row r="4159" spans="1:17" ht="38.25" x14ac:dyDescent="0.2">
      <c r="A4159" s="136" t="s">
        <v>6573</v>
      </c>
      <c r="B4159" s="137" t="s">
        <v>6574</v>
      </c>
      <c r="C4159" s="146" t="s">
        <v>5636</v>
      </c>
      <c r="D4159" s="164" t="s">
        <v>6611</v>
      </c>
      <c r="E4159" s="145" t="s">
        <v>834</v>
      </c>
      <c r="F4159" s="140" t="s">
        <v>316</v>
      </c>
      <c r="G4159" s="146">
        <v>48101900</v>
      </c>
      <c r="H4159" s="440" t="s">
        <v>6624</v>
      </c>
      <c r="I4159" s="136">
        <v>10</v>
      </c>
      <c r="J4159" s="141" t="s">
        <v>33</v>
      </c>
      <c r="K4159" s="371">
        <v>8000000</v>
      </c>
      <c r="L4159" s="176">
        <v>1</v>
      </c>
      <c r="M4159" s="144" t="s">
        <v>1995</v>
      </c>
      <c r="N4159" s="192" t="s">
        <v>6577</v>
      </c>
      <c r="O4159" s="146" t="s">
        <v>6598</v>
      </c>
      <c r="P4159" s="146" t="s">
        <v>2518</v>
      </c>
      <c r="Q4159" s="146" t="s">
        <v>497</v>
      </c>
    </row>
    <row r="4160" spans="1:17" ht="38.25" x14ac:dyDescent="0.2">
      <c r="A4160" s="136" t="s">
        <v>6573</v>
      </c>
      <c r="B4160" s="137" t="s">
        <v>6574</v>
      </c>
      <c r="C4160" s="146" t="s">
        <v>5636</v>
      </c>
      <c r="D4160" s="164" t="s">
        <v>6596</v>
      </c>
      <c r="E4160" s="145" t="s">
        <v>834</v>
      </c>
      <c r="F4160" s="140" t="s">
        <v>316</v>
      </c>
      <c r="G4160" s="146">
        <v>39121700</v>
      </c>
      <c r="H4160" s="440" t="s">
        <v>6625</v>
      </c>
      <c r="I4160" s="136">
        <v>10</v>
      </c>
      <c r="J4160" s="141" t="s">
        <v>33</v>
      </c>
      <c r="K4160" s="371">
        <v>10000000</v>
      </c>
      <c r="L4160" s="176">
        <v>1</v>
      </c>
      <c r="M4160" s="144" t="s">
        <v>1995</v>
      </c>
      <c r="N4160" s="192" t="s">
        <v>6577</v>
      </c>
      <c r="O4160" s="146" t="s">
        <v>6598</v>
      </c>
      <c r="P4160" s="146" t="s">
        <v>2518</v>
      </c>
      <c r="Q4160" s="146" t="s">
        <v>497</v>
      </c>
    </row>
    <row r="4161" spans="1:17" ht="25.5" x14ac:dyDescent="0.2">
      <c r="A4161" s="136" t="s">
        <v>6573</v>
      </c>
      <c r="B4161" s="137" t="s">
        <v>6574</v>
      </c>
      <c r="C4161" s="146" t="s">
        <v>5636</v>
      </c>
      <c r="D4161" s="164" t="s">
        <v>6620</v>
      </c>
      <c r="E4161" s="145" t="s">
        <v>1185</v>
      </c>
      <c r="F4161" s="140" t="s">
        <v>83</v>
      </c>
      <c r="G4161" s="146">
        <v>40101701</v>
      </c>
      <c r="H4161" s="440" t="s">
        <v>6626</v>
      </c>
      <c r="I4161" s="136">
        <v>10</v>
      </c>
      <c r="J4161" s="141" t="s">
        <v>33</v>
      </c>
      <c r="K4161" s="371">
        <v>15000000</v>
      </c>
      <c r="L4161" s="176">
        <v>1</v>
      </c>
      <c r="M4161" s="144" t="s">
        <v>1995</v>
      </c>
      <c r="N4161" s="192" t="s">
        <v>6577</v>
      </c>
      <c r="O4161" s="146" t="s">
        <v>2514</v>
      </c>
      <c r="P4161" s="146" t="s">
        <v>2521</v>
      </c>
      <c r="Q4161" s="146" t="s">
        <v>497</v>
      </c>
    </row>
    <row r="4162" spans="1:17" ht="25.5" x14ac:dyDescent="0.2">
      <c r="A4162" s="136" t="s">
        <v>6573</v>
      </c>
      <c r="B4162" s="137" t="s">
        <v>6574</v>
      </c>
      <c r="C4162" s="146" t="s">
        <v>5636</v>
      </c>
      <c r="D4162" s="164" t="s">
        <v>6611</v>
      </c>
      <c r="E4162" s="145" t="s">
        <v>1185</v>
      </c>
      <c r="F4162" s="140" t="s">
        <v>83</v>
      </c>
      <c r="G4162" s="146">
        <v>27112039</v>
      </c>
      <c r="H4162" s="440" t="s">
        <v>6627</v>
      </c>
      <c r="I4162" s="136">
        <v>10</v>
      </c>
      <c r="J4162" s="141" t="s">
        <v>33</v>
      </c>
      <c r="K4162" s="371">
        <v>8000000</v>
      </c>
      <c r="L4162" s="176">
        <v>1</v>
      </c>
      <c r="M4162" s="144" t="s">
        <v>1995</v>
      </c>
      <c r="N4162" s="192" t="s">
        <v>6577</v>
      </c>
      <c r="O4162" s="146" t="s">
        <v>6598</v>
      </c>
      <c r="P4162" s="146" t="s">
        <v>2518</v>
      </c>
      <c r="Q4162" s="146" t="s">
        <v>497</v>
      </c>
    </row>
    <row r="4163" spans="1:17" ht="25.5" x14ac:dyDescent="0.2">
      <c r="A4163" s="136" t="s">
        <v>6573</v>
      </c>
      <c r="B4163" s="137" t="s">
        <v>6574</v>
      </c>
      <c r="C4163" s="146" t="s">
        <v>6583</v>
      </c>
      <c r="D4163" s="164" t="s">
        <v>6584</v>
      </c>
      <c r="E4163" s="145" t="s">
        <v>1185</v>
      </c>
      <c r="F4163" s="140" t="s">
        <v>83</v>
      </c>
      <c r="G4163" s="146">
        <v>46191601</v>
      </c>
      <c r="H4163" s="440" t="s">
        <v>6628</v>
      </c>
      <c r="I4163" s="136">
        <v>10</v>
      </c>
      <c r="J4163" s="141" t="s">
        <v>33</v>
      </c>
      <c r="K4163" s="371">
        <v>4000000</v>
      </c>
      <c r="L4163" s="176">
        <v>1</v>
      </c>
      <c r="M4163" s="144" t="s">
        <v>1995</v>
      </c>
      <c r="N4163" s="192" t="s">
        <v>6577</v>
      </c>
      <c r="O4163" s="146" t="s">
        <v>2521</v>
      </c>
      <c r="P4163" s="146" t="s">
        <v>2527</v>
      </c>
      <c r="Q4163" s="146" t="s">
        <v>497</v>
      </c>
    </row>
    <row r="4164" spans="1:17" ht="25.5" x14ac:dyDescent="0.2">
      <c r="A4164" s="136" t="s">
        <v>6573</v>
      </c>
      <c r="B4164" s="137" t="s">
        <v>6574</v>
      </c>
      <c r="C4164" s="146" t="s">
        <v>50</v>
      </c>
      <c r="D4164" s="164" t="s">
        <v>6629</v>
      </c>
      <c r="E4164" s="145" t="s">
        <v>1196</v>
      </c>
      <c r="F4164" s="140" t="s">
        <v>1618</v>
      </c>
      <c r="G4164" s="146">
        <v>43211507</v>
      </c>
      <c r="H4164" s="440" t="s">
        <v>6630</v>
      </c>
      <c r="I4164" s="136">
        <v>10</v>
      </c>
      <c r="J4164" s="141" t="s">
        <v>33</v>
      </c>
      <c r="K4164" s="371">
        <v>80000000</v>
      </c>
      <c r="L4164" s="176">
        <v>1</v>
      </c>
      <c r="M4164" s="144" t="s">
        <v>1995</v>
      </c>
      <c r="N4164" s="192" t="s">
        <v>6577</v>
      </c>
      <c r="O4164" s="146" t="s">
        <v>2527</v>
      </c>
      <c r="P4164" s="146" t="s">
        <v>2651</v>
      </c>
      <c r="Q4164" s="146" t="s">
        <v>497</v>
      </c>
    </row>
    <row r="4165" spans="1:17" ht="25.5" x14ac:dyDescent="0.2">
      <c r="A4165" s="136" t="s">
        <v>6573</v>
      </c>
      <c r="B4165" s="137" t="s">
        <v>6574</v>
      </c>
      <c r="C4165" s="146" t="s">
        <v>50</v>
      </c>
      <c r="D4165" s="164" t="s">
        <v>6629</v>
      </c>
      <c r="E4165" s="145" t="s">
        <v>1196</v>
      </c>
      <c r="F4165" s="140" t="s">
        <v>1618</v>
      </c>
      <c r="G4165" s="477">
        <v>43212105</v>
      </c>
      <c r="H4165" s="440" t="s">
        <v>6631</v>
      </c>
      <c r="I4165" s="136">
        <v>10</v>
      </c>
      <c r="J4165" s="141" t="s">
        <v>33</v>
      </c>
      <c r="K4165" s="478">
        <v>8000000</v>
      </c>
      <c r="L4165" s="374">
        <v>1</v>
      </c>
      <c r="M4165" s="456" t="s">
        <v>1995</v>
      </c>
      <c r="N4165" s="192" t="s">
        <v>6577</v>
      </c>
      <c r="O4165" s="438" t="s">
        <v>2527</v>
      </c>
      <c r="P4165" s="438" t="s">
        <v>2651</v>
      </c>
      <c r="Q4165" s="438" t="s">
        <v>497</v>
      </c>
    </row>
    <row r="4166" spans="1:17" ht="25.5" x14ac:dyDescent="0.2">
      <c r="A4166" s="136" t="s">
        <v>6573</v>
      </c>
      <c r="B4166" s="137" t="s">
        <v>6574</v>
      </c>
      <c r="C4166" s="146" t="s">
        <v>50</v>
      </c>
      <c r="D4166" s="164" t="s">
        <v>6629</v>
      </c>
      <c r="E4166" s="145" t="s">
        <v>1196</v>
      </c>
      <c r="F4166" s="140" t="s">
        <v>1618</v>
      </c>
      <c r="G4166" s="146">
        <v>81112501</v>
      </c>
      <c r="H4166" s="440" t="s">
        <v>6632</v>
      </c>
      <c r="I4166" s="136">
        <v>10</v>
      </c>
      <c r="J4166" s="141" t="s">
        <v>33</v>
      </c>
      <c r="K4166" s="371">
        <v>9000000</v>
      </c>
      <c r="L4166" s="176">
        <v>1</v>
      </c>
      <c r="M4166" s="144" t="s">
        <v>1995</v>
      </c>
      <c r="N4166" s="192" t="s">
        <v>6577</v>
      </c>
      <c r="O4166" s="146" t="s">
        <v>2527</v>
      </c>
      <c r="P4166" s="146" t="s">
        <v>2651</v>
      </c>
      <c r="Q4166" s="146" t="s">
        <v>497</v>
      </c>
    </row>
    <row r="4167" spans="1:17" ht="38.25" x14ac:dyDescent="0.2">
      <c r="A4167" s="136" t="s">
        <v>6573</v>
      </c>
      <c r="B4167" s="137" t="s">
        <v>6574</v>
      </c>
      <c r="C4167" s="146" t="s">
        <v>50</v>
      </c>
      <c r="D4167" s="164" t="s">
        <v>6575</v>
      </c>
      <c r="E4167" s="145" t="s">
        <v>1199</v>
      </c>
      <c r="F4167" s="140" t="s">
        <v>87</v>
      </c>
      <c r="G4167" s="146">
        <v>26111607</v>
      </c>
      <c r="H4167" s="440" t="s">
        <v>6633</v>
      </c>
      <c r="I4167" s="136">
        <v>10</v>
      </c>
      <c r="J4167" s="141" t="s">
        <v>33</v>
      </c>
      <c r="K4167" s="371">
        <v>120000000</v>
      </c>
      <c r="L4167" s="176">
        <v>1</v>
      </c>
      <c r="M4167" s="144" t="s">
        <v>1995</v>
      </c>
      <c r="N4167" s="192" t="s">
        <v>6577</v>
      </c>
      <c r="O4167" s="146" t="s">
        <v>2514</v>
      </c>
      <c r="P4167" s="146" t="s">
        <v>2521</v>
      </c>
      <c r="Q4167" s="146" t="s">
        <v>497</v>
      </c>
    </row>
    <row r="4168" spans="1:17" ht="25.5" x14ac:dyDescent="0.2">
      <c r="A4168" s="136" t="s">
        <v>6573</v>
      </c>
      <c r="B4168" s="137" t="s">
        <v>6574</v>
      </c>
      <c r="C4168" s="146" t="s">
        <v>50</v>
      </c>
      <c r="D4168" s="164" t="s">
        <v>6629</v>
      </c>
      <c r="E4168" s="145" t="s">
        <v>1206</v>
      </c>
      <c r="F4168" s="140" t="s">
        <v>89</v>
      </c>
      <c r="G4168" s="146">
        <v>52161505</v>
      </c>
      <c r="H4168" s="440" t="s">
        <v>6634</v>
      </c>
      <c r="I4168" s="136">
        <v>10</v>
      </c>
      <c r="J4168" s="141" t="s">
        <v>33</v>
      </c>
      <c r="K4168" s="371">
        <v>6000000</v>
      </c>
      <c r="L4168" s="176">
        <v>1</v>
      </c>
      <c r="M4168" s="144" t="s">
        <v>805</v>
      </c>
      <c r="N4168" s="192" t="s">
        <v>6577</v>
      </c>
      <c r="O4168" s="146" t="s">
        <v>2527</v>
      </c>
      <c r="P4168" s="146" t="s">
        <v>2651</v>
      </c>
      <c r="Q4168" s="146" t="s">
        <v>497</v>
      </c>
    </row>
    <row r="4169" spans="1:17" ht="38.25" x14ac:dyDescent="0.2">
      <c r="A4169" s="136" t="s">
        <v>6573</v>
      </c>
      <c r="B4169" s="137" t="s">
        <v>6574</v>
      </c>
      <c r="C4169" s="146" t="s">
        <v>342</v>
      </c>
      <c r="D4169" s="164" t="s">
        <v>6635</v>
      </c>
      <c r="E4169" s="145" t="s">
        <v>842</v>
      </c>
      <c r="F4169" s="140" t="s">
        <v>338</v>
      </c>
      <c r="G4169" s="146">
        <v>72102900</v>
      </c>
      <c r="H4169" s="440" t="s">
        <v>6636</v>
      </c>
      <c r="I4169" s="136">
        <v>10</v>
      </c>
      <c r="J4169" s="141" t="s">
        <v>33</v>
      </c>
      <c r="K4169" s="371">
        <v>580000000</v>
      </c>
      <c r="L4169" s="176">
        <v>1</v>
      </c>
      <c r="M4169" s="144" t="s">
        <v>765</v>
      </c>
      <c r="N4169" s="192" t="s">
        <v>6577</v>
      </c>
      <c r="O4169" s="146" t="s">
        <v>2518</v>
      </c>
      <c r="P4169" s="146" t="s">
        <v>2521</v>
      </c>
      <c r="Q4169" s="146" t="s">
        <v>6637</v>
      </c>
    </row>
    <row r="4170" spans="1:17" ht="25.5" x14ac:dyDescent="0.2">
      <c r="A4170" s="136" t="s">
        <v>6573</v>
      </c>
      <c r="B4170" s="137" t="s">
        <v>6574</v>
      </c>
      <c r="C4170" s="146" t="s">
        <v>6638</v>
      </c>
      <c r="D4170" s="164" t="s">
        <v>6639</v>
      </c>
      <c r="E4170" s="145" t="s">
        <v>848</v>
      </c>
      <c r="F4170" s="140" t="s">
        <v>639</v>
      </c>
      <c r="G4170" s="146">
        <v>90101600</v>
      </c>
      <c r="H4170" s="440" t="s">
        <v>6640</v>
      </c>
      <c r="I4170" s="136">
        <v>10</v>
      </c>
      <c r="J4170" s="141" t="s">
        <v>33</v>
      </c>
      <c r="K4170" s="371">
        <v>10000000</v>
      </c>
      <c r="L4170" s="176">
        <v>1</v>
      </c>
      <c r="M4170" s="144" t="s">
        <v>765</v>
      </c>
      <c r="N4170" s="192" t="s">
        <v>6577</v>
      </c>
      <c r="O4170" s="146" t="s">
        <v>2563</v>
      </c>
      <c r="P4170" s="146" t="s">
        <v>2700</v>
      </c>
      <c r="Q4170" s="146" t="s">
        <v>497</v>
      </c>
    </row>
    <row r="4171" spans="1:17" ht="25.5" x14ac:dyDescent="0.2">
      <c r="A4171" s="136" t="s">
        <v>6573</v>
      </c>
      <c r="B4171" s="137" t="s">
        <v>6574</v>
      </c>
      <c r="C4171" s="146" t="s">
        <v>6641</v>
      </c>
      <c r="D4171" s="164" t="s">
        <v>6642</v>
      </c>
      <c r="E4171" s="145" t="s">
        <v>1620</v>
      </c>
      <c r="F4171" s="140" t="s">
        <v>1621</v>
      </c>
      <c r="G4171" s="146">
        <v>78101802</v>
      </c>
      <c r="H4171" s="440" t="s">
        <v>6643</v>
      </c>
      <c r="I4171" s="136">
        <v>10</v>
      </c>
      <c r="J4171" s="141" t="s">
        <v>33</v>
      </c>
      <c r="K4171" s="371">
        <v>90000000</v>
      </c>
      <c r="L4171" s="176">
        <v>1</v>
      </c>
      <c r="M4171" s="144" t="s">
        <v>765</v>
      </c>
      <c r="N4171" s="192" t="s">
        <v>6577</v>
      </c>
      <c r="O4171" s="146" t="s">
        <v>2563</v>
      </c>
      <c r="P4171" s="146" t="s">
        <v>2700</v>
      </c>
      <c r="Q4171" s="146" t="s">
        <v>497</v>
      </c>
    </row>
    <row r="4172" spans="1:17" ht="38.25" x14ac:dyDescent="0.2">
      <c r="A4172" s="136" t="s">
        <v>6573</v>
      </c>
      <c r="B4172" s="137" t="s">
        <v>6574</v>
      </c>
      <c r="C4172" s="146" t="s">
        <v>6644</v>
      </c>
      <c r="D4172" s="164" t="s">
        <v>6645</v>
      </c>
      <c r="E4172" s="145" t="s">
        <v>1627</v>
      </c>
      <c r="F4172" s="140" t="s">
        <v>350</v>
      </c>
      <c r="G4172" s="146">
        <v>22101527</v>
      </c>
      <c r="H4172" s="440" t="s">
        <v>6646</v>
      </c>
      <c r="I4172" s="136">
        <v>10</v>
      </c>
      <c r="J4172" s="141" t="s">
        <v>33</v>
      </c>
      <c r="K4172" s="371">
        <v>10000000</v>
      </c>
      <c r="L4172" s="176">
        <v>1</v>
      </c>
      <c r="M4172" s="144" t="s">
        <v>765</v>
      </c>
      <c r="N4172" s="192" t="s">
        <v>6577</v>
      </c>
      <c r="O4172" s="146" t="s">
        <v>2563</v>
      </c>
      <c r="P4172" s="146" t="s">
        <v>2700</v>
      </c>
      <c r="Q4172" s="146" t="s">
        <v>497</v>
      </c>
    </row>
    <row r="4173" spans="1:17" ht="38.25" x14ac:dyDescent="0.2">
      <c r="A4173" s="136" t="s">
        <v>6573</v>
      </c>
      <c r="B4173" s="137" t="s">
        <v>6574</v>
      </c>
      <c r="C4173" s="146" t="s">
        <v>190</v>
      </c>
      <c r="D4173" s="164" t="s">
        <v>6645</v>
      </c>
      <c r="E4173" s="145" t="s">
        <v>855</v>
      </c>
      <c r="F4173" s="140" t="s">
        <v>360</v>
      </c>
      <c r="G4173" s="146">
        <v>81161600</v>
      </c>
      <c r="H4173" s="440" t="s">
        <v>6647</v>
      </c>
      <c r="I4173" s="136">
        <v>10</v>
      </c>
      <c r="J4173" s="141" t="s">
        <v>33</v>
      </c>
      <c r="K4173" s="371">
        <v>3500000</v>
      </c>
      <c r="L4173" s="176">
        <v>1</v>
      </c>
      <c r="M4173" s="144" t="s">
        <v>765</v>
      </c>
      <c r="N4173" s="192" t="s">
        <v>6577</v>
      </c>
      <c r="O4173" s="146" t="s">
        <v>2563</v>
      </c>
      <c r="P4173" s="146" t="s">
        <v>2700</v>
      </c>
      <c r="Q4173" s="146" t="s">
        <v>662</v>
      </c>
    </row>
    <row r="4174" spans="1:17" ht="38.25" x14ac:dyDescent="0.2">
      <c r="A4174" s="136" t="s">
        <v>6573</v>
      </c>
      <c r="B4174" s="137" t="s">
        <v>6574</v>
      </c>
      <c r="C4174" s="146" t="s">
        <v>342</v>
      </c>
      <c r="D4174" s="164" t="s">
        <v>6635</v>
      </c>
      <c r="E4174" s="145" t="s">
        <v>858</v>
      </c>
      <c r="F4174" s="140" t="s">
        <v>363</v>
      </c>
      <c r="G4174" s="146">
        <v>39112403</v>
      </c>
      <c r="H4174" s="440" t="s">
        <v>6648</v>
      </c>
      <c r="I4174" s="136">
        <v>10</v>
      </c>
      <c r="J4174" s="141" t="s">
        <v>33</v>
      </c>
      <c r="K4174" s="371">
        <v>550000000</v>
      </c>
      <c r="L4174" s="176">
        <v>1</v>
      </c>
      <c r="M4174" s="144" t="s">
        <v>765</v>
      </c>
      <c r="N4174" s="192" t="s">
        <v>6577</v>
      </c>
      <c r="O4174" s="146" t="s">
        <v>6649</v>
      </c>
      <c r="P4174" s="146" t="s">
        <v>6649</v>
      </c>
      <c r="Q4174" s="146" t="s">
        <v>650</v>
      </c>
    </row>
    <row r="4175" spans="1:17" ht="25.5" x14ac:dyDescent="0.2">
      <c r="A4175" s="136" t="s">
        <v>6573</v>
      </c>
      <c r="B4175" s="137" t="s">
        <v>6574</v>
      </c>
      <c r="C4175" s="146" t="s">
        <v>234</v>
      </c>
      <c r="D4175" s="164" t="s">
        <v>6650</v>
      </c>
      <c r="E4175" s="145" t="s">
        <v>862</v>
      </c>
      <c r="F4175" s="140" t="s">
        <v>368</v>
      </c>
      <c r="G4175" s="146">
        <v>84131600</v>
      </c>
      <c r="H4175" s="440" t="s">
        <v>6651</v>
      </c>
      <c r="I4175" s="136">
        <v>10</v>
      </c>
      <c r="J4175" s="141" t="s">
        <v>33</v>
      </c>
      <c r="K4175" s="371">
        <v>21400000</v>
      </c>
      <c r="L4175" s="176">
        <v>1</v>
      </c>
      <c r="M4175" s="144" t="s">
        <v>765</v>
      </c>
      <c r="N4175" s="192" t="s">
        <v>6577</v>
      </c>
      <c r="O4175" s="146" t="s">
        <v>4858</v>
      </c>
      <c r="P4175" s="146" t="s">
        <v>6591</v>
      </c>
      <c r="Q4175" s="146" t="s">
        <v>497</v>
      </c>
    </row>
    <row r="4176" spans="1:17" ht="25.5" x14ac:dyDescent="0.2">
      <c r="A4176" s="136" t="s">
        <v>6573</v>
      </c>
      <c r="B4176" s="137" t="s">
        <v>6574</v>
      </c>
      <c r="C4176" s="146" t="s">
        <v>234</v>
      </c>
      <c r="D4176" s="164" t="s">
        <v>6650</v>
      </c>
      <c r="E4176" s="145" t="s">
        <v>862</v>
      </c>
      <c r="F4176" s="140" t="s">
        <v>368</v>
      </c>
      <c r="G4176" s="146">
        <v>84131600</v>
      </c>
      <c r="H4176" s="440" t="s">
        <v>6652</v>
      </c>
      <c r="I4176" s="136">
        <v>10</v>
      </c>
      <c r="J4176" s="141" t="s">
        <v>230</v>
      </c>
      <c r="K4176" s="371">
        <v>45000000</v>
      </c>
      <c r="L4176" s="176">
        <v>1</v>
      </c>
      <c r="M4176" s="144" t="s">
        <v>765</v>
      </c>
      <c r="N4176" s="192" t="s">
        <v>6577</v>
      </c>
      <c r="O4176" s="146" t="s">
        <v>2563</v>
      </c>
      <c r="P4176" s="146" t="s">
        <v>2635</v>
      </c>
      <c r="Q4176" s="146" t="s">
        <v>497</v>
      </c>
    </row>
    <row r="4177" spans="1:17" ht="25.5" x14ac:dyDescent="0.2">
      <c r="A4177" s="136" t="s">
        <v>6573</v>
      </c>
      <c r="B4177" s="137" t="s">
        <v>6574</v>
      </c>
      <c r="C4177" s="146" t="s">
        <v>6653</v>
      </c>
      <c r="D4177" s="164" t="s">
        <v>6654</v>
      </c>
      <c r="E4177" s="145" t="s">
        <v>869</v>
      </c>
      <c r="F4177" s="140" t="s">
        <v>870</v>
      </c>
      <c r="G4177" s="146">
        <v>77121701</v>
      </c>
      <c r="H4177" s="440" t="s">
        <v>6655</v>
      </c>
      <c r="I4177" s="136">
        <v>10</v>
      </c>
      <c r="J4177" s="141" t="s">
        <v>33</v>
      </c>
      <c r="K4177" s="371">
        <v>1500000</v>
      </c>
      <c r="L4177" s="176">
        <v>1</v>
      </c>
      <c r="M4177" s="144" t="s">
        <v>765</v>
      </c>
      <c r="N4177" s="192" t="s">
        <v>6577</v>
      </c>
      <c r="O4177" s="146" t="s">
        <v>2514</v>
      </c>
      <c r="P4177" s="146" t="s">
        <v>2521</v>
      </c>
      <c r="Q4177" s="146" t="s">
        <v>497</v>
      </c>
    </row>
    <row r="4178" spans="1:17" ht="25.5" x14ac:dyDescent="0.2">
      <c r="A4178" s="136" t="s">
        <v>6573</v>
      </c>
      <c r="B4178" s="137" t="s">
        <v>6574</v>
      </c>
      <c r="C4178" s="146" t="s">
        <v>6656</v>
      </c>
      <c r="D4178" s="164" t="s">
        <v>6654</v>
      </c>
      <c r="E4178" s="145" t="s">
        <v>869</v>
      </c>
      <c r="F4178" s="140" t="s">
        <v>870</v>
      </c>
      <c r="G4178" s="146">
        <v>72154055</v>
      </c>
      <c r="H4178" s="440" t="s">
        <v>6657</v>
      </c>
      <c r="I4178" s="136">
        <v>10</v>
      </c>
      <c r="J4178" s="141" t="s">
        <v>33</v>
      </c>
      <c r="K4178" s="371">
        <v>7000000</v>
      </c>
      <c r="L4178" s="176">
        <v>1</v>
      </c>
      <c r="M4178" s="144" t="s">
        <v>765</v>
      </c>
      <c r="N4178" s="192" t="s">
        <v>6577</v>
      </c>
      <c r="O4178" s="146" t="s">
        <v>2514</v>
      </c>
      <c r="P4178" s="146" t="s">
        <v>2521</v>
      </c>
      <c r="Q4178" s="146" t="s">
        <v>497</v>
      </c>
    </row>
    <row r="4179" spans="1:17" ht="38.25" x14ac:dyDescent="0.2">
      <c r="A4179" s="136" t="s">
        <v>6573</v>
      </c>
      <c r="B4179" s="137" t="s">
        <v>6574</v>
      </c>
      <c r="C4179" s="146" t="s">
        <v>5636</v>
      </c>
      <c r="D4179" s="164" t="s">
        <v>6658</v>
      </c>
      <c r="E4179" s="145" t="s">
        <v>874</v>
      </c>
      <c r="F4179" s="140" t="s">
        <v>371</v>
      </c>
      <c r="G4179" s="146">
        <v>76111501</v>
      </c>
      <c r="H4179" s="440" t="s">
        <v>6659</v>
      </c>
      <c r="I4179" s="136">
        <v>10</v>
      </c>
      <c r="J4179" s="141" t="s">
        <v>33</v>
      </c>
      <c r="K4179" s="371">
        <v>110000000</v>
      </c>
      <c r="L4179" s="176">
        <v>1</v>
      </c>
      <c r="M4179" s="144" t="s">
        <v>765</v>
      </c>
      <c r="N4179" s="192" t="s">
        <v>6577</v>
      </c>
      <c r="O4179" s="146" t="s">
        <v>2527</v>
      </c>
      <c r="P4179" s="146" t="s">
        <v>2651</v>
      </c>
      <c r="Q4179" s="146" t="s">
        <v>662</v>
      </c>
    </row>
    <row r="4180" spans="1:17" ht="38.25" x14ac:dyDescent="0.2">
      <c r="A4180" s="136" t="s">
        <v>6573</v>
      </c>
      <c r="B4180" s="137" t="s">
        <v>6574</v>
      </c>
      <c r="C4180" s="146" t="s">
        <v>5636</v>
      </c>
      <c r="D4180" s="164" t="s">
        <v>6658</v>
      </c>
      <c r="E4180" s="145" t="s">
        <v>874</v>
      </c>
      <c r="F4180" s="140" t="s">
        <v>371</v>
      </c>
      <c r="G4180" s="146">
        <v>76111501</v>
      </c>
      <c r="H4180" s="440" t="s">
        <v>6660</v>
      </c>
      <c r="I4180" s="136">
        <v>10</v>
      </c>
      <c r="J4180" s="141" t="s">
        <v>230</v>
      </c>
      <c r="K4180" s="371">
        <v>140000000</v>
      </c>
      <c r="L4180" s="176">
        <v>1</v>
      </c>
      <c r="M4180" s="144" t="s">
        <v>765</v>
      </c>
      <c r="N4180" s="192" t="s">
        <v>6577</v>
      </c>
      <c r="O4180" s="146" t="s">
        <v>2563</v>
      </c>
      <c r="P4180" s="146" t="s">
        <v>2635</v>
      </c>
      <c r="Q4180" s="146" t="s">
        <v>662</v>
      </c>
    </row>
    <row r="4181" spans="1:17" ht="38.25" x14ac:dyDescent="0.2">
      <c r="A4181" s="136" t="s">
        <v>6573</v>
      </c>
      <c r="B4181" s="137" t="s">
        <v>6574</v>
      </c>
      <c r="C4181" s="146" t="s">
        <v>5636</v>
      </c>
      <c r="D4181" s="164" t="s">
        <v>6661</v>
      </c>
      <c r="E4181" s="145" t="s">
        <v>880</v>
      </c>
      <c r="F4181" s="140" t="s">
        <v>374</v>
      </c>
      <c r="G4181" s="146">
        <v>72154300</v>
      </c>
      <c r="H4181" s="440" t="s">
        <v>6662</v>
      </c>
      <c r="I4181" s="136">
        <v>10</v>
      </c>
      <c r="J4181" s="141" t="s">
        <v>33</v>
      </c>
      <c r="K4181" s="371">
        <v>80000000</v>
      </c>
      <c r="L4181" s="176">
        <v>1</v>
      </c>
      <c r="M4181" s="144" t="s">
        <v>765</v>
      </c>
      <c r="N4181" s="192" t="s">
        <v>6577</v>
      </c>
      <c r="O4181" s="146" t="s">
        <v>6598</v>
      </c>
      <c r="P4181" s="146" t="s">
        <v>2518</v>
      </c>
      <c r="Q4181" s="146" t="s">
        <v>6601</v>
      </c>
    </row>
    <row r="4182" spans="1:17" ht="38.25" x14ac:dyDescent="0.2">
      <c r="A4182" s="136" t="s">
        <v>6573</v>
      </c>
      <c r="B4182" s="137" t="s">
        <v>6574</v>
      </c>
      <c r="C4182" s="146" t="s">
        <v>234</v>
      </c>
      <c r="D4182" s="164" t="s">
        <v>6663</v>
      </c>
      <c r="E4182" s="145" t="s">
        <v>880</v>
      </c>
      <c r="F4182" s="140" t="s">
        <v>374</v>
      </c>
      <c r="G4182" s="146">
        <v>78181500</v>
      </c>
      <c r="H4182" s="440" t="s">
        <v>6664</v>
      </c>
      <c r="I4182" s="136">
        <v>10</v>
      </c>
      <c r="J4182" s="141" t="s">
        <v>33</v>
      </c>
      <c r="K4182" s="371">
        <v>420000000</v>
      </c>
      <c r="L4182" s="176">
        <v>1</v>
      </c>
      <c r="M4182" s="144" t="s">
        <v>765</v>
      </c>
      <c r="N4182" s="192" t="s">
        <v>6577</v>
      </c>
      <c r="O4182" s="146" t="s">
        <v>2521</v>
      </c>
      <c r="P4182" s="146" t="s">
        <v>2633</v>
      </c>
      <c r="Q4182" s="146" t="s">
        <v>6637</v>
      </c>
    </row>
    <row r="4183" spans="1:17" ht="38.25" x14ac:dyDescent="0.2">
      <c r="A4183" s="136" t="s">
        <v>6573</v>
      </c>
      <c r="B4183" s="137" t="s">
        <v>6574</v>
      </c>
      <c r="C4183" s="146" t="s">
        <v>234</v>
      </c>
      <c r="D4183" s="164" t="s">
        <v>6663</v>
      </c>
      <c r="E4183" s="145" t="s">
        <v>880</v>
      </c>
      <c r="F4183" s="140" t="s">
        <v>374</v>
      </c>
      <c r="G4183" s="146">
        <v>78181500</v>
      </c>
      <c r="H4183" s="440" t="s">
        <v>6665</v>
      </c>
      <c r="I4183" s="136">
        <v>10</v>
      </c>
      <c r="J4183" s="141" t="s">
        <v>230</v>
      </c>
      <c r="K4183" s="371">
        <v>250000000</v>
      </c>
      <c r="L4183" s="176">
        <v>1</v>
      </c>
      <c r="M4183" s="144" t="s">
        <v>765</v>
      </c>
      <c r="N4183" s="192" t="s">
        <v>6577</v>
      </c>
      <c r="O4183" s="146" t="s">
        <v>2563</v>
      </c>
      <c r="P4183" s="146" t="s">
        <v>2635</v>
      </c>
      <c r="Q4183" s="146" t="s">
        <v>6637</v>
      </c>
    </row>
    <row r="4184" spans="1:17" ht="38.25" x14ac:dyDescent="0.2">
      <c r="A4184" s="136" t="s">
        <v>6573</v>
      </c>
      <c r="B4184" s="137" t="s">
        <v>6574</v>
      </c>
      <c r="C4184" s="146" t="s">
        <v>5636</v>
      </c>
      <c r="D4184" s="164" t="s">
        <v>6666</v>
      </c>
      <c r="E4184" s="145" t="s">
        <v>880</v>
      </c>
      <c r="F4184" s="140" t="s">
        <v>374</v>
      </c>
      <c r="G4184" s="146">
        <v>72101511</v>
      </c>
      <c r="H4184" s="440" t="s">
        <v>6667</v>
      </c>
      <c r="I4184" s="136">
        <v>10</v>
      </c>
      <c r="J4184" s="141" t="s">
        <v>33</v>
      </c>
      <c r="K4184" s="371">
        <v>32340000</v>
      </c>
      <c r="L4184" s="176">
        <v>1</v>
      </c>
      <c r="M4184" s="144" t="s">
        <v>765</v>
      </c>
      <c r="N4184" s="192" t="s">
        <v>6577</v>
      </c>
      <c r="O4184" s="146" t="s">
        <v>6598</v>
      </c>
      <c r="P4184" s="146" t="s">
        <v>2518</v>
      </c>
      <c r="Q4184" s="146" t="s">
        <v>6607</v>
      </c>
    </row>
    <row r="4185" spans="1:17" ht="38.25" x14ac:dyDescent="0.2">
      <c r="A4185" s="136" t="s">
        <v>6573</v>
      </c>
      <c r="B4185" s="137" t="s">
        <v>6574</v>
      </c>
      <c r="C4185" s="146" t="s">
        <v>714</v>
      </c>
      <c r="D4185" s="164" t="s">
        <v>6668</v>
      </c>
      <c r="E4185" s="145" t="s">
        <v>880</v>
      </c>
      <c r="F4185" s="140" t="s">
        <v>374</v>
      </c>
      <c r="G4185" s="146">
        <v>78181500</v>
      </c>
      <c r="H4185" s="440" t="s">
        <v>6669</v>
      </c>
      <c r="I4185" s="136">
        <v>10</v>
      </c>
      <c r="J4185" s="141" t="s">
        <v>33</v>
      </c>
      <c r="K4185" s="371">
        <v>8000000</v>
      </c>
      <c r="L4185" s="176">
        <v>1</v>
      </c>
      <c r="M4185" s="144" t="s">
        <v>765</v>
      </c>
      <c r="N4185" s="192" t="s">
        <v>6577</v>
      </c>
      <c r="O4185" s="146" t="s">
        <v>2518</v>
      </c>
      <c r="P4185" s="146" t="s">
        <v>2529</v>
      </c>
      <c r="Q4185" s="146" t="s">
        <v>6601</v>
      </c>
    </row>
    <row r="4186" spans="1:17" ht="38.25" x14ac:dyDescent="0.2">
      <c r="A4186" s="136" t="s">
        <v>6573</v>
      </c>
      <c r="B4186" s="137" t="s">
        <v>6574</v>
      </c>
      <c r="C4186" s="146" t="s">
        <v>234</v>
      </c>
      <c r="D4186" s="164" t="s">
        <v>6670</v>
      </c>
      <c r="E4186" s="145" t="s">
        <v>880</v>
      </c>
      <c r="F4186" s="140" t="s">
        <v>374</v>
      </c>
      <c r="G4186" s="146">
        <v>78181901</v>
      </c>
      <c r="H4186" s="440" t="s">
        <v>6671</v>
      </c>
      <c r="I4186" s="136">
        <v>10</v>
      </c>
      <c r="J4186" s="141" t="s">
        <v>33</v>
      </c>
      <c r="K4186" s="371">
        <v>10000000</v>
      </c>
      <c r="L4186" s="176">
        <v>1</v>
      </c>
      <c r="M4186" s="144" t="s">
        <v>765</v>
      </c>
      <c r="N4186" s="192" t="s">
        <v>6577</v>
      </c>
      <c r="O4186" s="146" t="s">
        <v>2518</v>
      </c>
      <c r="P4186" s="146" t="s">
        <v>2529</v>
      </c>
      <c r="Q4186" s="146" t="s">
        <v>6601</v>
      </c>
    </row>
    <row r="4187" spans="1:17" ht="38.25" x14ac:dyDescent="0.2">
      <c r="A4187" s="136" t="s">
        <v>6573</v>
      </c>
      <c r="B4187" s="137" t="s">
        <v>6574</v>
      </c>
      <c r="C4187" s="146" t="s">
        <v>6653</v>
      </c>
      <c r="D4187" s="164" t="s">
        <v>6672</v>
      </c>
      <c r="E4187" s="145" t="s">
        <v>880</v>
      </c>
      <c r="F4187" s="140" t="s">
        <v>374</v>
      </c>
      <c r="G4187" s="146">
        <v>72101516</v>
      </c>
      <c r="H4187" s="440" t="s">
        <v>6673</v>
      </c>
      <c r="I4187" s="136">
        <v>10</v>
      </c>
      <c r="J4187" s="141" t="s">
        <v>33</v>
      </c>
      <c r="K4187" s="371">
        <v>3000000</v>
      </c>
      <c r="L4187" s="176">
        <v>1</v>
      </c>
      <c r="M4187" s="144" t="s">
        <v>765</v>
      </c>
      <c r="N4187" s="192" t="s">
        <v>6577</v>
      </c>
      <c r="O4187" s="146" t="s">
        <v>2527</v>
      </c>
      <c r="P4187" s="146" t="s">
        <v>2651</v>
      </c>
      <c r="Q4187" s="146" t="s">
        <v>662</v>
      </c>
    </row>
    <row r="4188" spans="1:17" ht="38.25" x14ac:dyDescent="0.2">
      <c r="A4188" s="136" t="s">
        <v>6573</v>
      </c>
      <c r="B4188" s="137" t="s">
        <v>6574</v>
      </c>
      <c r="C4188" s="146" t="s">
        <v>50</v>
      </c>
      <c r="D4188" s="164" t="s">
        <v>6674</v>
      </c>
      <c r="E4188" s="145" t="s">
        <v>880</v>
      </c>
      <c r="F4188" s="140" t="s">
        <v>374</v>
      </c>
      <c r="G4188" s="146">
        <v>72154066</v>
      </c>
      <c r="H4188" s="440" t="s">
        <v>6675</v>
      </c>
      <c r="I4188" s="136">
        <v>10</v>
      </c>
      <c r="J4188" s="141" t="s">
        <v>33</v>
      </c>
      <c r="K4188" s="371">
        <v>45000000</v>
      </c>
      <c r="L4188" s="176">
        <v>1</v>
      </c>
      <c r="M4188" s="144" t="s">
        <v>765</v>
      </c>
      <c r="N4188" s="192" t="s">
        <v>6577</v>
      </c>
      <c r="O4188" s="146" t="s">
        <v>6598</v>
      </c>
      <c r="P4188" s="146" t="s">
        <v>2518</v>
      </c>
      <c r="Q4188" s="146" t="s">
        <v>6601</v>
      </c>
    </row>
    <row r="4189" spans="1:17" ht="38.25" x14ac:dyDescent="0.2">
      <c r="A4189" s="136" t="s">
        <v>6573</v>
      </c>
      <c r="B4189" s="137" t="s">
        <v>6574</v>
      </c>
      <c r="C4189" s="146" t="s">
        <v>6057</v>
      </c>
      <c r="D4189" s="164" t="s">
        <v>6676</v>
      </c>
      <c r="E4189" s="145" t="s">
        <v>880</v>
      </c>
      <c r="F4189" s="140" t="s">
        <v>374</v>
      </c>
      <c r="G4189" s="146">
        <v>73152109</v>
      </c>
      <c r="H4189" s="440" t="s">
        <v>6677</v>
      </c>
      <c r="I4189" s="136">
        <v>10</v>
      </c>
      <c r="J4189" s="141" t="s">
        <v>33</v>
      </c>
      <c r="K4189" s="371">
        <v>3000000</v>
      </c>
      <c r="L4189" s="176">
        <v>1</v>
      </c>
      <c r="M4189" s="144" t="s">
        <v>765</v>
      </c>
      <c r="N4189" s="192" t="s">
        <v>6577</v>
      </c>
      <c r="O4189" s="146" t="s">
        <v>2514</v>
      </c>
      <c r="P4189" s="146" t="s">
        <v>2521</v>
      </c>
      <c r="Q4189" s="146" t="s">
        <v>6601</v>
      </c>
    </row>
    <row r="4190" spans="1:17" ht="51" x14ac:dyDescent="0.2">
      <c r="A4190" s="136" t="s">
        <v>6573</v>
      </c>
      <c r="B4190" s="137" t="s">
        <v>6574</v>
      </c>
      <c r="C4190" s="146" t="s">
        <v>1007</v>
      </c>
      <c r="D4190" s="164" t="s">
        <v>6678</v>
      </c>
      <c r="E4190" s="145" t="s">
        <v>932</v>
      </c>
      <c r="F4190" s="140" t="s">
        <v>933</v>
      </c>
      <c r="G4190" s="146">
        <v>82101905</v>
      </c>
      <c r="H4190" s="440" t="s">
        <v>6679</v>
      </c>
      <c r="I4190" s="136">
        <v>10</v>
      </c>
      <c r="J4190" s="141" t="s">
        <v>33</v>
      </c>
      <c r="K4190" s="371">
        <v>5000000</v>
      </c>
      <c r="L4190" s="176">
        <v>1</v>
      </c>
      <c r="M4190" s="144" t="s">
        <v>765</v>
      </c>
      <c r="N4190" s="192" t="s">
        <v>6577</v>
      </c>
      <c r="O4190" s="146" t="s">
        <v>6598</v>
      </c>
      <c r="P4190" s="146" t="s">
        <v>2518</v>
      </c>
      <c r="Q4190" s="146" t="s">
        <v>497</v>
      </c>
    </row>
    <row r="4191" spans="1:17" ht="51" x14ac:dyDescent="0.2">
      <c r="A4191" s="136" t="s">
        <v>6573</v>
      </c>
      <c r="B4191" s="137" t="s">
        <v>6574</v>
      </c>
      <c r="C4191" s="146" t="s">
        <v>342</v>
      </c>
      <c r="D4191" s="164" t="s">
        <v>6635</v>
      </c>
      <c r="E4191" s="145" t="s">
        <v>936</v>
      </c>
      <c r="F4191" s="140" t="s">
        <v>397</v>
      </c>
      <c r="G4191" s="146">
        <v>76122408</v>
      </c>
      <c r="H4191" s="440" t="s">
        <v>6680</v>
      </c>
      <c r="I4191" s="136">
        <v>10</v>
      </c>
      <c r="J4191" s="141" t="s">
        <v>33</v>
      </c>
      <c r="K4191" s="371">
        <v>4000000</v>
      </c>
      <c r="L4191" s="176">
        <v>1</v>
      </c>
      <c r="M4191" s="144" t="s">
        <v>765</v>
      </c>
      <c r="N4191" s="192" t="s">
        <v>6577</v>
      </c>
      <c r="O4191" s="146" t="s">
        <v>6649</v>
      </c>
      <c r="P4191" s="146" t="s">
        <v>6649</v>
      </c>
      <c r="Q4191" s="146" t="s">
        <v>650</v>
      </c>
    </row>
    <row r="4192" spans="1:17" ht="51" x14ac:dyDescent="0.2">
      <c r="A4192" s="136" t="s">
        <v>6681</v>
      </c>
      <c r="B4192" s="137" t="s">
        <v>6574</v>
      </c>
      <c r="C4192" s="146" t="s">
        <v>6682</v>
      </c>
      <c r="D4192" s="164" t="s">
        <v>6683</v>
      </c>
      <c r="E4192" s="145" t="s">
        <v>942</v>
      </c>
      <c r="F4192" s="140" t="s">
        <v>400</v>
      </c>
      <c r="G4192" s="146">
        <v>90101600</v>
      </c>
      <c r="H4192" s="440" t="s">
        <v>6684</v>
      </c>
      <c r="I4192" s="136">
        <v>16</v>
      </c>
      <c r="J4192" s="141" t="s">
        <v>33</v>
      </c>
      <c r="K4192" s="371">
        <v>170000000</v>
      </c>
      <c r="L4192" s="176">
        <v>1</v>
      </c>
      <c r="M4192" s="144" t="s">
        <v>765</v>
      </c>
      <c r="N4192" s="192" t="s">
        <v>6577</v>
      </c>
      <c r="O4192" s="146" t="s">
        <v>6649</v>
      </c>
      <c r="P4192" s="146" t="s">
        <v>6649</v>
      </c>
      <c r="Q4192" s="146" t="s">
        <v>6637</v>
      </c>
    </row>
    <row r="4193" spans="1:21" ht="25.5" x14ac:dyDescent="0.2">
      <c r="A4193" s="136" t="s">
        <v>6573</v>
      </c>
      <c r="B4193" s="137" t="s">
        <v>6574</v>
      </c>
      <c r="C4193" s="146" t="s">
        <v>6641</v>
      </c>
      <c r="D4193" s="164" t="s">
        <v>6642</v>
      </c>
      <c r="E4193" s="145" t="s">
        <v>947</v>
      </c>
      <c r="F4193" s="140" t="s">
        <v>6685</v>
      </c>
      <c r="G4193" s="146">
        <v>90111503</v>
      </c>
      <c r="H4193" s="440" t="s">
        <v>6686</v>
      </c>
      <c r="I4193" s="136">
        <v>10</v>
      </c>
      <c r="J4193" s="141" t="s">
        <v>33</v>
      </c>
      <c r="K4193" s="371">
        <v>40000000</v>
      </c>
      <c r="L4193" s="176">
        <v>1</v>
      </c>
      <c r="M4193" s="144" t="s">
        <v>765</v>
      </c>
      <c r="N4193" s="192" t="s">
        <v>6577</v>
      </c>
      <c r="O4193" s="146" t="s">
        <v>6649</v>
      </c>
      <c r="P4193" s="146" t="s">
        <v>6649</v>
      </c>
      <c r="Q4193" s="146" t="s">
        <v>650</v>
      </c>
    </row>
    <row r="4194" spans="1:21" ht="38.25" x14ac:dyDescent="0.2">
      <c r="A4194" s="136" t="s">
        <v>6573</v>
      </c>
      <c r="B4194" s="137" t="s">
        <v>6574</v>
      </c>
      <c r="C4194" s="146" t="s">
        <v>342</v>
      </c>
      <c r="D4194" s="164" t="s">
        <v>6635</v>
      </c>
      <c r="E4194" s="145" t="s">
        <v>952</v>
      </c>
      <c r="F4194" s="140" t="s">
        <v>409</v>
      </c>
      <c r="G4194" s="146">
        <v>80131802</v>
      </c>
      <c r="H4194" s="440" t="s">
        <v>6687</v>
      </c>
      <c r="I4194" s="136">
        <v>10</v>
      </c>
      <c r="J4194" s="141" t="s">
        <v>33</v>
      </c>
      <c r="K4194" s="371">
        <v>6000000</v>
      </c>
      <c r="L4194" s="176">
        <v>1</v>
      </c>
      <c r="M4194" s="144" t="s">
        <v>6688</v>
      </c>
      <c r="N4194" s="192" t="s">
        <v>6577</v>
      </c>
      <c r="O4194" s="146" t="s">
        <v>6649</v>
      </c>
      <c r="P4194" s="146" t="s">
        <v>6649</v>
      </c>
      <c r="Q4194" s="146" t="s">
        <v>650</v>
      </c>
    </row>
    <row r="4195" spans="1:21" ht="38.25" x14ac:dyDescent="0.2">
      <c r="A4195" s="136" t="s">
        <v>6573</v>
      </c>
      <c r="B4195" s="137" t="s">
        <v>6574</v>
      </c>
      <c r="C4195" s="146" t="s">
        <v>342</v>
      </c>
      <c r="D4195" s="164" t="s">
        <v>6635</v>
      </c>
      <c r="E4195" s="145" t="s">
        <v>957</v>
      </c>
      <c r="F4195" s="140" t="s">
        <v>959</v>
      </c>
      <c r="G4195" s="146">
        <v>76111503</v>
      </c>
      <c r="H4195" s="440" t="s">
        <v>6689</v>
      </c>
      <c r="I4195" s="136">
        <v>10</v>
      </c>
      <c r="J4195" s="141" t="s">
        <v>33</v>
      </c>
      <c r="K4195" s="371">
        <v>115000000</v>
      </c>
      <c r="L4195" s="176">
        <v>1</v>
      </c>
      <c r="M4195" s="144" t="s">
        <v>6688</v>
      </c>
      <c r="N4195" s="192" t="s">
        <v>6577</v>
      </c>
      <c r="O4195" s="146" t="s">
        <v>2563</v>
      </c>
      <c r="P4195" s="146" t="s">
        <v>2518</v>
      </c>
      <c r="Q4195" s="146" t="s">
        <v>650</v>
      </c>
    </row>
    <row r="4196" spans="1:21" ht="26.25" customHeight="1" x14ac:dyDescent="0.2">
      <c r="A4196" s="136" t="s">
        <v>6690</v>
      </c>
      <c r="B4196" s="137" t="s">
        <v>484</v>
      </c>
      <c r="C4196" s="138" t="s">
        <v>5636</v>
      </c>
      <c r="D4196" s="137" t="s">
        <v>5636</v>
      </c>
      <c r="E4196" s="139" t="s">
        <v>6691</v>
      </c>
      <c r="F4196" s="138" t="s">
        <v>487</v>
      </c>
      <c r="G4196" s="138">
        <v>56101708</v>
      </c>
      <c r="H4196" s="141" t="s">
        <v>6692</v>
      </c>
      <c r="I4196" s="136">
        <v>16</v>
      </c>
      <c r="J4196" s="141" t="s">
        <v>33</v>
      </c>
      <c r="K4196" s="171">
        <v>52999100</v>
      </c>
      <c r="L4196" s="172">
        <v>1</v>
      </c>
      <c r="M4196" s="137" t="s">
        <v>805</v>
      </c>
      <c r="N4196" s="139"/>
      <c r="O4196" s="138" t="s">
        <v>35</v>
      </c>
      <c r="P4196" s="138" t="s">
        <v>36</v>
      </c>
      <c r="Q4196" s="138" t="s">
        <v>6693</v>
      </c>
      <c r="U4196" s="58"/>
    </row>
    <row r="4197" spans="1:21" ht="26.25" customHeight="1" x14ac:dyDescent="0.2">
      <c r="A4197" s="136" t="s">
        <v>6690</v>
      </c>
      <c r="B4197" s="137" t="s">
        <v>484</v>
      </c>
      <c r="C4197" s="138" t="s">
        <v>5636</v>
      </c>
      <c r="D4197" s="137" t="s">
        <v>5636</v>
      </c>
      <c r="E4197" s="139" t="s">
        <v>6691</v>
      </c>
      <c r="F4197" s="138" t="s">
        <v>487</v>
      </c>
      <c r="G4197" s="138">
        <v>56101519</v>
      </c>
      <c r="H4197" s="141" t="s">
        <v>6694</v>
      </c>
      <c r="I4197" s="136">
        <v>16</v>
      </c>
      <c r="J4197" s="141" t="s">
        <v>33</v>
      </c>
      <c r="K4197" s="171">
        <v>3748500</v>
      </c>
      <c r="L4197" s="172">
        <v>10</v>
      </c>
      <c r="M4197" s="137" t="s">
        <v>805</v>
      </c>
      <c r="N4197" s="139"/>
      <c r="O4197" s="138" t="s">
        <v>35</v>
      </c>
      <c r="P4197" s="138" t="s">
        <v>36</v>
      </c>
      <c r="Q4197" s="138" t="s">
        <v>6693</v>
      </c>
      <c r="U4197" s="58"/>
    </row>
    <row r="4198" spans="1:21" ht="26.25" customHeight="1" x14ac:dyDescent="0.2">
      <c r="A4198" s="136" t="s">
        <v>6690</v>
      </c>
      <c r="B4198" s="137" t="s">
        <v>484</v>
      </c>
      <c r="C4198" s="138" t="s">
        <v>5636</v>
      </c>
      <c r="D4198" s="137" t="s">
        <v>5636</v>
      </c>
      <c r="E4198" s="139" t="s">
        <v>6691</v>
      </c>
      <c r="F4198" s="138" t="s">
        <v>487</v>
      </c>
      <c r="G4198" s="138">
        <v>56101502</v>
      </c>
      <c r="H4198" s="141" t="s">
        <v>6695</v>
      </c>
      <c r="I4198" s="136">
        <v>16</v>
      </c>
      <c r="J4198" s="141" t="s">
        <v>33</v>
      </c>
      <c r="K4198" s="171">
        <v>7854000</v>
      </c>
      <c r="L4198" s="172">
        <v>2</v>
      </c>
      <c r="M4198" s="137" t="s">
        <v>805</v>
      </c>
      <c r="N4198" s="139"/>
      <c r="O4198" s="138" t="s">
        <v>35</v>
      </c>
      <c r="P4198" s="138" t="s">
        <v>36</v>
      </c>
      <c r="Q4198" s="138" t="s">
        <v>6693</v>
      </c>
      <c r="U4198" s="58"/>
    </row>
    <row r="4199" spans="1:21" ht="26.25" customHeight="1" x14ac:dyDescent="0.2">
      <c r="A4199" s="136" t="s">
        <v>6690</v>
      </c>
      <c r="B4199" s="137" t="s">
        <v>484</v>
      </c>
      <c r="C4199" s="138" t="s">
        <v>5636</v>
      </c>
      <c r="D4199" s="137" t="s">
        <v>5636</v>
      </c>
      <c r="E4199" s="139" t="s">
        <v>6691</v>
      </c>
      <c r="F4199" s="138" t="s">
        <v>487</v>
      </c>
      <c r="G4199" s="138">
        <v>56101543</v>
      </c>
      <c r="H4199" s="141" t="s">
        <v>6696</v>
      </c>
      <c r="I4199" s="136">
        <v>16</v>
      </c>
      <c r="J4199" s="141" t="s">
        <v>33</v>
      </c>
      <c r="K4199" s="171">
        <v>12328400</v>
      </c>
      <c r="L4199" s="172">
        <v>7</v>
      </c>
      <c r="M4199" s="137" t="s">
        <v>805</v>
      </c>
      <c r="N4199" s="139"/>
      <c r="O4199" s="138" t="s">
        <v>35</v>
      </c>
      <c r="P4199" s="138" t="s">
        <v>36</v>
      </c>
      <c r="Q4199" s="138" t="s">
        <v>6693</v>
      </c>
      <c r="U4199" s="58"/>
    </row>
    <row r="4200" spans="1:21" ht="24" customHeight="1" x14ac:dyDescent="0.2">
      <c r="A4200" s="174" t="s">
        <v>6690</v>
      </c>
      <c r="B4200" s="144" t="s">
        <v>484</v>
      </c>
      <c r="C4200" s="138" t="s">
        <v>5636</v>
      </c>
      <c r="D4200" s="137" t="s">
        <v>5636</v>
      </c>
      <c r="E4200" s="145" t="s">
        <v>82</v>
      </c>
      <c r="F4200" s="146" t="s">
        <v>83</v>
      </c>
      <c r="G4200" s="146">
        <v>31162800</v>
      </c>
      <c r="H4200" s="147" t="s">
        <v>6697</v>
      </c>
      <c r="I4200" s="174">
        <v>16</v>
      </c>
      <c r="J4200" s="147" t="s">
        <v>33</v>
      </c>
      <c r="K4200" s="175">
        <v>40000000</v>
      </c>
      <c r="L4200" s="176">
        <v>1</v>
      </c>
      <c r="M4200" s="144" t="s">
        <v>805</v>
      </c>
      <c r="N4200" s="145"/>
      <c r="O4200" s="146" t="s">
        <v>36</v>
      </c>
      <c r="P4200" s="146" t="s">
        <v>79</v>
      </c>
      <c r="Q4200" s="138" t="s">
        <v>6693</v>
      </c>
    </row>
    <row r="4201" spans="1:21" ht="20.100000000000001" customHeight="1" x14ac:dyDescent="0.2">
      <c r="A4201" s="174" t="s">
        <v>6690</v>
      </c>
      <c r="B4201" s="144" t="s">
        <v>484</v>
      </c>
      <c r="C4201" s="146" t="s">
        <v>50</v>
      </c>
      <c r="D4201" s="146" t="s">
        <v>50</v>
      </c>
      <c r="E4201" s="145" t="s">
        <v>86</v>
      </c>
      <c r="F4201" s="146" t="s">
        <v>87</v>
      </c>
      <c r="G4201" s="146">
        <v>43211714</v>
      </c>
      <c r="H4201" s="147" t="s">
        <v>6698</v>
      </c>
      <c r="I4201" s="174">
        <v>16</v>
      </c>
      <c r="J4201" s="147" t="s">
        <v>33</v>
      </c>
      <c r="K4201" s="175">
        <v>46000000</v>
      </c>
      <c r="L4201" s="176">
        <v>46</v>
      </c>
      <c r="M4201" s="144" t="s">
        <v>805</v>
      </c>
      <c r="N4201" s="145"/>
      <c r="O4201" s="146" t="s">
        <v>67</v>
      </c>
      <c r="P4201" s="146" t="s">
        <v>35</v>
      </c>
      <c r="Q4201" s="138" t="s">
        <v>6693</v>
      </c>
    </row>
    <row r="4202" spans="1:21" ht="24.75" customHeight="1" x14ac:dyDescent="0.2">
      <c r="A4202" s="174" t="s">
        <v>6690</v>
      </c>
      <c r="B4202" s="144" t="s">
        <v>484</v>
      </c>
      <c r="C4202" s="146" t="s">
        <v>50</v>
      </c>
      <c r="D4202" s="146" t="s">
        <v>50</v>
      </c>
      <c r="E4202" s="145" t="s">
        <v>106</v>
      </c>
      <c r="F4202" s="146" t="s">
        <v>107</v>
      </c>
      <c r="G4202" s="146">
        <v>81112501</v>
      </c>
      <c r="H4202" s="147" t="s">
        <v>6699</v>
      </c>
      <c r="I4202" s="174">
        <v>16</v>
      </c>
      <c r="J4202" s="147" t="s">
        <v>33</v>
      </c>
      <c r="K4202" s="175">
        <v>205000000</v>
      </c>
      <c r="L4202" s="176">
        <v>1</v>
      </c>
      <c r="M4202" s="144" t="s">
        <v>805</v>
      </c>
      <c r="N4202" s="145"/>
      <c r="O4202" s="146" t="s">
        <v>67</v>
      </c>
      <c r="P4202" s="146" t="s">
        <v>35</v>
      </c>
      <c r="Q4202" s="138" t="s">
        <v>6693</v>
      </c>
    </row>
    <row r="4203" spans="1:21" ht="25.5" customHeight="1" x14ac:dyDescent="0.2">
      <c r="A4203" s="174" t="s">
        <v>6690</v>
      </c>
      <c r="B4203" s="144" t="s">
        <v>484</v>
      </c>
      <c r="C4203" s="146" t="s">
        <v>6700</v>
      </c>
      <c r="D4203" s="144" t="s">
        <v>6700</v>
      </c>
      <c r="E4203" s="146" t="s">
        <v>188</v>
      </c>
      <c r="F4203" s="262" t="s">
        <v>189</v>
      </c>
      <c r="G4203" s="146">
        <v>49121503</v>
      </c>
      <c r="H4203" s="147" t="s">
        <v>6701</v>
      </c>
      <c r="I4203" s="174">
        <v>16</v>
      </c>
      <c r="J4203" s="147" t="s">
        <v>33</v>
      </c>
      <c r="K4203" s="175">
        <v>5400000</v>
      </c>
      <c r="L4203" s="176">
        <v>2</v>
      </c>
      <c r="M4203" s="144" t="s">
        <v>805</v>
      </c>
      <c r="N4203" s="145"/>
      <c r="O4203" s="146" t="s">
        <v>67</v>
      </c>
      <c r="P4203" s="146" t="s">
        <v>35</v>
      </c>
      <c r="Q4203" s="138" t="s">
        <v>6693</v>
      </c>
    </row>
    <row r="4204" spans="1:21" ht="29.25" customHeight="1" x14ac:dyDescent="0.2">
      <c r="A4204" s="174" t="s">
        <v>6690</v>
      </c>
      <c r="B4204" s="144" t="s">
        <v>484</v>
      </c>
      <c r="C4204" s="146" t="s">
        <v>5636</v>
      </c>
      <c r="D4204" s="144" t="s">
        <v>5636</v>
      </c>
      <c r="E4204" s="145" t="s">
        <v>228</v>
      </c>
      <c r="F4204" s="146" t="s">
        <v>2540</v>
      </c>
      <c r="G4204" s="146">
        <v>14101500</v>
      </c>
      <c r="H4204" s="147" t="s">
        <v>6702</v>
      </c>
      <c r="I4204" s="174">
        <v>16</v>
      </c>
      <c r="J4204" s="147" t="s">
        <v>33</v>
      </c>
      <c r="K4204" s="175">
        <v>60000000</v>
      </c>
      <c r="L4204" s="176">
        <v>1</v>
      </c>
      <c r="M4204" s="144" t="s">
        <v>805</v>
      </c>
      <c r="N4204" s="145"/>
      <c r="O4204" s="146" t="s">
        <v>36</v>
      </c>
      <c r="P4204" s="146" t="s">
        <v>79</v>
      </c>
      <c r="Q4204" s="138" t="s">
        <v>6693</v>
      </c>
    </row>
    <row r="4205" spans="1:21" ht="20.100000000000001" customHeight="1" x14ac:dyDescent="0.2">
      <c r="A4205" s="174" t="s">
        <v>6690</v>
      </c>
      <c r="B4205" s="144" t="s">
        <v>484</v>
      </c>
      <c r="C4205" s="146" t="s">
        <v>5636</v>
      </c>
      <c r="D4205" s="144" t="s">
        <v>5636</v>
      </c>
      <c r="E4205" s="145" t="s">
        <v>261</v>
      </c>
      <c r="F4205" s="146" t="s">
        <v>262</v>
      </c>
      <c r="G4205" s="146">
        <v>25172504</v>
      </c>
      <c r="H4205" s="147" t="s">
        <v>6703</v>
      </c>
      <c r="I4205" s="174">
        <v>16</v>
      </c>
      <c r="J4205" s="147" t="s">
        <v>33</v>
      </c>
      <c r="K4205" s="175">
        <v>17480000</v>
      </c>
      <c r="L4205" s="176">
        <v>1</v>
      </c>
      <c r="M4205" s="144" t="s">
        <v>805</v>
      </c>
      <c r="N4205" s="145"/>
      <c r="O4205" s="146" t="s">
        <v>80</v>
      </c>
      <c r="P4205" s="146" t="s">
        <v>901</v>
      </c>
      <c r="Q4205" s="138" t="s">
        <v>6693</v>
      </c>
    </row>
    <row r="4206" spans="1:21" ht="35.25" customHeight="1" x14ac:dyDescent="0.2">
      <c r="A4206" s="174" t="s">
        <v>6690</v>
      </c>
      <c r="B4206" s="144" t="s">
        <v>484</v>
      </c>
      <c r="C4206" s="146" t="s">
        <v>356</v>
      </c>
      <c r="D4206" s="144" t="s">
        <v>356</v>
      </c>
      <c r="E4206" s="145" t="s">
        <v>239</v>
      </c>
      <c r="F4206" s="146" t="s">
        <v>240</v>
      </c>
      <c r="G4206" s="146">
        <v>46191601</v>
      </c>
      <c r="H4206" s="147" t="s">
        <v>6704</v>
      </c>
      <c r="I4206" s="174">
        <v>16</v>
      </c>
      <c r="J4206" s="147" t="s">
        <v>33</v>
      </c>
      <c r="K4206" s="175">
        <v>2800000</v>
      </c>
      <c r="L4206" s="176">
        <v>1</v>
      </c>
      <c r="M4206" s="144" t="s">
        <v>805</v>
      </c>
      <c r="N4206" s="145"/>
      <c r="O4206" s="146" t="s">
        <v>2761</v>
      </c>
      <c r="P4206" s="146" t="s">
        <v>699</v>
      </c>
      <c r="Q4206" s="138" t="s">
        <v>6693</v>
      </c>
    </row>
    <row r="4207" spans="1:21" ht="27" customHeight="1" x14ac:dyDescent="0.2">
      <c r="A4207" s="174" t="s">
        <v>6690</v>
      </c>
      <c r="B4207" s="144" t="s">
        <v>484</v>
      </c>
      <c r="C4207" s="146" t="s">
        <v>356</v>
      </c>
      <c r="D4207" s="144" t="s">
        <v>356</v>
      </c>
      <c r="E4207" s="145" t="s">
        <v>239</v>
      </c>
      <c r="F4207" s="146" t="s">
        <v>240</v>
      </c>
      <c r="G4207" s="146">
        <v>47131905</v>
      </c>
      <c r="H4207" s="147" t="s">
        <v>6705</v>
      </c>
      <c r="I4207" s="174">
        <v>16</v>
      </c>
      <c r="J4207" s="147" t="s">
        <v>33</v>
      </c>
      <c r="K4207" s="175">
        <v>300000</v>
      </c>
      <c r="L4207" s="176">
        <v>1</v>
      </c>
      <c r="M4207" s="144" t="s">
        <v>805</v>
      </c>
      <c r="N4207" s="145"/>
      <c r="O4207" s="146" t="s">
        <v>901</v>
      </c>
      <c r="P4207" s="146" t="s">
        <v>1239</v>
      </c>
      <c r="Q4207" s="138" t="s">
        <v>6693</v>
      </c>
    </row>
    <row r="4208" spans="1:21" ht="26.25" customHeight="1" x14ac:dyDescent="0.2">
      <c r="A4208" s="174" t="s">
        <v>6690</v>
      </c>
      <c r="B4208" s="144" t="s">
        <v>484</v>
      </c>
      <c r="C4208" s="146" t="s">
        <v>356</v>
      </c>
      <c r="D4208" s="144" t="s">
        <v>356</v>
      </c>
      <c r="E4208" s="145" t="s">
        <v>315</v>
      </c>
      <c r="F4208" s="146" t="s">
        <v>316</v>
      </c>
      <c r="G4208" s="146">
        <v>49101701</v>
      </c>
      <c r="H4208" s="147" t="s">
        <v>6706</v>
      </c>
      <c r="I4208" s="174">
        <v>16</v>
      </c>
      <c r="J4208" s="147" t="s">
        <v>33</v>
      </c>
      <c r="K4208" s="175">
        <v>44500000</v>
      </c>
      <c r="L4208" s="176">
        <v>445</v>
      </c>
      <c r="M4208" s="144" t="s">
        <v>805</v>
      </c>
      <c r="N4208" s="145"/>
      <c r="O4208" s="146" t="s">
        <v>35</v>
      </c>
      <c r="P4208" s="146" t="s">
        <v>36</v>
      </c>
      <c r="Q4208" s="138" t="s">
        <v>6693</v>
      </c>
    </row>
    <row r="4209" spans="1:17" ht="26.25" customHeight="1" x14ac:dyDescent="0.2">
      <c r="A4209" s="174" t="s">
        <v>6690</v>
      </c>
      <c r="B4209" s="144" t="s">
        <v>484</v>
      </c>
      <c r="C4209" s="146" t="s">
        <v>356</v>
      </c>
      <c r="D4209" s="144" t="s">
        <v>356</v>
      </c>
      <c r="E4209" s="145" t="s">
        <v>315</v>
      </c>
      <c r="F4209" s="146" t="s">
        <v>316</v>
      </c>
      <c r="G4209" s="146">
        <v>49101701</v>
      </c>
      <c r="H4209" s="147" t="s">
        <v>6707</v>
      </c>
      <c r="I4209" s="174">
        <v>16</v>
      </c>
      <c r="J4209" s="147" t="s">
        <v>33</v>
      </c>
      <c r="K4209" s="175">
        <v>10500000</v>
      </c>
      <c r="L4209" s="176">
        <v>350</v>
      </c>
      <c r="M4209" s="144" t="s">
        <v>805</v>
      </c>
      <c r="N4209" s="145"/>
      <c r="O4209" s="146" t="s">
        <v>35</v>
      </c>
      <c r="P4209" s="146" t="s">
        <v>36</v>
      </c>
      <c r="Q4209" s="138" t="s">
        <v>6693</v>
      </c>
    </row>
    <row r="4210" spans="1:17" ht="28.5" customHeight="1" x14ac:dyDescent="0.2">
      <c r="A4210" s="174" t="s">
        <v>6690</v>
      </c>
      <c r="B4210" s="144" t="s">
        <v>484</v>
      </c>
      <c r="C4210" s="146" t="s">
        <v>5636</v>
      </c>
      <c r="D4210" s="144" t="s">
        <v>5636</v>
      </c>
      <c r="E4210" s="145" t="s">
        <v>337</v>
      </c>
      <c r="F4210" s="146" t="s">
        <v>6708</v>
      </c>
      <c r="G4210" s="146">
        <v>72101507</v>
      </c>
      <c r="H4210" s="147" t="s">
        <v>6709</v>
      </c>
      <c r="I4210" s="174">
        <v>16</v>
      </c>
      <c r="J4210" s="147" t="s">
        <v>33</v>
      </c>
      <c r="K4210" s="175">
        <v>1067450000</v>
      </c>
      <c r="L4210" s="176">
        <v>1</v>
      </c>
      <c r="M4210" s="144" t="s">
        <v>805</v>
      </c>
      <c r="N4210" s="145"/>
      <c r="O4210" s="146" t="s">
        <v>127</v>
      </c>
      <c r="P4210" s="146" t="s">
        <v>36</v>
      </c>
      <c r="Q4210" s="146" t="s">
        <v>6710</v>
      </c>
    </row>
    <row r="4211" spans="1:17" ht="28.5" customHeight="1" x14ac:dyDescent="0.2">
      <c r="A4211" s="174" t="s">
        <v>6690</v>
      </c>
      <c r="B4211" s="144" t="s">
        <v>484</v>
      </c>
      <c r="C4211" s="146" t="s">
        <v>5636</v>
      </c>
      <c r="D4211" s="144" t="s">
        <v>5636</v>
      </c>
      <c r="E4211" s="145" t="s">
        <v>6418</v>
      </c>
      <c r="F4211" s="146" t="s">
        <v>639</v>
      </c>
      <c r="G4211" s="146">
        <v>90101700</v>
      </c>
      <c r="H4211" s="147" t="s">
        <v>6711</v>
      </c>
      <c r="I4211" s="174">
        <v>16</v>
      </c>
      <c r="J4211" s="147" t="s">
        <v>33</v>
      </c>
      <c r="K4211" s="175">
        <v>5440000</v>
      </c>
      <c r="L4211" s="176">
        <v>1</v>
      </c>
      <c r="M4211" s="144" t="s">
        <v>765</v>
      </c>
      <c r="N4211" s="145"/>
      <c r="O4211" s="146" t="s">
        <v>68</v>
      </c>
      <c r="P4211" s="146" t="s">
        <v>67</v>
      </c>
      <c r="Q4211" s="146" t="s">
        <v>6712</v>
      </c>
    </row>
    <row r="4212" spans="1:17" ht="32.25" customHeight="1" x14ac:dyDescent="0.2">
      <c r="A4212" s="174" t="s">
        <v>6690</v>
      </c>
      <c r="B4212" s="144" t="s">
        <v>484</v>
      </c>
      <c r="C4212" s="146" t="s">
        <v>5636</v>
      </c>
      <c r="D4212" s="144" t="s">
        <v>5636</v>
      </c>
      <c r="E4212" s="145" t="s">
        <v>6418</v>
      </c>
      <c r="F4212" s="146" t="s">
        <v>639</v>
      </c>
      <c r="G4212" s="146">
        <v>90101700</v>
      </c>
      <c r="H4212" s="147" t="s">
        <v>6711</v>
      </c>
      <c r="I4212" s="174">
        <v>10</v>
      </c>
      <c r="J4212" s="147" t="s">
        <v>33</v>
      </c>
      <c r="K4212" s="175">
        <v>64180000</v>
      </c>
      <c r="L4212" s="176">
        <v>1</v>
      </c>
      <c r="M4212" s="144" t="s">
        <v>765</v>
      </c>
      <c r="N4212" s="145"/>
      <c r="O4212" s="146" t="s">
        <v>68</v>
      </c>
      <c r="P4212" s="146" t="s">
        <v>67</v>
      </c>
      <c r="Q4212" s="146" t="s">
        <v>6712</v>
      </c>
    </row>
    <row r="4213" spans="1:17" ht="22.5" customHeight="1" x14ac:dyDescent="0.2">
      <c r="A4213" s="174" t="s">
        <v>6690</v>
      </c>
      <c r="B4213" s="144" t="s">
        <v>484</v>
      </c>
      <c r="C4213" s="146" t="s">
        <v>190</v>
      </c>
      <c r="D4213" s="144" t="s">
        <v>190</v>
      </c>
      <c r="E4213" s="145" t="s">
        <v>359</v>
      </c>
      <c r="F4213" s="146" t="s">
        <v>6713</v>
      </c>
      <c r="G4213" s="146">
        <v>78102203</v>
      </c>
      <c r="H4213" s="147" t="s">
        <v>6714</v>
      </c>
      <c r="I4213" s="174">
        <v>16</v>
      </c>
      <c r="J4213" s="147" t="s">
        <v>230</v>
      </c>
      <c r="K4213" s="175">
        <v>30000000</v>
      </c>
      <c r="L4213" s="176">
        <v>1</v>
      </c>
      <c r="M4213" s="144" t="s">
        <v>765</v>
      </c>
      <c r="N4213" s="145"/>
      <c r="O4213" s="146" t="s">
        <v>67</v>
      </c>
      <c r="P4213" s="146" t="s">
        <v>35</v>
      </c>
      <c r="Q4213" s="146" t="s">
        <v>6712</v>
      </c>
    </row>
    <row r="4214" spans="1:17" ht="26.25" customHeight="1" x14ac:dyDescent="0.2">
      <c r="A4214" s="174" t="s">
        <v>6690</v>
      </c>
      <c r="B4214" s="144" t="s">
        <v>484</v>
      </c>
      <c r="C4214" s="146" t="s">
        <v>190</v>
      </c>
      <c r="D4214" s="144" t="s">
        <v>190</v>
      </c>
      <c r="E4214" s="145" t="s">
        <v>359</v>
      </c>
      <c r="F4214" s="146" t="s">
        <v>6713</v>
      </c>
      <c r="G4214" s="146">
        <v>78102203</v>
      </c>
      <c r="H4214" s="147" t="s">
        <v>6714</v>
      </c>
      <c r="I4214" s="174">
        <v>16</v>
      </c>
      <c r="J4214" s="147" t="s">
        <v>33</v>
      </c>
      <c r="K4214" s="175">
        <v>20000000</v>
      </c>
      <c r="L4214" s="176">
        <v>1</v>
      </c>
      <c r="M4214" s="144" t="s">
        <v>765</v>
      </c>
      <c r="N4214" s="145"/>
      <c r="O4214" s="146" t="s">
        <v>67</v>
      </c>
      <c r="P4214" s="146" t="s">
        <v>35</v>
      </c>
      <c r="Q4214" s="146" t="s">
        <v>6712</v>
      </c>
    </row>
    <row r="4215" spans="1:17" ht="24" customHeight="1" x14ac:dyDescent="0.2">
      <c r="A4215" s="174" t="s">
        <v>6690</v>
      </c>
      <c r="B4215" s="144" t="s">
        <v>484</v>
      </c>
      <c r="C4215" s="146" t="s">
        <v>5636</v>
      </c>
      <c r="D4215" s="144" t="s">
        <v>5636</v>
      </c>
      <c r="E4215" s="145" t="s">
        <v>367</v>
      </c>
      <c r="F4215" s="146" t="s">
        <v>368</v>
      </c>
      <c r="G4215" s="146">
        <v>84131503</v>
      </c>
      <c r="H4215" s="147" t="s">
        <v>6715</v>
      </c>
      <c r="I4215" s="174">
        <v>16</v>
      </c>
      <c r="J4215" s="147" t="s">
        <v>33</v>
      </c>
      <c r="K4215" s="175">
        <v>41353600</v>
      </c>
      <c r="L4215" s="176">
        <v>1</v>
      </c>
      <c r="M4215" s="144" t="s">
        <v>765</v>
      </c>
      <c r="N4215" s="145"/>
      <c r="O4215" s="146" t="s">
        <v>67</v>
      </c>
      <c r="P4215" s="146" t="s">
        <v>35</v>
      </c>
      <c r="Q4215" s="138" t="s">
        <v>6693</v>
      </c>
    </row>
    <row r="4216" spans="1:17" ht="25.5" customHeight="1" x14ac:dyDescent="0.2">
      <c r="A4216" s="174" t="s">
        <v>6690</v>
      </c>
      <c r="B4216" s="144" t="s">
        <v>484</v>
      </c>
      <c r="C4216" s="146" t="s">
        <v>6716</v>
      </c>
      <c r="D4216" s="144" t="s">
        <v>6716</v>
      </c>
      <c r="E4216" s="145" t="s">
        <v>367</v>
      </c>
      <c r="F4216" s="146" t="s">
        <v>368</v>
      </c>
      <c r="G4216" s="146">
        <v>84131605</v>
      </c>
      <c r="H4216" s="147" t="s">
        <v>6717</v>
      </c>
      <c r="I4216" s="174">
        <v>16</v>
      </c>
      <c r="J4216" s="147" t="s">
        <v>33</v>
      </c>
      <c r="K4216" s="175">
        <v>20986400</v>
      </c>
      <c r="L4216" s="176">
        <v>12</v>
      </c>
      <c r="M4216" s="144" t="s">
        <v>765</v>
      </c>
      <c r="N4216" s="145"/>
      <c r="O4216" s="146" t="s">
        <v>127</v>
      </c>
      <c r="P4216" s="146" t="s">
        <v>67</v>
      </c>
      <c r="Q4216" s="146" t="s">
        <v>448</v>
      </c>
    </row>
    <row r="4217" spans="1:17" ht="24" customHeight="1" x14ac:dyDescent="0.2">
      <c r="A4217" s="174" t="s">
        <v>6690</v>
      </c>
      <c r="B4217" s="144" t="s">
        <v>484</v>
      </c>
      <c r="C4217" s="146" t="s">
        <v>6716</v>
      </c>
      <c r="D4217" s="144" t="s">
        <v>6716</v>
      </c>
      <c r="E4217" s="145" t="s">
        <v>6718</v>
      </c>
      <c r="F4217" s="146" t="s">
        <v>667</v>
      </c>
      <c r="G4217" s="146">
        <v>80101500</v>
      </c>
      <c r="H4217" s="147" t="s">
        <v>6719</v>
      </c>
      <c r="I4217" s="174">
        <v>16</v>
      </c>
      <c r="J4217" s="147" t="s">
        <v>33</v>
      </c>
      <c r="K4217" s="175">
        <v>50000000</v>
      </c>
      <c r="L4217" s="176">
        <v>1</v>
      </c>
      <c r="M4217" s="144" t="s">
        <v>765</v>
      </c>
      <c r="N4217" s="145"/>
      <c r="O4217" s="146" t="s">
        <v>127</v>
      </c>
      <c r="P4217" s="146" t="s">
        <v>67</v>
      </c>
      <c r="Q4217" s="146" t="s">
        <v>448</v>
      </c>
    </row>
    <row r="4218" spans="1:17" ht="25.5" customHeight="1" x14ac:dyDescent="0.2">
      <c r="A4218" s="174" t="s">
        <v>6690</v>
      </c>
      <c r="B4218" s="144" t="s">
        <v>484</v>
      </c>
      <c r="C4218" s="146" t="s">
        <v>3731</v>
      </c>
      <c r="D4218" s="144" t="s">
        <v>3731</v>
      </c>
      <c r="E4218" s="145" t="s">
        <v>6718</v>
      </c>
      <c r="F4218" s="146" t="s">
        <v>667</v>
      </c>
      <c r="G4218" s="146">
        <v>80101500</v>
      </c>
      <c r="H4218" s="147" t="s">
        <v>6720</v>
      </c>
      <c r="I4218" s="174">
        <v>16</v>
      </c>
      <c r="J4218" s="147" t="s">
        <v>33</v>
      </c>
      <c r="K4218" s="175">
        <v>50000000</v>
      </c>
      <c r="L4218" s="176">
        <v>1</v>
      </c>
      <c r="M4218" s="144" t="s">
        <v>765</v>
      </c>
      <c r="N4218" s="145"/>
      <c r="O4218" s="146" t="s">
        <v>127</v>
      </c>
      <c r="P4218" s="146" t="s">
        <v>67</v>
      </c>
      <c r="Q4218" s="146" t="s">
        <v>448</v>
      </c>
    </row>
    <row r="4219" spans="1:17" ht="41.25" customHeight="1" x14ac:dyDescent="0.2">
      <c r="A4219" s="174" t="s">
        <v>6690</v>
      </c>
      <c r="B4219" s="144" t="s">
        <v>484</v>
      </c>
      <c r="C4219" s="146" t="s">
        <v>6700</v>
      </c>
      <c r="D4219" s="144" t="s">
        <v>6700</v>
      </c>
      <c r="E4219" s="145" t="s">
        <v>6442</v>
      </c>
      <c r="F4219" s="146" t="s">
        <v>1273</v>
      </c>
      <c r="G4219" s="146">
        <v>80111701</v>
      </c>
      <c r="H4219" s="147" t="s">
        <v>6721</v>
      </c>
      <c r="I4219" s="174">
        <v>16</v>
      </c>
      <c r="J4219" s="147" t="s">
        <v>33</v>
      </c>
      <c r="K4219" s="175">
        <v>91440000</v>
      </c>
      <c r="L4219" s="176">
        <v>3</v>
      </c>
      <c r="M4219" s="144" t="s">
        <v>765</v>
      </c>
      <c r="N4219" s="145"/>
      <c r="O4219" s="146" t="s">
        <v>127</v>
      </c>
      <c r="P4219" s="146" t="s">
        <v>67</v>
      </c>
      <c r="Q4219" s="146" t="s">
        <v>448</v>
      </c>
    </row>
    <row r="4220" spans="1:17" ht="42" customHeight="1" x14ac:dyDescent="0.2">
      <c r="A4220" s="174" t="s">
        <v>6690</v>
      </c>
      <c r="B4220" s="144" t="s">
        <v>484</v>
      </c>
      <c r="C4220" s="146" t="s">
        <v>6722</v>
      </c>
      <c r="D4220" s="144" t="s">
        <v>6722</v>
      </c>
      <c r="E4220" s="145" t="s">
        <v>6442</v>
      </c>
      <c r="F4220" s="146" t="s">
        <v>1273</v>
      </c>
      <c r="G4220" s="146">
        <v>80111701</v>
      </c>
      <c r="H4220" s="147" t="s">
        <v>6723</v>
      </c>
      <c r="I4220" s="174">
        <v>16</v>
      </c>
      <c r="J4220" s="147" t="s">
        <v>33</v>
      </c>
      <c r="K4220" s="175">
        <v>30480000</v>
      </c>
      <c r="L4220" s="176">
        <v>1</v>
      </c>
      <c r="M4220" s="144" t="s">
        <v>765</v>
      </c>
      <c r="N4220" s="145"/>
      <c r="O4220" s="146" t="s">
        <v>127</v>
      </c>
      <c r="P4220" s="146" t="s">
        <v>67</v>
      </c>
      <c r="Q4220" s="146" t="s">
        <v>448</v>
      </c>
    </row>
    <row r="4221" spans="1:17" ht="42" customHeight="1" x14ac:dyDescent="0.2">
      <c r="A4221" s="174" t="s">
        <v>6690</v>
      </c>
      <c r="B4221" s="144" t="s">
        <v>484</v>
      </c>
      <c r="C4221" s="146" t="s">
        <v>6724</v>
      </c>
      <c r="D4221" s="144" t="s">
        <v>6724</v>
      </c>
      <c r="E4221" s="145" t="s">
        <v>6442</v>
      </c>
      <c r="F4221" s="146" t="s">
        <v>1273</v>
      </c>
      <c r="G4221" s="146">
        <v>80111701</v>
      </c>
      <c r="H4221" s="147" t="s">
        <v>6725</v>
      </c>
      <c r="I4221" s="174">
        <v>16</v>
      </c>
      <c r="J4221" s="147" t="s">
        <v>33</v>
      </c>
      <c r="K4221" s="175">
        <v>30480000</v>
      </c>
      <c r="L4221" s="176">
        <v>1</v>
      </c>
      <c r="M4221" s="144" t="s">
        <v>765</v>
      </c>
      <c r="N4221" s="145"/>
      <c r="O4221" s="146" t="s">
        <v>127</v>
      </c>
      <c r="P4221" s="146" t="s">
        <v>67</v>
      </c>
      <c r="Q4221" s="146" t="s">
        <v>448</v>
      </c>
    </row>
    <row r="4222" spans="1:17" ht="32.25" customHeight="1" x14ac:dyDescent="0.2">
      <c r="A4222" s="174" t="s">
        <v>6690</v>
      </c>
      <c r="B4222" s="144" t="s">
        <v>484</v>
      </c>
      <c r="C4222" s="146" t="s">
        <v>6726</v>
      </c>
      <c r="D4222" s="144" t="s">
        <v>6726</v>
      </c>
      <c r="E4222" s="145" t="s">
        <v>6442</v>
      </c>
      <c r="F4222" s="146" t="s">
        <v>1273</v>
      </c>
      <c r="G4222" s="146">
        <v>80111701</v>
      </c>
      <c r="H4222" s="147" t="s">
        <v>6727</v>
      </c>
      <c r="I4222" s="174">
        <v>16</v>
      </c>
      <c r="J4222" s="147" t="s">
        <v>33</v>
      </c>
      <c r="K4222" s="175">
        <v>34000000</v>
      </c>
      <c r="L4222" s="176">
        <v>1</v>
      </c>
      <c r="M4222" s="144" t="s">
        <v>765</v>
      </c>
      <c r="N4222" s="145"/>
      <c r="O4222" s="146" t="s">
        <v>127</v>
      </c>
      <c r="P4222" s="146" t="s">
        <v>67</v>
      </c>
      <c r="Q4222" s="146" t="s">
        <v>448</v>
      </c>
    </row>
    <row r="4223" spans="1:17" ht="39" customHeight="1" x14ac:dyDescent="0.2">
      <c r="A4223" s="174" t="s">
        <v>6690</v>
      </c>
      <c r="B4223" s="144" t="s">
        <v>484</v>
      </c>
      <c r="C4223" s="146" t="s">
        <v>2012</v>
      </c>
      <c r="D4223" s="144" t="s">
        <v>2012</v>
      </c>
      <c r="E4223" s="145" t="s">
        <v>6442</v>
      </c>
      <c r="F4223" s="146" t="s">
        <v>1273</v>
      </c>
      <c r="G4223" s="146">
        <v>80111701</v>
      </c>
      <c r="H4223" s="147" t="s">
        <v>6728</v>
      </c>
      <c r="I4223" s="174">
        <v>16</v>
      </c>
      <c r="J4223" s="147" t="s">
        <v>33</v>
      </c>
      <c r="K4223" s="175">
        <v>41000000</v>
      </c>
      <c r="L4223" s="176">
        <v>1</v>
      </c>
      <c r="M4223" s="144" t="s">
        <v>765</v>
      </c>
      <c r="N4223" s="145"/>
      <c r="O4223" s="146" t="s">
        <v>127</v>
      </c>
      <c r="P4223" s="146" t="s">
        <v>67</v>
      </c>
      <c r="Q4223" s="146" t="s">
        <v>448</v>
      </c>
    </row>
    <row r="4224" spans="1:17" ht="35.25" customHeight="1" x14ac:dyDescent="0.2">
      <c r="A4224" s="174" t="s">
        <v>6690</v>
      </c>
      <c r="B4224" s="144" t="s">
        <v>484</v>
      </c>
      <c r="C4224" s="146" t="s">
        <v>2012</v>
      </c>
      <c r="D4224" s="144" t="s">
        <v>2012</v>
      </c>
      <c r="E4224" s="145" t="s">
        <v>6442</v>
      </c>
      <c r="F4224" s="146" t="s">
        <v>1273</v>
      </c>
      <c r="G4224" s="146">
        <v>80111701</v>
      </c>
      <c r="H4224" s="147" t="s">
        <v>6729</v>
      </c>
      <c r="I4224" s="174">
        <v>16</v>
      </c>
      <c r="J4224" s="147" t="s">
        <v>33</v>
      </c>
      <c r="K4224" s="175">
        <v>41000000</v>
      </c>
      <c r="L4224" s="176">
        <v>1</v>
      </c>
      <c r="M4224" s="144" t="s">
        <v>765</v>
      </c>
      <c r="N4224" s="145"/>
      <c r="O4224" s="146" t="s">
        <v>127</v>
      </c>
      <c r="P4224" s="146" t="s">
        <v>67</v>
      </c>
      <c r="Q4224" s="146" t="s">
        <v>448</v>
      </c>
    </row>
    <row r="4225" spans="1:21" ht="23.25" customHeight="1" x14ac:dyDescent="0.2">
      <c r="A4225" s="174" t="s">
        <v>6690</v>
      </c>
      <c r="B4225" s="144" t="s">
        <v>484</v>
      </c>
      <c r="C4225" s="146" t="s">
        <v>50</v>
      </c>
      <c r="D4225" s="144" t="s">
        <v>50</v>
      </c>
      <c r="E4225" s="145" t="s">
        <v>6730</v>
      </c>
      <c r="F4225" s="146" t="s">
        <v>1310</v>
      </c>
      <c r="G4225" s="146">
        <v>83111603</v>
      </c>
      <c r="H4225" s="147" t="s">
        <v>1310</v>
      </c>
      <c r="I4225" s="174">
        <v>16</v>
      </c>
      <c r="J4225" s="147" t="s">
        <v>33</v>
      </c>
      <c r="K4225" s="175">
        <v>308040000</v>
      </c>
      <c r="L4225" s="176">
        <v>1</v>
      </c>
      <c r="M4225" s="144" t="s">
        <v>765</v>
      </c>
      <c r="N4225" s="145"/>
      <c r="O4225" s="146" t="s">
        <v>67</v>
      </c>
      <c r="P4225" s="146" t="s">
        <v>35</v>
      </c>
      <c r="Q4225" s="146" t="s">
        <v>6731</v>
      </c>
    </row>
    <row r="4226" spans="1:21" ht="23.25" customHeight="1" x14ac:dyDescent="0.2">
      <c r="A4226" s="174" t="s">
        <v>6690</v>
      </c>
      <c r="B4226" s="144" t="s">
        <v>484</v>
      </c>
      <c r="C4226" s="146" t="s">
        <v>5636</v>
      </c>
      <c r="D4226" s="144" t="s">
        <v>5636</v>
      </c>
      <c r="E4226" s="145" t="s">
        <v>370</v>
      </c>
      <c r="F4226" s="146" t="s">
        <v>371</v>
      </c>
      <c r="G4226" s="146">
        <v>76111501</v>
      </c>
      <c r="H4226" s="147" t="s">
        <v>6732</v>
      </c>
      <c r="I4226" s="174">
        <v>10</v>
      </c>
      <c r="J4226" s="147" t="s">
        <v>33</v>
      </c>
      <c r="K4226" s="175">
        <v>145140000</v>
      </c>
      <c r="L4226" s="176">
        <v>1</v>
      </c>
      <c r="M4226" s="144" t="s">
        <v>765</v>
      </c>
      <c r="N4226" s="145"/>
      <c r="O4226" s="146" t="s">
        <v>68</v>
      </c>
      <c r="P4226" s="146" t="s">
        <v>67</v>
      </c>
      <c r="Q4226" s="146" t="s">
        <v>6733</v>
      </c>
    </row>
    <row r="4227" spans="1:21" ht="26.25" customHeight="1" x14ac:dyDescent="0.2">
      <c r="A4227" s="174" t="s">
        <v>6690</v>
      </c>
      <c r="B4227" s="144" t="s">
        <v>484</v>
      </c>
      <c r="C4227" s="146" t="s">
        <v>5636</v>
      </c>
      <c r="D4227" s="144" t="s">
        <v>5636</v>
      </c>
      <c r="E4227" s="145" t="s">
        <v>373</v>
      </c>
      <c r="F4227" s="146" t="s">
        <v>374</v>
      </c>
      <c r="G4227" s="146">
        <v>78181500</v>
      </c>
      <c r="H4227" s="147" t="s">
        <v>6734</v>
      </c>
      <c r="I4227" s="174">
        <v>10</v>
      </c>
      <c r="J4227" s="147" t="s">
        <v>33</v>
      </c>
      <c r="K4227" s="175">
        <v>117000000</v>
      </c>
      <c r="L4227" s="176">
        <v>1</v>
      </c>
      <c r="M4227" s="144" t="s">
        <v>765</v>
      </c>
      <c r="N4227" s="145"/>
      <c r="O4227" s="146" t="s">
        <v>35</v>
      </c>
      <c r="P4227" s="146" t="s">
        <v>36</v>
      </c>
      <c r="Q4227" s="146" t="s">
        <v>6735</v>
      </c>
    </row>
    <row r="4228" spans="1:21" ht="31.5" customHeight="1" x14ac:dyDescent="0.2">
      <c r="A4228" s="174" t="s">
        <v>6690</v>
      </c>
      <c r="B4228" s="144" t="s">
        <v>484</v>
      </c>
      <c r="C4228" s="146" t="s">
        <v>5636</v>
      </c>
      <c r="D4228" s="144" t="s">
        <v>5636</v>
      </c>
      <c r="E4228" s="145" t="s">
        <v>373</v>
      </c>
      <c r="F4228" s="146" t="s">
        <v>374</v>
      </c>
      <c r="G4228" s="146">
        <v>78181500</v>
      </c>
      <c r="H4228" s="147" t="s">
        <v>6736</v>
      </c>
      <c r="I4228" s="174">
        <v>16</v>
      </c>
      <c r="J4228" s="147" t="s">
        <v>230</v>
      </c>
      <c r="K4228" s="175">
        <v>130000000</v>
      </c>
      <c r="L4228" s="176">
        <v>1</v>
      </c>
      <c r="M4228" s="144" t="s">
        <v>765</v>
      </c>
      <c r="N4228" s="145"/>
      <c r="O4228" s="146" t="s">
        <v>35</v>
      </c>
      <c r="P4228" s="146" t="s">
        <v>36</v>
      </c>
      <c r="Q4228" s="146" t="s">
        <v>6737</v>
      </c>
    </row>
    <row r="4229" spans="1:21" ht="34.5" customHeight="1" x14ac:dyDescent="0.2">
      <c r="A4229" s="174" t="s">
        <v>6690</v>
      </c>
      <c r="B4229" s="144" t="s">
        <v>484</v>
      </c>
      <c r="C4229" s="146" t="s">
        <v>6738</v>
      </c>
      <c r="D4229" s="146" t="s">
        <v>6738</v>
      </c>
      <c r="E4229" s="145" t="s">
        <v>6506</v>
      </c>
      <c r="F4229" s="146" t="s">
        <v>933</v>
      </c>
      <c r="G4229" s="146">
        <v>73151905</v>
      </c>
      <c r="H4229" s="147" t="s">
        <v>6739</v>
      </c>
      <c r="I4229" s="174">
        <v>16</v>
      </c>
      <c r="J4229" s="147" t="s">
        <v>33</v>
      </c>
      <c r="K4229" s="175">
        <v>130000000</v>
      </c>
      <c r="L4229" s="176">
        <v>1</v>
      </c>
      <c r="M4229" s="144" t="s">
        <v>765</v>
      </c>
      <c r="N4229" s="145"/>
      <c r="O4229" s="146" t="s">
        <v>68</v>
      </c>
      <c r="P4229" s="146" t="s">
        <v>67</v>
      </c>
      <c r="Q4229" s="146" t="s">
        <v>6740</v>
      </c>
    </row>
    <row r="4230" spans="1:21" ht="35.25" customHeight="1" x14ac:dyDescent="0.2">
      <c r="A4230" s="174" t="s">
        <v>6690</v>
      </c>
      <c r="B4230" s="144" t="s">
        <v>484</v>
      </c>
      <c r="C4230" s="146" t="s">
        <v>6738</v>
      </c>
      <c r="D4230" s="146" t="s">
        <v>6738</v>
      </c>
      <c r="E4230" s="145" t="s">
        <v>6506</v>
      </c>
      <c r="F4230" s="146" t="s">
        <v>933</v>
      </c>
      <c r="G4230" s="146">
        <v>73151905</v>
      </c>
      <c r="H4230" s="147" t="s">
        <v>6741</v>
      </c>
      <c r="I4230" s="174">
        <v>16</v>
      </c>
      <c r="J4230" s="147" t="s">
        <v>33</v>
      </c>
      <c r="K4230" s="175">
        <v>170000000</v>
      </c>
      <c r="L4230" s="176">
        <v>1</v>
      </c>
      <c r="M4230" s="144" t="s">
        <v>765</v>
      </c>
      <c r="N4230" s="145"/>
      <c r="O4230" s="146" t="s">
        <v>68</v>
      </c>
      <c r="P4230" s="146" t="s">
        <v>67</v>
      </c>
      <c r="Q4230" s="146" t="s">
        <v>6740</v>
      </c>
    </row>
    <row r="4231" spans="1:21" ht="54.75" customHeight="1" x14ac:dyDescent="0.2">
      <c r="A4231" s="174" t="s">
        <v>6690</v>
      </c>
      <c r="B4231" s="144" t="s">
        <v>484</v>
      </c>
      <c r="C4231" s="146" t="s">
        <v>6738</v>
      </c>
      <c r="D4231" s="146" t="s">
        <v>6738</v>
      </c>
      <c r="E4231" s="145" t="s">
        <v>6506</v>
      </c>
      <c r="F4231" s="146" t="s">
        <v>933</v>
      </c>
      <c r="G4231" s="146">
        <v>73151905</v>
      </c>
      <c r="H4231" s="147" t="s">
        <v>6742</v>
      </c>
      <c r="I4231" s="174">
        <v>16</v>
      </c>
      <c r="J4231" s="147" t="s">
        <v>33</v>
      </c>
      <c r="K4231" s="175">
        <v>100000000</v>
      </c>
      <c r="L4231" s="176">
        <v>1</v>
      </c>
      <c r="M4231" s="144" t="s">
        <v>765</v>
      </c>
      <c r="N4231" s="145"/>
      <c r="O4231" s="146" t="s">
        <v>68</v>
      </c>
      <c r="P4231" s="146" t="s">
        <v>67</v>
      </c>
      <c r="Q4231" s="146" t="s">
        <v>6740</v>
      </c>
    </row>
    <row r="4232" spans="1:21" ht="36" customHeight="1" x14ac:dyDescent="0.2">
      <c r="A4232" s="174" t="s">
        <v>6690</v>
      </c>
      <c r="B4232" s="144" t="s">
        <v>484</v>
      </c>
      <c r="C4232" s="146" t="s">
        <v>6738</v>
      </c>
      <c r="D4232" s="146" t="s">
        <v>6738</v>
      </c>
      <c r="E4232" s="145" t="s">
        <v>6506</v>
      </c>
      <c r="F4232" s="146" t="s">
        <v>933</v>
      </c>
      <c r="G4232" s="146">
        <v>73151905</v>
      </c>
      <c r="H4232" s="147" t="s">
        <v>6743</v>
      </c>
      <c r="I4232" s="174">
        <v>16</v>
      </c>
      <c r="J4232" s="147" t="s">
        <v>33</v>
      </c>
      <c r="K4232" s="175">
        <v>30000000</v>
      </c>
      <c r="L4232" s="176">
        <v>1</v>
      </c>
      <c r="M4232" s="144" t="s">
        <v>765</v>
      </c>
      <c r="N4232" s="145"/>
      <c r="O4232" s="146" t="s">
        <v>68</v>
      </c>
      <c r="P4232" s="146" t="s">
        <v>67</v>
      </c>
      <c r="Q4232" s="146" t="s">
        <v>6740</v>
      </c>
    </row>
    <row r="4233" spans="1:21" ht="21.75" customHeight="1" x14ac:dyDescent="0.2">
      <c r="A4233" s="174" t="s">
        <v>6690</v>
      </c>
      <c r="B4233" s="144" t="s">
        <v>484</v>
      </c>
      <c r="C4233" s="146" t="s">
        <v>6716</v>
      </c>
      <c r="D4233" s="144" t="s">
        <v>6716</v>
      </c>
      <c r="E4233" s="145" t="s">
        <v>6744</v>
      </c>
      <c r="F4233" s="146" t="s">
        <v>1345</v>
      </c>
      <c r="G4233" s="146">
        <v>86101705</v>
      </c>
      <c r="H4233" s="147" t="s">
        <v>6745</v>
      </c>
      <c r="I4233" s="174">
        <v>16</v>
      </c>
      <c r="J4233" s="147" t="s">
        <v>33</v>
      </c>
      <c r="K4233" s="175">
        <v>59100000</v>
      </c>
      <c r="L4233" s="176">
        <v>1</v>
      </c>
      <c r="M4233" s="144" t="s">
        <v>765</v>
      </c>
      <c r="N4233" s="145"/>
      <c r="O4233" s="146" t="s">
        <v>35</v>
      </c>
      <c r="P4233" s="146" t="s">
        <v>36</v>
      </c>
      <c r="Q4233" s="146" t="s">
        <v>6737</v>
      </c>
    </row>
    <row r="4234" spans="1:21" ht="23.25" customHeight="1" x14ac:dyDescent="0.2">
      <c r="A4234" s="174" t="s">
        <v>6690</v>
      </c>
      <c r="B4234" s="144" t="s">
        <v>484</v>
      </c>
      <c r="C4234" s="146" t="s">
        <v>6726</v>
      </c>
      <c r="D4234" s="144" t="s">
        <v>6726</v>
      </c>
      <c r="E4234" s="145" t="s">
        <v>393</v>
      </c>
      <c r="F4234" s="146" t="s">
        <v>394</v>
      </c>
      <c r="G4234" s="146">
        <v>80111701</v>
      </c>
      <c r="H4234" s="147" t="s">
        <v>6746</v>
      </c>
      <c r="I4234" s="174">
        <v>16</v>
      </c>
      <c r="J4234" s="147" t="s">
        <v>33</v>
      </c>
      <c r="K4234" s="175">
        <v>77000000</v>
      </c>
      <c r="L4234" s="176">
        <v>1</v>
      </c>
      <c r="M4234" s="144" t="s">
        <v>765</v>
      </c>
      <c r="N4234" s="145"/>
      <c r="O4234" s="146" t="s">
        <v>127</v>
      </c>
      <c r="P4234" s="146" t="s">
        <v>67</v>
      </c>
      <c r="Q4234" s="438" t="s">
        <v>448</v>
      </c>
    </row>
    <row r="4235" spans="1:21" ht="26.25" customHeight="1" x14ac:dyDescent="0.2">
      <c r="A4235" s="174" t="s">
        <v>6690</v>
      </c>
      <c r="B4235" s="144" t="s">
        <v>484</v>
      </c>
      <c r="C4235" s="377" t="s">
        <v>6700</v>
      </c>
      <c r="D4235" s="479" t="s">
        <v>6700</v>
      </c>
      <c r="E4235" s="145" t="s">
        <v>393</v>
      </c>
      <c r="F4235" s="146" t="s">
        <v>394</v>
      </c>
      <c r="G4235" s="146">
        <v>80111701</v>
      </c>
      <c r="H4235" s="147" t="s">
        <v>6747</v>
      </c>
      <c r="I4235" s="480">
        <v>16</v>
      </c>
      <c r="J4235" s="444" t="s">
        <v>33</v>
      </c>
      <c r="K4235" s="435">
        <v>77000000</v>
      </c>
      <c r="L4235" s="374">
        <v>1</v>
      </c>
      <c r="M4235" s="481" t="s">
        <v>765</v>
      </c>
      <c r="N4235" s="482"/>
      <c r="O4235" s="483" t="s">
        <v>127</v>
      </c>
      <c r="P4235" s="483" t="s">
        <v>67</v>
      </c>
      <c r="Q4235" s="483" t="s">
        <v>448</v>
      </c>
    </row>
    <row r="4236" spans="1:21" ht="25.5" customHeight="1" x14ac:dyDescent="0.2">
      <c r="A4236" s="174" t="s">
        <v>6690</v>
      </c>
      <c r="B4236" s="147" t="s">
        <v>484</v>
      </c>
      <c r="C4236" s="186" t="s">
        <v>356</v>
      </c>
      <c r="D4236" s="186" t="s">
        <v>356</v>
      </c>
      <c r="E4236" s="183" t="s">
        <v>399</v>
      </c>
      <c r="F4236" s="377" t="s">
        <v>6748</v>
      </c>
      <c r="G4236" s="146">
        <v>93141506</v>
      </c>
      <c r="H4236" s="240" t="s">
        <v>6749</v>
      </c>
      <c r="I4236" s="484">
        <v>16</v>
      </c>
      <c r="J4236" s="485" t="s">
        <v>33</v>
      </c>
      <c r="K4236" s="486">
        <v>130000000</v>
      </c>
      <c r="L4236" s="446">
        <v>1</v>
      </c>
      <c r="M4236" s="487" t="s">
        <v>765</v>
      </c>
      <c r="N4236" s="387"/>
      <c r="O4236" s="231" t="s">
        <v>67</v>
      </c>
      <c r="P4236" s="231" t="s">
        <v>35</v>
      </c>
      <c r="Q4236" s="275" t="s">
        <v>6737</v>
      </c>
    </row>
    <row r="4237" spans="1:21" ht="19.5" customHeight="1" x14ac:dyDescent="0.2">
      <c r="A4237" s="174" t="s">
        <v>6690</v>
      </c>
      <c r="B4237" s="147" t="s">
        <v>484</v>
      </c>
      <c r="C4237" s="186" t="s">
        <v>356</v>
      </c>
      <c r="D4237" s="186" t="s">
        <v>356</v>
      </c>
      <c r="E4237" s="183" t="s">
        <v>6453</v>
      </c>
      <c r="F4237" s="377" t="s">
        <v>406</v>
      </c>
      <c r="G4237" s="146">
        <v>80111508</v>
      </c>
      <c r="H4237" s="240" t="s">
        <v>6750</v>
      </c>
      <c r="I4237" s="484">
        <v>16</v>
      </c>
      <c r="J4237" s="485" t="s">
        <v>33</v>
      </c>
      <c r="K4237" s="486">
        <v>100000000</v>
      </c>
      <c r="L4237" s="446">
        <v>1</v>
      </c>
      <c r="M4237" s="487" t="s">
        <v>765</v>
      </c>
      <c r="N4237" s="387"/>
      <c r="O4237" s="231" t="s">
        <v>68</v>
      </c>
      <c r="P4237" s="231" t="s">
        <v>35</v>
      </c>
      <c r="Q4237" s="231" t="s">
        <v>448</v>
      </c>
    </row>
    <row r="4238" spans="1:21" s="51" customFormat="1" ht="27.75" customHeight="1" x14ac:dyDescent="0.2">
      <c r="A4238" s="488" t="s">
        <v>6751</v>
      </c>
      <c r="B4238" s="489" t="s">
        <v>484</v>
      </c>
      <c r="C4238" s="490" t="s">
        <v>6752</v>
      </c>
      <c r="D4238" s="490" t="s">
        <v>6753</v>
      </c>
      <c r="E4238" s="491" t="s">
        <v>6754</v>
      </c>
      <c r="F4238" s="492" t="s">
        <v>6755</v>
      </c>
      <c r="G4238" s="489">
        <v>56101703</v>
      </c>
      <c r="H4238" s="491" t="s">
        <v>6756</v>
      </c>
      <c r="I4238" s="489">
        <v>16</v>
      </c>
      <c r="J4238" s="489" t="s">
        <v>33</v>
      </c>
      <c r="K4238" s="493">
        <v>15000000</v>
      </c>
      <c r="L4238" s="494">
        <v>1</v>
      </c>
      <c r="M4238" s="489" t="s">
        <v>4571</v>
      </c>
      <c r="N4238" s="495"/>
      <c r="O4238" s="489" t="s">
        <v>35</v>
      </c>
      <c r="P4238" s="489" t="s">
        <v>80</v>
      </c>
      <c r="Q4238" s="496" t="s">
        <v>6757</v>
      </c>
    </row>
    <row r="4239" spans="1:21" ht="45" customHeight="1" x14ac:dyDescent="0.2">
      <c r="A4239" s="497" t="s">
        <v>6758</v>
      </c>
      <c r="B4239" s="498" t="s">
        <v>6759</v>
      </c>
      <c r="C4239" s="499" t="s">
        <v>992</v>
      </c>
      <c r="D4239" s="499" t="s">
        <v>6760</v>
      </c>
      <c r="E4239" s="500" t="s">
        <v>6761</v>
      </c>
      <c r="F4239" s="501" t="s">
        <v>6762</v>
      </c>
      <c r="G4239" s="498"/>
      <c r="H4239" s="500" t="s">
        <v>6763</v>
      </c>
      <c r="I4239" s="498">
        <v>10</v>
      </c>
      <c r="J4239" s="498" t="s">
        <v>33</v>
      </c>
      <c r="K4239" s="121">
        <v>2960000</v>
      </c>
      <c r="L4239" s="502">
        <v>2</v>
      </c>
      <c r="M4239" s="498" t="s">
        <v>4571</v>
      </c>
      <c r="N4239" s="503"/>
      <c r="O4239" s="498" t="s">
        <v>67</v>
      </c>
      <c r="P4239" s="498" t="s">
        <v>35</v>
      </c>
      <c r="Q4239" s="504" t="s">
        <v>6764</v>
      </c>
      <c r="U4239" s="58"/>
    </row>
    <row r="4240" spans="1:21" ht="38.25" x14ac:dyDescent="0.2">
      <c r="A4240" s="497" t="s">
        <v>6758</v>
      </c>
      <c r="B4240" s="498" t="s">
        <v>6759</v>
      </c>
      <c r="C4240" s="499" t="s">
        <v>992</v>
      </c>
      <c r="D4240" s="499" t="s">
        <v>6760</v>
      </c>
      <c r="E4240" s="500" t="s">
        <v>6761</v>
      </c>
      <c r="F4240" s="501" t="s">
        <v>6762</v>
      </c>
      <c r="G4240" s="489">
        <v>40151600</v>
      </c>
      <c r="H4240" s="500" t="s">
        <v>6765</v>
      </c>
      <c r="I4240" s="498">
        <v>10</v>
      </c>
      <c r="J4240" s="498" t="s">
        <v>33</v>
      </c>
      <c r="K4240" s="121">
        <v>4000000</v>
      </c>
      <c r="L4240" s="502">
        <v>2</v>
      </c>
      <c r="M4240" s="498" t="s">
        <v>4571</v>
      </c>
      <c r="N4240" s="503"/>
      <c r="O4240" s="498" t="s">
        <v>67</v>
      </c>
      <c r="P4240" s="498" t="s">
        <v>35</v>
      </c>
      <c r="Q4240" s="504" t="s">
        <v>6764</v>
      </c>
    </row>
    <row r="4241" spans="1:17" ht="38.25" x14ac:dyDescent="0.2">
      <c r="A4241" s="497" t="s">
        <v>6758</v>
      </c>
      <c r="B4241" s="498" t="s">
        <v>6759</v>
      </c>
      <c r="C4241" s="499" t="s">
        <v>992</v>
      </c>
      <c r="D4241" s="499" t="s">
        <v>6760</v>
      </c>
      <c r="E4241" s="500" t="s">
        <v>6761</v>
      </c>
      <c r="F4241" s="501" t="s">
        <v>6762</v>
      </c>
      <c r="G4241" s="498">
        <v>47121602</v>
      </c>
      <c r="H4241" s="500" t="s">
        <v>6766</v>
      </c>
      <c r="I4241" s="498">
        <v>10</v>
      </c>
      <c r="J4241" s="498" t="s">
        <v>33</v>
      </c>
      <c r="K4241" s="121">
        <v>1400000</v>
      </c>
      <c r="L4241" s="502">
        <v>1</v>
      </c>
      <c r="M4241" s="498" t="s">
        <v>4571</v>
      </c>
      <c r="N4241" s="503"/>
      <c r="O4241" s="498" t="s">
        <v>67</v>
      </c>
      <c r="P4241" s="498" t="s">
        <v>35</v>
      </c>
      <c r="Q4241" s="504" t="s">
        <v>6764</v>
      </c>
    </row>
    <row r="4242" spans="1:17" ht="27" customHeight="1" x14ac:dyDescent="0.2">
      <c r="A4242" s="497" t="s">
        <v>6767</v>
      </c>
      <c r="B4242" s="498" t="s">
        <v>6768</v>
      </c>
      <c r="C4242" s="499" t="s">
        <v>992</v>
      </c>
      <c r="D4242" s="499" t="s">
        <v>6760</v>
      </c>
      <c r="E4242" s="500" t="s">
        <v>6769</v>
      </c>
      <c r="F4242" s="501" t="s">
        <v>6770</v>
      </c>
      <c r="G4242" s="498">
        <v>40101701</v>
      </c>
      <c r="H4242" s="505" t="s">
        <v>6771</v>
      </c>
      <c r="I4242" s="498">
        <v>10</v>
      </c>
      <c r="J4242" s="498" t="s">
        <v>33</v>
      </c>
      <c r="K4242" s="121">
        <v>3500000</v>
      </c>
      <c r="L4242" s="502">
        <v>1</v>
      </c>
      <c r="M4242" s="498" t="s">
        <v>4571</v>
      </c>
      <c r="N4242" s="503"/>
      <c r="O4242" s="498" t="s">
        <v>35</v>
      </c>
      <c r="P4242" s="498" t="s">
        <v>79</v>
      </c>
      <c r="Q4242" s="504" t="s">
        <v>6757</v>
      </c>
    </row>
    <row r="4243" spans="1:17" ht="25.5" x14ac:dyDescent="0.2">
      <c r="A4243" s="497" t="s">
        <v>6772</v>
      </c>
      <c r="B4243" s="498" t="s">
        <v>6773</v>
      </c>
      <c r="C4243" s="499" t="s">
        <v>6774</v>
      </c>
      <c r="D4243" s="499" t="s">
        <v>6760</v>
      </c>
      <c r="E4243" s="500" t="s">
        <v>6769</v>
      </c>
      <c r="F4243" s="501" t="s">
        <v>6770</v>
      </c>
      <c r="G4243" s="498">
        <v>40101900</v>
      </c>
      <c r="H4243" s="505" t="s">
        <v>6775</v>
      </c>
      <c r="I4243" s="498">
        <v>10</v>
      </c>
      <c r="J4243" s="498" t="s">
        <v>33</v>
      </c>
      <c r="K4243" s="121">
        <v>3100000</v>
      </c>
      <c r="L4243" s="502">
        <v>1</v>
      </c>
      <c r="M4243" s="498" t="s">
        <v>4571</v>
      </c>
      <c r="N4243" s="503"/>
      <c r="O4243" s="498" t="s">
        <v>35</v>
      </c>
      <c r="P4243" s="498" t="s">
        <v>79</v>
      </c>
      <c r="Q4243" s="504" t="s">
        <v>6757</v>
      </c>
    </row>
    <row r="4244" spans="1:17" ht="25.5" x14ac:dyDescent="0.2">
      <c r="A4244" s="497" t="s">
        <v>6772</v>
      </c>
      <c r="B4244" s="498" t="s">
        <v>6773</v>
      </c>
      <c r="C4244" s="499" t="s">
        <v>6774</v>
      </c>
      <c r="D4244" s="499" t="s">
        <v>6760</v>
      </c>
      <c r="E4244" s="500" t="s">
        <v>6769</v>
      </c>
      <c r="F4244" s="501" t="s">
        <v>6770</v>
      </c>
      <c r="G4244" s="498">
        <v>41115309</v>
      </c>
      <c r="H4244" s="505" t="s">
        <v>6776</v>
      </c>
      <c r="I4244" s="498">
        <v>10</v>
      </c>
      <c r="J4244" s="498" t="s">
        <v>33</v>
      </c>
      <c r="K4244" s="121">
        <v>1500000</v>
      </c>
      <c r="L4244" s="502">
        <v>1</v>
      </c>
      <c r="M4244" s="498" t="s">
        <v>4571</v>
      </c>
      <c r="N4244" s="503"/>
      <c r="O4244" s="498" t="s">
        <v>35</v>
      </c>
      <c r="P4244" s="498" t="s">
        <v>79</v>
      </c>
      <c r="Q4244" s="504" t="s">
        <v>6757</v>
      </c>
    </row>
    <row r="4245" spans="1:17" ht="25.5" x14ac:dyDescent="0.2">
      <c r="A4245" s="497" t="s">
        <v>6772</v>
      </c>
      <c r="B4245" s="498" t="s">
        <v>6773</v>
      </c>
      <c r="C4245" s="499" t="s">
        <v>6774</v>
      </c>
      <c r="D4245" s="499" t="s">
        <v>6760</v>
      </c>
      <c r="E4245" s="500" t="s">
        <v>6769</v>
      </c>
      <c r="F4245" s="501" t="s">
        <v>6770</v>
      </c>
      <c r="G4245" s="498">
        <v>40101701</v>
      </c>
      <c r="H4245" s="505" t="s">
        <v>6777</v>
      </c>
      <c r="I4245" s="498">
        <v>10</v>
      </c>
      <c r="J4245" s="498" t="s">
        <v>33</v>
      </c>
      <c r="K4245" s="121">
        <v>30000000</v>
      </c>
      <c r="L4245" s="502">
        <v>6</v>
      </c>
      <c r="M4245" s="498" t="s">
        <v>4571</v>
      </c>
      <c r="N4245" s="503"/>
      <c r="O4245" s="498" t="s">
        <v>35</v>
      </c>
      <c r="P4245" s="498" t="s">
        <v>79</v>
      </c>
      <c r="Q4245" s="504" t="s">
        <v>6757</v>
      </c>
    </row>
    <row r="4246" spans="1:17" ht="25.5" x14ac:dyDescent="0.2">
      <c r="A4246" s="497" t="s">
        <v>6772</v>
      </c>
      <c r="B4246" s="498" t="s">
        <v>6773</v>
      </c>
      <c r="C4246" s="499" t="s">
        <v>6774</v>
      </c>
      <c r="D4246" s="499" t="s">
        <v>6760</v>
      </c>
      <c r="E4246" s="500" t="s">
        <v>6769</v>
      </c>
      <c r="F4246" s="501" t="s">
        <v>6770</v>
      </c>
      <c r="G4246" s="498">
        <v>40101701</v>
      </c>
      <c r="H4246" s="505" t="s">
        <v>6778</v>
      </c>
      <c r="I4246" s="498">
        <v>10</v>
      </c>
      <c r="J4246" s="498" t="s">
        <v>33</v>
      </c>
      <c r="K4246" s="121">
        <v>24000000</v>
      </c>
      <c r="L4246" s="502">
        <v>4</v>
      </c>
      <c r="M4246" s="498" t="s">
        <v>4571</v>
      </c>
      <c r="N4246" s="503"/>
      <c r="O4246" s="498" t="s">
        <v>35</v>
      </c>
      <c r="P4246" s="498" t="s">
        <v>79</v>
      </c>
      <c r="Q4246" s="504" t="s">
        <v>6757</v>
      </c>
    </row>
    <row r="4247" spans="1:17" ht="25.5" x14ac:dyDescent="0.2">
      <c r="A4247" s="497" t="s">
        <v>6751</v>
      </c>
      <c r="B4247" s="498" t="s">
        <v>484</v>
      </c>
      <c r="C4247" s="499" t="s">
        <v>6752</v>
      </c>
      <c r="D4247" s="499" t="s">
        <v>6753</v>
      </c>
      <c r="E4247" s="500" t="s">
        <v>6769</v>
      </c>
      <c r="F4247" s="501" t="s">
        <v>6770</v>
      </c>
      <c r="G4247" s="498">
        <v>40101701</v>
      </c>
      <c r="H4247" s="505" t="s">
        <v>6779</v>
      </c>
      <c r="I4247" s="498">
        <v>16</v>
      </c>
      <c r="J4247" s="498" t="s">
        <v>33</v>
      </c>
      <c r="K4247" s="121">
        <v>8000000</v>
      </c>
      <c r="L4247" s="502">
        <v>1</v>
      </c>
      <c r="M4247" s="498" t="s">
        <v>4571</v>
      </c>
      <c r="N4247" s="503"/>
      <c r="O4247" s="498" t="s">
        <v>35</v>
      </c>
      <c r="P4247" s="498" t="s">
        <v>79</v>
      </c>
      <c r="Q4247" s="504" t="s">
        <v>6757</v>
      </c>
    </row>
    <row r="4248" spans="1:17" ht="25.5" x14ac:dyDescent="0.2">
      <c r="A4248" s="497" t="s">
        <v>6758</v>
      </c>
      <c r="B4248" s="498" t="s">
        <v>6759</v>
      </c>
      <c r="C4248" s="499" t="s">
        <v>992</v>
      </c>
      <c r="D4248" s="499" t="s">
        <v>6760</v>
      </c>
      <c r="E4248" s="506" t="s">
        <v>6780</v>
      </c>
      <c r="F4248" s="501" t="s">
        <v>6781</v>
      </c>
      <c r="G4248" s="498">
        <v>27112006</v>
      </c>
      <c r="H4248" s="500" t="s">
        <v>6782</v>
      </c>
      <c r="I4248" s="498">
        <v>10</v>
      </c>
      <c r="J4248" s="498" t="s">
        <v>33</v>
      </c>
      <c r="K4248" s="121">
        <v>4000000</v>
      </c>
      <c r="L4248" s="502">
        <v>2</v>
      </c>
      <c r="M4248" s="498" t="s">
        <v>4571</v>
      </c>
      <c r="N4248" s="503"/>
      <c r="O4248" s="498" t="s">
        <v>67</v>
      </c>
      <c r="P4248" s="498" t="s">
        <v>35</v>
      </c>
      <c r="Q4248" s="504" t="s">
        <v>6764</v>
      </c>
    </row>
    <row r="4249" spans="1:17" ht="24.75" customHeight="1" x14ac:dyDescent="0.2">
      <c r="A4249" s="497" t="s">
        <v>6758</v>
      </c>
      <c r="B4249" s="498" t="s">
        <v>6759</v>
      </c>
      <c r="C4249" s="499" t="s">
        <v>992</v>
      </c>
      <c r="D4249" s="499" t="s">
        <v>6760</v>
      </c>
      <c r="E4249" s="506" t="s">
        <v>6780</v>
      </c>
      <c r="F4249" s="501" t="s">
        <v>6781</v>
      </c>
      <c r="G4249" s="498">
        <v>27112035</v>
      </c>
      <c r="H4249" s="500" t="s">
        <v>6783</v>
      </c>
      <c r="I4249" s="498">
        <v>10</v>
      </c>
      <c r="J4249" s="498" t="s">
        <v>33</v>
      </c>
      <c r="K4249" s="121">
        <v>2000000</v>
      </c>
      <c r="L4249" s="502">
        <v>2</v>
      </c>
      <c r="M4249" s="498" t="s">
        <v>4571</v>
      </c>
      <c r="N4249" s="503"/>
      <c r="O4249" s="498" t="s">
        <v>67</v>
      </c>
      <c r="P4249" s="498" t="s">
        <v>35</v>
      </c>
      <c r="Q4249" s="504" t="s">
        <v>6764</v>
      </c>
    </row>
    <row r="4250" spans="1:17" ht="23.25" customHeight="1" x14ac:dyDescent="0.2">
      <c r="A4250" s="497" t="s">
        <v>6758</v>
      </c>
      <c r="B4250" s="498" t="s">
        <v>6759</v>
      </c>
      <c r="C4250" s="499" t="s">
        <v>6784</v>
      </c>
      <c r="D4250" s="499" t="s">
        <v>6785</v>
      </c>
      <c r="E4250" s="500" t="s">
        <v>3119</v>
      </c>
      <c r="F4250" s="501" t="s">
        <v>6786</v>
      </c>
      <c r="G4250" s="498">
        <v>41111810</v>
      </c>
      <c r="H4250" s="507" t="s">
        <v>6787</v>
      </c>
      <c r="I4250" s="498">
        <v>10</v>
      </c>
      <c r="J4250" s="498" t="s">
        <v>33</v>
      </c>
      <c r="K4250" s="121">
        <v>4000000</v>
      </c>
      <c r="L4250" s="502">
        <v>2</v>
      </c>
      <c r="M4250" s="498" t="s">
        <v>4571</v>
      </c>
      <c r="N4250" s="503"/>
      <c r="O4250" s="498" t="s">
        <v>67</v>
      </c>
      <c r="P4250" s="498" t="s">
        <v>35</v>
      </c>
      <c r="Q4250" s="504" t="s">
        <v>6764</v>
      </c>
    </row>
    <row r="4251" spans="1:17" ht="22.5" customHeight="1" x14ac:dyDescent="0.2">
      <c r="A4251" s="497" t="s">
        <v>6758</v>
      </c>
      <c r="B4251" s="498" t="s">
        <v>6759</v>
      </c>
      <c r="C4251" s="499" t="s">
        <v>992</v>
      </c>
      <c r="D4251" s="499" t="s">
        <v>6760</v>
      </c>
      <c r="E4251" s="500" t="s">
        <v>3119</v>
      </c>
      <c r="F4251" s="501" t="s">
        <v>6786</v>
      </c>
      <c r="G4251" s="498">
        <v>23271400</v>
      </c>
      <c r="H4251" s="507" t="s">
        <v>6788</v>
      </c>
      <c r="I4251" s="498">
        <v>10</v>
      </c>
      <c r="J4251" s="498" t="s">
        <v>33</v>
      </c>
      <c r="K4251" s="121">
        <v>600000</v>
      </c>
      <c r="L4251" s="502">
        <v>1</v>
      </c>
      <c r="M4251" s="498" t="s">
        <v>4571</v>
      </c>
      <c r="N4251" s="503"/>
      <c r="O4251" s="498" t="s">
        <v>67</v>
      </c>
      <c r="P4251" s="498" t="s">
        <v>35</v>
      </c>
      <c r="Q4251" s="504" t="s">
        <v>6764</v>
      </c>
    </row>
    <row r="4252" spans="1:17" ht="25.5" customHeight="1" x14ac:dyDescent="0.2">
      <c r="A4252" s="497" t="s">
        <v>6758</v>
      </c>
      <c r="B4252" s="498" t="s">
        <v>6759</v>
      </c>
      <c r="C4252" s="499" t="s">
        <v>992</v>
      </c>
      <c r="D4252" s="499" t="s">
        <v>6760</v>
      </c>
      <c r="E4252" s="500" t="s">
        <v>3119</v>
      </c>
      <c r="F4252" s="501" t="s">
        <v>6786</v>
      </c>
      <c r="G4252" s="498">
        <v>22101619</v>
      </c>
      <c r="H4252" s="507" t="s">
        <v>6789</v>
      </c>
      <c r="I4252" s="498">
        <v>10</v>
      </c>
      <c r="J4252" s="498" t="s">
        <v>33</v>
      </c>
      <c r="K4252" s="121">
        <v>600000</v>
      </c>
      <c r="L4252" s="502">
        <v>1</v>
      </c>
      <c r="M4252" s="498" t="s">
        <v>4571</v>
      </c>
      <c r="N4252" s="503"/>
      <c r="O4252" s="498" t="s">
        <v>67</v>
      </c>
      <c r="P4252" s="498" t="s">
        <v>35</v>
      </c>
      <c r="Q4252" s="504" t="s">
        <v>6764</v>
      </c>
    </row>
    <row r="4253" spans="1:17" ht="24.75" customHeight="1" x14ac:dyDescent="0.2">
      <c r="A4253" s="497" t="s">
        <v>6767</v>
      </c>
      <c r="B4253" s="498" t="s">
        <v>6768</v>
      </c>
      <c r="C4253" s="499" t="s">
        <v>6790</v>
      </c>
      <c r="D4253" s="499" t="s">
        <v>6791</v>
      </c>
      <c r="E4253" s="500" t="s">
        <v>6792</v>
      </c>
      <c r="F4253" s="501" t="s">
        <v>6793</v>
      </c>
      <c r="G4253" s="498"/>
      <c r="H4253" s="505" t="s">
        <v>12858</v>
      </c>
      <c r="I4253" s="498">
        <v>10</v>
      </c>
      <c r="J4253" s="498" t="s">
        <v>33</v>
      </c>
      <c r="K4253" s="121">
        <v>640000</v>
      </c>
      <c r="L4253" s="502">
        <v>8</v>
      </c>
      <c r="M4253" s="498" t="s">
        <v>4571</v>
      </c>
      <c r="N4253" s="503"/>
      <c r="O4253" s="498" t="s">
        <v>36</v>
      </c>
      <c r="P4253" s="498" t="s">
        <v>80</v>
      </c>
      <c r="Q4253" s="504" t="s">
        <v>6757</v>
      </c>
    </row>
    <row r="4254" spans="1:17" ht="20.100000000000001" customHeight="1" x14ac:dyDescent="0.2">
      <c r="A4254" s="497" t="s">
        <v>6767</v>
      </c>
      <c r="B4254" s="498" t="s">
        <v>6768</v>
      </c>
      <c r="C4254" s="499" t="s">
        <v>6790</v>
      </c>
      <c r="D4254" s="499" t="s">
        <v>6791</v>
      </c>
      <c r="E4254" s="500" t="s">
        <v>6794</v>
      </c>
      <c r="F4254" s="501" t="s">
        <v>6795</v>
      </c>
      <c r="G4254" s="498">
        <v>39131709</v>
      </c>
      <c r="H4254" s="505" t="s">
        <v>12859</v>
      </c>
      <c r="I4254" s="498">
        <v>10</v>
      </c>
      <c r="J4254" s="498" t="s">
        <v>33</v>
      </c>
      <c r="K4254" s="121">
        <v>1000000</v>
      </c>
      <c r="L4254" s="502">
        <v>500</v>
      </c>
      <c r="M4254" s="498" t="s">
        <v>4571</v>
      </c>
      <c r="N4254" s="503"/>
      <c r="O4254" s="498" t="s">
        <v>36</v>
      </c>
      <c r="P4254" s="498" t="s">
        <v>80</v>
      </c>
      <c r="Q4254" s="504" t="s">
        <v>6757</v>
      </c>
    </row>
    <row r="4255" spans="1:17" ht="20.100000000000001" customHeight="1" x14ac:dyDescent="0.2">
      <c r="A4255" s="497" t="s">
        <v>6758</v>
      </c>
      <c r="B4255" s="498" t="s">
        <v>6759</v>
      </c>
      <c r="C4255" s="499" t="s">
        <v>6790</v>
      </c>
      <c r="D4255" s="499" t="s">
        <v>6796</v>
      </c>
      <c r="E4255" s="500" t="s">
        <v>6797</v>
      </c>
      <c r="F4255" s="499" t="s">
        <v>6798</v>
      </c>
      <c r="G4255" s="498">
        <v>41111815</v>
      </c>
      <c r="H4255" s="507" t="s">
        <v>6799</v>
      </c>
      <c r="I4255" s="498">
        <v>10</v>
      </c>
      <c r="J4255" s="498" t="s">
        <v>33</v>
      </c>
      <c r="K4255" s="121">
        <v>3300000</v>
      </c>
      <c r="L4255" s="502">
        <v>3</v>
      </c>
      <c r="M4255" s="498" t="s">
        <v>4571</v>
      </c>
      <c r="N4255" s="503"/>
      <c r="O4255" s="498" t="s">
        <v>68</v>
      </c>
      <c r="P4255" s="498" t="s">
        <v>67</v>
      </c>
      <c r="Q4255" s="504" t="s">
        <v>6757</v>
      </c>
    </row>
    <row r="4256" spans="1:17" ht="28.5" customHeight="1" x14ac:dyDescent="0.2">
      <c r="A4256" s="497" t="s">
        <v>6767</v>
      </c>
      <c r="B4256" s="498" t="s">
        <v>6768</v>
      </c>
      <c r="C4256" s="499" t="s">
        <v>6790</v>
      </c>
      <c r="D4256" s="499" t="s">
        <v>6791</v>
      </c>
      <c r="E4256" s="500" t="s">
        <v>6800</v>
      </c>
      <c r="F4256" s="501" t="s">
        <v>6801</v>
      </c>
      <c r="G4256" s="498">
        <v>45121500</v>
      </c>
      <c r="H4256" s="507" t="s">
        <v>6802</v>
      </c>
      <c r="I4256" s="498">
        <v>10</v>
      </c>
      <c r="J4256" s="498" t="s">
        <v>33</v>
      </c>
      <c r="K4256" s="121">
        <v>14000000</v>
      </c>
      <c r="L4256" s="502">
        <v>20</v>
      </c>
      <c r="M4256" s="498" t="s">
        <v>4571</v>
      </c>
      <c r="N4256" s="503"/>
      <c r="O4256" s="498" t="s">
        <v>36</v>
      </c>
      <c r="P4256" s="498" t="s">
        <v>80</v>
      </c>
      <c r="Q4256" s="504" t="s">
        <v>6757</v>
      </c>
    </row>
    <row r="4257" spans="1:17" ht="26.25" customHeight="1" x14ac:dyDescent="0.2">
      <c r="A4257" s="497" t="s">
        <v>6767</v>
      </c>
      <c r="B4257" s="498" t="s">
        <v>6768</v>
      </c>
      <c r="C4257" s="499" t="s">
        <v>6790</v>
      </c>
      <c r="D4257" s="499" t="s">
        <v>6791</v>
      </c>
      <c r="E4257" s="500" t="s">
        <v>6800</v>
      </c>
      <c r="F4257" s="501" t="s">
        <v>6801</v>
      </c>
      <c r="G4257" s="498">
        <v>52161511</v>
      </c>
      <c r="H4257" s="507" t="s">
        <v>6803</v>
      </c>
      <c r="I4257" s="498">
        <v>10</v>
      </c>
      <c r="J4257" s="498" t="s">
        <v>33</v>
      </c>
      <c r="K4257" s="121">
        <v>9600000</v>
      </c>
      <c r="L4257" s="502">
        <v>8</v>
      </c>
      <c r="M4257" s="498" t="s">
        <v>4571</v>
      </c>
      <c r="N4257" s="503"/>
      <c r="O4257" s="498" t="s">
        <v>36</v>
      </c>
      <c r="P4257" s="498" t="s">
        <v>80</v>
      </c>
      <c r="Q4257" s="504" t="s">
        <v>6757</v>
      </c>
    </row>
    <row r="4258" spans="1:17" ht="30" customHeight="1" x14ac:dyDescent="0.2">
      <c r="A4258" s="497" t="s">
        <v>6772</v>
      </c>
      <c r="B4258" s="498" t="s">
        <v>6773</v>
      </c>
      <c r="C4258" s="499" t="s">
        <v>6804</v>
      </c>
      <c r="D4258" s="499" t="s">
        <v>6785</v>
      </c>
      <c r="E4258" s="500" t="s">
        <v>6800</v>
      </c>
      <c r="F4258" s="501" t="s">
        <v>6801</v>
      </c>
      <c r="G4258" s="498">
        <v>52161505</v>
      </c>
      <c r="H4258" s="507" t="s">
        <v>6805</v>
      </c>
      <c r="I4258" s="498">
        <v>10</v>
      </c>
      <c r="J4258" s="498" t="s">
        <v>33</v>
      </c>
      <c r="K4258" s="121">
        <v>12600000</v>
      </c>
      <c r="L4258" s="502">
        <v>3</v>
      </c>
      <c r="M4258" s="498" t="s">
        <v>4571</v>
      </c>
      <c r="N4258" s="503"/>
      <c r="O4258" s="498" t="s">
        <v>36</v>
      </c>
      <c r="P4258" s="498" t="s">
        <v>80</v>
      </c>
      <c r="Q4258" s="504" t="s">
        <v>6757</v>
      </c>
    </row>
    <row r="4259" spans="1:17" ht="26.25" customHeight="1" x14ac:dyDescent="0.2">
      <c r="A4259" s="497" t="s">
        <v>6751</v>
      </c>
      <c r="B4259" s="498" t="s">
        <v>484</v>
      </c>
      <c r="C4259" s="499" t="s">
        <v>6752</v>
      </c>
      <c r="D4259" s="499" t="s">
        <v>6753</v>
      </c>
      <c r="E4259" s="500" t="s">
        <v>6800</v>
      </c>
      <c r="F4259" s="501" t="s">
        <v>6801</v>
      </c>
      <c r="G4259" s="498">
        <v>45111609</v>
      </c>
      <c r="H4259" s="507" t="s">
        <v>6806</v>
      </c>
      <c r="I4259" s="498">
        <v>16</v>
      </c>
      <c r="J4259" s="498" t="s">
        <v>33</v>
      </c>
      <c r="K4259" s="121">
        <v>5000000</v>
      </c>
      <c r="L4259" s="502">
        <v>1</v>
      </c>
      <c r="M4259" s="498" t="s">
        <v>4571</v>
      </c>
      <c r="N4259" s="503"/>
      <c r="O4259" s="498" t="s">
        <v>36</v>
      </c>
      <c r="P4259" s="498" t="s">
        <v>80</v>
      </c>
      <c r="Q4259" s="504" t="s">
        <v>6757</v>
      </c>
    </row>
    <row r="4260" spans="1:17" ht="51" x14ac:dyDescent="0.2">
      <c r="A4260" s="497" t="s">
        <v>6758</v>
      </c>
      <c r="B4260" s="498" t="s">
        <v>6759</v>
      </c>
      <c r="C4260" s="499" t="s">
        <v>6784</v>
      </c>
      <c r="D4260" s="499" t="s">
        <v>6785</v>
      </c>
      <c r="E4260" s="500" t="s">
        <v>6807</v>
      </c>
      <c r="F4260" s="501" t="s">
        <v>6808</v>
      </c>
      <c r="G4260" s="498"/>
      <c r="H4260" s="505" t="s">
        <v>6809</v>
      </c>
      <c r="I4260" s="498">
        <v>10</v>
      </c>
      <c r="J4260" s="498" t="s">
        <v>33</v>
      </c>
      <c r="K4260" s="121">
        <v>61890000</v>
      </c>
      <c r="L4260" s="502">
        <v>100</v>
      </c>
      <c r="M4260" s="498" t="s">
        <v>4571</v>
      </c>
      <c r="N4260" s="503"/>
      <c r="O4260" s="498" t="s">
        <v>67</v>
      </c>
      <c r="P4260" s="498" t="s">
        <v>36</v>
      </c>
      <c r="Q4260" s="504" t="s">
        <v>6757</v>
      </c>
    </row>
    <row r="4261" spans="1:17" ht="25.5" x14ac:dyDescent="0.2">
      <c r="A4261" s="497" t="s">
        <v>6772</v>
      </c>
      <c r="B4261" s="498" t="s">
        <v>6773</v>
      </c>
      <c r="C4261" s="499" t="s">
        <v>6804</v>
      </c>
      <c r="D4261" s="499" t="s">
        <v>6785</v>
      </c>
      <c r="E4261" s="500" t="s">
        <v>3291</v>
      </c>
      <c r="F4261" s="501" t="s">
        <v>6810</v>
      </c>
      <c r="G4261" s="498">
        <v>81112501</v>
      </c>
      <c r="H4261" s="505" t="s">
        <v>6811</v>
      </c>
      <c r="I4261" s="498">
        <v>10</v>
      </c>
      <c r="J4261" s="498" t="s">
        <v>33</v>
      </c>
      <c r="K4261" s="121">
        <v>12000000</v>
      </c>
      <c r="L4261" s="502">
        <v>10</v>
      </c>
      <c r="M4261" s="498" t="s">
        <v>4571</v>
      </c>
      <c r="N4261" s="503"/>
      <c r="O4261" s="498" t="s">
        <v>35</v>
      </c>
      <c r="P4261" s="498" t="s">
        <v>79</v>
      </c>
      <c r="Q4261" s="504" t="s">
        <v>6757</v>
      </c>
    </row>
    <row r="4262" spans="1:17" x14ac:dyDescent="0.2">
      <c r="A4262" s="508" t="s">
        <v>6767</v>
      </c>
      <c r="B4262" s="498" t="s">
        <v>6768</v>
      </c>
      <c r="C4262" s="499" t="s">
        <v>992</v>
      </c>
      <c r="D4262" s="499" t="s">
        <v>6760</v>
      </c>
      <c r="E4262" s="500" t="s">
        <v>6812</v>
      </c>
      <c r="F4262" s="501" t="s">
        <v>6813</v>
      </c>
      <c r="G4262" s="498">
        <v>11111700</v>
      </c>
      <c r="H4262" s="505" t="s">
        <v>6814</v>
      </c>
      <c r="I4262" s="498">
        <v>10</v>
      </c>
      <c r="J4262" s="498" t="s">
        <v>33</v>
      </c>
      <c r="K4262" s="121">
        <v>2000000</v>
      </c>
      <c r="L4262" s="502">
        <v>100</v>
      </c>
      <c r="M4262" s="498" t="s">
        <v>6815</v>
      </c>
      <c r="N4262" s="503"/>
      <c r="O4262" s="498" t="s">
        <v>67</v>
      </c>
      <c r="P4262" s="498" t="s">
        <v>35</v>
      </c>
      <c r="Q4262" s="504" t="s">
        <v>6764</v>
      </c>
    </row>
    <row r="4263" spans="1:17" x14ac:dyDescent="0.2">
      <c r="A4263" s="508" t="s">
        <v>6767</v>
      </c>
      <c r="B4263" s="498" t="s">
        <v>6768</v>
      </c>
      <c r="C4263" s="499" t="s">
        <v>992</v>
      </c>
      <c r="D4263" s="499" t="s">
        <v>6760</v>
      </c>
      <c r="E4263" s="500" t="s">
        <v>6812</v>
      </c>
      <c r="F4263" s="501" t="s">
        <v>6813</v>
      </c>
      <c r="G4263" s="498">
        <v>11111611</v>
      </c>
      <c r="H4263" s="505" t="s">
        <v>6816</v>
      </c>
      <c r="I4263" s="498">
        <v>10</v>
      </c>
      <c r="J4263" s="498" t="s">
        <v>33</v>
      </c>
      <c r="K4263" s="121">
        <v>1000000</v>
      </c>
      <c r="L4263" s="502">
        <v>100</v>
      </c>
      <c r="M4263" s="498" t="s">
        <v>6815</v>
      </c>
      <c r="N4263" s="503"/>
      <c r="O4263" s="498" t="s">
        <v>67</v>
      </c>
      <c r="P4263" s="498" t="s">
        <v>35</v>
      </c>
      <c r="Q4263" s="504" t="s">
        <v>6764</v>
      </c>
    </row>
    <row r="4264" spans="1:17" ht="20.100000000000001" customHeight="1" x14ac:dyDescent="0.2">
      <c r="A4264" s="497" t="s">
        <v>6758</v>
      </c>
      <c r="B4264" s="498" t="s">
        <v>6759</v>
      </c>
      <c r="C4264" s="499" t="s">
        <v>992</v>
      </c>
      <c r="D4264" s="499" t="s">
        <v>6760</v>
      </c>
      <c r="E4264" s="500" t="s">
        <v>6817</v>
      </c>
      <c r="F4264" s="509" t="s">
        <v>6818</v>
      </c>
      <c r="G4264" s="498">
        <v>50161509</v>
      </c>
      <c r="H4264" s="505" t="s">
        <v>6819</v>
      </c>
      <c r="I4264" s="498">
        <v>10</v>
      </c>
      <c r="J4264" s="498" t="s">
        <v>33</v>
      </c>
      <c r="K4264" s="121">
        <v>4166667</v>
      </c>
      <c r="L4264" s="502">
        <v>1</v>
      </c>
      <c r="M4264" s="498" t="s">
        <v>4571</v>
      </c>
      <c r="N4264" s="503"/>
      <c r="O4264" s="498" t="s">
        <v>67</v>
      </c>
      <c r="P4264" s="498" t="s">
        <v>79</v>
      </c>
      <c r="Q4264" s="504" t="s">
        <v>6757</v>
      </c>
    </row>
    <row r="4265" spans="1:17" ht="20.100000000000001" customHeight="1" x14ac:dyDescent="0.2">
      <c r="A4265" s="497" t="s">
        <v>6758</v>
      </c>
      <c r="B4265" s="498" t="s">
        <v>6759</v>
      </c>
      <c r="C4265" s="499" t="s">
        <v>992</v>
      </c>
      <c r="D4265" s="499" t="s">
        <v>6760</v>
      </c>
      <c r="E4265" s="500" t="s">
        <v>6817</v>
      </c>
      <c r="F4265" s="509" t="s">
        <v>6818</v>
      </c>
      <c r="G4265" s="498">
        <v>50161509</v>
      </c>
      <c r="H4265" s="505" t="s">
        <v>6820</v>
      </c>
      <c r="I4265" s="498">
        <v>10</v>
      </c>
      <c r="J4265" s="498" t="s">
        <v>33</v>
      </c>
      <c r="K4265" s="121">
        <v>12833333</v>
      </c>
      <c r="L4265" s="502"/>
      <c r="M4265" s="498" t="s">
        <v>4571</v>
      </c>
      <c r="N4265" s="503"/>
      <c r="O4265" s="498" t="s">
        <v>80</v>
      </c>
      <c r="P4265" s="498" t="s">
        <v>2761</v>
      </c>
      <c r="Q4265" s="504" t="s">
        <v>6757</v>
      </c>
    </row>
    <row r="4266" spans="1:17" ht="20.100000000000001" customHeight="1" x14ac:dyDescent="0.2">
      <c r="A4266" s="497" t="s">
        <v>6758</v>
      </c>
      <c r="B4266" s="498" t="s">
        <v>6759</v>
      </c>
      <c r="C4266" s="499" t="s">
        <v>992</v>
      </c>
      <c r="D4266" s="499" t="s">
        <v>6760</v>
      </c>
      <c r="E4266" s="500" t="s">
        <v>6817</v>
      </c>
      <c r="F4266" s="509" t="s">
        <v>6818</v>
      </c>
      <c r="G4266" s="498">
        <v>50161509</v>
      </c>
      <c r="H4266" s="505" t="s">
        <v>6821</v>
      </c>
      <c r="I4266" s="498">
        <v>10</v>
      </c>
      <c r="J4266" s="498" t="s">
        <v>230</v>
      </c>
      <c r="K4266" s="121">
        <v>60000000</v>
      </c>
      <c r="L4266" s="502">
        <v>1</v>
      </c>
      <c r="M4266" s="498" t="s">
        <v>4571</v>
      </c>
      <c r="N4266" s="503"/>
      <c r="O4266" s="498" t="s">
        <v>127</v>
      </c>
      <c r="P4266" s="498" t="s">
        <v>127</v>
      </c>
      <c r="Q4266" s="504" t="s">
        <v>6757</v>
      </c>
    </row>
    <row r="4267" spans="1:17" ht="41.25" customHeight="1" x14ac:dyDescent="0.2">
      <c r="A4267" s="497" t="s">
        <v>6767</v>
      </c>
      <c r="B4267" s="498" t="s">
        <v>6768</v>
      </c>
      <c r="C4267" s="499" t="s">
        <v>992</v>
      </c>
      <c r="D4267" s="499" t="s">
        <v>6760</v>
      </c>
      <c r="E4267" s="500" t="s">
        <v>6817</v>
      </c>
      <c r="F4267" s="509" t="s">
        <v>6818</v>
      </c>
      <c r="G4267" s="498">
        <v>50161509</v>
      </c>
      <c r="H4267" s="505" t="s">
        <v>6822</v>
      </c>
      <c r="I4267" s="498">
        <v>10</v>
      </c>
      <c r="J4267" s="498" t="s">
        <v>230</v>
      </c>
      <c r="K4267" s="121">
        <v>42600000</v>
      </c>
      <c r="L4267" s="502">
        <v>1</v>
      </c>
      <c r="M4267" s="498" t="s">
        <v>4571</v>
      </c>
      <c r="N4267" s="503"/>
      <c r="O4267" s="498" t="s">
        <v>127</v>
      </c>
      <c r="P4267" s="498" t="s">
        <v>127</v>
      </c>
      <c r="Q4267" s="504" t="s">
        <v>6757</v>
      </c>
    </row>
    <row r="4268" spans="1:17" ht="31.5" customHeight="1" x14ac:dyDescent="0.2">
      <c r="A4268" s="497" t="s">
        <v>6767</v>
      </c>
      <c r="B4268" s="498" t="s">
        <v>6768</v>
      </c>
      <c r="C4268" s="499" t="s">
        <v>992</v>
      </c>
      <c r="D4268" s="499" t="s">
        <v>6760</v>
      </c>
      <c r="E4268" s="500" t="s">
        <v>6817</v>
      </c>
      <c r="F4268" s="509" t="s">
        <v>6818</v>
      </c>
      <c r="G4268" s="498">
        <v>50161509</v>
      </c>
      <c r="H4268" s="505" t="s">
        <v>6823</v>
      </c>
      <c r="I4268" s="498">
        <v>10</v>
      </c>
      <c r="J4268" s="498" t="s">
        <v>33</v>
      </c>
      <c r="K4268" s="121">
        <v>24066667</v>
      </c>
      <c r="L4268" s="502">
        <v>1</v>
      </c>
      <c r="M4268" s="498" t="s">
        <v>4571</v>
      </c>
      <c r="N4268" s="503"/>
      <c r="O4268" s="498" t="s">
        <v>67</v>
      </c>
      <c r="P4268" s="498" t="s">
        <v>79</v>
      </c>
      <c r="Q4268" s="504" t="s">
        <v>6757</v>
      </c>
    </row>
    <row r="4269" spans="1:17" ht="42" customHeight="1" x14ac:dyDescent="0.2">
      <c r="A4269" s="497" t="s">
        <v>6767</v>
      </c>
      <c r="B4269" s="498" t="s">
        <v>6768</v>
      </c>
      <c r="C4269" s="499" t="s">
        <v>992</v>
      </c>
      <c r="D4269" s="499" t="s">
        <v>6760</v>
      </c>
      <c r="E4269" s="500" t="s">
        <v>6817</v>
      </c>
      <c r="F4269" s="509" t="s">
        <v>6818</v>
      </c>
      <c r="G4269" s="498">
        <v>50161509</v>
      </c>
      <c r="H4269" s="505" t="s">
        <v>6824</v>
      </c>
      <c r="I4269" s="498">
        <v>10</v>
      </c>
      <c r="J4269" s="498" t="s">
        <v>33</v>
      </c>
      <c r="K4269" s="121">
        <v>13333333</v>
      </c>
      <c r="L4269" s="502">
        <v>1</v>
      </c>
      <c r="M4269" s="498" t="s">
        <v>4571</v>
      </c>
      <c r="N4269" s="503"/>
      <c r="O4269" s="498" t="s">
        <v>80</v>
      </c>
      <c r="P4269" s="498" t="s">
        <v>2761</v>
      </c>
      <c r="Q4269" s="504" t="s">
        <v>6757</v>
      </c>
    </row>
    <row r="4270" spans="1:17" ht="20.100000000000001" customHeight="1" x14ac:dyDescent="0.2">
      <c r="A4270" s="497" t="s">
        <v>6772</v>
      </c>
      <c r="B4270" s="498" t="s">
        <v>6773</v>
      </c>
      <c r="C4270" s="499" t="s">
        <v>6774</v>
      </c>
      <c r="D4270" s="499" t="s">
        <v>6760</v>
      </c>
      <c r="E4270" s="500" t="s">
        <v>6817</v>
      </c>
      <c r="F4270" s="509" t="s">
        <v>6818</v>
      </c>
      <c r="G4270" s="498">
        <v>50161509</v>
      </c>
      <c r="H4270" s="505" t="s">
        <v>6825</v>
      </c>
      <c r="I4270" s="498">
        <v>10</v>
      </c>
      <c r="J4270" s="498" t="s">
        <v>230</v>
      </c>
      <c r="K4270" s="121">
        <v>6000000</v>
      </c>
      <c r="L4270" s="502">
        <v>1</v>
      </c>
      <c r="M4270" s="498" t="s">
        <v>4571</v>
      </c>
      <c r="N4270" s="503"/>
      <c r="O4270" s="498" t="s">
        <v>127</v>
      </c>
      <c r="P4270" s="498" t="s">
        <v>127</v>
      </c>
      <c r="Q4270" s="504" t="s">
        <v>6757</v>
      </c>
    </row>
    <row r="4271" spans="1:17" ht="20.100000000000001" customHeight="1" x14ac:dyDescent="0.2">
      <c r="A4271" s="497" t="s">
        <v>6772</v>
      </c>
      <c r="B4271" s="498" t="s">
        <v>6773</v>
      </c>
      <c r="C4271" s="499" t="s">
        <v>6774</v>
      </c>
      <c r="D4271" s="499" t="s">
        <v>6760</v>
      </c>
      <c r="E4271" s="500" t="s">
        <v>6817</v>
      </c>
      <c r="F4271" s="509" t="s">
        <v>6818</v>
      </c>
      <c r="G4271" s="498">
        <v>50161509</v>
      </c>
      <c r="H4271" s="505" t="s">
        <v>6826</v>
      </c>
      <c r="I4271" s="498">
        <v>10</v>
      </c>
      <c r="J4271" s="498" t="s">
        <v>33</v>
      </c>
      <c r="K4271" s="121">
        <v>2350000</v>
      </c>
      <c r="L4271" s="502">
        <v>1</v>
      </c>
      <c r="M4271" s="498" t="s">
        <v>4571</v>
      </c>
      <c r="N4271" s="503"/>
      <c r="O4271" s="498" t="s">
        <v>67</v>
      </c>
      <c r="P4271" s="498" t="s">
        <v>79</v>
      </c>
      <c r="Q4271" s="504" t="s">
        <v>6757</v>
      </c>
    </row>
    <row r="4272" spans="1:17" ht="20.100000000000001" customHeight="1" x14ac:dyDescent="0.2">
      <c r="A4272" s="497" t="s">
        <v>6772</v>
      </c>
      <c r="B4272" s="498" t="s">
        <v>6773</v>
      </c>
      <c r="C4272" s="499" t="s">
        <v>6774</v>
      </c>
      <c r="D4272" s="499" t="s">
        <v>6760</v>
      </c>
      <c r="E4272" s="500" t="s">
        <v>6817</v>
      </c>
      <c r="F4272" s="509" t="s">
        <v>6818</v>
      </c>
      <c r="G4272" s="498">
        <v>50161509</v>
      </c>
      <c r="H4272" s="505" t="s">
        <v>6827</v>
      </c>
      <c r="I4272" s="498">
        <v>10</v>
      </c>
      <c r="J4272" s="498" t="s">
        <v>33</v>
      </c>
      <c r="K4272" s="121">
        <v>1670000</v>
      </c>
      <c r="L4272" s="502">
        <v>1</v>
      </c>
      <c r="M4272" s="498" t="s">
        <v>4571</v>
      </c>
      <c r="N4272" s="503"/>
      <c r="O4272" s="498" t="s">
        <v>80</v>
      </c>
      <c r="P4272" s="498" t="s">
        <v>2761</v>
      </c>
      <c r="Q4272" s="504" t="s">
        <v>6757</v>
      </c>
    </row>
    <row r="4273" spans="1:17" ht="25.5" customHeight="1" x14ac:dyDescent="0.2">
      <c r="A4273" s="497" t="s">
        <v>6758</v>
      </c>
      <c r="B4273" s="498" t="s">
        <v>6759</v>
      </c>
      <c r="C4273" s="499" t="s">
        <v>992</v>
      </c>
      <c r="D4273" s="499" t="s">
        <v>6760</v>
      </c>
      <c r="E4273" s="500" t="s">
        <v>6828</v>
      </c>
      <c r="F4273" s="501" t="s">
        <v>6829</v>
      </c>
      <c r="G4273" s="510">
        <v>48101711</v>
      </c>
      <c r="H4273" s="505" t="s">
        <v>6830</v>
      </c>
      <c r="I4273" s="498">
        <v>10</v>
      </c>
      <c r="J4273" s="498" t="s">
        <v>33</v>
      </c>
      <c r="K4273" s="121">
        <v>8000000</v>
      </c>
      <c r="L4273" s="502">
        <v>1</v>
      </c>
      <c r="M4273" s="498" t="s">
        <v>6831</v>
      </c>
      <c r="N4273" s="503"/>
      <c r="O4273" s="498" t="s">
        <v>67</v>
      </c>
      <c r="P4273" s="498" t="s">
        <v>79</v>
      </c>
      <c r="Q4273" s="504" t="s">
        <v>6757</v>
      </c>
    </row>
    <row r="4274" spans="1:17" ht="20.100000000000001" customHeight="1" x14ac:dyDescent="0.2">
      <c r="A4274" s="497" t="s">
        <v>6758</v>
      </c>
      <c r="B4274" s="498" t="s">
        <v>6759</v>
      </c>
      <c r="C4274" s="499" t="s">
        <v>992</v>
      </c>
      <c r="D4274" s="499" t="s">
        <v>6760</v>
      </c>
      <c r="E4274" s="500" t="s">
        <v>6832</v>
      </c>
      <c r="F4274" s="499" t="s">
        <v>6833</v>
      </c>
      <c r="G4274" s="498">
        <v>49121503</v>
      </c>
      <c r="H4274" s="505" t="s">
        <v>6834</v>
      </c>
      <c r="I4274" s="498">
        <v>10</v>
      </c>
      <c r="J4274" s="498" t="s">
        <v>33</v>
      </c>
      <c r="K4274" s="121">
        <v>6000000</v>
      </c>
      <c r="L4274" s="502">
        <v>2</v>
      </c>
      <c r="M4274" s="498" t="s">
        <v>4571</v>
      </c>
      <c r="N4274" s="503"/>
      <c r="O4274" s="498" t="s">
        <v>35</v>
      </c>
      <c r="P4274" s="498" t="s">
        <v>80</v>
      </c>
      <c r="Q4274" s="504" t="s">
        <v>6757</v>
      </c>
    </row>
    <row r="4275" spans="1:17" ht="51" x14ac:dyDescent="0.2">
      <c r="A4275" s="497" t="s">
        <v>6758</v>
      </c>
      <c r="B4275" s="498" t="s">
        <v>6759</v>
      </c>
      <c r="C4275" s="499" t="s">
        <v>987</v>
      </c>
      <c r="D4275" s="499" t="s">
        <v>6835</v>
      </c>
      <c r="E4275" s="500" t="s">
        <v>6832</v>
      </c>
      <c r="F4275" s="499" t="s">
        <v>6833</v>
      </c>
      <c r="G4275" s="498"/>
      <c r="H4275" s="505" t="s">
        <v>6836</v>
      </c>
      <c r="I4275" s="498">
        <v>10</v>
      </c>
      <c r="J4275" s="498" t="s">
        <v>33</v>
      </c>
      <c r="K4275" s="121">
        <v>1540000</v>
      </c>
      <c r="L4275" s="502">
        <v>70</v>
      </c>
      <c r="M4275" s="498" t="s">
        <v>6837</v>
      </c>
      <c r="N4275" s="503"/>
      <c r="O4275" s="498" t="s">
        <v>67</v>
      </c>
      <c r="P4275" s="498" t="s">
        <v>79</v>
      </c>
      <c r="Q4275" s="504" t="s">
        <v>6757</v>
      </c>
    </row>
    <row r="4276" spans="1:17" ht="89.25" x14ac:dyDescent="0.2">
      <c r="A4276" s="497" t="s">
        <v>6767</v>
      </c>
      <c r="B4276" s="498" t="s">
        <v>6768</v>
      </c>
      <c r="C4276" s="499" t="s">
        <v>6838</v>
      </c>
      <c r="D4276" s="499" t="s">
        <v>6760</v>
      </c>
      <c r="E4276" s="500" t="s">
        <v>6832</v>
      </c>
      <c r="F4276" s="499" t="s">
        <v>6833</v>
      </c>
      <c r="G4276" s="498">
        <v>46181503</v>
      </c>
      <c r="H4276" s="505" t="s">
        <v>6839</v>
      </c>
      <c r="I4276" s="498">
        <v>10</v>
      </c>
      <c r="J4276" s="498" t="s">
        <v>33</v>
      </c>
      <c r="K4276" s="121">
        <v>8000000</v>
      </c>
      <c r="L4276" s="502">
        <v>160</v>
      </c>
      <c r="M4276" s="498" t="s">
        <v>4571</v>
      </c>
      <c r="N4276" s="503"/>
      <c r="O4276" s="498" t="s">
        <v>67</v>
      </c>
      <c r="P4276" s="498" t="s">
        <v>79</v>
      </c>
      <c r="Q4276" s="504" t="s">
        <v>6757</v>
      </c>
    </row>
    <row r="4277" spans="1:17" ht="25.5" x14ac:dyDescent="0.2">
      <c r="A4277" s="497" t="s">
        <v>6751</v>
      </c>
      <c r="B4277" s="498" t="s">
        <v>484</v>
      </c>
      <c r="C4277" s="499" t="s">
        <v>6752</v>
      </c>
      <c r="D4277" s="499" t="s">
        <v>6753</v>
      </c>
      <c r="E4277" s="500" t="s">
        <v>1713</v>
      </c>
      <c r="F4277" s="499" t="s">
        <v>6840</v>
      </c>
      <c r="G4277" s="498">
        <v>42181501</v>
      </c>
      <c r="H4277" s="505" t="s">
        <v>6841</v>
      </c>
      <c r="I4277" s="498">
        <v>16</v>
      </c>
      <c r="J4277" s="498" t="s">
        <v>33</v>
      </c>
      <c r="K4277" s="121">
        <v>1000000</v>
      </c>
      <c r="L4277" s="502">
        <v>20</v>
      </c>
      <c r="M4277" s="498" t="s">
        <v>6837</v>
      </c>
      <c r="N4277" s="503"/>
      <c r="O4277" s="498" t="s">
        <v>67</v>
      </c>
      <c r="P4277" s="498" t="s">
        <v>79</v>
      </c>
      <c r="Q4277" s="504" t="s">
        <v>6757</v>
      </c>
    </row>
    <row r="4278" spans="1:17" ht="25.5" x14ac:dyDescent="0.2">
      <c r="A4278" s="497" t="s">
        <v>6758</v>
      </c>
      <c r="B4278" s="498" t="s">
        <v>6759</v>
      </c>
      <c r="C4278" s="499" t="s">
        <v>6842</v>
      </c>
      <c r="D4278" s="499" t="s">
        <v>6843</v>
      </c>
      <c r="E4278" s="500" t="s">
        <v>2957</v>
      </c>
      <c r="F4278" s="509" t="s">
        <v>3563</v>
      </c>
      <c r="G4278" s="498">
        <v>44122000</v>
      </c>
      <c r="H4278" s="505" t="s">
        <v>6844</v>
      </c>
      <c r="I4278" s="498">
        <v>10</v>
      </c>
      <c r="J4278" s="498" t="s">
        <v>33</v>
      </c>
      <c r="K4278" s="121">
        <v>6900000</v>
      </c>
      <c r="L4278" s="502">
        <v>2000</v>
      </c>
      <c r="M4278" s="498" t="s">
        <v>4571</v>
      </c>
      <c r="N4278" s="503"/>
      <c r="O4278" s="498" t="s">
        <v>36</v>
      </c>
      <c r="P4278" s="498" t="s">
        <v>80</v>
      </c>
      <c r="Q4278" s="504" t="s">
        <v>6845</v>
      </c>
    </row>
    <row r="4279" spans="1:17" ht="102" x14ac:dyDescent="0.2">
      <c r="A4279" s="497" t="s">
        <v>6758</v>
      </c>
      <c r="B4279" s="498" t="s">
        <v>6759</v>
      </c>
      <c r="C4279" s="499" t="s">
        <v>6842</v>
      </c>
      <c r="D4279" s="499" t="s">
        <v>6843</v>
      </c>
      <c r="E4279" s="500" t="s">
        <v>2957</v>
      </c>
      <c r="F4279" s="509" t="s">
        <v>3563</v>
      </c>
      <c r="G4279" s="498">
        <v>14111507</v>
      </c>
      <c r="H4279" s="505" t="s">
        <v>6846</v>
      </c>
      <c r="I4279" s="498">
        <v>10</v>
      </c>
      <c r="J4279" s="498" t="s">
        <v>33</v>
      </c>
      <c r="K4279" s="121">
        <v>7000000</v>
      </c>
      <c r="L4279" s="502">
        <v>1000</v>
      </c>
      <c r="M4279" s="498" t="s">
        <v>4571</v>
      </c>
      <c r="N4279" s="503"/>
      <c r="O4279" s="498" t="s">
        <v>36</v>
      </c>
      <c r="P4279" s="498" t="s">
        <v>80</v>
      </c>
      <c r="Q4279" s="504" t="s">
        <v>6845</v>
      </c>
    </row>
    <row r="4280" spans="1:17" ht="25.5" x14ac:dyDescent="0.2">
      <c r="A4280" s="497" t="s">
        <v>6758</v>
      </c>
      <c r="B4280" s="498" t="s">
        <v>6759</v>
      </c>
      <c r="C4280" s="499" t="s">
        <v>992</v>
      </c>
      <c r="D4280" s="499" t="s">
        <v>6760</v>
      </c>
      <c r="E4280" s="500" t="s">
        <v>2957</v>
      </c>
      <c r="F4280" s="509" t="s">
        <v>3563</v>
      </c>
      <c r="G4280" s="498">
        <v>14111507</v>
      </c>
      <c r="H4280" s="505" t="s">
        <v>6847</v>
      </c>
      <c r="I4280" s="498">
        <v>10</v>
      </c>
      <c r="J4280" s="498" t="s">
        <v>33</v>
      </c>
      <c r="K4280" s="121">
        <v>37900000</v>
      </c>
      <c r="L4280" s="502">
        <v>1</v>
      </c>
      <c r="M4280" s="498" t="s">
        <v>4571</v>
      </c>
      <c r="N4280" s="503"/>
      <c r="O4280" s="498" t="s">
        <v>36</v>
      </c>
      <c r="P4280" s="498" t="s">
        <v>80</v>
      </c>
      <c r="Q4280" s="504" t="s">
        <v>6845</v>
      </c>
    </row>
    <row r="4281" spans="1:17" x14ac:dyDescent="0.2">
      <c r="A4281" s="497" t="s">
        <v>6758</v>
      </c>
      <c r="B4281" s="498" t="s">
        <v>6759</v>
      </c>
      <c r="C4281" s="499" t="s">
        <v>992</v>
      </c>
      <c r="D4281" s="499" t="s">
        <v>6760</v>
      </c>
      <c r="E4281" s="500" t="s">
        <v>2957</v>
      </c>
      <c r="F4281" s="509" t="s">
        <v>3563</v>
      </c>
      <c r="G4281" s="498">
        <v>14111507</v>
      </c>
      <c r="H4281" s="505" t="s">
        <v>6848</v>
      </c>
      <c r="I4281" s="498">
        <v>10</v>
      </c>
      <c r="J4281" s="498" t="s">
        <v>33</v>
      </c>
      <c r="K4281" s="121">
        <v>7000000</v>
      </c>
      <c r="L4281" s="502">
        <v>1</v>
      </c>
      <c r="M4281" s="498" t="s">
        <v>4571</v>
      </c>
      <c r="N4281" s="503"/>
      <c r="O4281" s="498" t="s">
        <v>80</v>
      </c>
      <c r="P4281" s="498" t="s">
        <v>2761</v>
      </c>
      <c r="Q4281" s="504" t="s">
        <v>6757</v>
      </c>
    </row>
    <row r="4282" spans="1:17" ht="25.5" x14ac:dyDescent="0.2">
      <c r="A4282" s="497" t="s">
        <v>6758</v>
      </c>
      <c r="B4282" s="498" t="s">
        <v>6759</v>
      </c>
      <c r="C4282" s="499" t="s">
        <v>992</v>
      </c>
      <c r="D4282" s="499" t="s">
        <v>6760</v>
      </c>
      <c r="E4282" s="500" t="s">
        <v>2957</v>
      </c>
      <c r="F4282" s="509" t="s">
        <v>3563</v>
      </c>
      <c r="G4282" s="498">
        <v>14111507</v>
      </c>
      <c r="H4282" s="505" t="s">
        <v>6849</v>
      </c>
      <c r="I4282" s="498">
        <v>10</v>
      </c>
      <c r="J4282" s="498" t="s">
        <v>230</v>
      </c>
      <c r="K4282" s="121">
        <v>13200000</v>
      </c>
      <c r="L4282" s="502">
        <v>1</v>
      </c>
      <c r="M4282" s="498" t="s">
        <v>4571</v>
      </c>
      <c r="N4282" s="503"/>
      <c r="O4282" s="498" t="s">
        <v>127</v>
      </c>
      <c r="P4282" s="498" t="s">
        <v>127</v>
      </c>
      <c r="Q4282" s="504" t="s">
        <v>6757</v>
      </c>
    </row>
    <row r="4283" spans="1:17" ht="25.5" x14ac:dyDescent="0.2">
      <c r="A4283" s="497" t="s">
        <v>6767</v>
      </c>
      <c r="B4283" s="498" t="s">
        <v>6768</v>
      </c>
      <c r="C4283" s="499" t="s">
        <v>992</v>
      </c>
      <c r="D4283" s="499" t="s">
        <v>6760</v>
      </c>
      <c r="E4283" s="500" t="s">
        <v>2957</v>
      </c>
      <c r="F4283" s="509" t="s">
        <v>3563</v>
      </c>
      <c r="G4283" s="498">
        <v>14111507</v>
      </c>
      <c r="H4283" s="505" t="s">
        <v>6850</v>
      </c>
      <c r="I4283" s="498">
        <v>10</v>
      </c>
      <c r="J4283" s="498" t="s">
        <v>230</v>
      </c>
      <c r="K4283" s="121">
        <v>10450000</v>
      </c>
      <c r="L4283" s="502">
        <v>1</v>
      </c>
      <c r="M4283" s="498" t="s">
        <v>4571</v>
      </c>
      <c r="N4283" s="503"/>
      <c r="O4283" s="498" t="s">
        <v>127</v>
      </c>
      <c r="P4283" s="498" t="s">
        <v>127</v>
      </c>
      <c r="Q4283" s="504" t="s">
        <v>6757</v>
      </c>
    </row>
    <row r="4284" spans="1:17" ht="25.5" x14ac:dyDescent="0.2">
      <c r="A4284" s="497" t="s">
        <v>6767</v>
      </c>
      <c r="B4284" s="498" t="s">
        <v>6768</v>
      </c>
      <c r="C4284" s="499" t="s">
        <v>992</v>
      </c>
      <c r="D4284" s="499" t="s">
        <v>6760</v>
      </c>
      <c r="E4284" s="500" t="s">
        <v>2957</v>
      </c>
      <c r="F4284" s="509" t="s">
        <v>3563</v>
      </c>
      <c r="G4284" s="498">
        <v>14111507</v>
      </c>
      <c r="H4284" s="505" t="s">
        <v>6851</v>
      </c>
      <c r="I4284" s="498">
        <v>10</v>
      </c>
      <c r="J4284" s="498" t="s">
        <v>33</v>
      </c>
      <c r="K4284" s="121">
        <v>17466667</v>
      </c>
      <c r="L4284" s="502">
        <v>1</v>
      </c>
      <c r="M4284" s="498" t="s">
        <v>4571</v>
      </c>
      <c r="N4284" s="503"/>
      <c r="O4284" s="498" t="s">
        <v>36</v>
      </c>
      <c r="P4284" s="498" t="s">
        <v>80</v>
      </c>
      <c r="Q4284" s="504" t="s">
        <v>6845</v>
      </c>
    </row>
    <row r="4285" spans="1:17" ht="25.5" x14ac:dyDescent="0.2">
      <c r="A4285" s="497" t="s">
        <v>6767</v>
      </c>
      <c r="B4285" s="498" t="s">
        <v>6768</v>
      </c>
      <c r="C4285" s="499" t="s">
        <v>992</v>
      </c>
      <c r="D4285" s="499" t="s">
        <v>6760</v>
      </c>
      <c r="E4285" s="500" t="s">
        <v>2957</v>
      </c>
      <c r="F4285" s="509" t="s">
        <v>3563</v>
      </c>
      <c r="G4285" s="498">
        <v>14111507</v>
      </c>
      <c r="H4285" s="505" t="s">
        <v>6852</v>
      </c>
      <c r="I4285" s="498">
        <v>10</v>
      </c>
      <c r="J4285" s="498" t="s">
        <v>33</v>
      </c>
      <c r="K4285" s="121">
        <v>5583333</v>
      </c>
      <c r="L4285" s="502">
        <v>1</v>
      </c>
      <c r="M4285" s="498" t="s">
        <v>4571</v>
      </c>
      <c r="N4285" s="503"/>
      <c r="O4285" s="498" t="s">
        <v>80</v>
      </c>
      <c r="P4285" s="498" t="s">
        <v>2761</v>
      </c>
      <c r="Q4285" s="504" t="s">
        <v>6757</v>
      </c>
    </row>
    <row r="4286" spans="1:17" ht="204" x14ac:dyDescent="0.2">
      <c r="A4286" s="497" t="s">
        <v>6767</v>
      </c>
      <c r="B4286" s="498" t="s">
        <v>6768</v>
      </c>
      <c r="C4286" s="499" t="s">
        <v>6842</v>
      </c>
      <c r="D4286" s="499" t="s">
        <v>6853</v>
      </c>
      <c r="E4286" s="500" t="s">
        <v>2957</v>
      </c>
      <c r="F4286" s="509" t="s">
        <v>3563</v>
      </c>
      <c r="G4286" s="498">
        <v>14111507</v>
      </c>
      <c r="H4286" s="505" t="s">
        <v>6854</v>
      </c>
      <c r="I4286" s="498">
        <v>10</v>
      </c>
      <c r="J4286" s="498" t="s">
        <v>33</v>
      </c>
      <c r="K4286" s="121">
        <v>5000000</v>
      </c>
      <c r="L4286" s="502">
        <v>500</v>
      </c>
      <c r="M4286" s="498" t="s">
        <v>4571</v>
      </c>
      <c r="N4286" s="503"/>
      <c r="O4286" s="498" t="s">
        <v>36</v>
      </c>
      <c r="P4286" s="498" t="s">
        <v>80</v>
      </c>
      <c r="Q4286" s="504" t="s">
        <v>6845</v>
      </c>
    </row>
    <row r="4287" spans="1:17" ht="25.5" x14ac:dyDescent="0.2">
      <c r="A4287" s="497" t="s">
        <v>6772</v>
      </c>
      <c r="B4287" s="498" t="s">
        <v>6773</v>
      </c>
      <c r="C4287" s="499" t="s">
        <v>6774</v>
      </c>
      <c r="D4287" s="499" t="s">
        <v>6760</v>
      </c>
      <c r="E4287" s="500" t="s">
        <v>2957</v>
      </c>
      <c r="F4287" s="509" t="s">
        <v>3563</v>
      </c>
      <c r="G4287" s="498">
        <v>14111507</v>
      </c>
      <c r="H4287" s="505" t="s">
        <v>6855</v>
      </c>
      <c r="I4287" s="498">
        <v>10</v>
      </c>
      <c r="J4287" s="498" t="s">
        <v>33</v>
      </c>
      <c r="K4287" s="121">
        <v>10800000</v>
      </c>
      <c r="L4287" s="502">
        <v>1</v>
      </c>
      <c r="M4287" s="498" t="s">
        <v>4571</v>
      </c>
      <c r="N4287" s="503"/>
      <c r="O4287" s="498" t="s">
        <v>36</v>
      </c>
      <c r="P4287" s="498" t="s">
        <v>80</v>
      </c>
      <c r="Q4287" s="504" t="s">
        <v>6845</v>
      </c>
    </row>
    <row r="4288" spans="1:17" ht="25.5" x14ac:dyDescent="0.2">
      <c r="A4288" s="497" t="s">
        <v>6751</v>
      </c>
      <c r="B4288" s="498" t="s">
        <v>484</v>
      </c>
      <c r="C4288" s="499" t="s">
        <v>6752</v>
      </c>
      <c r="D4288" s="499" t="s">
        <v>6753</v>
      </c>
      <c r="E4288" s="500" t="s">
        <v>2957</v>
      </c>
      <c r="F4288" s="509" t="s">
        <v>3563</v>
      </c>
      <c r="G4288" s="498">
        <v>14111507</v>
      </c>
      <c r="H4288" s="505" t="s">
        <v>6856</v>
      </c>
      <c r="I4288" s="498">
        <v>10</v>
      </c>
      <c r="J4288" s="498" t="s">
        <v>33</v>
      </c>
      <c r="K4288" s="121">
        <v>89440000</v>
      </c>
      <c r="L4288" s="502">
        <v>1</v>
      </c>
      <c r="M4288" s="498" t="s">
        <v>4571</v>
      </c>
      <c r="N4288" s="503"/>
      <c r="O4288" s="498" t="s">
        <v>36</v>
      </c>
      <c r="P4288" s="498" t="s">
        <v>80</v>
      </c>
      <c r="Q4288" s="504" t="s">
        <v>6845</v>
      </c>
    </row>
    <row r="4289" spans="1:17" ht="25.5" x14ac:dyDescent="0.2">
      <c r="A4289" s="508" t="s">
        <v>6857</v>
      </c>
      <c r="B4289" s="498" t="s">
        <v>6858</v>
      </c>
      <c r="C4289" s="499" t="s">
        <v>992</v>
      </c>
      <c r="D4289" s="499" t="s">
        <v>6753</v>
      </c>
      <c r="E4289" s="500" t="s">
        <v>2957</v>
      </c>
      <c r="F4289" s="509" t="s">
        <v>3563</v>
      </c>
      <c r="G4289" s="498">
        <v>14111507</v>
      </c>
      <c r="H4289" s="511" t="s">
        <v>6859</v>
      </c>
      <c r="I4289" s="498">
        <v>16</v>
      </c>
      <c r="J4289" s="498" t="s">
        <v>33</v>
      </c>
      <c r="K4289" s="121">
        <v>800000</v>
      </c>
      <c r="L4289" s="502">
        <v>1</v>
      </c>
      <c r="M4289" s="498" t="s">
        <v>4571</v>
      </c>
      <c r="N4289" s="503"/>
      <c r="O4289" s="498" t="s">
        <v>36</v>
      </c>
      <c r="P4289" s="498" t="s">
        <v>80</v>
      </c>
      <c r="Q4289" s="504" t="s">
        <v>6845</v>
      </c>
    </row>
    <row r="4290" spans="1:17" ht="25.5" x14ac:dyDescent="0.2">
      <c r="A4290" s="508" t="s">
        <v>6860</v>
      </c>
      <c r="B4290" s="498" t="s">
        <v>4565</v>
      </c>
      <c r="C4290" s="499" t="s">
        <v>992</v>
      </c>
      <c r="D4290" s="499" t="s">
        <v>6753</v>
      </c>
      <c r="E4290" s="500" t="s">
        <v>2957</v>
      </c>
      <c r="F4290" s="509" t="s">
        <v>3563</v>
      </c>
      <c r="G4290" s="498">
        <v>14111507</v>
      </c>
      <c r="H4290" s="511" t="s">
        <v>6861</v>
      </c>
      <c r="I4290" s="498">
        <v>16</v>
      </c>
      <c r="J4290" s="498" t="s">
        <v>33</v>
      </c>
      <c r="K4290" s="121">
        <v>700000</v>
      </c>
      <c r="L4290" s="502">
        <v>1</v>
      </c>
      <c r="M4290" s="498" t="s">
        <v>4571</v>
      </c>
      <c r="N4290" s="503"/>
      <c r="O4290" s="498" t="s">
        <v>36</v>
      </c>
      <c r="P4290" s="498" t="s">
        <v>80</v>
      </c>
      <c r="Q4290" s="504" t="s">
        <v>6845</v>
      </c>
    </row>
    <row r="4291" spans="1:17" ht="78.75" customHeight="1" x14ac:dyDescent="0.2">
      <c r="A4291" s="497" t="s">
        <v>6758</v>
      </c>
      <c r="B4291" s="498" t="s">
        <v>6759</v>
      </c>
      <c r="C4291" s="499" t="s">
        <v>992</v>
      </c>
      <c r="D4291" s="499" t="s">
        <v>6862</v>
      </c>
      <c r="E4291" s="500" t="s">
        <v>6863</v>
      </c>
      <c r="F4291" s="501" t="s">
        <v>6864</v>
      </c>
      <c r="G4291" s="498">
        <v>15120000</v>
      </c>
      <c r="H4291" s="505" t="s">
        <v>6865</v>
      </c>
      <c r="I4291" s="498">
        <v>10</v>
      </c>
      <c r="J4291" s="498" t="s">
        <v>33</v>
      </c>
      <c r="K4291" s="121">
        <v>15000000</v>
      </c>
      <c r="L4291" s="502">
        <v>50</v>
      </c>
      <c r="M4291" s="498" t="s">
        <v>6866</v>
      </c>
      <c r="N4291" s="503"/>
      <c r="O4291" s="498" t="s">
        <v>67</v>
      </c>
      <c r="P4291" s="498" t="s">
        <v>35</v>
      </c>
      <c r="Q4291" s="504" t="s">
        <v>6757</v>
      </c>
    </row>
    <row r="4292" spans="1:17" ht="73.5" customHeight="1" x14ac:dyDescent="0.2">
      <c r="A4292" s="497" t="s">
        <v>6758</v>
      </c>
      <c r="B4292" s="498" t="s">
        <v>6759</v>
      </c>
      <c r="C4292" s="499" t="s">
        <v>992</v>
      </c>
      <c r="D4292" s="499" t="s">
        <v>6867</v>
      </c>
      <c r="E4292" s="500" t="s">
        <v>6863</v>
      </c>
      <c r="F4292" s="501" t="s">
        <v>6864</v>
      </c>
      <c r="G4292" s="498">
        <v>15101505</v>
      </c>
      <c r="H4292" s="505" t="s">
        <v>6868</v>
      </c>
      <c r="I4292" s="498">
        <v>10</v>
      </c>
      <c r="J4292" s="498" t="s">
        <v>33</v>
      </c>
      <c r="K4292" s="121">
        <v>5000000</v>
      </c>
      <c r="L4292" s="502">
        <v>1</v>
      </c>
      <c r="M4292" s="498" t="s">
        <v>6831</v>
      </c>
      <c r="N4292" s="503"/>
      <c r="O4292" s="498" t="s">
        <v>67</v>
      </c>
      <c r="P4292" s="498" t="s">
        <v>35</v>
      </c>
      <c r="Q4292" s="504" t="s">
        <v>6764</v>
      </c>
    </row>
    <row r="4293" spans="1:17" ht="73.5" customHeight="1" x14ac:dyDescent="0.2">
      <c r="A4293" s="497" t="s">
        <v>6758</v>
      </c>
      <c r="B4293" s="498" t="s">
        <v>6759</v>
      </c>
      <c r="C4293" s="499" t="s">
        <v>992</v>
      </c>
      <c r="D4293" s="499" t="s">
        <v>6867</v>
      </c>
      <c r="E4293" s="500" t="s">
        <v>6863</v>
      </c>
      <c r="F4293" s="501" t="s">
        <v>6864</v>
      </c>
      <c r="G4293" s="498">
        <v>15101505</v>
      </c>
      <c r="H4293" s="505" t="s">
        <v>6869</v>
      </c>
      <c r="I4293" s="498">
        <v>10</v>
      </c>
      <c r="J4293" s="498" t="s">
        <v>33</v>
      </c>
      <c r="K4293" s="121">
        <v>1260000000</v>
      </c>
      <c r="L4293" s="502"/>
      <c r="M4293" s="498" t="s">
        <v>6831</v>
      </c>
      <c r="N4293" s="503"/>
      <c r="O4293" s="498" t="s">
        <v>67</v>
      </c>
      <c r="P4293" s="498" t="s">
        <v>35</v>
      </c>
      <c r="Q4293" s="504" t="s">
        <v>6764</v>
      </c>
    </row>
    <row r="4294" spans="1:17" ht="72" customHeight="1" x14ac:dyDescent="0.2">
      <c r="A4294" s="497" t="s">
        <v>6758</v>
      </c>
      <c r="B4294" s="498" t="s">
        <v>6759</v>
      </c>
      <c r="C4294" s="499" t="s">
        <v>992</v>
      </c>
      <c r="D4294" s="499" t="s">
        <v>6867</v>
      </c>
      <c r="E4294" s="500" t="s">
        <v>6863</v>
      </c>
      <c r="F4294" s="501" t="s">
        <v>6864</v>
      </c>
      <c r="G4294" s="498">
        <v>15101505</v>
      </c>
      <c r="H4294" s="505" t="s">
        <v>6870</v>
      </c>
      <c r="I4294" s="498">
        <v>10</v>
      </c>
      <c r="J4294" s="498" t="s">
        <v>33</v>
      </c>
      <c r="K4294" s="121">
        <v>500000000</v>
      </c>
      <c r="L4294" s="502">
        <v>1</v>
      </c>
      <c r="M4294" s="498" t="s">
        <v>6831</v>
      </c>
      <c r="N4294" s="503"/>
      <c r="O4294" s="498" t="s">
        <v>80</v>
      </c>
      <c r="P4294" s="498" t="s">
        <v>2761</v>
      </c>
      <c r="Q4294" s="504" t="s">
        <v>6764</v>
      </c>
    </row>
    <row r="4295" spans="1:17" ht="76.5" customHeight="1" x14ac:dyDescent="0.2">
      <c r="A4295" s="497" t="s">
        <v>6758</v>
      </c>
      <c r="B4295" s="498" t="s">
        <v>6759</v>
      </c>
      <c r="C4295" s="499" t="s">
        <v>992</v>
      </c>
      <c r="D4295" s="499" t="s">
        <v>6867</v>
      </c>
      <c r="E4295" s="500" t="s">
        <v>6863</v>
      </c>
      <c r="F4295" s="501" t="s">
        <v>6864</v>
      </c>
      <c r="G4295" s="498">
        <v>15101505</v>
      </c>
      <c r="H4295" s="505" t="s">
        <v>6871</v>
      </c>
      <c r="I4295" s="498">
        <v>10</v>
      </c>
      <c r="J4295" s="498" t="s">
        <v>230</v>
      </c>
      <c r="K4295" s="121">
        <v>1240000000</v>
      </c>
      <c r="L4295" s="502">
        <v>1</v>
      </c>
      <c r="M4295" s="498" t="s">
        <v>6831</v>
      </c>
      <c r="N4295" s="503"/>
      <c r="O4295" s="498" t="s">
        <v>127</v>
      </c>
      <c r="P4295" s="498" t="s">
        <v>127</v>
      </c>
      <c r="Q4295" s="504" t="s">
        <v>6764</v>
      </c>
    </row>
    <row r="4296" spans="1:17" ht="76.5" customHeight="1" x14ac:dyDescent="0.2">
      <c r="A4296" s="497" t="s">
        <v>6767</v>
      </c>
      <c r="B4296" s="498" t="s">
        <v>6768</v>
      </c>
      <c r="C4296" s="499" t="s">
        <v>992</v>
      </c>
      <c r="D4296" s="499" t="s">
        <v>6867</v>
      </c>
      <c r="E4296" s="500" t="s">
        <v>6863</v>
      </c>
      <c r="F4296" s="501" t="s">
        <v>6864</v>
      </c>
      <c r="G4296" s="498">
        <v>15101505</v>
      </c>
      <c r="H4296" s="505" t="s">
        <v>6872</v>
      </c>
      <c r="I4296" s="498">
        <v>10</v>
      </c>
      <c r="J4296" s="498" t="s">
        <v>230</v>
      </c>
      <c r="K4296" s="121">
        <v>245000000</v>
      </c>
      <c r="L4296" s="502">
        <v>1</v>
      </c>
      <c r="M4296" s="498" t="s">
        <v>6831</v>
      </c>
      <c r="N4296" s="503"/>
      <c r="O4296" s="498" t="s">
        <v>127</v>
      </c>
      <c r="P4296" s="498" t="s">
        <v>127</v>
      </c>
      <c r="Q4296" s="504" t="s">
        <v>6764</v>
      </c>
    </row>
    <row r="4297" spans="1:17" ht="76.5" customHeight="1" x14ac:dyDescent="0.2">
      <c r="A4297" s="497" t="s">
        <v>6767</v>
      </c>
      <c r="B4297" s="498" t="s">
        <v>6768</v>
      </c>
      <c r="C4297" s="499" t="s">
        <v>992</v>
      </c>
      <c r="D4297" s="499" t="s">
        <v>6867</v>
      </c>
      <c r="E4297" s="500" t="s">
        <v>6863</v>
      </c>
      <c r="F4297" s="501" t="s">
        <v>6864</v>
      </c>
      <c r="G4297" s="498">
        <v>15101505</v>
      </c>
      <c r="H4297" s="505" t="s">
        <v>6873</v>
      </c>
      <c r="I4297" s="498">
        <v>10</v>
      </c>
      <c r="J4297" s="498" t="s">
        <v>33</v>
      </c>
      <c r="K4297" s="121">
        <v>217500000</v>
      </c>
      <c r="L4297" s="502">
        <v>1</v>
      </c>
      <c r="M4297" s="498" t="s">
        <v>6831</v>
      </c>
      <c r="N4297" s="503"/>
      <c r="O4297" s="498" t="s">
        <v>67</v>
      </c>
      <c r="P4297" s="498" t="s">
        <v>35</v>
      </c>
      <c r="Q4297" s="504" t="s">
        <v>6764</v>
      </c>
    </row>
    <row r="4298" spans="1:17" ht="76.5" customHeight="1" x14ac:dyDescent="0.2">
      <c r="A4298" s="497" t="s">
        <v>6767</v>
      </c>
      <c r="B4298" s="498" t="s">
        <v>6768</v>
      </c>
      <c r="C4298" s="499" t="s">
        <v>992</v>
      </c>
      <c r="D4298" s="499" t="s">
        <v>6867</v>
      </c>
      <c r="E4298" s="500" t="s">
        <v>6863</v>
      </c>
      <c r="F4298" s="501" t="s">
        <v>6864</v>
      </c>
      <c r="G4298" s="498">
        <v>15101505</v>
      </c>
      <c r="H4298" s="505" t="s">
        <v>6874</v>
      </c>
      <c r="I4298" s="498">
        <v>10</v>
      </c>
      <c r="J4298" s="498" t="s">
        <v>33</v>
      </c>
      <c r="K4298" s="121">
        <v>92500000</v>
      </c>
      <c r="L4298" s="502">
        <v>1</v>
      </c>
      <c r="M4298" s="498" t="s">
        <v>6831</v>
      </c>
      <c r="N4298" s="503"/>
      <c r="O4298" s="498" t="s">
        <v>80</v>
      </c>
      <c r="P4298" s="498" t="s">
        <v>2761</v>
      </c>
      <c r="Q4298" s="504" t="s">
        <v>6764</v>
      </c>
    </row>
    <row r="4299" spans="1:17" ht="76.5" customHeight="1" x14ac:dyDescent="0.2">
      <c r="A4299" s="497" t="s">
        <v>6767</v>
      </c>
      <c r="B4299" s="498" t="s">
        <v>6768</v>
      </c>
      <c r="C4299" s="499" t="s">
        <v>992</v>
      </c>
      <c r="D4299" s="499" t="s">
        <v>6867</v>
      </c>
      <c r="E4299" s="500" t="s">
        <v>6863</v>
      </c>
      <c r="F4299" s="501" t="s">
        <v>6864</v>
      </c>
      <c r="G4299" s="498">
        <v>15101505</v>
      </c>
      <c r="H4299" s="505" t="s">
        <v>6875</v>
      </c>
      <c r="I4299" s="498">
        <v>10</v>
      </c>
      <c r="J4299" s="498" t="s">
        <v>230</v>
      </c>
      <c r="K4299" s="121">
        <v>275000000</v>
      </c>
      <c r="L4299" s="502">
        <v>1</v>
      </c>
      <c r="M4299" s="498" t="s">
        <v>6831</v>
      </c>
      <c r="N4299" s="503"/>
      <c r="O4299" s="498" t="s">
        <v>127</v>
      </c>
      <c r="P4299" s="498" t="s">
        <v>127</v>
      </c>
      <c r="Q4299" s="504" t="s">
        <v>6764</v>
      </c>
    </row>
    <row r="4300" spans="1:17" ht="76.5" customHeight="1" x14ac:dyDescent="0.2">
      <c r="A4300" s="497" t="s">
        <v>6767</v>
      </c>
      <c r="B4300" s="498" t="s">
        <v>6768</v>
      </c>
      <c r="C4300" s="499" t="s">
        <v>992</v>
      </c>
      <c r="D4300" s="499" t="s">
        <v>6867</v>
      </c>
      <c r="E4300" s="500" t="s">
        <v>6863</v>
      </c>
      <c r="F4300" s="501" t="s">
        <v>6864</v>
      </c>
      <c r="G4300" s="498">
        <v>15101505</v>
      </c>
      <c r="H4300" s="505" t="s">
        <v>6876</v>
      </c>
      <c r="I4300" s="498">
        <v>10</v>
      </c>
      <c r="J4300" s="498" t="s">
        <v>33</v>
      </c>
      <c r="K4300" s="121">
        <v>304166667</v>
      </c>
      <c r="L4300" s="502">
        <v>1</v>
      </c>
      <c r="M4300" s="498" t="s">
        <v>6831</v>
      </c>
      <c r="N4300" s="503"/>
      <c r="O4300" s="498" t="s">
        <v>67</v>
      </c>
      <c r="P4300" s="498" t="s">
        <v>35</v>
      </c>
      <c r="Q4300" s="504" t="s">
        <v>6764</v>
      </c>
    </row>
    <row r="4301" spans="1:17" ht="76.5" customHeight="1" x14ac:dyDescent="0.2">
      <c r="A4301" s="497" t="s">
        <v>6767</v>
      </c>
      <c r="B4301" s="498" t="s">
        <v>6768</v>
      </c>
      <c r="C4301" s="499" t="s">
        <v>992</v>
      </c>
      <c r="D4301" s="499" t="s">
        <v>6867</v>
      </c>
      <c r="E4301" s="500" t="s">
        <v>6863</v>
      </c>
      <c r="F4301" s="501" t="s">
        <v>6864</v>
      </c>
      <c r="G4301" s="498">
        <v>15101505</v>
      </c>
      <c r="H4301" s="505" t="s">
        <v>6877</v>
      </c>
      <c r="I4301" s="498">
        <v>10</v>
      </c>
      <c r="J4301" s="498" t="s">
        <v>33</v>
      </c>
      <c r="K4301" s="121">
        <v>115833333</v>
      </c>
      <c r="L4301" s="502">
        <v>1</v>
      </c>
      <c r="M4301" s="498" t="s">
        <v>6831</v>
      </c>
      <c r="N4301" s="503"/>
      <c r="O4301" s="498" t="s">
        <v>80</v>
      </c>
      <c r="P4301" s="498" t="s">
        <v>2761</v>
      </c>
      <c r="Q4301" s="504" t="s">
        <v>6764</v>
      </c>
    </row>
    <row r="4302" spans="1:17" ht="76.5" customHeight="1" x14ac:dyDescent="0.2">
      <c r="A4302" s="497" t="s">
        <v>6767</v>
      </c>
      <c r="B4302" s="498" t="s">
        <v>6768</v>
      </c>
      <c r="C4302" s="499" t="s">
        <v>992</v>
      </c>
      <c r="D4302" s="499" t="s">
        <v>6867</v>
      </c>
      <c r="E4302" s="500" t="s">
        <v>6863</v>
      </c>
      <c r="F4302" s="501" t="s">
        <v>6864</v>
      </c>
      <c r="G4302" s="498">
        <v>15101505</v>
      </c>
      <c r="H4302" s="505" t="s">
        <v>6878</v>
      </c>
      <c r="I4302" s="498">
        <v>10</v>
      </c>
      <c r="J4302" s="498" t="s">
        <v>33</v>
      </c>
      <c r="K4302" s="121">
        <v>3300000</v>
      </c>
      <c r="L4302" s="502">
        <v>1</v>
      </c>
      <c r="M4302" s="498" t="s">
        <v>6831</v>
      </c>
      <c r="N4302" s="503"/>
      <c r="O4302" s="498" t="s">
        <v>67</v>
      </c>
      <c r="P4302" s="498" t="s">
        <v>35</v>
      </c>
      <c r="Q4302" s="504" t="s">
        <v>6764</v>
      </c>
    </row>
    <row r="4303" spans="1:17" ht="76.5" customHeight="1" x14ac:dyDescent="0.2">
      <c r="A4303" s="497" t="s">
        <v>6767</v>
      </c>
      <c r="B4303" s="498" t="s">
        <v>6768</v>
      </c>
      <c r="C4303" s="499" t="s">
        <v>992</v>
      </c>
      <c r="D4303" s="499" t="s">
        <v>6867</v>
      </c>
      <c r="E4303" s="500" t="s">
        <v>6863</v>
      </c>
      <c r="F4303" s="501" t="s">
        <v>6864</v>
      </c>
      <c r="G4303" s="498">
        <v>15120000</v>
      </c>
      <c r="H4303" s="505" t="s">
        <v>6879</v>
      </c>
      <c r="I4303" s="498">
        <v>10</v>
      </c>
      <c r="J4303" s="498" t="s">
        <v>33</v>
      </c>
      <c r="K4303" s="121">
        <v>700000</v>
      </c>
      <c r="L4303" s="502">
        <v>1</v>
      </c>
      <c r="M4303" s="498" t="s">
        <v>6866</v>
      </c>
      <c r="N4303" s="503"/>
      <c r="O4303" s="498" t="s">
        <v>67</v>
      </c>
      <c r="P4303" s="498" t="s">
        <v>35</v>
      </c>
      <c r="Q4303" s="504" t="s">
        <v>6757</v>
      </c>
    </row>
    <row r="4304" spans="1:17" ht="76.5" customHeight="1" x14ac:dyDescent="0.2">
      <c r="A4304" s="497" t="s">
        <v>6772</v>
      </c>
      <c r="B4304" s="498" t="s">
        <v>6773</v>
      </c>
      <c r="C4304" s="499" t="s">
        <v>6774</v>
      </c>
      <c r="D4304" s="499" t="s">
        <v>6760</v>
      </c>
      <c r="E4304" s="500" t="s">
        <v>6863</v>
      </c>
      <c r="F4304" s="501" t="s">
        <v>6864</v>
      </c>
      <c r="G4304" s="498">
        <v>15101505</v>
      </c>
      <c r="H4304" s="505" t="s">
        <v>6880</v>
      </c>
      <c r="I4304" s="498">
        <v>10</v>
      </c>
      <c r="J4304" s="498" t="s">
        <v>230</v>
      </c>
      <c r="K4304" s="121">
        <v>17000000</v>
      </c>
      <c r="L4304" s="502">
        <v>1</v>
      </c>
      <c r="M4304" s="498" t="s">
        <v>6831</v>
      </c>
      <c r="N4304" s="503"/>
      <c r="O4304" s="498" t="s">
        <v>127</v>
      </c>
      <c r="P4304" s="498" t="s">
        <v>127</v>
      </c>
      <c r="Q4304" s="504" t="s">
        <v>6764</v>
      </c>
    </row>
    <row r="4305" spans="1:17" ht="76.5" customHeight="1" x14ac:dyDescent="0.2">
      <c r="A4305" s="497" t="s">
        <v>6772</v>
      </c>
      <c r="B4305" s="498" t="s">
        <v>6773</v>
      </c>
      <c r="C4305" s="499" t="s">
        <v>6774</v>
      </c>
      <c r="D4305" s="499" t="s">
        <v>6760</v>
      </c>
      <c r="E4305" s="500" t="s">
        <v>6863</v>
      </c>
      <c r="F4305" s="501" t="s">
        <v>6864</v>
      </c>
      <c r="G4305" s="498">
        <v>15101505</v>
      </c>
      <c r="H4305" s="505" t="s">
        <v>6881</v>
      </c>
      <c r="I4305" s="498">
        <v>10</v>
      </c>
      <c r="J4305" s="498" t="s">
        <v>33</v>
      </c>
      <c r="K4305" s="121">
        <v>56116667</v>
      </c>
      <c r="L4305" s="502">
        <v>1</v>
      </c>
      <c r="M4305" s="498" t="s">
        <v>6831</v>
      </c>
      <c r="N4305" s="503"/>
      <c r="O4305" s="498" t="s">
        <v>67</v>
      </c>
      <c r="P4305" s="498" t="s">
        <v>35</v>
      </c>
      <c r="Q4305" s="504" t="s">
        <v>6764</v>
      </c>
    </row>
    <row r="4306" spans="1:17" ht="76.5" customHeight="1" x14ac:dyDescent="0.2">
      <c r="A4306" s="497" t="s">
        <v>6772</v>
      </c>
      <c r="B4306" s="498" t="s">
        <v>6773</v>
      </c>
      <c r="C4306" s="499" t="s">
        <v>6774</v>
      </c>
      <c r="D4306" s="499" t="s">
        <v>6760</v>
      </c>
      <c r="E4306" s="500" t="s">
        <v>6863</v>
      </c>
      <c r="F4306" s="501" t="s">
        <v>6864</v>
      </c>
      <c r="G4306" s="498">
        <v>15101505</v>
      </c>
      <c r="H4306" s="505" t="s">
        <v>6882</v>
      </c>
      <c r="I4306" s="498">
        <v>10</v>
      </c>
      <c r="J4306" s="498" t="s">
        <v>33</v>
      </c>
      <c r="K4306" s="121">
        <v>14623333</v>
      </c>
      <c r="L4306" s="502">
        <v>1</v>
      </c>
      <c r="M4306" s="498" t="s">
        <v>6831</v>
      </c>
      <c r="N4306" s="503"/>
      <c r="O4306" s="498" t="s">
        <v>80</v>
      </c>
      <c r="P4306" s="498" t="s">
        <v>2761</v>
      </c>
      <c r="Q4306" s="504" t="s">
        <v>6764</v>
      </c>
    </row>
    <row r="4307" spans="1:17" x14ac:dyDescent="0.2">
      <c r="A4307" s="497" t="s">
        <v>6767</v>
      </c>
      <c r="B4307" s="498" t="s">
        <v>6768</v>
      </c>
      <c r="C4307" s="499" t="s">
        <v>992</v>
      </c>
      <c r="D4307" s="499" t="s">
        <v>6867</v>
      </c>
      <c r="E4307" s="500" t="s">
        <v>6883</v>
      </c>
      <c r="F4307" s="501" t="s">
        <v>6884</v>
      </c>
      <c r="G4307" s="498">
        <v>15111700</v>
      </c>
      <c r="H4307" s="505" t="s">
        <v>6885</v>
      </c>
      <c r="I4307" s="498">
        <v>10</v>
      </c>
      <c r="J4307" s="498" t="s">
        <v>33</v>
      </c>
      <c r="K4307" s="121">
        <v>3000000</v>
      </c>
      <c r="L4307" s="502">
        <v>3</v>
      </c>
      <c r="M4307" s="498" t="s">
        <v>6866</v>
      </c>
      <c r="N4307" s="503"/>
      <c r="O4307" s="498" t="s">
        <v>67</v>
      </c>
      <c r="P4307" s="498" t="s">
        <v>35</v>
      </c>
      <c r="Q4307" s="504" t="s">
        <v>6757</v>
      </c>
    </row>
    <row r="4308" spans="1:17" ht="25.5" x14ac:dyDescent="0.2">
      <c r="A4308" s="497" t="s">
        <v>6758</v>
      </c>
      <c r="B4308" s="498" t="s">
        <v>6759</v>
      </c>
      <c r="C4308" s="499" t="s">
        <v>992</v>
      </c>
      <c r="D4308" s="499" t="s">
        <v>6760</v>
      </c>
      <c r="E4308" s="500" t="s">
        <v>6886</v>
      </c>
      <c r="F4308" s="501" t="s">
        <v>6887</v>
      </c>
      <c r="G4308" s="498">
        <v>31211502</v>
      </c>
      <c r="H4308" s="505" t="s">
        <v>6888</v>
      </c>
      <c r="I4308" s="498">
        <v>10</v>
      </c>
      <c r="J4308" s="498" t="s">
        <v>33</v>
      </c>
      <c r="K4308" s="121">
        <v>1400000</v>
      </c>
      <c r="L4308" s="502">
        <v>4</v>
      </c>
      <c r="M4308" s="498" t="s">
        <v>4571</v>
      </c>
      <c r="N4308" s="503"/>
      <c r="O4308" s="498" t="s">
        <v>67</v>
      </c>
      <c r="P4308" s="498" t="s">
        <v>35</v>
      </c>
      <c r="Q4308" s="504" t="s">
        <v>6764</v>
      </c>
    </row>
    <row r="4309" spans="1:17" ht="25.5" x14ac:dyDescent="0.2">
      <c r="A4309" s="497" t="s">
        <v>6758</v>
      </c>
      <c r="B4309" s="498" t="s">
        <v>6759</v>
      </c>
      <c r="C4309" s="499" t="s">
        <v>992</v>
      </c>
      <c r="D4309" s="499" t="s">
        <v>6760</v>
      </c>
      <c r="E4309" s="500" t="s">
        <v>6886</v>
      </c>
      <c r="F4309" s="501" t="s">
        <v>6887</v>
      </c>
      <c r="G4309" s="498">
        <v>31211502</v>
      </c>
      <c r="H4309" s="505" t="s">
        <v>6889</v>
      </c>
      <c r="I4309" s="498">
        <v>10</v>
      </c>
      <c r="J4309" s="498" t="s">
        <v>33</v>
      </c>
      <c r="K4309" s="121">
        <v>1400000</v>
      </c>
      <c r="L4309" s="502">
        <v>4</v>
      </c>
      <c r="M4309" s="498" t="s">
        <v>4571</v>
      </c>
      <c r="N4309" s="503"/>
      <c r="O4309" s="498" t="s">
        <v>67</v>
      </c>
      <c r="P4309" s="498" t="s">
        <v>35</v>
      </c>
      <c r="Q4309" s="504" t="s">
        <v>6764</v>
      </c>
    </row>
    <row r="4310" spans="1:17" ht="25.5" x14ac:dyDescent="0.2">
      <c r="A4310" s="497" t="s">
        <v>6758</v>
      </c>
      <c r="B4310" s="498" t="s">
        <v>6759</v>
      </c>
      <c r="C4310" s="499" t="s">
        <v>992</v>
      </c>
      <c r="D4310" s="499" t="s">
        <v>6760</v>
      </c>
      <c r="E4310" s="500" t="s">
        <v>6886</v>
      </c>
      <c r="F4310" s="501" t="s">
        <v>6887</v>
      </c>
      <c r="G4310" s="498">
        <v>31211502</v>
      </c>
      <c r="H4310" s="505" t="s">
        <v>6890</v>
      </c>
      <c r="I4310" s="498">
        <v>10</v>
      </c>
      <c r="J4310" s="498" t="s">
        <v>33</v>
      </c>
      <c r="K4310" s="121">
        <v>600000</v>
      </c>
      <c r="L4310" s="502">
        <v>4</v>
      </c>
      <c r="M4310" s="498" t="s">
        <v>4571</v>
      </c>
      <c r="N4310" s="503"/>
      <c r="O4310" s="498" t="s">
        <v>67</v>
      </c>
      <c r="P4310" s="498" t="s">
        <v>35</v>
      </c>
      <c r="Q4310" s="504" t="s">
        <v>6764</v>
      </c>
    </row>
    <row r="4311" spans="1:17" ht="25.5" x14ac:dyDescent="0.2">
      <c r="A4311" s="497" t="s">
        <v>6758</v>
      </c>
      <c r="B4311" s="498" t="s">
        <v>6759</v>
      </c>
      <c r="C4311" s="499" t="s">
        <v>992</v>
      </c>
      <c r="D4311" s="499" t="s">
        <v>6760</v>
      </c>
      <c r="E4311" s="500" t="s">
        <v>6886</v>
      </c>
      <c r="F4311" s="501" t="s">
        <v>6887</v>
      </c>
      <c r="G4311" s="498">
        <v>31211505</v>
      </c>
      <c r="H4311" s="505" t="s">
        <v>6891</v>
      </c>
      <c r="I4311" s="498">
        <v>10</v>
      </c>
      <c r="J4311" s="498" t="s">
        <v>33</v>
      </c>
      <c r="K4311" s="121">
        <v>260000</v>
      </c>
      <c r="L4311" s="502">
        <v>4</v>
      </c>
      <c r="M4311" s="498" t="s">
        <v>4571</v>
      </c>
      <c r="N4311" s="503"/>
      <c r="O4311" s="498" t="s">
        <v>67</v>
      </c>
      <c r="P4311" s="498" t="s">
        <v>35</v>
      </c>
      <c r="Q4311" s="504" t="s">
        <v>6764</v>
      </c>
    </row>
    <row r="4312" spans="1:17" ht="25.5" x14ac:dyDescent="0.2">
      <c r="A4312" s="497" t="s">
        <v>6758</v>
      </c>
      <c r="B4312" s="498" t="s">
        <v>6759</v>
      </c>
      <c r="C4312" s="499" t="s">
        <v>992</v>
      </c>
      <c r="D4312" s="499" t="s">
        <v>6760</v>
      </c>
      <c r="E4312" s="500" t="s">
        <v>6886</v>
      </c>
      <c r="F4312" s="501" t="s">
        <v>6887</v>
      </c>
      <c r="G4312" s="498">
        <v>31211505</v>
      </c>
      <c r="H4312" s="505" t="s">
        <v>6892</v>
      </c>
      <c r="I4312" s="498">
        <v>10</v>
      </c>
      <c r="J4312" s="498" t="s">
        <v>33</v>
      </c>
      <c r="K4312" s="121">
        <v>40000</v>
      </c>
      <c r="L4312" s="502">
        <v>1</v>
      </c>
      <c r="M4312" s="498" t="s">
        <v>4571</v>
      </c>
      <c r="N4312" s="503"/>
      <c r="O4312" s="498" t="s">
        <v>67</v>
      </c>
      <c r="P4312" s="498" t="s">
        <v>35</v>
      </c>
      <c r="Q4312" s="504" t="s">
        <v>6764</v>
      </c>
    </row>
    <row r="4313" spans="1:17" ht="25.5" x14ac:dyDescent="0.2">
      <c r="A4313" s="497" t="s">
        <v>6758</v>
      </c>
      <c r="B4313" s="498" t="s">
        <v>6759</v>
      </c>
      <c r="C4313" s="499" t="s">
        <v>992</v>
      </c>
      <c r="D4313" s="499" t="s">
        <v>6760</v>
      </c>
      <c r="E4313" s="500" t="s">
        <v>6886</v>
      </c>
      <c r="F4313" s="501" t="s">
        <v>6887</v>
      </c>
      <c r="G4313" s="498">
        <v>31211505</v>
      </c>
      <c r="H4313" s="505" t="s">
        <v>6893</v>
      </c>
      <c r="I4313" s="498">
        <v>10</v>
      </c>
      <c r="J4313" s="498" t="s">
        <v>33</v>
      </c>
      <c r="K4313" s="121">
        <v>70000</v>
      </c>
      <c r="L4313" s="502">
        <v>2</v>
      </c>
      <c r="M4313" s="498" t="s">
        <v>4571</v>
      </c>
      <c r="N4313" s="503"/>
      <c r="O4313" s="498" t="s">
        <v>67</v>
      </c>
      <c r="P4313" s="498" t="s">
        <v>35</v>
      </c>
      <c r="Q4313" s="504" t="s">
        <v>6764</v>
      </c>
    </row>
    <row r="4314" spans="1:17" ht="25.5" x14ac:dyDescent="0.2">
      <c r="A4314" s="497" t="s">
        <v>6758</v>
      </c>
      <c r="B4314" s="498" t="s">
        <v>6759</v>
      </c>
      <c r="C4314" s="499" t="s">
        <v>992</v>
      </c>
      <c r="D4314" s="499" t="s">
        <v>6760</v>
      </c>
      <c r="E4314" s="500" t="s">
        <v>6886</v>
      </c>
      <c r="F4314" s="501" t="s">
        <v>6887</v>
      </c>
      <c r="G4314" s="498">
        <v>31211505</v>
      </c>
      <c r="H4314" s="505" t="s">
        <v>6894</v>
      </c>
      <c r="I4314" s="498">
        <v>10</v>
      </c>
      <c r="J4314" s="498" t="s">
        <v>33</v>
      </c>
      <c r="K4314" s="121">
        <v>1400000</v>
      </c>
      <c r="L4314" s="502">
        <v>4</v>
      </c>
      <c r="M4314" s="498" t="s">
        <v>4571</v>
      </c>
      <c r="N4314" s="503"/>
      <c r="O4314" s="498" t="s">
        <v>67</v>
      </c>
      <c r="P4314" s="498" t="s">
        <v>35</v>
      </c>
      <c r="Q4314" s="504" t="s">
        <v>6764</v>
      </c>
    </row>
    <row r="4315" spans="1:17" ht="25.5" x14ac:dyDescent="0.2">
      <c r="A4315" s="497" t="s">
        <v>6767</v>
      </c>
      <c r="B4315" s="498" t="s">
        <v>6768</v>
      </c>
      <c r="C4315" s="499" t="s">
        <v>992</v>
      </c>
      <c r="D4315" s="499" t="s">
        <v>6760</v>
      </c>
      <c r="E4315" s="500" t="s">
        <v>6886</v>
      </c>
      <c r="F4315" s="501" t="s">
        <v>6887</v>
      </c>
      <c r="G4315" s="498">
        <v>44103105</v>
      </c>
      <c r="H4315" s="505" t="s">
        <v>6895</v>
      </c>
      <c r="I4315" s="498">
        <v>10</v>
      </c>
      <c r="J4315" s="498" t="s">
        <v>33</v>
      </c>
      <c r="K4315" s="121">
        <v>24790000</v>
      </c>
      <c r="L4315" s="502">
        <v>1</v>
      </c>
      <c r="M4315" s="498" t="s">
        <v>4571</v>
      </c>
      <c r="N4315" s="503"/>
      <c r="O4315" s="498" t="s">
        <v>35</v>
      </c>
      <c r="P4315" s="498" t="s">
        <v>79</v>
      </c>
      <c r="Q4315" s="504" t="s">
        <v>6757</v>
      </c>
    </row>
    <row r="4316" spans="1:17" ht="38.25" x14ac:dyDescent="0.2">
      <c r="A4316" s="497" t="s">
        <v>6758</v>
      </c>
      <c r="B4316" s="498" t="s">
        <v>6759</v>
      </c>
      <c r="C4316" s="499" t="s">
        <v>987</v>
      </c>
      <c r="D4316" s="499" t="s">
        <v>6835</v>
      </c>
      <c r="E4316" s="500" t="s">
        <v>6896</v>
      </c>
      <c r="F4316" s="501" t="s">
        <v>6897</v>
      </c>
      <c r="G4316" s="498">
        <v>53121603</v>
      </c>
      <c r="H4316" s="505" t="s">
        <v>6898</v>
      </c>
      <c r="I4316" s="498">
        <v>10</v>
      </c>
      <c r="J4316" s="498" t="s">
        <v>33</v>
      </c>
      <c r="K4316" s="121">
        <v>12000000</v>
      </c>
      <c r="L4316" s="502">
        <v>8</v>
      </c>
      <c r="M4316" s="498" t="s">
        <v>4571</v>
      </c>
      <c r="N4316" s="503"/>
      <c r="O4316" s="498" t="s">
        <v>67</v>
      </c>
      <c r="P4316" s="498" t="s">
        <v>79</v>
      </c>
      <c r="Q4316" s="504" t="s">
        <v>6757</v>
      </c>
    </row>
    <row r="4317" spans="1:17" ht="25.5" x14ac:dyDescent="0.2">
      <c r="A4317" s="497" t="s">
        <v>6767</v>
      </c>
      <c r="B4317" s="498" t="s">
        <v>6768</v>
      </c>
      <c r="C4317" s="499" t="s">
        <v>987</v>
      </c>
      <c r="D4317" s="499" t="s">
        <v>193</v>
      </c>
      <c r="E4317" s="500" t="s">
        <v>6896</v>
      </c>
      <c r="F4317" s="501" t="s">
        <v>6897</v>
      </c>
      <c r="G4317" s="498">
        <v>53121603</v>
      </c>
      <c r="H4317" s="505" t="s">
        <v>6899</v>
      </c>
      <c r="I4317" s="498">
        <v>10</v>
      </c>
      <c r="J4317" s="498" t="s">
        <v>33</v>
      </c>
      <c r="K4317" s="121">
        <v>6830000</v>
      </c>
      <c r="L4317" s="502">
        <v>24</v>
      </c>
      <c r="M4317" s="498" t="s">
        <v>4571</v>
      </c>
      <c r="N4317" s="503"/>
      <c r="O4317" s="498" t="s">
        <v>67</v>
      </c>
      <c r="P4317" s="498" t="s">
        <v>79</v>
      </c>
      <c r="Q4317" s="504" t="s">
        <v>6757</v>
      </c>
    </row>
    <row r="4318" spans="1:17" x14ac:dyDescent="0.2">
      <c r="A4318" s="497" t="s">
        <v>6758</v>
      </c>
      <c r="B4318" s="498" t="s">
        <v>6759</v>
      </c>
      <c r="C4318" s="499" t="s">
        <v>992</v>
      </c>
      <c r="D4318" s="499" t="s">
        <v>6760</v>
      </c>
      <c r="E4318" s="500" t="s">
        <v>6900</v>
      </c>
      <c r="F4318" s="501" t="s">
        <v>6901</v>
      </c>
      <c r="G4318" s="498">
        <v>49241712</v>
      </c>
      <c r="H4318" s="505" t="s">
        <v>6902</v>
      </c>
      <c r="I4318" s="498">
        <v>10</v>
      </c>
      <c r="J4318" s="498" t="s">
        <v>33</v>
      </c>
      <c r="K4318" s="121">
        <v>7000000</v>
      </c>
      <c r="L4318" s="502">
        <v>1</v>
      </c>
      <c r="M4318" s="498" t="s">
        <v>4571</v>
      </c>
      <c r="N4318" s="503"/>
      <c r="O4318" s="498" t="s">
        <v>68</v>
      </c>
      <c r="P4318" s="498" t="s">
        <v>67</v>
      </c>
      <c r="Q4318" s="504" t="s">
        <v>6757</v>
      </c>
    </row>
    <row r="4319" spans="1:17" x14ac:dyDescent="0.2">
      <c r="A4319" s="497" t="s">
        <v>6758</v>
      </c>
      <c r="B4319" s="498" t="s">
        <v>6759</v>
      </c>
      <c r="C4319" s="499" t="s">
        <v>992</v>
      </c>
      <c r="D4319" s="499" t="s">
        <v>6867</v>
      </c>
      <c r="E4319" s="500" t="s">
        <v>6900</v>
      </c>
      <c r="F4319" s="501" t="s">
        <v>6901</v>
      </c>
      <c r="G4319" s="498">
        <v>15111700</v>
      </c>
      <c r="H4319" s="505" t="s">
        <v>6903</v>
      </c>
      <c r="I4319" s="498">
        <v>10</v>
      </c>
      <c r="J4319" s="498" t="s">
        <v>33</v>
      </c>
      <c r="K4319" s="121">
        <v>18000000</v>
      </c>
      <c r="L4319" s="502">
        <v>1</v>
      </c>
      <c r="M4319" s="498" t="s">
        <v>6831</v>
      </c>
      <c r="N4319" s="503"/>
      <c r="O4319" s="498" t="s">
        <v>67</v>
      </c>
      <c r="P4319" s="498" t="s">
        <v>35</v>
      </c>
      <c r="Q4319" s="504" t="s">
        <v>6757</v>
      </c>
    </row>
    <row r="4320" spans="1:17" x14ac:dyDescent="0.2">
      <c r="A4320" s="497" t="s">
        <v>6772</v>
      </c>
      <c r="B4320" s="498" t="s">
        <v>6773</v>
      </c>
      <c r="C4320" s="499" t="s">
        <v>6774</v>
      </c>
      <c r="D4320" s="499" t="s">
        <v>6760</v>
      </c>
      <c r="E4320" s="500" t="s">
        <v>6900</v>
      </c>
      <c r="F4320" s="501" t="s">
        <v>6901</v>
      </c>
      <c r="G4320" s="498">
        <v>46191506</v>
      </c>
      <c r="H4320" s="505" t="s">
        <v>391</v>
      </c>
      <c r="I4320" s="498">
        <v>10</v>
      </c>
      <c r="J4320" s="498" t="s">
        <v>33</v>
      </c>
      <c r="K4320" s="121">
        <v>4000000</v>
      </c>
      <c r="L4320" s="502">
        <v>1</v>
      </c>
      <c r="M4320" s="498" t="s">
        <v>6831</v>
      </c>
      <c r="N4320" s="503"/>
      <c r="O4320" s="498" t="s">
        <v>68</v>
      </c>
      <c r="P4320" s="498" t="s">
        <v>68</v>
      </c>
      <c r="Q4320" s="504" t="s">
        <v>6757</v>
      </c>
    </row>
    <row r="4321" spans="1:17" x14ac:dyDescent="0.2">
      <c r="A4321" s="497" t="s">
        <v>6860</v>
      </c>
      <c r="B4321" s="498" t="s">
        <v>4565</v>
      </c>
      <c r="C4321" s="499" t="s">
        <v>6774</v>
      </c>
      <c r="D4321" s="499" t="s">
        <v>6760</v>
      </c>
      <c r="E4321" s="500" t="s">
        <v>6900</v>
      </c>
      <c r="F4321" s="501" t="s">
        <v>6901</v>
      </c>
      <c r="G4321" s="498">
        <v>46191506</v>
      </c>
      <c r="H4321" s="505" t="s">
        <v>6904</v>
      </c>
      <c r="I4321" s="498">
        <v>16</v>
      </c>
      <c r="J4321" s="498" t="s">
        <v>33</v>
      </c>
      <c r="K4321" s="121">
        <v>3000000</v>
      </c>
      <c r="L4321" s="502">
        <v>1</v>
      </c>
      <c r="M4321" s="498" t="s">
        <v>6831</v>
      </c>
      <c r="N4321" s="503"/>
      <c r="O4321" s="498" t="s">
        <v>68</v>
      </c>
      <c r="P4321" s="498" t="s">
        <v>68</v>
      </c>
      <c r="Q4321" s="504" t="s">
        <v>6757</v>
      </c>
    </row>
    <row r="4322" spans="1:17" ht="22.5" customHeight="1" x14ac:dyDescent="0.2">
      <c r="A4322" s="497" t="s">
        <v>6758</v>
      </c>
      <c r="B4322" s="498" t="s">
        <v>6759</v>
      </c>
      <c r="C4322" s="499" t="s">
        <v>992</v>
      </c>
      <c r="D4322" s="499" t="s">
        <v>6867</v>
      </c>
      <c r="E4322" s="500" t="s">
        <v>6905</v>
      </c>
      <c r="F4322" s="501" t="s">
        <v>6906</v>
      </c>
      <c r="G4322" s="498">
        <v>25172502</v>
      </c>
      <c r="H4322" s="505" t="s">
        <v>6907</v>
      </c>
      <c r="I4322" s="498">
        <v>10</v>
      </c>
      <c r="J4322" s="498" t="s">
        <v>33</v>
      </c>
      <c r="K4322" s="121">
        <v>92067960</v>
      </c>
      <c r="L4322" s="502">
        <v>1</v>
      </c>
      <c r="M4322" s="498" t="s">
        <v>4571</v>
      </c>
      <c r="N4322" s="503"/>
      <c r="O4322" s="498" t="s">
        <v>80</v>
      </c>
      <c r="P4322" s="498" t="s">
        <v>2761</v>
      </c>
      <c r="Q4322" s="504" t="s">
        <v>6764</v>
      </c>
    </row>
    <row r="4323" spans="1:17" ht="22.5" customHeight="1" x14ac:dyDescent="0.2">
      <c r="A4323" s="497" t="s">
        <v>6758</v>
      </c>
      <c r="B4323" s="498" t="s">
        <v>6759</v>
      </c>
      <c r="C4323" s="499" t="s">
        <v>992</v>
      </c>
      <c r="D4323" s="499" t="s">
        <v>6867</v>
      </c>
      <c r="E4323" s="500" t="s">
        <v>6905</v>
      </c>
      <c r="F4323" s="501" t="s">
        <v>6906</v>
      </c>
      <c r="G4323" s="498">
        <v>25172502</v>
      </c>
      <c r="H4323" s="505" t="s">
        <v>6908</v>
      </c>
      <c r="I4323" s="498">
        <v>10</v>
      </c>
      <c r="J4323" s="498" t="s">
        <v>230</v>
      </c>
      <c r="K4323" s="121">
        <v>309062040</v>
      </c>
      <c r="L4323" s="502">
        <v>1</v>
      </c>
      <c r="M4323" s="498" t="s">
        <v>4571</v>
      </c>
      <c r="N4323" s="503"/>
      <c r="O4323" s="498" t="s">
        <v>127</v>
      </c>
      <c r="P4323" s="498" t="s">
        <v>127</v>
      </c>
      <c r="Q4323" s="504" t="s">
        <v>6764</v>
      </c>
    </row>
    <row r="4324" spans="1:17" ht="22.5" customHeight="1" x14ac:dyDescent="0.2">
      <c r="A4324" s="508" t="s">
        <v>6909</v>
      </c>
      <c r="B4324" s="498" t="s">
        <v>6910</v>
      </c>
      <c r="C4324" s="499" t="s">
        <v>6774</v>
      </c>
      <c r="D4324" s="499" t="s">
        <v>6753</v>
      </c>
      <c r="E4324" s="500" t="s">
        <v>6905</v>
      </c>
      <c r="F4324" s="501" t="s">
        <v>6906</v>
      </c>
      <c r="G4324" s="498">
        <v>25172502</v>
      </c>
      <c r="H4324" s="511" t="s">
        <v>6911</v>
      </c>
      <c r="I4324" s="498">
        <v>10</v>
      </c>
      <c r="J4324" s="498" t="s">
        <v>33</v>
      </c>
      <c r="K4324" s="121">
        <v>30000000</v>
      </c>
      <c r="L4324" s="502">
        <v>1</v>
      </c>
      <c r="M4324" s="498" t="s">
        <v>4571</v>
      </c>
      <c r="N4324" s="503"/>
      <c r="O4324" s="498" t="s">
        <v>68</v>
      </c>
      <c r="P4324" s="498" t="s">
        <v>68</v>
      </c>
      <c r="Q4324" s="504" t="s">
        <v>6912</v>
      </c>
    </row>
    <row r="4325" spans="1:17" ht="29.25" customHeight="1" x14ac:dyDescent="0.2">
      <c r="A4325" s="508" t="s">
        <v>6767</v>
      </c>
      <c r="B4325" s="498" t="s">
        <v>6768</v>
      </c>
      <c r="C4325" s="499" t="s">
        <v>992</v>
      </c>
      <c r="D4325" s="499" t="s">
        <v>6867</v>
      </c>
      <c r="E4325" s="500" t="s">
        <v>6905</v>
      </c>
      <c r="F4325" s="501" t="s">
        <v>6906</v>
      </c>
      <c r="G4325" s="498">
        <v>25172502</v>
      </c>
      <c r="H4325" s="507" t="s">
        <v>12860</v>
      </c>
      <c r="I4325" s="498">
        <v>10</v>
      </c>
      <c r="J4325" s="498" t="s">
        <v>33</v>
      </c>
      <c r="K4325" s="121">
        <v>81000000</v>
      </c>
      <c r="L4325" s="502">
        <v>1</v>
      </c>
      <c r="M4325" s="498" t="s">
        <v>4571</v>
      </c>
      <c r="N4325" s="503"/>
      <c r="O4325" s="498" t="s">
        <v>68</v>
      </c>
      <c r="P4325" s="498" t="s">
        <v>68</v>
      </c>
      <c r="Q4325" s="504" t="s">
        <v>6912</v>
      </c>
    </row>
    <row r="4326" spans="1:17" ht="33" customHeight="1" x14ac:dyDescent="0.2">
      <c r="A4326" s="508" t="s">
        <v>6767</v>
      </c>
      <c r="B4326" s="498" t="s">
        <v>6768</v>
      </c>
      <c r="C4326" s="499" t="s">
        <v>6838</v>
      </c>
      <c r="D4326" s="499" t="s">
        <v>6760</v>
      </c>
      <c r="E4326" s="500" t="s">
        <v>6913</v>
      </c>
      <c r="F4326" s="509" t="s">
        <v>6914</v>
      </c>
      <c r="G4326" s="498">
        <v>42132205</v>
      </c>
      <c r="H4326" s="505" t="s">
        <v>6915</v>
      </c>
      <c r="I4326" s="498">
        <v>10</v>
      </c>
      <c r="J4326" s="498" t="s">
        <v>33</v>
      </c>
      <c r="K4326" s="121">
        <v>2000000</v>
      </c>
      <c r="L4326" s="502">
        <v>50</v>
      </c>
      <c r="M4326" s="498" t="s">
        <v>6916</v>
      </c>
      <c r="N4326" s="503"/>
      <c r="O4326" s="498" t="s">
        <v>67</v>
      </c>
      <c r="P4326" s="498" t="s">
        <v>79</v>
      </c>
      <c r="Q4326" s="504" t="s">
        <v>6757</v>
      </c>
    </row>
    <row r="4327" spans="1:17" ht="22.5" customHeight="1" x14ac:dyDescent="0.2">
      <c r="A4327" s="508" t="s">
        <v>6751</v>
      </c>
      <c r="B4327" s="498" t="s">
        <v>484</v>
      </c>
      <c r="C4327" s="499" t="s">
        <v>6752</v>
      </c>
      <c r="D4327" s="499" t="s">
        <v>6753</v>
      </c>
      <c r="E4327" s="500" t="s">
        <v>6913</v>
      </c>
      <c r="F4327" s="501" t="s">
        <v>6914</v>
      </c>
      <c r="G4327" s="498">
        <v>42132205</v>
      </c>
      <c r="H4327" s="507" t="s">
        <v>6917</v>
      </c>
      <c r="I4327" s="498">
        <v>16</v>
      </c>
      <c r="J4327" s="498" t="s">
        <v>33</v>
      </c>
      <c r="K4327" s="121">
        <v>1000000</v>
      </c>
      <c r="L4327" s="502">
        <v>25</v>
      </c>
      <c r="M4327" s="498" t="s">
        <v>6916</v>
      </c>
      <c r="N4327" s="503"/>
      <c r="O4327" s="498" t="s">
        <v>67</v>
      </c>
      <c r="P4327" s="498" t="s">
        <v>79</v>
      </c>
      <c r="Q4327" s="504" t="s">
        <v>6757</v>
      </c>
    </row>
    <row r="4328" spans="1:17" ht="22.5" customHeight="1" x14ac:dyDescent="0.2">
      <c r="A4328" s="497" t="s">
        <v>6860</v>
      </c>
      <c r="B4328" s="498" t="s">
        <v>4565</v>
      </c>
      <c r="C4328" s="499" t="s">
        <v>6774</v>
      </c>
      <c r="D4328" s="499" t="s">
        <v>6760</v>
      </c>
      <c r="E4328" s="500" t="s">
        <v>6913</v>
      </c>
      <c r="F4328" s="501" t="s">
        <v>6914</v>
      </c>
      <c r="G4328" s="498"/>
      <c r="H4328" s="507" t="s">
        <v>6918</v>
      </c>
      <c r="I4328" s="498">
        <v>16</v>
      </c>
      <c r="J4328" s="498" t="s">
        <v>33</v>
      </c>
      <c r="K4328" s="121">
        <v>3000000</v>
      </c>
      <c r="L4328" s="502">
        <v>1</v>
      </c>
      <c r="M4328" s="498" t="s">
        <v>4571</v>
      </c>
      <c r="N4328" s="503"/>
      <c r="O4328" s="498" t="s">
        <v>36</v>
      </c>
      <c r="P4328" s="498" t="s">
        <v>901</v>
      </c>
      <c r="Q4328" s="504" t="s">
        <v>6757</v>
      </c>
    </row>
    <row r="4329" spans="1:17" ht="22.5" customHeight="1" x14ac:dyDescent="0.2">
      <c r="A4329" s="508" t="s">
        <v>6767</v>
      </c>
      <c r="B4329" s="498" t="s">
        <v>6768</v>
      </c>
      <c r="C4329" s="499" t="s">
        <v>6838</v>
      </c>
      <c r="D4329" s="499" t="s">
        <v>6760</v>
      </c>
      <c r="E4329" s="500" t="s">
        <v>6919</v>
      </c>
      <c r="F4329" s="501" t="s">
        <v>6920</v>
      </c>
      <c r="G4329" s="498">
        <v>42171501</v>
      </c>
      <c r="H4329" s="507" t="s">
        <v>6921</v>
      </c>
      <c r="I4329" s="498">
        <v>10</v>
      </c>
      <c r="J4329" s="498" t="s">
        <v>33</v>
      </c>
      <c r="K4329" s="121">
        <v>7900000</v>
      </c>
      <c r="L4329" s="502">
        <v>200</v>
      </c>
      <c r="M4329" s="498" t="s">
        <v>6922</v>
      </c>
      <c r="N4329" s="503"/>
      <c r="O4329" s="498" t="s">
        <v>67</v>
      </c>
      <c r="P4329" s="498" t="s">
        <v>79</v>
      </c>
      <c r="Q4329" s="504" t="s">
        <v>6757</v>
      </c>
    </row>
    <row r="4330" spans="1:17" ht="22.5" customHeight="1" x14ac:dyDescent="0.2">
      <c r="A4330" s="508" t="s">
        <v>6767</v>
      </c>
      <c r="B4330" s="498" t="s">
        <v>6768</v>
      </c>
      <c r="C4330" s="499" t="s">
        <v>6790</v>
      </c>
      <c r="D4330" s="499" t="s">
        <v>6791</v>
      </c>
      <c r="E4330" s="500" t="s">
        <v>6923</v>
      </c>
      <c r="F4330" s="501" t="s">
        <v>6924</v>
      </c>
      <c r="G4330" s="498">
        <v>26111543</v>
      </c>
      <c r="H4330" s="507" t="s">
        <v>6925</v>
      </c>
      <c r="I4330" s="498">
        <v>10</v>
      </c>
      <c r="J4330" s="498" t="s">
        <v>33</v>
      </c>
      <c r="K4330" s="121">
        <v>5000000</v>
      </c>
      <c r="L4330" s="502">
        <v>5</v>
      </c>
      <c r="M4330" s="498" t="s">
        <v>4571</v>
      </c>
      <c r="N4330" s="503"/>
      <c r="O4330" s="498" t="s">
        <v>68</v>
      </c>
      <c r="P4330" s="498" t="s">
        <v>67</v>
      </c>
      <c r="Q4330" s="504" t="s">
        <v>6757</v>
      </c>
    </row>
    <row r="4331" spans="1:17" ht="22.5" customHeight="1" x14ac:dyDescent="0.2">
      <c r="A4331" s="508" t="s">
        <v>6767</v>
      </c>
      <c r="B4331" s="498" t="s">
        <v>6768</v>
      </c>
      <c r="C4331" s="499" t="s">
        <v>6790</v>
      </c>
      <c r="D4331" s="499" t="s">
        <v>6791</v>
      </c>
      <c r="E4331" s="500" t="s">
        <v>6923</v>
      </c>
      <c r="F4331" s="501" t="s">
        <v>6924</v>
      </c>
      <c r="G4331" s="498">
        <v>46161508</v>
      </c>
      <c r="H4331" s="507" t="s">
        <v>6926</v>
      </c>
      <c r="I4331" s="498">
        <v>10</v>
      </c>
      <c r="J4331" s="498" t="s">
        <v>33</v>
      </c>
      <c r="K4331" s="121">
        <v>3000000</v>
      </c>
      <c r="L4331" s="502">
        <v>20</v>
      </c>
      <c r="M4331" s="498" t="s">
        <v>4571</v>
      </c>
      <c r="N4331" s="503"/>
      <c r="O4331" s="498" t="s">
        <v>68</v>
      </c>
      <c r="P4331" s="498" t="s">
        <v>67</v>
      </c>
      <c r="Q4331" s="504" t="s">
        <v>6757</v>
      </c>
    </row>
    <row r="4332" spans="1:17" ht="22.5" customHeight="1" x14ac:dyDescent="0.2">
      <c r="A4332" s="508" t="s">
        <v>6767</v>
      </c>
      <c r="B4332" s="498" t="s">
        <v>6768</v>
      </c>
      <c r="C4332" s="499" t="s">
        <v>6790</v>
      </c>
      <c r="D4332" s="499" t="s">
        <v>6791</v>
      </c>
      <c r="E4332" s="500" t="s">
        <v>6923</v>
      </c>
      <c r="F4332" s="501" t="s">
        <v>6924</v>
      </c>
      <c r="G4332" s="498">
        <v>46151505</v>
      </c>
      <c r="H4332" s="507" t="s">
        <v>6927</v>
      </c>
      <c r="I4332" s="498">
        <v>10</v>
      </c>
      <c r="J4332" s="498" t="s">
        <v>33</v>
      </c>
      <c r="K4332" s="121">
        <v>6000000</v>
      </c>
      <c r="L4332" s="502">
        <v>12</v>
      </c>
      <c r="M4332" s="498" t="s">
        <v>4571</v>
      </c>
      <c r="N4332" s="503"/>
      <c r="O4332" s="498" t="s">
        <v>68</v>
      </c>
      <c r="P4332" s="498" t="s">
        <v>67</v>
      </c>
      <c r="Q4332" s="504" t="s">
        <v>6757</v>
      </c>
    </row>
    <row r="4333" spans="1:17" ht="22.5" customHeight="1" x14ac:dyDescent="0.2">
      <c r="A4333" s="508" t="s">
        <v>6857</v>
      </c>
      <c r="B4333" s="498" t="s">
        <v>6858</v>
      </c>
      <c r="C4333" s="499" t="s">
        <v>992</v>
      </c>
      <c r="D4333" s="499" t="s">
        <v>6760</v>
      </c>
      <c r="E4333" s="500" t="s">
        <v>6923</v>
      </c>
      <c r="F4333" s="501" t="s">
        <v>6924</v>
      </c>
      <c r="G4333" s="498">
        <v>25111916</v>
      </c>
      <c r="H4333" s="507" t="s">
        <v>6928</v>
      </c>
      <c r="I4333" s="498">
        <v>16</v>
      </c>
      <c r="J4333" s="498" t="s">
        <v>33</v>
      </c>
      <c r="K4333" s="512">
        <v>3000000</v>
      </c>
      <c r="L4333" s="502">
        <v>1</v>
      </c>
      <c r="M4333" s="498" t="s">
        <v>4571</v>
      </c>
      <c r="N4333" s="503"/>
      <c r="O4333" s="498" t="s">
        <v>67</v>
      </c>
      <c r="P4333" s="498" t="s">
        <v>79</v>
      </c>
      <c r="Q4333" s="504" t="s">
        <v>6757</v>
      </c>
    </row>
    <row r="4334" spans="1:17" ht="22.5" customHeight="1" x14ac:dyDescent="0.2">
      <c r="A4334" s="508" t="s">
        <v>6767</v>
      </c>
      <c r="B4334" s="498" t="s">
        <v>6768</v>
      </c>
      <c r="C4334" s="499" t="s">
        <v>992</v>
      </c>
      <c r="D4334" s="499" t="s">
        <v>6760</v>
      </c>
      <c r="E4334" s="500" t="s">
        <v>6929</v>
      </c>
      <c r="F4334" s="501" t="s">
        <v>6930</v>
      </c>
      <c r="G4334" s="498">
        <v>30131600</v>
      </c>
      <c r="H4334" s="507" t="s">
        <v>6931</v>
      </c>
      <c r="I4334" s="498">
        <v>10</v>
      </c>
      <c r="J4334" s="498" t="s">
        <v>33</v>
      </c>
      <c r="K4334" s="121">
        <v>2000000</v>
      </c>
      <c r="L4334" s="502">
        <v>800</v>
      </c>
      <c r="M4334" s="498" t="s">
        <v>4571</v>
      </c>
      <c r="N4334" s="503"/>
      <c r="O4334" s="498" t="s">
        <v>67</v>
      </c>
      <c r="P4334" s="498" t="s">
        <v>35</v>
      </c>
      <c r="Q4334" s="504" t="s">
        <v>6764</v>
      </c>
    </row>
    <row r="4335" spans="1:17" ht="22.5" customHeight="1" x14ac:dyDescent="0.2">
      <c r="A4335" s="508" t="s">
        <v>6767</v>
      </c>
      <c r="B4335" s="498" t="s">
        <v>6768</v>
      </c>
      <c r="C4335" s="499" t="s">
        <v>992</v>
      </c>
      <c r="D4335" s="499" t="s">
        <v>6760</v>
      </c>
      <c r="E4335" s="500" t="s">
        <v>6932</v>
      </c>
      <c r="F4335" s="501" t="s">
        <v>6933</v>
      </c>
      <c r="G4335" s="498">
        <v>30111601</v>
      </c>
      <c r="H4335" s="507" t="s">
        <v>6934</v>
      </c>
      <c r="I4335" s="498">
        <v>10</v>
      </c>
      <c r="J4335" s="498" t="s">
        <v>33</v>
      </c>
      <c r="K4335" s="121">
        <v>1050000</v>
      </c>
      <c r="L4335" s="502">
        <v>30</v>
      </c>
      <c r="M4335" s="498" t="s">
        <v>6935</v>
      </c>
      <c r="N4335" s="503"/>
      <c r="O4335" s="498" t="s">
        <v>67</v>
      </c>
      <c r="P4335" s="498" t="s">
        <v>35</v>
      </c>
      <c r="Q4335" s="504" t="s">
        <v>6764</v>
      </c>
    </row>
    <row r="4336" spans="1:17" ht="22.5" customHeight="1" x14ac:dyDescent="0.2">
      <c r="A4336" s="497" t="s">
        <v>6860</v>
      </c>
      <c r="B4336" s="498" t="s">
        <v>4565</v>
      </c>
      <c r="C4336" s="499" t="s">
        <v>992</v>
      </c>
      <c r="D4336" s="499" t="s">
        <v>6760</v>
      </c>
      <c r="E4336" s="500" t="s">
        <v>6932</v>
      </c>
      <c r="F4336" s="501" t="s">
        <v>6933</v>
      </c>
      <c r="G4336" s="498">
        <v>30111601</v>
      </c>
      <c r="H4336" s="513" t="s">
        <v>6936</v>
      </c>
      <c r="I4336" s="498">
        <v>16</v>
      </c>
      <c r="J4336" s="498" t="s">
        <v>33</v>
      </c>
      <c r="K4336" s="512">
        <v>400000</v>
      </c>
      <c r="L4336" s="502">
        <v>20</v>
      </c>
      <c r="M4336" s="498" t="s">
        <v>6935</v>
      </c>
      <c r="N4336" s="503"/>
      <c r="O4336" s="498" t="s">
        <v>67</v>
      </c>
      <c r="P4336" s="498" t="s">
        <v>35</v>
      </c>
      <c r="Q4336" s="504" t="s">
        <v>6764</v>
      </c>
    </row>
    <row r="4337" spans="1:17" ht="22.5" customHeight="1" x14ac:dyDescent="0.2">
      <c r="A4337" s="508" t="s">
        <v>6857</v>
      </c>
      <c r="B4337" s="498" t="s">
        <v>6858</v>
      </c>
      <c r="C4337" s="499" t="s">
        <v>992</v>
      </c>
      <c r="D4337" s="499" t="s">
        <v>6760</v>
      </c>
      <c r="E4337" s="500" t="s">
        <v>6937</v>
      </c>
      <c r="F4337" s="501"/>
      <c r="G4337" s="498">
        <v>49161504</v>
      </c>
      <c r="H4337" s="507" t="s">
        <v>6938</v>
      </c>
      <c r="I4337" s="498">
        <v>16</v>
      </c>
      <c r="J4337" s="498" t="s">
        <v>33</v>
      </c>
      <c r="K4337" s="121">
        <v>1985000</v>
      </c>
      <c r="L4337" s="502">
        <v>1</v>
      </c>
      <c r="M4337" s="498" t="s">
        <v>4571</v>
      </c>
      <c r="N4337" s="503"/>
      <c r="O4337" s="498" t="s">
        <v>67</v>
      </c>
      <c r="P4337" s="498" t="s">
        <v>35</v>
      </c>
      <c r="Q4337" s="504" t="s">
        <v>6764</v>
      </c>
    </row>
    <row r="4338" spans="1:17" ht="22.5" customHeight="1" x14ac:dyDescent="0.2">
      <c r="A4338" s="508" t="s">
        <v>6767</v>
      </c>
      <c r="B4338" s="498" t="s">
        <v>6768</v>
      </c>
      <c r="C4338" s="499" t="s">
        <v>992</v>
      </c>
      <c r="D4338" s="499" t="s">
        <v>6760</v>
      </c>
      <c r="E4338" s="500" t="s">
        <v>6939</v>
      </c>
      <c r="F4338" s="501" t="s">
        <v>6940</v>
      </c>
      <c r="G4338" s="498">
        <v>30102400</v>
      </c>
      <c r="H4338" s="507" t="s">
        <v>6941</v>
      </c>
      <c r="I4338" s="498">
        <v>10</v>
      </c>
      <c r="J4338" s="498" t="s">
        <v>33</v>
      </c>
      <c r="K4338" s="121">
        <v>2000000</v>
      </c>
      <c r="L4338" s="502">
        <v>40</v>
      </c>
      <c r="M4338" s="498" t="s">
        <v>4571</v>
      </c>
      <c r="N4338" s="503"/>
      <c r="O4338" s="498" t="s">
        <v>67</v>
      </c>
      <c r="P4338" s="498" t="s">
        <v>35</v>
      </c>
      <c r="Q4338" s="504" t="s">
        <v>6764</v>
      </c>
    </row>
    <row r="4339" spans="1:17" ht="22.5" customHeight="1" x14ac:dyDescent="0.2">
      <c r="A4339" s="508" t="s">
        <v>6767</v>
      </c>
      <c r="B4339" s="498" t="s">
        <v>6768</v>
      </c>
      <c r="C4339" s="499" t="s">
        <v>992</v>
      </c>
      <c r="D4339" s="499" t="s">
        <v>6760</v>
      </c>
      <c r="E4339" s="500" t="s">
        <v>6942</v>
      </c>
      <c r="F4339" s="501" t="s">
        <v>6943</v>
      </c>
      <c r="G4339" s="498"/>
      <c r="H4339" s="507" t="s">
        <v>6944</v>
      </c>
      <c r="I4339" s="498">
        <v>10</v>
      </c>
      <c r="J4339" s="498" t="s">
        <v>33</v>
      </c>
      <c r="K4339" s="121">
        <v>1500000</v>
      </c>
      <c r="L4339" s="502">
        <v>1</v>
      </c>
      <c r="M4339" s="498" t="s">
        <v>4571</v>
      </c>
      <c r="N4339" s="503"/>
      <c r="O4339" s="498" t="s">
        <v>80</v>
      </c>
      <c r="P4339" s="498" t="s">
        <v>901</v>
      </c>
      <c r="Q4339" s="514"/>
    </row>
    <row r="4340" spans="1:17" ht="22.5" customHeight="1" x14ac:dyDescent="0.2">
      <c r="A4340" s="508" t="s">
        <v>6767</v>
      </c>
      <c r="B4340" s="498" t="s">
        <v>6768</v>
      </c>
      <c r="C4340" s="499" t="s">
        <v>992</v>
      </c>
      <c r="D4340" s="499" t="s">
        <v>6760</v>
      </c>
      <c r="E4340" s="500" t="s">
        <v>6945</v>
      </c>
      <c r="F4340" s="501" t="s">
        <v>6946</v>
      </c>
      <c r="G4340" s="498"/>
      <c r="H4340" s="507" t="s">
        <v>6947</v>
      </c>
      <c r="I4340" s="498">
        <v>10</v>
      </c>
      <c r="J4340" s="498" t="s">
        <v>33</v>
      </c>
      <c r="K4340" s="121">
        <v>3000000</v>
      </c>
      <c r="L4340" s="502">
        <v>1</v>
      </c>
      <c r="M4340" s="498" t="s">
        <v>4571</v>
      </c>
      <c r="N4340" s="503"/>
      <c r="O4340" s="498" t="s">
        <v>80</v>
      </c>
      <c r="P4340" s="498" t="s">
        <v>901</v>
      </c>
      <c r="Q4340" s="514"/>
    </row>
    <row r="4341" spans="1:17" ht="25.5" x14ac:dyDescent="0.2">
      <c r="A4341" s="497" t="s">
        <v>6758</v>
      </c>
      <c r="B4341" s="498" t="s">
        <v>6759</v>
      </c>
      <c r="C4341" s="499" t="s">
        <v>992</v>
      </c>
      <c r="D4341" s="499" t="s">
        <v>6948</v>
      </c>
      <c r="E4341" s="500" t="s">
        <v>3179</v>
      </c>
      <c r="F4341" s="501" t="s">
        <v>6949</v>
      </c>
      <c r="G4341" s="510">
        <v>72153900</v>
      </c>
      <c r="H4341" s="505" t="s">
        <v>6950</v>
      </c>
      <c r="I4341" s="498">
        <v>10</v>
      </c>
      <c r="J4341" s="498" t="s">
        <v>33</v>
      </c>
      <c r="K4341" s="121">
        <v>600000000</v>
      </c>
      <c r="L4341" s="502">
        <v>1</v>
      </c>
      <c r="M4341" s="498" t="s">
        <v>6831</v>
      </c>
      <c r="N4341" s="503"/>
      <c r="O4341" s="498" t="s">
        <v>67</v>
      </c>
      <c r="P4341" s="498" t="s">
        <v>79</v>
      </c>
      <c r="Q4341" s="504" t="s">
        <v>6951</v>
      </c>
    </row>
    <row r="4342" spans="1:17" ht="27" customHeight="1" x14ac:dyDescent="0.2">
      <c r="A4342" s="497" t="s">
        <v>6758</v>
      </c>
      <c r="B4342" s="498" t="s">
        <v>6759</v>
      </c>
      <c r="C4342" s="499" t="s">
        <v>992</v>
      </c>
      <c r="D4342" s="499" t="s">
        <v>6948</v>
      </c>
      <c r="E4342" s="500" t="s">
        <v>3179</v>
      </c>
      <c r="F4342" s="501" t="s">
        <v>6949</v>
      </c>
      <c r="G4342" s="510">
        <v>72153900</v>
      </c>
      <c r="H4342" s="505" t="s">
        <v>6952</v>
      </c>
      <c r="I4342" s="498">
        <v>10</v>
      </c>
      <c r="J4342" s="498" t="s">
        <v>33</v>
      </c>
      <c r="K4342" s="121">
        <v>200000000</v>
      </c>
      <c r="L4342" s="502">
        <v>1</v>
      </c>
      <c r="M4342" s="498" t="s">
        <v>6831</v>
      </c>
      <c r="N4342" s="503"/>
      <c r="O4342" s="498" t="s">
        <v>67</v>
      </c>
      <c r="P4342" s="498" t="s">
        <v>79</v>
      </c>
      <c r="Q4342" s="504" t="s">
        <v>6951</v>
      </c>
    </row>
    <row r="4343" spans="1:17" ht="25.5" x14ac:dyDescent="0.2">
      <c r="A4343" s="497" t="s">
        <v>6758</v>
      </c>
      <c r="B4343" s="498" t="s">
        <v>6759</v>
      </c>
      <c r="C4343" s="499" t="s">
        <v>992</v>
      </c>
      <c r="D4343" s="499" t="s">
        <v>6948</v>
      </c>
      <c r="E4343" s="500" t="s">
        <v>3179</v>
      </c>
      <c r="F4343" s="501" t="s">
        <v>6949</v>
      </c>
      <c r="G4343" s="510">
        <v>72153900</v>
      </c>
      <c r="H4343" s="505" t="s">
        <v>6953</v>
      </c>
      <c r="I4343" s="498">
        <v>10</v>
      </c>
      <c r="J4343" s="498" t="s">
        <v>33</v>
      </c>
      <c r="K4343" s="121">
        <v>200000000</v>
      </c>
      <c r="L4343" s="502">
        <v>1</v>
      </c>
      <c r="M4343" s="498" t="s">
        <v>6831</v>
      </c>
      <c r="N4343" s="503"/>
      <c r="O4343" s="498" t="s">
        <v>67</v>
      </c>
      <c r="P4343" s="498" t="s">
        <v>79</v>
      </c>
      <c r="Q4343" s="504" t="s">
        <v>6951</v>
      </c>
    </row>
    <row r="4344" spans="1:17" ht="38.25" x14ac:dyDescent="0.2">
      <c r="A4344" s="497" t="s">
        <v>6767</v>
      </c>
      <c r="B4344" s="498" t="s">
        <v>6768</v>
      </c>
      <c r="C4344" s="499" t="s">
        <v>992</v>
      </c>
      <c r="D4344" s="499" t="s">
        <v>6948</v>
      </c>
      <c r="E4344" s="500" t="s">
        <v>3179</v>
      </c>
      <c r="F4344" s="501" t="s">
        <v>6949</v>
      </c>
      <c r="G4344" s="510">
        <v>72153900</v>
      </c>
      <c r="H4344" s="505" t="s">
        <v>6954</v>
      </c>
      <c r="I4344" s="498">
        <v>10</v>
      </c>
      <c r="J4344" s="498" t="s">
        <v>33</v>
      </c>
      <c r="K4344" s="121">
        <v>100000000</v>
      </c>
      <c r="L4344" s="502">
        <v>1</v>
      </c>
      <c r="M4344" s="498" t="s">
        <v>6831</v>
      </c>
      <c r="N4344" s="503"/>
      <c r="O4344" s="498" t="s">
        <v>67</v>
      </c>
      <c r="P4344" s="498" t="s">
        <v>79</v>
      </c>
      <c r="Q4344" s="504" t="s">
        <v>6951</v>
      </c>
    </row>
    <row r="4345" spans="1:17" ht="25.5" x14ac:dyDescent="0.2">
      <c r="A4345" s="497" t="s">
        <v>6767</v>
      </c>
      <c r="B4345" s="498" t="s">
        <v>6768</v>
      </c>
      <c r="C4345" s="499" t="s">
        <v>992</v>
      </c>
      <c r="D4345" s="499" t="s">
        <v>6948</v>
      </c>
      <c r="E4345" s="500" t="s">
        <v>3179</v>
      </c>
      <c r="F4345" s="501" t="s">
        <v>6949</v>
      </c>
      <c r="G4345" s="510">
        <v>72153900</v>
      </c>
      <c r="H4345" s="505" t="s">
        <v>6955</v>
      </c>
      <c r="I4345" s="498">
        <v>10</v>
      </c>
      <c r="J4345" s="498" t="s">
        <v>33</v>
      </c>
      <c r="K4345" s="121">
        <v>200000000</v>
      </c>
      <c r="L4345" s="502">
        <v>1</v>
      </c>
      <c r="M4345" s="498" t="s">
        <v>6831</v>
      </c>
      <c r="N4345" s="503"/>
      <c r="O4345" s="498" t="s">
        <v>67</v>
      </c>
      <c r="P4345" s="498" t="s">
        <v>79</v>
      </c>
      <c r="Q4345" s="504" t="s">
        <v>6951</v>
      </c>
    </row>
    <row r="4346" spans="1:17" ht="25.5" x14ac:dyDescent="0.2">
      <c r="A4346" s="497" t="s">
        <v>6767</v>
      </c>
      <c r="B4346" s="498" t="s">
        <v>6768</v>
      </c>
      <c r="C4346" s="499" t="s">
        <v>992</v>
      </c>
      <c r="D4346" s="499" t="s">
        <v>6948</v>
      </c>
      <c r="E4346" s="500" t="s">
        <v>3179</v>
      </c>
      <c r="F4346" s="501" t="s">
        <v>6949</v>
      </c>
      <c r="G4346" s="510">
        <v>72153900</v>
      </c>
      <c r="H4346" s="505" t="s">
        <v>6956</v>
      </c>
      <c r="I4346" s="498">
        <v>10</v>
      </c>
      <c r="J4346" s="498" t="s">
        <v>33</v>
      </c>
      <c r="K4346" s="121">
        <v>200000000</v>
      </c>
      <c r="L4346" s="502">
        <v>1</v>
      </c>
      <c r="M4346" s="498" t="s">
        <v>6831</v>
      </c>
      <c r="N4346" s="503"/>
      <c r="O4346" s="498" t="s">
        <v>67</v>
      </c>
      <c r="P4346" s="498" t="s">
        <v>79</v>
      </c>
      <c r="Q4346" s="504" t="s">
        <v>6951</v>
      </c>
    </row>
    <row r="4347" spans="1:17" ht="25.5" x14ac:dyDescent="0.2">
      <c r="A4347" s="497" t="s">
        <v>6751</v>
      </c>
      <c r="B4347" s="498" t="s">
        <v>484</v>
      </c>
      <c r="C4347" s="499" t="s">
        <v>6752</v>
      </c>
      <c r="D4347" s="499" t="s">
        <v>6753</v>
      </c>
      <c r="E4347" s="500" t="s">
        <v>3179</v>
      </c>
      <c r="F4347" s="501" t="s">
        <v>6949</v>
      </c>
      <c r="G4347" s="510">
        <v>72153900</v>
      </c>
      <c r="H4347" s="505" t="s">
        <v>6957</v>
      </c>
      <c r="I4347" s="498">
        <v>10</v>
      </c>
      <c r="J4347" s="498" t="s">
        <v>33</v>
      </c>
      <c r="K4347" s="121">
        <v>52000000</v>
      </c>
      <c r="L4347" s="502">
        <v>1</v>
      </c>
      <c r="M4347" s="498" t="s">
        <v>6831</v>
      </c>
      <c r="N4347" s="503"/>
      <c r="O4347" s="498" t="s">
        <v>67</v>
      </c>
      <c r="P4347" s="498" t="s">
        <v>79</v>
      </c>
      <c r="Q4347" s="504" t="s">
        <v>6951</v>
      </c>
    </row>
    <row r="4348" spans="1:17" ht="25.5" x14ac:dyDescent="0.2">
      <c r="A4348" s="497" t="s">
        <v>6772</v>
      </c>
      <c r="B4348" s="498" t="s">
        <v>6773</v>
      </c>
      <c r="C4348" s="499" t="s">
        <v>6774</v>
      </c>
      <c r="D4348" s="499" t="s">
        <v>6760</v>
      </c>
      <c r="E4348" s="500" t="s">
        <v>3179</v>
      </c>
      <c r="F4348" s="501" t="s">
        <v>6949</v>
      </c>
      <c r="G4348" s="510">
        <v>72153900</v>
      </c>
      <c r="H4348" s="505" t="s">
        <v>6958</v>
      </c>
      <c r="I4348" s="498">
        <v>10</v>
      </c>
      <c r="J4348" s="498" t="s">
        <v>33</v>
      </c>
      <c r="K4348" s="121">
        <v>90000000</v>
      </c>
      <c r="L4348" s="502">
        <v>1</v>
      </c>
      <c r="M4348" s="498" t="s">
        <v>6831</v>
      </c>
      <c r="N4348" s="503"/>
      <c r="O4348" s="498" t="s">
        <v>67</v>
      </c>
      <c r="P4348" s="498" t="s">
        <v>79</v>
      </c>
      <c r="Q4348" s="504" t="s">
        <v>6951</v>
      </c>
    </row>
    <row r="4349" spans="1:17" ht="38.25" x14ac:dyDescent="0.2">
      <c r="A4349" s="497" t="s">
        <v>6959</v>
      </c>
      <c r="B4349" s="498" t="s">
        <v>6960</v>
      </c>
      <c r="C4349" s="499" t="s">
        <v>992</v>
      </c>
      <c r="D4349" s="499" t="s">
        <v>6948</v>
      </c>
      <c r="E4349" s="500" t="s">
        <v>3179</v>
      </c>
      <c r="F4349" s="501" t="s">
        <v>6949</v>
      </c>
      <c r="G4349" s="510">
        <v>72153900</v>
      </c>
      <c r="H4349" s="511" t="s">
        <v>6961</v>
      </c>
      <c r="I4349" s="498">
        <v>16</v>
      </c>
      <c r="J4349" s="498" t="s">
        <v>33</v>
      </c>
      <c r="K4349" s="121">
        <v>100000000</v>
      </c>
      <c r="L4349" s="502">
        <v>1</v>
      </c>
      <c r="M4349" s="498" t="s">
        <v>6831</v>
      </c>
      <c r="N4349" s="503"/>
      <c r="O4349" s="498" t="s">
        <v>67</v>
      </c>
      <c r="P4349" s="498" t="s">
        <v>79</v>
      </c>
      <c r="Q4349" s="504" t="s">
        <v>6951</v>
      </c>
    </row>
    <row r="4350" spans="1:17" ht="29.25" customHeight="1" x14ac:dyDescent="0.2">
      <c r="A4350" s="497" t="s">
        <v>6758</v>
      </c>
      <c r="B4350" s="498" t="s">
        <v>6759</v>
      </c>
      <c r="C4350" s="501" t="s">
        <v>6842</v>
      </c>
      <c r="D4350" s="499" t="s">
        <v>6843</v>
      </c>
      <c r="E4350" s="500" t="s">
        <v>6962</v>
      </c>
      <c r="F4350" s="501" t="s">
        <v>3725</v>
      </c>
      <c r="G4350" s="510">
        <v>78102203</v>
      </c>
      <c r="H4350" s="505" t="s">
        <v>6963</v>
      </c>
      <c r="I4350" s="498">
        <v>10</v>
      </c>
      <c r="J4350" s="498" t="s">
        <v>33</v>
      </c>
      <c r="K4350" s="121">
        <f>5666667+50000</f>
        <v>5716667</v>
      </c>
      <c r="L4350" s="502">
        <v>1</v>
      </c>
      <c r="M4350" s="498" t="s">
        <v>6831</v>
      </c>
      <c r="N4350" s="503"/>
      <c r="O4350" s="498" t="s">
        <v>67</v>
      </c>
      <c r="P4350" s="498" t="s">
        <v>36</v>
      </c>
      <c r="Q4350" s="504" t="s">
        <v>6764</v>
      </c>
    </row>
    <row r="4351" spans="1:17" ht="29.25" customHeight="1" x14ac:dyDescent="0.2">
      <c r="A4351" s="497" t="s">
        <v>6758</v>
      </c>
      <c r="B4351" s="498" t="s">
        <v>6759</v>
      </c>
      <c r="C4351" s="501" t="s">
        <v>6842</v>
      </c>
      <c r="D4351" s="499" t="s">
        <v>6843</v>
      </c>
      <c r="E4351" s="500" t="s">
        <v>6962</v>
      </c>
      <c r="F4351" s="501" t="s">
        <v>3725</v>
      </c>
      <c r="G4351" s="510">
        <v>78102203</v>
      </c>
      <c r="H4351" s="505" t="s">
        <v>6964</v>
      </c>
      <c r="I4351" s="498">
        <v>10</v>
      </c>
      <c r="J4351" s="498" t="s">
        <v>33</v>
      </c>
      <c r="K4351" s="121">
        <v>2333333</v>
      </c>
      <c r="L4351" s="502">
        <v>1</v>
      </c>
      <c r="M4351" s="498" t="s">
        <v>6831</v>
      </c>
      <c r="N4351" s="503"/>
      <c r="O4351" s="498" t="s">
        <v>80</v>
      </c>
      <c r="P4351" s="498" t="s">
        <v>2761</v>
      </c>
      <c r="Q4351" s="504" t="s">
        <v>6764</v>
      </c>
    </row>
    <row r="4352" spans="1:17" ht="33.75" customHeight="1" x14ac:dyDescent="0.2">
      <c r="A4352" s="497" t="s">
        <v>6758</v>
      </c>
      <c r="B4352" s="498" t="s">
        <v>6759</v>
      </c>
      <c r="C4352" s="499" t="s">
        <v>6842</v>
      </c>
      <c r="D4352" s="499" t="s">
        <v>6843</v>
      </c>
      <c r="E4352" s="500" t="s">
        <v>6962</v>
      </c>
      <c r="F4352" s="501" t="s">
        <v>3725</v>
      </c>
      <c r="G4352" s="510">
        <v>78102203</v>
      </c>
      <c r="H4352" s="505" t="s">
        <v>6965</v>
      </c>
      <c r="I4352" s="498">
        <v>10</v>
      </c>
      <c r="J4352" s="498" t="s">
        <v>230</v>
      </c>
      <c r="K4352" s="121">
        <v>4900000</v>
      </c>
      <c r="L4352" s="502">
        <v>1</v>
      </c>
      <c r="M4352" s="498" t="s">
        <v>6831</v>
      </c>
      <c r="N4352" s="503"/>
      <c r="O4352" s="498" t="s">
        <v>127</v>
      </c>
      <c r="P4352" s="498" t="s">
        <v>127</v>
      </c>
      <c r="Q4352" s="504" t="s">
        <v>6757</v>
      </c>
    </row>
    <row r="4353" spans="1:17" ht="33.75" customHeight="1" x14ac:dyDescent="0.2">
      <c r="A4353" s="497" t="s">
        <v>6767</v>
      </c>
      <c r="B4353" s="498" t="s">
        <v>6768</v>
      </c>
      <c r="C4353" s="499" t="s">
        <v>6842</v>
      </c>
      <c r="D4353" s="499" t="s">
        <v>6853</v>
      </c>
      <c r="E4353" s="500" t="s">
        <v>6962</v>
      </c>
      <c r="F4353" s="501" t="s">
        <v>3725</v>
      </c>
      <c r="G4353" s="510">
        <v>78102203</v>
      </c>
      <c r="H4353" s="505" t="s">
        <v>6966</v>
      </c>
      <c r="I4353" s="498">
        <v>10</v>
      </c>
      <c r="J4353" s="498" t="s">
        <v>230</v>
      </c>
      <c r="K4353" s="121">
        <v>6000000</v>
      </c>
      <c r="L4353" s="502">
        <v>1</v>
      </c>
      <c r="M4353" s="498" t="s">
        <v>6831</v>
      </c>
      <c r="N4353" s="503"/>
      <c r="O4353" s="498" t="s">
        <v>127</v>
      </c>
      <c r="P4353" s="498" t="s">
        <v>127</v>
      </c>
      <c r="Q4353" s="504" t="s">
        <v>6757</v>
      </c>
    </row>
    <row r="4354" spans="1:17" ht="33.75" customHeight="1" x14ac:dyDescent="0.2">
      <c r="A4354" s="497" t="s">
        <v>6767</v>
      </c>
      <c r="B4354" s="498" t="s">
        <v>6768</v>
      </c>
      <c r="C4354" s="499" t="s">
        <v>6842</v>
      </c>
      <c r="D4354" s="499" t="s">
        <v>6853</v>
      </c>
      <c r="E4354" s="500" t="s">
        <v>6962</v>
      </c>
      <c r="F4354" s="501" t="s">
        <v>3725</v>
      </c>
      <c r="G4354" s="510">
        <v>78102203</v>
      </c>
      <c r="H4354" s="505" t="s">
        <v>6967</v>
      </c>
      <c r="I4354" s="498">
        <v>10</v>
      </c>
      <c r="J4354" s="498" t="s">
        <v>33</v>
      </c>
      <c r="K4354" s="121">
        <f>5891667-50000</f>
        <v>5841667</v>
      </c>
      <c r="L4354" s="502">
        <v>1</v>
      </c>
      <c r="M4354" s="498" t="s">
        <v>6831</v>
      </c>
      <c r="N4354" s="503"/>
      <c r="O4354" s="498" t="s">
        <v>67</v>
      </c>
      <c r="P4354" s="498" t="s">
        <v>36</v>
      </c>
      <c r="Q4354" s="504" t="s">
        <v>6764</v>
      </c>
    </row>
    <row r="4355" spans="1:17" ht="33.75" customHeight="1" x14ac:dyDescent="0.2">
      <c r="A4355" s="497" t="s">
        <v>6767</v>
      </c>
      <c r="B4355" s="498" t="s">
        <v>6768</v>
      </c>
      <c r="C4355" s="499" t="s">
        <v>6842</v>
      </c>
      <c r="D4355" s="499" t="s">
        <v>6853</v>
      </c>
      <c r="E4355" s="500" t="s">
        <v>6962</v>
      </c>
      <c r="F4355" s="501" t="s">
        <v>3725</v>
      </c>
      <c r="G4355" s="510">
        <v>78102203</v>
      </c>
      <c r="H4355" s="505" t="s">
        <v>6968</v>
      </c>
      <c r="I4355" s="498">
        <v>10</v>
      </c>
      <c r="J4355" s="498" t="s">
        <v>33</v>
      </c>
      <c r="K4355" s="121">
        <v>2158333</v>
      </c>
      <c r="L4355" s="502">
        <v>1</v>
      </c>
      <c r="M4355" s="498" t="s">
        <v>6831</v>
      </c>
      <c r="N4355" s="503"/>
      <c r="O4355" s="498" t="s">
        <v>80</v>
      </c>
      <c r="P4355" s="498" t="s">
        <v>2761</v>
      </c>
      <c r="Q4355" s="504" t="s">
        <v>6764</v>
      </c>
    </row>
    <row r="4356" spans="1:17" ht="33.75" customHeight="1" x14ac:dyDescent="0.2">
      <c r="A4356" s="497" t="s">
        <v>6772</v>
      </c>
      <c r="B4356" s="498" t="s">
        <v>6773</v>
      </c>
      <c r="C4356" s="499" t="s">
        <v>6774</v>
      </c>
      <c r="D4356" s="499" t="s">
        <v>6760</v>
      </c>
      <c r="E4356" s="500" t="s">
        <v>6962</v>
      </c>
      <c r="F4356" s="501" t="s">
        <v>3725</v>
      </c>
      <c r="G4356" s="510">
        <v>78102203</v>
      </c>
      <c r="H4356" s="505" t="s">
        <v>6965</v>
      </c>
      <c r="I4356" s="498">
        <v>10</v>
      </c>
      <c r="J4356" s="498" t="s">
        <v>230</v>
      </c>
      <c r="K4356" s="121">
        <v>700000</v>
      </c>
      <c r="L4356" s="502">
        <v>1</v>
      </c>
      <c r="M4356" s="498" t="s">
        <v>6831</v>
      </c>
      <c r="N4356" s="503"/>
      <c r="O4356" s="498" t="s">
        <v>127</v>
      </c>
      <c r="P4356" s="498" t="s">
        <v>127</v>
      </c>
      <c r="Q4356" s="504" t="s">
        <v>6757</v>
      </c>
    </row>
    <row r="4357" spans="1:17" ht="33.75" customHeight="1" x14ac:dyDescent="0.2">
      <c r="A4357" s="497" t="s">
        <v>6772</v>
      </c>
      <c r="B4357" s="498" t="s">
        <v>6773</v>
      </c>
      <c r="C4357" s="499" t="s">
        <v>6774</v>
      </c>
      <c r="D4357" s="499" t="s">
        <v>6760</v>
      </c>
      <c r="E4357" s="500" t="s">
        <v>6962</v>
      </c>
      <c r="F4357" s="501" t="s">
        <v>3725</v>
      </c>
      <c r="G4357" s="510">
        <v>78102203</v>
      </c>
      <c r="H4357" s="505" t="s">
        <v>6963</v>
      </c>
      <c r="I4357" s="498">
        <v>10</v>
      </c>
      <c r="J4357" s="498" t="s">
        <v>33</v>
      </c>
      <c r="K4357" s="121">
        <v>966667</v>
      </c>
      <c r="L4357" s="502">
        <v>1</v>
      </c>
      <c r="M4357" s="498" t="s">
        <v>6831</v>
      </c>
      <c r="N4357" s="503"/>
      <c r="O4357" s="498" t="s">
        <v>67</v>
      </c>
      <c r="P4357" s="498" t="s">
        <v>36</v>
      </c>
      <c r="Q4357" s="504" t="s">
        <v>6764</v>
      </c>
    </row>
    <row r="4358" spans="1:17" ht="33.75" customHeight="1" x14ac:dyDescent="0.2">
      <c r="A4358" s="497" t="s">
        <v>6772</v>
      </c>
      <c r="B4358" s="498" t="s">
        <v>6773</v>
      </c>
      <c r="C4358" s="499" t="s">
        <v>6774</v>
      </c>
      <c r="D4358" s="499" t="s">
        <v>6760</v>
      </c>
      <c r="E4358" s="500" t="s">
        <v>6962</v>
      </c>
      <c r="F4358" s="501" t="s">
        <v>3725</v>
      </c>
      <c r="G4358" s="510">
        <v>78102203</v>
      </c>
      <c r="H4358" s="505" t="s">
        <v>6964</v>
      </c>
      <c r="I4358" s="498">
        <v>10</v>
      </c>
      <c r="J4358" s="498" t="s">
        <v>33</v>
      </c>
      <c r="K4358" s="121">
        <v>333333</v>
      </c>
      <c r="L4358" s="502">
        <v>1</v>
      </c>
      <c r="M4358" s="498" t="s">
        <v>6831</v>
      </c>
      <c r="N4358" s="503"/>
      <c r="O4358" s="498" t="s">
        <v>80</v>
      </c>
      <c r="P4358" s="498" t="s">
        <v>2761</v>
      </c>
      <c r="Q4358" s="504" t="s">
        <v>6764</v>
      </c>
    </row>
    <row r="4359" spans="1:17" ht="32.25" customHeight="1" x14ac:dyDescent="0.2">
      <c r="A4359" s="497" t="s">
        <v>6758</v>
      </c>
      <c r="B4359" s="498" t="s">
        <v>6759</v>
      </c>
      <c r="C4359" s="499" t="s">
        <v>992</v>
      </c>
      <c r="D4359" s="499" t="s">
        <v>6948</v>
      </c>
      <c r="E4359" s="500" t="s">
        <v>6969</v>
      </c>
      <c r="F4359" s="501" t="s">
        <v>6970</v>
      </c>
      <c r="G4359" s="510">
        <v>83101804</v>
      </c>
      <c r="H4359" s="505" t="s">
        <v>6971</v>
      </c>
      <c r="I4359" s="498">
        <v>10</v>
      </c>
      <c r="J4359" s="498" t="s">
        <v>33</v>
      </c>
      <c r="K4359" s="121">
        <v>3128150000</v>
      </c>
      <c r="L4359" s="502">
        <v>1</v>
      </c>
      <c r="M4359" s="498" t="s">
        <v>6831</v>
      </c>
      <c r="N4359" s="503"/>
      <c r="O4359" s="498" t="s">
        <v>127</v>
      </c>
      <c r="P4359" s="498" t="s">
        <v>127</v>
      </c>
      <c r="Q4359" s="504" t="s">
        <v>2986</v>
      </c>
    </row>
    <row r="4360" spans="1:17" ht="24" customHeight="1" x14ac:dyDescent="0.2">
      <c r="A4360" s="497" t="s">
        <v>6758</v>
      </c>
      <c r="B4360" s="498" t="s">
        <v>6759</v>
      </c>
      <c r="C4360" s="499" t="s">
        <v>992</v>
      </c>
      <c r="D4360" s="499" t="s">
        <v>6948</v>
      </c>
      <c r="E4360" s="500" t="s">
        <v>6969</v>
      </c>
      <c r="F4360" s="501" t="s">
        <v>6970</v>
      </c>
      <c r="G4360" s="510">
        <v>83101807</v>
      </c>
      <c r="H4360" s="505" t="s">
        <v>6972</v>
      </c>
      <c r="I4360" s="498">
        <v>10</v>
      </c>
      <c r="J4360" s="498" t="s">
        <v>33</v>
      </c>
      <c r="K4360" s="121">
        <v>2200000</v>
      </c>
      <c r="L4360" s="502">
        <v>1</v>
      </c>
      <c r="M4360" s="498" t="s">
        <v>6831</v>
      </c>
      <c r="N4360" s="503"/>
      <c r="O4360" s="498" t="s">
        <v>127</v>
      </c>
      <c r="P4360" s="498" t="s">
        <v>127</v>
      </c>
      <c r="Q4360" s="504" t="s">
        <v>2986</v>
      </c>
    </row>
    <row r="4361" spans="1:17" ht="24" customHeight="1" x14ac:dyDescent="0.2">
      <c r="A4361" s="497" t="s">
        <v>6973</v>
      </c>
      <c r="B4361" s="498" t="s">
        <v>6974</v>
      </c>
      <c r="C4361" s="499" t="s">
        <v>6975</v>
      </c>
      <c r="D4361" s="499" t="s">
        <v>6753</v>
      </c>
      <c r="E4361" s="500" t="s">
        <v>6969</v>
      </c>
      <c r="F4361" s="501" t="s">
        <v>6970</v>
      </c>
      <c r="G4361" s="510">
        <v>83101804</v>
      </c>
      <c r="H4361" s="505" t="s">
        <v>6976</v>
      </c>
      <c r="I4361" s="498">
        <v>10</v>
      </c>
      <c r="J4361" s="498" t="s">
        <v>33</v>
      </c>
      <c r="K4361" s="121">
        <v>23000000</v>
      </c>
      <c r="L4361" s="502">
        <v>1</v>
      </c>
      <c r="M4361" s="498" t="s">
        <v>6831</v>
      </c>
      <c r="N4361" s="503"/>
      <c r="O4361" s="498" t="s">
        <v>127</v>
      </c>
      <c r="P4361" s="498" t="s">
        <v>127</v>
      </c>
      <c r="Q4361" s="504" t="s">
        <v>2986</v>
      </c>
    </row>
    <row r="4362" spans="1:17" ht="24" customHeight="1" x14ac:dyDescent="0.2">
      <c r="A4362" s="497" t="s">
        <v>6767</v>
      </c>
      <c r="B4362" s="498" t="s">
        <v>6768</v>
      </c>
      <c r="C4362" s="499" t="s">
        <v>992</v>
      </c>
      <c r="D4362" s="499" t="s">
        <v>6948</v>
      </c>
      <c r="E4362" s="500" t="s">
        <v>6969</v>
      </c>
      <c r="F4362" s="501" t="s">
        <v>6970</v>
      </c>
      <c r="G4362" s="510">
        <v>83101804</v>
      </c>
      <c r="H4362" s="505" t="s">
        <v>6977</v>
      </c>
      <c r="I4362" s="498">
        <v>10</v>
      </c>
      <c r="J4362" s="498" t="s">
        <v>33</v>
      </c>
      <c r="K4362" s="121">
        <v>1730000000</v>
      </c>
      <c r="L4362" s="502">
        <v>1</v>
      </c>
      <c r="M4362" s="498" t="s">
        <v>6831</v>
      </c>
      <c r="N4362" s="503"/>
      <c r="O4362" s="498" t="s">
        <v>127</v>
      </c>
      <c r="P4362" s="498" t="s">
        <v>127</v>
      </c>
      <c r="Q4362" s="504" t="s">
        <v>2986</v>
      </c>
    </row>
    <row r="4363" spans="1:17" ht="24" customHeight="1" x14ac:dyDescent="0.2">
      <c r="A4363" s="497" t="s">
        <v>6978</v>
      </c>
      <c r="B4363" s="498" t="s">
        <v>6979</v>
      </c>
      <c r="C4363" s="499" t="s">
        <v>6975</v>
      </c>
      <c r="D4363" s="499" t="s">
        <v>6753</v>
      </c>
      <c r="E4363" s="500" t="s">
        <v>6969</v>
      </c>
      <c r="F4363" s="501" t="s">
        <v>6970</v>
      </c>
      <c r="G4363" s="510">
        <v>83101804</v>
      </c>
      <c r="H4363" s="505" t="s">
        <v>6980</v>
      </c>
      <c r="I4363" s="498">
        <v>10</v>
      </c>
      <c r="J4363" s="498" t="s">
        <v>33</v>
      </c>
      <c r="K4363" s="121">
        <v>33000000</v>
      </c>
      <c r="L4363" s="502">
        <v>1</v>
      </c>
      <c r="M4363" s="498" t="s">
        <v>6831</v>
      </c>
      <c r="N4363" s="503"/>
      <c r="O4363" s="498" t="s">
        <v>127</v>
      </c>
      <c r="P4363" s="498" t="s">
        <v>127</v>
      </c>
      <c r="Q4363" s="504" t="s">
        <v>2986</v>
      </c>
    </row>
    <row r="4364" spans="1:17" ht="24" customHeight="1" x14ac:dyDescent="0.2">
      <c r="A4364" s="497" t="s">
        <v>6772</v>
      </c>
      <c r="B4364" s="498" t="s">
        <v>6773</v>
      </c>
      <c r="C4364" s="499" t="s">
        <v>6774</v>
      </c>
      <c r="D4364" s="499" t="s">
        <v>6760</v>
      </c>
      <c r="E4364" s="500" t="s">
        <v>6969</v>
      </c>
      <c r="F4364" s="501" t="s">
        <v>6970</v>
      </c>
      <c r="G4364" s="510">
        <v>83101807</v>
      </c>
      <c r="H4364" s="505" t="s">
        <v>6981</v>
      </c>
      <c r="I4364" s="498">
        <v>10</v>
      </c>
      <c r="J4364" s="498" t="s">
        <v>33</v>
      </c>
      <c r="K4364" s="121">
        <v>600000</v>
      </c>
      <c r="L4364" s="502">
        <v>1</v>
      </c>
      <c r="M4364" s="498" t="s">
        <v>6831</v>
      </c>
      <c r="N4364" s="503"/>
      <c r="O4364" s="498" t="s">
        <v>127</v>
      </c>
      <c r="P4364" s="498" t="s">
        <v>127</v>
      </c>
      <c r="Q4364" s="504" t="s">
        <v>2986</v>
      </c>
    </row>
    <row r="4365" spans="1:17" ht="24" customHeight="1" x14ac:dyDescent="0.2">
      <c r="A4365" s="508" t="s">
        <v>6857</v>
      </c>
      <c r="B4365" s="498" t="s">
        <v>6858</v>
      </c>
      <c r="C4365" s="499" t="s">
        <v>992</v>
      </c>
      <c r="D4365" s="499" t="s">
        <v>6948</v>
      </c>
      <c r="E4365" s="500" t="s">
        <v>6969</v>
      </c>
      <c r="F4365" s="501" t="s">
        <v>6970</v>
      </c>
      <c r="G4365" s="510">
        <v>83101804</v>
      </c>
      <c r="H4365" s="505" t="s">
        <v>6971</v>
      </c>
      <c r="I4365" s="498">
        <v>10</v>
      </c>
      <c r="J4365" s="498" t="s">
        <v>33</v>
      </c>
      <c r="K4365" s="121">
        <v>50500000</v>
      </c>
      <c r="L4365" s="502">
        <v>1</v>
      </c>
      <c r="M4365" s="498" t="s">
        <v>6831</v>
      </c>
      <c r="N4365" s="503"/>
      <c r="O4365" s="498" t="s">
        <v>127</v>
      </c>
      <c r="P4365" s="498" t="s">
        <v>127</v>
      </c>
      <c r="Q4365" s="504" t="s">
        <v>2986</v>
      </c>
    </row>
    <row r="4366" spans="1:17" ht="24" customHeight="1" x14ac:dyDescent="0.2">
      <c r="A4366" s="508" t="s">
        <v>6860</v>
      </c>
      <c r="B4366" s="498" t="s">
        <v>4565</v>
      </c>
      <c r="C4366" s="499" t="s">
        <v>992</v>
      </c>
      <c r="D4366" s="499" t="s">
        <v>6948</v>
      </c>
      <c r="E4366" s="500" t="s">
        <v>6969</v>
      </c>
      <c r="F4366" s="501" t="s">
        <v>6970</v>
      </c>
      <c r="G4366" s="510">
        <v>83101804</v>
      </c>
      <c r="H4366" s="505" t="s">
        <v>6971</v>
      </c>
      <c r="I4366" s="498">
        <v>10</v>
      </c>
      <c r="J4366" s="498" t="s">
        <v>33</v>
      </c>
      <c r="K4366" s="121">
        <v>111000000</v>
      </c>
      <c r="L4366" s="502">
        <v>1</v>
      </c>
      <c r="M4366" s="498" t="s">
        <v>6831</v>
      </c>
      <c r="N4366" s="503"/>
      <c r="O4366" s="498" t="s">
        <v>127</v>
      </c>
      <c r="P4366" s="498" t="s">
        <v>127</v>
      </c>
      <c r="Q4366" s="504" t="s">
        <v>2986</v>
      </c>
    </row>
    <row r="4367" spans="1:17" ht="30.75" customHeight="1" x14ac:dyDescent="0.2">
      <c r="A4367" s="497" t="s">
        <v>6758</v>
      </c>
      <c r="B4367" s="498" t="s">
        <v>6759</v>
      </c>
      <c r="C4367" s="499" t="s">
        <v>992</v>
      </c>
      <c r="D4367" s="499" t="s">
        <v>6948</v>
      </c>
      <c r="E4367" s="500" t="s">
        <v>6982</v>
      </c>
      <c r="F4367" s="501" t="s">
        <v>6983</v>
      </c>
      <c r="G4367" s="510">
        <v>83101500</v>
      </c>
      <c r="H4367" s="505" t="s">
        <v>6984</v>
      </c>
      <c r="I4367" s="498">
        <v>10</v>
      </c>
      <c r="J4367" s="498" t="s">
        <v>33</v>
      </c>
      <c r="K4367" s="121">
        <v>457000000</v>
      </c>
      <c r="L4367" s="502">
        <v>1</v>
      </c>
      <c r="M4367" s="498" t="s">
        <v>6831</v>
      </c>
      <c r="N4367" s="503"/>
      <c r="O4367" s="498" t="s">
        <v>127</v>
      </c>
      <c r="P4367" s="498" t="s">
        <v>127</v>
      </c>
      <c r="Q4367" s="504" t="s">
        <v>2986</v>
      </c>
    </row>
    <row r="4368" spans="1:17" ht="30.75" customHeight="1" x14ac:dyDescent="0.2">
      <c r="A4368" s="508" t="s">
        <v>6767</v>
      </c>
      <c r="B4368" s="498" t="s">
        <v>6768</v>
      </c>
      <c r="C4368" s="499" t="s">
        <v>992</v>
      </c>
      <c r="D4368" s="499" t="s">
        <v>6948</v>
      </c>
      <c r="E4368" s="500" t="s">
        <v>6982</v>
      </c>
      <c r="F4368" s="501" t="s">
        <v>6983</v>
      </c>
      <c r="G4368" s="510">
        <v>83101500</v>
      </c>
      <c r="H4368" s="505" t="s">
        <v>12861</v>
      </c>
      <c r="I4368" s="498">
        <v>10</v>
      </c>
      <c r="J4368" s="498" t="s">
        <v>33</v>
      </c>
      <c r="K4368" s="121">
        <v>95000000</v>
      </c>
      <c r="L4368" s="502">
        <v>1</v>
      </c>
      <c r="M4368" s="498" t="s">
        <v>6831</v>
      </c>
      <c r="N4368" s="503"/>
      <c r="O4368" s="498" t="s">
        <v>127</v>
      </c>
      <c r="P4368" s="498" t="s">
        <v>127</v>
      </c>
      <c r="Q4368" s="504" t="s">
        <v>2986</v>
      </c>
    </row>
    <row r="4369" spans="1:17" ht="30.75" customHeight="1" x14ac:dyDescent="0.2">
      <c r="A4369" s="508" t="s">
        <v>6772</v>
      </c>
      <c r="B4369" s="498" t="s">
        <v>6773</v>
      </c>
      <c r="C4369" s="499" t="s">
        <v>6774</v>
      </c>
      <c r="D4369" s="499" t="s">
        <v>6760</v>
      </c>
      <c r="E4369" s="500" t="s">
        <v>6982</v>
      </c>
      <c r="F4369" s="501" t="s">
        <v>6983</v>
      </c>
      <c r="G4369" s="510">
        <v>83101500</v>
      </c>
      <c r="H4369" s="505" t="s">
        <v>6985</v>
      </c>
      <c r="I4369" s="498">
        <v>10</v>
      </c>
      <c r="J4369" s="498" t="s">
        <v>33</v>
      </c>
      <c r="K4369" s="121">
        <v>6500000</v>
      </c>
      <c r="L4369" s="502">
        <v>1</v>
      </c>
      <c r="M4369" s="498" t="s">
        <v>6831</v>
      </c>
      <c r="N4369" s="503"/>
      <c r="O4369" s="498" t="s">
        <v>127</v>
      </c>
      <c r="P4369" s="498" t="s">
        <v>127</v>
      </c>
      <c r="Q4369" s="504" t="s">
        <v>2986</v>
      </c>
    </row>
    <row r="4370" spans="1:17" ht="30.75" customHeight="1" x14ac:dyDescent="0.2">
      <c r="A4370" s="508" t="s">
        <v>6857</v>
      </c>
      <c r="B4370" s="498" t="s">
        <v>6858</v>
      </c>
      <c r="C4370" s="499" t="s">
        <v>992</v>
      </c>
      <c r="D4370" s="499" t="s">
        <v>6948</v>
      </c>
      <c r="E4370" s="500" t="s">
        <v>6982</v>
      </c>
      <c r="F4370" s="501" t="s">
        <v>6983</v>
      </c>
      <c r="G4370" s="510">
        <v>83101500</v>
      </c>
      <c r="H4370" s="515" t="s">
        <v>6984</v>
      </c>
      <c r="I4370" s="498">
        <v>10</v>
      </c>
      <c r="J4370" s="498" t="s">
        <v>33</v>
      </c>
      <c r="K4370" s="121">
        <v>28000000</v>
      </c>
      <c r="L4370" s="502">
        <v>1</v>
      </c>
      <c r="M4370" s="498" t="s">
        <v>6831</v>
      </c>
      <c r="N4370" s="503"/>
      <c r="O4370" s="498" t="s">
        <v>127</v>
      </c>
      <c r="P4370" s="498" t="s">
        <v>127</v>
      </c>
      <c r="Q4370" s="504" t="s">
        <v>2986</v>
      </c>
    </row>
    <row r="4371" spans="1:17" ht="30.75" customHeight="1" x14ac:dyDescent="0.2">
      <c r="A4371" s="508" t="s">
        <v>6860</v>
      </c>
      <c r="B4371" s="498" t="s">
        <v>4565</v>
      </c>
      <c r="C4371" s="499" t="s">
        <v>992</v>
      </c>
      <c r="D4371" s="499" t="s">
        <v>6948</v>
      </c>
      <c r="E4371" s="500" t="s">
        <v>6982</v>
      </c>
      <c r="F4371" s="501" t="s">
        <v>6983</v>
      </c>
      <c r="G4371" s="510">
        <v>83101500</v>
      </c>
      <c r="H4371" s="515" t="s">
        <v>6984</v>
      </c>
      <c r="I4371" s="498">
        <v>10</v>
      </c>
      <c r="J4371" s="498" t="s">
        <v>33</v>
      </c>
      <c r="K4371" s="121">
        <v>10000000</v>
      </c>
      <c r="L4371" s="502">
        <v>1</v>
      </c>
      <c r="M4371" s="498" t="s">
        <v>6831</v>
      </c>
      <c r="N4371" s="503"/>
      <c r="O4371" s="498" t="s">
        <v>127</v>
      </c>
      <c r="P4371" s="498" t="s">
        <v>127</v>
      </c>
      <c r="Q4371" s="504" t="s">
        <v>2986</v>
      </c>
    </row>
    <row r="4372" spans="1:17" ht="30.75" customHeight="1" x14ac:dyDescent="0.2">
      <c r="A4372" s="497" t="s">
        <v>6758</v>
      </c>
      <c r="B4372" s="498" t="s">
        <v>6759</v>
      </c>
      <c r="C4372" s="499" t="s">
        <v>992</v>
      </c>
      <c r="D4372" s="499" t="s">
        <v>6867</v>
      </c>
      <c r="E4372" s="500" t="s">
        <v>6986</v>
      </c>
      <c r="F4372" s="501" t="s">
        <v>6987</v>
      </c>
      <c r="G4372" s="510">
        <v>84131503</v>
      </c>
      <c r="H4372" s="505" t="s">
        <v>6988</v>
      </c>
      <c r="I4372" s="498">
        <v>10</v>
      </c>
      <c r="J4372" s="498" t="s">
        <v>33</v>
      </c>
      <c r="K4372" s="121">
        <v>240000000</v>
      </c>
      <c r="L4372" s="502">
        <v>1</v>
      </c>
      <c r="M4372" s="498" t="s">
        <v>6831</v>
      </c>
      <c r="N4372" s="503"/>
      <c r="O4372" s="498" t="s">
        <v>36</v>
      </c>
      <c r="P4372" s="498" t="s">
        <v>80</v>
      </c>
      <c r="Q4372" s="504" t="s">
        <v>6989</v>
      </c>
    </row>
    <row r="4373" spans="1:17" ht="25.5" x14ac:dyDescent="0.2">
      <c r="A4373" s="497" t="s">
        <v>6758</v>
      </c>
      <c r="B4373" s="498" t="s">
        <v>6759</v>
      </c>
      <c r="C4373" s="499" t="s">
        <v>992</v>
      </c>
      <c r="D4373" s="499" t="s">
        <v>6867</v>
      </c>
      <c r="E4373" s="500" t="s">
        <v>6986</v>
      </c>
      <c r="F4373" s="501" t="s">
        <v>6987</v>
      </c>
      <c r="G4373" s="510">
        <v>84131503</v>
      </c>
      <c r="H4373" s="505" t="s">
        <v>6990</v>
      </c>
      <c r="I4373" s="498">
        <v>10</v>
      </c>
      <c r="J4373" s="498" t="s">
        <v>33</v>
      </c>
      <c r="K4373" s="121">
        <v>80000000</v>
      </c>
      <c r="L4373" s="502">
        <v>1</v>
      </c>
      <c r="M4373" s="498" t="s">
        <v>6831</v>
      </c>
      <c r="N4373" s="503"/>
      <c r="O4373" s="498" t="s">
        <v>80</v>
      </c>
      <c r="P4373" s="498" t="s">
        <v>2761</v>
      </c>
      <c r="Q4373" s="504" t="s">
        <v>6989</v>
      </c>
    </row>
    <row r="4374" spans="1:17" ht="40.5" customHeight="1" x14ac:dyDescent="0.2">
      <c r="A4374" s="497" t="s">
        <v>6758</v>
      </c>
      <c r="B4374" s="498" t="s">
        <v>6759</v>
      </c>
      <c r="C4374" s="499" t="s">
        <v>992</v>
      </c>
      <c r="D4374" s="499" t="s">
        <v>6867</v>
      </c>
      <c r="E4374" s="500" t="s">
        <v>6986</v>
      </c>
      <c r="F4374" s="501" t="s">
        <v>6987</v>
      </c>
      <c r="G4374" s="510">
        <v>84131503</v>
      </c>
      <c r="H4374" s="505" t="s">
        <v>6991</v>
      </c>
      <c r="I4374" s="498">
        <v>10</v>
      </c>
      <c r="J4374" s="498" t="s">
        <v>230</v>
      </c>
      <c r="K4374" s="121">
        <v>230000000</v>
      </c>
      <c r="L4374" s="502">
        <v>1</v>
      </c>
      <c r="M4374" s="498" t="s">
        <v>6831</v>
      </c>
      <c r="N4374" s="503"/>
      <c r="O4374" s="498" t="s">
        <v>127</v>
      </c>
      <c r="P4374" s="498" t="s">
        <v>127</v>
      </c>
      <c r="Q4374" s="504" t="s">
        <v>2750</v>
      </c>
    </row>
    <row r="4375" spans="1:17" ht="40.5" customHeight="1" x14ac:dyDescent="0.2">
      <c r="A4375" s="508" t="s">
        <v>6767</v>
      </c>
      <c r="B4375" s="498" t="s">
        <v>6768</v>
      </c>
      <c r="C4375" s="499" t="s">
        <v>992</v>
      </c>
      <c r="D4375" s="499" t="s">
        <v>6867</v>
      </c>
      <c r="E4375" s="500" t="s">
        <v>6986</v>
      </c>
      <c r="F4375" s="501" t="s">
        <v>6987</v>
      </c>
      <c r="G4375" s="510">
        <v>84131503</v>
      </c>
      <c r="H4375" s="505" t="s">
        <v>6992</v>
      </c>
      <c r="I4375" s="498">
        <v>10</v>
      </c>
      <c r="J4375" s="498" t="s">
        <v>230</v>
      </c>
      <c r="K4375" s="121">
        <v>230000000</v>
      </c>
      <c r="L4375" s="502">
        <v>1</v>
      </c>
      <c r="M4375" s="498" t="s">
        <v>6831</v>
      </c>
      <c r="N4375" s="503"/>
      <c r="O4375" s="498" t="s">
        <v>127</v>
      </c>
      <c r="P4375" s="498" t="s">
        <v>127</v>
      </c>
      <c r="Q4375" s="504" t="s">
        <v>2750</v>
      </c>
    </row>
    <row r="4376" spans="1:17" ht="40.5" customHeight="1" x14ac:dyDescent="0.2">
      <c r="A4376" s="508" t="s">
        <v>6767</v>
      </c>
      <c r="B4376" s="498" t="s">
        <v>6768</v>
      </c>
      <c r="C4376" s="499" t="s">
        <v>992</v>
      </c>
      <c r="D4376" s="499" t="s">
        <v>6867</v>
      </c>
      <c r="E4376" s="500" t="s">
        <v>6986</v>
      </c>
      <c r="F4376" s="501" t="s">
        <v>6987</v>
      </c>
      <c r="G4376" s="510">
        <v>84131503</v>
      </c>
      <c r="H4376" s="505" t="s">
        <v>12862</v>
      </c>
      <c r="I4376" s="498">
        <v>10</v>
      </c>
      <c r="J4376" s="498" t="s">
        <v>33</v>
      </c>
      <c r="K4376" s="121">
        <v>80000000</v>
      </c>
      <c r="L4376" s="502">
        <v>1</v>
      </c>
      <c r="M4376" s="498" t="s">
        <v>6831</v>
      </c>
      <c r="N4376" s="503"/>
      <c r="O4376" s="498" t="s">
        <v>36</v>
      </c>
      <c r="P4376" s="498" t="s">
        <v>80</v>
      </c>
      <c r="Q4376" s="504" t="s">
        <v>6989</v>
      </c>
    </row>
    <row r="4377" spans="1:17" ht="40.5" customHeight="1" x14ac:dyDescent="0.2">
      <c r="A4377" s="508" t="s">
        <v>6767</v>
      </c>
      <c r="B4377" s="498" t="s">
        <v>6768</v>
      </c>
      <c r="C4377" s="499" t="s">
        <v>992</v>
      </c>
      <c r="D4377" s="499" t="s">
        <v>6867</v>
      </c>
      <c r="E4377" s="500" t="s">
        <v>6986</v>
      </c>
      <c r="F4377" s="501" t="s">
        <v>6987</v>
      </c>
      <c r="G4377" s="510">
        <v>84131503</v>
      </c>
      <c r="H4377" s="505" t="s">
        <v>12863</v>
      </c>
      <c r="I4377" s="498">
        <v>10</v>
      </c>
      <c r="J4377" s="498" t="s">
        <v>33</v>
      </c>
      <c r="K4377" s="121">
        <v>40000000</v>
      </c>
      <c r="L4377" s="502">
        <v>1</v>
      </c>
      <c r="M4377" s="498" t="s">
        <v>6831</v>
      </c>
      <c r="N4377" s="503"/>
      <c r="O4377" s="498" t="s">
        <v>80</v>
      </c>
      <c r="P4377" s="498" t="s">
        <v>2761</v>
      </c>
      <c r="Q4377" s="504" t="s">
        <v>6989</v>
      </c>
    </row>
    <row r="4378" spans="1:17" ht="51" x14ac:dyDescent="0.2">
      <c r="A4378" s="497" t="s">
        <v>6758</v>
      </c>
      <c r="B4378" s="498" t="s">
        <v>6759</v>
      </c>
      <c r="C4378" s="499" t="s">
        <v>6993</v>
      </c>
      <c r="D4378" s="499" t="s">
        <v>3752</v>
      </c>
      <c r="E4378" s="500" t="s">
        <v>6994</v>
      </c>
      <c r="F4378" s="501" t="s">
        <v>6995</v>
      </c>
      <c r="G4378" s="510">
        <v>84131503</v>
      </c>
      <c r="H4378" s="505" t="s">
        <v>6996</v>
      </c>
      <c r="I4378" s="498">
        <v>10</v>
      </c>
      <c r="J4378" s="498" t="s">
        <v>33</v>
      </c>
      <c r="K4378" s="121">
        <v>37000000</v>
      </c>
      <c r="L4378" s="502">
        <v>1</v>
      </c>
      <c r="M4378" s="498" t="s">
        <v>6831</v>
      </c>
      <c r="N4378" s="503"/>
      <c r="O4378" s="498" t="s">
        <v>67</v>
      </c>
      <c r="P4378" s="498" t="s">
        <v>79</v>
      </c>
      <c r="Q4378" s="504" t="s">
        <v>6757</v>
      </c>
    </row>
    <row r="4379" spans="1:17" ht="25.5" x14ac:dyDescent="0.2">
      <c r="A4379" s="497" t="s">
        <v>6758</v>
      </c>
      <c r="B4379" s="498" t="s">
        <v>6759</v>
      </c>
      <c r="C4379" s="499" t="s">
        <v>6842</v>
      </c>
      <c r="D4379" s="499" t="s">
        <v>6843</v>
      </c>
      <c r="E4379" s="500" t="s">
        <v>2993</v>
      </c>
      <c r="F4379" s="501" t="s">
        <v>6997</v>
      </c>
      <c r="G4379" s="510">
        <v>80131501</v>
      </c>
      <c r="H4379" s="505" t="s">
        <v>6998</v>
      </c>
      <c r="I4379" s="498">
        <v>10</v>
      </c>
      <c r="J4379" s="498" t="s">
        <v>33</v>
      </c>
      <c r="K4379" s="121">
        <v>21543650</v>
      </c>
      <c r="L4379" s="502">
        <v>1</v>
      </c>
      <c r="M4379" s="498" t="s">
        <v>6831</v>
      </c>
      <c r="N4379" s="503"/>
      <c r="O4379" s="498" t="s">
        <v>35</v>
      </c>
      <c r="P4379" s="498" t="s">
        <v>79</v>
      </c>
      <c r="Q4379" s="504" t="s">
        <v>6999</v>
      </c>
    </row>
    <row r="4380" spans="1:17" ht="25.5" x14ac:dyDescent="0.2">
      <c r="A4380" s="497" t="s">
        <v>6758</v>
      </c>
      <c r="B4380" s="498" t="s">
        <v>6759</v>
      </c>
      <c r="C4380" s="499" t="s">
        <v>6842</v>
      </c>
      <c r="D4380" s="499" t="s">
        <v>6843</v>
      </c>
      <c r="E4380" s="500" t="s">
        <v>2993</v>
      </c>
      <c r="F4380" s="501" t="s">
        <v>6997</v>
      </c>
      <c r="G4380" s="510">
        <v>80131501</v>
      </c>
      <c r="H4380" s="505" t="s">
        <v>7000</v>
      </c>
      <c r="I4380" s="498">
        <v>10</v>
      </c>
      <c r="J4380" s="498" t="s">
        <v>33</v>
      </c>
      <c r="K4380" s="121">
        <v>9126667</v>
      </c>
      <c r="L4380" s="502">
        <v>1</v>
      </c>
      <c r="M4380" s="498" t="s">
        <v>6831</v>
      </c>
      <c r="N4380" s="503"/>
      <c r="O4380" s="498" t="s">
        <v>80</v>
      </c>
      <c r="P4380" s="498" t="s">
        <v>2761</v>
      </c>
      <c r="Q4380" s="504" t="s">
        <v>6999</v>
      </c>
    </row>
    <row r="4381" spans="1:17" ht="38.25" x14ac:dyDescent="0.2">
      <c r="A4381" s="497" t="s">
        <v>6758</v>
      </c>
      <c r="B4381" s="498" t="s">
        <v>6759</v>
      </c>
      <c r="C4381" s="499" t="s">
        <v>6842</v>
      </c>
      <c r="D4381" s="499" t="s">
        <v>6843</v>
      </c>
      <c r="E4381" s="500" t="s">
        <v>2993</v>
      </c>
      <c r="F4381" s="501" t="s">
        <v>6997</v>
      </c>
      <c r="G4381" s="510">
        <v>80131501</v>
      </c>
      <c r="H4381" s="505" t="s">
        <v>7001</v>
      </c>
      <c r="I4381" s="498">
        <v>10</v>
      </c>
      <c r="J4381" s="498" t="s">
        <v>230</v>
      </c>
      <c r="K4381" s="121">
        <v>24089683</v>
      </c>
      <c r="L4381" s="502">
        <v>1</v>
      </c>
      <c r="M4381" s="498" t="s">
        <v>6831</v>
      </c>
      <c r="N4381" s="503"/>
      <c r="O4381" s="498" t="s">
        <v>127</v>
      </c>
      <c r="P4381" s="498" t="s">
        <v>127</v>
      </c>
      <c r="Q4381" s="504" t="s">
        <v>6999</v>
      </c>
    </row>
    <row r="4382" spans="1:17" ht="38.25" x14ac:dyDescent="0.2">
      <c r="A4382" s="497" t="s">
        <v>6767</v>
      </c>
      <c r="B4382" s="498" t="s">
        <v>6768</v>
      </c>
      <c r="C4382" s="499" t="s">
        <v>6842</v>
      </c>
      <c r="D4382" s="499" t="s">
        <v>6853</v>
      </c>
      <c r="E4382" s="500" t="s">
        <v>2993</v>
      </c>
      <c r="F4382" s="501" t="s">
        <v>6997</v>
      </c>
      <c r="G4382" s="510">
        <v>80131501</v>
      </c>
      <c r="H4382" s="505" t="s">
        <v>7002</v>
      </c>
      <c r="I4382" s="498">
        <v>10</v>
      </c>
      <c r="J4382" s="498" t="s">
        <v>230</v>
      </c>
      <c r="K4382" s="121">
        <v>92866667</v>
      </c>
      <c r="L4382" s="502">
        <v>1</v>
      </c>
      <c r="M4382" s="498" t="s">
        <v>6831</v>
      </c>
      <c r="N4382" s="503"/>
      <c r="O4382" s="498" t="s">
        <v>127</v>
      </c>
      <c r="P4382" s="498" t="s">
        <v>127</v>
      </c>
      <c r="Q4382" s="504" t="s">
        <v>6999</v>
      </c>
    </row>
    <row r="4383" spans="1:17" ht="38.25" x14ac:dyDescent="0.2">
      <c r="A4383" s="497" t="s">
        <v>6767</v>
      </c>
      <c r="B4383" s="498" t="s">
        <v>6768</v>
      </c>
      <c r="C4383" s="499" t="s">
        <v>6842</v>
      </c>
      <c r="D4383" s="499" t="s">
        <v>6853</v>
      </c>
      <c r="E4383" s="500" t="s">
        <v>2993</v>
      </c>
      <c r="F4383" s="501" t="s">
        <v>6997</v>
      </c>
      <c r="G4383" s="510">
        <v>80131501</v>
      </c>
      <c r="H4383" s="505" t="s">
        <v>7003</v>
      </c>
      <c r="I4383" s="498">
        <v>10</v>
      </c>
      <c r="J4383" s="498" t="s">
        <v>33</v>
      </c>
      <c r="K4383" s="121">
        <v>71300000</v>
      </c>
      <c r="L4383" s="502">
        <v>1</v>
      </c>
      <c r="M4383" s="498" t="s">
        <v>6831</v>
      </c>
      <c r="N4383" s="503"/>
      <c r="O4383" s="498" t="s">
        <v>35</v>
      </c>
      <c r="P4383" s="498" t="s">
        <v>80</v>
      </c>
      <c r="Q4383" s="504" t="s">
        <v>6999</v>
      </c>
    </row>
    <row r="4384" spans="1:17" ht="38.25" x14ac:dyDescent="0.2">
      <c r="A4384" s="497" t="s">
        <v>6767</v>
      </c>
      <c r="B4384" s="498" t="s">
        <v>6768</v>
      </c>
      <c r="C4384" s="499" t="s">
        <v>6842</v>
      </c>
      <c r="D4384" s="499" t="s">
        <v>6853</v>
      </c>
      <c r="E4384" s="500" t="s">
        <v>2993</v>
      </c>
      <c r="F4384" s="501" t="s">
        <v>6997</v>
      </c>
      <c r="G4384" s="510">
        <v>80131501</v>
      </c>
      <c r="H4384" s="505" t="s">
        <v>7004</v>
      </c>
      <c r="I4384" s="498">
        <v>10</v>
      </c>
      <c r="J4384" s="498" t="s">
        <v>33</v>
      </c>
      <c r="K4384" s="121">
        <v>32833333</v>
      </c>
      <c r="L4384" s="502">
        <v>1</v>
      </c>
      <c r="M4384" s="498" t="s">
        <v>6831</v>
      </c>
      <c r="N4384" s="503"/>
      <c r="O4384" s="498" t="s">
        <v>80</v>
      </c>
      <c r="P4384" s="498" t="s">
        <v>2761</v>
      </c>
      <c r="Q4384" s="504" t="s">
        <v>6999</v>
      </c>
    </row>
    <row r="4385" spans="1:17" ht="38.25" x14ac:dyDescent="0.2">
      <c r="A4385" s="497" t="s">
        <v>6767</v>
      </c>
      <c r="B4385" s="498" t="s">
        <v>6768</v>
      </c>
      <c r="C4385" s="499" t="s">
        <v>992</v>
      </c>
      <c r="D4385" s="499" t="s">
        <v>6948</v>
      </c>
      <c r="E4385" s="500" t="s">
        <v>2993</v>
      </c>
      <c r="F4385" s="501" t="s">
        <v>6997</v>
      </c>
      <c r="G4385" s="510">
        <v>80131501</v>
      </c>
      <c r="H4385" s="505" t="s">
        <v>7005</v>
      </c>
      <c r="I4385" s="498">
        <v>10</v>
      </c>
      <c r="J4385" s="498" t="s">
        <v>33</v>
      </c>
      <c r="K4385" s="121">
        <v>12800000</v>
      </c>
      <c r="L4385" s="502">
        <v>1</v>
      </c>
      <c r="M4385" s="498" t="s">
        <v>6831</v>
      </c>
      <c r="N4385" s="503"/>
      <c r="O4385" s="498" t="s">
        <v>68</v>
      </c>
      <c r="P4385" s="498" t="s">
        <v>35</v>
      </c>
      <c r="Q4385" s="504" t="s">
        <v>6999</v>
      </c>
    </row>
    <row r="4386" spans="1:17" ht="38.25" x14ac:dyDescent="0.2">
      <c r="A4386" s="497" t="s">
        <v>6767</v>
      </c>
      <c r="B4386" s="498" t="s">
        <v>6768</v>
      </c>
      <c r="C4386" s="499" t="s">
        <v>992</v>
      </c>
      <c r="D4386" s="499" t="s">
        <v>6948</v>
      </c>
      <c r="E4386" s="500" t="s">
        <v>2993</v>
      </c>
      <c r="F4386" s="501" t="s">
        <v>6997</v>
      </c>
      <c r="G4386" s="510">
        <v>80131501</v>
      </c>
      <c r="H4386" s="505" t="s">
        <v>7006</v>
      </c>
      <c r="I4386" s="498">
        <v>10</v>
      </c>
      <c r="J4386" s="498" t="s">
        <v>33</v>
      </c>
      <c r="K4386" s="121">
        <v>3200000</v>
      </c>
      <c r="L4386" s="502">
        <v>1</v>
      </c>
      <c r="M4386" s="498" t="s">
        <v>6831</v>
      </c>
      <c r="N4386" s="503"/>
      <c r="O4386" s="498" t="s">
        <v>80</v>
      </c>
      <c r="P4386" s="498" t="s">
        <v>2761</v>
      </c>
      <c r="Q4386" s="504" t="s">
        <v>6999</v>
      </c>
    </row>
    <row r="4387" spans="1:17" ht="38.25" x14ac:dyDescent="0.2">
      <c r="A4387" s="497" t="s">
        <v>6767</v>
      </c>
      <c r="B4387" s="498" t="s">
        <v>6768</v>
      </c>
      <c r="C4387" s="499" t="s">
        <v>992</v>
      </c>
      <c r="D4387" s="499" t="s">
        <v>6948</v>
      </c>
      <c r="E4387" s="500" t="s">
        <v>2993</v>
      </c>
      <c r="F4387" s="501" t="s">
        <v>6997</v>
      </c>
      <c r="G4387" s="510">
        <v>80131501</v>
      </c>
      <c r="H4387" s="505" t="s">
        <v>7007</v>
      </c>
      <c r="I4387" s="498">
        <v>10</v>
      </c>
      <c r="J4387" s="498" t="s">
        <v>33</v>
      </c>
      <c r="K4387" s="121">
        <v>20000000</v>
      </c>
      <c r="L4387" s="502">
        <v>1</v>
      </c>
      <c r="M4387" s="498" t="s">
        <v>6831</v>
      </c>
      <c r="N4387" s="503"/>
      <c r="O4387" s="498" t="s">
        <v>68</v>
      </c>
      <c r="P4387" s="498" t="s">
        <v>35</v>
      </c>
      <c r="Q4387" s="504" t="s">
        <v>6999</v>
      </c>
    </row>
    <row r="4388" spans="1:17" ht="38.25" x14ac:dyDescent="0.2">
      <c r="A4388" s="497" t="s">
        <v>6767</v>
      </c>
      <c r="B4388" s="498" t="s">
        <v>6768</v>
      </c>
      <c r="C4388" s="499" t="s">
        <v>992</v>
      </c>
      <c r="D4388" s="499" t="s">
        <v>6948</v>
      </c>
      <c r="E4388" s="500" t="s">
        <v>2993</v>
      </c>
      <c r="F4388" s="501" t="s">
        <v>6997</v>
      </c>
      <c r="G4388" s="510">
        <v>80131501</v>
      </c>
      <c r="H4388" s="505" t="s">
        <v>7008</v>
      </c>
      <c r="I4388" s="498">
        <v>10</v>
      </c>
      <c r="J4388" s="498" t="s">
        <v>33</v>
      </c>
      <c r="K4388" s="121">
        <v>5000000</v>
      </c>
      <c r="L4388" s="502">
        <v>1</v>
      </c>
      <c r="M4388" s="498" t="s">
        <v>6831</v>
      </c>
      <c r="N4388" s="503"/>
      <c r="O4388" s="498" t="s">
        <v>80</v>
      </c>
      <c r="P4388" s="498" t="s">
        <v>2761</v>
      </c>
      <c r="Q4388" s="504" t="s">
        <v>6999</v>
      </c>
    </row>
    <row r="4389" spans="1:17" ht="25.5" x14ac:dyDescent="0.2">
      <c r="A4389" s="497" t="s">
        <v>6767</v>
      </c>
      <c r="B4389" s="498" t="s">
        <v>6768</v>
      </c>
      <c r="C4389" s="499" t="s">
        <v>992</v>
      </c>
      <c r="D4389" s="499" t="s">
        <v>6948</v>
      </c>
      <c r="E4389" s="500" t="s">
        <v>2993</v>
      </c>
      <c r="F4389" s="501" t="s">
        <v>6997</v>
      </c>
      <c r="G4389" s="510">
        <v>80131501</v>
      </c>
      <c r="H4389" s="505" t="s">
        <v>7009</v>
      </c>
      <c r="I4389" s="498">
        <v>10</v>
      </c>
      <c r="J4389" s="498" t="s">
        <v>33</v>
      </c>
      <c r="K4389" s="121">
        <v>60800000</v>
      </c>
      <c r="L4389" s="502">
        <v>1</v>
      </c>
      <c r="M4389" s="498" t="s">
        <v>6831</v>
      </c>
      <c r="N4389" s="503"/>
      <c r="O4389" s="498" t="s">
        <v>68</v>
      </c>
      <c r="P4389" s="498" t="s">
        <v>35</v>
      </c>
      <c r="Q4389" s="504" t="s">
        <v>6999</v>
      </c>
    </row>
    <row r="4390" spans="1:17" ht="25.5" x14ac:dyDescent="0.2">
      <c r="A4390" s="497" t="s">
        <v>6767</v>
      </c>
      <c r="B4390" s="498" t="s">
        <v>6768</v>
      </c>
      <c r="C4390" s="499" t="s">
        <v>992</v>
      </c>
      <c r="D4390" s="499" t="s">
        <v>6948</v>
      </c>
      <c r="E4390" s="500" t="s">
        <v>2993</v>
      </c>
      <c r="F4390" s="501" t="s">
        <v>6997</v>
      </c>
      <c r="G4390" s="510">
        <v>80131501</v>
      </c>
      <c r="H4390" s="505" t="s">
        <v>7010</v>
      </c>
      <c r="I4390" s="498">
        <v>10</v>
      </c>
      <c r="J4390" s="498" t="s">
        <v>33</v>
      </c>
      <c r="K4390" s="121">
        <v>15200000</v>
      </c>
      <c r="L4390" s="502">
        <v>1</v>
      </c>
      <c r="M4390" s="498" t="s">
        <v>6831</v>
      </c>
      <c r="N4390" s="503"/>
      <c r="O4390" s="498" t="s">
        <v>80</v>
      </c>
      <c r="P4390" s="498" t="s">
        <v>2761</v>
      </c>
      <c r="Q4390" s="504" t="s">
        <v>6999</v>
      </c>
    </row>
    <row r="4391" spans="1:17" ht="25.5" x14ac:dyDescent="0.2">
      <c r="A4391" s="508" t="s">
        <v>6751</v>
      </c>
      <c r="B4391" s="498" t="s">
        <v>484</v>
      </c>
      <c r="C4391" s="499" t="s">
        <v>6752</v>
      </c>
      <c r="D4391" s="499" t="s">
        <v>6753</v>
      </c>
      <c r="E4391" s="500" t="s">
        <v>869</v>
      </c>
      <c r="F4391" s="501" t="s">
        <v>7011</v>
      </c>
      <c r="G4391" s="498"/>
      <c r="H4391" s="505" t="s">
        <v>7012</v>
      </c>
      <c r="I4391" s="498">
        <v>16</v>
      </c>
      <c r="J4391" s="498" t="s">
        <v>33</v>
      </c>
      <c r="K4391" s="121">
        <v>59400000</v>
      </c>
      <c r="L4391" s="502">
        <v>2</v>
      </c>
      <c r="M4391" s="498" t="s">
        <v>6831</v>
      </c>
      <c r="N4391" s="503"/>
      <c r="O4391" s="498" t="s">
        <v>68</v>
      </c>
      <c r="P4391" s="498" t="s">
        <v>67</v>
      </c>
      <c r="Q4391" s="504" t="s">
        <v>6999</v>
      </c>
    </row>
    <row r="4392" spans="1:17" ht="38.25" x14ac:dyDescent="0.2">
      <c r="A4392" s="508" t="s">
        <v>6857</v>
      </c>
      <c r="B4392" s="498" t="s">
        <v>6858</v>
      </c>
      <c r="C4392" s="499" t="s">
        <v>992</v>
      </c>
      <c r="D4392" s="499" t="s">
        <v>6760</v>
      </c>
      <c r="E4392" s="500" t="s">
        <v>869</v>
      </c>
      <c r="F4392" s="501" t="s">
        <v>7011</v>
      </c>
      <c r="G4392" s="498"/>
      <c r="H4392" s="511" t="s">
        <v>7013</v>
      </c>
      <c r="I4392" s="498">
        <v>16</v>
      </c>
      <c r="J4392" s="498" t="s">
        <v>33</v>
      </c>
      <c r="K4392" s="121">
        <v>30000000</v>
      </c>
      <c r="L4392" s="502">
        <v>1</v>
      </c>
      <c r="M4392" s="498" t="s">
        <v>6831</v>
      </c>
      <c r="N4392" s="503"/>
      <c r="O4392" s="498" t="s">
        <v>36</v>
      </c>
      <c r="P4392" s="498" t="s">
        <v>80</v>
      </c>
      <c r="Q4392" s="504" t="s">
        <v>6757</v>
      </c>
    </row>
    <row r="4393" spans="1:17" ht="63.75" x14ac:dyDescent="0.2">
      <c r="A4393" s="497" t="s">
        <v>6758</v>
      </c>
      <c r="B4393" s="498" t="s">
        <v>6759</v>
      </c>
      <c r="C4393" s="499" t="s">
        <v>992</v>
      </c>
      <c r="D4393" s="499" t="s">
        <v>6760</v>
      </c>
      <c r="E4393" s="500" t="s">
        <v>7014</v>
      </c>
      <c r="F4393" s="501" t="s">
        <v>7015</v>
      </c>
      <c r="G4393" s="510">
        <v>76111500</v>
      </c>
      <c r="H4393" s="505" t="s">
        <v>7016</v>
      </c>
      <c r="I4393" s="498">
        <v>10</v>
      </c>
      <c r="J4393" s="498" t="s">
        <v>33</v>
      </c>
      <c r="K4393" s="121">
        <v>115211958</v>
      </c>
      <c r="L4393" s="502">
        <v>1</v>
      </c>
      <c r="M4393" s="498" t="s">
        <v>6831</v>
      </c>
      <c r="N4393" s="503"/>
      <c r="O4393" s="498" t="s">
        <v>67</v>
      </c>
      <c r="P4393" s="498" t="s">
        <v>36</v>
      </c>
      <c r="Q4393" s="504" t="s">
        <v>6764</v>
      </c>
    </row>
    <row r="4394" spans="1:17" ht="63.75" x14ac:dyDescent="0.2">
      <c r="A4394" s="497" t="s">
        <v>6758</v>
      </c>
      <c r="B4394" s="498" t="s">
        <v>6759</v>
      </c>
      <c r="C4394" s="499" t="s">
        <v>992</v>
      </c>
      <c r="D4394" s="499" t="s">
        <v>6760</v>
      </c>
      <c r="E4394" s="500" t="s">
        <v>7014</v>
      </c>
      <c r="F4394" s="501" t="s">
        <v>7015</v>
      </c>
      <c r="G4394" s="510">
        <v>76111500</v>
      </c>
      <c r="H4394" s="505" t="s">
        <v>7017</v>
      </c>
      <c r="I4394" s="498">
        <v>10</v>
      </c>
      <c r="J4394" s="498" t="s">
        <v>33</v>
      </c>
      <c r="K4394" s="121">
        <v>31500000</v>
      </c>
      <c r="L4394" s="502">
        <v>1</v>
      </c>
      <c r="M4394" s="498" t="s">
        <v>6831</v>
      </c>
      <c r="N4394" s="503"/>
      <c r="O4394" s="498" t="s">
        <v>80</v>
      </c>
      <c r="P4394" s="498" t="s">
        <v>2761</v>
      </c>
      <c r="Q4394" s="504" t="s">
        <v>6764</v>
      </c>
    </row>
    <row r="4395" spans="1:17" ht="38.25" x14ac:dyDescent="0.2">
      <c r="A4395" s="497" t="s">
        <v>6758</v>
      </c>
      <c r="B4395" s="498" t="s">
        <v>6759</v>
      </c>
      <c r="C4395" s="499" t="s">
        <v>992</v>
      </c>
      <c r="D4395" s="499" t="s">
        <v>6760</v>
      </c>
      <c r="E4395" s="500" t="s">
        <v>7014</v>
      </c>
      <c r="F4395" s="501" t="s">
        <v>7015</v>
      </c>
      <c r="G4395" s="510">
        <v>76111500</v>
      </c>
      <c r="H4395" s="505" t="s">
        <v>7018</v>
      </c>
      <c r="I4395" s="498">
        <v>10</v>
      </c>
      <c r="J4395" s="498" t="s">
        <v>230</v>
      </c>
      <c r="K4395" s="121">
        <v>62288042</v>
      </c>
      <c r="L4395" s="502">
        <v>1</v>
      </c>
      <c r="M4395" s="498" t="s">
        <v>6831</v>
      </c>
      <c r="N4395" s="503"/>
      <c r="O4395" s="498" t="s">
        <v>127</v>
      </c>
      <c r="P4395" s="498" t="s">
        <v>127</v>
      </c>
      <c r="Q4395" s="504" t="s">
        <v>2750</v>
      </c>
    </row>
    <row r="4396" spans="1:17" ht="51" x14ac:dyDescent="0.2">
      <c r="A4396" s="497" t="s">
        <v>6767</v>
      </c>
      <c r="B4396" s="498" t="s">
        <v>6768</v>
      </c>
      <c r="C4396" s="499" t="s">
        <v>992</v>
      </c>
      <c r="D4396" s="499" t="s">
        <v>6760</v>
      </c>
      <c r="E4396" s="500" t="s">
        <v>7014</v>
      </c>
      <c r="F4396" s="501" t="s">
        <v>7015</v>
      </c>
      <c r="G4396" s="510">
        <v>76111500</v>
      </c>
      <c r="H4396" s="505" t="s">
        <v>7019</v>
      </c>
      <c r="I4396" s="498">
        <v>10</v>
      </c>
      <c r="J4396" s="498" t="s">
        <v>230</v>
      </c>
      <c r="K4396" s="121">
        <v>42719307</v>
      </c>
      <c r="L4396" s="502">
        <v>1</v>
      </c>
      <c r="M4396" s="498" t="s">
        <v>6831</v>
      </c>
      <c r="N4396" s="503"/>
      <c r="O4396" s="498" t="s">
        <v>127</v>
      </c>
      <c r="P4396" s="498" t="s">
        <v>127</v>
      </c>
      <c r="Q4396" s="504" t="s">
        <v>2750</v>
      </c>
    </row>
    <row r="4397" spans="1:17" ht="63.75" x14ac:dyDescent="0.2">
      <c r="A4397" s="497" t="s">
        <v>6767</v>
      </c>
      <c r="B4397" s="498" t="s">
        <v>6768</v>
      </c>
      <c r="C4397" s="499" t="s">
        <v>992</v>
      </c>
      <c r="D4397" s="499" t="s">
        <v>6760</v>
      </c>
      <c r="E4397" s="500" t="s">
        <v>7014</v>
      </c>
      <c r="F4397" s="501" t="s">
        <v>7015</v>
      </c>
      <c r="G4397" s="510">
        <v>76111500</v>
      </c>
      <c r="H4397" s="505" t="s">
        <v>7020</v>
      </c>
      <c r="I4397" s="498">
        <v>10</v>
      </c>
      <c r="J4397" s="498" t="s">
        <v>33</v>
      </c>
      <c r="K4397" s="121">
        <v>70614026</v>
      </c>
      <c r="L4397" s="502">
        <v>1</v>
      </c>
      <c r="M4397" s="498" t="s">
        <v>6831</v>
      </c>
      <c r="N4397" s="503"/>
      <c r="O4397" s="498" t="s">
        <v>67</v>
      </c>
      <c r="P4397" s="498" t="s">
        <v>36</v>
      </c>
      <c r="Q4397" s="504" t="s">
        <v>6764</v>
      </c>
    </row>
    <row r="4398" spans="1:17" ht="63.75" x14ac:dyDescent="0.2">
      <c r="A4398" s="497" t="s">
        <v>6767</v>
      </c>
      <c r="B4398" s="498" t="s">
        <v>6768</v>
      </c>
      <c r="C4398" s="499" t="s">
        <v>992</v>
      </c>
      <c r="D4398" s="499" t="s">
        <v>6760</v>
      </c>
      <c r="E4398" s="500" t="s">
        <v>7014</v>
      </c>
      <c r="F4398" s="501" t="s">
        <v>7015</v>
      </c>
      <c r="G4398" s="510">
        <v>76111500</v>
      </c>
      <c r="H4398" s="505" t="s">
        <v>7021</v>
      </c>
      <c r="I4398" s="498">
        <v>10</v>
      </c>
      <c r="J4398" s="498" t="s">
        <v>33</v>
      </c>
      <c r="K4398" s="121">
        <v>22666667</v>
      </c>
      <c r="L4398" s="502">
        <v>1</v>
      </c>
      <c r="M4398" s="498" t="s">
        <v>6831</v>
      </c>
      <c r="N4398" s="503"/>
      <c r="O4398" s="498" t="s">
        <v>80</v>
      </c>
      <c r="P4398" s="498" t="s">
        <v>2761</v>
      </c>
      <c r="Q4398" s="504" t="s">
        <v>6764</v>
      </c>
    </row>
    <row r="4399" spans="1:17" x14ac:dyDescent="0.2">
      <c r="A4399" s="497" t="s">
        <v>6772</v>
      </c>
      <c r="B4399" s="498" t="s">
        <v>6773</v>
      </c>
      <c r="C4399" s="499" t="s">
        <v>6774</v>
      </c>
      <c r="D4399" s="499" t="s">
        <v>6760</v>
      </c>
      <c r="E4399" s="500" t="s">
        <v>7014</v>
      </c>
      <c r="F4399" s="501" t="s">
        <v>7015</v>
      </c>
      <c r="G4399" s="510">
        <v>76111500</v>
      </c>
      <c r="H4399" s="505" t="s">
        <v>7022</v>
      </c>
      <c r="I4399" s="498">
        <v>10</v>
      </c>
      <c r="J4399" s="498" t="s">
        <v>230</v>
      </c>
      <c r="K4399" s="121">
        <v>8211007</v>
      </c>
      <c r="L4399" s="502">
        <v>1</v>
      </c>
      <c r="M4399" s="498" t="s">
        <v>6831</v>
      </c>
      <c r="N4399" s="503"/>
      <c r="O4399" s="498" t="s">
        <v>127</v>
      </c>
      <c r="P4399" s="498" t="s">
        <v>127</v>
      </c>
      <c r="Q4399" s="504" t="s">
        <v>6757</v>
      </c>
    </row>
    <row r="4400" spans="1:17" x14ac:dyDescent="0.2">
      <c r="A4400" s="497" t="s">
        <v>6772</v>
      </c>
      <c r="B4400" s="498" t="s">
        <v>6773</v>
      </c>
      <c r="C4400" s="499" t="s">
        <v>6774</v>
      </c>
      <c r="D4400" s="499" t="s">
        <v>6760</v>
      </c>
      <c r="E4400" s="500" t="s">
        <v>7014</v>
      </c>
      <c r="F4400" s="501" t="s">
        <v>7015</v>
      </c>
      <c r="G4400" s="510">
        <v>76111500</v>
      </c>
      <c r="H4400" s="505" t="s">
        <v>7023</v>
      </c>
      <c r="I4400" s="498">
        <v>10</v>
      </c>
      <c r="J4400" s="498" t="s">
        <v>33</v>
      </c>
      <c r="K4400" s="121">
        <v>33063993</v>
      </c>
      <c r="L4400" s="502">
        <v>1</v>
      </c>
      <c r="M4400" s="498" t="s">
        <v>6831</v>
      </c>
      <c r="N4400" s="503"/>
      <c r="O4400" s="498" t="s">
        <v>67</v>
      </c>
      <c r="P4400" s="498" t="s">
        <v>36</v>
      </c>
      <c r="Q4400" s="504" t="s">
        <v>6764</v>
      </c>
    </row>
    <row r="4401" spans="1:17" x14ac:dyDescent="0.2">
      <c r="A4401" s="497" t="s">
        <v>6772</v>
      </c>
      <c r="B4401" s="498" t="s">
        <v>6773</v>
      </c>
      <c r="C4401" s="499" t="s">
        <v>6774</v>
      </c>
      <c r="D4401" s="499" t="s">
        <v>6760</v>
      </c>
      <c r="E4401" s="500" t="s">
        <v>7014</v>
      </c>
      <c r="F4401" s="501" t="s">
        <v>7015</v>
      </c>
      <c r="G4401" s="510">
        <v>76111500</v>
      </c>
      <c r="H4401" s="505" t="s">
        <v>7024</v>
      </c>
      <c r="I4401" s="498">
        <v>10</v>
      </c>
      <c r="J4401" s="498" t="s">
        <v>33</v>
      </c>
      <c r="K4401" s="121">
        <v>8255000</v>
      </c>
      <c r="L4401" s="502">
        <v>1</v>
      </c>
      <c r="M4401" s="498" t="s">
        <v>6831</v>
      </c>
      <c r="N4401" s="503"/>
      <c r="O4401" s="498" t="s">
        <v>80</v>
      </c>
      <c r="P4401" s="498" t="s">
        <v>2761</v>
      </c>
      <c r="Q4401" s="504" t="s">
        <v>6764</v>
      </c>
    </row>
    <row r="4402" spans="1:17" x14ac:dyDescent="0.2">
      <c r="A4402" s="508" t="s">
        <v>6857</v>
      </c>
      <c r="B4402" s="498" t="s">
        <v>6858</v>
      </c>
      <c r="C4402" s="499" t="s">
        <v>6774</v>
      </c>
      <c r="D4402" s="499" t="s">
        <v>6760</v>
      </c>
      <c r="E4402" s="500" t="s">
        <v>7014</v>
      </c>
      <c r="F4402" s="501" t="s">
        <v>7015</v>
      </c>
      <c r="G4402" s="510">
        <v>76111500</v>
      </c>
      <c r="H4402" s="511" t="s">
        <v>12864</v>
      </c>
      <c r="I4402" s="498">
        <v>16</v>
      </c>
      <c r="J4402" s="498" t="s">
        <v>230</v>
      </c>
      <c r="K4402" s="121">
        <v>43107648.579999998</v>
      </c>
      <c r="L4402" s="502">
        <v>1</v>
      </c>
      <c r="M4402" s="498" t="s">
        <v>6831</v>
      </c>
      <c r="N4402" s="503"/>
      <c r="O4402" s="498" t="s">
        <v>127</v>
      </c>
      <c r="P4402" s="498" t="s">
        <v>127</v>
      </c>
      <c r="Q4402" s="504" t="s">
        <v>2750</v>
      </c>
    </row>
    <row r="4403" spans="1:17" x14ac:dyDescent="0.2">
      <c r="A4403" s="508" t="s">
        <v>6857</v>
      </c>
      <c r="B4403" s="498" t="s">
        <v>6858</v>
      </c>
      <c r="C4403" s="499" t="s">
        <v>6774</v>
      </c>
      <c r="D4403" s="499" t="s">
        <v>6760</v>
      </c>
      <c r="E4403" s="500" t="s">
        <v>7014</v>
      </c>
      <c r="F4403" s="501" t="s">
        <v>7015</v>
      </c>
      <c r="G4403" s="510">
        <v>76111500</v>
      </c>
      <c r="H4403" s="511" t="s">
        <v>7023</v>
      </c>
      <c r="I4403" s="498">
        <v>16</v>
      </c>
      <c r="J4403" s="498" t="s">
        <v>33</v>
      </c>
      <c r="K4403" s="121">
        <v>27155429.578333333</v>
      </c>
      <c r="L4403" s="502">
        <v>1</v>
      </c>
      <c r="M4403" s="498" t="s">
        <v>6831</v>
      </c>
      <c r="N4403" s="503"/>
      <c r="O4403" s="498" t="s">
        <v>67</v>
      </c>
      <c r="P4403" s="498" t="s">
        <v>36</v>
      </c>
      <c r="Q4403" s="504" t="s">
        <v>6764</v>
      </c>
    </row>
    <row r="4404" spans="1:17" x14ac:dyDescent="0.2">
      <c r="A4404" s="508" t="s">
        <v>6857</v>
      </c>
      <c r="B4404" s="498" t="s">
        <v>6858</v>
      </c>
      <c r="C4404" s="499" t="s">
        <v>6774</v>
      </c>
      <c r="D4404" s="499" t="s">
        <v>6760</v>
      </c>
      <c r="E4404" s="500" t="s">
        <v>7014</v>
      </c>
      <c r="F4404" s="501" t="s">
        <v>7015</v>
      </c>
      <c r="G4404" s="510">
        <v>76111500</v>
      </c>
      <c r="H4404" s="511" t="s">
        <v>7024</v>
      </c>
      <c r="I4404" s="498">
        <v>16</v>
      </c>
      <c r="J4404" s="498" t="s">
        <v>33</v>
      </c>
      <c r="K4404" s="121">
        <v>14052615.631666666</v>
      </c>
      <c r="L4404" s="502">
        <v>1</v>
      </c>
      <c r="M4404" s="498" t="s">
        <v>6831</v>
      </c>
      <c r="N4404" s="503"/>
      <c r="O4404" s="498" t="s">
        <v>80</v>
      </c>
      <c r="P4404" s="498" t="s">
        <v>2761</v>
      </c>
      <c r="Q4404" s="504" t="s">
        <v>6764</v>
      </c>
    </row>
    <row r="4405" spans="1:17" x14ac:dyDescent="0.2">
      <c r="A4405" s="508" t="s">
        <v>6857</v>
      </c>
      <c r="B4405" s="498" t="s">
        <v>6858</v>
      </c>
      <c r="C4405" s="499" t="s">
        <v>6774</v>
      </c>
      <c r="D4405" s="499" t="s">
        <v>6760</v>
      </c>
      <c r="E4405" s="500" t="s">
        <v>7014</v>
      </c>
      <c r="F4405" s="501" t="s">
        <v>7015</v>
      </c>
      <c r="G4405" s="510">
        <v>76111500</v>
      </c>
      <c r="H4405" s="511" t="s">
        <v>12865</v>
      </c>
      <c r="I4405" s="498">
        <v>16</v>
      </c>
      <c r="J4405" s="498" t="s">
        <v>230</v>
      </c>
      <c r="K4405" s="121">
        <v>18476261</v>
      </c>
      <c r="L4405" s="502">
        <v>1</v>
      </c>
      <c r="M4405" s="498" t="s">
        <v>6831</v>
      </c>
      <c r="N4405" s="503"/>
      <c r="O4405" s="498" t="s">
        <v>127</v>
      </c>
      <c r="P4405" s="498" t="s">
        <v>127</v>
      </c>
      <c r="Q4405" s="504" t="s">
        <v>6757</v>
      </c>
    </row>
    <row r="4406" spans="1:17" x14ac:dyDescent="0.2">
      <c r="A4406" s="508" t="s">
        <v>6857</v>
      </c>
      <c r="B4406" s="498" t="s">
        <v>6858</v>
      </c>
      <c r="C4406" s="499" t="s">
        <v>6774</v>
      </c>
      <c r="D4406" s="499" t="s">
        <v>6760</v>
      </c>
      <c r="E4406" s="500" t="s">
        <v>7014</v>
      </c>
      <c r="F4406" s="501" t="s">
        <v>7015</v>
      </c>
      <c r="G4406" s="510">
        <v>76111500</v>
      </c>
      <c r="H4406" s="511" t="s">
        <v>7025</v>
      </c>
      <c r="I4406" s="498">
        <v>16</v>
      </c>
      <c r="J4406" s="498" t="s">
        <v>33</v>
      </c>
      <c r="K4406" s="121">
        <v>31260661</v>
      </c>
      <c r="L4406" s="502">
        <v>1</v>
      </c>
      <c r="M4406" s="498" t="s">
        <v>6831</v>
      </c>
      <c r="N4406" s="503"/>
      <c r="O4406" s="498" t="s">
        <v>67</v>
      </c>
      <c r="P4406" s="498" t="s">
        <v>35</v>
      </c>
      <c r="Q4406" s="504" t="s">
        <v>6757</v>
      </c>
    </row>
    <row r="4407" spans="1:17" x14ac:dyDescent="0.2">
      <c r="A4407" s="508" t="s">
        <v>6857</v>
      </c>
      <c r="B4407" s="498" t="s">
        <v>6858</v>
      </c>
      <c r="C4407" s="499" t="s">
        <v>6774</v>
      </c>
      <c r="D4407" s="499" t="s">
        <v>6760</v>
      </c>
      <c r="E4407" s="500" t="s">
        <v>7014</v>
      </c>
      <c r="F4407" s="501" t="s">
        <v>7015</v>
      </c>
      <c r="G4407" s="510">
        <v>76111500</v>
      </c>
      <c r="H4407" s="511" t="s">
        <v>7026</v>
      </c>
      <c r="I4407" s="498">
        <v>16</v>
      </c>
      <c r="J4407" s="498" t="s">
        <v>33</v>
      </c>
      <c r="K4407" s="121">
        <v>9947384.2100000009</v>
      </c>
      <c r="L4407" s="502">
        <v>1</v>
      </c>
      <c r="M4407" s="498" t="s">
        <v>6831</v>
      </c>
      <c r="N4407" s="503"/>
      <c r="O4407" s="498" t="s">
        <v>80</v>
      </c>
      <c r="P4407" s="498" t="s">
        <v>2761</v>
      </c>
      <c r="Q4407" s="504" t="s">
        <v>6757</v>
      </c>
    </row>
    <row r="4408" spans="1:17" x14ac:dyDescent="0.2">
      <c r="A4408" s="508" t="s">
        <v>6860</v>
      </c>
      <c r="B4408" s="498" t="s">
        <v>4565</v>
      </c>
      <c r="C4408" s="499" t="s">
        <v>6774</v>
      </c>
      <c r="D4408" s="499" t="s">
        <v>6760</v>
      </c>
      <c r="E4408" s="500" t="s">
        <v>7014</v>
      </c>
      <c r="F4408" s="501" t="s">
        <v>7015</v>
      </c>
      <c r="G4408" s="510">
        <v>76111500</v>
      </c>
      <c r="H4408" s="511" t="s">
        <v>12864</v>
      </c>
      <c r="I4408" s="498">
        <v>16</v>
      </c>
      <c r="J4408" s="498" t="s">
        <v>230</v>
      </c>
      <c r="K4408" s="121">
        <v>57533875.210000001</v>
      </c>
      <c r="L4408" s="502">
        <v>1</v>
      </c>
      <c r="M4408" s="498" t="s">
        <v>6831</v>
      </c>
      <c r="N4408" s="503"/>
      <c r="O4408" s="498" t="s">
        <v>127</v>
      </c>
      <c r="P4408" s="498" t="s">
        <v>127</v>
      </c>
      <c r="Q4408" s="504" t="s">
        <v>2750</v>
      </c>
    </row>
    <row r="4409" spans="1:17" x14ac:dyDescent="0.2">
      <c r="A4409" s="508" t="s">
        <v>6860</v>
      </c>
      <c r="B4409" s="498" t="s">
        <v>4565</v>
      </c>
      <c r="C4409" s="499" t="s">
        <v>6774</v>
      </c>
      <c r="D4409" s="499" t="s">
        <v>6760</v>
      </c>
      <c r="E4409" s="500" t="s">
        <v>7014</v>
      </c>
      <c r="F4409" s="501" t="s">
        <v>7015</v>
      </c>
      <c r="G4409" s="510">
        <v>76111500</v>
      </c>
      <c r="H4409" s="511" t="s">
        <v>7023</v>
      </c>
      <c r="I4409" s="498">
        <v>16</v>
      </c>
      <c r="J4409" s="498" t="s">
        <v>33</v>
      </c>
      <c r="K4409" s="121">
        <v>75799458.12333332</v>
      </c>
      <c r="L4409" s="502">
        <v>1</v>
      </c>
      <c r="M4409" s="498" t="s">
        <v>6831</v>
      </c>
      <c r="N4409" s="503"/>
      <c r="O4409" s="498" t="s">
        <v>67</v>
      </c>
      <c r="P4409" s="498" t="s">
        <v>36</v>
      </c>
      <c r="Q4409" s="504" t="s">
        <v>6764</v>
      </c>
    </row>
    <row r="4410" spans="1:17" x14ac:dyDescent="0.2">
      <c r="A4410" s="508" t="s">
        <v>6860</v>
      </c>
      <c r="B4410" s="498" t="s">
        <v>4565</v>
      </c>
      <c r="C4410" s="499" t="s">
        <v>6774</v>
      </c>
      <c r="D4410" s="499" t="s">
        <v>6760</v>
      </c>
      <c r="E4410" s="500" t="s">
        <v>7014</v>
      </c>
      <c r="F4410" s="501" t="s">
        <v>7015</v>
      </c>
      <c r="G4410" s="510">
        <v>76111500</v>
      </c>
      <c r="H4410" s="511" t="s">
        <v>7024</v>
      </c>
      <c r="I4410" s="498">
        <v>16</v>
      </c>
      <c r="J4410" s="498" t="s">
        <v>33</v>
      </c>
      <c r="K4410" s="121">
        <v>26666666.666666668</v>
      </c>
      <c r="L4410" s="502">
        <v>1</v>
      </c>
      <c r="M4410" s="498" t="s">
        <v>6831</v>
      </c>
      <c r="N4410" s="503"/>
      <c r="O4410" s="498" t="s">
        <v>80</v>
      </c>
      <c r="P4410" s="498" t="s">
        <v>2761</v>
      </c>
      <c r="Q4410" s="504" t="s">
        <v>6764</v>
      </c>
    </row>
    <row r="4411" spans="1:17" ht="25.5" x14ac:dyDescent="0.2">
      <c r="A4411" s="497" t="s">
        <v>6758</v>
      </c>
      <c r="B4411" s="498" t="s">
        <v>6759</v>
      </c>
      <c r="C4411" s="499" t="s">
        <v>6784</v>
      </c>
      <c r="D4411" s="499" t="s">
        <v>6785</v>
      </c>
      <c r="E4411" s="500" t="s">
        <v>7027</v>
      </c>
      <c r="F4411" s="501" t="s">
        <v>7028</v>
      </c>
      <c r="G4411" s="510">
        <v>81112303</v>
      </c>
      <c r="H4411" s="505" t="s">
        <v>7029</v>
      </c>
      <c r="I4411" s="498">
        <v>10</v>
      </c>
      <c r="J4411" s="498" t="s">
        <v>33</v>
      </c>
      <c r="K4411" s="121">
        <v>20000000</v>
      </c>
      <c r="L4411" s="502">
        <v>1</v>
      </c>
      <c r="M4411" s="498" t="s">
        <v>6831</v>
      </c>
      <c r="N4411" s="503"/>
      <c r="O4411" s="498" t="s">
        <v>35</v>
      </c>
      <c r="P4411" s="498" t="s">
        <v>36</v>
      </c>
      <c r="Q4411" s="504" t="s">
        <v>6757</v>
      </c>
    </row>
    <row r="4412" spans="1:17" ht="38.25" x14ac:dyDescent="0.2">
      <c r="A4412" s="497" t="s">
        <v>6767</v>
      </c>
      <c r="B4412" s="498" t="s">
        <v>6768</v>
      </c>
      <c r="C4412" s="499" t="s">
        <v>6784</v>
      </c>
      <c r="D4412" s="499" t="s">
        <v>6785</v>
      </c>
      <c r="E4412" s="500" t="s">
        <v>7027</v>
      </c>
      <c r="F4412" s="501" t="s">
        <v>7028</v>
      </c>
      <c r="G4412" s="510">
        <v>81112303</v>
      </c>
      <c r="H4412" s="505" t="s">
        <v>7030</v>
      </c>
      <c r="I4412" s="498">
        <v>10</v>
      </c>
      <c r="J4412" s="498" t="s">
        <v>33</v>
      </c>
      <c r="K4412" s="121">
        <v>15000000</v>
      </c>
      <c r="L4412" s="502">
        <v>1</v>
      </c>
      <c r="M4412" s="498" t="s">
        <v>6831</v>
      </c>
      <c r="N4412" s="503"/>
      <c r="O4412" s="498" t="s">
        <v>35</v>
      </c>
      <c r="P4412" s="498" t="s">
        <v>36</v>
      </c>
      <c r="Q4412" s="504" t="s">
        <v>6757</v>
      </c>
    </row>
    <row r="4413" spans="1:17" ht="25.5" x14ac:dyDescent="0.2">
      <c r="A4413" s="497" t="s">
        <v>6772</v>
      </c>
      <c r="B4413" s="498" t="s">
        <v>6773</v>
      </c>
      <c r="C4413" s="499" t="s">
        <v>6774</v>
      </c>
      <c r="D4413" s="499" t="s">
        <v>6760</v>
      </c>
      <c r="E4413" s="500" t="s">
        <v>7027</v>
      </c>
      <c r="F4413" s="501" t="s">
        <v>7028</v>
      </c>
      <c r="G4413" s="510">
        <v>81112303</v>
      </c>
      <c r="H4413" s="505" t="s">
        <v>7031</v>
      </c>
      <c r="I4413" s="498">
        <v>10</v>
      </c>
      <c r="J4413" s="498" t="s">
        <v>33</v>
      </c>
      <c r="K4413" s="121">
        <v>9000000</v>
      </c>
      <c r="L4413" s="502">
        <v>1</v>
      </c>
      <c r="M4413" s="498" t="s">
        <v>6831</v>
      </c>
      <c r="N4413" s="503"/>
      <c r="O4413" s="498" t="s">
        <v>35</v>
      </c>
      <c r="P4413" s="498" t="s">
        <v>36</v>
      </c>
      <c r="Q4413" s="504" t="s">
        <v>6757</v>
      </c>
    </row>
    <row r="4414" spans="1:17" ht="25.5" x14ac:dyDescent="0.2">
      <c r="A4414" s="508" t="s">
        <v>6860</v>
      </c>
      <c r="B4414" s="498" t="s">
        <v>4565</v>
      </c>
      <c r="C4414" s="499" t="s">
        <v>6774</v>
      </c>
      <c r="D4414" s="499" t="s">
        <v>6760</v>
      </c>
      <c r="E4414" s="500" t="s">
        <v>7027</v>
      </c>
      <c r="F4414" s="501" t="s">
        <v>7028</v>
      </c>
      <c r="G4414" s="510">
        <v>81112303</v>
      </c>
      <c r="H4414" s="511" t="s">
        <v>7032</v>
      </c>
      <c r="I4414" s="498">
        <v>16</v>
      </c>
      <c r="J4414" s="498" t="s">
        <v>33</v>
      </c>
      <c r="K4414" s="121">
        <v>5098482.79</v>
      </c>
      <c r="L4414" s="502">
        <v>1</v>
      </c>
      <c r="M4414" s="498" t="s">
        <v>6831</v>
      </c>
      <c r="N4414" s="503"/>
      <c r="O4414" s="498" t="s">
        <v>35</v>
      </c>
      <c r="P4414" s="498" t="s">
        <v>36</v>
      </c>
      <c r="Q4414" s="504" t="s">
        <v>6757</v>
      </c>
    </row>
    <row r="4415" spans="1:17" s="122" customFormat="1" ht="25.5" x14ac:dyDescent="0.2">
      <c r="A4415" s="516" t="s">
        <v>6758</v>
      </c>
      <c r="B4415" s="517" t="s">
        <v>6759</v>
      </c>
      <c r="C4415" s="518" t="s">
        <v>992</v>
      </c>
      <c r="D4415" s="518" t="s">
        <v>6867</v>
      </c>
      <c r="E4415" s="507" t="s">
        <v>7033</v>
      </c>
      <c r="F4415" s="505" t="s">
        <v>7034</v>
      </c>
      <c r="G4415" s="510">
        <v>78181500</v>
      </c>
      <c r="H4415" s="505" t="s">
        <v>7035</v>
      </c>
      <c r="I4415" s="517">
        <v>10</v>
      </c>
      <c r="J4415" s="517" t="s">
        <v>33</v>
      </c>
      <c r="K4415" s="512">
        <v>1053332741</v>
      </c>
      <c r="L4415" s="519">
        <v>1</v>
      </c>
      <c r="M4415" s="517" t="s">
        <v>6831</v>
      </c>
      <c r="N4415" s="520"/>
      <c r="O4415" s="517" t="s">
        <v>67</v>
      </c>
      <c r="P4415" s="517" t="s">
        <v>80</v>
      </c>
      <c r="Q4415" s="521" t="s">
        <v>7036</v>
      </c>
    </row>
    <row r="4416" spans="1:17" s="122" customFormat="1" ht="25.5" x14ac:dyDescent="0.2">
      <c r="A4416" s="516" t="s">
        <v>6758</v>
      </c>
      <c r="B4416" s="517" t="s">
        <v>6759</v>
      </c>
      <c r="C4416" s="518" t="s">
        <v>992</v>
      </c>
      <c r="D4416" s="518" t="s">
        <v>6867</v>
      </c>
      <c r="E4416" s="507" t="s">
        <v>7033</v>
      </c>
      <c r="F4416" s="505" t="s">
        <v>7034</v>
      </c>
      <c r="G4416" s="510">
        <v>78181500</v>
      </c>
      <c r="H4416" s="505" t="s">
        <v>7037</v>
      </c>
      <c r="I4416" s="517">
        <v>10</v>
      </c>
      <c r="J4416" s="517" t="s">
        <v>33</v>
      </c>
      <c r="K4416" s="512">
        <v>400000000</v>
      </c>
      <c r="L4416" s="519">
        <v>1</v>
      </c>
      <c r="M4416" s="517" t="s">
        <v>6831</v>
      </c>
      <c r="N4416" s="520"/>
      <c r="O4416" s="517" t="s">
        <v>80</v>
      </c>
      <c r="P4416" s="517" t="s">
        <v>2761</v>
      </c>
      <c r="Q4416" s="521" t="s">
        <v>7036</v>
      </c>
    </row>
    <row r="4417" spans="1:17" ht="25.5" x14ac:dyDescent="0.2">
      <c r="A4417" s="497" t="s">
        <v>6758</v>
      </c>
      <c r="B4417" s="498" t="s">
        <v>6759</v>
      </c>
      <c r="C4417" s="499" t="s">
        <v>992</v>
      </c>
      <c r="D4417" s="499" t="s">
        <v>6867</v>
      </c>
      <c r="E4417" s="500" t="s">
        <v>7033</v>
      </c>
      <c r="F4417" s="501" t="s">
        <v>7034</v>
      </c>
      <c r="G4417" s="510">
        <v>78181500</v>
      </c>
      <c r="H4417" s="505" t="s">
        <v>7038</v>
      </c>
      <c r="I4417" s="498">
        <v>10</v>
      </c>
      <c r="J4417" s="498" t="s">
        <v>230</v>
      </c>
      <c r="K4417" s="121">
        <v>705000000</v>
      </c>
      <c r="L4417" s="502">
        <v>1</v>
      </c>
      <c r="M4417" s="498" t="s">
        <v>6831</v>
      </c>
      <c r="N4417" s="503"/>
      <c r="O4417" s="498" t="s">
        <v>127</v>
      </c>
      <c r="P4417" s="498" t="s">
        <v>127</v>
      </c>
      <c r="Q4417" s="504" t="s">
        <v>2750</v>
      </c>
    </row>
    <row r="4418" spans="1:17" s="122" customFormat="1" ht="25.5" x14ac:dyDescent="0.2">
      <c r="A4418" s="516" t="s">
        <v>6758</v>
      </c>
      <c r="B4418" s="517" t="s">
        <v>6759</v>
      </c>
      <c r="C4418" s="518" t="s">
        <v>992</v>
      </c>
      <c r="D4418" s="518" t="s">
        <v>6867</v>
      </c>
      <c r="E4418" s="507" t="s">
        <v>7033</v>
      </c>
      <c r="F4418" s="505" t="s">
        <v>7034</v>
      </c>
      <c r="G4418" s="522">
        <v>78181505</v>
      </c>
      <c r="H4418" s="505" t="s">
        <v>7039</v>
      </c>
      <c r="I4418" s="517">
        <v>10</v>
      </c>
      <c r="J4418" s="517" t="s">
        <v>33</v>
      </c>
      <c r="K4418" s="512">
        <v>90000000</v>
      </c>
      <c r="L4418" s="519">
        <v>1</v>
      </c>
      <c r="M4418" s="517" t="s">
        <v>6831</v>
      </c>
      <c r="N4418" s="520"/>
      <c r="O4418" s="517" t="s">
        <v>36</v>
      </c>
      <c r="P4418" s="517" t="s">
        <v>80</v>
      </c>
      <c r="Q4418" s="521" t="s">
        <v>6757</v>
      </c>
    </row>
    <row r="4419" spans="1:17" s="122" customFormat="1" ht="25.5" x14ac:dyDescent="0.2">
      <c r="A4419" s="516" t="s">
        <v>6758</v>
      </c>
      <c r="B4419" s="517" t="s">
        <v>6759</v>
      </c>
      <c r="C4419" s="518" t="s">
        <v>992</v>
      </c>
      <c r="D4419" s="518" t="s">
        <v>6867</v>
      </c>
      <c r="E4419" s="507" t="s">
        <v>7033</v>
      </c>
      <c r="F4419" s="505" t="s">
        <v>7034</v>
      </c>
      <c r="G4419" s="522">
        <v>78181505</v>
      </c>
      <c r="H4419" s="505" t="s">
        <v>7040</v>
      </c>
      <c r="I4419" s="517">
        <v>10</v>
      </c>
      <c r="J4419" s="517" t="s">
        <v>33</v>
      </c>
      <c r="K4419" s="512">
        <v>30000000</v>
      </c>
      <c r="L4419" s="519">
        <v>1</v>
      </c>
      <c r="M4419" s="517" t="s">
        <v>6831</v>
      </c>
      <c r="N4419" s="520"/>
      <c r="O4419" s="517" t="s">
        <v>80</v>
      </c>
      <c r="P4419" s="517" t="s">
        <v>2761</v>
      </c>
      <c r="Q4419" s="521" t="s">
        <v>6757</v>
      </c>
    </row>
    <row r="4420" spans="1:17" ht="25.5" x14ac:dyDescent="0.2">
      <c r="A4420" s="497" t="s">
        <v>6758</v>
      </c>
      <c r="B4420" s="498" t="s">
        <v>6759</v>
      </c>
      <c r="C4420" s="499" t="s">
        <v>992</v>
      </c>
      <c r="D4420" s="499" t="s">
        <v>6867</v>
      </c>
      <c r="E4420" s="500" t="s">
        <v>7033</v>
      </c>
      <c r="F4420" s="501" t="s">
        <v>7034</v>
      </c>
      <c r="G4420" s="522">
        <v>78181505</v>
      </c>
      <c r="H4420" s="505" t="s">
        <v>7041</v>
      </c>
      <c r="I4420" s="498">
        <v>10</v>
      </c>
      <c r="J4420" s="498" t="s">
        <v>230</v>
      </c>
      <c r="K4420" s="121">
        <v>64000000</v>
      </c>
      <c r="L4420" s="502">
        <v>1</v>
      </c>
      <c r="M4420" s="498" t="s">
        <v>6831</v>
      </c>
      <c r="N4420" s="503"/>
      <c r="O4420" s="498" t="s">
        <v>127</v>
      </c>
      <c r="P4420" s="498" t="s">
        <v>127</v>
      </c>
      <c r="Q4420" s="504" t="s">
        <v>6757</v>
      </c>
    </row>
    <row r="4421" spans="1:17" ht="25.5" x14ac:dyDescent="0.2">
      <c r="A4421" s="508" t="s">
        <v>6973</v>
      </c>
      <c r="B4421" s="498" t="s">
        <v>6974</v>
      </c>
      <c r="C4421" s="499" t="s">
        <v>6975</v>
      </c>
      <c r="D4421" s="499" t="s">
        <v>6753</v>
      </c>
      <c r="E4421" s="500" t="s">
        <v>7033</v>
      </c>
      <c r="F4421" s="501" t="s">
        <v>7034</v>
      </c>
      <c r="G4421" s="510">
        <v>78181500</v>
      </c>
      <c r="H4421" s="505" t="s">
        <v>7042</v>
      </c>
      <c r="I4421" s="498">
        <v>16</v>
      </c>
      <c r="J4421" s="498" t="s">
        <v>33</v>
      </c>
      <c r="K4421" s="121">
        <v>36460000</v>
      </c>
      <c r="L4421" s="502">
        <v>1</v>
      </c>
      <c r="M4421" s="498" t="s">
        <v>6831</v>
      </c>
      <c r="N4421" s="503"/>
      <c r="O4421" s="498" t="s">
        <v>67</v>
      </c>
      <c r="P4421" s="498" t="s">
        <v>80</v>
      </c>
      <c r="Q4421" s="504" t="s">
        <v>7036</v>
      </c>
    </row>
    <row r="4422" spans="1:17" ht="38.25" x14ac:dyDescent="0.2">
      <c r="A4422" s="508" t="s">
        <v>6767</v>
      </c>
      <c r="B4422" s="498" t="s">
        <v>6768</v>
      </c>
      <c r="C4422" s="499" t="s">
        <v>992</v>
      </c>
      <c r="D4422" s="499" t="s">
        <v>6867</v>
      </c>
      <c r="E4422" s="500" t="s">
        <v>7033</v>
      </c>
      <c r="F4422" s="501" t="s">
        <v>7034</v>
      </c>
      <c r="G4422" s="510">
        <v>78181500</v>
      </c>
      <c r="H4422" s="511" t="s">
        <v>12866</v>
      </c>
      <c r="I4422" s="498">
        <v>10</v>
      </c>
      <c r="J4422" s="498" t="s">
        <v>230</v>
      </c>
      <c r="K4422" s="121">
        <v>445000000</v>
      </c>
      <c r="L4422" s="502">
        <v>1</v>
      </c>
      <c r="M4422" s="498" t="s">
        <v>6831</v>
      </c>
      <c r="N4422" s="503"/>
      <c r="O4422" s="498" t="s">
        <v>127</v>
      </c>
      <c r="P4422" s="498" t="s">
        <v>127</v>
      </c>
      <c r="Q4422" s="504" t="s">
        <v>2750</v>
      </c>
    </row>
    <row r="4423" spans="1:17" ht="51" x14ac:dyDescent="0.2">
      <c r="A4423" s="508" t="s">
        <v>6767</v>
      </c>
      <c r="B4423" s="498" t="s">
        <v>6768</v>
      </c>
      <c r="C4423" s="499" t="s">
        <v>992</v>
      </c>
      <c r="D4423" s="499" t="s">
        <v>6867</v>
      </c>
      <c r="E4423" s="500" t="s">
        <v>7033</v>
      </c>
      <c r="F4423" s="501" t="s">
        <v>7034</v>
      </c>
      <c r="G4423" s="510">
        <v>78181500</v>
      </c>
      <c r="H4423" s="511" t="s">
        <v>12867</v>
      </c>
      <c r="I4423" s="498">
        <v>10</v>
      </c>
      <c r="J4423" s="498" t="s">
        <v>33</v>
      </c>
      <c r="K4423" s="121">
        <v>400000000</v>
      </c>
      <c r="L4423" s="502"/>
      <c r="M4423" s="498" t="s">
        <v>6831</v>
      </c>
      <c r="N4423" s="503"/>
      <c r="O4423" s="498" t="s">
        <v>67</v>
      </c>
      <c r="P4423" s="498" t="s">
        <v>80</v>
      </c>
      <c r="Q4423" s="504" t="s">
        <v>7036</v>
      </c>
    </row>
    <row r="4424" spans="1:17" ht="51" x14ac:dyDescent="0.2">
      <c r="A4424" s="508" t="s">
        <v>6767</v>
      </c>
      <c r="B4424" s="498" t="s">
        <v>6768</v>
      </c>
      <c r="C4424" s="499" t="s">
        <v>992</v>
      </c>
      <c r="D4424" s="499" t="s">
        <v>6867</v>
      </c>
      <c r="E4424" s="500" t="s">
        <v>7033</v>
      </c>
      <c r="F4424" s="501" t="s">
        <v>7034</v>
      </c>
      <c r="G4424" s="510">
        <v>78181500</v>
      </c>
      <c r="H4424" s="511" t="s">
        <v>12868</v>
      </c>
      <c r="I4424" s="498">
        <v>10</v>
      </c>
      <c r="J4424" s="498" t="s">
        <v>33</v>
      </c>
      <c r="K4424" s="121">
        <v>210000000</v>
      </c>
      <c r="L4424" s="502">
        <v>1</v>
      </c>
      <c r="M4424" s="498" t="s">
        <v>6831</v>
      </c>
      <c r="N4424" s="503"/>
      <c r="O4424" s="498" t="s">
        <v>80</v>
      </c>
      <c r="P4424" s="498" t="s">
        <v>2761</v>
      </c>
      <c r="Q4424" s="504" t="s">
        <v>7036</v>
      </c>
    </row>
    <row r="4425" spans="1:17" ht="25.5" x14ac:dyDescent="0.2">
      <c r="A4425" s="508" t="s">
        <v>6767</v>
      </c>
      <c r="B4425" s="498" t="s">
        <v>6768</v>
      </c>
      <c r="C4425" s="499" t="s">
        <v>992</v>
      </c>
      <c r="D4425" s="499" t="s">
        <v>6867</v>
      </c>
      <c r="E4425" s="500" t="s">
        <v>7033</v>
      </c>
      <c r="F4425" s="501" t="s">
        <v>7034</v>
      </c>
      <c r="G4425" s="522">
        <v>78181505</v>
      </c>
      <c r="H4425" s="511" t="s">
        <v>12869</v>
      </c>
      <c r="I4425" s="498">
        <v>10</v>
      </c>
      <c r="J4425" s="498" t="s">
        <v>230</v>
      </c>
      <c r="K4425" s="121">
        <v>47000000</v>
      </c>
      <c r="L4425" s="502">
        <v>1</v>
      </c>
      <c r="M4425" s="498" t="s">
        <v>6831</v>
      </c>
      <c r="N4425" s="503"/>
      <c r="O4425" s="498" t="s">
        <v>127</v>
      </c>
      <c r="P4425" s="498" t="s">
        <v>127</v>
      </c>
      <c r="Q4425" s="504" t="s">
        <v>6757</v>
      </c>
    </row>
    <row r="4426" spans="1:17" ht="25.5" x14ac:dyDescent="0.2">
      <c r="A4426" s="508" t="s">
        <v>6767</v>
      </c>
      <c r="B4426" s="498" t="s">
        <v>6768</v>
      </c>
      <c r="C4426" s="499" t="s">
        <v>992</v>
      </c>
      <c r="D4426" s="499" t="s">
        <v>6867</v>
      </c>
      <c r="E4426" s="500" t="s">
        <v>7033</v>
      </c>
      <c r="F4426" s="501" t="s">
        <v>7034</v>
      </c>
      <c r="G4426" s="522">
        <v>78181505</v>
      </c>
      <c r="H4426" s="511" t="s">
        <v>12870</v>
      </c>
      <c r="I4426" s="498">
        <v>10</v>
      </c>
      <c r="J4426" s="498" t="s">
        <v>33</v>
      </c>
      <c r="K4426" s="121">
        <v>30000000</v>
      </c>
      <c r="L4426" s="502">
        <v>1</v>
      </c>
      <c r="M4426" s="498" t="s">
        <v>6831</v>
      </c>
      <c r="N4426" s="503"/>
      <c r="O4426" s="517" t="s">
        <v>36</v>
      </c>
      <c r="P4426" s="517" t="s">
        <v>80</v>
      </c>
      <c r="Q4426" s="521" t="s">
        <v>6757</v>
      </c>
    </row>
    <row r="4427" spans="1:17" ht="25.5" x14ac:dyDescent="0.2">
      <c r="A4427" s="508" t="s">
        <v>6767</v>
      </c>
      <c r="B4427" s="498" t="s">
        <v>6768</v>
      </c>
      <c r="C4427" s="499" t="s">
        <v>992</v>
      </c>
      <c r="D4427" s="499" t="s">
        <v>6867</v>
      </c>
      <c r="E4427" s="500" t="s">
        <v>7033</v>
      </c>
      <c r="F4427" s="501" t="s">
        <v>7034</v>
      </c>
      <c r="G4427" s="522">
        <v>78181505</v>
      </c>
      <c r="H4427" s="511" t="s">
        <v>7040</v>
      </c>
      <c r="I4427" s="498">
        <v>10</v>
      </c>
      <c r="J4427" s="498" t="s">
        <v>33</v>
      </c>
      <c r="K4427" s="121">
        <v>18000000</v>
      </c>
      <c r="L4427" s="502">
        <v>1</v>
      </c>
      <c r="M4427" s="498" t="s">
        <v>6831</v>
      </c>
      <c r="N4427" s="503"/>
      <c r="O4427" s="517" t="s">
        <v>80</v>
      </c>
      <c r="P4427" s="517" t="s">
        <v>2761</v>
      </c>
      <c r="Q4427" s="521" t="s">
        <v>6757</v>
      </c>
    </row>
    <row r="4428" spans="1:17" ht="25.5" x14ac:dyDescent="0.2">
      <c r="A4428" s="508" t="s">
        <v>6978</v>
      </c>
      <c r="B4428" s="498" t="s">
        <v>6979</v>
      </c>
      <c r="C4428" s="499" t="s">
        <v>6975</v>
      </c>
      <c r="D4428" s="499" t="s">
        <v>6753</v>
      </c>
      <c r="E4428" s="500" t="s">
        <v>7033</v>
      </c>
      <c r="F4428" s="501" t="s">
        <v>7034</v>
      </c>
      <c r="G4428" s="510">
        <v>78181500</v>
      </c>
      <c r="H4428" s="505" t="s">
        <v>7043</v>
      </c>
      <c r="I4428" s="498">
        <v>16</v>
      </c>
      <c r="J4428" s="498" t="s">
        <v>33</v>
      </c>
      <c r="K4428" s="121">
        <v>54700000</v>
      </c>
      <c r="L4428" s="502">
        <v>1</v>
      </c>
      <c r="M4428" s="498" t="s">
        <v>6831</v>
      </c>
      <c r="N4428" s="503"/>
      <c r="O4428" s="498" t="s">
        <v>67</v>
      </c>
      <c r="P4428" s="498" t="s">
        <v>80</v>
      </c>
      <c r="Q4428" s="504" t="s">
        <v>7036</v>
      </c>
    </row>
    <row r="4429" spans="1:17" ht="25.5" x14ac:dyDescent="0.2">
      <c r="A4429" s="508" t="s">
        <v>6751</v>
      </c>
      <c r="B4429" s="498" t="s">
        <v>484</v>
      </c>
      <c r="C4429" s="499" t="s">
        <v>7044</v>
      </c>
      <c r="D4429" s="499" t="s">
        <v>6753</v>
      </c>
      <c r="E4429" s="500" t="s">
        <v>7033</v>
      </c>
      <c r="F4429" s="501" t="s">
        <v>7034</v>
      </c>
      <c r="G4429" s="510">
        <v>78181500</v>
      </c>
      <c r="H4429" s="505" t="s">
        <v>7045</v>
      </c>
      <c r="I4429" s="498">
        <v>10</v>
      </c>
      <c r="J4429" s="498" t="s">
        <v>33</v>
      </c>
      <c r="K4429" s="121">
        <v>28360000</v>
      </c>
      <c r="L4429" s="502">
        <v>1</v>
      </c>
      <c r="M4429" s="498" t="s">
        <v>6831</v>
      </c>
      <c r="N4429" s="503"/>
      <c r="O4429" s="498" t="s">
        <v>67</v>
      </c>
      <c r="P4429" s="498" t="s">
        <v>80</v>
      </c>
      <c r="Q4429" s="504" t="s">
        <v>7036</v>
      </c>
    </row>
    <row r="4430" spans="1:17" ht="25.5" x14ac:dyDescent="0.2">
      <c r="A4430" s="508" t="s">
        <v>6772</v>
      </c>
      <c r="B4430" s="498" t="s">
        <v>6773</v>
      </c>
      <c r="C4430" s="499" t="s">
        <v>6774</v>
      </c>
      <c r="D4430" s="499" t="s">
        <v>6760</v>
      </c>
      <c r="E4430" s="500" t="s">
        <v>7033</v>
      </c>
      <c r="F4430" s="501" t="s">
        <v>7034</v>
      </c>
      <c r="G4430" s="510">
        <v>78181500</v>
      </c>
      <c r="H4430" s="518" t="s">
        <v>12871</v>
      </c>
      <c r="I4430" s="498">
        <v>10</v>
      </c>
      <c r="J4430" s="498" t="s">
        <v>230</v>
      </c>
      <c r="K4430" s="121">
        <v>15500000</v>
      </c>
      <c r="L4430" s="502">
        <v>1</v>
      </c>
      <c r="M4430" s="498" t="s">
        <v>6831</v>
      </c>
      <c r="N4430" s="503"/>
      <c r="O4430" s="498" t="s">
        <v>127</v>
      </c>
      <c r="P4430" s="498" t="s">
        <v>127</v>
      </c>
      <c r="Q4430" s="504" t="s">
        <v>2750</v>
      </c>
    </row>
    <row r="4431" spans="1:17" ht="25.5" x14ac:dyDescent="0.2">
      <c r="A4431" s="508" t="s">
        <v>6772</v>
      </c>
      <c r="B4431" s="498" t="s">
        <v>6773</v>
      </c>
      <c r="C4431" s="499" t="s">
        <v>6774</v>
      </c>
      <c r="D4431" s="499" t="s">
        <v>6760</v>
      </c>
      <c r="E4431" s="500" t="s">
        <v>7033</v>
      </c>
      <c r="F4431" s="501" t="s">
        <v>7034</v>
      </c>
      <c r="G4431" s="510">
        <v>78181500</v>
      </c>
      <c r="H4431" s="505" t="s">
        <v>7046</v>
      </c>
      <c r="I4431" s="498">
        <v>10</v>
      </c>
      <c r="J4431" s="498" t="s">
        <v>33</v>
      </c>
      <c r="K4431" s="121">
        <v>48500000</v>
      </c>
      <c r="L4431" s="502"/>
      <c r="M4431" s="498" t="s">
        <v>6831</v>
      </c>
      <c r="N4431" s="503"/>
      <c r="O4431" s="498" t="s">
        <v>67</v>
      </c>
      <c r="P4431" s="498" t="s">
        <v>80</v>
      </c>
      <c r="Q4431" s="504" t="s">
        <v>7036</v>
      </c>
    </row>
    <row r="4432" spans="1:17" ht="25.5" x14ac:dyDescent="0.2">
      <c r="A4432" s="508" t="s">
        <v>6772</v>
      </c>
      <c r="B4432" s="498" t="s">
        <v>6773</v>
      </c>
      <c r="C4432" s="499" t="s">
        <v>6774</v>
      </c>
      <c r="D4432" s="499" t="s">
        <v>6760</v>
      </c>
      <c r="E4432" s="500" t="s">
        <v>7033</v>
      </c>
      <c r="F4432" s="501" t="s">
        <v>7034</v>
      </c>
      <c r="G4432" s="510">
        <v>78181500</v>
      </c>
      <c r="H4432" s="505" t="s">
        <v>7047</v>
      </c>
      <c r="I4432" s="498">
        <v>10</v>
      </c>
      <c r="J4432" s="498" t="s">
        <v>33</v>
      </c>
      <c r="K4432" s="121">
        <v>15000000</v>
      </c>
      <c r="L4432" s="502">
        <v>1</v>
      </c>
      <c r="M4432" s="498" t="s">
        <v>6831</v>
      </c>
      <c r="N4432" s="503"/>
      <c r="O4432" s="498" t="s">
        <v>80</v>
      </c>
      <c r="P4432" s="498" t="s">
        <v>2761</v>
      </c>
      <c r="Q4432" s="504" t="s">
        <v>7036</v>
      </c>
    </row>
    <row r="4433" spans="1:17" ht="25.5" x14ac:dyDescent="0.2">
      <c r="A4433" s="508" t="s">
        <v>6909</v>
      </c>
      <c r="B4433" s="498" t="s">
        <v>6910</v>
      </c>
      <c r="C4433" s="499" t="s">
        <v>6774</v>
      </c>
      <c r="D4433" s="499" t="s">
        <v>6753</v>
      </c>
      <c r="E4433" s="500" t="s">
        <v>7033</v>
      </c>
      <c r="F4433" s="501" t="s">
        <v>7034</v>
      </c>
      <c r="G4433" s="510">
        <v>78181500</v>
      </c>
      <c r="H4433" s="505" t="s">
        <v>7048</v>
      </c>
      <c r="I4433" s="498">
        <v>10</v>
      </c>
      <c r="J4433" s="498" t="s">
        <v>33</v>
      </c>
      <c r="K4433" s="121">
        <v>252170000</v>
      </c>
      <c r="L4433" s="502">
        <v>1</v>
      </c>
      <c r="M4433" s="498" t="s">
        <v>6831</v>
      </c>
      <c r="N4433" s="503"/>
      <c r="O4433" s="498" t="s">
        <v>67</v>
      </c>
      <c r="P4433" s="498" t="s">
        <v>80</v>
      </c>
      <c r="Q4433" s="504" t="s">
        <v>7036</v>
      </c>
    </row>
    <row r="4434" spans="1:17" ht="25.5" x14ac:dyDescent="0.2">
      <c r="A4434" s="508" t="s">
        <v>7049</v>
      </c>
      <c r="B4434" s="498" t="s">
        <v>2702</v>
      </c>
      <c r="C4434" s="499"/>
      <c r="D4434" s="499"/>
      <c r="E4434" s="500" t="s">
        <v>7033</v>
      </c>
      <c r="F4434" s="501" t="s">
        <v>7034</v>
      </c>
      <c r="G4434" s="510">
        <v>78181500</v>
      </c>
      <c r="H4434" s="505" t="s">
        <v>12872</v>
      </c>
      <c r="I4434" s="498">
        <v>10</v>
      </c>
      <c r="J4434" s="498" t="s">
        <v>230</v>
      </c>
      <c r="K4434" s="121">
        <v>7200000</v>
      </c>
      <c r="L4434" s="502">
        <v>1</v>
      </c>
      <c r="M4434" s="498" t="s">
        <v>6831</v>
      </c>
      <c r="N4434" s="503"/>
      <c r="O4434" s="498" t="s">
        <v>127</v>
      </c>
      <c r="P4434" s="498" t="s">
        <v>127</v>
      </c>
      <c r="Q4434" s="504" t="s">
        <v>2750</v>
      </c>
    </row>
    <row r="4435" spans="1:17" ht="27" customHeight="1" x14ac:dyDescent="0.2">
      <c r="A4435" s="497" t="s">
        <v>6758</v>
      </c>
      <c r="B4435" s="498" t="s">
        <v>6759</v>
      </c>
      <c r="C4435" s="499" t="s">
        <v>987</v>
      </c>
      <c r="D4435" s="499" t="s">
        <v>6835</v>
      </c>
      <c r="E4435" s="500" t="s">
        <v>7050</v>
      </c>
      <c r="F4435" s="501" t="s">
        <v>7051</v>
      </c>
      <c r="G4435" s="510">
        <v>72101509</v>
      </c>
      <c r="H4435" s="505" t="s">
        <v>7052</v>
      </c>
      <c r="I4435" s="498">
        <v>10</v>
      </c>
      <c r="J4435" s="498" t="s">
        <v>33</v>
      </c>
      <c r="K4435" s="121">
        <v>10000000</v>
      </c>
      <c r="L4435" s="502">
        <v>1</v>
      </c>
      <c r="M4435" s="498" t="s">
        <v>6831</v>
      </c>
      <c r="N4435" s="503"/>
      <c r="O4435" s="498" t="s">
        <v>68</v>
      </c>
      <c r="P4435" s="498" t="s">
        <v>68</v>
      </c>
      <c r="Q4435" s="504" t="s">
        <v>6757</v>
      </c>
    </row>
    <row r="4436" spans="1:17" ht="31.5" customHeight="1" x14ac:dyDescent="0.2">
      <c r="A4436" s="497" t="s">
        <v>6758</v>
      </c>
      <c r="B4436" s="498" t="s">
        <v>6759</v>
      </c>
      <c r="C4436" s="499" t="s">
        <v>6784</v>
      </c>
      <c r="D4436" s="499" t="s">
        <v>6785</v>
      </c>
      <c r="E4436" s="500" t="s">
        <v>7050</v>
      </c>
      <c r="F4436" s="501" t="s">
        <v>7051</v>
      </c>
      <c r="G4436" s="510">
        <v>72101517</v>
      </c>
      <c r="H4436" s="505" t="s">
        <v>7053</v>
      </c>
      <c r="I4436" s="498">
        <v>10</v>
      </c>
      <c r="J4436" s="498" t="s">
        <v>33</v>
      </c>
      <c r="K4436" s="121">
        <v>30000000</v>
      </c>
      <c r="L4436" s="502">
        <v>1</v>
      </c>
      <c r="M4436" s="498" t="s">
        <v>6831</v>
      </c>
      <c r="N4436" s="503"/>
      <c r="O4436" s="498" t="s">
        <v>35</v>
      </c>
      <c r="P4436" s="498" t="s">
        <v>36</v>
      </c>
      <c r="Q4436" s="504" t="s">
        <v>6757</v>
      </c>
    </row>
    <row r="4437" spans="1:17" ht="27" customHeight="1" x14ac:dyDescent="0.2">
      <c r="A4437" s="497" t="s">
        <v>6758</v>
      </c>
      <c r="B4437" s="498" t="s">
        <v>6759</v>
      </c>
      <c r="C4437" s="499" t="s">
        <v>992</v>
      </c>
      <c r="D4437" s="499" t="s">
        <v>6760</v>
      </c>
      <c r="E4437" s="500" t="s">
        <v>7050</v>
      </c>
      <c r="F4437" s="501" t="s">
        <v>7051</v>
      </c>
      <c r="G4437" s="510">
        <v>72101517</v>
      </c>
      <c r="H4437" s="505" t="s">
        <v>7054</v>
      </c>
      <c r="I4437" s="498">
        <v>10</v>
      </c>
      <c r="J4437" s="498" t="s">
        <v>33</v>
      </c>
      <c r="K4437" s="121">
        <v>10000000</v>
      </c>
      <c r="L4437" s="502">
        <v>1</v>
      </c>
      <c r="M4437" s="498" t="s">
        <v>6831</v>
      </c>
      <c r="N4437" s="503"/>
      <c r="O4437" s="498" t="s">
        <v>35</v>
      </c>
      <c r="P4437" s="498" t="s">
        <v>36</v>
      </c>
      <c r="Q4437" s="504" t="s">
        <v>6757</v>
      </c>
    </row>
    <row r="4438" spans="1:17" ht="29.25" customHeight="1" x14ac:dyDescent="0.2">
      <c r="A4438" s="497" t="s">
        <v>6758</v>
      </c>
      <c r="B4438" s="498" t="s">
        <v>6759</v>
      </c>
      <c r="C4438" s="499" t="s">
        <v>6838</v>
      </c>
      <c r="D4438" s="499" t="s">
        <v>6760</v>
      </c>
      <c r="E4438" s="500" t="s">
        <v>7050</v>
      </c>
      <c r="F4438" s="501" t="s">
        <v>7051</v>
      </c>
      <c r="G4438" s="498">
        <v>72101506</v>
      </c>
      <c r="H4438" s="505" t="s">
        <v>7055</v>
      </c>
      <c r="I4438" s="498">
        <v>10</v>
      </c>
      <c r="J4438" s="498" t="s">
        <v>33</v>
      </c>
      <c r="K4438" s="121">
        <v>12000000</v>
      </c>
      <c r="L4438" s="502">
        <v>1</v>
      </c>
      <c r="M4438" s="498" t="s">
        <v>6831</v>
      </c>
      <c r="N4438" s="503"/>
      <c r="O4438" s="498" t="s">
        <v>68</v>
      </c>
      <c r="P4438" s="498" t="s">
        <v>67</v>
      </c>
      <c r="Q4438" s="504" t="s">
        <v>6757</v>
      </c>
    </row>
    <row r="4439" spans="1:17" ht="27.75" customHeight="1" x14ac:dyDescent="0.2">
      <c r="A4439" s="497" t="s">
        <v>6758</v>
      </c>
      <c r="B4439" s="498" t="s">
        <v>6759</v>
      </c>
      <c r="C4439" s="499" t="s">
        <v>6784</v>
      </c>
      <c r="D4439" s="499" t="s">
        <v>6785</v>
      </c>
      <c r="E4439" s="500" t="s">
        <v>7050</v>
      </c>
      <c r="F4439" s="501" t="s">
        <v>7051</v>
      </c>
      <c r="G4439" s="510">
        <v>72101511</v>
      </c>
      <c r="H4439" s="505" t="s">
        <v>7056</v>
      </c>
      <c r="I4439" s="498">
        <v>10</v>
      </c>
      <c r="J4439" s="498" t="s">
        <v>33</v>
      </c>
      <c r="K4439" s="121">
        <v>210027259</v>
      </c>
      <c r="L4439" s="502">
        <v>1</v>
      </c>
      <c r="M4439" s="498" t="s">
        <v>6831</v>
      </c>
      <c r="N4439" s="503"/>
      <c r="O4439" s="498" t="s">
        <v>68</v>
      </c>
      <c r="P4439" s="498" t="s">
        <v>36</v>
      </c>
      <c r="Q4439" s="504" t="s">
        <v>7057</v>
      </c>
    </row>
    <row r="4440" spans="1:17" ht="33.75" customHeight="1" x14ac:dyDescent="0.2">
      <c r="A4440" s="497" t="s">
        <v>6758</v>
      </c>
      <c r="B4440" s="498" t="s">
        <v>6759</v>
      </c>
      <c r="C4440" s="501" t="s">
        <v>6842</v>
      </c>
      <c r="D4440" s="499" t="s">
        <v>6843</v>
      </c>
      <c r="E4440" s="500" t="s">
        <v>7050</v>
      </c>
      <c r="F4440" s="501" t="s">
        <v>7051</v>
      </c>
      <c r="G4440" s="510">
        <v>72154201</v>
      </c>
      <c r="H4440" s="505" t="s">
        <v>7058</v>
      </c>
      <c r="I4440" s="498">
        <v>10</v>
      </c>
      <c r="J4440" s="498" t="s">
        <v>33</v>
      </c>
      <c r="K4440" s="121">
        <v>9000000</v>
      </c>
      <c r="L4440" s="502">
        <v>1</v>
      </c>
      <c r="M4440" s="498" t="s">
        <v>6831</v>
      </c>
      <c r="N4440" s="503"/>
      <c r="O4440" s="498" t="s">
        <v>36</v>
      </c>
      <c r="P4440" s="498" t="s">
        <v>80</v>
      </c>
      <c r="Q4440" s="504" t="s">
        <v>6757</v>
      </c>
    </row>
    <row r="4441" spans="1:17" ht="27" customHeight="1" x14ac:dyDescent="0.2">
      <c r="A4441" s="497" t="s">
        <v>6758</v>
      </c>
      <c r="B4441" s="498" t="s">
        <v>6759</v>
      </c>
      <c r="C4441" s="499" t="s">
        <v>6784</v>
      </c>
      <c r="D4441" s="499" t="s">
        <v>6785</v>
      </c>
      <c r="E4441" s="500" t="s">
        <v>7050</v>
      </c>
      <c r="F4441" s="501" t="s">
        <v>7051</v>
      </c>
      <c r="G4441" s="510">
        <v>73152108</v>
      </c>
      <c r="H4441" s="505" t="s">
        <v>7059</v>
      </c>
      <c r="I4441" s="498">
        <v>10</v>
      </c>
      <c r="J4441" s="498" t="s">
        <v>33</v>
      </c>
      <c r="K4441" s="121">
        <v>25000000</v>
      </c>
      <c r="L4441" s="502">
        <v>1</v>
      </c>
      <c r="M4441" s="498" t="s">
        <v>6831</v>
      </c>
      <c r="N4441" s="503"/>
      <c r="O4441" s="498" t="s">
        <v>35</v>
      </c>
      <c r="P4441" s="498" t="s">
        <v>79</v>
      </c>
      <c r="Q4441" s="504" t="s">
        <v>6757</v>
      </c>
    </row>
    <row r="4442" spans="1:17" ht="28.5" customHeight="1" x14ac:dyDescent="0.2">
      <c r="A4442" s="497" t="s">
        <v>6758</v>
      </c>
      <c r="B4442" s="498" t="s">
        <v>6759</v>
      </c>
      <c r="C4442" s="499" t="s">
        <v>6838</v>
      </c>
      <c r="D4442" s="499" t="s">
        <v>6760</v>
      </c>
      <c r="E4442" s="500" t="s">
        <v>7050</v>
      </c>
      <c r="F4442" s="501" t="s">
        <v>7051</v>
      </c>
      <c r="G4442" s="510">
        <v>72154201</v>
      </c>
      <c r="H4442" s="505" t="s">
        <v>7060</v>
      </c>
      <c r="I4442" s="498">
        <v>10</v>
      </c>
      <c r="J4442" s="498" t="s">
        <v>33</v>
      </c>
      <c r="K4442" s="121">
        <v>8000000</v>
      </c>
      <c r="L4442" s="502">
        <v>1</v>
      </c>
      <c r="M4442" s="498" t="s">
        <v>6831</v>
      </c>
      <c r="N4442" s="503"/>
      <c r="O4442" s="498" t="s">
        <v>36</v>
      </c>
      <c r="P4442" s="498" t="s">
        <v>80</v>
      </c>
      <c r="Q4442" s="504" t="s">
        <v>6757</v>
      </c>
    </row>
    <row r="4443" spans="1:17" ht="51" x14ac:dyDescent="0.2">
      <c r="A4443" s="497" t="s">
        <v>6758</v>
      </c>
      <c r="B4443" s="498" t="s">
        <v>6759</v>
      </c>
      <c r="C4443" s="499" t="s">
        <v>6790</v>
      </c>
      <c r="D4443" s="499" t="s">
        <v>6796</v>
      </c>
      <c r="E4443" s="500" t="s">
        <v>7050</v>
      </c>
      <c r="F4443" s="501" t="s">
        <v>7051</v>
      </c>
      <c r="G4443" s="498">
        <v>72101510</v>
      </c>
      <c r="H4443" s="505" t="s">
        <v>7061</v>
      </c>
      <c r="I4443" s="498">
        <v>10</v>
      </c>
      <c r="J4443" s="498" t="s">
        <v>33</v>
      </c>
      <c r="K4443" s="121">
        <v>25000000</v>
      </c>
      <c r="L4443" s="502">
        <v>1</v>
      </c>
      <c r="M4443" s="498" t="s">
        <v>6831</v>
      </c>
      <c r="N4443" s="503"/>
      <c r="O4443" s="498" t="s">
        <v>68</v>
      </c>
      <c r="P4443" s="498" t="s">
        <v>67</v>
      </c>
      <c r="Q4443" s="504" t="s">
        <v>6757</v>
      </c>
    </row>
    <row r="4444" spans="1:17" ht="38.25" x14ac:dyDescent="0.2">
      <c r="A4444" s="497" t="s">
        <v>6767</v>
      </c>
      <c r="B4444" s="498" t="s">
        <v>6768</v>
      </c>
      <c r="C4444" s="499" t="s">
        <v>6784</v>
      </c>
      <c r="D4444" s="499" t="s">
        <v>6785</v>
      </c>
      <c r="E4444" s="500" t="s">
        <v>7050</v>
      </c>
      <c r="F4444" s="501" t="s">
        <v>7051</v>
      </c>
      <c r="G4444" s="510">
        <v>73152108</v>
      </c>
      <c r="H4444" s="505" t="s">
        <v>7062</v>
      </c>
      <c r="I4444" s="498">
        <v>10</v>
      </c>
      <c r="J4444" s="498" t="s">
        <v>33</v>
      </c>
      <c r="K4444" s="121">
        <v>15000000</v>
      </c>
      <c r="L4444" s="502">
        <v>1</v>
      </c>
      <c r="M4444" s="498" t="s">
        <v>6831</v>
      </c>
      <c r="N4444" s="503"/>
      <c r="O4444" s="498" t="s">
        <v>35</v>
      </c>
      <c r="P4444" s="498" t="s">
        <v>79</v>
      </c>
      <c r="Q4444" s="504" t="s">
        <v>6757</v>
      </c>
    </row>
    <row r="4445" spans="1:17" ht="51" x14ac:dyDescent="0.2">
      <c r="A4445" s="497" t="s">
        <v>6767</v>
      </c>
      <c r="B4445" s="498" t="s">
        <v>6768</v>
      </c>
      <c r="C4445" s="499" t="s">
        <v>6790</v>
      </c>
      <c r="D4445" s="499" t="s">
        <v>6791</v>
      </c>
      <c r="E4445" s="500" t="s">
        <v>7050</v>
      </c>
      <c r="F4445" s="501" t="s">
        <v>7051</v>
      </c>
      <c r="G4445" s="510">
        <v>73152108</v>
      </c>
      <c r="H4445" s="505" t="s">
        <v>7063</v>
      </c>
      <c r="I4445" s="498">
        <v>10</v>
      </c>
      <c r="J4445" s="498" t="s">
        <v>33</v>
      </c>
      <c r="K4445" s="121">
        <v>16000000</v>
      </c>
      <c r="L4445" s="502">
        <v>1</v>
      </c>
      <c r="M4445" s="498" t="s">
        <v>6831</v>
      </c>
      <c r="N4445" s="503"/>
      <c r="O4445" s="498" t="s">
        <v>36</v>
      </c>
      <c r="P4445" s="498" t="s">
        <v>80</v>
      </c>
      <c r="Q4445" s="504" t="s">
        <v>6757</v>
      </c>
    </row>
    <row r="4446" spans="1:17" ht="38.25" x14ac:dyDescent="0.2">
      <c r="A4446" s="497" t="s">
        <v>6767</v>
      </c>
      <c r="B4446" s="498" t="s">
        <v>6768</v>
      </c>
      <c r="C4446" s="499" t="s">
        <v>6838</v>
      </c>
      <c r="D4446" s="499" t="s">
        <v>7064</v>
      </c>
      <c r="E4446" s="500" t="s">
        <v>7050</v>
      </c>
      <c r="F4446" s="501" t="s">
        <v>7051</v>
      </c>
      <c r="G4446" s="510">
        <v>73152108</v>
      </c>
      <c r="H4446" s="505" t="s">
        <v>7065</v>
      </c>
      <c r="I4446" s="498">
        <v>10</v>
      </c>
      <c r="J4446" s="498" t="s">
        <v>33</v>
      </c>
      <c r="K4446" s="121">
        <v>38000000</v>
      </c>
      <c r="L4446" s="502">
        <v>1</v>
      </c>
      <c r="M4446" s="498" t="s">
        <v>6831</v>
      </c>
      <c r="N4446" s="503"/>
      <c r="O4446" s="498" t="s">
        <v>36</v>
      </c>
      <c r="P4446" s="498" t="s">
        <v>80</v>
      </c>
      <c r="Q4446" s="504" t="s">
        <v>6757</v>
      </c>
    </row>
    <row r="4447" spans="1:17" ht="25.5" x14ac:dyDescent="0.2">
      <c r="A4447" s="497" t="s">
        <v>6767</v>
      </c>
      <c r="B4447" s="498" t="s">
        <v>6768</v>
      </c>
      <c r="C4447" s="499" t="s">
        <v>6842</v>
      </c>
      <c r="D4447" s="499" t="s">
        <v>6853</v>
      </c>
      <c r="E4447" s="500" t="s">
        <v>7050</v>
      </c>
      <c r="F4447" s="501" t="s">
        <v>7051</v>
      </c>
      <c r="G4447" s="510">
        <v>72154201</v>
      </c>
      <c r="H4447" s="505" t="s">
        <v>7066</v>
      </c>
      <c r="I4447" s="498">
        <v>10</v>
      </c>
      <c r="J4447" s="498" t="s">
        <v>33</v>
      </c>
      <c r="K4447" s="121">
        <v>3000000</v>
      </c>
      <c r="L4447" s="502">
        <v>1</v>
      </c>
      <c r="M4447" s="498" t="s">
        <v>6831</v>
      </c>
      <c r="N4447" s="503"/>
      <c r="O4447" s="498" t="s">
        <v>36</v>
      </c>
      <c r="P4447" s="498" t="s">
        <v>80</v>
      </c>
      <c r="Q4447" s="504" t="s">
        <v>6757</v>
      </c>
    </row>
    <row r="4448" spans="1:17" ht="51" x14ac:dyDescent="0.2">
      <c r="A4448" s="497" t="s">
        <v>6767</v>
      </c>
      <c r="B4448" s="498" t="s">
        <v>6768</v>
      </c>
      <c r="C4448" s="499" t="s">
        <v>6784</v>
      </c>
      <c r="D4448" s="499" t="s">
        <v>6785</v>
      </c>
      <c r="E4448" s="500" t="s">
        <v>7050</v>
      </c>
      <c r="F4448" s="501" t="s">
        <v>7051</v>
      </c>
      <c r="G4448" s="510">
        <v>72101511</v>
      </c>
      <c r="H4448" s="505" t="s">
        <v>7067</v>
      </c>
      <c r="I4448" s="498">
        <v>10</v>
      </c>
      <c r="J4448" s="498" t="s">
        <v>33</v>
      </c>
      <c r="K4448" s="121">
        <v>32000000</v>
      </c>
      <c r="L4448" s="502">
        <v>1</v>
      </c>
      <c r="M4448" s="498" t="s">
        <v>6831</v>
      </c>
      <c r="N4448" s="503"/>
      <c r="O4448" s="498" t="s">
        <v>68</v>
      </c>
      <c r="P4448" s="498" t="s">
        <v>36</v>
      </c>
      <c r="Q4448" s="504" t="s">
        <v>7057</v>
      </c>
    </row>
    <row r="4449" spans="1:17" ht="25.5" x14ac:dyDescent="0.2">
      <c r="A4449" s="497" t="s">
        <v>6767</v>
      </c>
      <c r="B4449" s="498" t="s">
        <v>6768</v>
      </c>
      <c r="C4449" s="499" t="s">
        <v>987</v>
      </c>
      <c r="D4449" s="499" t="s">
        <v>193</v>
      </c>
      <c r="E4449" s="500" t="s">
        <v>7050</v>
      </c>
      <c r="F4449" s="501" t="s">
        <v>7051</v>
      </c>
      <c r="G4449" s="510">
        <v>72101509</v>
      </c>
      <c r="H4449" s="505" t="s">
        <v>7068</v>
      </c>
      <c r="I4449" s="498">
        <v>10</v>
      </c>
      <c r="J4449" s="498" t="s">
        <v>33</v>
      </c>
      <c r="K4449" s="121">
        <v>8000000</v>
      </c>
      <c r="L4449" s="502">
        <v>1</v>
      </c>
      <c r="M4449" s="498" t="s">
        <v>6831</v>
      </c>
      <c r="N4449" s="503"/>
      <c r="O4449" s="498" t="s">
        <v>68</v>
      </c>
      <c r="P4449" s="498" t="s">
        <v>68</v>
      </c>
      <c r="Q4449" s="504" t="s">
        <v>6757</v>
      </c>
    </row>
    <row r="4450" spans="1:17" ht="38.25" x14ac:dyDescent="0.2">
      <c r="A4450" s="497" t="s">
        <v>6767</v>
      </c>
      <c r="B4450" s="498" t="s">
        <v>6768</v>
      </c>
      <c r="C4450" s="499" t="s">
        <v>992</v>
      </c>
      <c r="D4450" s="499" t="s">
        <v>6760</v>
      </c>
      <c r="E4450" s="500" t="s">
        <v>7050</v>
      </c>
      <c r="F4450" s="501" t="s">
        <v>7051</v>
      </c>
      <c r="G4450" s="510">
        <v>73152108</v>
      </c>
      <c r="H4450" s="505" t="s">
        <v>7069</v>
      </c>
      <c r="I4450" s="498">
        <v>10</v>
      </c>
      <c r="J4450" s="498" t="s">
        <v>33</v>
      </c>
      <c r="K4450" s="121">
        <v>6000000</v>
      </c>
      <c r="L4450" s="502">
        <v>1</v>
      </c>
      <c r="M4450" s="498" t="s">
        <v>6831</v>
      </c>
      <c r="N4450" s="503"/>
      <c r="O4450" s="498" t="s">
        <v>35</v>
      </c>
      <c r="P4450" s="498" t="s">
        <v>36</v>
      </c>
      <c r="Q4450" s="504" t="s">
        <v>6757</v>
      </c>
    </row>
    <row r="4451" spans="1:17" ht="25.5" x14ac:dyDescent="0.2">
      <c r="A4451" s="497" t="s">
        <v>6772</v>
      </c>
      <c r="B4451" s="498" t="s">
        <v>6773</v>
      </c>
      <c r="C4451" s="499" t="s">
        <v>6774</v>
      </c>
      <c r="D4451" s="499" t="s">
        <v>6760</v>
      </c>
      <c r="E4451" s="500" t="s">
        <v>7050</v>
      </c>
      <c r="F4451" s="501" t="s">
        <v>7051</v>
      </c>
      <c r="G4451" s="510">
        <v>72101511</v>
      </c>
      <c r="H4451" s="505" t="s">
        <v>7070</v>
      </c>
      <c r="I4451" s="498">
        <v>10</v>
      </c>
      <c r="J4451" s="498" t="s">
        <v>33</v>
      </c>
      <c r="K4451" s="121">
        <v>14000000</v>
      </c>
      <c r="L4451" s="502">
        <v>1</v>
      </c>
      <c r="M4451" s="498" t="s">
        <v>6831</v>
      </c>
      <c r="N4451" s="503"/>
      <c r="O4451" s="498" t="s">
        <v>68</v>
      </c>
      <c r="P4451" s="498" t="s">
        <v>36</v>
      </c>
      <c r="Q4451" s="504" t="s">
        <v>7057</v>
      </c>
    </row>
    <row r="4452" spans="1:17" ht="25.5" x14ac:dyDescent="0.2">
      <c r="A4452" s="508" t="s">
        <v>6857</v>
      </c>
      <c r="B4452" s="498" t="s">
        <v>6858</v>
      </c>
      <c r="C4452" s="499" t="s">
        <v>6774</v>
      </c>
      <c r="D4452" s="499" t="s">
        <v>6760</v>
      </c>
      <c r="E4452" s="500" t="s">
        <v>7050</v>
      </c>
      <c r="F4452" s="501" t="s">
        <v>7051</v>
      </c>
      <c r="G4452" s="510">
        <v>72101511</v>
      </c>
      <c r="H4452" s="511" t="s">
        <v>7071</v>
      </c>
      <c r="I4452" s="498">
        <v>16</v>
      </c>
      <c r="J4452" s="498" t="s">
        <v>33</v>
      </c>
      <c r="K4452" s="523">
        <v>1200000</v>
      </c>
      <c r="L4452" s="502">
        <v>1</v>
      </c>
      <c r="M4452" s="498" t="s">
        <v>6831</v>
      </c>
      <c r="N4452" s="503"/>
      <c r="O4452" s="498" t="s">
        <v>68</v>
      </c>
      <c r="P4452" s="498" t="s">
        <v>36</v>
      </c>
      <c r="Q4452" s="504" t="s">
        <v>7057</v>
      </c>
    </row>
    <row r="4453" spans="1:17" ht="25.5" x14ac:dyDescent="0.2">
      <c r="A4453" s="508" t="s">
        <v>6857</v>
      </c>
      <c r="B4453" s="498" t="s">
        <v>6858</v>
      </c>
      <c r="C4453" s="499" t="s">
        <v>6774</v>
      </c>
      <c r="D4453" s="499" t="s">
        <v>6760</v>
      </c>
      <c r="E4453" s="500" t="s">
        <v>7050</v>
      </c>
      <c r="F4453" s="501" t="s">
        <v>7051</v>
      </c>
      <c r="G4453" s="510"/>
      <c r="H4453" s="511" t="s">
        <v>7072</v>
      </c>
      <c r="I4453" s="498">
        <v>16</v>
      </c>
      <c r="J4453" s="498" t="s">
        <v>33</v>
      </c>
      <c r="K4453" s="523">
        <v>1000000</v>
      </c>
      <c r="L4453" s="502">
        <v>1</v>
      </c>
      <c r="M4453" s="498" t="s">
        <v>6831</v>
      </c>
      <c r="N4453" s="503"/>
      <c r="O4453" s="498" t="s">
        <v>67</v>
      </c>
      <c r="P4453" s="498" t="s">
        <v>35</v>
      </c>
      <c r="Q4453" s="504" t="s">
        <v>6757</v>
      </c>
    </row>
    <row r="4454" spans="1:17" ht="25.5" x14ac:dyDescent="0.2">
      <c r="A4454" s="508" t="s">
        <v>6860</v>
      </c>
      <c r="B4454" s="498" t="s">
        <v>4565</v>
      </c>
      <c r="C4454" s="499" t="s">
        <v>6774</v>
      </c>
      <c r="D4454" s="499" t="s">
        <v>6760</v>
      </c>
      <c r="E4454" s="500" t="s">
        <v>7050</v>
      </c>
      <c r="F4454" s="501" t="s">
        <v>7051</v>
      </c>
      <c r="G4454" s="510">
        <v>72101511</v>
      </c>
      <c r="H4454" s="511" t="s">
        <v>7073</v>
      </c>
      <c r="I4454" s="498">
        <v>16</v>
      </c>
      <c r="J4454" s="498" t="s">
        <v>33</v>
      </c>
      <c r="K4454" s="523">
        <v>21000000</v>
      </c>
      <c r="L4454" s="502">
        <v>1</v>
      </c>
      <c r="M4454" s="498" t="s">
        <v>6831</v>
      </c>
      <c r="N4454" s="503"/>
      <c r="O4454" s="498" t="s">
        <v>68</v>
      </c>
      <c r="P4454" s="498" t="s">
        <v>36</v>
      </c>
      <c r="Q4454" s="504" t="s">
        <v>7057</v>
      </c>
    </row>
    <row r="4455" spans="1:17" ht="25.5" x14ac:dyDescent="0.2">
      <c r="A4455" s="508" t="s">
        <v>6860</v>
      </c>
      <c r="B4455" s="498" t="s">
        <v>4565</v>
      </c>
      <c r="C4455" s="499" t="s">
        <v>6774</v>
      </c>
      <c r="D4455" s="499" t="s">
        <v>6760</v>
      </c>
      <c r="E4455" s="500" t="s">
        <v>7050</v>
      </c>
      <c r="F4455" s="501" t="s">
        <v>7051</v>
      </c>
      <c r="G4455" s="510">
        <v>73152108</v>
      </c>
      <c r="H4455" s="511" t="s">
        <v>7074</v>
      </c>
      <c r="I4455" s="498">
        <v>16</v>
      </c>
      <c r="J4455" s="498" t="s">
        <v>33</v>
      </c>
      <c r="K4455" s="523">
        <v>8000000</v>
      </c>
      <c r="L4455" s="502">
        <v>1</v>
      </c>
      <c r="M4455" s="498" t="s">
        <v>6831</v>
      </c>
      <c r="N4455" s="503"/>
      <c r="O4455" s="498" t="s">
        <v>35</v>
      </c>
      <c r="P4455" s="498" t="s">
        <v>79</v>
      </c>
      <c r="Q4455" s="504" t="s">
        <v>6757</v>
      </c>
    </row>
    <row r="4456" spans="1:17" ht="25.5" x14ac:dyDescent="0.2">
      <c r="A4456" s="497" t="s">
        <v>6772</v>
      </c>
      <c r="B4456" s="498" t="s">
        <v>6773</v>
      </c>
      <c r="C4456" s="499" t="s">
        <v>6774</v>
      </c>
      <c r="D4456" s="499" t="s">
        <v>6760</v>
      </c>
      <c r="E4456" s="500" t="s">
        <v>7075</v>
      </c>
      <c r="F4456" s="509" t="s">
        <v>7076</v>
      </c>
      <c r="G4456" s="510"/>
      <c r="H4456" s="505" t="s">
        <v>7077</v>
      </c>
      <c r="I4456" s="498">
        <v>10</v>
      </c>
      <c r="J4456" s="498" t="s">
        <v>33</v>
      </c>
      <c r="K4456" s="121">
        <v>37500000</v>
      </c>
      <c r="L4456" s="502">
        <v>100</v>
      </c>
      <c r="M4456" s="498" t="s">
        <v>6831</v>
      </c>
      <c r="N4456" s="503"/>
      <c r="O4456" s="498" t="s">
        <v>35</v>
      </c>
      <c r="P4456" s="498" t="s">
        <v>80</v>
      </c>
      <c r="Q4456" s="504" t="s">
        <v>6757</v>
      </c>
    </row>
    <row r="4457" spans="1:17" s="122" customFormat="1" ht="25.5" x14ac:dyDescent="0.2">
      <c r="A4457" s="516" t="s">
        <v>6758</v>
      </c>
      <c r="B4457" s="517" t="s">
        <v>6759</v>
      </c>
      <c r="C4457" s="518" t="s">
        <v>6784</v>
      </c>
      <c r="D4457" s="518" t="s">
        <v>6785</v>
      </c>
      <c r="E4457" s="507" t="s">
        <v>7078</v>
      </c>
      <c r="F4457" s="505" t="s">
        <v>7079</v>
      </c>
      <c r="G4457" s="510">
        <v>80161801</v>
      </c>
      <c r="H4457" s="505" t="s">
        <v>7080</v>
      </c>
      <c r="I4457" s="517">
        <v>10</v>
      </c>
      <c r="J4457" s="517" t="s">
        <v>33</v>
      </c>
      <c r="K4457" s="512">
        <v>39750000</v>
      </c>
      <c r="L4457" s="519">
        <v>1</v>
      </c>
      <c r="M4457" s="498" t="s">
        <v>6831</v>
      </c>
      <c r="N4457" s="520"/>
      <c r="O4457" s="517" t="s">
        <v>35</v>
      </c>
      <c r="P4457" s="517" t="s">
        <v>36</v>
      </c>
      <c r="Q4457" s="521" t="s">
        <v>6757</v>
      </c>
    </row>
    <row r="4458" spans="1:17" s="122" customFormat="1" ht="25.5" x14ac:dyDescent="0.2">
      <c r="A4458" s="516" t="s">
        <v>6758</v>
      </c>
      <c r="B4458" s="517" t="s">
        <v>6759</v>
      </c>
      <c r="C4458" s="518" t="s">
        <v>6784</v>
      </c>
      <c r="D4458" s="518" t="s">
        <v>6785</v>
      </c>
      <c r="E4458" s="507" t="s">
        <v>7078</v>
      </c>
      <c r="F4458" s="505" t="s">
        <v>7079</v>
      </c>
      <c r="G4458" s="510">
        <v>80161801</v>
      </c>
      <c r="H4458" s="505" t="s">
        <v>7081</v>
      </c>
      <c r="I4458" s="517">
        <v>10</v>
      </c>
      <c r="J4458" s="517" t="s">
        <v>33</v>
      </c>
      <c r="K4458" s="512">
        <v>22750000</v>
      </c>
      <c r="L4458" s="519">
        <v>1</v>
      </c>
      <c r="M4458" s="517" t="s">
        <v>6831</v>
      </c>
      <c r="N4458" s="520"/>
      <c r="O4458" s="517" t="s">
        <v>80</v>
      </c>
      <c r="P4458" s="517" t="s">
        <v>2761</v>
      </c>
      <c r="Q4458" s="521" t="s">
        <v>6757</v>
      </c>
    </row>
    <row r="4459" spans="1:17" ht="25.5" x14ac:dyDescent="0.2">
      <c r="A4459" s="497" t="s">
        <v>6758</v>
      </c>
      <c r="B4459" s="498" t="s">
        <v>6759</v>
      </c>
      <c r="C4459" s="499" t="s">
        <v>6784</v>
      </c>
      <c r="D4459" s="499" t="s">
        <v>6785</v>
      </c>
      <c r="E4459" s="500" t="s">
        <v>7078</v>
      </c>
      <c r="F4459" s="501" t="s">
        <v>7079</v>
      </c>
      <c r="G4459" s="510">
        <v>80161801</v>
      </c>
      <c r="H4459" s="505" t="s">
        <v>7082</v>
      </c>
      <c r="I4459" s="498">
        <v>10</v>
      </c>
      <c r="J4459" s="498" t="s">
        <v>230</v>
      </c>
      <c r="K4459" s="121">
        <v>74000000</v>
      </c>
      <c r="L4459" s="502">
        <v>1</v>
      </c>
      <c r="M4459" s="498" t="s">
        <v>6831</v>
      </c>
      <c r="N4459" s="503"/>
      <c r="O4459" s="498" t="s">
        <v>127</v>
      </c>
      <c r="P4459" s="498" t="s">
        <v>127</v>
      </c>
      <c r="Q4459" s="504" t="s">
        <v>6951</v>
      </c>
    </row>
    <row r="4460" spans="1:17" ht="51" x14ac:dyDescent="0.2">
      <c r="A4460" s="497" t="s">
        <v>6767</v>
      </c>
      <c r="B4460" s="498" t="s">
        <v>6768</v>
      </c>
      <c r="C4460" s="499" t="s">
        <v>6784</v>
      </c>
      <c r="D4460" s="499" t="s">
        <v>6785</v>
      </c>
      <c r="E4460" s="500" t="s">
        <v>7078</v>
      </c>
      <c r="F4460" s="501" t="s">
        <v>7079</v>
      </c>
      <c r="G4460" s="510">
        <v>80161801</v>
      </c>
      <c r="H4460" s="505" t="s">
        <v>7083</v>
      </c>
      <c r="I4460" s="498">
        <v>10</v>
      </c>
      <c r="J4460" s="498" t="s">
        <v>230</v>
      </c>
      <c r="K4460" s="121">
        <v>53000000</v>
      </c>
      <c r="L4460" s="502">
        <v>1</v>
      </c>
      <c r="M4460" s="498" t="s">
        <v>6831</v>
      </c>
      <c r="N4460" s="503"/>
      <c r="O4460" s="498" t="s">
        <v>127</v>
      </c>
      <c r="P4460" s="498" t="s">
        <v>127</v>
      </c>
      <c r="Q4460" s="504" t="s">
        <v>6951</v>
      </c>
    </row>
    <row r="4461" spans="1:17" s="122" customFormat="1" ht="51" x14ac:dyDescent="0.2">
      <c r="A4461" s="516" t="s">
        <v>6767</v>
      </c>
      <c r="B4461" s="517" t="s">
        <v>6768</v>
      </c>
      <c r="C4461" s="518" t="s">
        <v>6784</v>
      </c>
      <c r="D4461" s="518" t="s">
        <v>6785</v>
      </c>
      <c r="E4461" s="507" t="s">
        <v>7078</v>
      </c>
      <c r="F4461" s="505" t="s">
        <v>7079</v>
      </c>
      <c r="G4461" s="510">
        <v>80161801</v>
      </c>
      <c r="H4461" s="505" t="s">
        <v>7084</v>
      </c>
      <c r="I4461" s="517">
        <v>10</v>
      </c>
      <c r="J4461" s="517" t="s">
        <v>33</v>
      </c>
      <c r="K4461" s="512">
        <v>12166666</v>
      </c>
      <c r="L4461" s="519">
        <v>1</v>
      </c>
      <c r="M4461" s="517" t="s">
        <v>6831</v>
      </c>
      <c r="N4461" s="520"/>
      <c r="O4461" s="517" t="s">
        <v>35</v>
      </c>
      <c r="P4461" s="517" t="s">
        <v>36</v>
      </c>
      <c r="Q4461" s="521" t="s">
        <v>6757</v>
      </c>
    </row>
    <row r="4462" spans="1:17" s="122" customFormat="1" ht="51" x14ac:dyDescent="0.2">
      <c r="A4462" s="516" t="s">
        <v>6767</v>
      </c>
      <c r="B4462" s="517" t="s">
        <v>6768</v>
      </c>
      <c r="C4462" s="518" t="s">
        <v>6784</v>
      </c>
      <c r="D4462" s="518" t="s">
        <v>6785</v>
      </c>
      <c r="E4462" s="507" t="s">
        <v>7078</v>
      </c>
      <c r="F4462" s="505" t="s">
        <v>7079</v>
      </c>
      <c r="G4462" s="510">
        <v>80161801</v>
      </c>
      <c r="H4462" s="505" t="s">
        <v>7085</v>
      </c>
      <c r="I4462" s="517">
        <v>10</v>
      </c>
      <c r="J4462" s="517" t="s">
        <v>33</v>
      </c>
      <c r="K4462" s="512">
        <v>13033334</v>
      </c>
      <c r="L4462" s="519">
        <v>1</v>
      </c>
      <c r="M4462" s="517" t="s">
        <v>6831</v>
      </c>
      <c r="N4462" s="520"/>
      <c r="O4462" s="517" t="s">
        <v>80</v>
      </c>
      <c r="P4462" s="517" t="s">
        <v>2761</v>
      </c>
      <c r="Q4462" s="521" t="s">
        <v>6757</v>
      </c>
    </row>
    <row r="4463" spans="1:17" s="122" customFormat="1" ht="21" customHeight="1" x14ac:dyDescent="0.2">
      <c r="A4463" s="516" t="s">
        <v>7086</v>
      </c>
      <c r="B4463" s="517" t="s">
        <v>7087</v>
      </c>
      <c r="C4463" s="518"/>
      <c r="D4463" s="518"/>
      <c r="E4463" s="507" t="s">
        <v>7078</v>
      </c>
      <c r="F4463" s="505" t="s">
        <v>7079</v>
      </c>
      <c r="G4463" s="510">
        <v>80161801</v>
      </c>
      <c r="H4463" s="505" t="s">
        <v>7080</v>
      </c>
      <c r="I4463" s="517">
        <v>10</v>
      </c>
      <c r="J4463" s="517" t="s">
        <v>33</v>
      </c>
      <c r="K4463" s="512">
        <v>8341667</v>
      </c>
      <c r="L4463" s="519"/>
      <c r="M4463" s="517"/>
      <c r="N4463" s="520"/>
      <c r="O4463" s="517" t="s">
        <v>35</v>
      </c>
      <c r="P4463" s="517" t="s">
        <v>36</v>
      </c>
      <c r="Q4463" s="521" t="s">
        <v>6757</v>
      </c>
    </row>
    <row r="4464" spans="1:17" s="122" customFormat="1" ht="21" customHeight="1" x14ac:dyDescent="0.2">
      <c r="A4464" s="516" t="s">
        <v>7086</v>
      </c>
      <c r="B4464" s="517" t="s">
        <v>7087</v>
      </c>
      <c r="C4464" s="518"/>
      <c r="D4464" s="518"/>
      <c r="E4464" s="507" t="s">
        <v>7078</v>
      </c>
      <c r="F4464" s="505" t="s">
        <v>7079</v>
      </c>
      <c r="G4464" s="510">
        <v>80161801</v>
      </c>
      <c r="H4464" s="505" t="s">
        <v>7081</v>
      </c>
      <c r="I4464" s="517">
        <v>10</v>
      </c>
      <c r="J4464" s="517" t="s">
        <v>33</v>
      </c>
      <c r="K4464" s="512">
        <v>4108333</v>
      </c>
      <c r="L4464" s="519">
        <v>1</v>
      </c>
      <c r="M4464" s="517" t="s">
        <v>6831</v>
      </c>
      <c r="N4464" s="520"/>
      <c r="O4464" s="517" t="s">
        <v>80</v>
      </c>
      <c r="P4464" s="517" t="s">
        <v>2761</v>
      </c>
      <c r="Q4464" s="521" t="s">
        <v>6757</v>
      </c>
    </row>
    <row r="4465" spans="1:17" ht="25.5" x14ac:dyDescent="0.2">
      <c r="A4465" s="497" t="s">
        <v>7086</v>
      </c>
      <c r="B4465" s="498" t="s">
        <v>7087</v>
      </c>
      <c r="C4465" s="499"/>
      <c r="D4465" s="499"/>
      <c r="E4465" s="500" t="s">
        <v>7078</v>
      </c>
      <c r="F4465" s="501" t="s">
        <v>7079</v>
      </c>
      <c r="G4465" s="510">
        <v>80161801</v>
      </c>
      <c r="H4465" s="505" t="s">
        <v>7088</v>
      </c>
      <c r="I4465" s="498">
        <v>10</v>
      </c>
      <c r="J4465" s="498" t="s">
        <v>230</v>
      </c>
      <c r="K4465" s="121">
        <v>6100000</v>
      </c>
      <c r="L4465" s="502">
        <v>1</v>
      </c>
      <c r="M4465" s="498" t="s">
        <v>6831</v>
      </c>
      <c r="N4465" s="503"/>
      <c r="O4465" s="498" t="s">
        <v>127</v>
      </c>
      <c r="P4465" s="498" t="s">
        <v>127</v>
      </c>
      <c r="Q4465" s="504" t="s">
        <v>6951</v>
      </c>
    </row>
    <row r="4466" spans="1:17" x14ac:dyDescent="0.2">
      <c r="A4466" s="497" t="s">
        <v>7049</v>
      </c>
      <c r="B4466" s="498" t="s">
        <v>2702</v>
      </c>
      <c r="C4466" s="499"/>
      <c r="D4466" s="499"/>
      <c r="E4466" s="500" t="s">
        <v>7078</v>
      </c>
      <c r="F4466" s="501" t="s">
        <v>7079</v>
      </c>
      <c r="G4466" s="510">
        <v>80161801</v>
      </c>
      <c r="H4466" s="505" t="s">
        <v>7089</v>
      </c>
      <c r="I4466" s="498">
        <v>10</v>
      </c>
      <c r="J4466" s="498" t="s">
        <v>33</v>
      </c>
      <c r="K4466" s="512">
        <v>6100000</v>
      </c>
      <c r="L4466" s="502">
        <v>1</v>
      </c>
      <c r="M4466" s="498" t="s">
        <v>6831</v>
      </c>
      <c r="N4466" s="503"/>
      <c r="O4466" s="498" t="s">
        <v>35</v>
      </c>
      <c r="P4466" s="498" t="s">
        <v>36</v>
      </c>
      <c r="Q4466" s="504" t="s">
        <v>6757</v>
      </c>
    </row>
    <row r="4467" spans="1:17" ht="25.5" x14ac:dyDescent="0.2">
      <c r="A4467" s="497" t="s">
        <v>6772</v>
      </c>
      <c r="B4467" s="498" t="s">
        <v>6773</v>
      </c>
      <c r="C4467" s="499" t="s">
        <v>6774</v>
      </c>
      <c r="D4467" s="499" t="s">
        <v>6760</v>
      </c>
      <c r="E4467" s="500" t="s">
        <v>7078</v>
      </c>
      <c r="F4467" s="501" t="s">
        <v>7079</v>
      </c>
      <c r="G4467" s="510">
        <v>80161801</v>
      </c>
      <c r="H4467" s="505" t="s">
        <v>7088</v>
      </c>
      <c r="I4467" s="498">
        <v>10</v>
      </c>
      <c r="J4467" s="498" t="s">
        <v>230</v>
      </c>
      <c r="K4467" s="121">
        <v>3800000</v>
      </c>
      <c r="L4467" s="502">
        <v>1</v>
      </c>
      <c r="M4467" s="498" t="s">
        <v>6831</v>
      </c>
      <c r="N4467" s="503"/>
      <c r="O4467" s="498" t="s">
        <v>127</v>
      </c>
      <c r="P4467" s="498" t="s">
        <v>127</v>
      </c>
      <c r="Q4467" s="504" t="s">
        <v>6951</v>
      </c>
    </row>
    <row r="4468" spans="1:17" s="122" customFormat="1" ht="25.5" x14ac:dyDescent="0.2">
      <c r="A4468" s="516" t="s">
        <v>6772</v>
      </c>
      <c r="B4468" s="517" t="s">
        <v>6773</v>
      </c>
      <c r="C4468" s="518" t="s">
        <v>6774</v>
      </c>
      <c r="D4468" s="518" t="s">
        <v>6760</v>
      </c>
      <c r="E4468" s="507" t="s">
        <v>7078</v>
      </c>
      <c r="F4468" s="505" t="s">
        <v>7079</v>
      </c>
      <c r="G4468" s="510">
        <v>80161801</v>
      </c>
      <c r="H4468" s="505" t="s">
        <v>7090</v>
      </c>
      <c r="I4468" s="517">
        <v>10</v>
      </c>
      <c r="J4468" s="517" t="s">
        <v>33</v>
      </c>
      <c r="K4468" s="512">
        <v>7450000</v>
      </c>
      <c r="L4468" s="519">
        <v>1</v>
      </c>
      <c r="M4468" s="517" t="s">
        <v>6831</v>
      </c>
      <c r="N4468" s="520"/>
      <c r="O4468" s="517" t="s">
        <v>35</v>
      </c>
      <c r="P4468" s="517" t="s">
        <v>36</v>
      </c>
      <c r="Q4468" s="521" t="s">
        <v>6757</v>
      </c>
    </row>
    <row r="4469" spans="1:17" s="122" customFormat="1" ht="25.5" x14ac:dyDescent="0.2">
      <c r="A4469" s="516" t="s">
        <v>6772</v>
      </c>
      <c r="B4469" s="517" t="s">
        <v>6773</v>
      </c>
      <c r="C4469" s="518" t="s">
        <v>6774</v>
      </c>
      <c r="D4469" s="518" t="s">
        <v>6760</v>
      </c>
      <c r="E4469" s="507" t="s">
        <v>7078</v>
      </c>
      <c r="F4469" s="505" t="s">
        <v>7079</v>
      </c>
      <c r="G4469" s="510">
        <v>80161801</v>
      </c>
      <c r="H4469" s="505" t="s">
        <v>7091</v>
      </c>
      <c r="I4469" s="517">
        <v>10</v>
      </c>
      <c r="J4469" s="517" t="s">
        <v>33</v>
      </c>
      <c r="K4469" s="512">
        <v>2250000</v>
      </c>
      <c r="L4469" s="519">
        <v>1</v>
      </c>
      <c r="M4469" s="517" t="s">
        <v>6831</v>
      </c>
      <c r="N4469" s="520"/>
      <c r="O4469" s="517" t="s">
        <v>80</v>
      </c>
      <c r="P4469" s="517" t="s">
        <v>2761</v>
      </c>
      <c r="Q4469" s="521" t="s">
        <v>6757</v>
      </c>
    </row>
    <row r="4470" spans="1:17" ht="51" x14ac:dyDescent="0.2">
      <c r="A4470" s="497" t="s">
        <v>6758</v>
      </c>
      <c r="B4470" s="498" t="s">
        <v>6759</v>
      </c>
      <c r="C4470" s="499" t="s">
        <v>7092</v>
      </c>
      <c r="D4470" s="499" t="s">
        <v>7093</v>
      </c>
      <c r="E4470" s="500" t="s">
        <v>7094</v>
      </c>
      <c r="F4470" s="501" t="s">
        <v>7095</v>
      </c>
      <c r="G4470" s="510">
        <v>72154055</v>
      </c>
      <c r="H4470" s="505" t="s">
        <v>7096</v>
      </c>
      <c r="I4470" s="498">
        <v>10</v>
      </c>
      <c r="J4470" s="498" t="s">
        <v>33</v>
      </c>
      <c r="K4470" s="121">
        <v>50000000</v>
      </c>
      <c r="L4470" s="502">
        <v>1</v>
      </c>
      <c r="M4470" s="498" t="s">
        <v>6831</v>
      </c>
      <c r="N4470" s="503"/>
      <c r="O4470" s="498" t="s">
        <v>68</v>
      </c>
      <c r="P4470" s="498" t="s">
        <v>68</v>
      </c>
      <c r="Q4470" s="504" t="s">
        <v>6757</v>
      </c>
    </row>
    <row r="4471" spans="1:17" ht="26.25" customHeight="1" x14ac:dyDescent="0.2">
      <c r="A4471" s="497" t="s">
        <v>6758</v>
      </c>
      <c r="B4471" s="498" t="s">
        <v>6759</v>
      </c>
      <c r="C4471" s="499" t="s">
        <v>992</v>
      </c>
      <c r="D4471" s="499" t="s">
        <v>6948</v>
      </c>
      <c r="E4471" s="500" t="s">
        <v>7094</v>
      </c>
      <c r="F4471" s="501" t="s">
        <v>7095</v>
      </c>
      <c r="G4471" s="510">
        <v>76000000</v>
      </c>
      <c r="H4471" s="505" t="s">
        <v>7097</v>
      </c>
      <c r="I4471" s="498">
        <v>10</v>
      </c>
      <c r="J4471" s="498" t="s">
        <v>33</v>
      </c>
      <c r="K4471" s="121">
        <v>40000000</v>
      </c>
      <c r="L4471" s="502">
        <v>1</v>
      </c>
      <c r="M4471" s="498" t="s">
        <v>6831</v>
      </c>
      <c r="N4471" s="503"/>
      <c r="O4471" s="498" t="s">
        <v>35</v>
      </c>
      <c r="P4471" s="498" t="s">
        <v>36</v>
      </c>
      <c r="Q4471" s="504" t="s">
        <v>6757</v>
      </c>
    </row>
    <row r="4472" spans="1:17" ht="26.25" customHeight="1" x14ac:dyDescent="0.2">
      <c r="A4472" s="497" t="s">
        <v>6758</v>
      </c>
      <c r="B4472" s="498" t="s">
        <v>6759</v>
      </c>
      <c r="C4472" s="499" t="s">
        <v>992</v>
      </c>
      <c r="D4472" s="499" t="s">
        <v>6948</v>
      </c>
      <c r="E4472" s="500" t="s">
        <v>7094</v>
      </c>
      <c r="F4472" s="501" t="s">
        <v>7095</v>
      </c>
      <c r="G4472" s="510">
        <v>83101500</v>
      </c>
      <c r="H4472" s="505" t="s">
        <v>7098</v>
      </c>
      <c r="I4472" s="498">
        <v>10</v>
      </c>
      <c r="J4472" s="498" t="s">
        <v>33</v>
      </c>
      <c r="K4472" s="121">
        <v>374900000</v>
      </c>
      <c r="L4472" s="502">
        <v>1</v>
      </c>
      <c r="M4472" s="498" t="s">
        <v>6831</v>
      </c>
      <c r="N4472" s="503"/>
      <c r="O4472" s="498" t="s">
        <v>127</v>
      </c>
      <c r="P4472" s="498" t="s">
        <v>127</v>
      </c>
      <c r="Q4472" s="504" t="s">
        <v>2986</v>
      </c>
    </row>
    <row r="4473" spans="1:17" ht="26.25" customHeight="1" x14ac:dyDescent="0.2">
      <c r="A4473" s="508" t="s">
        <v>6973</v>
      </c>
      <c r="B4473" s="498" t="s">
        <v>6974</v>
      </c>
      <c r="C4473" s="499" t="s">
        <v>6975</v>
      </c>
      <c r="D4473" s="499" t="s">
        <v>6753</v>
      </c>
      <c r="E4473" s="500" t="s">
        <v>7094</v>
      </c>
      <c r="F4473" s="501" t="s">
        <v>7095</v>
      </c>
      <c r="G4473" s="510">
        <v>83101500</v>
      </c>
      <c r="H4473" s="505" t="s">
        <v>7098</v>
      </c>
      <c r="I4473" s="498">
        <v>10</v>
      </c>
      <c r="J4473" s="498" t="s">
        <v>33</v>
      </c>
      <c r="K4473" s="121">
        <v>500000</v>
      </c>
      <c r="L4473" s="502">
        <v>1</v>
      </c>
      <c r="M4473" s="498" t="s">
        <v>6831</v>
      </c>
      <c r="N4473" s="503"/>
      <c r="O4473" s="498" t="s">
        <v>127</v>
      </c>
      <c r="P4473" s="498" t="s">
        <v>127</v>
      </c>
      <c r="Q4473" s="504" t="s">
        <v>2986</v>
      </c>
    </row>
    <row r="4474" spans="1:17" ht="26.25" customHeight="1" x14ac:dyDescent="0.2">
      <c r="A4474" s="508" t="s">
        <v>6767</v>
      </c>
      <c r="B4474" s="498" t="s">
        <v>6768</v>
      </c>
      <c r="C4474" s="499" t="s">
        <v>992</v>
      </c>
      <c r="D4474" s="499" t="s">
        <v>6948</v>
      </c>
      <c r="E4474" s="500" t="s">
        <v>7094</v>
      </c>
      <c r="F4474" s="501" t="s">
        <v>7095</v>
      </c>
      <c r="G4474" s="510">
        <v>83101500</v>
      </c>
      <c r="H4474" s="505" t="s">
        <v>7099</v>
      </c>
      <c r="I4474" s="498">
        <v>10</v>
      </c>
      <c r="J4474" s="498" t="s">
        <v>33</v>
      </c>
      <c r="K4474" s="121">
        <v>93000000</v>
      </c>
      <c r="L4474" s="502">
        <v>1</v>
      </c>
      <c r="M4474" s="498" t="s">
        <v>6831</v>
      </c>
      <c r="N4474" s="503"/>
      <c r="O4474" s="498" t="s">
        <v>127</v>
      </c>
      <c r="P4474" s="498" t="s">
        <v>127</v>
      </c>
      <c r="Q4474" s="504" t="s">
        <v>2986</v>
      </c>
    </row>
    <row r="4475" spans="1:17" ht="26.25" customHeight="1" x14ac:dyDescent="0.2">
      <c r="A4475" s="508" t="s">
        <v>6978</v>
      </c>
      <c r="B4475" s="498" t="s">
        <v>6979</v>
      </c>
      <c r="C4475" s="499" t="s">
        <v>6975</v>
      </c>
      <c r="D4475" s="499" t="s">
        <v>6753</v>
      </c>
      <c r="E4475" s="500" t="s">
        <v>7094</v>
      </c>
      <c r="F4475" s="501" t="s">
        <v>7095</v>
      </c>
      <c r="G4475" s="510">
        <v>83101500</v>
      </c>
      <c r="H4475" s="505" t="s">
        <v>7098</v>
      </c>
      <c r="I4475" s="498">
        <v>10</v>
      </c>
      <c r="J4475" s="498" t="s">
        <v>33</v>
      </c>
      <c r="K4475" s="121">
        <v>500000</v>
      </c>
      <c r="L4475" s="502">
        <v>1</v>
      </c>
      <c r="M4475" s="498" t="s">
        <v>6831</v>
      </c>
      <c r="N4475" s="503"/>
      <c r="O4475" s="498" t="s">
        <v>127</v>
      </c>
      <c r="P4475" s="498" t="s">
        <v>127</v>
      </c>
      <c r="Q4475" s="504" t="s">
        <v>2986</v>
      </c>
    </row>
    <row r="4476" spans="1:17" ht="26.25" customHeight="1" x14ac:dyDescent="0.2">
      <c r="A4476" s="508" t="s">
        <v>6772</v>
      </c>
      <c r="B4476" s="498" t="s">
        <v>6773</v>
      </c>
      <c r="C4476" s="499" t="s">
        <v>6774</v>
      </c>
      <c r="D4476" s="499" t="s">
        <v>6760</v>
      </c>
      <c r="E4476" s="500" t="s">
        <v>7094</v>
      </c>
      <c r="F4476" s="501" t="s">
        <v>7095</v>
      </c>
      <c r="G4476" s="510">
        <v>72154055</v>
      </c>
      <c r="H4476" s="505" t="s">
        <v>7100</v>
      </c>
      <c r="I4476" s="498">
        <v>10</v>
      </c>
      <c r="J4476" s="498" t="s">
        <v>33</v>
      </c>
      <c r="K4476" s="121">
        <v>1500000</v>
      </c>
      <c r="L4476" s="502">
        <v>1</v>
      </c>
      <c r="M4476" s="498" t="s">
        <v>6831</v>
      </c>
      <c r="N4476" s="503"/>
      <c r="O4476" s="498" t="s">
        <v>68</v>
      </c>
      <c r="P4476" s="498" t="s">
        <v>68</v>
      </c>
      <c r="Q4476" s="504" t="s">
        <v>6757</v>
      </c>
    </row>
    <row r="4477" spans="1:17" ht="26.25" customHeight="1" x14ac:dyDescent="0.2">
      <c r="A4477" s="508" t="s">
        <v>6772</v>
      </c>
      <c r="B4477" s="498" t="s">
        <v>6773</v>
      </c>
      <c r="C4477" s="499" t="s">
        <v>6774</v>
      </c>
      <c r="D4477" s="499" t="s">
        <v>6760</v>
      </c>
      <c r="E4477" s="500" t="s">
        <v>7094</v>
      </c>
      <c r="F4477" s="501" t="s">
        <v>7095</v>
      </c>
      <c r="G4477" s="510">
        <v>83101500</v>
      </c>
      <c r="H4477" s="505" t="s">
        <v>7101</v>
      </c>
      <c r="I4477" s="498">
        <v>10</v>
      </c>
      <c r="J4477" s="498" t="s">
        <v>33</v>
      </c>
      <c r="K4477" s="121">
        <v>4700000</v>
      </c>
      <c r="L4477" s="502">
        <v>1</v>
      </c>
      <c r="M4477" s="498" t="s">
        <v>6831</v>
      </c>
      <c r="N4477" s="503"/>
      <c r="O4477" s="498" t="s">
        <v>127</v>
      </c>
      <c r="P4477" s="498" t="s">
        <v>127</v>
      </c>
      <c r="Q4477" s="504" t="s">
        <v>2986</v>
      </c>
    </row>
    <row r="4478" spans="1:17" ht="26.25" customHeight="1" x14ac:dyDescent="0.2">
      <c r="A4478" s="508" t="s">
        <v>6857</v>
      </c>
      <c r="B4478" s="498" t="s">
        <v>6858</v>
      </c>
      <c r="C4478" s="499" t="s">
        <v>992</v>
      </c>
      <c r="D4478" s="499" t="s">
        <v>6948</v>
      </c>
      <c r="E4478" s="500" t="s">
        <v>7094</v>
      </c>
      <c r="F4478" s="501" t="s">
        <v>7095</v>
      </c>
      <c r="G4478" s="510">
        <v>83101500</v>
      </c>
      <c r="H4478" s="515" t="s">
        <v>7102</v>
      </c>
      <c r="I4478" s="498">
        <v>10</v>
      </c>
      <c r="J4478" s="498" t="s">
        <v>33</v>
      </c>
      <c r="K4478" s="121">
        <v>38000000</v>
      </c>
      <c r="L4478" s="502">
        <v>1</v>
      </c>
      <c r="M4478" s="498" t="s">
        <v>6831</v>
      </c>
      <c r="N4478" s="503"/>
      <c r="O4478" s="498" t="s">
        <v>127</v>
      </c>
      <c r="P4478" s="498" t="s">
        <v>127</v>
      </c>
      <c r="Q4478" s="504" t="s">
        <v>2986</v>
      </c>
    </row>
    <row r="4479" spans="1:17" ht="26.25" customHeight="1" x14ac:dyDescent="0.2">
      <c r="A4479" s="508" t="s">
        <v>6860</v>
      </c>
      <c r="B4479" s="498" t="s">
        <v>4565</v>
      </c>
      <c r="C4479" s="499" t="s">
        <v>6774</v>
      </c>
      <c r="D4479" s="499" t="s">
        <v>6760</v>
      </c>
      <c r="E4479" s="500" t="s">
        <v>7094</v>
      </c>
      <c r="F4479" s="501" t="s">
        <v>7095</v>
      </c>
      <c r="G4479" s="510">
        <v>83101500</v>
      </c>
      <c r="H4479" s="515" t="s">
        <v>7103</v>
      </c>
      <c r="I4479" s="498">
        <v>10</v>
      </c>
      <c r="J4479" s="498" t="s">
        <v>33</v>
      </c>
      <c r="K4479" s="121">
        <v>12000000</v>
      </c>
      <c r="L4479" s="502">
        <v>1</v>
      </c>
      <c r="M4479" s="498" t="s">
        <v>6831</v>
      </c>
      <c r="N4479" s="503"/>
      <c r="O4479" s="498" t="s">
        <v>127</v>
      </c>
      <c r="P4479" s="498" t="s">
        <v>127</v>
      </c>
      <c r="Q4479" s="504" t="s">
        <v>2986</v>
      </c>
    </row>
    <row r="4480" spans="1:17" ht="26.25" customHeight="1" x14ac:dyDescent="0.2">
      <c r="A4480" s="508" t="s">
        <v>6860</v>
      </c>
      <c r="B4480" s="498" t="s">
        <v>4565</v>
      </c>
      <c r="C4480" s="499" t="s">
        <v>6774</v>
      </c>
      <c r="D4480" s="499" t="s">
        <v>6760</v>
      </c>
      <c r="E4480" s="500" t="s">
        <v>7094</v>
      </c>
      <c r="F4480" s="501" t="s">
        <v>7095</v>
      </c>
      <c r="G4480" s="510">
        <v>72154055</v>
      </c>
      <c r="H4480" s="515" t="s">
        <v>7104</v>
      </c>
      <c r="I4480" s="498">
        <v>10</v>
      </c>
      <c r="J4480" s="498" t="s">
        <v>33</v>
      </c>
      <c r="K4480" s="121">
        <v>1500000</v>
      </c>
      <c r="L4480" s="502">
        <v>1</v>
      </c>
      <c r="M4480" s="498" t="s">
        <v>6831</v>
      </c>
      <c r="N4480" s="503"/>
      <c r="O4480" s="498" t="s">
        <v>68</v>
      </c>
      <c r="P4480" s="498" t="s">
        <v>68</v>
      </c>
      <c r="Q4480" s="504" t="s">
        <v>6757</v>
      </c>
    </row>
    <row r="4481" spans="1:17" ht="63.75" x14ac:dyDescent="0.2">
      <c r="A4481" s="497" t="s">
        <v>6758</v>
      </c>
      <c r="B4481" s="498" t="s">
        <v>6759</v>
      </c>
      <c r="C4481" s="499" t="s">
        <v>987</v>
      </c>
      <c r="D4481" s="499" t="s">
        <v>193</v>
      </c>
      <c r="E4481" s="500" t="s">
        <v>7105</v>
      </c>
      <c r="F4481" s="501" t="s">
        <v>7106</v>
      </c>
      <c r="G4481" s="510">
        <v>77121504</v>
      </c>
      <c r="H4481" s="505" t="s">
        <v>7107</v>
      </c>
      <c r="I4481" s="498">
        <v>10</v>
      </c>
      <c r="J4481" s="498" t="s">
        <v>33</v>
      </c>
      <c r="K4481" s="121">
        <v>9000000</v>
      </c>
      <c r="L4481" s="502">
        <v>1</v>
      </c>
      <c r="M4481" s="498" t="s">
        <v>6831</v>
      </c>
      <c r="N4481" s="503"/>
      <c r="O4481" s="498" t="s">
        <v>35</v>
      </c>
      <c r="P4481" s="498" t="s">
        <v>36</v>
      </c>
      <c r="Q4481" s="504" t="s">
        <v>6757</v>
      </c>
    </row>
    <row r="4482" spans="1:17" ht="25.5" x14ac:dyDescent="0.2">
      <c r="A4482" s="497" t="s">
        <v>6758</v>
      </c>
      <c r="B4482" s="498" t="s">
        <v>6759</v>
      </c>
      <c r="C4482" s="499" t="s">
        <v>992</v>
      </c>
      <c r="D4482" s="499" t="s">
        <v>6760</v>
      </c>
      <c r="E4482" s="500" t="s">
        <v>7105</v>
      </c>
      <c r="F4482" s="501" t="s">
        <v>7106</v>
      </c>
      <c r="G4482" s="510">
        <v>72102103</v>
      </c>
      <c r="H4482" s="505" t="s">
        <v>7108</v>
      </c>
      <c r="I4482" s="498">
        <v>10</v>
      </c>
      <c r="J4482" s="498" t="s">
        <v>33</v>
      </c>
      <c r="K4482" s="121">
        <v>5000000</v>
      </c>
      <c r="L4482" s="502">
        <v>1</v>
      </c>
      <c r="M4482" s="498" t="s">
        <v>6831</v>
      </c>
      <c r="N4482" s="503"/>
      <c r="O4482" s="498" t="s">
        <v>35</v>
      </c>
      <c r="P4482" s="498" t="s">
        <v>36</v>
      </c>
      <c r="Q4482" s="504" t="s">
        <v>6757</v>
      </c>
    </row>
    <row r="4483" spans="1:17" ht="38.25" x14ac:dyDescent="0.2">
      <c r="A4483" s="508" t="s">
        <v>6767</v>
      </c>
      <c r="B4483" s="498" t="s">
        <v>6768</v>
      </c>
      <c r="C4483" s="499" t="s">
        <v>992</v>
      </c>
      <c r="D4483" s="499" t="s">
        <v>6948</v>
      </c>
      <c r="E4483" s="500" t="s">
        <v>7105</v>
      </c>
      <c r="F4483" s="501" t="s">
        <v>7106</v>
      </c>
      <c r="G4483" s="510">
        <v>72102103</v>
      </c>
      <c r="H4483" s="505" t="s">
        <v>7109</v>
      </c>
      <c r="I4483" s="498">
        <v>10</v>
      </c>
      <c r="J4483" s="498" t="s">
        <v>33</v>
      </c>
      <c r="K4483" s="121">
        <v>5000000</v>
      </c>
      <c r="L4483" s="502">
        <v>1</v>
      </c>
      <c r="M4483" s="498" t="s">
        <v>6831</v>
      </c>
      <c r="N4483" s="503"/>
      <c r="O4483" s="498" t="s">
        <v>35</v>
      </c>
      <c r="P4483" s="498" t="s">
        <v>36</v>
      </c>
      <c r="Q4483" s="504" t="s">
        <v>6757</v>
      </c>
    </row>
    <row r="4484" spans="1:17" ht="25.5" x14ac:dyDescent="0.2">
      <c r="A4484" s="497" t="s">
        <v>6772</v>
      </c>
      <c r="B4484" s="498" t="s">
        <v>6773</v>
      </c>
      <c r="C4484" s="499" t="s">
        <v>6774</v>
      </c>
      <c r="D4484" s="499" t="s">
        <v>6760</v>
      </c>
      <c r="E4484" s="500" t="s">
        <v>7105</v>
      </c>
      <c r="F4484" s="501" t="s">
        <v>7106</v>
      </c>
      <c r="G4484" s="510">
        <v>72102103</v>
      </c>
      <c r="H4484" s="505" t="s">
        <v>7110</v>
      </c>
      <c r="I4484" s="498">
        <v>10</v>
      </c>
      <c r="J4484" s="498" t="s">
        <v>33</v>
      </c>
      <c r="K4484" s="121">
        <v>500000</v>
      </c>
      <c r="L4484" s="502">
        <v>1</v>
      </c>
      <c r="M4484" s="498" t="s">
        <v>6831</v>
      </c>
      <c r="N4484" s="503"/>
      <c r="O4484" s="498" t="s">
        <v>35</v>
      </c>
      <c r="P4484" s="498" t="s">
        <v>36</v>
      </c>
      <c r="Q4484" s="504" t="s">
        <v>6757</v>
      </c>
    </row>
    <row r="4485" spans="1:17" ht="25.5" x14ac:dyDescent="0.2">
      <c r="A4485" s="508" t="s">
        <v>6860</v>
      </c>
      <c r="B4485" s="498" t="s">
        <v>4565</v>
      </c>
      <c r="C4485" s="499" t="s">
        <v>6774</v>
      </c>
      <c r="D4485" s="499" t="s">
        <v>6760</v>
      </c>
      <c r="E4485" s="500" t="s">
        <v>7105</v>
      </c>
      <c r="F4485" s="501" t="s">
        <v>7106</v>
      </c>
      <c r="G4485" s="510">
        <v>72102103</v>
      </c>
      <c r="H4485" s="505" t="s">
        <v>7111</v>
      </c>
      <c r="I4485" s="498">
        <v>10</v>
      </c>
      <c r="J4485" s="498" t="s">
        <v>33</v>
      </c>
      <c r="K4485" s="121">
        <v>1500000</v>
      </c>
      <c r="L4485" s="502">
        <v>1</v>
      </c>
      <c r="M4485" s="498" t="s">
        <v>6831</v>
      </c>
      <c r="N4485" s="503"/>
      <c r="O4485" s="498" t="s">
        <v>35</v>
      </c>
      <c r="P4485" s="498" t="s">
        <v>36</v>
      </c>
      <c r="Q4485" s="504" t="s">
        <v>6757</v>
      </c>
    </row>
    <row r="4486" spans="1:17" ht="31.5" customHeight="1" x14ac:dyDescent="0.2">
      <c r="A4486" s="497" t="s">
        <v>7112</v>
      </c>
      <c r="B4486" s="498" t="s">
        <v>7113</v>
      </c>
      <c r="C4486" s="499" t="s">
        <v>987</v>
      </c>
      <c r="D4486" s="499" t="s">
        <v>7114</v>
      </c>
      <c r="E4486" s="500" t="s">
        <v>942</v>
      </c>
      <c r="F4486" s="524" t="s">
        <v>6385</v>
      </c>
      <c r="G4486" s="510">
        <v>93141506</v>
      </c>
      <c r="H4486" s="525" t="s">
        <v>7115</v>
      </c>
      <c r="I4486" s="498">
        <v>16</v>
      </c>
      <c r="J4486" s="498" t="s">
        <v>33</v>
      </c>
      <c r="K4486" s="121">
        <v>250000000</v>
      </c>
      <c r="L4486" s="502">
        <v>1</v>
      </c>
      <c r="M4486" s="498" t="s">
        <v>6831</v>
      </c>
      <c r="N4486" s="503"/>
      <c r="O4486" s="498" t="s">
        <v>68</v>
      </c>
      <c r="P4486" s="498" t="s">
        <v>36</v>
      </c>
      <c r="Q4486" s="504" t="s">
        <v>7116</v>
      </c>
    </row>
    <row r="4487" spans="1:17" ht="38.25" x14ac:dyDescent="0.2">
      <c r="A4487" s="508" t="s">
        <v>6857</v>
      </c>
      <c r="B4487" s="498" t="s">
        <v>7113</v>
      </c>
      <c r="C4487" s="499" t="s">
        <v>987</v>
      </c>
      <c r="D4487" s="499" t="s">
        <v>7114</v>
      </c>
      <c r="E4487" s="500" t="s">
        <v>942</v>
      </c>
      <c r="F4487" s="524" t="s">
        <v>6385</v>
      </c>
      <c r="G4487" s="510">
        <v>93141506</v>
      </c>
      <c r="H4487" s="505" t="s">
        <v>7117</v>
      </c>
      <c r="I4487" s="498">
        <v>16</v>
      </c>
      <c r="J4487" s="498" t="s">
        <v>33</v>
      </c>
      <c r="K4487" s="121">
        <v>5000000</v>
      </c>
      <c r="L4487" s="502">
        <v>1</v>
      </c>
      <c r="M4487" s="498" t="s">
        <v>6831</v>
      </c>
      <c r="N4487" s="503"/>
      <c r="O4487" s="498" t="s">
        <v>68</v>
      </c>
      <c r="P4487" s="498" t="s">
        <v>36</v>
      </c>
      <c r="Q4487" s="504" t="s">
        <v>7116</v>
      </c>
    </row>
    <row r="4488" spans="1:17" ht="38.25" x14ac:dyDescent="0.2">
      <c r="A4488" s="508" t="s">
        <v>6751</v>
      </c>
      <c r="B4488" s="498" t="s">
        <v>7113</v>
      </c>
      <c r="C4488" s="499" t="s">
        <v>987</v>
      </c>
      <c r="D4488" s="499" t="s">
        <v>7114</v>
      </c>
      <c r="E4488" s="500" t="s">
        <v>942</v>
      </c>
      <c r="F4488" s="524" t="s">
        <v>6385</v>
      </c>
      <c r="G4488" s="510">
        <v>93141506</v>
      </c>
      <c r="H4488" s="505" t="s">
        <v>7118</v>
      </c>
      <c r="I4488" s="498">
        <v>16</v>
      </c>
      <c r="J4488" s="498" t="s">
        <v>33</v>
      </c>
      <c r="K4488" s="121">
        <v>10880000</v>
      </c>
      <c r="L4488" s="502">
        <v>1</v>
      </c>
      <c r="M4488" s="498" t="s">
        <v>6831</v>
      </c>
      <c r="N4488" s="503"/>
      <c r="O4488" s="498" t="s">
        <v>68</v>
      </c>
      <c r="P4488" s="498" t="s">
        <v>36</v>
      </c>
      <c r="Q4488" s="504" t="s">
        <v>7116</v>
      </c>
    </row>
    <row r="4489" spans="1:17" ht="38.25" x14ac:dyDescent="0.2">
      <c r="A4489" s="508" t="s">
        <v>7119</v>
      </c>
      <c r="B4489" s="498" t="s">
        <v>7113</v>
      </c>
      <c r="C4489" s="499" t="s">
        <v>987</v>
      </c>
      <c r="D4489" s="499" t="s">
        <v>7114</v>
      </c>
      <c r="E4489" s="500" t="s">
        <v>942</v>
      </c>
      <c r="F4489" s="524" t="s">
        <v>6385</v>
      </c>
      <c r="G4489" s="510">
        <v>93141506</v>
      </c>
      <c r="H4489" s="505" t="s">
        <v>7120</v>
      </c>
      <c r="I4489" s="498">
        <v>16</v>
      </c>
      <c r="J4489" s="498" t="s">
        <v>33</v>
      </c>
      <c r="K4489" s="121">
        <v>180000000</v>
      </c>
      <c r="L4489" s="502">
        <v>1</v>
      </c>
      <c r="M4489" s="498" t="s">
        <v>6831</v>
      </c>
      <c r="N4489" s="503"/>
      <c r="O4489" s="498" t="s">
        <v>68</v>
      </c>
      <c r="P4489" s="498" t="s">
        <v>36</v>
      </c>
      <c r="Q4489" s="504" t="s">
        <v>7116</v>
      </c>
    </row>
    <row r="4490" spans="1:17" ht="38.25" x14ac:dyDescent="0.2">
      <c r="A4490" s="508" t="s">
        <v>6909</v>
      </c>
      <c r="B4490" s="498" t="s">
        <v>7113</v>
      </c>
      <c r="C4490" s="499" t="s">
        <v>987</v>
      </c>
      <c r="D4490" s="499" t="s">
        <v>7114</v>
      </c>
      <c r="E4490" s="500" t="s">
        <v>942</v>
      </c>
      <c r="F4490" s="524" t="s">
        <v>6385</v>
      </c>
      <c r="G4490" s="510">
        <v>93141506</v>
      </c>
      <c r="H4490" s="505" t="s">
        <v>7121</v>
      </c>
      <c r="I4490" s="498">
        <v>16</v>
      </c>
      <c r="J4490" s="498" t="s">
        <v>33</v>
      </c>
      <c r="K4490" s="121">
        <v>20020000</v>
      </c>
      <c r="L4490" s="502">
        <v>1</v>
      </c>
      <c r="M4490" s="498" t="s">
        <v>6831</v>
      </c>
      <c r="N4490" s="503"/>
      <c r="O4490" s="498" t="s">
        <v>68</v>
      </c>
      <c r="P4490" s="498" t="s">
        <v>36</v>
      </c>
      <c r="Q4490" s="504" t="s">
        <v>7116</v>
      </c>
    </row>
    <row r="4491" spans="1:17" ht="38.25" x14ac:dyDescent="0.2">
      <c r="A4491" s="508" t="s">
        <v>7122</v>
      </c>
      <c r="B4491" s="498" t="s">
        <v>7113</v>
      </c>
      <c r="C4491" s="499" t="s">
        <v>987</v>
      </c>
      <c r="D4491" s="499" t="s">
        <v>7114</v>
      </c>
      <c r="E4491" s="500" t="s">
        <v>942</v>
      </c>
      <c r="F4491" s="524" t="s">
        <v>6385</v>
      </c>
      <c r="G4491" s="510">
        <v>93141506</v>
      </c>
      <c r="H4491" s="505" t="s">
        <v>7123</v>
      </c>
      <c r="I4491" s="498">
        <v>16</v>
      </c>
      <c r="J4491" s="498" t="s">
        <v>33</v>
      </c>
      <c r="K4491" s="121">
        <v>26000000</v>
      </c>
      <c r="L4491" s="502">
        <v>1</v>
      </c>
      <c r="M4491" s="498" t="s">
        <v>6831</v>
      </c>
      <c r="N4491" s="503"/>
      <c r="O4491" s="498" t="s">
        <v>68</v>
      </c>
      <c r="P4491" s="498" t="s">
        <v>36</v>
      </c>
      <c r="Q4491" s="504" t="s">
        <v>7116</v>
      </c>
    </row>
    <row r="4492" spans="1:17" ht="20.100000000000001" customHeight="1" x14ac:dyDescent="0.2">
      <c r="A4492" s="497" t="s">
        <v>6758</v>
      </c>
      <c r="B4492" s="498" t="s">
        <v>6759</v>
      </c>
      <c r="C4492" s="499" t="s">
        <v>987</v>
      </c>
      <c r="D4492" s="499" t="s">
        <v>7124</v>
      </c>
      <c r="E4492" s="500" t="s">
        <v>7125</v>
      </c>
      <c r="F4492" s="501" t="s">
        <v>7126</v>
      </c>
      <c r="G4492" s="510">
        <v>78111502</v>
      </c>
      <c r="H4492" s="505" t="s">
        <v>7127</v>
      </c>
      <c r="I4492" s="498">
        <v>10</v>
      </c>
      <c r="J4492" s="498" t="s">
        <v>33</v>
      </c>
      <c r="K4492" s="121">
        <v>70000000</v>
      </c>
      <c r="L4492" s="502">
        <v>1</v>
      </c>
      <c r="M4492" s="498" t="s">
        <v>6831</v>
      </c>
      <c r="N4492" s="503"/>
      <c r="O4492" s="498" t="s">
        <v>127</v>
      </c>
      <c r="P4492" s="498" t="s">
        <v>127</v>
      </c>
      <c r="Q4492" s="504" t="s">
        <v>2986</v>
      </c>
    </row>
    <row r="4493" spans="1:17" ht="20.100000000000001" customHeight="1" x14ac:dyDescent="0.2">
      <c r="A4493" s="497" t="s">
        <v>6973</v>
      </c>
      <c r="B4493" s="498" t="s">
        <v>6974</v>
      </c>
      <c r="C4493" s="499" t="s">
        <v>6975</v>
      </c>
      <c r="D4493" s="499" t="s">
        <v>6753</v>
      </c>
      <c r="E4493" s="500" t="s">
        <v>7125</v>
      </c>
      <c r="F4493" s="501" t="s">
        <v>7126</v>
      </c>
      <c r="G4493" s="510">
        <v>78111502</v>
      </c>
      <c r="H4493" s="505" t="s">
        <v>7127</v>
      </c>
      <c r="I4493" s="498">
        <v>16</v>
      </c>
      <c r="J4493" s="498" t="s">
        <v>33</v>
      </c>
      <c r="K4493" s="121">
        <v>500000</v>
      </c>
      <c r="L4493" s="502">
        <v>1</v>
      </c>
      <c r="M4493" s="498" t="s">
        <v>6831</v>
      </c>
      <c r="N4493" s="503"/>
      <c r="O4493" s="498" t="s">
        <v>127</v>
      </c>
      <c r="P4493" s="498" t="s">
        <v>127</v>
      </c>
      <c r="Q4493" s="504" t="s">
        <v>2986</v>
      </c>
    </row>
    <row r="4494" spans="1:17" ht="20.100000000000001" customHeight="1" x14ac:dyDescent="0.2">
      <c r="A4494" s="497" t="s">
        <v>6767</v>
      </c>
      <c r="B4494" s="498" t="s">
        <v>6768</v>
      </c>
      <c r="C4494" s="499" t="s">
        <v>992</v>
      </c>
      <c r="D4494" s="499" t="s">
        <v>6760</v>
      </c>
      <c r="E4494" s="500" t="s">
        <v>7125</v>
      </c>
      <c r="F4494" s="501" t="s">
        <v>7126</v>
      </c>
      <c r="G4494" s="510">
        <v>78111502</v>
      </c>
      <c r="H4494" s="513" t="s">
        <v>12873</v>
      </c>
      <c r="I4494" s="498">
        <v>10</v>
      </c>
      <c r="J4494" s="498" t="s">
        <v>33</v>
      </c>
      <c r="K4494" s="121">
        <v>75000000</v>
      </c>
      <c r="L4494" s="502">
        <v>1</v>
      </c>
      <c r="M4494" s="498" t="s">
        <v>6831</v>
      </c>
      <c r="N4494" s="503"/>
      <c r="O4494" s="498" t="s">
        <v>127</v>
      </c>
      <c r="P4494" s="498" t="s">
        <v>127</v>
      </c>
      <c r="Q4494" s="504" t="s">
        <v>2986</v>
      </c>
    </row>
    <row r="4495" spans="1:17" ht="20.100000000000001" customHeight="1" x14ac:dyDescent="0.2">
      <c r="A4495" s="497" t="s">
        <v>6978</v>
      </c>
      <c r="B4495" s="498" t="s">
        <v>6979</v>
      </c>
      <c r="C4495" s="499" t="s">
        <v>6975</v>
      </c>
      <c r="D4495" s="499" t="s">
        <v>6753</v>
      </c>
      <c r="E4495" s="500" t="s">
        <v>7125</v>
      </c>
      <c r="F4495" s="501" t="s">
        <v>7126</v>
      </c>
      <c r="G4495" s="510">
        <v>78111502</v>
      </c>
      <c r="H4495" s="505" t="s">
        <v>7127</v>
      </c>
      <c r="I4495" s="498">
        <v>16</v>
      </c>
      <c r="J4495" s="498" t="s">
        <v>33</v>
      </c>
      <c r="K4495" s="121">
        <v>1000000</v>
      </c>
      <c r="L4495" s="502">
        <v>1</v>
      </c>
      <c r="M4495" s="498" t="s">
        <v>6831</v>
      </c>
      <c r="N4495" s="503"/>
      <c r="O4495" s="498" t="s">
        <v>127</v>
      </c>
      <c r="P4495" s="498" t="s">
        <v>127</v>
      </c>
      <c r="Q4495" s="504" t="s">
        <v>2986</v>
      </c>
    </row>
    <row r="4496" spans="1:17" ht="20.100000000000001" customHeight="1" x14ac:dyDescent="0.2">
      <c r="A4496" s="497" t="s">
        <v>6772</v>
      </c>
      <c r="B4496" s="498" t="s">
        <v>6773</v>
      </c>
      <c r="C4496" s="499" t="s">
        <v>6774</v>
      </c>
      <c r="D4496" s="499" t="s">
        <v>6760</v>
      </c>
      <c r="E4496" s="500" t="s">
        <v>7125</v>
      </c>
      <c r="F4496" s="501" t="s">
        <v>7126</v>
      </c>
      <c r="G4496" s="510">
        <v>78111502</v>
      </c>
      <c r="H4496" s="513" t="s">
        <v>7128</v>
      </c>
      <c r="I4496" s="498">
        <v>10</v>
      </c>
      <c r="J4496" s="498" t="s">
        <v>33</v>
      </c>
      <c r="K4496" s="121">
        <v>30000000</v>
      </c>
      <c r="L4496" s="502">
        <v>1</v>
      </c>
      <c r="M4496" s="498" t="s">
        <v>6831</v>
      </c>
      <c r="N4496" s="503"/>
      <c r="O4496" s="498" t="s">
        <v>127</v>
      </c>
      <c r="P4496" s="498" t="s">
        <v>127</v>
      </c>
      <c r="Q4496" s="504" t="s">
        <v>2986</v>
      </c>
    </row>
    <row r="4497" spans="1:21" ht="20.100000000000001" customHeight="1" x14ac:dyDescent="0.2">
      <c r="A4497" s="497" t="s">
        <v>6909</v>
      </c>
      <c r="B4497" s="498" t="s">
        <v>6910</v>
      </c>
      <c r="C4497" s="499" t="s">
        <v>6774</v>
      </c>
      <c r="D4497" s="499" t="s">
        <v>6753</v>
      </c>
      <c r="E4497" s="500" t="s">
        <v>7125</v>
      </c>
      <c r="F4497" s="501" t="s">
        <v>7126</v>
      </c>
      <c r="G4497" s="510">
        <v>78111502</v>
      </c>
      <c r="H4497" s="513" t="s">
        <v>7128</v>
      </c>
      <c r="I4497" s="498">
        <v>10</v>
      </c>
      <c r="J4497" s="498" t="s">
        <v>33</v>
      </c>
      <c r="K4497" s="121">
        <v>3000000</v>
      </c>
      <c r="L4497" s="502">
        <v>1</v>
      </c>
      <c r="M4497" s="498" t="s">
        <v>6831</v>
      </c>
      <c r="N4497" s="503"/>
      <c r="O4497" s="498" t="s">
        <v>127</v>
      </c>
      <c r="P4497" s="498" t="s">
        <v>127</v>
      </c>
      <c r="Q4497" s="504" t="s">
        <v>2986</v>
      </c>
    </row>
    <row r="4498" spans="1:21" ht="25.5" x14ac:dyDescent="0.2">
      <c r="A4498" s="497" t="s">
        <v>6758</v>
      </c>
      <c r="B4498" s="498" t="s">
        <v>6759</v>
      </c>
      <c r="C4498" s="499" t="s">
        <v>992</v>
      </c>
      <c r="D4498" s="499" t="s">
        <v>6948</v>
      </c>
      <c r="E4498" s="500" t="s">
        <v>952</v>
      </c>
      <c r="F4498" s="501" t="s">
        <v>411</v>
      </c>
      <c r="G4498" s="510">
        <v>93161502</v>
      </c>
      <c r="H4498" s="505" t="s">
        <v>7129</v>
      </c>
      <c r="I4498" s="498">
        <v>10</v>
      </c>
      <c r="J4498" s="498" t="s">
        <v>33</v>
      </c>
      <c r="K4498" s="121">
        <v>100000000</v>
      </c>
      <c r="L4498" s="502">
        <v>1</v>
      </c>
      <c r="M4498" s="498" t="s">
        <v>6831</v>
      </c>
      <c r="N4498" s="503"/>
      <c r="O4498" s="498" t="s">
        <v>127</v>
      </c>
      <c r="P4498" s="498" t="s">
        <v>127</v>
      </c>
      <c r="Q4498" s="504" t="s">
        <v>2986</v>
      </c>
    </row>
    <row r="4499" spans="1:21" ht="38.25" x14ac:dyDescent="0.2">
      <c r="A4499" s="508" t="s">
        <v>6767</v>
      </c>
      <c r="B4499" s="498" t="s">
        <v>6768</v>
      </c>
      <c r="C4499" s="499" t="s">
        <v>992</v>
      </c>
      <c r="D4499" s="499" t="s">
        <v>6948</v>
      </c>
      <c r="E4499" s="500" t="s">
        <v>952</v>
      </c>
      <c r="F4499" s="501" t="s">
        <v>411</v>
      </c>
      <c r="G4499" s="510">
        <v>93161502</v>
      </c>
      <c r="H4499" s="511" t="s">
        <v>12874</v>
      </c>
      <c r="I4499" s="498">
        <v>10</v>
      </c>
      <c r="J4499" s="498" t="s">
        <v>33</v>
      </c>
      <c r="K4499" s="121">
        <v>245690000</v>
      </c>
      <c r="L4499" s="502">
        <v>1</v>
      </c>
      <c r="M4499" s="498" t="s">
        <v>6831</v>
      </c>
      <c r="N4499" s="503"/>
      <c r="O4499" s="498" t="s">
        <v>127</v>
      </c>
      <c r="P4499" s="498" t="s">
        <v>127</v>
      </c>
      <c r="Q4499" s="504" t="s">
        <v>2986</v>
      </c>
    </row>
    <row r="4500" spans="1:21" ht="38.25" x14ac:dyDescent="0.2">
      <c r="A4500" s="508" t="s">
        <v>7130</v>
      </c>
      <c r="B4500" s="498" t="s">
        <v>7131</v>
      </c>
      <c r="C4500" s="499" t="s">
        <v>992</v>
      </c>
      <c r="D4500" s="499" t="s">
        <v>6948</v>
      </c>
      <c r="E4500" s="500" t="s">
        <v>952</v>
      </c>
      <c r="F4500" s="501" t="s">
        <v>411</v>
      </c>
      <c r="G4500" s="510">
        <v>93161502</v>
      </c>
      <c r="H4500" s="505" t="s">
        <v>7132</v>
      </c>
      <c r="I4500" s="498">
        <v>10</v>
      </c>
      <c r="J4500" s="498" t="s">
        <v>33</v>
      </c>
      <c r="K4500" s="121">
        <v>75000000</v>
      </c>
      <c r="L4500" s="502">
        <v>1</v>
      </c>
      <c r="M4500" s="498" t="s">
        <v>6831</v>
      </c>
      <c r="N4500" s="503"/>
      <c r="O4500" s="498" t="s">
        <v>127</v>
      </c>
      <c r="P4500" s="498" t="s">
        <v>127</v>
      </c>
      <c r="Q4500" s="504" t="s">
        <v>2986</v>
      </c>
    </row>
    <row r="4501" spans="1:21" x14ac:dyDescent="0.2">
      <c r="A4501" s="508" t="s">
        <v>6857</v>
      </c>
      <c r="B4501" s="498" t="s">
        <v>6858</v>
      </c>
      <c r="C4501" s="499" t="s">
        <v>992</v>
      </c>
      <c r="D4501" s="499" t="s">
        <v>6948</v>
      </c>
      <c r="E4501" s="500" t="s">
        <v>952</v>
      </c>
      <c r="F4501" s="501" t="s">
        <v>411</v>
      </c>
      <c r="G4501" s="510">
        <v>93161502</v>
      </c>
      <c r="H4501" s="505" t="s">
        <v>7133</v>
      </c>
      <c r="I4501" s="498">
        <v>10</v>
      </c>
      <c r="J4501" s="498" t="s">
        <v>33</v>
      </c>
      <c r="K4501" s="121">
        <v>95000000</v>
      </c>
      <c r="L4501" s="502">
        <v>1</v>
      </c>
      <c r="M4501" s="498" t="s">
        <v>6831</v>
      </c>
      <c r="N4501" s="503"/>
      <c r="O4501" s="498" t="s">
        <v>127</v>
      </c>
      <c r="P4501" s="498" t="s">
        <v>127</v>
      </c>
      <c r="Q4501" s="504" t="s">
        <v>2986</v>
      </c>
    </row>
    <row r="4502" spans="1:21" ht="20.100000000000001" customHeight="1" x14ac:dyDescent="0.2">
      <c r="A4502" s="497" t="s">
        <v>6758</v>
      </c>
      <c r="B4502" s="498" t="s">
        <v>6759</v>
      </c>
      <c r="C4502" s="499" t="s">
        <v>992</v>
      </c>
      <c r="D4502" s="499" t="s">
        <v>6948</v>
      </c>
      <c r="E4502" s="500" t="s">
        <v>957</v>
      </c>
      <c r="F4502" s="501" t="s">
        <v>3878</v>
      </c>
      <c r="G4502" s="510">
        <v>93161502</v>
      </c>
      <c r="H4502" s="505" t="s">
        <v>7134</v>
      </c>
      <c r="I4502" s="498">
        <v>10</v>
      </c>
      <c r="J4502" s="498" t="s">
        <v>33</v>
      </c>
      <c r="K4502" s="121">
        <v>79570000</v>
      </c>
      <c r="L4502" s="502">
        <v>1</v>
      </c>
      <c r="M4502" s="498" t="s">
        <v>6831</v>
      </c>
      <c r="N4502" s="503"/>
      <c r="O4502" s="498" t="s">
        <v>127</v>
      </c>
      <c r="P4502" s="498" t="s">
        <v>127</v>
      </c>
      <c r="Q4502" s="504" t="s">
        <v>2986</v>
      </c>
    </row>
    <row r="4503" spans="1:21" ht="30" customHeight="1" x14ac:dyDescent="0.2">
      <c r="A4503" s="508" t="s">
        <v>6767</v>
      </c>
      <c r="B4503" s="498" t="s">
        <v>6768</v>
      </c>
      <c r="C4503" s="499" t="s">
        <v>992</v>
      </c>
      <c r="D4503" s="499" t="s">
        <v>6948</v>
      </c>
      <c r="E4503" s="500" t="s">
        <v>957</v>
      </c>
      <c r="F4503" s="501" t="s">
        <v>3878</v>
      </c>
      <c r="G4503" s="510">
        <v>93161502</v>
      </c>
      <c r="H4503" s="526" t="s">
        <v>12875</v>
      </c>
      <c r="I4503" s="498">
        <v>10</v>
      </c>
      <c r="J4503" s="498" t="s">
        <v>33</v>
      </c>
      <c r="K4503" s="121">
        <v>700000</v>
      </c>
      <c r="L4503" s="502">
        <v>1</v>
      </c>
      <c r="M4503" s="498" t="s">
        <v>6831</v>
      </c>
      <c r="N4503" s="503"/>
      <c r="O4503" s="498" t="s">
        <v>127</v>
      </c>
      <c r="P4503" s="498" t="s">
        <v>127</v>
      </c>
      <c r="Q4503" s="504" t="s">
        <v>2986</v>
      </c>
    </row>
    <row r="4504" spans="1:21" ht="20.100000000000001" customHeight="1" x14ac:dyDescent="0.2">
      <c r="A4504" s="508" t="s">
        <v>6978</v>
      </c>
      <c r="B4504" s="498" t="s">
        <v>6979</v>
      </c>
      <c r="C4504" s="499" t="s">
        <v>6975</v>
      </c>
      <c r="D4504" s="499" t="s">
        <v>6753</v>
      </c>
      <c r="E4504" s="500" t="s">
        <v>957</v>
      </c>
      <c r="F4504" s="501" t="s">
        <v>3878</v>
      </c>
      <c r="G4504" s="510">
        <v>93161502</v>
      </c>
      <c r="H4504" s="505" t="s">
        <v>7134</v>
      </c>
      <c r="I4504" s="498">
        <v>10</v>
      </c>
      <c r="J4504" s="498" t="s">
        <v>33</v>
      </c>
      <c r="K4504" s="121">
        <v>3000000</v>
      </c>
      <c r="L4504" s="502">
        <v>1</v>
      </c>
      <c r="M4504" s="498" t="s">
        <v>6831</v>
      </c>
      <c r="N4504" s="503"/>
      <c r="O4504" s="498" t="s">
        <v>127</v>
      </c>
      <c r="P4504" s="498" t="s">
        <v>127</v>
      </c>
      <c r="Q4504" s="504" t="s">
        <v>2986</v>
      </c>
    </row>
    <row r="4505" spans="1:21" ht="20.100000000000001" customHeight="1" x14ac:dyDescent="0.2">
      <c r="A4505" s="497" t="s">
        <v>6758</v>
      </c>
      <c r="B4505" s="498" t="s">
        <v>6759</v>
      </c>
      <c r="C4505" s="499" t="s">
        <v>992</v>
      </c>
      <c r="D4505" s="499" t="s">
        <v>6948</v>
      </c>
      <c r="E4505" s="500" t="s">
        <v>1379</v>
      </c>
      <c r="F4505" s="501" t="s">
        <v>7135</v>
      </c>
      <c r="G4505" s="510">
        <v>93161502</v>
      </c>
      <c r="H4505" s="505" t="s">
        <v>7136</v>
      </c>
      <c r="I4505" s="498">
        <v>10</v>
      </c>
      <c r="J4505" s="498" t="s">
        <v>33</v>
      </c>
      <c r="K4505" s="121">
        <v>430000</v>
      </c>
      <c r="L4505" s="502">
        <v>1</v>
      </c>
      <c r="M4505" s="498" t="s">
        <v>6831</v>
      </c>
      <c r="N4505" s="503"/>
      <c r="O4505" s="498" t="s">
        <v>127</v>
      </c>
      <c r="P4505" s="498" t="s">
        <v>127</v>
      </c>
      <c r="Q4505" s="504" t="s">
        <v>2986</v>
      </c>
    </row>
    <row r="4506" spans="1:21" ht="27" customHeight="1" x14ac:dyDescent="0.2">
      <c r="A4506" s="508" t="s">
        <v>6767</v>
      </c>
      <c r="B4506" s="498" t="s">
        <v>6768</v>
      </c>
      <c r="C4506" s="499" t="s">
        <v>992</v>
      </c>
      <c r="D4506" s="499" t="s">
        <v>6948</v>
      </c>
      <c r="E4506" s="500" t="s">
        <v>1379</v>
      </c>
      <c r="F4506" s="501" t="s">
        <v>7135</v>
      </c>
      <c r="G4506" s="510">
        <v>93161502</v>
      </c>
      <c r="H4506" s="511" t="s">
        <v>12876</v>
      </c>
      <c r="I4506" s="498">
        <v>10</v>
      </c>
      <c r="J4506" s="498" t="s">
        <v>33</v>
      </c>
      <c r="K4506" s="121">
        <v>130000000</v>
      </c>
      <c r="L4506" s="502">
        <v>1</v>
      </c>
      <c r="M4506" s="498" t="s">
        <v>6831</v>
      </c>
      <c r="N4506" s="503"/>
      <c r="O4506" s="498" t="s">
        <v>127</v>
      </c>
      <c r="P4506" s="498" t="s">
        <v>127</v>
      </c>
      <c r="Q4506" s="504" t="s">
        <v>2986</v>
      </c>
    </row>
    <row r="4507" spans="1:21" ht="20.100000000000001" customHeight="1" x14ac:dyDescent="0.2">
      <c r="A4507" s="508" t="s">
        <v>6767</v>
      </c>
      <c r="B4507" s="498" t="s">
        <v>6768</v>
      </c>
      <c r="C4507" s="499" t="s">
        <v>992</v>
      </c>
      <c r="D4507" s="499" t="s">
        <v>6948</v>
      </c>
      <c r="E4507" s="500" t="s">
        <v>1381</v>
      </c>
      <c r="F4507" s="501" t="s">
        <v>7137</v>
      </c>
      <c r="G4507" s="510">
        <v>93161502</v>
      </c>
      <c r="H4507" s="511" t="s">
        <v>7137</v>
      </c>
      <c r="I4507" s="498">
        <v>10</v>
      </c>
      <c r="J4507" s="498" t="s">
        <v>33</v>
      </c>
      <c r="K4507" s="121">
        <v>68000000</v>
      </c>
      <c r="L4507" s="511">
        <v>1</v>
      </c>
      <c r="M4507" s="498" t="s">
        <v>6831</v>
      </c>
      <c r="N4507" s="511"/>
      <c r="O4507" s="498" t="s">
        <v>127</v>
      </c>
      <c r="P4507" s="498" t="s">
        <v>127</v>
      </c>
      <c r="Q4507" s="504" t="s">
        <v>2986</v>
      </c>
    </row>
    <row r="4508" spans="1:21" ht="49.5" customHeight="1" x14ac:dyDescent="0.2">
      <c r="A4508" s="208" t="s">
        <v>7138</v>
      </c>
      <c r="B4508" s="208" t="s">
        <v>7139</v>
      </c>
      <c r="C4508" s="208" t="s">
        <v>484</v>
      </c>
      <c r="D4508" s="209" t="s">
        <v>7140</v>
      </c>
      <c r="E4508" s="186" t="s">
        <v>3526</v>
      </c>
      <c r="F4508" s="209" t="s">
        <v>7141</v>
      </c>
      <c r="G4508" s="186">
        <v>56112104</v>
      </c>
      <c r="H4508" s="229" t="s">
        <v>7142</v>
      </c>
      <c r="I4508" s="236">
        <v>16</v>
      </c>
      <c r="J4508" s="186" t="s">
        <v>33</v>
      </c>
      <c r="K4508" s="269">
        <v>3520000</v>
      </c>
      <c r="L4508" s="270">
        <v>6</v>
      </c>
      <c r="M4508" s="208"/>
      <c r="N4508" s="369"/>
      <c r="O4508" s="430"/>
      <c r="P4508" s="158"/>
      <c r="Q4508" s="158"/>
      <c r="U4508" s="58"/>
    </row>
    <row r="4509" spans="1:21" ht="49.5" customHeight="1" x14ac:dyDescent="0.2">
      <c r="A4509" s="208"/>
      <c r="B4509" s="208" t="s">
        <v>7139</v>
      </c>
      <c r="C4509" s="208" t="s">
        <v>484</v>
      </c>
      <c r="D4509" s="209" t="s">
        <v>7140</v>
      </c>
      <c r="E4509" s="186" t="s">
        <v>754</v>
      </c>
      <c r="F4509" s="209" t="s">
        <v>83</v>
      </c>
      <c r="G4509" s="186">
        <v>40101701</v>
      </c>
      <c r="H4509" s="229" t="s">
        <v>7143</v>
      </c>
      <c r="I4509" s="236">
        <v>16</v>
      </c>
      <c r="J4509" s="186" t="s">
        <v>33</v>
      </c>
      <c r="K4509" s="269">
        <v>8000000</v>
      </c>
      <c r="L4509" s="270">
        <v>2</v>
      </c>
      <c r="M4509" s="208"/>
      <c r="N4509" s="369"/>
      <c r="O4509" s="430"/>
      <c r="P4509" s="158"/>
      <c r="Q4509" s="158"/>
      <c r="U4509" s="58"/>
    </row>
    <row r="4510" spans="1:21" ht="49.5" customHeight="1" x14ac:dyDescent="0.2">
      <c r="A4510" s="208" t="s">
        <v>7138</v>
      </c>
      <c r="B4510" s="208" t="s">
        <v>7144</v>
      </c>
      <c r="C4510" s="208" t="s">
        <v>7145</v>
      </c>
      <c r="D4510" s="209" t="s">
        <v>7146</v>
      </c>
      <c r="E4510" s="186" t="s">
        <v>1065</v>
      </c>
      <c r="F4510" s="209" t="s">
        <v>7147</v>
      </c>
      <c r="G4510" s="186">
        <v>23101502</v>
      </c>
      <c r="H4510" s="229" t="s">
        <v>7148</v>
      </c>
      <c r="I4510" s="236">
        <v>10</v>
      </c>
      <c r="J4510" s="186" t="s">
        <v>33</v>
      </c>
      <c r="K4510" s="269">
        <v>850000</v>
      </c>
      <c r="L4510" s="270">
        <v>1</v>
      </c>
      <c r="M4510" s="208"/>
      <c r="N4510" s="372"/>
      <c r="O4510" s="431"/>
      <c r="P4510" s="166"/>
      <c r="Q4510" s="166"/>
    </row>
    <row r="4511" spans="1:21" ht="49.5" customHeight="1" x14ac:dyDescent="0.2">
      <c r="A4511" s="208" t="s">
        <v>7138</v>
      </c>
      <c r="B4511" s="208" t="s">
        <v>7144</v>
      </c>
      <c r="C4511" s="208" t="s">
        <v>7145</v>
      </c>
      <c r="D4511" s="209" t="s">
        <v>7146</v>
      </c>
      <c r="E4511" s="186" t="s">
        <v>1024</v>
      </c>
      <c r="F4511" s="209" t="s">
        <v>87</v>
      </c>
      <c r="G4511" s="186">
        <v>39121402</v>
      </c>
      <c r="H4511" s="229" t="s">
        <v>7149</v>
      </c>
      <c r="I4511" s="236">
        <v>10</v>
      </c>
      <c r="J4511" s="186" t="s">
        <v>33</v>
      </c>
      <c r="K4511" s="269">
        <v>138000</v>
      </c>
      <c r="L4511" s="270">
        <v>20</v>
      </c>
      <c r="M4511" s="208"/>
      <c r="N4511" s="372"/>
      <c r="O4511" s="431"/>
      <c r="P4511" s="166"/>
      <c r="Q4511" s="166"/>
    </row>
    <row r="4512" spans="1:21" ht="49.5" customHeight="1" x14ac:dyDescent="0.2">
      <c r="A4512" s="208" t="s">
        <v>7138</v>
      </c>
      <c r="B4512" s="208" t="s">
        <v>7144</v>
      </c>
      <c r="C4512" s="208" t="s">
        <v>7145</v>
      </c>
      <c r="D4512" s="209" t="s">
        <v>7146</v>
      </c>
      <c r="E4512" s="186" t="s">
        <v>1024</v>
      </c>
      <c r="F4512" s="209" t="s">
        <v>87</v>
      </c>
      <c r="G4512" s="186">
        <v>39111810</v>
      </c>
      <c r="H4512" s="229" t="s">
        <v>7150</v>
      </c>
      <c r="I4512" s="236">
        <v>10</v>
      </c>
      <c r="J4512" s="186" t="s">
        <v>33</v>
      </c>
      <c r="K4512" s="269">
        <v>254000</v>
      </c>
      <c r="L4512" s="270">
        <v>20</v>
      </c>
      <c r="M4512" s="208"/>
      <c r="N4512" s="372"/>
      <c r="O4512" s="431"/>
      <c r="P4512" s="166"/>
      <c r="Q4512" s="166"/>
    </row>
    <row r="4513" spans="1:17" ht="49.5" customHeight="1" x14ac:dyDescent="0.2">
      <c r="A4513" s="208" t="s">
        <v>7138</v>
      </c>
      <c r="B4513" s="208" t="s">
        <v>7144</v>
      </c>
      <c r="C4513" s="208" t="s">
        <v>7145</v>
      </c>
      <c r="D4513" s="209" t="s">
        <v>7146</v>
      </c>
      <c r="E4513" s="186" t="s">
        <v>1024</v>
      </c>
      <c r="F4513" s="209" t="s">
        <v>87</v>
      </c>
      <c r="G4513" s="186">
        <v>39111810</v>
      </c>
      <c r="H4513" s="229" t="s">
        <v>7151</v>
      </c>
      <c r="I4513" s="236">
        <v>10</v>
      </c>
      <c r="J4513" s="186" t="s">
        <v>33</v>
      </c>
      <c r="K4513" s="269">
        <v>398000</v>
      </c>
      <c r="L4513" s="270">
        <v>20</v>
      </c>
      <c r="M4513" s="208"/>
      <c r="N4513" s="372"/>
      <c r="O4513" s="431"/>
      <c r="P4513" s="166"/>
      <c r="Q4513" s="166"/>
    </row>
    <row r="4514" spans="1:17" ht="49.5" customHeight="1" x14ac:dyDescent="0.2">
      <c r="A4514" s="208" t="s">
        <v>7138</v>
      </c>
      <c r="B4514" s="208" t="s">
        <v>7144</v>
      </c>
      <c r="C4514" s="208" t="s">
        <v>7145</v>
      </c>
      <c r="D4514" s="209" t="s">
        <v>7146</v>
      </c>
      <c r="E4514" s="186" t="s">
        <v>1024</v>
      </c>
      <c r="F4514" s="209" t="s">
        <v>87</v>
      </c>
      <c r="G4514" s="186">
        <v>39121435</v>
      </c>
      <c r="H4514" s="229" t="s">
        <v>7152</v>
      </c>
      <c r="I4514" s="236">
        <v>10</v>
      </c>
      <c r="J4514" s="186" t="s">
        <v>33</v>
      </c>
      <c r="K4514" s="269">
        <v>210000</v>
      </c>
      <c r="L4514" s="270">
        <v>1</v>
      </c>
      <c r="M4514" s="208"/>
      <c r="N4514" s="372"/>
      <c r="O4514" s="431"/>
      <c r="P4514" s="166"/>
      <c r="Q4514" s="166"/>
    </row>
    <row r="4515" spans="1:17" ht="49.5" customHeight="1" x14ac:dyDescent="0.2">
      <c r="A4515" s="208" t="s">
        <v>7138</v>
      </c>
      <c r="B4515" s="208" t="s">
        <v>7144</v>
      </c>
      <c r="C4515" s="208" t="s">
        <v>7145</v>
      </c>
      <c r="D4515" s="209" t="s">
        <v>7146</v>
      </c>
      <c r="E4515" s="186" t="s">
        <v>1024</v>
      </c>
      <c r="F4515" s="209" t="s">
        <v>87</v>
      </c>
      <c r="G4515" s="186">
        <v>39121435</v>
      </c>
      <c r="H4515" s="229" t="s">
        <v>7153</v>
      </c>
      <c r="I4515" s="236">
        <v>10</v>
      </c>
      <c r="J4515" s="186" t="s">
        <v>33</v>
      </c>
      <c r="K4515" s="269">
        <v>190000</v>
      </c>
      <c r="L4515" s="270">
        <v>1</v>
      </c>
      <c r="M4515" s="208"/>
      <c r="N4515" s="372"/>
      <c r="O4515" s="431"/>
      <c r="P4515" s="166"/>
      <c r="Q4515" s="166"/>
    </row>
    <row r="4516" spans="1:17" ht="49.5" customHeight="1" x14ac:dyDescent="0.2">
      <c r="A4516" s="208" t="s">
        <v>7138</v>
      </c>
      <c r="B4516" s="208" t="s">
        <v>7144</v>
      </c>
      <c r="C4516" s="208" t="s">
        <v>7145</v>
      </c>
      <c r="D4516" s="209" t="s">
        <v>7146</v>
      </c>
      <c r="E4516" s="186" t="s">
        <v>1024</v>
      </c>
      <c r="F4516" s="209" t="s">
        <v>87</v>
      </c>
      <c r="G4516" s="186">
        <v>39101600</v>
      </c>
      <c r="H4516" s="229" t="s">
        <v>7154</v>
      </c>
      <c r="I4516" s="236">
        <v>10</v>
      </c>
      <c r="J4516" s="186" t="s">
        <v>33</v>
      </c>
      <c r="K4516" s="269">
        <v>354000</v>
      </c>
      <c r="L4516" s="270">
        <v>30</v>
      </c>
      <c r="M4516" s="208"/>
      <c r="N4516" s="372"/>
      <c r="O4516" s="431"/>
      <c r="P4516" s="166"/>
      <c r="Q4516" s="166"/>
    </row>
    <row r="4517" spans="1:17" ht="49.5" customHeight="1" x14ac:dyDescent="0.2">
      <c r="A4517" s="208" t="s">
        <v>7138</v>
      </c>
      <c r="B4517" s="208" t="s">
        <v>7144</v>
      </c>
      <c r="C4517" s="208" t="s">
        <v>7145</v>
      </c>
      <c r="D4517" s="209" t="s">
        <v>7146</v>
      </c>
      <c r="E4517" s="186" t="s">
        <v>1024</v>
      </c>
      <c r="F4517" s="209" t="s">
        <v>87</v>
      </c>
      <c r="G4517" s="186">
        <v>39101600</v>
      </c>
      <c r="H4517" s="229" t="s">
        <v>7155</v>
      </c>
      <c r="I4517" s="236">
        <v>10</v>
      </c>
      <c r="J4517" s="186" t="s">
        <v>33</v>
      </c>
      <c r="K4517" s="269">
        <v>444000</v>
      </c>
      <c r="L4517" s="270">
        <v>30</v>
      </c>
      <c r="M4517" s="208"/>
      <c r="N4517" s="372"/>
      <c r="O4517" s="431"/>
      <c r="P4517" s="166"/>
      <c r="Q4517" s="166"/>
    </row>
    <row r="4518" spans="1:17" ht="49.5" customHeight="1" x14ac:dyDescent="0.2">
      <c r="A4518" s="208" t="s">
        <v>7138</v>
      </c>
      <c r="B4518" s="208" t="s">
        <v>7144</v>
      </c>
      <c r="C4518" s="208" t="s">
        <v>7145</v>
      </c>
      <c r="D4518" s="209" t="s">
        <v>7146</v>
      </c>
      <c r="E4518" s="186" t="s">
        <v>1024</v>
      </c>
      <c r="F4518" s="209" t="s">
        <v>87</v>
      </c>
      <c r="G4518" s="186">
        <v>39101600</v>
      </c>
      <c r="H4518" s="229" t="s">
        <v>7156</v>
      </c>
      <c r="I4518" s="236">
        <v>10</v>
      </c>
      <c r="J4518" s="186" t="s">
        <v>33</v>
      </c>
      <c r="K4518" s="269">
        <v>582000</v>
      </c>
      <c r="L4518" s="270">
        <v>30</v>
      </c>
      <c r="M4518" s="208"/>
      <c r="N4518" s="372"/>
      <c r="O4518" s="431"/>
      <c r="P4518" s="166"/>
      <c r="Q4518" s="166"/>
    </row>
    <row r="4519" spans="1:17" ht="49.5" customHeight="1" x14ac:dyDescent="0.2">
      <c r="A4519" s="208" t="s">
        <v>7138</v>
      </c>
      <c r="B4519" s="208" t="s">
        <v>7138</v>
      </c>
      <c r="C4519" s="208" t="s">
        <v>7157</v>
      </c>
      <c r="D4519" s="209" t="s">
        <v>7158</v>
      </c>
      <c r="E4519" s="186" t="s">
        <v>769</v>
      </c>
      <c r="F4519" s="209" t="s">
        <v>7159</v>
      </c>
      <c r="G4519" s="186">
        <v>50161509</v>
      </c>
      <c r="H4519" s="229" t="s">
        <v>7160</v>
      </c>
      <c r="I4519" s="236">
        <v>10</v>
      </c>
      <c r="J4519" s="186" t="s">
        <v>33</v>
      </c>
      <c r="K4519" s="269">
        <v>1210000</v>
      </c>
      <c r="L4519" s="270">
        <v>188</v>
      </c>
      <c r="M4519" s="208"/>
      <c r="N4519" s="372"/>
      <c r="O4519" s="431"/>
      <c r="P4519" s="166"/>
      <c r="Q4519" s="166"/>
    </row>
    <row r="4520" spans="1:17" ht="49.5" customHeight="1" x14ac:dyDescent="0.2">
      <c r="A4520" s="208" t="s">
        <v>7138</v>
      </c>
      <c r="B4520" s="208" t="s">
        <v>7138</v>
      </c>
      <c r="C4520" s="208" t="s">
        <v>7157</v>
      </c>
      <c r="D4520" s="209" t="s">
        <v>7158</v>
      </c>
      <c r="E4520" s="186" t="s">
        <v>769</v>
      </c>
      <c r="F4520" s="209" t="s">
        <v>7159</v>
      </c>
      <c r="G4520" s="186">
        <v>50201706</v>
      </c>
      <c r="H4520" s="229" t="s">
        <v>7161</v>
      </c>
      <c r="I4520" s="236">
        <v>10</v>
      </c>
      <c r="J4520" s="186" t="s">
        <v>33</v>
      </c>
      <c r="K4520" s="269">
        <v>9520000</v>
      </c>
      <c r="L4520" s="270">
        <v>160</v>
      </c>
      <c r="M4520" s="208"/>
      <c r="N4520" s="372"/>
      <c r="O4520" s="431"/>
      <c r="P4520" s="166"/>
      <c r="Q4520" s="166"/>
    </row>
    <row r="4521" spans="1:17" ht="49.5" customHeight="1" x14ac:dyDescent="0.2">
      <c r="A4521" s="208" t="s">
        <v>7138</v>
      </c>
      <c r="B4521" s="208" t="s">
        <v>7138</v>
      </c>
      <c r="C4521" s="208" t="s">
        <v>7157</v>
      </c>
      <c r="D4521" s="209" t="s">
        <v>7158</v>
      </c>
      <c r="E4521" s="186" t="s">
        <v>769</v>
      </c>
      <c r="F4521" s="209" t="s">
        <v>7159</v>
      </c>
      <c r="G4521" s="186">
        <v>50201712</v>
      </c>
      <c r="H4521" s="229" t="s">
        <v>7162</v>
      </c>
      <c r="I4521" s="236">
        <v>10</v>
      </c>
      <c r="J4521" s="186" t="s">
        <v>33</v>
      </c>
      <c r="K4521" s="269">
        <v>270000</v>
      </c>
      <c r="L4521" s="270">
        <v>10</v>
      </c>
      <c r="M4521" s="208"/>
      <c r="N4521" s="372"/>
      <c r="O4521" s="431"/>
      <c r="P4521" s="166"/>
      <c r="Q4521" s="166"/>
    </row>
    <row r="4522" spans="1:17" ht="49.5" customHeight="1" x14ac:dyDescent="0.2">
      <c r="A4522" s="208" t="s">
        <v>7138</v>
      </c>
      <c r="B4522" s="208" t="s">
        <v>7144</v>
      </c>
      <c r="C4522" s="208" t="s">
        <v>7145</v>
      </c>
      <c r="D4522" s="209" t="s">
        <v>7146</v>
      </c>
      <c r="E4522" s="186" t="s">
        <v>1098</v>
      </c>
      <c r="F4522" s="209" t="s">
        <v>1099</v>
      </c>
      <c r="G4522" s="186">
        <v>11162116</v>
      </c>
      <c r="H4522" s="229" t="s">
        <v>7163</v>
      </c>
      <c r="I4522" s="236">
        <v>10</v>
      </c>
      <c r="J4522" s="186" t="s">
        <v>33</v>
      </c>
      <c r="K4522" s="269">
        <v>70000</v>
      </c>
      <c r="L4522" s="270">
        <v>5</v>
      </c>
      <c r="M4522" s="208"/>
      <c r="N4522" s="372"/>
      <c r="O4522" s="431"/>
      <c r="P4522" s="166"/>
      <c r="Q4522" s="166"/>
    </row>
    <row r="4523" spans="1:17" ht="49.5" customHeight="1" x14ac:dyDescent="0.2">
      <c r="A4523" s="208" t="s">
        <v>7138</v>
      </c>
      <c r="B4523" s="208" t="s">
        <v>7144</v>
      </c>
      <c r="C4523" s="208" t="s">
        <v>7145</v>
      </c>
      <c r="D4523" s="209" t="s">
        <v>7164</v>
      </c>
      <c r="E4523" s="186" t="s">
        <v>6832</v>
      </c>
      <c r="F4523" s="209" t="s">
        <v>7165</v>
      </c>
      <c r="G4523" s="186">
        <v>24121502</v>
      </c>
      <c r="H4523" s="229" t="s">
        <v>7166</v>
      </c>
      <c r="I4523" s="236">
        <v>10</v>
      </c>
      <c r="J4523" s="186" t="s">
        <v>33</v>
      </c>
      <c r="K4523" s="269">
        <v>3340000</v>
      </c>
      <c r="L4523" s="270">
        <v>2041</v>
      </c>
      <c r="M4523" s="208"/>
      <c r="N4523" s="372"/>
      <c r="O4523" s="431"/>
      <c r="P4523" s="166"/>
      <c r="Q4523" s="166"/>
    </row>
    <row r="4524" spans="1:17" ht="49.5" customHeight="1" x14ac:dyDescent="0.2">
      <c r="A4524" s="208" t="s">
        <v>7138</v>
      </c>
      <c r="B4524" s="208" t="s">
        <v>7139</v>
      </c>
      <c r="C4524" s="208" t="s">
        <v>484</v>
      </c>
      <c r="D4524" s="209" t="s">
        <v>7140</v>
      </c>
      <c r="E4524" s="186" t="s">
        <v>1713</v>
      </c>
      <c r="F4524" s="209" t="s">
        <v>499</v>
      </c>
      <c r="G4524" s="186">
        <v>42181501</v>
      </c>
      <c r="H4524" s="229" t="s">
        <v>7167</v>
      </c>
      <c r="I4524" s="236">
        <v>16</v>
      </c>
      <c r="J4524" s="186" t="s">
        <v>33</v>
      </c>
      <c r="K4524" s="269">
        <v>720000</v>
      </c>
      <c r="L4524" s="270">
        <v>1</v>
      </c>
      <c r="M4524" s="208"/>
      <c r="N4524" s="372"/>
      <c r="O4524" s="431"/>
      <c r="P4524" s="166"/>
      <c r="Q4524" s="166"/>
    </row>
    <row r="4525" spans="1:17" ht="49.5" customHeight="1" x14ac:dyDescent="0.2">
      <c r="A4525" s="208"/>
      <c r="B4525" s="208"/>
      <c r="C4525" s="208"/>
      <c r="D4525" s="209"/>
      <c r="E4525" s="186" t="s">
        <v>776</v>
      </c>
      <c r="F4525" s="209" t="s">
        <v>229</v>
      </c>
      <c r="G4525" s="186">
        <v>14111800</v>
      </c>
      <c r="H4525" s="229" t="s">
        <v>7168</v>
      </c>
      <c r="I4525" s="236">
        <v>10</v>
      </c>
      <c r="J4525" s="186" t="s">
        <v>33</v>
      </c>
      <c r="K4525" s="269">
        <v>8000000</v>
      </c>
      <c r="L4525" s="270"/>
      <c r="M4525" s="208"/>
      <c r="N4525" s="372"/>
      <c r="O4525" s="431"/>
      <c r="P4525" s="166"/>
      <c r="Q4525" s="166"/>
    </row>
    <row r="4526" spans="1:17" ht="49.5" customHeight="1" x14ac:dyDescent="0.2">
      <c r="A4526" s="208" t="s">
        <v>7138</v>
      </c>
      <c r="B4526" s="208" t="s">
        <v>7169</v>
      </c>
      <c r="C4526" s="208" t="s">
        <v>4565</v>
      </c>
      <c r="D4526" s="209" t="s">
        <v>7170</v>
      </c>
      <c r="E4526" s="186" t="s">
        <v>776</v>
      </c>
      <c r="F4526" s="209" t="s">
        <v>229</v>
      </c>
      <c r="G4526" s="186">
        <v>14111800</v>
      </c>
      <c r="H4526" s="229" t="s">
        <v>7171</v>
      </c>
      <c r="I4526" s="236">
        <v>16</v>
      </c>
      <c r="J4526" s="186" t="s">
        <v>33</v>
      </c>
      <c r="K4526" s="269">
        <v>5000000</v>
      </c>
      <c r="L4526" s="270">
        <v>1</v>
      </c>
      <c r="M4526" s="208"/>
      <c r="N4526" s="372"/>
      <c r="O4526" s="431"/>
      <c r="P4526" s="166"/>
      <c r="Q4526" s="166"/>
    </row>
    <row r="4527" spans="1:17" ht="49.5" customHeight="1" x14ac:dyDescent="0.2">
      <c r="A4527" s="208" t="s">
        <v>7138</v>
      </c>
      <c r="B4527" s="208" t="s">
        <v>7144</v>
      </c>
      <c r="C4527" s="208" t="s">
        <v>7145</v>
      </c>
      <c r="D4527" s="209" t="s">
        <v>7172</v>
      </c>
      <c r="E4527" s="186" t="s">
        <v>776</v>
      </c>
      <c r="F4527" s="209" t="s">
        <v>229</v>
      </c>
      <c r="G4527" s="186">
        <v>44111515</v>
      </c>
      <c r="H4527" s="229" t="s">
        <v>7173</v>
      </c>
      <c r="I4527" s="236">
        <v>10</v>
      </c>
      <c r="J4527" s="186" t="s">
        <v>33</v>
      </c>
      <c r="K4527" s="269">
        <v>3796100</v>
      </c>
      <c r="L4527" s="270">
        <v>550</v>
      </c>
      <c r="M4527" s="208"/>
      <c r="N4527" s="372"/>
      <c r="O4527" s="431"/>
      <c r="P4527" s="166"/>
      <c r="Q4527" s="166"/>
    </row>
    <row r="4528" spans="1:17" ht="49.5" customHeight="1" x14ac:dyDescent="0.2">
      <c r="A4528" s="208" t="s">
        <v>7138</v>
      </c>
      <c r="B4528" s="208" t="s">
        <v>7144</v>
      </c>
      <c r="C4528" s="208" t="s">
        <v>7145</v>
      </c>
      <c r="D4528" s="209" t="s">
        <v>7172</v>
      </c>
      <c r="E4528" s="186" t="s">
        <v>776</v>
      </c>
      <c r="F4528" s="209" t="s">
        <v>229</v>
      </c>
      <c r="G4528" s="186">
        <v>14111800</v>
      </c>
      <c r="H4528" s="229" t="s">
        <v>7174</v>
      </c>
      <c r="I4528" s="236">
        <v>10</v>
      </c>
      <c r="J4528" s="186" t="s">
        <v>33</v>
      </c>
      <c r="K4528" s="269">
        <v>7871850</v>
      </c>
      <c r="L4528" s="270">
        <v>35</v>
      </c>
      <c r="M4528" s="208"/>
      <c r="N4528" s="372"/>
      <c r="O4528" s="431"/>
      <c r="P4528" s="166"/>
      <c r="Q4528" s="166"/>
    </row>
    <row r="4529" spans="1:17" ht="49.5" customHeight="1" x14ac:dyDescent="0.2">
      <c r="A4529" s="208" t="s">
        <v>7138</v>
      </c>
      <c r="B4529" s="208" t="s">
        <v>7144</v>
      </c>
      <c r="C4529" s="208" t="s">
        <v>7145</v>
      </c>
      <c r="D4529" s="209" t="s">
        <v>7172</v>
      </c>
      <c r="E4529" s="186" t="s">
        <v>776</v>
      </c>
      <c r="F4529" s="209" t="s">
        <v>229</v>
      </c>
      <c r="G4529" s="186">
        <v>14111800</v>
      </c>
      <c r="H4529" s="229" t="s">
        <v>7175</v>
      </c>
      <c r="I4529" s="236">
        <v>10</v>
      </c>
      <c r="J4529" s="186" t="s">
        <v>33</v>
      </c>
      <c r="K4529" s="269">
        <v>5212200</v>
      </c>
      <c r="L4529" s="270">
        <v>20</v>
      </c>
      <c r="M4529" s="208"/>
      <c r="N4529" s="372"/>
      <c r="O4529" s="431"/>
      <c r="P4529" s="166"/>
      <c r="Q4529" s="166"/>
    </row>
    <row r="4530" spans="1:17" ht="49.5" customHeight="1" x14ac:dyDescent="0.2">
      <c r="A4530" s="208" t="s">
        <v>7138</v>
      </c>
      <c r="B4530" s="208" t="s">
        <v>7144</v>
      </c>
      <c r="C4530" s="208" t="s">
        <v>7145</v>
      </c>
      <c r="D4530" s="209" t="s">
        <v>7172</v>
      </c>
      <c r="E4530" s="186" t="s">
        <v>776</v>
      </c>
      <c r="F4530" s="209" t="s">
        <v>229</v>
      </c>
      <c r="G4530" s="186">
        <v>14111530</v>
      </c>
      <c r="H4530" s="229" t="s">
        <v>7176</v>
      </c>
      <c r="I4530" s="236">
        <v>10</v>
      </c>
      <c r="J4530" s="186" t="s">
        <v>33</v>
      </c>
      <c r="K4530" s="269">
        <v>133110</v>
      </c>
      <c r="L4530" s="270">
        <v>51</v>
      </c>
      <c r="M4530" s="208"/>
      <c r="N4530" s="372"/>
      <c r="O4530" s="431"/>
      <c r="P4530" s="166"/>
      <c r="Q4530" s="166"/>
    </row>
    <row r="4531" spans="1:17" ht="49.5" customHeight="1" x14ac:dyDescent="0.2">
      <c r="A4531" s="208" t="s">
        <v>7138</v>
      </c>
      <c r="B4531" s="208" t="s">
        <v>7144</v>
      </c>
      <c r="C4531" s="208" t="s">
        <v>7145</v>
      </c>
      <c r="D4531" s="209" t="s">
        <v>7172</v>
      </c>
      <c r="E4531" s="186" t="s">
        <v>776</v>
      </c>
      <c r="F4531" s="209" t="s">
        <v>229</v>
      </c>
      <c r="G4531" s="186">
        <v>14111800</v>
      </c>
      <c r="H4531" s="229" t="s">
        <v>7177</v>
      </c>
      <c r="I4531" s="236">
        <v>10</v>
      </c>
      <c r="J4531" s="186" t="s">
        <v>33</v>
      </c>
      <c r="K4531" s="269">
        <v>218400</v>
      </c>
      <c r="L4531" s="270">
        <v>400</v>
      </c>
      <c r="M4531" s="208"/>
      <c r="N4531" s="372"/>
      <c r="O4531" s="431"/>
      <c r="P4531" s="166"/>
      <c r="Q4531" s="166"/>
    </row>
    <row r="4532" spans="1:17" ht="49.5" customHeight="1" x14ac:dyDescent="0.2">
      <c r="A4532" s="208" t="s">
        <v>7138</v>
      </c>
      <c r="B4532" s="208" t="s">
        <v>7144</v>
      </c>
      <c r="C4532" s="208" t="s">
        <v>7145</v>
      </c>
      <c r="D4532" s="209" t="s">
        <v>7172</v>
      </c>
      <c r="E4532" s="186" t="s">
        <v>776</v>
      </c>
      <c r="F4532" s="209" t="s">
        <v>229</v>
      </c>
      <c r="G4532" s="186">
        <v>14111704</v>
      </c>
      <c r="H4532" s="229" t="s">
        <v>7178</v>
      </c>
      <c r="I4532" s="236">
        <v>10</v>
      </c>
      <c r="J4532" s="186" t="s">
        <v>33</v>
      </c>
      <c r="K4532" s="269">
        <v>218800</v>
      </c>
      <c r="L4532" s="270">
        <v>400</v>
      </c>
      <c r="M4532" s="208"/>
      <c r="N4532" s="372"/>
      <c r="O4532" s="431"/>
      <c r="P4532" s="166"/>
      <c r="Q4532" s="166"/>
    </row>
    <row r="4533" spans="1:17" ht="49.5" customHeight="1" x14ac:dyDescent="0.2">
      <c r="A4533" s="208" t="s">
        <v>7138</v>
      </c>
      <c r="B4533" s="208" t="s">
        <v>7144</v>
      </c>
      <c r="C4533" s="208" t="s">
        <v>7145</v>
      </c>
      <c r="D4533" s="209" t="s">
        <v>7172</v>
      </c>
      <c r="E4533" s="186" t="s">
        <v>776</v>
      </c>
      <c r="F4533" s="209" t="s">
        <v>229</v>
      </c>
      <c r="G4533" s="186">
        <v>31201503</v>
      </c>
      <c r="H4533" s="229" t="s">
        <v>7179</v>
      </c>
      <c r="I4533" s="236">
        <v>10</v>
      </c>
      <c r="J4533" s="186" t="s">
        <v>33</v>
      </c>
      <c r="K4533" s="269">
        <v>393090</v>
      </c>
      <c r="L4533" s="270">
        <v>30</v>
      </c>
      <c r="M4533" s="208"/>
      <c r="N4533" s="372"/>
      <c r="O4533" s="431"/>
      <c r="P4533" s="166"/>
      <c r="Q4533" s="166"/>
    </row>
    <row r="4534" spans="1:17" ht="49.5" customHeight="1" x14ac:dyDescent="0.2">
      <c r="A4534" s="208" t="s">
        <v>7138</v>
      </c>
      <c r="B4534" s="208" t="s">
        <v>7144</v>
      </c>
      <c r="C4534" s="208" t="s">
        <v>7145</v>
      </c>
      <c r="D4534" s="209" t="s">
        <v>7172</v>
      </c>
      <c r="E4534" s="186" t="s">
        <v>776</v>
      </c>
      <c r="F4534" s="209" t="s">
        <v>229</v>
      </c>
      <c r="G4534" s="186">
        <v>14111800</v>
      </c>
      <c r="H4534" s="229" t="s">
        <v>7180</v>
      </c>
      <c r="I4534" s="236">
        <v>10</v>
      </c>
      <c r="J4534" s="186" t="s">
        <v>33</v>
      </c>
      <c r="K4534" s="269">
        <v>896620</v>
      </c>
      <c r="L4534" s="270">
        <v>10</v>
      </c>
      <c r="M4534" s="208"/>
      <c r="N4534" s="372"/>
      <c r="O4534" s="431"/>
      <c r="P4534" s="166"/>
      <c r="Q4534" s="166"/>
    </row>
    <row r="4535" spans="1:17" ht="49.5" customHeight="1" x14ac:dyDescent="0.2">
      <c r="A4535" s="208" t="s">
        <v>7138</v>
      </c>
      <c r="B4535" s="208" t="s">
        <v>7144</v>
      </c>
      <c r="C4535" s="208" t="s">
        <v>7145</v>
      </c>
      <c r="D4535" s="209" t="s">
        <v>7172</v>
      </c>
      <c r="E4535" s="186" t="s">
        <v>776</v>
      </c>
      <c r="F4535" s="209" t="s">
        <v>229</v>
      </c>
      <c r="G4535" s="186">
        <v>31201503</v>
      </c>
      <c r="H4535" s="229" t="s">
        <v>7181</v>
      </c>
      <c r="I4535" s="236">
        <v>10</v>
      </c>
      <c r="J4535" s="186" t="s">
        <v>33</v>
      </c>
      <c r="K4535" s="269">
        <v>803250</v>
      </c>
      <c r="L4535" s="270">
        <v>30</v>
      </c>
      <c r="M4535" s="208"/>
      <c r="N4535" s="372"/>
      <c r="O4535" s="431"/>
      <c r="P4535" s="166"/>
      <c r="Q4535" s="166"/>
    </row>
    <row r="4536" spans="1:17" ht="49.5" customHeight="1" x14ac:dyDescent="0.2">
      <c r="A4536" s="208" t="s">
        <v>7138</v>
      </c>
      <c r="B4536" s="208" t="s">
        <v>7144</v>
      </c>
      <c r="C4536" s="208" t="s">
        <v>7145</v>
      </c>
      <c r="D4536" s="209" t="s">
        <v>7172</v>
      </c>
      <c r="E4536" s="186" t="s">
        <v>776</v>
      </c>
      <c r="F4536" s="209" t="s">
        <v>229</v>
      </c>
      <c r="G4536" s="186">
        <v>14111530</v>
      </c>
      <c r="H4536" s="229" t="s">
        <v>7182</v>
      </c>
      <c r="I4536" s="236">
        <v>10</v>
      </c>
      <c r="J4536" s="186" t="s">
        <v>33</v>
      </c>
      <c r="K4536" s="269">
        <v>91380</v>
      </c>
      <c r="L4536" s="270">
        <v>30</v>
      </c>
      <c r="M4536" s="208"/>
      <c r="N4536" s="372"/>
      <c r="O4536" s="431"/>
      <c r="P4536" s="166"/>
      <c r="Q4536" s="166"/>
    </row>
    <row r="4537" spans="1:17" ht="49.5" customHeight="1" x14ac:dyDescent="0.2">
      <c r="A4537" s="208" t="s">
        <v>7138</v>
      </c>
      <c r="B4537" s="208" t="s">
        <v>7144</v>
      </c>
      <c r="C4537" s="208" t="s">
        <v>7145</v>
      </c>
      <c r="D4537" s="209" t="s">
        <v>7172</v>
      </c>
      <c r="E4537" s="186" t="s">
        <v>776</v>
      </c>
      <c r="F4537" s="209" t="s">
        <v>229</v>
      </c>
      <c r="G4537" s="186">
        <v>44122000</v>
      </c>
      <c r="H4537" s="229" t="s">
        <v>7183</v>
      </c>
      <c r="I4537" s="236">
        <v>10</v>
      </c>
      <c r="J4537" s="186" t="s">
        <v>33</v>
      </c>
      <c r="K4537" s="269">
        <v>4855200</v>
      </c>
      <c r="L4537" s="270">
        <v>1200</v>
      </c>
      <c r="M4537" s="208"/>
      <c r="N4537" s="372"/>
      <c r="O4537" s="431"/>
      <c r="P4537" s="166"/>
      <c r="Q4537" s="166"/>
    </row>
    <row r="4538" spans="1:17" ht="49.5" customHeight="1" x14ac:dyDescent="0.2">
      <c r="A4538" s="208" t="s">
        <v>7138</v>
      </c>
      <c r="B4538" s="208" t="s">
        <v>7138</v>
      </c>
      <c r="C4538" s="208" t="s">
        <v>7157</v>
      </c>
      <c r="D4538" s="209" t="s">
        <v>7184</v>
      </c>
      <c r="E4538" s="186" t="s">
        <v>776</v>
      </c>
      <c r="F4538" s="209" t="s">
        <v>229</v>
      </c>
      <c r="G4538" s="186">
        <v>14111807</v>
      </c>
      <c r="H4538" s="229" t="s">
        <v>7185</v>
      </c>
      <c r="I4538" s="236">
        <v>10</v>
      </c>
      <c r="J4538" s="186" t="s">
        <v>33</v>
      </c>
      <c r="K4538" s="269">
        <v>4000000</v>
      </c>
      <c r="L4538" s="270">
        <v>1</v>
      </c>
      <c r="M4538" s="208"/>
      <c r="N4538" s="372"/>
      <c r="O4538" s="431"/>
      <c r="P4538" s="166"/>
      <c r="Q4538" s="166"/>
    </row>
    <row r="4539" spans="1:17" ht="49.5" customHeight="1" x14ac:dyDescent="0.2">
      <c r="A4539" s="208" t="s">
        <v>7138</v>
      </c>
      <c r="B4539" s="208" t="s">
        <v>7144</v>
      </c>
      <c r="C4539" s="208" t="s">
        <v>7145</v>
      </c>
      <c r="D4539" s="209" t="s">
        <v>7172</v>
      </c>
      <c r="E4539" s="186" t="s">
        <v>776</v>
      </c>
      <c r="F4539" s="209" t="s">
        <v>229</v>
      </c>
      <c r="G4539" s="186">
        <v>14111807</v>
      </c>
      <c r="H4539" s="229" t="s">
        <v>7185</v>
      </c>
      <c r="I4539" s="236">
        <v>10</v>
      </c>
      <c r="J4539" s="186" t="s">
        <v>33</v>
      </c>
      <c r="K4539" s="269">
        <v>6090000</v>
      </c>
      <c r="L4539" s="270">
        <v>1</v>
      </c>
      <c r="M4539" s="208"/>
      <c r="N4539" s="372"/>
      <c r="O4539" s="431"/>
      <c r="P4539" s="166"/>
      <c r="Q4539" s="166"/>
    </row>
    <row r="4540" spans="1:17" ht="49.5" customHeight="1" x14ac:dyDescent="0.2">
      <c r="A4540" s="208" t="s">
        <v>7138</v>
      </c>
      <c r="B4540" s="208" t="s">
        <v>7138</v>
      </c>
      <c r="C4540" s="208" t="s">
        <v>7157</v>
      </c>
      <c r="D4540" s="209" t="s">
        <v>7186</v>
      </c>
      <c r="E4540" s="186" t="s">
        <v>781</v>
      </c>
      <c r="F4540" s="209" t="s">
        <v>233</v>
      </c>
      <c r="G4540" s="186">
        <v>15101500</v>
      </c>
      <c r="H4540" s="229" t="s">
        <v>7187</v>
      </c>
      <c r="I4540" s="236">
        <v>10</v>
      </c>
      <c r="J4540" s="186" t="s">
        <v>230</v>
      </c>
      <c r="K4540" s="269">
        <v>820000000</v>
      </c>
      <c r="L4540" s="270">
        <v>1</v>
      </c>
      <c r="M4540" s="208"/>
      <c r="N4540" s="372"/>
      <c r="O4540" s="431"/>
      <c r="P4540" s="166"/>
      <c r="Q4540" s="166"/>
    </row>
    <row r="4541" spans="1:17" ht="49.5" customHeight="1" x14ac:dyDescent="0.2">
      <c r="A4541" s="208" t="s">
        <v>7138</v>
      </c>
      <c r="B4541" s="208" t="s">
        <v>7138</v>
      </c>
      <c r="C4541" s="208" t="s">
        <v>7157</v>
      </c>
      <c r="D4541" s="209" t="s">
        <v>7186</v>
      </c>
      <c r="E4541" s="186" t="s">
        <v>781</v>
      </c>
      <c r="F4541" s="209" t="s">
        <v>233</v>
      </c>
      <c r="G4541" s="186">
        <v>15101500</v>
      </c>
      <c r="H4541" s="229" t="s">
        <v>7188</v>
      </c>
      <c r="I4541" s="236">
        <v>10</v>
      </c>
      <c r="J4541" s="186" t="s">
        <v>33</v>
      </c>
      <c r="K4541" s="269">
        <v>379500000</v>
      </c>
      <c r="L4541" s="270">
        <v>1</v>
      </c>
      <c r="M4541" s="208"/>
      <c r="N4541" s="372"/>
      <c r="O4541" s="431"/>
      <c r="P4541" s="166"/>
      <c r="Q4541" s="166"/>
    </row>
    <row r="4542" spans="1:17" ht="49.5" customHeight="1" x14ac:dyDescent="0.2">
      <c r="A4542" s="208" t="s">
        <v>7138</v>
      </c>
      <c r="B4542" s="208" t="s">
        <v>7138</v>
      </c>
      <c r="C4542" s="208" t="s">
        <v>7157</v>
      </c>
      <c r="D4542" s="209" t="s">
        <v>7186</v>
      </c>
      <c r="E4542" s="186" t="s">
        <v>781</v>
      </c>
      <c r="F4542" s="209" t="s">
        <v>233</v>
      </c>
      <c r="G4542" s="186">
        <v>15101500</v>
      </c>
      <c r="H4542" s="229" t="s">
        <v>7189</v>
      </c>
      <c r="I4542" s="236">
        <v>10</v>
      </c>
      <c r="J4542" s="186" t="s">
        <v>33</v>
      </c>
      <c r="K4542" s="269">
        <v>135000000</v>
      </c>
      <c r="L4542" s="270">
        <v>1</v>
      </c>
      <c r="M4542" s="208"/>
      <c r="N4542" s="372"/>
      <c r="O4542" s="431"/>
      <c r="P4542" s="166"/>
      <c r="Q4542" s="166"/>
    </row>
    <row r="4543" spans="1:17" ht="49.5" customHeight="1" x14ac:dyDescent="0.2">
      <c r="A4543" s="208" t="s">
        <v>7138</v>
      </c>
      <c r="B4543" s="208" t="s">
        <v>7138</v>
      </c>
      <c r="C4543" s="208" t="s">
        <v>7157</v>
      </c>
      <c r="D4543" s="209" t="s">
        <v>7186</v>
      </c>
      <c r="E4543" s="186" t="s">
        <v>781</v>
      </c>
      <c r="F4543" s="209" t="s">
        <v>233</v>
      </c>
      <c r="G4543" s="186">
        <v>15101500</v>
      </c>
      <c r="H4543" s="229" t="s">
        <v>7190</v>
      </c>
      <c r="I4543" s="236">
        <v>10</v>
      </c>
      <c r="J4543" s="186" t="s">
        <v>33</v>
      </c>
      <c r="K4543" s="269">
        <v>150000000</v>
      </c>
      <c r="L4543" s="270">
        <v>1</v>
      </c>
      <c r="M4543" s="208"/>
      <c r="N4543" s="372"/>
      <c r="O4543" s="431"/>
      <c r="P4543" s="166"/>
      <c r="Q4543" s="166"/>
    </row>
    <row r="4544" spans="1:17" ht="49.5" customHeight="1" x14ac:dyDescent="0.2">
      <c r="A4544" s="208" t="s">
        <v>7138</v>
      </c>
      <c r="B4544" s="208" t="s">
        <v>7138</v>
      </c>
      <c r="C4544" s="208" t="s">
        <v>7157</v>
      </c>
      <c r="D4544" s="209" t="s">
        <v>7186</v>
      </c>
      <c r="E4544" s="186" t="s">
        <v>781</v>
      </c>
      <c r="F4544" s="209" t="s">
        <v>233</v>
      </c>
      <c r="G4544" s="186">
        <v>15101500</v>
      </c>
      <c r="H4544" s="229" t="s">
        <v>7191</v>
      </c>
      <c r="I4544" s="236">
        <v>10</v>
      </c>
      <c r="J4544" s="186" t="s">
        <v>33</v>
      </c>
      <c r="K4544" s="269">
        <v>105000000</v>
      </c>
      <c r="L4544" s="270">
        <v>1</v>
      </c>
      <c r="M4544" s="208"/>
      <c r="N4544" s="372"/>
      <c r="O4544" s="431"/>
      <c r="P4544" s="166"/>
      <c r="Q4544" s="166"/>
    </row>
    <row r="4545" spans="1:17" ht="49.5" customHeight="1" x14ac:dyDescent="0.2">
      <c r="A4545" s="208" t="s">
        <v>7138</v>
      </c>
      <c r="B4545" s="208" t="s">
        <v>7138</v>
      </c>
      <c r="C4545" s="208" t="s">
        <v>7157</v>
      </c>
      <c r="D4545" s="209" t="s">
        <v>7186</v>
      </c>
      <c r="E4545" s="186" t="s">
        <v>781</v>
      </c>
      <c r="F4545" s="209" t="s">
        <v>233</v>
      </c>
      <c r="G4545" s="186">
        <v>15101500</v>
      </c>
      <c r="H4545" s="229" t="s">
        <v>7192</v>
      </c>
      <c r="I4545" s="236">
        <v>10</v>
      </c>
      <c r="J4545" s="186" t="s">
        <v>33</v>
      </c>
      <c r="K4545" s="269">
        <v>25000000</v>
      </c>
      <c r="L4545" s="270">
        <v>1</v>
      </c>
      <c r="M4545" s="208"/>
      <c r="N4545" s="372"/>
      <c r="O4545" s="431"/>
      <c r="P4545" s="166"/>
      <c r="Q4545" s="166"/>
    </row>
    <row r="4546" spans="1:17" ht="49.5" customHeight="1" x14ac:dyDescent="0.2">
      <c r="A4546" s="208" t="s">
        <v>7138</v>
      </c>
      <c r="B4546" s="208" t="s">
        <v>7138</v>
      </c>
      <c r="C4546" s="208" t="s">
        <v>7157</v>
      </c>
      <c r="D4546" s="209" t="s">
        <v>7186</v>
      </c>
      <c r="E4546" s="186" t="s">
        <v>781</v>
      </c>
      <c r="F4546" s="209" t="s">
        <v>233</v>
      </c>
      <c r="G4546" s="186">
        <v>15101500</v>
      </c>
      <c r="H4546" s="229" t="s">
        <v>7193</v>
      </c>
      <c r="I4546" s="236">
        <v>10</v>
      </c>
      <c r="J4546" s="186" t="s">
        <v>230</v>
      </c>
      <c r="K4546" s="269">
        <v>5500000</v>
      </c>
      <c r="L4546" s="270">
        <v>1</v>
      </c>
      <c r="M4546" s="208"/>
      <c r="N4546" s="372"/>
      <c r="O4546" s="431"/>
      <c r="P4546" s="166"/>
      <c r="Q4546" s="166"/>
    </row>
    <row r="4547" spans="1:17" ht="49.5" customHeight="1" x14ac:dyDescent="0.2">
      <c r="A4547" s="208" t="s">
        <v>7138</v>
      </c>
      <c r="B4547" s="208" t="s">
        <v>7138</v>
      </c>
      <c r="C4547" s="208" t="s">
        <v>7157</v>
      </c>
      <c r="D4547" s="209" t="s">
        <v>7186</v>
      </c>
      <c r="E4547" s="186" t="s">
        <v>781</v>
      </c>
      <c r="F4547" s="209" t="s">
        <v>233</v>
      </c>
      <c r="G4547" s="186">
        <v>15101500</v>
      </c>
      <c r="H4547" s="229" t="s">
        <v>7194</v>
      </c>
      <c r="I4547" s="236">
        <v>10</v>
      </c>
      <c r="J4547" s="186" t="s">
        <v>33</v>
      </c>
      <c r="K4547" s="269">
        <v>4000000</v>
      </c>
      <c r="L4547" s="270">
        <v>1</v>
      </c>
      <c r="M4547" s="208"/>
      <c r="N4547" s="372"/>
      <c r="O4547" s="431"/>
      <c r="P4547" s="166"/>
      <c r="Q4547" s="166"/>
    </row>
    <row r="4548" spans="1:17" ht="49.5" customHeight="1" x14ac:dyDescent="0.2">
      <c r="A4548" s="208" t="s">
        <v>7138</v>
      </c>
      <c r="B4548" s="208" t="s">
        <v>7138</v>
      </c>
      <c r="C4548" s="208" t="s">
        <v>7157</v>
      </c>
      <c r="D4548" s="209" t="s">
        <v>7186</v>
      </c>
      <c r="E4548" s="186" t="s">
        <v>781</v>
      </c>
      <c r="F4548" s="209" t="s">
        <v>233</v>
      </c>
      <c r="G4548" s="186">
        <v>15101500</v>
      </c>
      <c r="H4548" s="229" t="s">
        <v>7195</v>
      </c>
      <c r="I4548" s="236">
        <v>10</v>
      </c>
      <c r="J4548" s="186" t="s">
        <v>33</v>
      </c>
      <c r="K4548" s="269">
        <v>1000000</v>
      </c>
      <c r="L4548" s="270">
        <v>1</v>
      </c>
      <c r="M4548" s="208"/>
      <c r="N4548" s="372"/>
      <c r="O4548" s="431"/>
      <c r="P4548" s="166"/>
      <c r="Q4548" s="166"/>
    </row>
    <row r="4549" spans="1:17" ht="49.5" customHeight="1" x14ac:dyDescent="0.2">
      <c r="A4549" s="208" t="s">
        <v>7138</v>
      </c>
      <c r="B4549" s="208" t="s">
        <v>7138</v>
      </c>
      <c r="C4549" s="208" t="s">
        <v>7157</v>
      </c>
      <c r="D4549" s="209" t="s">
        <v>7186</v>
      </c>
      <c r="E4549" s="186" t="s">
        <v>781</v>
      </c>
      <c r="F4549" s="209" t="s">
        <v>233</v>
      </c>
      <c r="G4549" s="186">
        <v>15101500</v>
      </c>
      <c r="H4549" s="229" t="s">
        <v>7196</v>
      </c>
      <c r="I4549" s="236">
        <v>10</v>
      </c>
      <c r="J4549" s="186" t="s">
        <v>33</v>
      </c>
      <c r="K4549" s="269">
        <v>4000000</v>
      </c>
      <c r="L4549" s="270">
        <v>1</v>
      </c>
      <c r="M4549" s="208"/>
      <c r="N4549" s="372"/>
      <c r="O4549" s="431"/>
      <c r="P4549" s="166"/>
      <c r="Q4549" s="166"/>
    </row>
    <row r="4550" spans="1:17" ht="49.5" customHeight="1" x14ac:dyDescent="0.2">
      <c r="A4550" s="208" t="s">
        <v>7138</v>
      </c>
      <c r="B4550" s="208" t="s">
        <v>7144</v>
      </c>
      <c r="C4550" s="208" t="s">
        <v>7145</v>
      </c>
      <c r="D4550" s="209" t="s">
        <v>7197</v>
      </c>
      <c r="E4550" s="186" t="s">
        <v>781</v>
      </c>
      <c r="F4550" s="209" t="s">
        <v>233</v>
      </c>
      <c r="G4550" s="186">
        <v>15101500</v>
      </c>
      <c r="H4550" s="229" t="s">
        <v>7198</v>
      </c>
      <c r="I4550" s="236">
        <v>10</v>
      </c>
      <c r="J4550" s="186" t="s">
        <v>230</v>
      </c>
      <c r="K4550" s="269">
        <v>350000000</v>
      </c>
      <c r="L4550" s="270">
        <v>1</v>
      </c>
      <c r="M4550" s="208"/>
      <c r="N4550" s="372"/>
      <c r="O4550" s="431"/>
      <c r="P4550" s="166"/>
      <c r="Q4550" s="166"/>
    </row>
    <row r="4551" spans="1:17" ht="49.5" customHeight="1" x14ac:dyDescent="0.2">
      <c r="A4551" s="208" t="s">
        <v>7138</v>
      </c>
      <c r="B4551" s="208" t="s">
        <v>7144</v>
      </c>
      <c r="C4551" s="208" t="s">
        <v>7145</v>
      </c>
      <c r="D4551" s="209" t="s">
        <v>7197</v>
      </c>
      <c r="E4551" s="186" t="s">
        <v>781</v>
      </c>
      <c r="F4551" s="209" t="s">
        <v>233</v>
      </c>
      <c r="G4551" s="186">
        <v>15101500</v>
      </c>
      <c r="H4551" s="229" t="s">
        <v>7199</v>
      </c>
      <c r="I4551" s="236">
        <v>10</v>
      </c>
      <c r="J4551" s="186" t="s">
        <v>33</v>
      </c>
      <c r="K4551" s="269">
        <v>105000000</v>
      </c>
      <c r="L4551" s="270">
        <v>1</v>
      </c>
      <c r="M4551" s="208"/>
      <c r="N4551" s="372"/>
      <c r="O4551" s="431"/>
      <c r="P4551" s="166"/>
      <c r="Q4551" s="166"/>
    </row>
    <row r="4552" spans="1:17" ht="49.5" customHeight="1" x14ac:dyDescent="0.2">
      <c r="A4552" s="208" t="s">
        <v>7138</v>
      </c>
      <c r="B4552" s="208" t="s">
        <v>7144</v>
      </c>
      <c r="C4552" s="208" t="s">
        <v>7145</v>
      </c>
      <c r="D4552" s="209" t="s">
        <v>7197</v>
      </c>
      <c r="E4552" s="186" t="s">
        <v>781</v>
      </c>
      <c r="F4552" s="209" t="s">
        <v>233</v>
      </c>
      <c r="G4552" s="186">
        <v>15101500</v>
      </c>
      <c r="H4552" s="229" t="s">
        <v>7200</v>
      </c>
      <c r="I4552" s="236">
        <v>10</v>
      </c>
      <c r="J4552" s="186" t="s">
        <v>33</v>
      </c>
      <c r="K4552" s="269">
        <v>95000000</v>
      </c>
      <c r="L4552" s="270">
        <v>1</v>
      </c>
      <c r="M4552" s="208"/>
      <c r="N4552" s="372"/>
      <c r="O4552" s="431"/>
      <c r="P4552" s="166"/>
      <c r="Q4552" s="166"/>
    </row>
    <row r="4553" spans="1:17" ht="49.5" customHeight="1" x14ac:dyDescent="0.2">
      <c r="A4553" s="208" t="s">
        <v>7138</v>
      </c>
      <c r="B4553" s="208" t="s">
        <v>7144</v>
      </c>
      <c r="C4553" s="208" t="s">
        <v>7145</v>
      </c>
      <c r="D4553" s="209" t="s">
        <v>7197</v>
      </c>
      <c r="E4553" s="186" t="s">
        <v>781</v>
      </c>
      <c r="F4553" s="209" t="s">
        <v>233</v>
      </c>
      <c r="G4553" s="186">
        <v>15101500</v>
      </c>
      <c r="H4553" s="229" t="s">
        <v>7201</v>
      </c>
      <c r="I4553" s="236">
        <v>10</v>
      </c>
      <c r="J4553" s="186" t="s">
        <v>230</v>
      </c>
      <c r="K4553" s="269">
        <v>360000000</v>
      </c>
      <c r="L4553" s="270">
        <v>1</v>
      </c>
      <c r="M4553" s="208"/>
      <c r="N4553" s="372"/>
      <c r="O4553" s="431"/>
      <c r="P4553" s="166"/>
      <c r="Q4553" s="166"/>
    </row>
    <row r="4554" spans="1:17" ht="49.5" customHeight="1" x14ac:dyDescent="0.2">
      <c r="A4554" s="208" t="s">
        <v>7138</v>
      </c>
      <c r="B4554" s="208" t="s">
        <v>7144</v>
      </c>
      <c r="C4554" s="208" t="s">
        <v>7145</v>
      </c>
      <c r="D4554" s="209" t="s">
        <v>7197</v>
      </c>
      <c r="E4554" s="186" t="s">
        <v>781</v>
      </c>
      <c r="F4554" s="209" t="s">
        <v>233</v>
      </c>
      <c r="G4554" s="186">
        <v>15101500</v>
      </c>
      <c r="H4554" s="229" t="s">
        <v>7202</v>
      </c>
      <c r="I4554" s="236">
        <v>10</v>
      </c>
      <c r="J4554" s="186" t="s">
        <v>33</v>
      </c>
      <c r="K4554" s="269">
        <v>149000000</v>
      </c>
      <c r="L4554" s="270">
        <v>1</v>
      </c>
      <c r="M4554" s="208"/>
      <c r="N4554" s="372"/>
      <c r="O4554" s="431"/>
      <c r="P4554" s="166"/>
      <c r="Q4554" s="166"/>
    </row>
    <row r="4555" spans="1:17" ht="49.5" customHeight="1" x14ac:dyDescent="0.2">
      <c r="A4555" s="208" t="s">
        <v>7138</v>
      </c>
      <c r="B4555" s="208" t="s">
        <v>7144</v>
      </c>
      <c r="C4555" s="208" t="s">
        <v>7145</v>
      </c>
      <c r="D4555" s="209" t="s">
        <v>7197</v>
      </c>
      <c r="E4555" s="186" t="s">
        <v>781</v>
      </c>
      <c r="F4555" s="209" t="s">
        <v>233</v>
      </c>
      <c r="G4555" s="186">
        <v>15101500</v>
      </c>
      <c r="H4555" s="229" t="s">
        <v>7203</v>
      </c>
      <c r="I4555" s="236">
        <v>10</v>
      </c>
      <c r="J4555" s="186" t="s">
        <v>33</v>
      </c>
      <c r="K4555" s="269">
        <v>35000000</v>
      </c>
      <c r="L4555" s="270">
        <v>1</v>
      </c>
      <c r="M4555" s="208"/>
      <c r="N4555" s="372"/>
      <c r="O4555" s="431"/>
      <c r="P4555" s="166"/>
      <c r="Q4555" s="166"/>
    </row>
    <row r="4556" spans="1:17" ht="49.5" customHeight="1" x14ac:dyDescent="0.2">
      <c r="A4556" s="208" t="s">
        <v>7138</v>
      </c>
      <c r="B4556" s="208" t="s">
        <v>7144</v>
      </c>
      <c r="C4556" s="208" t="s">
        <v>7145</v>
      </c>
      <c r="D4556" s="209" t="s">
        <v>7197</v>
      </c>
      <c r="E4556" s="186" t="s">
        <v>781</v>
      </c>
      <c r="F4556" s="209" t="s">
        <v>233</v>
      </c>
      <c r="G4556" s="186">
        <v>15101500</v>
      </c>
      <c r="H4556" s="229" t="s">
        <v>7204</v>
      </c>
      <c r="I4556" s="236">
        <v>10</v>
      </c>
      <c r="J4556" s="186" t="s">
        <v>230</v>
      </c>
      <c r="K4556" s="269">
        <v>8100000</v>
      </c>
      <c r="L4556" s="270">
        <v>1</v>
      </c>
      <c r="M4556" s="208"/>
      <c r="N4556" s="372"/>
      <c r="O4556" s="431"/>
      <c r="P4556" s="166"/>
      <c r="Q4556" s="166"/>
    </row>
    <row r="4557" spans="1:17" ht="49.5" customHeight="1" x14ac:dyDescent="0.2">
      <c r="A4557" s="208" t="s">
        <v>7138</v>
      </c>
      <c r="B4557" s="208" t="s">
        <v>7144</v>
      </c>
      <c r="C4557" s="208" t="s">
        <v>7145</v>
      </c>
      <c r="D4557" s="209" t="s">
        <v>7197</v>
      </c>
      <c r="E4557" s="186" t="s">
        <v>781</v>
      </c>
      <c r="F4557" s="209" t="s">
        <v>233</v>
      </c>
      <c r="G4557" s="186">
        <v>15101500</v>
      </c>
      <c r="H4557" s="229" t="s">
        <v>7205</v>
      </c>
      <c r="I4557" s="236">
        <v>10</v>
      </c>
      <c r="J4557" s="186" t="s">
        <v>33</v>
      </c>
      <c r="K4557" s="269">
        <v>8500000</v>
      </c>
      <c r="L4557" s="270">
        <v>1</v>
      </c>
      <c r="M4557" s="208"/>
      <c r="N4557" s="372"/>
      <c r="O4557" s="431"/>
      <c r="P4557" s="166"/>
      <c r="Q4557" s="166"/>
    </row>
    <row r="4558" spans="1:17" ht="49.5" customHeight="1" x14ac:dyDescent="0.2">
      <c r="A4558" s="208" t="s">
        <v>7138</v>
      </c>
      <c r="B4558" s="208" t="s">
        <v>7144</v>
      </c>
      <c r="C4558" s="208" t="s">
        <v>7145</v>
      </c>
      <c r="D4558" s="209" t="s">
        <v>7197</v>
      </c>
      <c r="E4558" s="186" t="s">
        <v>781</v>
      </c>
      <c r="F4558" s="209" t="s">
        <v>233</v>
      </c>
      <c r="G4558" s="186">
        <v>15101500</v>
      </c>
      <c r="H4558" s="229" t="s">
        <v>7206</v>
      </c>
      <c r="I4558" s="236">
        <v>10</v>
      </c>
      <c r="J4558" s="186" t="s">
        <v>33</v>
      </c>
      <c r="K4558" s="269">
        <v>1500000</v>
      </c>
      <c r="L4558" s="270">
        <v>1</v>
      </c>
      <c r="M4558" s="208"/>
      <c r="N4558" s="372"/>
      <c r="O4558" s="431"/>
      <c r="P4558" s="166"/>
      <c r="Q4558" s="166"/>
    </row>
    <row r="4559" spans="1:17" ht="49.5" customHeight="1" x14ac:dyDescent="0.2">
      <c r="A4559" s="208" t="s">
        <v>7138</v>
      </c>
      <c r="B4559" s="208" t="s">
        <v>7144</v>
      </c>
      <c r="C4559" s="208" t="s">
        <v>7145</v>
      </c>
      <c r="D4559" s="209" t="s">
        <v>7197</v>
      </c>
      <c r="E4559" s="186" t="s">
        <v>781</v>
      </c>
      <c r="F4559" s="209" t="s">
        <v>233</v>
      </c>
      <c r="G4559" s="186">
        <v>15101500</v>
      </c>
      <c r="H4559" s="229" t="s">
        <v>7207</v>
      </c>
      <c r="I4559" s="236">
        <v>10</v>
      </c>
      <c r="J4559" s="186" t="s">
        <v>230</v>
      </c>
      <c r="K4559" s="269">
        <v>62000000</v>
      </c>
      <c r="L4559" s="270">
        <v>1</v>
      </c>
      <c r="M4559" s="208"/>
      <c r="N4559" s="372"/>
      <c r="O4559" s="431"/>
      <c r="P4559" s="166"/>
      <c r="Q4559" s="166"/>
    </row>
    <row r="4560" spans="1:17" ht="49.5" customHeight="1" x14ac:dyDescent="0.2">
      <c r="A4560" s="208" t="s">
        <v>7138</v>
      </c>
      <c r="B4560" s="208" t="s">
        <v>7144</v>
      </c>
      <c r="C4560" s="208" t="s">
        <v>7145</v>
      </c>
      <c r="D4560" s="209" t="s">
        <v>7197</v>
      </c>
      <c r="E4560" s="186" t="s">
        <v>781</v>
      </c>
      <c r="F4560" s="209" t="s">
        <v>233</v>
      </c>
      <c r="G4560" s="186">
        <v>15101500</v>
      </c>
      <c r="H4560" s="229" t="s">
        <v>7208</v>
      </c>
      <c r="I4560" s="236">
        <v>10</v>
      </c>
      <c r="J4560" s="186" t="s">
        <v>33</v>
      </c>
      <c r="K4560" s="269">
        <v>31790000</v>
      </c>
      <c r="L4560" s="270">
        <v>1</v>
      </c>
      <c r="M4560" s="208"/>
      <c r="N4560" s="372"/>
      <c r="O4560" s="431"/>
      <c r="P4560" s="166"/>
      <c r="Q4560" s="166"/>
    </row>
    <row r="4561" spans="1:17" ht="49.5" customHeight="1" x14ac:dyDescent="0.2">
      <c r="A4561" s="208" t="s">
        <v>7138</v>
      </c>
      <c r="B4561" s="208" t="s">
        <v>7144</v>
      </c>
      <c r="C4561" s="208" t="s">
        <v>7145</v>
      </c>
      <c r="D4561" s="209" t="s">
        <v>7197</v>
      </c>
      <c r="E4561" s="186" t="s">
        <v>781</v>
      </c>
      <c r="F4561" s="209" t="s">
        <v>233</v>
      </c>
      <c r="G4561" s="186">
        <v>15101500</v>
      </c>
      <c r="H4561" s="229" t="s">
        <v>7209</v>
      </c>
      <c r="I4561" s="236">
        <v>10</v>
      </c>
      <c r="J4561" s="186" t="s">
        <v>33</v>
      </c>
      <c r="K4561" s="269">
        <v>5610000</v>
      </c>
      <c r="L4561" s="270">
        <v>1</v>
      </c>
      <c r="M4561" s="208"/>
      <c r="N4561" s="372"/>
      <c r="O4561" s="431"/>
      <c r="P4561" s="166"/>
      <c r="Q4561" s="166"/>
    </row>
    <row r="4562" spans="1:17" ht="49.5" customHeight="1" x14ac:dyDescent="0.2">
      <c r="A4562" s="208" t="s">
        <v>7138</v>
      </c>
      <c r="B4562" s="208" t="s">
        <v>7144</v>
      </c>
      <c r="C4562" s="208" t="s">
        <v>7145</v>
      </c>
      <c r="D4562" s="209" t="s">
        <v>7146</v>
      </c>
      <c r="E4562" s="186" t="s">
        <v>803</v>
      </c>
      <c r="F4562" s="209" t="s">
        <v>240</v>
      </c>
      <c r="G4562" s="186">
        <v>30111604</v>
      </c>
      <c r="H4562" s="229" t="s">
        <v>7210</v>
      </c>
      <c r="I4562" s="236">
        <v>10</v>
      </c>
      <c r="J4562" s="186" t="s">
        <v>33</v>
      </c>
      <c r="K4562" s="269">
        <v>41957</v>
      </c>
      <c r="L4562" s="270">
        <v>10</v>
      </c>
      <c r="M4562" s="208"/>
      <c r="N4562" s="372"/>
      <c r="O4562" s="431"/>
      <c r="P4562" s="166"/>
      <c r="Q4562" s="166"/>
    </row>
    <row r="4563" spans="1:17" ht="49.5" customHeight="1" x14ac:dyDescent="0.2">
      <c r="A4563" s="208" t="s">
        <v>7138</v>
      </c>
      <c r="B4563" s="208" t="s">
        <v>7144</v>
      </c>
      <c r="C4563" s="208" t="s">
        <v>7145</v>
      </c>
      <c r="D4563" s="209" t="s">
        <v>7146</v>
      </c>
      <c r="E4563" s="186" t="s">
        <v>803</v>
      </c>
      <c r="F4563" s="209" t="s">
        <v>240</v>
      </c>
      <c r="G4563" s="186">
        <v>30111604</v>
      </c>
      <c r="H4563" s="229" t="s">
        <v>7211</v>
      </c>
      <c r="I4563" s="236">
        <v>10</v>
      </c>
      <c r="J4563" s="186" t="s">
        <v>33</v>
      </c>
      <c r="K4563" s="269">
        <v>42000</v>
      </c>
      <c r="L4563" s="270">
        <v>10</v>
      </c>
      <c r="M4563" s="208"/>
      <c r="N4563" s="372"/>
      <c r="O4563" s="431"/>
      <c r="P4563" s="166"/>
      <c r="Q4563" s="166"/>
    </row>
    <row r="4564" spans="1:17" ht="49.5" customHeight="1" x14ac:dyDescent="0.2">
      <c r="A4564" s="208" t="s">
        <v>7138</v>
      </c>
      <c r="B4564" s="208" t="s">
        <v>7144</v>
      </c>
      <c r="C4564" s="208" t="s">
        <v>7145</v>
      </c>
      <c r="D4564" s="209" t="s">
        <v>7146</v>
      </c>
      <c r="E4564" s="186" t="s">
        <v>803</v>
      </c>
      <c r="F4564" s="209" t="s">
        <v>240</v>
      </c>
      <c r="G4564" s="186">
        <v>31211704</v>
      </c>
      <c r="H4564" s="229" t="s">
        <v>7212</v>
      </c>
      <c r="I4564" s="236">
        <v>10</v>
      </c>
      <c r="J4564" s="186" t="s">
        <v>33</v>
      </c>
      <c r="K4564" s="269">
        <v>186000</v>
      </c>
      <c r="L4564" s="270">
        <v>3</v>
      </c>
      <c r="M4564" s="208"/>
      <c r="N4564" s="372"/>
      <c r="O4564" s="431"/>
      <c r="P4564" s="166"/>
      <c r="Q4564" s="166"/>
    </row>
    <row r="4565" spans="1:17" ht="49.5" customHeight="1" x14ac:dyDescent="0.2">
      <c r="A4565" s="208" t="s">
        <v>7138</v>
      </c>
      <c r="B4565" s="208" t="s">
        <v>7144</v>
      </c>
      <c r="C4565" s="208" t="s">
        <v>7145</v>
      </c>
      <c r="D4565" s="209" t="s">
        <v>7146</v>
      </c>
      <c r="E4565" s="186" t="s">
        <v>803</v>
      </c>
      <c r="F4565" s="209" t="s">
        <v>240</v>
      </c>
      <c r="G4565" s="186">
        <v>31211704</v>
      </c>
      <c r="H4565" s="229" t="s">
        <v>7213</v>
      </c>
      <c r="I4565" s="236">
        <v>10</v>
      </c>
      <c r="J4565" s="186" t="s">
        <v>33</v>
      </c>
      <c r="K4565" s="269">
        <v>33600</v>
      </c>
      <c r="L4565" s="270">
        <v>2</v>
      </c>
      <c r="M4565" s="208"/>
      <c r="N4565" s="372"/>
      <c r="O4565" s="431"/>
      <c r="P4565" s="166"/>
      <c r="Q4565" s="166"/>
    </row>
    <row r="4566" spans="1:17" ht="49.5" customHeight="1" x14ac:dyDescent="0.2">
      <c r="A4566" s="208" t="s">
        <v>7138</v>
      </c>
      <c r="B4566" s="208" t="s">
        <v>7144</v>
      </c>
      <c r="C4566" s="208" t="s">
        <v>7145</v>
      </c>
      <c r="D4566" s="209" t="s">
        <v>7146</v>
      </c>
      <c r="E4566" s="186" t="s">
        <v>803</v>
      </c>
      <c r="F4566" s="209" t="s">
        <v>240</v>
      </c>
      <c r="G4566" s="186">
        <v>31211500</v>
      </c>
      <c r="H4566" s="229" t="s">
        <v>7214</v>
      </c>
      <c r="I4566" s="236">
        <v>10</v>
      </c>
      <c r="J4566" s="186" t="s">
        <v>33</v>
      </c>
      <c r="K4566" s="269">
        <v>2160000</v>
      </c>
      <c r="L4566" s="270">
        <v>9</v>
      </c>
      <c r="M4566" s="208"/>
      <c r="N4566" s="372"/>
      <c r="O4566" s="431"/>
      <c r="P4566" s="166"/>
      <c r="Q4566" s="166"/>
    </row>
    <row r="4567" spans="1:17" ht="49.5" customHeight="1" x14ac:dyDescent="0.2">
      <c r="A4567" s="208" t="s">
        <v>7138</v>
      </c>
      <c r="B4567" s="208" t="s">
        <v>7169</v>
      </c>
      <c r="C4567" s="208" t="s">
        <v>4565</v>
      </c>
      <c r="D4567" s="209" t="s">
        <v>7215</v>
      </c>
      <c r="E4567" s="186" t="s">
        <v>803</v>
      </c>
      <c r="F4567" s="209" t="s">
        <v>240</v>
      </c>
      <c r="G4567" s="186">
        <v>31211500</v>
      </c>
      <c r="H4567" s="229" t="s">
        <v>7216</v>
      </c>
      <c r="I4567" s="236">
        <v>16</v>
      </c>
      <c r="J4567" s="186" t="s">
        <v>33</v>
      </c>
      <c r="K4567" s="269">
        <v>4000000</v>
      </c>
      <c r="L4567" s="270">
        <v>1</v>
      </c>
      <c r="M4567" s="208"/>
      <c r="N4567" s="372"/>
      <c r="O4567" s="431"/>
      <c r="P4567" s="166"/>
      <c r="Q4567" s="166"/>
    </row>
    <row r="4568" spans="1:17" ht="49.5" customHeight="1" x14ac:dyDescent="0.2">
      <c r="A4568" s="208" t="s">
        <v>7138</v>
      </c>
      <c r="B4568" s="208" t="s">
        <v>7138</v>
      </c>
      <c r="C4568" s="208" t="s">
        <v>7157</v>
      </c>
      <c r="D4568" s="209" t="s">
        <v>7217</v>
      </c>
      <c r="E4568" s="186" t="s">
        <v>803</v>
      </c>
      <c r="F4568" s="209" t="s">
        <v>240</v>
      </c>
      <c r="G4568" s="186">
        <v>47131807</v>
      </c>
      <c r="H4568" s="229" t="s">
        <v>7218</v>
      </c>
      <c r="I4568" s="236">
        <v>10</v>
      </c>
      <c r="J4568" s="186" t="s">
        <v>33</v>
      </c>
      <c r="K4568" s="269">
        <v>27300000</v>
      </c>
      <c r="L4568" s="270">
        <v>1</v>
      </c>
      <c r="M4568" s="208"/>
      <c r="N4568" s="372"/>
      <c r="O4568" s="431"/>
      <c r="P4568" s="166"/>
      <c r="Q4568" s="166"/>
    </row>
    <row r="4569" spans="1:17" ht="49.5" customHeight="1" x14ac:dyDescent="0.2">
      <c r="A4569" s="208" t="s">
        <v>7138</v>
      </c>
      <c r="B4569" s="208" t="s">
        <v>7144</v>
      </c>
      <c r="C4569" s="208" t="s">
        <v>7145</v>
      </c>
      <c r="D4569" s="209" t="s">
        <v>7219</v>
      </c>
      <c r="E4569" s="186" t="s">
        <v>803</v>
      </c>
      <c r="F4569" s="209" t="s">
        <v>240</v>
      </c>
      <c r="G4569" s="186">
        <v>53131608</v>
      </c>
      <c r="H4569" s="229" t="s">
        <v>7220</v>
      </c>
      <c r="I4569" s="236">
        <v>10</v>
      </c>
      <c r="J4569" s="186" t="s">
        <v>33</v>
      </c>
      <c r="K4569" s="269">
        <v>1346800</v>
      </c>
      <c r="L4569" s="270">
        <v>200</v>
      </c>
      <c r="M4569" s="208"/>
      <c r="N4569" s="372"/>
      <c r="O4569" s="431"/>
      <c r="P4569" s="166"/>
      <c r="Q4569" s="166"/>
    </row>
    <row r="4570" spans="1:17" ht="49.5" customHeight="1" x14ac:dyDescent="0.2">
      <c r="A4570" s="208" t="s">
        <v>7138</v>
      </c>
      <c r="B4570" s="208" t="s">
        <v>7144</v>
      </c>
      <c r="C4570" s="208" t="s">
        <v>7145</v>
      </c>
      <c r="D4570" s="209" t="s">
        <v>7219</v>
      </c>
      <c r="E4570" s="186" t="s">
        <v>803</v>
      </c>
      <c r="F4570" s="209" t="s">
        <v>240</v>
      </c>
      <c r="G4570" s="186">
        <v>47131803</v>
      </c>
      <c r="H4570" s="229" t="s">
        <v>7221</v>
      </c>
      <c r="I4570" s="236">
        <v>10</v>
      </c>
      <c r="J4570" s="186" t="s">
        <v>33</v>
      </c>
      <c r="K4570" s="269">
        <v>4862340</v>
      </c>
      <c r="L4570" s="270">
        <v>180</v>
      </c>
      <c r="M4570" s="208"/>
      <c r="N4570" s="372"/>
      <c r="O4570" s="431"/>
      <c r="P4570" s="166"/>
      <c r="Q4570" s="166"/>
    </row>
    <row r="4571" spans="1:17" ht="49.5" customHeight="1" x14ac:dyDescent="0.2">
      <c r="A4571" s="208" t="s">
        <v>7138</v>
      </c>
      <c r="B4571" s="208" t="s">
        <v>7144</v>
      </c>
      <c r="C4571" s="208" t="s">
        <v>7145</v>
      </c>
      <c r="D4571" s="209" t="s">
        <v>7219</v>
      </c>
      <c r="E4571" s="186" t="s">
        <v>803</v>
      </c>
      <c r="F4571" s="209" t="s">
        <v>240</v>
      </c>
      <c r="G4571" s="186">
        <v>47131807</v>
      </c>
      <c r="H4571" s="229" t="s">
        <v>7222</v>
      </c>
      <c r="I4571" s="236">
        <v>10</v>
      </c>
      <c r="J4571" s="186" t="s">
        <v>33</v>
      </c>
      <c r="K4571" s="269">
        <v>3689400</v>
      </c>
      <c r="L4571" s="270">
        <v>200</v>
      </c>
      <c r="M4571" s="208"/>
      <c r="N4571" s="372"/>
      <c r="O4571" s="431"/>
      <c r="P4571" s="166"/>
      <c r="Q4571" s="166"/>
    </row>
    <row r="4572" spans="1:17" ht="49.5" customHeight="1" x14ac:dyDescent="0.2">
      <c r="A4572" s="208" t="s">
        <v>7138</v>
      </c>
      <c r="B4572" s="208" t="s">
        <v>7144</v>
      </c>
      <c r="C4572" s="208" t="s">
        <v>7145</v>
      </c>
      <c r="D4572" s="209" t="s">
        <v>7219</v>
      </c>
      <c r="E4572" s="186" t="s">
        <v>803</v>
      </c>
      <c r="F4572" s="209" t="s">
        <v>240</v>
      </c>
      <c r="G4572" s="186">
        <v>42281704</v>
      </c>
      <c r="H4572" s="229" t="s">
        <v>7223</v>
      </c>
      <c r="I4572" s="236">
        <v>10</v>
      </c>
      <c r="J4572" s="186" t="s">
        <v>33</v>
      </c>
      <c r="K4572" s="269">
        <v>3232000</v>
      </c>
      <c r="L4572" s="270">
        <v>200</v>
      </c>
      <c r="M4572" s="208"/>
      <c r="N4572" s="372"/>
      <c r="O4572" s="431"/>
      <c r="P4572" s="166"/>
      <c r="Q4572" s="166"/>
    </row>
    <row r="4573" spans="1:17" ht="49.5" customHeight="1" x14ac:dyDescent="0.2">
      <c r="A4573" s="208" t="s">
        <v>7138</v>
      </c>
      <c r="B4573" s="208" t="s">
        <v>7144</v>
      </c>
      <c r="C4573" s="208" t="s">
        <v>7145</v>
      </c>
      <c r="D4573" s="209" t="s">
        <v>7219</v>
      </c>
      <c r="E4573" s="186" t="s">
        <v>803</v>
      </c>
      <c r="F4573" s="209" t="s">
        <v>240</v>
      </c>
      <c r="G4573" s="186">
        <v>47131824</v>
      </c>
      <c r="H4573" s="229" t="s">
        <v>7224</v>
      </c>
      <c r="I4573" s="236">
        <v>10</v>
      </c>
      <c r="J4573" s="186" t="s">
        <v>33</v>
      </c>
      <c r="K4573" s="269">
        <v>640570</v>
      </c>
      <c r="L4573" s="270">
        <v>70</v>
      </c>
      <c r="M4573" s="208"/>
      <c r="N4573" s="372"/>
      <c r="O4573" s="431"/>
      <c r="P4573" s="166"/>
      <c r="Q4573" s="166"/>
    </row>
    <row r="4574" spans="1:17" ht="49.5" customHeight="1" x14ac:dyDescent="0.2">
      <c r="A4574" s="208" t="s">
        <v>7138</v>
      </c>
      <c r="B4574" s="208" t="s">
        <v>7144</v>
      </c>
      <c r="C4574" s="208" t="s">
        <v>7145</v>
      </c>
      <c r="D4574" s="209" t="s">
        <v>7219</v>
      </c>
      <c r="E4574" s="186" t="s">
        <v>803</v>
      </c>
      <c r="F4574" s="209" t="s">
        <v>240</v>
      </c>
      <c r="G4574" s="186">
        <v>47131829</v>
      </c>
      <c r="H4574" s="229" t="s">
        <v>7225</v>
      </c>
      <c r="I4574" s="236">
        <v>10</v>
      </c>
      <c r="J4574" s="186" t="s">
        <v>33</v>
      </c>
      <c r="K4574" s="269">
        <v>1642250</v>
      </c>
      <c r="L4574" s="270">
        <v>50</v>
      </c>
      <c r="M4574" s="208"/>
      <c r="N4574" s="372"/>
      <c r="O4574" s="431"/>
      <c r="P4574" s="166"/>
      <c r="Q4574" s="166"/>
    </row>
    <row r="4575" spans="1:17" ht="49.5" customHeight="1" x14ac:dyDescent="0.2">
      <c r="A4575" s="208" t="s">
        <v>7138</v>
      </c>
      <c r="B4575" s="208" t="s">
        <v>7144</v>
      </c>
      <c r="C4575" s="208" t="s">
        <v>7145</v>
      </c>
      <c r="D4575" s="209" t="s">
        <v>7219</v>
      </c>
      <c r="E4575" s="186" t="s">
        <v>803</v>
      </c>
      <c r="F4575" s="209" t="s">
        <v>240</v>
      </c>
      <c r="G4575" s="186">
        <v>47131821</v>
      </c>
      <c r="H4575" s="229" t="s">
        <v>7226</v>
      </c>
      <c r="I4575" s="236">
        <v>10</v>
      </c>
      <c r="J4575" s="186" t="s">
        <v>33</v>
      </c>
      <c r="K4575" s="269">
        <v>6064320</v>
      </c>
      <c r="L4575" s="270">
        <v>80</v>
      </c>
      <c r="M4575" s="208"/>
      <c r="N4575" s="372"/>
      <c r="O4575" s="431"/>
      <c r="P4575" s="166"/>
      <c r="Q4575" s="166"/>
    </row>
    <row r="4576" spans="1:17" ht="49.5" customHeight="1" x14ac:dyDescent="0.2">
      <c r="A4576" s="208" t="s">
        <v>7138</v>
      </c>
      <c r="B4576" s="208" t="s">
        <v>7144</v>
      </c>
      <c r="C4576" s="208" t="s">
        <v>7145</v>
      </c>
      <c r="D4576" s="209" t="s">
        <v>7219</v>
      </c>
      <c r="E4576" s="186" t="s">
        <v>803</v>
      </c>
      <c r="F4576" s="209" t="s">
        <v>240</v>
      </c>
      <c r="G4576" s="186">
        <v>47131821</v>
      </c>
      <c r="H4576" s="229" t="s">
        <v>7227</v>
      </c>
      <c r="I4576" s="236">
        <v>10</v>
      </c>
      <c r="J4576" s="186" t="s">
        <v>33</v>
      </c>
      <c r="K4576" s="269">
        <v>3210363</v>
      </c>
      <c r="L4576" s="270">
        <v>69</v>
      </c>
      <c r="M4576" s="208"/>
      <c r="N4576" s="372"/>
      <c r="O4576" s="431"/>
      <c r="P4576" s="166"/>
      <c r="Q4576" s="166"/>
    </row>
    <row r="4577" spans="1:17" ht="49.5" customHeight="1" x14ac:dyDescent="0.2">
      <c r="A4577" s="208" t="s">
        <v>7138</v>
      </c>
      <c r="B4577" s="208" t="s">
        <v>7138</v>
      </c>
      <c r="C4577" s="208" t="s">
        <v>7157</v>
      </c>
      <c r="D4577" s="209" t="s">
        <v>7228</v>
      </c>
      <c r="E4577" s="186" t="s">
        <v>803</v>
      </c>
      <c r="F4577" s="209" t="s">
        <v>240</v>
      </c>
      <c r="G4577" s="186">
        <v>12161602</v>
      </c>
      <c r="H4577" s="229" t="s">
        <v>7229</v>
      </c>
      <c r="I4577" s="236">
        <v>10</v>
      </c>
      <c r="J4577" s="186" t="s">
        <v>33</v>
      </c>
      <c r="K4577" s="269">
        <v>5000000</v>
      </c>
      <c r="L4577" s="270">
        <v>1</v>
      </c>
      <c r="M4577" s="208"/>
      <c r="N4577" s="372"/>
      <c r="O4577" s="431"/>
      <c r="P4577" s="166"/>
      <c r="Q4577" s="166"/>
    </row>
    <row r="4578" spans="1:17" ht="49.5" customHeight="1" x14ac:dyDescent="0.2">
      <c r="A4578" s="208" t="s">
        <v>7138</v>
      </c>
      <c r="B4578" s="208" t="s">
        <v>7144</v>
      </c>
      <c r="C4578" s="208" t="s">
        <v>7145</v>
      </c>
      <c r="D4578" s="209" t="s">
        <v>7230</v>
      </c>
      <c r="E4578" s="186" t="s">
        <v>803</v>
      </c>
      <c r="F4578" s="209" t="s">
        <v>240</v>
      </c>
      <c r="G4578" s="186">
        <v>12161602</v>
      </c>
      <c r="H4578" s="229" t="s">
        <v>7231</v>
      </c>
      <c r="I4578" s="236">
        <v>10</v>
      </c>
      <c r="J4578" s="186" t="s">
        <v>33</v>
      </c>
      <c r="K4578" s="269">
        <v>6000000</v>
      </c>
      <c r="L4578" s="270">
        <v>1</v>
      </c>
      <c r="M4578" s="208"/>
      <c r="N4578" s="372"/>
      <c r="O4578" s="431"/>
      <c r="P4578" s="166"/>
      <c r="Q4578" s="166"/>
    </row>
    <row r="4579" spans="1:17" ht="49.5" customHeight="1" x14ac:dyDescent="0.2">
      <c r="A4579" s="208" t="s">
        <v>7138</v>
      </c>
      <c r="B4579" s="208" t="s">
        <v>7144</v>
      </c>
      <c r="C4579" s="208" t="s">
        <v>7145</v>
      </c>
      <c r="D4579" s="209" t="s">
        <v>7146</v>
      </c>
      <c r="E4579" s="186" t="s">
        <v>803</v>
      </c>
      <c r="F4579" s="209" t="s">
        <v>240</v>
      </c>
      <c r="G4579" s="186">
        <v>31201610</v>
      </c>
      <c r="H4579" s="229" t="s">
        <v>7232</v>
      </c>
      <c r="I4579" s="236">
        <v>10</v>
      </c>
      <c r="J4579" s="186" t="s">
        <v>33</v>
      </c>
      <c r="K4579" s="269">
        <v>68400</v>
      </c>
      <c r="L4579" s="270">
        <v>9</v>
      </c>
      <c r="M4579" s="208"/>
      <c r="N4579" s="372"/>
      <c r="O4579" s="431"/>
      <c r="P4579" s="166"/>
      <c r="Q4579" s="166"/>
    </row>
    <row r="4580" spans="1:17" ht="49.5" customHeight="1" x14ac:dyDescent="0.2">
      <c r="A4580" s="208" t="s">
        <v>7138</v>
      </c>
      <c r="B4580" s="208" t="s">
        <v>7144</v>
      </c>
      <c r="C4580" s="208" t="s">
        <v>7145</v>
      </c>
      <c r="D4580" s="209" t="s">
        <v>7219</v>
      </c>
      <c r="E4580" s="186" t="s">
        <v>803</v>
      </c>
      <c r="F4580" s="209" t="s">
        <v>240</v>
      </c>
      <c r="G4580" s="186">
        <v>10191500</v>
      </c>
      <c r="H4580" s="229" t="s">
        <v>7233</v>
      </c>
      <c r="I4580" s="236">
        <v>10</v>
      </c>
      <c r="J4580" s="186" t="s">
        <v>33</v>
      </c>
      <c r="K4580" s="269">
        <v>7860000</v>
      </c>
      <c r="L4580" s="270">
        <v>393</v>
      </c>
      <c r="M4580" s="208"/>
      <c r="N4580" s="372"/>
      <c r="O4580" s="431"/>
      <c r="P4580" s="166"/>
      <c r="Q4580" s="166"/>
    </row>
    <row r="4581" spans="1:17" ht="49.5" customHeight="1" x14ac:dyDescent="0.2">
      <c r="A4581" s="208" t="s">
        <v>7138</v>
      </c>
      <c r="B4581" s="208" t="s">
        <v>7138</v>
      </c>
      <c r="C4581" s="208" t="s">
        <v>7157</v>
      </c>
      <c r="D4581" s="209" t="s">
        <v>7234</v>
      </c>
      <c r="E4581" s="186" t="s">
        <v>812</v>
      </c>
      <c r="F4581" s="209" t="s">
        <v>262</v>
      </c>
      <c r="G4581" s="186">
        <v>25172500</v>
      </c>
      <c r="H4581" s="229" t="s">
        <v>7235</v>
      </c>
      <c r="I4581" s="236">
        <v>10</v>
      </c>
      <c r="J4581" s="186" t="s">
        <v>33</v>
      </c>
      <c r="K4581" s="269">
        <v>100000000</v>
      </c>
      <c r="L4581" s="270">
        <v>1</v>
      </c>
      <c r="M4581" s="208"/>
      <c r="N4581" s="372"/>
      <c r="O4581" s="431"/>
      <c r="P4581" s="166"/>
      <c r="Q4581" s="166"/>
    </row>
    <row r="4582" spans="1:17" ht="49.5" customHeight="1" x14ac:dyDescent="0.2">
      <c r="A4582" s="208" t="s">
        <v>7138</v>
      </c>
      <c r="B4582" s="208" t="s">
        <v>7236</v>
      </c>
      <c r="C4582" s="208" t="s">
        <v>4692</v>
      </c>
      <c r="D4582" s="209" t="s">
        <v>7237</v>
      </c>
      <c r="E4582" s="186" t="s">
        <v>812</v>
      </c>
      <c r="F4582" s="209" t="s">
        <v>262</v>
      </c>
      <c r="G4582" s="186">
        <v>25172500</v>
      </c>
      <c r="H4582" s="229" t="s">
        <v>7238</v>
      </c>
      <c r="I4582" s="236">
        <v>10</v>
      </c>
      <c r="J4582" s="186" t="s">
        <v>33</v>
      </c>
      <c r="K4582" s="269">
        <v>15000000</v>
      </c>
      <c r="L4582" s="270">
        <v>1</v>
      </c>
      <c r="M4582" s="208"/>
      <c r="N4582" s="372"/>
      <c r="O4582" s="431"/>
      <c r="P4582" s="166"/>
      <c r="Q4582" s="166"/>
    </row>
    <row r="4583" spans="1:17" ht="49.5" customHeight="1" x14ac:dyDescent="0.2">
      <c r="A4583" s="208" t="s">
        <v>7138</v>
      </c>
      <c r="B4583" s="208" t="s">
        <v>7139</v>
      </c>
      <c r="C4583" s="208" t="s">
        <v>484</v>
      </c>
      <c r="D4583" s="209" t="s">
        <v>7239</v>
      </c>
      <c r="E4583" s="186" t="s">
        <v>812</v>
      </c>
      <c r="F4583" s="209" t="s">
        <v>262</v>
      </c>
      <c r="G4583" s="186" t="s">
        <v>7240</v>
      </c>
      <c r="H4583" s="229" t="s">
        <v>7241</v>
      </c>
      <c r="I4583" s="236">
        <v>16</v>
      </c>
      <c r="J4583" s="186" t="s">
        <v>33</v>
      </c>
      <c r="K4583" s="269">
        <v>1000000</v>
      </c>
      <c r="L4583" s="270">
        <v>1</v>
      </c>
      <c r="M4583" s="208"/>
      <c r="N4583" s="372"/>
      <c r="O4583" s="431"/>
      <c r="P4583" s="166"/>
      <c r="Q4583" s="166"/>
    </row>
    <row r="4584" spans="1:17" ht="49.5" customHeight="1" x14ac:dyDescent="0.2">
      <c r="A4584" s="208" t="s">
        <v>7138</v>
      </c>
      <c r="B4584" s="208" t="s">
        <v>7144</v>
      </c>
      <c r="C4584" s="208" t="s">
        <v>7145</v>
      </c>
      <c r="D4584" s="209" t="s">
        <v>7146</v>
      </c>
      <c r="E4584" s="186" t="s">
        <v>812</v>
      </c>
      <c r="F4584" s="209" t="s">
        <v>262</v>
      </c>
      <c r="G4584" s="186" t="s">
        <v>7242</v>
      </c>
      <c r="H4584" s="229" t="s">
        <v>7243</v>
      </c>
      <c r="I4584" s="236">
        <v>10</v>
      </c>
      <c r="J4584" s="186" t="s">
        <v>33</v>
      </c>
      <c r="K4584" s="269">
        <v>29400</v>
      </c>
      <c r="L4584" s="270">
        <v>14</v>
      </c>
      <c r="M4584" s="208"/>
      <c r="N4584" s="372"/>
      <c r="O4584" s="431"/>
      <c r="P4584" s="166"/>
      <c r="Q4584" s="166"/>
    </row>
    <row r="4585" spans="1:17" ht="49.5" customHeight="1" x14ac:dyDescent="0.2">
      <c r="A4585" s="208" t="s">
        <v>7138</v>
      </c>
      <c r="B4585" s="208" t="s">
        <v>7144</v>
      </c>
      <c r="C4585" s="208" t="s">
        <v>7145</v>
      </c>
      <c r="D4585" s="209" t="s">
        <v>7146</v>
      </c>
      <c r="E4585" s="186" t="s">
        <v>812</v>
      </c>
      <c r="F4585" s="209" t="s">
        <v>262</v>
      </c>
      <c r="G4585" s="186" t="s">
        <v>7242</v>
      </c>
      <c r="H4585" s="229" t="s">
        <v>7244</v>
      </c>
      <c r="I4585" s="236">
        <v>10</v>
      </c>
      <c r="J4585" s="186" t="s">
        <v>33</v>
      </c>
      <c r="K4585" s="269">
        <v>31500</v>
      </c>
      <c r="L4585" s="270">
        <v>15</v>
      </c>
      <c r="M4585" s="208"/>
      <c r="N4585" s="372"/>
      <c r="O4585" s="431"/>
      <c r="P4585" s="166"/>
      <c r="Q4585" s="166"/>
    </row>
    <row r="4586" spans="1:17" ht="49.5" customHeight="1" x14ac:dyDescent="0.2">
      <c r="A4586" s="208" t="s">
        <v>7138</v>
      </c>
      <c r="B4586" s="208" t="s">
        <v>7144</v>
      </c>
      <c r="C4586" s="208" t="s">
        <v>7145</v>
      </c>
      <c r="D4586" s="209" t="s">
        <v>7146</v>
      </c>
      <c r="E4586" s="186" t="s">
        <v>812</v>
      </c>
      <c r="F4586" s="209" t="s">
        <v>262</v>
      </c>
      <c r="G4586" s="186" t="s">
        <v>7242</v>
      </c>
      <c r="H4586" s="229" t="s">
        <v>7245</v>
      </c>
      <c r="I4586" s="236">
        <v>10</v>
      </c>
      <c r="J4586" s="186" t="s">
        <v>33</v>
      </c>
      <c r="K4586" s="269">
        <v>46200</v>
      </c>
      <c r="L4586" s="270">
        <v>22</v>
      </c>
      <c r="M4586" s="208"/>
      <c r="N4586" s="372"/>
      <c r="O4586" s="431"/>
      <c r="P4586" s="166"/>
      <c r="Q4586" s="166"/>
    </row>
    <row r="4587" spans="1:17" ht="49.5" customHeight="1" x14ac:dyDescent="0.2">
      <c r="A4587" s="208" t="s">
        <v>7138</v>
      </c>
      <c r="B4587" s="208" t="s">
        <v>7144</v>
      </c>
      <c r="C4587" s="208" t="s">
        <v>7145</v>
      </c>
      <c r="D4587" s="209" t="s">
        <v>7146</v>
      </c>
      <c r="E4587" s="186" t="s">
        <v>812</v>
      </c>
      <c r="F4587" s="209" t="s">
        <v>262</v>
      </c>
      <c r="G4587" s="186" t="s">
        <v>7242</v>
      </c>
      <c r="H4587" s="229" t="s">
        <v>7246</v>
      </c>
      <c r="I4587" s="236">
        <v>10</v>
      </c>
      <c r="J4587" s="186" t="s">
        <v>33</v>
      </c>
      <c r="K4587" s="269">
        <v>36000</v>
      </c>
      <c r="L4587" s="270">
        <v>16</v>
      </c>
      <c r="M4587" s="208"/>
      <c r="N4587" s="372"/>
      <c r="O4587" s="431"/>
      <c r="P4587" s="166"/>
      <c r="Q4587" s="166"/>
    </row>
    <row r="4588" spans="1:17" ht="49.5" customHeight="1" x14ac:dyDescent="0.2">
      <c r="A4588" s="208" t="s">
        <v>7138</v>
      </c>
      <c r="B4588" s="208" t="s">
        <v>7144</v>
      </c>
      <c r="C4588" s="208" t="s">
        <v>7145</v>
      </c>
      <c r="D4588" s="209" t="s">
        <v>7146</v>
      </c>
      <c r="E4588" s="186" t="s">
        <v>812</v>
      </c>
      <c r="F4588" s="209" t="s">
        <v>262</v>
      </c>
      <c r="G4588" s="186" t="s">
        <v>7242</v>
      </c>
      <c r="H4588" s="229" t="s">
        <v>7247</v>
      </c>
      <c r="I4588" s="236">
        <v>10</v>
      </c>
      <c r="J4588" s="186" t="s">
        <v>33</v>
      </c>
      <c r="K4588" s="269">
        <v>36000</v>
      </c>
      <c r="L4588" s="270">
        <v>16</v>
      </c>
      <c r="M4588" s="208"/>
      <c r="N4588" s="372"/>
      <c r="O4588" s="431"/>
      <c r="P4588" s="166"/>
      <c r="Q4588" s="166"/>
    </row>
    <row r="4589" spans="1:17" ht="49.5" customHeight="1" x14ac:dyDescent="0.2">
      <c r="A4589" s="208" t="s">
        <v>7138</v>
      </c>
      <c r="B4589" s="208" t="s">
        <v>7144</v>
      </c>
      <c r="C4589" s="208" t="s">
        <v>7145</v>
      </c>
      <c r="D4589" s="209" t="s">
        <v>7146</v>
      </c>
      <c r="E4589" s="186" t="s">
        <v>812</v>
      </c>
      <c r="F4589" s="209" t="s">
        <v>262</v>
      </c>
      <c r="G4589" s="186" t="s">
        <v>7248</v>
      </c>
      <c r="H4589" s="229" t="s">
        <v>7249</v>
      </c>
      <c r="I4589" s="236">
        <v>10</v>
      </c>
      <c r="J4589" s="186" t="s">
        <v>33</v>
      </c>
      <c r="K4589" s="269">
        <v>38280</v>
      </c>
      <c r="L4589" s="270">
        <v>17</v>
      </c>
      <c r="M4589" s="208"/>
      <c r="N4589" s="372"/>
      <c r="O4589" s="431"/>
      <c r="P4589" s="166"/>
      <c r="Q4589" s="166"/>
    </row>
    <row r="4590" spans="1:17" ht="49.5" customHeight="1" x14ac:dyDescent="0.2">
      <c r="A4590" s="208" t="s">
        <v>7138</v>
      </c>
      <c r="B4590" s="208" t="s">
        <v>7138</v>
      </c>
      <c r="C4590" s="208" t="s">
        <v>7157</v>
      </c>
      <c r="D4590" s="209" t="s">
        <v>7217</v>
      </c>
      <c r="E4590" s="186" t="s">
        <v>812</v>
      </c>
      <c r="F4590" s="209" t="s">
        <v>262</v>
      </c>
      <c r="G4590" s="186">
        <v>24111503</v>
      </c>
      <c r="H4590" s="229" t="s">
        <v>7250</v>
      </c>
      <c r="I4590" s="236">
        <v>10</v>
      </c>
      <c r="J4590" s="186" t="s">
        <v>33</v>
      </c>
      <c r="K4590" s="269">
        <v>1000000</v>
      </c>
      <c r="L4590" s="270">
        <v>1</v>
      </c>
      <c r="M4590" s="208"/>
      <c r="N4590" s="372"/>
      <c r="O4590" s="431"/>
      <c r="P4590" s="166"/>
      <c r="Q4590" s="166"/>
    </row>
    <row r="4591" spans="1:17" ht="49.5" customHeight="1" x14ac:dyDescent="0.2">
      <c r="A4591" s="208" t="s">
        <v>7138</v>
      </c>
      <c r="B4591" s="208" t="s">
        <v>7144</v>
      </c>
      <c r="C4591" s="208" t="s">
        <v>7145</v>
      </c>
      <c r="D4591" s="209" t="s">
        <v>7219</v>
      </c>
      <c r="E4591" s="186" t="s">
        <v>812</v>
      </c>
      <c r="F4591" s="209" t="s">
        <v>262</v>
      </c>
      <c r="G4591" s="186">
        <v>24111503</v>
      </c>
      <c r="H4591" s="229" t="s">
        <v>7251</v>
      </c>
      <c r="I4591" s="236">
        <v>10</v>
      </c>
      <c r="J4591" s="186" t="s">
        <v>33</v>
      </c>
      <c r="K4591" s="269">
        <v>3960000</v>
      </c>
      <c r="L4591" s="270">
        <v>600</v>
      </c>
      <c r="M4591" s="208"/>
      <c r="N4591" s="372"/>
      <c r="O4591" s="431"/>
      <c r="P4591" s="166"/>
      <c r="Q4591" s="166"/>
    </row>
    <row r="4592" spans="1:17" ht="49.5" customHeight="1" x14ac:dyDescent="0.2">
      <c r="A4592" s="208" t="s">
        <v>7138</v>
      </c>
      <c r="B4592" s="208" t="s">
        <v>7144</v>
      </c>
      <c r="C4592" s="208" t="s">
        <v>7145</v>
      </c>
      <c r="D4592" s="209" t="s">
        <v>7219</v>
      </c>
      <c r="E4592" s="186" t="s">
        <v>812</v>
      </c>
      <c r="F4592" s="209" t="s">
        <v>262</v>
      </c>
      <c r="G4592" s="186">
        <v>47131611</v>
      </c>
      <c r="H4592" s="229" t="s">
        <v>7252</v>
      </c>
      <c r="I4592" s="236">
        <v>10</v>
      </c>
      <c r="J4592" s="186" t="s">
        <v>33</v>
      </c>
      <c r="K4592" s="269">
        <v>414120</v>
      </c>
      <c r="L4592" s="270">
        <v>60</v>
      </c>
      <c r="M4592" s="208"/>
      <c r="N4592" s="372"/>
      <c r="O4592" s="431"/>
      <c r="P4592" s="166"/>
      <c r="Q4592" s="166"/>
    </row>
    <row r="4593" spans="1:17" ht="49.5" customHeight="1" x14ac:dyDescent="0.2">
      <c r="A4593" s="208" t="s">
        <v>7138</v>
      </c>
      <c r="B4593" s="208" t="s">
        <v>7144</v>
      </c>
      <c r="C4593" s="208" t="s">
        <v>7145</v>
      </c>
      <c r="D4593" s="209" t="s">
        <v>7146</v>
      </c>
      <c r="E4593" s="186" t="s">
        <v>812</v>
      </c>
      <c r="F4593" s="209" t="s">
        <v>262</v>
      </c>
      <c r="G4593" s="186">
        <v>39131714</v>
      </c>
      <c r="H4593" s="229" t="s">
        <v>7253</v>
      </c>
      <c r="I4593" s="236">
        <v>10</v>
      </c>
      <c r="J4593" s="186" t="s">
        <v>33</v>
      </c>
      <c r="K4593" s="269">
        <v>720000</v>
      </c>
      <c r="L4593" s="270">
        <v>20</v>
      </c>
      <c r="M4593" s="208"/>
      <c r="N4593" s="372"/>
      <c r="O4593" s="431"/>
      <c r="P4593" s="166"/>
      <c r="Q4593" s="166"/>
    </row>
    <row r="4594" spans="1:17" ht="49.5" customHeight="1" x14ac:dyDescent="0.2">
      <c r="A4594" s="208" t="s">
        <v>7138</v>
      </c>
      <c r="B4594" s="208" t="s">
        <v>7144</v>
      </c>
      <c r="C4594" s="208" t="s">
        <v>7145</v>
      </c>
      <c r="D4594" s="209" t="s">
        <v>7146</v>
      </c>
      <c r="E4594" s="186" t="s">
        <v>812</v>
      </c>
      <c r="F4594" s="209" t="s">
        <v>262</v>
      </c>
      <c r="G4594" s="186">
        <v>39131714</v>
      </c>
      <c r="H4594" s="229" t="s">
        <v>7254</v>
      </c>
      <c r="I4594" s="236">
        <v>10</v>
      </c>
      <c r="J4594" s="186" t="s">
        <v>33</v>
      </c>
      <c r="K4594" s="269">
        <v>855000</v>
      </c>
      <c r="L4594" s="270">
        <v>19</v>
      </c>
      <c r="M4594" s="208"/>
      <c r="N4594" s="372"/>
      <c r="O4594" s="431"/>
      <c r="P4594" s="166"/>
      <c r="Q4594" s="166"/>
    </row>
    <row r="4595" spans="1:17" ht="49.5" customHeight="1" x14ac:dyDescent="0.2">
      <c r="A4595" s="208" t="s">
        <v>7138</v>
      </c>
      <c r="B4595" s="208" t="s">
        <v>7144</v>
      </c>
      <c r="C4595" s="208" t="s">
        <v>7145</v>
      </c>
      <c r="D4595" s="209" t="s">
        <v>7146</v>
      </c>
      <c r="E4595" s="186" t="s">
        <v>812</v>
      </c>
      <c r="F4595" s="209" t="s">
        <v>262</v>
      </c>
      <c r="G4595" s="186">
        <v>31201502</v>
      </c>
      <c r="H4595" s="229" t="s">
        <v>7255</v>
      </c>
      <c r="I4595" s="236">
        <v>10</v>
      </c>
      <c r="J4595" s="186" t="s">
        <v>33</v>
      </c>
      <c r="K4595" s="269">
        <v>52000</v>
      </c>
      <c r="L4595" s="270">
        <v>10</v>
      </c>
      <c r="M4595" s="208"/>
      <c r="N4595" s="372"/>
      <c r="O4595" s="431"/>
      <c r="P4595" s="166"/>
      <c r="Q4595" s="166"/>
    </row>
    <row r="4596" spans="1:17" ht="49.5" customHeight="1" x14ac:dyDescent="0.2">
      <c r="A4596" s="208" t="s">
        <v>7138</v>
      </c>
      <c r="B4596" s="208" t="s">
        <v>7144</v>
      </c>
      <c r="C4596" s="208" t="s">
        <v>7145</v>
      </c>
      <c r="D4596" s="209" t="s">
        <v>7146</v>
      </c>
      <c r="E4596" s="186" t="s">
        <v>812</v>
      </c>
      <c r="F4596" s="209" t="s">
        <v>262</v>
      </c>
      <c r="G4596" s="186">
        <v>31162311</v>
      </c>
      <c r="H4596" s="229" t="s">
        <v>7256</v>
      </c>
      <c r="I4596" s="236">
        <v>10</v>
      </c>
      <c r="J4596" s="186" t="s">
        <v>33</v>
      </c>
      <c r="K4596" s="269">
        <v>51500</v>
      </c>
      <c r="L4596" s="270">
        <v>1</v>
      </c>
      <c r="M4596" s="208"/>
      <c r="N4596" s="372"/>
      <c r="O4596" s="431"/>
      <c r="P4596" s="166"/>
      <c r="Q4596" s="166"/>
    </row>
    <row r="4597" spans="1:17" ht="49.5" customHeight="1" x14ac:dyDescent="0.2">
      <c r="A4597" s="208" t="s">
        <v>7138</v>
      </c>
      <c r="B4597" s="208" t="s">
        <v>7144</v>
      </c>
      <c r="C4597" s="208" t="s">
        <v>7145</v>
      </c>
      <c r="D4597" s="209" t="s">
        <v>7146</v>
      </c>
      <c r="E4597" s="186" t="s">
        <v>812</v>
      </c>
      <c r="F4597" s="209" t="s">
        <v>262</v>
      </c>
      <c r="G4597" s="186">
        <v>31162311</v>
      </c>
      <c r="H4597" s="229" t="s">
        <v>7257</v>
      </c>
      <c r="I4597" s="236">
        <v>10</v>
      </c>
      <c r="J4597" s="186" t="s">
        <v>33</v>
      </c>
      <c r="K4597" s="269">
        <v>52000</v>
      </c>
      <c r="L4597" s="270">
        <v>1</v>
      </c>
      <c r="M4597" s="208"/>
      <c r="N4597" s="372"/>
      <c r="O4597" s="431"/>
      <c r="P4597" s="166"/>
      <c r="Q4597" s="166"/>
    </row>
    <row r="4598" spans="1:17" ht="49.5" customHeight="1" x14ac:dyDescent="0.2">
      <c r="A4598" s="208" t="s">
        <v>7138</v>
      </c>
      <c r="B4598" s="208" t="s">
        <v>7144</v>
      </c>
      <c r="C4598" s="208" t="s">
        <v>7145</v>
      </c>
      <c r="D4598" s="209" t="s">
        <v>7146</v>
      </c>
      <c r="E4598" s="186" t="s">
        <v>812</v>
      </c>
      <c r="F4598" s="209" t="s">
        <v>262</v>
      </c>
      <c r="G4598" s="186">
        <v>31162311</v>
      </c>
      <c r="H4598" s="229" t="s">
        <v>7258</v>
      </c>
      <c r="I4598" s="236">
        <v>10</v>
      </c>
      <c r="J4598" s="186" t="s">
        <v>33</v>
      </c>
      <c r="K4598" s="269">
        <v>52000</v>
      </c>
      <c r="L4598" s="270">
        <v>1</v>
      </c>
      <c r="M4598" s="208"/>
      <c r="N4598" s="372"/>
      <c r="O4598" s="431"/>
      <c r="P4598" s="166"/>
      <c r="Q4598" s="166"/>
    </row>
    <row r="4599" spans="1:17" ht="49.5" customHeight="1" x14ac:dyDescent="0.2">
      <c r="A4599" s="208" t="s">
        <v>7138</v>
      </c>
      <c r="B4599" s="208" t="s">
        <v>7144</v>
      </c>
      <c r="C4599" s="208" t="s">
        <v>7145</v>
      </c>
      <c r="D4599" s="209" t="s">
        <v>7146</v>
      </c>
      <c r="E4599" s="186" t="s">
        <v>812</v>
      </c>
      <c r="F4599" s="209" t="s">
        <v>262</v>
      </c>
      <c r="G4599" s="186">
        <v>31162311</v>
      </c>
      <c r="H4599" s="229" t="s">
        <v>7259</v>
      </c>
      <c r="I4599" s="236">
        <v>10</v>
      </c>
      <c r="J4599" s="186" t="s">
        <v>33</v>
      </c>
      <c r="K4599" s="269">
        <v>52000</v>
      </c>
      <c r="L4599" s="270">
        <v>1</v>
      </c>
      <c r="M4599" s="208"/>
      <c r="N4599" s="372"/>
      <c r="O4599" s="431"/>
      <c r="P4599" s="166"/>
      <c r="Q4599" s="166"/>
    </row>
    <row r="4600" spans="1:17" ht="49.5" customHeight="1" x14ac:dyDescent="0.2">
      <c r="A4600" s="208" t="s">
        <v>7138</v>
      </c>
      <c r="B4600" s="208" t="s">
        <v>7144</v>
      </c>
      <c r="C4600" s="208" t="s">
        <v>7145</v>
      </c>
      <c r="D4600" s="209" t="s">
        <v>7146</v>
      </c>
      <c r="E4600" s="186" t="s">
        <v>812</v>
      </c>
      <c r="F4600" s="209" t="s">
        <v>262</v>
      </c>
      <c r="G4600" s="186">
        <v>31162311</v>
      </c>
      <c r="H4600" s="229" t="s">
        <v>7260</v>
      </c>
      <c r="I4600" s="236">
        <v>10</v>
      </c>
      <c r="J4600" s="186" t="s">
        <v>33</v>
      </c>
      <c r="K4600" s="269">
        <v>52000</v>
      </c>
      <c r="L4600" s="270">
        <v>1</v>
      </c>
      <c r="M4600" s="208"/>
      <c r="N4600" s="372"/>
      <c r="O4600" s="431"/>
      <c r="P4600" s="166"/>
      <c r="Q4600" s="166"/>
    </row>
    <row r="4601" spans="1:17" ht="49.5" customHeight="1" x14ac:dyDescent="0.2">
      <c r="A4601" s="208" t="s">
        <v>7138</v>
      </c>
      <c r="B4601" s="208" t="s">
        <v>7144</v>
      </c>
      <c r="C4601" s="208" t="s">
        <v>7145</v>
      </c>
      <c r="D4601" s="209" t="s">
        <v>7146</v>
      </c>
      <c r="E4601" s="186" t="s">
        <v>812</v>
      </c>
      <c r="F4601" s="209" t="s">
        <v>262</v>
      </c>
      <c r="G4601" s="186">
        <v>31162311</v>
      </c>
      <c r="H4601" s="229" t="s">
        <v>7261</v>
      </c>
      <c r="I4601" s="236">
        <v>10</v>
      </c>
      <c r="J4601" s="186" t="s">
        <v>33</v>
      </c>
      <c r="K4601" s="269">
        <v>52000</v>
      </c>
      <c r="L4601" s="270">
        <v>1</v>
      </c>
      <c r="M4601" s="208"/>
      <c r="N4601" s="372"/>
      <c r="O4601" s="431"/>
      <c r="P4601" s="166"/>
      <c r="Q4601" s="166"/>
    </row>
    <row r="4602" spans="1:17" ht="49.5" customHeight="1" x14ac:dyDescent="0.2">
      <c r="A4602" s="208" t="s">
        <v>7138</v>
      </c>
      <c r="B4602" s="208" t="s">
        <v>7169</v>
      </c>
      <c r="C4602" s="208" t="s">
        <v>4565</v>
      </c>
      <c r="D4602" s="209" t="s">
        <v>7215</v>
      </c>
      <c r="E4602" s="186" t="s">
        <v>812</v>
      </c>
      <c r="F4602" s="209" t="s">
        <v>262</v>
      </c>
      <c r="G4602" s="186">
        <v>31162311</v>
      </c>
      <c r="H4602" s="229" t="s">
        <v>7262</v>
      </c>
      <c r="I4602" s="236">
        <v>16</v>
      </c>
      <c r="J4602" s="186" t="s">
        <v>33</v>
      </c>
      <c r="K4602" s="269">
        <v>6000000</v>
      </c>
      <c r="L4602" s="270">
        <v>1</v>
      </c>
      <c r="M4602" s="208"/>
      <c r="N4602" s="372"/>
      <c r="O4602" s="431"/>
      <c r="P4602" s="166"/>
      <c r="Q4602" s="166"/>
    </row>
    <row r="4603" spans="1:17" ht="49.5" customHeight="1" x14ac:dyDescent="0.2">
      <c r="A4603" s="208" t="s">
        <v>7138</v>
      </c>
      <c r="B4603" s="208" t="s">
        <v>7144</v>
      </c>
      <c r="C4603" s="208" t="s">
        <v>7145</v>
      </c>
      <c r="D4603" s="209" t="s">
        <v>7146</v>
      </c>
      <c r="E4603" s="186" t="s">
        <v>1163</v>
      </c>
      <c r="F4603" s="209" t="s">
        <v>1164</v>
      </c>
      <c r="G4603" s="186">
        <v>30111601</v>
      </c>
      <c r="H4603" s="229" t="s">
        <v>7263</v>
      </c>
      <c r="I4603" s="236">
        <v>10</v>
      </c>
      <c r="J4603" s="186" t="s">
        <v>33</v>
      </c>
      <c r="K4603" s="269">
        <v>109200</v>
      </c>
      <c r="L4603" s="270">
        <v>3</v>
      </c>
      <c r="M4603" s="208"/>
      <c r="N4603" s="372"/>
      <c r="O4603" s="431"/>
      <c r="P4603" s="166"/>
      <c r="Q4603" s="166"/>
    </row>
    <row r="4604" spans="1:17" ht="49.5" customHeight="1" x14ac:dyDescent="0.2">
      <c r="A4604" s="208" t="s">
        <v>7138</v>
      </c>
      <c r="B4604" s="208" t="s">
        <v>7144</v>
      </c>
      <c r="C4604" s="208" t="s">
        <v>7145</v>
      </c>
      <c r="D4604" s="209" t="s">
        <v>7146</v>
      </c>
      <c r="E4604" s="186" t="s">
        <v>1163</v>
      </c>
      <c r="F4604" s="209" t="s">
        <v>1164</v>
      </c>
      <c r="G4604" s="186">
        <v>30111601</v>
      </c>
      <c r="H4604" s="229" t="s">
        <v>7264</v>
      </c>
      <c r="I4604" s="236">
        <v>10</v>
      </c>
      <c r="J4604" s="186" t="s">
        <v>33</v>
      </c>
      <c r="K4604" s="269">
        <v>150000</v>
      </c>
      <c r="L4604" s="270">
        <v>2</v>
      </c>
      <c r="M4604" s="208"/>
      <c r="N4604" s="372"/>
      <c r="O4604" s="431"/>
      <c r="P4604" s="166"/>
      <c r="Q4604" s="166"/>
    </row>
    <row r="4605" spans="1:17" ht="49.5" customHeight="1" x14ac:dyDescent="0.2">
      <c r="A4605" s="208" t="s">
        <v>7138</v>
      </c>
      <c r="B4605" s="208" t="s">
        <v>7144</v>
      </c>
      <c r="C4605" s="208" t="s">
        <v>7145</v>
      </c>
      <c r="D4605" s="209" t="s">
        <v>7146</v>
      </c>
      <c r="E4605" s="186" t="s">
        <v>1163</v>
      </c>
      <c r="F4605" s="209" t="s">
        <v>1164</v>
      </c>
      <c r="G4605" s="186">
        <v>30161503</v>
      </c>
      <c r="H4605" s="229" t="s">
        <v>7265</v>
      </c>
      <c r="I4605" s="236">
        <v>10</v>
      </c>
      <c r="J4605" s="186" t="s">
        <v>33</v>
      </c>
      <c r="K4605" s="269">
        <v>230000</v>
      </c>
      <c r="L4605" s="270">
        <v>5</v>
      </c>
      <c r="M4605" s="208"/>
      <c r="N4605" s="372"/>
      <c r="O4605" s="431"/>
      <c r="P4605" s="166"/>
      <c r="Q4605" s="166"/>
    </row>
    <row r="4606" spans="1:17" ht="49.5" customHeight="1" x14ac:dyDescent="0.2">
      <c r="A4606" s="208" t="s">
        <v>7138</v>
      </c>
      <c r="B4606" s="208" t="s">
        <v>7144</v>
      </c>
      <c r="C4606" s="208" t="s">
        <v>7145</v>
      </c>
      <c r="D4606" s="209" t="s">
        <v>7146</v>
      </c>
      <c r="E4606" s="186" t="s">
        <v>1163</v>
      </c>
      <c r="F4606" s="209" t="s">
        <v>1164</v>
      </c>
      <c r="G4606" s="186">
        <v>30151505</v>
      </c>
      <c r="H4606" s="229" t="s">
        <v>7266</v>
      </c>
      <c r="I4606" s="236">
        <v>10</v>
      </c>
      <c r="J4606" s="186" t="s">
        <v>33</v>
      </c>
      <c r="K4606" s="269">
        <v>460800</v>
      </c>
      <c r="L4606" s="270">
        <v>2</v>
      </c>
      <c r="M4606" s="208"/>
      <c r="N4606" s="372"/>
      <c r="O4606" s="431"/>
      <c r="P4606" s="166"/>
      <c r="Q4606" s="166"/>
    </row>
    <row r="4607" spans="1:17" ht="49.5" customHeight="1" x14ac:dyDescent="0.2">
      <c r="A4607" s="208" t="s">
        <v>7138</v>
      </c>
      <c r="B4607" s="208" t="s">
        <v>7138</v>
      </c>
      <c r="C4607" s="208" t="s">
        <v>7157</v>
      </c>
      <c r="D4607" s="209" t="s">
        <v>7217</v>
      </c>
      <c r="E4607" s="186" t="s">
        <v>829</v>
      </c>
      <c r="F4607" s="209" t="s">
        <v>312</v>
      </c>
      <c r="G4607" s="186">
        <v>47131600</v>
      </c>
      <c r="H4607" s="229" t="s">
        <v>7267</v>
      </c>
      <c r="I4607" s="236">
        <v>10</v>
      </c>
      <c r="J4607" s="186" t="s">
        <v>33</v>
      </c>
      <c r="K4607" s="269">
        <v>3000000</v>
      </c>
      <c r="L4607" s="270">
        <v>1</v>
      </c>
      <c r="M4607" s="208"/>
      <c r="N4607" s="372"/>
      <c r="O4607" s="431"/>
      <c r="P4607" s="166"/>
      <c r="Q4607" s="166"/>
    </row>
    <row r="4608" spans="1:17" ht="49.5" customHeight="1" x14ac:dyDescent="0.2">
      <c r="A4608" s="208" t="s">
        <v>7138</v>
      </c>
      <c r="B4608" s="208" t="s">
        <v>7144</v>
      </c>
      <c r="C4608" s="208" t="s">
        <v>7145</v>
      </c>
      <c r="D4608" s="209" t="s">
        <v>7219</v>
      </c>
      <c r="E4608" s="186" t="s">
        <v>829</v>
      </c>
      <c r="F4608" s="209" t="s">
        <v>312</v>
      </c>
      <c r="G4608" s="186">
        <v>44121708</v>
      </c>
      <c r="H4608" s="229" t="s">
        <v>7268</v>
      </c>
      <c r="I4608" s="236">
        <v>10</v>
      </c>
      <c r="J4608" s="186" t="s">
        <v>33</v>
      </c>
      <c r="K4608" s="269">
        <v>346698</v>
      </c>
      <c r="L4608" s="270">
        <v>102</v>
      </c>
      <c r="M4608" s="208"/>
      <c r="N4608" s="372"/>
      <c r="O4608" s="431"/>
      <c r="P4608" s="166"/>
      <c r="Q4608" s="166"/>
    </row>
    <row r="4609" spans="1:17" ht="49.5" customHeight="1" x14ac:dyDescent="0.2">
      <c r="A4609" s="208" t="s">
        <v>7138</v>
      </c>
      <c r="B4609" s="208" t="s">
        <v>7144</v>
      </c>
      <c r="C4609" s="208" t="s">
        <v>7145</v>
      </c>
      <c r="D4609" s="209" t="s">
        <v>7219</v>
      </c>
      <c r="E4609" s="186" t="s">
        <v>829</v>
      </c>
      <c r="F4609" s="209" t="s">
        <v>312</v>
      </c>
      <c r="G4609" s="186">
        <v>44121716</v>
      </c>
      <c r="H4609" s="229" t="s">
        <v>7269</v>
      </c>
      <c r="I4609" s="236">
        <v>10</v>
      </c>
      <c r="J4609" s="186" t="s">
        <v>33</v>
      </c>
      <c r="K4609" s="269">
        <v>147747</v>
      </c>
      <c r="L4609" s="270">
        <v>51</v>
      </c>
      <c r="M4609" s="208"/>
      <c r="N4609" s="372"/>
      <c r="O4609" s="431"/>
      <c r="P4609" s="166"/>
      <c r="Q4609" s="166"/>
    </row>
    <row r="4610" spans="1:17" ht="49.5" customHeight="1" x14ac:dyDescent="0.2">
      <c r="A4610" s="208" t="s">
        <v>7138</v>
      </c>
      <c r="B4610" s="208" t="s">
        <v>7144</v>
      </c>
      <c r="C4610" s="208" t="s">
        <v>7145</v>
      </c>
      <c r="D4610" s="209" t="s">
        <v>7219</v>
      </c>
      <c r="E4610" s="186" t="s">
        <v>829</v>
      </c>
      <c r="F4610" s="209" t="s">
        <v>312</v>
      </c>
      <c r="G4610" s="186">
        <v>44121905</v>
      </c>
      <c r="H4610" s="229" t="s">
        <v>7270</v>
      </c>
      <c r="I4610" s="236">
        <v>10</v>
      </c>
      <c r="J4610" s="186" t="s">
        <v>33</v>
      </c>
      <c r="K4610" s="269">
        <v>74525</v>
      </c>
      <c r="L4610" s="270">
        <v>25</v>
      </c>
      <c r="M4610" s="208"/>
      <c r="N4610" s="372"/>
      <c r="O4610" s="431"/>
      <c r="P4610" s="166"/>
      <c r="Q4610" s="166"/>
    </row>
    <row r="4611" spans="1:17" ht="49.5" customHeight="1" x14ac:dyDescent="0.2">
      <c r="A4611" s="208" t="s">
        <v>7138</v>
      </c>
      <c r="B4611" s="208" t="s">
        <v>7144</v>
      </c>
      <c r="C4611" s="208" t="s">
        <v>7145</v>
      </c>
      <c r="D4611" s="209" t="s">
        <v>7219</v>
      </c>
      <c r="E4611" s="186" t="s">
        <v>829</v>
      </c>
      <c r="F4611" s="209" t="s">
        <v>312</v>
      </c>
      <c r="G4611" s="186">
        <v>44121704</v>
      </c>
      <c r="H4611" s="229" t="s">
        <v>7271</v>
      </c>
      <c r="I4611" s="236">
        <v>10</v>
      </c>
      <c r="J4611" s="186" t="s">
        <v>33</v>
      </c>
      <c r="K4611" s="269">
        <v>240000</v>
      </c>
      <c r="L4611" s="270">
        <v>300</v>
      </c>
      <c r="M4611" s="208"/>
      <c r="N4611" s="372"/>
      <c r="O4611" s="431"/>
      <c r="P4611" s="166"/>
      <c r="Q4611" s="166"/>
    </row>
    <row r="4612" spans="1:17" ht="49.5" customHeight="1" x14ac:dyDescent="0.2">
      <c r="A4612" s="208" t="s">
        <v>7138</v>
      </c>
      <c r="B4612" s="208" t="s">
        <v>7144</v>
      </c>
      <c r="C4612" s="208" t="s">
        <v>7145</v>
      </c>
      <c r="D4612" s="209" t="s">
        <v>7219</v>
      </c>
      <c r="E4612" s="186" t="s">
        <v>829</v>
      </c>
      <c r="F4612" s="209" t="s">
        <v>312</v>
      </c>
      <c r="G4612" s="186">
        <v>44121706</v>
      </c>
      <c r="H4612" s="229" t="s">
        <v>7272</v>
      </c>
      <c r="I4612" s="236">
        <v>10</v>
      </c>
      <c r="J4612" s="186" t="s">
        <v>33</v>
      </c>
      <c r="K4612" s="269">
        <v>119850</v>
      </c>
      <c r="L4612" s="270">
        <v>150</v>
      </c>
      <c r="M4612" s="208"/>
      <c r="N4612" s="372"/>
      <c r="O4612" s="431"/>
      <c r="P4612" s="166"/>
      <c r="Q4612" s="166"/>
    </row>
    <row r="4613" spans="1:17" ht="49.5" customHeight="1" x14ac:dyDescent="0.2">
      <c r="A4613" s="208" t="s">
        <v>7138</v>
      </c>
      <c r="B4613" s="208" t="s">
        <v>7144</v>
      </c>
      <c r="C4613" s="208" t="s">
        <v>7145</v>
      </c>
      <c r="D4613" s="209" t="s">
        <v>7219</v>
      </c>
      <c r="E4613" s="186" t="s">
        <v>829</v>
      </c>
      <c r="F4613" s="209" t="s">
        <v>312</v>
      </c>
      <c r="G4613" s="186">
        <v>44121706</v>
      </c>
      <c r="H4613" s="229" t="s">
        <v>7273</v>
      </c>
      <c r="I4613" s="236">
        <v>10</v>
      </c>
      <c r="J4613" s="186" t="s">
        <v>33</v>
      </c>
      <c r="K4613" s="269">
        <v>229200</v>
      </c>
      <c r="L4613" s="270">
        <v>20</v>
      </c>
      <c r="M4613" s="208"/>
      <c r="N4613" s="372"/>
      <c r="O4613" s="431"/>
      <c r="P4613" s="166"/>
      <c r="Q4613" s="166"/>
    </row>
    <row r="4614" spans="1:17" ht="49.5" customHeight="1" x14ac:dyDescent="0.2">
      <c r="A4614" s="208" t="s">
        <v>7138</v>
      </c>
      <c r="B4614" s="208" t="s">
        <v>7144</v>
      </c>
      <c r="C4614" s="208" t="s">
        <v>7145</v>
      </c>
      <c r="D4614" s="209" t="s">
        <v>7219</v>
      </c>
      <c r="E4614" s="186" t="s">
        <v>829</v>
      </c>
      <c r="F4614" s="209" t="s">
        <v>312</v>
      </c>
      <c r="G4614" s="186">
        <v>44121707</v>
      </c>
      <c r="H4614" s="229" t="s">
        <v>7274</v>
      </c>
      <c r="I4614" s="236">
        <v>10</v>
      </c>
      <c r="J4614" s="186" t="s">
        <v>33</v>
      </c>
      <c r="K4614" s="269">
        <v>216000</v>
      </c>
      <c r="L4614" s="270">
        <v>30</v>
      </c>
      <c r="M4614" s="208"/>
      <c r="N4614" s="372"/>
      <c r="O4614" s="431"/>
      <c r="P4614" s="166"/>
      <c r="Q4614" s="166"/>
    </row>
    <row r="4615" spans="1:17" ht="49.5" customHeight="1" x14ac:dyDescent="0.2">
      <c r="A4615" s="208" t="s">
        <v>7138</v>
      </c>
      <c r="B4615" s="208" t="s">
        <v>7144</v>
      </c>
      <c r="C4615" s="208" t="s">
        <v>7145</v>
      </c>
      <c r="D4615" s="209" t="s">
        <v>7219</v>
      </c>
      <c r="E4615" s="186" t="s">
        <v>829</v>
      </c>
      <c r="F4615" s="209" t="s">
        <v>312</v>
      </c>
      <c r="G4615" s="186">
        <v>44102402</v>
      </c>
      <c r="H4615" s="229" t="s">
        <v>7275</v>
      </c>
      <c r="I4615" s="236">
        <v>10</v>
      </c>
      <c r="J4615" s="186" t="s">
        <v>33</v>
      </c>
      <c r="K4615" s="269">
        <v>104000</v>
      </c>
      <c r="L4615" s="270">
        <v>10</v>
      </c>
      <c r="M4615" s="208"/>
      <c r="N4615" s="372"/>
      <c r="O4615" s="431"/>
      <c r="P4615" s="166"/>
      <c r="Q4615" s="166"/>
    </row>
    <row r="4616" spans="1:17" ht="49.5" customHeight="1" x14ac:dyDescent="0.2">
      <c r="A4616" s="208" t="s">
        <v>7138</v>
      </c>
      <c r="B4616" s="208" t="s">
        <v>7144</v>
      </c>
      <c r="C4616" s="208" t="s">
        <v>7145</v>
      </c>
      <c r="D4616" s="209" t="s">
        <v>7219</v>
      </c>
      <c r="E4616" s="186" t="s">
        <v>829</v>
      </c>
      <c r="F4616" s="209" t="s">
        <v>312</v>
      </c>
      <c r="G4616" s="186">
        <v>44121905</v>
      </c>
      <c r="H4616" s="229" t="s">
        <v>7276</v>
      </c>
      <c r="I4616" s="236">
        <v>10</v>
      </c>
      <c r="J4616" s="186" t="s">
        <v>33</v>
      </c>
      <c r="K4616" s="269">
        <v>60100</v>
      </c>
      <c r="L4616" s="270">
        <v>10</v>
      </c>
      <c r="M4616" s="208"/>
      <c r="N4616" s="372"/>
      <c r="O4616" s="431"/>
      <c r="P4616" s="166"/>
      <c r="Q4616" s="166"/>
    </row>
    <row r="4617" spans="1:17" ht="49.5" customHeight="1" x14ac:dyDescent="0.2">
      <c r="A4617" s="208" t="s">
        <v>7138</v>
      </c>
      <c r="B4617" s="208" t="s">
        <v>7144</v>
      </c>
      <c r="C4617" s="208" t="s">
        <v>7145</v>
      </c>
      <c r="D4617" s="209" t="s">
        <v>7219</v>
      </c>
      <c r="E4617" s="186" t="s">
        <v>829</v>
      </c>
      <c r="F4617" s="209" t="s">
        <v>312</v>
      </c>
      <c r="G4617" s="186">
        <v>44121905</v>
      </c>
      <c r="H4617" s="229" t="s">
        <v>7277</v>
      </c>
      <c r="I4617" s="236">
        <v>10</v>
      </c>
      <c r="J4617" s="186" t="s">
        <v>33</v>
      </c>
      <c r="K4617" s="269">
        <v>39130</v>
      </c>
      <c r="L4617" s="270">
        <v>10</v>
      </c>
      <c r="M4617" s="208"/>
      <c r="N4617" s="372"/>
      <c r="O4617" s="431"/>
      <c r="P4617" s="166"/>
      <c r="Q4617" s="166"/>
    </row>
    <row r="4618" spans="1:17" ht="49.5" customHeight="1" x14ac:dyDescent="0.2">
      <c r="A4618" s="208" t="s">
        <v>7138</v>
      </c>
      <c r="B4618" s="208" t="s">
        <v>7144</v>
      </c>
      <c r="C4618" s="208" t="s">
        <v>7145</v>
      </c>
      <c r="D4618" s="209" t="s">
        <v>7219</v>
      </c>
      <c r="E4618" s="186" t="s">
        <v>829</v>
      </c>
      <c r="F4618" s="209" t="s">
        <v>312</v>
      </c>
      <c r="G4618" s="186">
        <v>44121804</v>
      </c>
      <c r="H4618" s="229" t="s">
        <v>7278</v>
      </c>
      <c r="I4618" s="236">
        <v>10</v>
      </c>
      <c r="J4618" s="186" t="s">
        <v>33</v>
      </c>
      <c r="K4618" s="269">
        <v>86250</v>
      </c>
      <c r="L4618" s="270">
        <v>25</v>
      </c>
      <c r="M4618" s="208"/>
      <c r="N4618" s="372"/>
      <c r="O4618" s="431"/>
      <c r="P4618" s="166"/>
      <c r="Q4618" s="166"/>
    </row>
    <row r="4619" spans="1:17" ht="49.5" customHeight="1" x14ac:dyDescent="0.2">
      <c r="A4619" s="208" t="s">
        <v>7138</v>
      </c>
      <c r="B4619" s="208" t="s">
        <v>7144</v>
      </c>
      <c r="C4619" s="208" t="s">
        <v>7145</v>
      </c>
      <c r="D4619" s="209" t="s">
        <v>7146</v>
      </c>
      <c r="E4619" s="186" t="s">
        <v>829</v>
      </c>
      <c r="F4619" s="209" t="s">
        <v>312</v>
      </c>
      <c r="G4619" s="186">
        <v>31211904</v>
      </c>
      <c r="H4619" s="229" t="s">
        <v>7279</v>
      </c>
      <c r="I4619" s="236">
        <v>10</v>
      </c>
      <c r="J4619" s="186" t="s">
        <v>33</v>
      </c>
      <c r="K4619" s="269">
        <v>60000</v>
      </c>
      <c r="L4619" s="270">
        <v>3</v>
      </c>
      <c r="M4619" s="208"/>
      <c r="N4619" s="372"/>
      <c r="O4619" s="431"/>
      <c r="P4619" s="166"/>
      <c r="Q4619" s="166"/>
    </row>
    <row r="4620" spans="1:17" ht="49.5" customHeight="1" x14ac:dyDescent="0.2">
      <c r="A4620" s="208" t="s">
        <v>7138</v>
      </c>
      <c r="B4620" s="208" t="s">
        <v>7144</v>
      </c>
      <c r="C4620" s="208" t="s">
        <v>7145</v>
      </c>
      <c r="D4620" s="209" t="s">
        <v>7146</v>
      </c>
      <c r="E4620" s="186" t="s">
        <v>829</v>
      </c>
      <c r="F4620" s="209" t="s">
        <v>312</v>
      </c>
      <c r="G4620" s="186">
        <v>31211904</v>
      </c>
      <c r="H4620" s="229" t="s">
        <v>7280</v>
      </c>
      <c r="I4620" s="236">
        <v>10</v>
      </c>
      <c r="J4620" s="186" t="s">
        <v>33</v>
      </c>
      <c r="K4620" s="269">
        <v>60000</v>
      </c>
      <c r="L4620" s="270">
        <v>3</v>
      </c>
      <c r="M4620" s="208"/>
      <c r="N4620" s="372"/>
      <c r="O4620" s="431"/>
      <c r="P4620" s="166"/>
      <c r="Q4620" s="166"/>
    </row>
    <row r="4621" spans="1:17" ht="49.5" customHeight="1" x14ac:dyDescent="0.2">
      <c r="A4621" s="208" t="s">
        <v>7138</v>
      </c>
      <c r="B4621" s="208" t="s">
        <v>7144</v>
      </c>
      <c r="C4621" s="208" t="s">
        <v>7145</v>
      </c>
      <c r="D4621" s="209" t="s">
        <v>7146</v>
      </c>
      <c r="E4621" s="186" t="s">
        <v>829</v>
      </c>
      <c r="F4621" s="209" t="s">
        <v>312</v>
      </c>
      <c r="G4621" s="186">
        <v>31211906</v>
      </c>
      <c r="H4621" s="229" t="s">
        <v>7281</v>
      </c>
      <c r="I4621" s="236">
        <v>10</v>
      </c>
      <c r="J4621" s="186" t="s">
        <v>33</v>
      </c>
      <c r="K4621" s="269">
        <v>56700</v>
      </c>
      <c r="L4621" s="270">
        <v>3</v>
      </c>
      <c r="M4621" s="208"/>
      <c r="N4621" s="372"/>
      <c r="O4621" s="431"/>
      <c r="P4621" s="166"/>
      <c r="Q4621" s="166"/>
    </row>
    <row r="4622" spans="1:17" ht="49.5" customHeight="1" x14ac:dyDescent="0.2">
      <c r="A4622" s="208" t="s">
        <v>7138</v>
      </c>
      <c r="B4622" s="208" t="s">
        <v>7144</v>
      </c>
      <c r="C4622" s="208" t="s">
        <v>7145</v>
      </c>
      <c r="D4622" s="209" t="s">
        <v>7219</v>
      </c>
      <c r="E4622" s="186" t="s">
        <v>829</v>
      </c>
      <c r="F4622" s="209" t="s">
        <v>312</v>
      </c>
      <c r="G4622" s="186">
        <v>46181504</v>
      </c>
      <c r="H4622" s="229" t="s">
        <v>7282</v>
      </c>
      <c r="I4622" s="236">
        <v>10</v>
      </c>
      <c r="J4622" s="186" t="s">
        <v>33</v>
      </c>
      <c r="K4622" s="269">
        <v>553120</v>
      </c>
      <c r="L4622" s="270">
        <v>80</v>
      </c>
      <c r="M4622" s="208"/>
      <c r="N4622" s="372"/>
      <c r="O4622" s="431"/>
      <c r="P4622" s="166"/>
      <c r="Q4622" s="166"/>
    </row>
    <row r="4623" spans="1:17" ht="49.5" customHeight="1" x14ac:dyDescent="0.2">
      <c r="A4623" s="208" t="s">
        <v>7138</v>
      </c>
      <c r="B4623" s="208" t="s">
        <v>7144</v>
      </c>
      <c r="C4623" s="208" t="s">
        <v>7145</v>
      </c>
      <c r="D4623" s="209" t="s">
        <v>7219</v>
      </c>
      <c r="E4623" s="186" t="s">
        <v>829</v>
      </c>
      <c r="F4623" s="209" t="s">
        <v>312</v>
      </c>
      <c r="G4623" s="186">
        <v>47131608</v>
      </c>
      <c r="H4623" s="229" t="s">
        <v>7283</v>
      </c>
      <c r="I4623" s="236">
        <v>10</v>
      </c>
      <c r="J4623" s="186" t="s">
        <v>33</v>
      </c>
      <c r="K4623" s="269">
        <v>812080</v>
      </c>
      <c r="L4623" s="270">
        <v>80</v>
      </c>
      <c r="M4623" s="208"/>
      <c r="N4623" s="372"/>
      <c r="O4623" s="431"/>
      <c r="P4623" s="166"/>
      <c r="Q4623" s="166"/>
    </row>
    <row r="4624" spans="1:17" ht="49.5" customHeight="1" x14ac:dyDescent="0.2">
      <c r="A4624" s="208" t="s">
        <v>7138</v>
      </c>
      <c r="B4624" s="208" t="s">
        <v>7144</v>
      </c>
      <c r="C4624" s="208" t="s">
        <v>7145</v>
      </c>
      <c r="D4624" s="209" t="s">
        <v>7219</v>
      </c>
      <c r="E4624" s="186" t="s">
        <v>829</v>
      </c>
      <c r="F4624" s="209" t="s">
        <v>312</v>
      </c>
      <c r="G4624" s="186">
        <v>47131618</v>
      </c>
      <c r="H4624" s="229" t="s">
        <v>7284</v>
      </c>
      <c r="I4624" s="236">
        <v>10</v>
      </c>
      <c r="J4624" s="186" t="s">
        <v>33</v>
      </c>
      <c r="K4624" s="269">
        <v>2782200</v>
      </c>
      <c r="L4624" s="270">
        <v>200</v>
      </c>
      <c r="M4624" s="208"/>
      <c r="N4624" s="372"/>
      <c r="O4624" s="431"/>
      <c r="P4624" s="166"/>
      <c r="Q4624" s="166"/>
    </row>
    <row r="4625" spans="1:17" ht="49.5" customHeight="1" x14ac:dyDescent="0.2">
      <c r="A4625" s="208" t="s">
        <v>7138</v>
      </c>
      <c r="B4625" s="208" t="s">
        <v>7144</v>
      </c>
      <c r="C4625" s="208" t="s">
        <v>7145</v>
      </c>
      <c r="D4625" s="209" t="s">
        <v>7219</v>
      </c>
      <c r="E4625" s="186" t="s">
        <v>829</v>
      </c>
      <c r="F4625" s="209" t="s">
        <v>312</v>
      </c>
      <c r="G4625" s="186">
        <v>47131604</v>
      </c>
      <c r="H4625" s="229" t="s">
        <v>7285</v>
      </c>
      <c r="I4625" s="236">
        <v>10</v>
      </c>
      <c r="J4625" s="186" t="s">
        <v>33</v>
      </c>
      <c r="K4625" s="269">
        <v>3472400</v>
      </c>
      <c r="L4625" s="270">
        <v>200</v>
      </c>
      <c r="M4625" s="208"/>
      <c r="N4625" s="372"/>
      <c r="O4625" s="431"/>
      <c r="P4625" s="166"/>
      <c r="Q4625" s="166"/>
    </row>
    <row r="4626" spans="1:17" ht="49.5" customHeight="1" x14ac:dyDescent="0.2">
      <c r="A4626" s="208" t="s">
        <v>7138</v>
      </c>
      <c r="B4626" s="208" t="s">
        <v>7169</v>
      </c>
      <c r="C4626" s="208" t="s">
        <v>4565</v>
      </c>
      <c r="D4626" s="209" t="s">
        <v>7215</v>
      </c>
      <c r="E4626" s="186" t="s">
        <v>829</v>
      </c>
      <c r="F4626" s="209" t="s">
        <v>312</v>
      </c>
      <c r="G4626" s="186">
        <v>47131604</v>
      </c>
      <c r="H4626" s="229" t="s">
        <v>7286</v>
      </c>
      <c r="I4626" s="236">
        <v>16</v>
      </c>
      <c r="J4626" s="186" t="s">
        <v>33</v>
      </c>
      <c r="K4626" s="269">
        <v>4000000</v>
      </c>
      <c r="L4626" s="270">
        <v>1</v>
      </c>
      <c r="M4626" s="208"/>
      <c r="N4626" s="372"/>
      <c r="O4626" s="431"/>
      <c r="P4626" s="166"/>
      <c r="Q4626" s="166"/>
    </row>
    <row r="4627" spans="1:17" ht="49.5" customHeight="1" x14ac:dyDescent="0.2">
      <c r="A4627" s="208" t="s">
        <v>7138</v>
      </c>
      <c r="B4627" s="208" t="s">
        <v>7144</v>
      </c>
      <c r="C4627" s="208" t="s">
        <v>7145</v>
      </c>
      <c r="D4627" s="209" t="s">
        <v>7146</v>
      </c>
      <c r="E4627" s="186" t="s">
        <v>834</v>
      </c>
      <c r="F4627" s="209" t="s">
        <v>7287</v>
      </c>
      <c r="G4627" s="186" t="s">
        <v>7288</v>
      </c>
      <c r="H4627" s="229" t="s">
        <v>7289</v>
      </c>
      <c r="I4627" s="236">
        <v>10</v>
      </c>
      <c r="J4627" s="186" t="s">
        <v>33</v>
      </c>
      <c r="K4627" s="269">
        <v>144006</v>
      </c>
      <c r="L4627" s="270">
        <v>2</v>
      </c>
      <c r="M4627" s="208"/>
      <c r="N4627" s="372"/>
      <c r="O4627" s="431"/>
      <c r="P4627" s="166"/>
      <c r="Q4627" s="166"/>
    </row>
    <row r="4628" spans="1:17" ht="49.5" customHeight="1" x14ac:dyDescent="0.2">
      <c r="A4628" s="208" t="s">
        <v>7138</v>
      </c>
      <c r="B4628" s="208" t="s">
        <v>7144</v>
      </c>
      <c r="C4628" s="208" t="s">
        <v>7145</v>
      </c>
      <c r="D4628" s="209" t="s">
        <v>7146</v>
      </c>
      <c r="E4628" s="186" t="s">
        <v>834</v>
      </c>
      <c r="F4628" s="209" t="s">
        <v>7287</v>
      </c>
      <c r="G4628" s="186">
        <v>31161500</v>
      </c>
      <c r="H4628" s="229" t="s">
        <v>7290</v>
      </c>
      <c r="I4628" s="236">
        <v>10</v>
      </c>
      <c r="J4628" s="186" t="s">
        <v>33</v>
      </c>
      <c r="K4628" s="269">
        <v>65000</v>
      </c>
      <c r="L4628" s="270">
        <v>10</v>
      </c>
      <c r="M4628" s="208"/>
      <c r="N4628" s="372"/>
      <c r="O4628" s="431"/>
      <c r="P4628" s="166"/>
      <c r="Q4628" s="166"/>
    </row>
    <row r="4629" spans="1:17" ht="49.5" customHeight="1" x14ac:dyDescent="0.2">
      <c r="A4629" s="208" t="s">
        <v>7138</v>
      </c>
      <c r="B4629" s="208" t="s">
        <v>7144</v>
      </c>
      <c r="C4629" s="208" t="s">
        <v>7145</v>
      </c>
      <c r="D4629" s="209" t="s">
        <v>7146</v>
      </c>
      <c r="E4629" s="186" t="s">
        <v>834</v>
      </c>
      <c r="F4629" s="209" t="s">
        <v>7287</v>
      </c>
      <c r="G4629" s="186">
        <v>31161500</v>
      </c>
      <c r="H4629" s="229" t="s">
        <v>7291</v>
      </c>
      <c r="I4629" s="236">
        <v>10</v>
      </c>
      <c r="J4629" s="186" t="s">
        <v>33</v>
      </c>
      <c r="K4629" s="269">
        <v>65000</v>
      </c>
      <c r="L4629" s="270">
        <v>10</v>
      </c>
      <c r="M4629" s="208"/>
      <c r="N4629" s="372"/>
      <c r="O4629" s="431"/>
      <c r="P4629" s="166"/>
      <c r="Q4629" s="166"/>
    </row>
    <row r="4630" spans="1:17" ht="49.5" customHeight="1" x14ac:dyDescent="0.2">
      <c r="A4630" s="208" t="s">
        <v>7138</v>
      </c>
      <c r="B4630" s="208" t="s">
        <v>7144</v>
      </c>
      <c r="C4630" s="208" t="s">
        <v>7145</v>
      </c>
      <c r="D4630" s="209" t="s">
        <v>7146</v>
      </c>
      <c r="E4630" s="186" t="s">
        <v>834</v>
      </c>
      <c r="F4630" s="209" t="s">
        <v>7287</v>
      </c>
      <c r="G4630" s="186">
        <v>31161500</v>
      </c>
      <c r="H4630" s="229" t="s">
        <v>7292</v>
      </c>
      <c r="I4630" s="236">
        <v>10</v>
      </c>
      <c r="J4630" s="186" t="s">
        <v>33</v>
      </c>
      <c r="K4630" s="269">
        <v>65000</v>
      </c>
      <c r="L4630" s="270">
        <v>10</v>
      </c>
      <c r="M4630" s="208"/>
      <c r="N4630" s="372"/>
      <c r="O4630" s="431"/>
      <c r="P4630" s="166"/>
      <c r="Q4630" s="166"/>
    </row>
    <row r="4631" spans="1:17" ht="49.5" customHeight="1" x14ac:dyDescent="0.2">
      <c r="A4631" s="208" t="s">
        <v>7138</v>
      </c>
      <c r="B4631" s="208" t="s">
        <v>7144</v>
      </c>
      <c r="C4631" s="208" t="s">
        <v>7145</v>
      </c>
      <c r="D4631" s="209" t="s">
        <v>7146</v>
      </c>
      <c r="E4631" s="186" t="s">
        <v>834</v>
      </c>
      <c r="F4631" s="209" t="s">
        <v>7287</v>
      </c>
      <c r="G4631" s="186">
        <v>31161500</v>
      </c>
      <c r="H4631" s="229" t="s">
        <v>7293</v>
      </c>
      <c r="I4631" s="236">
        <v>10</v>
      </c>
      <c r="J4631" s="186" t="s">
        <v>33</v>
      </c>
      <c r="K4631" s="269">
        <v>65000</v>
      </c>
      <c r="L4631" s="270">
        <v>10</v>
      </c>
      <c r="M4631" s="208"/>
      <c r="N4631" s="372"/>
      <c r="O4631" s="431"/>
      <c r="P4631" s="166"/>
      <c r="Q4631" s="166"/>
    </row>
    <row r="4632" spans="1:17" ht="49.5" customHeight="1" x14ac:dyDescent="0.2">
      <c r="A4632" s="208" t="s">
        <v>7138</v>
      </c>
      <c r="B4632" s="208" t="s">
        <v>7144</v>
      </c>
      <c r="C4632" s="208" t="s">
        <v>7145</v>
      </c>
      <c r="D4632" s="209" t="s">
        <v>7146</v>
      </c>
      <c r="E4632" s="186" t="s">
        <v>834</v>
      </c>
      <c r="F4632" s="209" t="s">
        <v>7287</v>
      </c>
      <c r="G4632" s="186">
        <v>27112838</v>
      </c>
      <c r="H4632" s="229" t="s">
        <v>7294</v>
      </c>
      <c r="I4632" s="236">
        <v>10</v>
      </c>
      <c r="J4632" s="186" t="s">
        <v>33</v>
      </c>
      <c r="K4632" s="269">
        <v>45000</v>
      </c>
      <c r="L4632" s="270">
        <v>1</v>
      </c>
      <c r="M4632" s="208"/>
      <c r="N4632" s="372"/>
      <c r="O4632" s="431"/>
      <c r="P4632" s="166"/>
      <c r="Q4632" s="166"/>
    </row>
    <row r="4633" spans="1:17" ht="49.5" customHeight="1" x14ac:dyDescent="0.2">
      <c r="A4633" s="208" t="s">
        <v>7138</v>
      </c>
      <c r="B4633" s="208" t="s">
        <v>7144</v>
      </c>
      <c r="C4633" s="208" t="s">
        <v>7145</v>
      </c>
      <c r="D4633" s="209" t="s">
        <v>7146</v>
      </c>
      <c r="E4633" s="186" t="s">
        <v>834</v>
      </c>
      <c r="F4633" s="209" t="s">
        <v>7287</v>
      </c>
      <c r="G4633" s="186">
        <v>27112838</v>
      </c>
      <c r="H4633" s="229" t="s">
        <v>7295</v>
      </c>
      <c r="I4633" s="236">
        <v>10</v>
      </c>
      <c r="J4633" s="186" t="s">
        <v>33</v>
      </c>
      <c r="K4633" s="269">
        <v>90000</v>
      </c>
      <c r="L4633" s="270">
        <v>2</v>
      </c>
      <c r="M4633" s="208"/>
      <c r="N4633" s="372"/>
      <c r="O4633" s="431"/>
      <c r="P4633" s="166"/>
      <c r="Q4633" s="166"/>
    </row>
    <row r="4634" spans="1:17" ht="49.5" customHeight="1" x14ac:dyDescent="0.2">
      <c r="A4634" s="208" t="s">
        <v>7138</v>
      </c>
      <c r="B4634" s="208" t="s">
        <v>7144</v>
      </c>
      <c r="C4634" s="208" t="s">
        <v>7145</v>
      </c>
      <c r="D4634" s="209" t="s">
        <v>7146</v>
      </c>
      <c r="E4634" s="186" t="s">
        <v>834</v>
      </c>
      <c r="F4634" s="209" t="s">
        <v>7287</v>
      </c>
      <c r="G4634" s="186">
        <v>27112838</v>
      </c>
      <c r="H4634" s="229" t="s">
        <v>7296</v>
      </c>
      <c r="I4634" s="236">
        <v>10</v>
      </c>
      <c r="J4634" s="186" t="s">
        <v>33</v>
      </c>
      <c r="K4634" s="269">
        <v>45000</v>
      </c>
      <c r="L4634" s="270">
        <v>1</v>
      </c>
      <c r="M4634" s="208"/>
      <c r="N4634" s="372"/>
      <c r="O4634" s="431"/>
      <c r="P4634" s="166"/>
      <c r="Q4634" s="166"/>
    </row>
    <row r="4635" spans="1:17" ht="49.5" customHeight="1" x14ac:dyDescent="0.2">
      <c r="A4635" s="208" t="s">
        <v>7138</v>
      </c>
      <c r="B4635" s="208" t="s">
        <v>7144</v>
      </c>
      <c r="C4635" s="208" t="s">
        <v>7145</v>
      </c>
      <c r="D4635" s="209" t="s">
        <v>7146</v>
      </c>
      <c r="E4635" s="186" t="s">
        <v>834</v>
      </c>
      <c r="F4635" s="209" t="s">
        <v>7287</v>
      </c>
      <c r="G4635" s="186">
        <v>31162402</v>
      </c>
      <c r="H4635" s="229" t="s">
        <v>7297</v>
      </c>
      <c r="I4635" s="236">
        <v>10</v>
      </c>
      <c r="J4635" s="186" t="s">
        <v>33</v>
      </c>
      <c r="K4635" s="269">
        <v>787348</v>
      </c>
      <c r="L4635" s="270">
        <v>10</v>
      </c>
      <c r="M4635" s="208"/>
      <c r="N4635" s="372"/>
      <c r="O4635" s="431"/>
      <c r="P4635" s="166"/>
      <c r="Q4635" s="166"/>
    </row>
    <row r="4636" spans="1:17" ht="49.5" customHeight="1" x14ac:dyDescent="0.2">
      <c r="A4636" s="208" t="s">
        <v>7138</v>
      </c>
      <c r="B4636" s="208" t="s">
        <v>7144</v>
      </c>
      <c r="C4636" s="208" t="s">
        <v>7145</v>
      </c>
      <c r="D4636" s="209" t="s">
        <v>7219</v>
      </c>
      <c r="E4636" s="186" t="s">
        <v>834</v>
      </c>
      <c r="F4636" s="209" t="s">
        <v>7287</v>
      </c>
      <c r="G4636" s="186">
        <v>44122104</v>
      </c>
      <c r="H4636" s="229" t="s">
        <v>7298</v>
      </c>
      <c r="I4636" s="236">
        <v>10</v>
      </c>
      <c r="J4636" s="186" t="s">
        <v>33</v>
      </c>
      <c r="K4636" s="269">
        <v>48930</v>
      </c>
      <c r="L4636" s="270">
        <v>10</v>
      </c>
      <c r="M4636" s="208"/>
      <c r="N4636" s="372"/>
      <c r="O4636" s="431"/>
      <c r="P4636" s="166"/>
      <c r="Q4636" s="166"/>
    </row>
    <row r="4637" spans="1:17" ht="49.5" customHeight="1" x14ac:dyDescent="0.2">
      <c r="A4637" s="208" t="s">
        <v>7138</v>
      </c>
      <c r="B4637" s="208" t="s">
        <v>7144</v>
      </c>
      <c r="C4637" s="208" t="s">
        <v>7145</v>
      </c>
      <c r="D4637" s="209" t="s">
        <v>7219</v>
      </c>
      <c r="E4637" s="186" t="s">
        <v>834</v>
      </c>
      <c r="F4637" s="209" t="s">
        <v>7287</v>
      </c>
      <c r="G4637" s="186">
        <v>27111503</v>
      </c>
      <c r="H4637" s="229" t="s">
        <v>7299</v>
      </c>
      <c r="I4637" s="236">
        <v>10</v>
      </c>
      <c r="J4637" s="186" t="s">
        <v>33</v>
      </c>
      <c r="K4637" s="269">
        <v>165030</v>
      </c>
      <c r="L4637" s="270">
        <v>30</v>
      </c>
      <c r="M4637" s="208"/>
      <c r="N4637" s="372"/>
      <c r="O4637" s="431"/>
      <c r="P4637" s="166"/>
      <c r="Q4637" s="166"/>
    </row>
    <row r="4638" spans="1:17" ht="49.5" customHeight="1" x14ac:dyDescent="0.2">
      <c r="A4638" s="208" t="s">
        <v>7138</v>
      </c>
      <c r="B4638" s="208" t="s">
        <v>7144</v>
      </c>
      <c r="C4638" s="208" t="s">
        <v>7145</v>
      </c>
      <c r="D4638" s="209" t="s">
        <v>7219</v>
      </c>
      <c r="E4638" s="186" t="s">
        <v>834</v>
      </c>
      <c r="F4638" s="209" t="s">
        <v>7287</v>
      </c>
      <c r="G4638" s="186">
        <v>44121618</v>
      </c>
      <c r="H4638" s="229" t="s">
        <v>7300</v>
      </c>
      <c r="I4638" s="236">
        <v>10</v>
      </c>
      <c r="J4638" s="186" t="s">
        <v>33</v>
      </c>
      <c r="K4638" s="269">
        <v>189396</v>
      </c>
      <c r="L4638" s="270">
        <v>18</v>
      </c>
      <c r="M4638" s="208"/>
      <c r="N4638" s="372"/>
      <c r="O4638" s="431"/>
      <c r="P4638" s="166"/>
      <c r="Q4638" s="166"/>
    </row>
    <row r="4639" spans="1:17" ht="49.5" customHeight="1" x14ac:dyDescent="0.2">
      <c r="A4639" s="208" t="s">
        <v>7138</v>
      </c>
      <c r="B4639" s="208" t="s">
        <v>7144</v>
      </c>
      <c r="C4639" s="208" t="s">
        <v>7145</v>
      </c>
      <c r="D4639" s="209" t="s">
        <v>7219</v>
      </c>
      <c r="E4639" s="186" t="s">
        <v>834</v>
      </c>
      <c r="F4639" s="209" t="s">
        <v>7287</v>
      </c>
      <c r="G4639" s="186">
        <v>41111604</v>
      </c>
      <c r="H4639" s="229" t="s">
        <v>7301</v>
      </c>
      <c r="I4639" s="236">
        <v>10</v>
      </c>
      <c r="J4639" s="186" t="s">
        <v>33</v>
      </c>
      <c r="K4639" s="269">
        <v>115290</v>
      </c>
      <c r="L4639" s="270">
        <v>61</v>
      </c>
      <c r="M4639" s="208"/>
      <c r="N4639" s="372"/>
      <c r="O4639" s="431"/>
      <c r="P4639" s="166"/>
      <c r="Q4639" s="166"/>
    </row>
    <row r="4640" spans="1:17" ht="49.5" customHeight="1" x14ac:dyDescent="0.2">
      <c r="A4640" s="208" t="s">
        <v>7138</v>
      </c>
      <c r="B4640" s="208" t="s">
        <v>7144</v>
      </c>
      <c r="C4640" s="208" t="s">
        <v>7145</v>
      </c>
      <c r="D4640" s="209" t="s">
        <v>7219</v>
      </c>
      <c r="E4640" s="186" t="s">
        <v>834</v>
      </c>
      <c r="F4640" s="209" t="s">
        <v>7287</v>
      </c>
      <c r="G4640" s="186">
        <v>44122107</v>
      </c>
      <c r="H4640" s="229" t="s">
        <v>7302</v>
      </c>
      <c r="I4640" s="236">
        <v>10</v>
      </c>
      <c r="J4640" s="186" t="s">
        <v>33</v>
      </c>
      <c r="K4640" s="269">
        <v>450000</v>
      </c>
      <c r="L4640" s="270">
        <v>50</v>
      </c>
      <c r="M4640" s="208"/>
      <c r="N4640" s="372"/>
      <c r="O4640" s="431"/>
      <c r="P4640" s="166"/>
      <c r="Q4640" s="166"/>
    </row>
    <row r="4641" spans="1:17" ht="49.5" customHeight="1" x14ac:dyDescent="0.2">
      <c r="A4641" s="208" t="s">
        <v>7138</v>
      </c>
      <c r="B4641" s="208" t="s">
        <v>7144</v>
      </c>
      <c r="C4641" s="208" t="s">
        <v>7145</v>
      </c>
      <c r="D4641" s="209" t="s">
        <v>7219</v>
      </c>
      <c r="E4641" s="186" t="s">
        <v>1196</v>
      </c>
      <c r="F4641" s="209" t="s">
        <v>1618</v>
      </c>
      <c r="G4641" s="186">
        <v>44121615</v>
      </c>
      <c r="H4641" s="229" t="s">
        <v>7303</v>
      </c>
      <c r="I4641" s="236">
        <v>10</v>
      </c>
      <c r="J4641" s="186" t="s">
        <v>33</v>
      </c>
      <c r="K4641" s="269">
        <v>951300</v>
      </c>
      <c r="L4641" s="270">
        <v>60</v>
      </c>
      <c r="M4641" s="208"/>
      <c r="N4641" s="372"/>
      <c r="O4641" s="431"/>
      <c r="P4641" s="166"/>
      <c r="Q4641" s="166"/>
    </row>
    <row r="4642" spans="1:17" ht="49.5" customHeight="1" x14ac:dyDescent="0.2">
      <c r="A4642" s="208" t="s">
        <v>7138</v>
      </c>
      <c r="B4642" s="208" t="s">
        <v>7144</v>
      </c>
      <c r="C4642" s="208" t="s">
        <v>7145</v>
      </c>
      <c r="D4642" s="209" t="s">
        <v>7219</v>
      </c>
      <c r="E4642" s="186" t="s">
        <v>1196</v>
      </c>
      <c r="F4642" s="209" t="s">
        <v>1618</v>
      </c>
      <c r="G4642" s="186">
        <v>44121613</v>
      </c>
      <c r="H4642" s="229" t="s">
        <v>7304</v>
      </c>
      <c r="I4642" s="236">
        <v>10</v>
      </c>
      <c r="J4642" s="186" t="s">
        <v>33</v>
      </c>
      <c r="K4642" s="269">
        <v>98700</v>
      </c>
      <c r="L4642" s="270">
        <v>30</v>
      </c>
      <c r="M4642" s="208"/>
      <c r="N4642" s="372"/>
      <c r="O4642" s="431"/>
      <c r="P4642" s="166"/>
      <c r="Q4642" s="166"/>
    </row>
    <row r="4643" spans="1:17" ht="49.5" customHeight="1" x14ac:dyDescent="0.2">
      <c r="A4643" s="208" t="s">
        <v>7138</v>
      </c>
      <c r="B4643" s="208" t="s">
        <v>7138</v>
      </c>
      <c r="C4643" s="208" t="s">
        <v>7157</v>
      </c>
      <c r="D4643" s="209" t="s">
        <v>7305</v>
      </c>
      <c r="E4643" s="186" t="s">
        <v>842</v>
      </c>
      <c r="F4643" s="209" t="s">
        <v>338</v>
      </c>
      <c r="G4643" s="186">
        <v>72102900</v>
      </c>
      <c r="H4643" s="229" t="s">
        <v>7306</v>
      </c>
      <c r="I4643" s="236">
        <v>10</v>
      </c>
      <c r="J4643" s="186" t="s">
        <v>33</v>
      </c>
      <c r="K4643" s="269">
        <v>175230000</v>
      </c>
      <c r="L4643" s="270">
        <v>1</v>
      </c>
      <c r="M4643" s="208"/>
      <c r="N4643" s="372"/>
      <c r="O4643" s="431"/>
      <c r="P4643" s="166"/>
      <c r="Q4643" s="166"/>
    </row>
    <row r="4644" spans="1:17" ht="49.5" customHeight="1" x14ac:dyDescent="0.2">
      <c r="A4644" s="208" t="s">
        <v>7138</v>
      </c>
      <c r="B4644" s="208" t="s">
        <v>7138</v>
      </c>
      <c r="C4644" s="208" t="s">
        <v>7157</v>
      </c>
      <c r="D4644" s="209" t="s">
        <v>7305</v>
      </c>
      <c r="E4644" s="186" t="s">
        <v>842</v>
      </c>
      <c r="F4644" s="209" t="s">
        <v>338</v>
      </c>
      <c r="G4644" s="186">
        <v>72102900</v>
      </c>
      <c r="H4644" s="229" t="s">
        <v>7307</v>
      </c>
      <c r="I4644" s="236">
        <v>10</v>
      </c>
      <c r="J4644" s="186" t="s">
        <v>33</v>
      </c>
      <c r="K4644" s="269">
        <v>420000000</v>
      </c>
      <c r="L4644" s="270">
        <v>1</v>
      </c>
      <c r="M4644" s="208"/>
      <c r="N4644" s="372"/>
      <c r="O4644" s="431"/>
      <c r="P4644" s="166"/>
      <c r="Q4644" s="166"/>
    </row>
    <row r="4645" spans="1:17" ht="49.5" customHeight="1" x14ac:dyDescent="0.2">
      <c r="A4645" s="208" t="s">
        <v>7138</v>
      </c>
      <c r="B4645" s="208" t="s">
        <v>7144</v>
      </c>
      <c r="C4645" s="208" t="s">
        <v>7145</v>
      </c>
      <c r="D4645" s="209" t="s">
        <v>7305</v>
      </c>
      <c r="E4645" s="186" t="s">
        <v>842</v>
      </c>
      <c r="F4645" s="209" t="s">
        <v>338</v>
      </c>
      <c r="G4645" s="186">
        <v>72102900</v>
      </c>
      <c r="H4645" s="229" t="s">
        <v>7308</v>
      </c>
      <c r="I4645" s="236">
        <v>10</v>
      </c>
      <c r="J4645" s="186" t="s">
        <v>33</v>
      </c>
      <c r="K4645" s="269">
        <v>170000000</v>
      </c>
      <c r="L4645" s="270">
        <v>1</v>
      </c>
      <c r="M4645" s="208"/>
      <c r="N4645" s="372"/>
      <c r="O4645" s="431"/>
      <c r="P4645" s="166"/>
      <c r="Q4645" s="166"/>
    </row>
    <row r="4646" spans="1:17" ht="49.5" customHeight="1" x14ac:dyDescent="0.2">
      <c r="A4646" s="208" t="s">
        <v>7138</v>
      </c>
      <c r="B4646" s="208" t="s">
        <v>7144</v>
      </c>
      <c r="C4646" s="208" t="s">
        <v>7145</v>
      </c>
      <c r="D4646" s="209" t="s">
        <v>7305</v>
      </c>
      <c r="E4646" s="186" t="s">
        <v>842</v>
      </c>
      <c r="F4646" s="209" t="s">
        <v>338</v>
      </c>
      <c r="G4646" s="186">
        <v>72102900</v>
      </c>
      <c r="H4646" s="229" t="s">
        <v>7309</v>
      </c>
      <c r="I4646" s="236">
        <v>10</v>
      </c>
      <c r="J4646" s="186" t="s">
        <v>33</v>
      </c>
      <c r="K4646" s="269">
        <v>230000000</v>
      </c>
      <c r="L4646" s="270">
        <v>1</v>
      </c>
      <c r="M4646" s="208"/>
      <c r="N4646" s="372"/>
      <c r="O4646" s="431"/>
      <c r="P4646" s="166"/>
      <c r="Q4646" s="166"/>
    </row>
    <row r="4647" spans="1:17" ht="49.5" customHeight="1" x14ac:dyDescent="0.2">
      <c r="A4647" s="208" t="s">
        <v>7138</v>
      </c>
      <c r="B4647" s="208" t="s">
        <v>7310</v>
      </c>
      <c r="C4647" s="208" t="s">
        <v>484</v>
      </c>
      <c r="D4647" s="209" t="s">
        <v>7305</v>
      </c>
      <c r="E4647" s="186" t="s">
        <v>842</v>
      </c>
      <c r="F4647" s="209" t="s">
        <v>338</v>
      </c>
      <c r="G4647" s="186">
        <v>72102900</v>
      </c>
      <c r="H4647" s="229" t="s">
        <v>7311</v>
      </c>
      <c r="I4647" s="236">
        <v>10</v>
      </c>
      <c r="J4647" s="186" t="s">
        <v>33</v>
      </c>
      <c r="K4647" s="269">
        <v>104000000</v>
      </c>
      <c r="L4647" s="270">
        <v>1</v>
      </c>
      <c r="M4647" s="208"/>
      <c r="N4647" s="372"/>
      <c r="O4647" s="431"/>
      <c r="P4647" s="166"/>
      <c r="Q4647" s="166"/>
    </row>
    <row r="4648" spans="1:17" ht="49.5" customHeight="1" x14ac:dyDescent="0.2">
      <c r="A4648" s="208" t="s">
        <v>7138</v>
      </c>
      <c r="B4648" s="208" t="s">
        <v>7169</v>
      </c>
      <c r="C4648" s="208" t="s">
        <v>4565</v>
      </c>
      <c r="D4648" s="209" t="s">
        <v>7305</v>
      </c>
      <c r="E4648" s="186" t="s">
        <v>842</v>
      </c>
      <c r="F4648" s="209" t="s">
        <v>338</v>
      </c>
      <c r="G4648" s="186">
        <v>72102900</v>
      </c>
      <c r="H4648" s="229" t="s">
        <v>7312</v>
      </c>
      <c r="I4648" s="236">
        <v>16</v>
      </c>
      <c r="J4648" s="186" t="s">
        <v>33</v>
      </c>
      <c r="K4648" s="269">
        <v>234000000</v>
      </c>
      <c r="L4648" s="270">
        <v>1</v>
      </c>
      <c r="M4648" s="208"/>
      <c r="N4648" s="372"/>
      <c r="O4648" s="431"/>
      <c r="P4648" s="166"/>
      <c r="Q4648" s="166"/>
    </row>
    <row r="4649" spans="1:17" ht="49.5" customHeight="1" x14ac:dyDescent="0.2">
      <c r="A4649" s="208" t="s">
        <v>7138</v>
      </c>
      <c r="B4649" s="208" t="s">
        <v>7138</v>
      </c>
      <c r="C4649" s="208" t="s">
        <v>7157</v>
      </c>
      <c r="D4649" s="209"/>
      <c r="E4649" s="186" t="s">
        <v>855</v>
      </c>
      <c r="F4649" s="209" t="s">
        <v>3725</v>
      </c>
      <c r="G4649" s="186">
        <v>78102203</v>
      </c>
      <c r="H4649" s="229" t="s">
        <v>7313</v>
      </c>
      <c r="I4649" s="236">
        <v>10</v>
      </c>
      <c r="J4649" s="186" t="s">
        <v>230</v>
      </c>
      <c r="K4649" s="269">
        <v>4200000</v>
      </c>
      <c r="L4649" s="270">
        <v>1</v>
      </c>
      <c r="M4649" s="208"/>
      <c r="N4649" s="372"/>
      <c r="O4649" s="431"/>
      <c r="P4649" s="166"/>
      <c r="Q4649" s="166"/>
    </row>
    <row r="4650" spans="1:17" ht="49.5" customHeight="1" x14ac:dyDescent="0.2">
      <c r="A4650" s="208" t="s">
        <v>7138</v>
      </c>
      <c r="B4650" s="208" t="s">
        <v>7138</v>
      </c>
      <c r="C4650" s="208" t="s">
        <v>7157</v>
      </c>
      <c r="D4650" s="209"/>
      <c r="E4650" s="186" t="s">
        <v>855</v>
      </c>
      <c r="F4650" s="209" t="s">
        <v>3725</v>
      </c>
      <c r="G4650" s="186">
        <v>78102203</v>
      </c>
      <c r="H4650" s="229" t="s">
        <v>7314</v>
      </c>
      <c r="I4650" s="236">
        <v>10</v>
      </c>
      <c r="J4650" s="186" t="s">
        <v>33</v>
      </c>
      <c r="K4650" s="269">
        <v>2125000</v>
      </c>
      <c r="L4650" s="270">
        <v>1</v>
      </c>
      <c r="M4650" s="208"/>
      <c r="N4650" s="372"/>
      <c r="O4650" s="431"/>
      <c r="P4650" s="166"/>
      <c r="Q4650" s="166"/>
    </row>
    <row r="4651" spans="1:17" ht="49.5" customHeight="1" x14ac:dyDescent="0.2">
      <c r="A4651" s="208" t="s">
        <v>7138</v>
      </c>
      <c r="B4651" s="208" t="s">
        <v>7138</v>
      </c>
      <c r="C4651" s="208" t="s">
        <v>7157</v>
      </c>
      <c r="D4651" s="209"/>
      <c r="E4651" s="186" t="s">
        <v>855</v>
      </c>
      <c r="F4651" s="209" t="s">
        <v>3725</v>
      </c>
      <c r="G4651" s="186">
        <v>78102203</v>
      </c>
      <c r="H4651" s="229" t="s">
        <v>7315</v>
      </c>
      <c r="I4651" s="236">
        <v>10</v>
      </c>
      <c r="J4651" s="186" t="s">
        <v>33</v>
      </c>
      <c r="K4651" s="269">
        <v>375000</v>
      </c>
      <c r="L4651" s="270">
        <v>1</v>
      </c>
      <c r="M4651" s="208"/>
      <c r="N4651" s="372"/>
      <c r="O4651" s="431"/>
      <c r="P4651" s="166"/>
      <c r="Q4651" s="166"/>
    </row>
    <row r="4652" spans="1:17" ht="49.5" customHeight="1" x14ac:dyDescent="0.2">
      <c r="A4652" s="208" t="s">
        <v>7138</v>
      </c>
      <c r="B4652" s="208" t="s">
        <v>7138</v>
      </c>
      <c r="C4652" s="208" t="s">
        <v>7145</v>
      </c>
      <c r="D4652" s="209" t="s">
        <v>7316</v>
      </c>
      <c r="E4652" s="186" t="s">
        <v>855</v>
      </c>
      <c r="F4652" s="209" t="s">
        <v>3725</v>
      </c>
      <c r="G4652" s="186">
        <v>78102203</v>
      </c>
      <c r="H4652" s="229" t="s">
        <v>7317</v>
      </c>
      <c r="I4652" s="236">
        <v>10</v>
      </c>
      <c r="J4652" s="186" t="s">
        <v>230</v>
      </c>
      <c r="K4652" s="269">
        <v>3500000</v>
      </c>
      <c r="L4652" s="270">
        <v>1</v>
      </c>
      <c r="M4652" s="208"/>
      <c r="N4652" s="372"/>
      <c r="O4652" s="431"/>
      <c r="P4652" s="166"/>
      <c r="Q4652" s="166"/>
    </row>
    <row r="4653" spans="1:17" ht="49.5" customHeight="1" x14ac:dyDescent="0.2">
      <c r="A4653" s="208" t="s">
        <v>7138</v>
      </c>
      <c r="B4653" s="208" t="s">
        <v>7138</v>
      </c>
      <c r="C4653" s="208" t="s">
        <v>7145</v>
      </c>
      <c r="D4653" s="209" t="s">
        <v>7316</v>
      </c>
      <c r="E4653" s="186" t="s">
        <v>855</v>
      </c>
      <c r="F4653" s="209" t="s">
        <v>3725</v>
      </c>
      <c r="G4653" s="186">
        <v>78102203</v>
      </c>
      <c r="H4653" s="229" t="s">
        <v>7318</v>
      </c>
      <c r="I4653" s="236">
        <v>10</v>
      </c>
      <c r="J4653" s="186" t="s">
        <v>33</v>
      </c>
      <c r="K4653" s="269">
        <v>2000000</v>
      </c>
      <c r="L4653" s="270">
        <v>1</v>
      </c>
      <c r="M4653" s="208"/>
      <c r="N4653" s="372"/>
      <c r="O4653" s="431"/>
      <c r="P4653" s="166"/>
      <c r="Q4653" s="166"/>
    </row>
    <row r="4654" spans="1:17" ht="49.5" customHeight="1" x14ac:dyDescent="0.2">
      <c r="A4654" s="208" t="s">
        <v>7138</v>
      </c>
      <c r="B4654" s="208" t="s">
        <v>7138</v>
      </c>
      <c r="C4654" s="208" t="s">
        <v>7145</v>
      </c>
      <c r="D4654" s="209" t="s">
        <v>7316</v>
      </c>
      <c r="E4654" s="186" t="s">
        <v>855</v>
      </c>
      <c r="F4654" s="209" t="s">
        <v>3725</v>
      </c>
      <c r="G4654" s="186">
        <v>78102203</v>
      </c>
      <c r="H4654" s="229" t="s">
        <v>7319</v>
      </c>
      <c r="I4654" s="236">
        <v>10</v>
      </c>
      <c r="J4654" s="186" t="s">
        <v>33</v>
      </c>
      <c r="K4654" s="269">
        <v>500000</v>
      </c>
      <c r="L4654" s="270">
        <v>1</v>
      </c>
      <c r="M4654" s="208"/>
      <c r="N4654" s="372"/>
      <c r="O4654" s="431"/>
      <c r="P4654" s="166"/>
      <c r="Q4654" s="166"/>
    </row>
    <row r="4655" spans="1:17" ht="49.5" customHeight="1" x14ac:dyDescent="0.2">
      <c r="A4655" s="208" t="s">
        <v>7138</v>
      </c>
      <c r="B4655" s="208" t="s">
        <v>7138</v>
      </c>
      <c r="C4655" s="208" t="s">
        <v>7157</v>
      </c>
      <c r="D4655" s="209" t="s">
        <v>7305</v>
      </c>
      <c r="E4655" s="186" t="s">
        <v>2983</v>
      </c>
      <c r="F4655" s="209" t="s">
        <v>7320</v>
      </c>
      <c r="G4655" s="186">
        <v>83101800</v>
      </c>
      <c r="H4655" s="229" t="s">
        <v>7321</v>
      </c>
      <c r="I4655" s="236">
        <v>10</v>
      </c>
      <c r="J4655" s="186" t="s">
        <v>33</v>
      </c>
      <c r="K4655" s="269">
        <v>1444000000</v>
      </c>
      <c r="L4655" s="270">
        <v>1</v>
      </c>
      <c r="M4655" s="208"/>
      <c r="N4655" s="372"/>
      <c r="O4655" s="431"/>
      <c r="P4655" s="166"/>
      <c r="Q4655" s="166"/>
    </row>
    <row r="4656" spans="1:17" ht="49.5" customHeight="1" x14ac:dyDescent="0.2">
      <c r="A4656" s="208" t="s">
        <v>7138</v>
      </c>
      <c r="B4656" s="208" t="s">
        <v>7169</v>
      </c>
      <c r="C4656" s="208" t="s">
        <v>4565</v>
      </c>
      <c r="D4656" s="209" t="s">
        <v>7305</v>
      </c>
      <c r="E4656" s="186" t="s">
        <v>2983</v>
      </c>
      <c r="F4656" s="209" t="s">
        <v>7320</v>
      </c>
      <c r="G4656" s="186">
        <v>83101800</v>
      </c>
      <c r="H4656" s="229" t="s">
        <v>7322</v>
      </c>
      <c r="I4656" s="236">
        <v>10</v>
      </c>
      <c r="J4656" s="186" t="s">
        <v>33</v>
      </c>
      <c r="K4656" s="269">
        <v>90000000</v>
      </c>
      <c r="L4656" s="270">
        <v>1</v>
      </c>
      <c r="M4656" s="208"/>
      <c r="N4656" s="372"/>
      <c r="O4656" s="431"/>
      <c r="P4656" s="166"/>
      <c r="Q4656" s="166"/>
    </row>
    <row r="4657" spans="1:17" ht="49.5" customHeight="1" x14ac:dyDescent="0.2">
      <c r="A4657" s="208" t="s">
        <v>7138</v>
      </c>
      <c r="B4657" s="208" t="s">
        <v>7144</v>
      </c>
      <c r="C4657" s="208" t="s">
        <v>7145</v>
      </c>
      <c r="D4657" s="209" t="s">
        <v>7305</v>
      </c>
      <c r="E4657" s="186" t="s">
        <v>2983</v>
      </c>
      <c r="F4657" s="209" t="s">
        <v>7320</v>
      </c>
      <c r="G4657" s="186">
        <v>83101800</v>
      </c>
      <c r="H4657" s="229" t="s">
        <v>7323</v>
      </c>
      <c r="I4657" s="236">
        <v>10</v>
      </c>
      <c r="J4657" s="186" t="s">
        <v>33</v>
      </c>
      <c r="K4657" s="269">
        <v>2000000000</v>
      </c>
      <c r="L4657" s="270">
        <v>1</v>
      </c>
      <c r="M4657" s="208"/>
      <c r="N4657" s="372"/>
      <c r="O4657" s="431"/>
      <c r="P4657" s="166"/>
      <c r="Q4657" s="166"/>
    </row>
    <row r="4658" spans="1:17" ht="49.5" customHeight="1" x14ac:dyDescent="0.2">
      <c r="A4658" s="208" t="s">
        <v>7138</v>
      </c>
      <c r="B4658" s="208" t="s">
        <v>7324</v>
      </c>
      <c r="C4658" s="208" t="s">
        <v>7325</v>
      </c>
      <c r="D4658" s="209" t="s">
        <v>7305</v>
      </c>
      <c r="E4658" s="186" t="s">
        <v>2983</v>
      </c>
      <c r="F4658" s="209" t="s">
        <v>7320</v>
      </c>
      <c r="G4658" s="186">
        <v>83101800</v>
      </c>
      <c r="H4658" s="229" t="s">
        <v>7326</v>
      </c>
      <c r="I4658" s="236">
        <v>10</v>
      </c>
      <c r="J4658" s="186" t="s">
        <v>33</v>
      </c>
      <c r="K4658" s="269">
        <v>260000000</v>
      </c>
      <c r="L4658" s="270">
        <v>1</v>
      </c>
      <c r="M4658" s="208"/>
      <c r="N4658" s="372"/>
      <c r="O4658" s="431"/>
      <c r="P4658" s="166"/>
      <c r="Q4658" s="166"/>
    </row>
    <row r="4659" spans="1:17" ht="49.5" customHeight="1" x14ac:dyDescent="0.2">
      <c r="A4659" s="208" t="s">
        <v>7138</v>
      </c>
      <c r="B4659" s="208" t="s">
        <v>7327</v>
      </c>
      <c r="C4659" s="208" t="s">
        <v>3745</v>
      </c>
      <c r="D4659" s="209" t="s">
        <v>7305</v>
      </c>
      <c r="E4659" s="186" t="s">
        <v>2983</v>
      </c>
      <c r="F4659" s="209" t="s">
        <v>7320</v>
      </c>
      <c r="G4659" s="186">
        <v>83101800</v>
      </c>
      <c r="H4659" s="229" t="s">
        <v>7328</v>
      </c>
      <c r="I4659" s="236">
        <v>10</v>
      </c>
      <c r="J4659" s="186" t="s">
        <v>33</v>
      </c>
      <c r="K4659" s="269">
        <v>4000000</v>
      </c>
      <c r="L4659" s="270">
        <v>1</v>
      </c>
      <c r="M4659" s="208"/>
      <c r="N4659" s="372"/>
      <c r="O4659" s="431"/>
      <c r="P4659" s="166"/>
      <c r="Q4659" s="166"/>
    </row>
    <row r="4660" spans="1:17" ht="49.5" customHeight="1" x14ac:dyDescent="0.2">
      <c r="A4660" s="208" t="s">
        <v>7138</v>
      </c>
      <c r="B4660" s="208" t="s">
        <v>7138</v>
      </c>
      <c r="C4660" s="208" t="s">
        <v>7157</v>
      </c>
      <c r="D4660" s="209" t="s">
        <v>7305</v>
      </c>
      <c r="E4660" s="186" t="s">
        <v>3174</v>
      </c>
      <c r="F4660" s="209" t="s">
        <v>7329</v>
      </c>
      <c r="G4660" s="186">
        <v>83101500</v>
      </c>
      <c r="H4660" s="229" t="s">
        <v>7330</v>
      </c>
      <c r="I4660" s="236">
        <v>10</v>
      </c>
      <c r="J4660" s="186" t="s">
        <v>33</v>
      </c>
      <c r="K4660" s="269">
        <v>60000000</v>
      </c>
      <c r="L4660" s="270">
        <v>1</v>
      </c>
      <c r="M4660" s="208"/>
      <c r="N4660" s="372"/>
      <c r="O4660" s="431"/>
      <c r="P4660" s="166"/>
      <c r="Q4660" s="166"/>
    </row>
    <row r="4661" spans="1:17" ht="49.5" customHeight="1" x14ac:dyDescent="0.2">
      <c r="A4661" s="208" t="s">
        <v>7138</v>
      </c>
      <c r="B4661" s="208" t="s">
        <v>7144</v>
      </c>
      <c r="C4661" s="208" t="s">
        <v>7145</v>
      </c>
      <c r="D4661" s="209" t="s">
        <v>7305</v>
      </c>
      <c r="E4661" s="186" t="s">
        <v>3174</v>
      </c>
      <c r="F4661" s="209" t="s">
        <v>7329</v>
      </c>
      <c r="G4661" s="186">
        <v>83101500</v>
      </c>
      <c r="H4661" s="229" t="s">
        <v>7331</v>
      </c>
      <c r="I4661" s="236">
        <v>10</v>
      </c>
      <c r="J4661" s="186" t="s">
        <v>33</v>
      </c>
      <c r="K4661" s="269">
        <v>90000000</v>
      </c>
      <c r="L4661" s="270">
        <v>1</v>
      </c>
      <c r="M4661" s="208"/>
      <c r="N4661" s="372"/>
      <c r="O4661" s="431"/>
      <c r="P4661" s="166"/>
      <c r="Q4661" s="166"/>
    </row>
    <row r="4662" spans="1:17" ht="49.5" customHeight="1" x14ac:dyDescent="0.2">
      <c r="A4662" s="208" t="s">
        <v>7138</v>
      </c>
      <c r="B4662" s="208" t="s">
        <v>7169</v>
      </c>
      <c r="C4662" s="208" t="s">
        <v>4565</v>
      </c>
      <c r="D4662" s="209" t="s">
        <v>7305</v>
      </c>
      <c r="E4662" s="186" t="s">
        <v>3174</v>
      </c>
      <c r="F4662" s="209" t="s">
        <v>7329</v>
      </c>
      <c r="G4662" s="186">
        <v>83101500</v>
      </c>
      <c r="H4662" s="229" t="s">
        <v>7332</v>
      </c>
      <c r="I4662" s="236">
        <v>10</v>
      </c>
      <c r="J4662" s="186" t="s">
        <v>33</v>
      </c>
      <c r="K4662" s="269">
        <v>10000000</v>
      </c>
      <c r="L4662" s="270">
        <v>1</v>
      </c>
      <c r="M4662" s="208"/>
      <c r="N4662" s="372"/>
      <c r="O4662" s="431"/>
      <c r="P4662" s="166"/>
      <c r="Q4662" s="166"/>
    </row>
    <row r="4663" spans="1:17" ht="49.5" customHeight="1" x14ac:dyDescent="0.2">
      <c r="A4663" s="208" t="s">
        <v>7138</v>
      </c>
      <c r="B4663" s="208" t="s">
        <v>7138</v>
      </c>
      <c r="C4663" s="208" t="s">
        <v>7157</v>
      </c>
      <c r="D4663" s="209" t="s">
        <v>7333</v>
      </c>
      <c r="E4663" s="186" t="s">
        <v>862</v>
      </c>
      <c r="F4663" s="209" t="s">
        <v>7334</v>
      </c>
      <c r="G4663" s="186">
        <v>84131600</v>
      </c>
      <c r="H4663" s="229" t="s">
        <v>7335</v>
      </c>
      <c r="I4663" s="236">
        <v>10</v>
      </c>
      <c r="J4663" s="186" t="s">
        <v>230</v>
      </c>
      <c r="K4663" s="269">
        <v>200000000</v>
      </c>
      <c r="L4663" s="270">
        <v>1</v>
      </c>
      <c r="M4663" s="208"/>
      <c r="N4663" s="372"/>
      <c r="O4663" s="431"/>
      <c r="P4663" s="166"/>
      <c r="Q4663" s="166"/>
    </row>
    <row r="4664" spans="1:17" ht="49.5" customHeight="1" x14ac:dyDescent="0.2">
      <c r="A4664" s="208" t="s">
        <v>7138</v>
      </c>
      <c r="B4664" s="208" t="s">
        <v>7138</v>
      </c>
      <c r="C4664" s="208" t="s">
        <v>7157</v>
      </c>
      <c r="D4664" s="209" t="s">
        <v>7333</v>
      </c>
      <c r="E4664" s="186" t="s">
        <v>862</v>
      </c>
      <c r="F4664" s="209" t="s">
        <v>7334</v>
      </c>
      <c r="G4664" s="186">
        <v>84131600</v>
      </c>
      <c r="H4664" s="229" t="s">
        <v>7336</v>
      </c>
      <c r="I4664" s="236">
        <v>10</v>
      </c>
      <c r="J4664" s="186" t="s">
        <v>33</v>
      </c>
      <c r="K4664" s="269">
        <v>199750000</v>
      </c>
      <c r="L4664" s="270">
        <v>1</v>
      </c>
      <c r="M4664" s="208"/>
      <c r="N4664" s="372"/>
      <c r="O4664" s="431"/>
      <c r="P4664" s="166"/>
      <c r="Q4664" s="166"/>
    </row>
    <row r="4665" spans="1:17" ht="49.5" customHeight="1" x14ac:dyDescent="0.2">
      <c r="A4665" s="208" t="s">
        <v>7138</v>
      </c>
      <c r="B4665" s="208" t="s">
        <v>7138</v>
      </c>
      <c r="C4665" s="208" t="s">
        <v>7157</v>
      </c>
      <c r="D4665" s="209" t="s">
        <v>7333</v>
      </c>
      <c r="E4665" s="186" t="s">
        <v>862</v>
      </c>
      <c r="F4665" s="209" t="s">
        <v>7334</v>
      </c>
      <c r="G4665" s="186">
        <v>84131600</v>
      </c>
      <c r="H4665" s="229" t="s">
        <v>7337</v>
      </c>
      <c r="I4665" s="236">
        <v>10</v>
      </c>
      <c r="J4665" s="186" t="s">
        <v>33</v>
      </c>
      <c r="K4665" s="269">
        <v>35250000</v>
      </c>
      <c r="L4665" s="270">
        <v>1</v>
      </c>
      <c r="M4665" s="208"/>
      <c r="N4665" s="372"/>
      <c r="O4665" s="431"/>
      <c r="P4665" s="166"/>
      <c r="Q4665" s="166"/>
    </row>
    <row r="4666" spans="1:17" ht="49.5" customHeight="1" x14ac:dyDescent="0.2">
      <c r="A4666" s="208" t="s">
        <v>7138</v>
      </c>
      <c r="B4666" s="208" t="s">
        <v>7144</v>
      </c>
      <c r="C4666" s="208" t="s">
        <v>7145</v>
      </c>
      <c r="D4666" s="209" t="s">
        <v>7338</v>
      </c>
      <c r="E4666" s="186" t="s">
        <v>862</v>
      </c>
      <c r="F4666" s="209" t="s">
        <v>7334</v>
      </c>
      <c r="G4666" s="186">
        <v>84131600</v>
      </c>
      <c r="H4666" s="229" t="s">
        <v>7339</v>
      </c>
      <c r="I4666" s="236">
        <v>10</v>
      </c>
      <c r="J4666" s="186" t="s">
        <v>230</v>
      </c>
      <c r="K4666" s="269">
        <v>122000000</v>
      </c>
      <c r="L4666" s="270">
        <v>1</v>
      </c>
      <c r="M4666" s="208"/>
      <c r="N4666" s="372"/>
      <c r="O4666" s="431"/>
      <c r="P4666" s="166"/>
      <c r="Q4666" s="166"/>
    </row>
    <row r="4667" spans="1:17" ht="49.5" customHeight="1" x14ac:dyDescent="0.2">
      <c r="A4667" s="208" t="s">
        <v>7138</v>
      </c>
      <c r="B4667" s="208" t="s">
        <v>7144</v>
      </c>
      <c r="C4667" s="208" t="s">
        <v>7145</v>
      </c>
      <c r="D4667" s="209" t="s">
        <v>7338</v>
      </c>
      <c r="E4667" s="186" t="s">
        <v>862</v>
      </c>
      <c r="F4667" s="209" t="s">
        <v>7334</v>
      </c>
      <c r="G4667" s="186">
        <v>84131600</v>
      </c>
      <c r="H4667" s="229" t="s">
        <v>7340</v>
      </c>
      <c r="I4667" s="236">
        <v>10</v>
      </c>
      <c r="J4667" s="186" t="s">
        <v>33</v>
      </c>
      <c r="K4667" s="269">
        <v>94500000</v>
      </c>
      <c r="L4667" s="270">
        <v>1</v>
      </c>
      <c r="M4667" s="208"/>
      <c r="N4667" s="372"/>
      <c r="O4667" s="431"/>
      <c r="P4667" s="166"/>
      <c r="Q4667" s="166"/>
    </row>
    <row r="4668" spans="1:17" ht="49.5" customHeight="1" x14ac:dyDescent="0.2">
      <c r="A4668" s="208" t="s">
        <v>7138</v>
      </c>
      <c r="B4668" s="208" t="s">
        <v>7144</v>
      </c>
      <c r="C4668" s="208" t="s">
        <v>7145</v>
      </c>
      <c r="D4668" s="209" t="s">
        <v>7338</v>
      </c>
      <c r="E4668" s="186" t="s">
        <v>862</v>
      </c>
      <c r="F4668" s="209" t="s">
        <v>7334</v>
      </c>
      <c r="G4668" s="186">
        <v>84131600</v>
      </c>
      <c r="H4668" s="229" t="s">
        <v>7341</v>
      </c>
      <c r="I4668" s="236">
        <v>10</v>
      </c>
      <c r="J4668" s="186" t="s">
        <v>33</v>
      </c>
      <c r="K4668" s="269">
        <v>31500000</v>
      </c>
      <c r="L4668" s="270">
        <v>1</v>
      </c>
      <c r="M4668" s="208"/>
      <c r="N4668" s="372"/>
      <c r="O4668" s="431"/>
      <c r="P4668" s="166"/>
      <c r="Q4668" s="166"/>
    </row>
    <row r="4669" spans="1:17" ht="49.5" customHeight="1" x14ac:dyDescent="0.2">
      <c r="A4669" s="208" t="s">
        <v>7138</v>
      </c>
      <c r="B4669" s="208" t="s">
        <v>7144</v>
      </c>
      <c r="C4669" s="208" t="s">
        <v>7145</v>
      </c>
      <c r="D4669" s="209" t="s">
        <v>7342</v>
      </c>
      <c r="E4669" s="186" t="s">
        <v>865</v>
      </c>
      <c r="F4669" s="209" t="s">
        <v>866</v>
      </c>
      <c r="G4669" s="186">
        <v>80131500</v>
      </c>
      <c r="H4669" s="229" t="s">
        <v>7343</v>
      </c>
      <c r="I4669" s="236">
        <v>10</v>
      </c>
      <c r="J4669" s="186" t="s">
        <v>230</v>
      </c>
      <c r="K4669" s="269">
        <v>340876086.83999997</v>
      </c>
      <c r="L4669" s="270">
        <v>6</v>
      </c>
      <c r="M4669" s="208"/>
      <c r="N4669" s="372"/>
      <c r="O4669" s="431"/>
      <c r="P4669" s="166"/>
      <c r="Q4669" s="166"/>
    </row>
    <row r="4670" spans="1:17" ht="49.5" customHeight="1" x14ac:dyDescent="0.2">
      <c r="A4670" s="208" t="s">
        <v>7138</v>
      </c>
      <c r="B4670" s="208" t="s">
        <v>7144</v>
      </c>
      <c r="C4670" s="208" t="s">
        <v>7145</v>
      </c>
      <c r="D4670" s="209" t="s">
        <v>7342</v>
      </c>
      <c r="E4670" s="186" t="s">
        <v>865</v>
      </c>
      <c r="F4670" s="209" t="s">
        <v>866</v>
      </c>
      <c r="G4670" s="186">
        <v>80131500</v>
      </c>
      <c r="H4670" s="229" t="s">
        <v>7344</v>
      </c>
      <c r="I4670" s="236">
        <v>10</v>
      </c>
      <c r="J4670" s="186" t="s">
        <v>33</v>
      </c>
      <c r="K4670" s="269">
        <v>284069927.63333333</v>
      </c>
      <c r="L4670" s="270">
        <v>5</v>
      </c>
      <c r="M4670" s="208"/>
      <c r="N4670" s="372"/>
      <c r="O4670" s="431"/>
      <c r="P4670" s="166"/>
      <c r="Q4670" s="166"/>
    </row>
    <row r="4671" spans="1:17" ht="49.5" customHeight="1" x14ac:dyDescent="0.2">
      <c r="A4671" s="208" t="s">
        <v>7138</v>
      </c>
      <c r="B4671" s="208" t="s">
        <v>7144</v>
      </c>
      <c r="C4671" s="208" t="s">
        <v>7145</v>
      </c>
      <c r="D4671" s="209" t="s">
        <v>7342</v>
      </c>
      <c r="E4671" s="186" t="s">
        <v>865</v>
      </c>
      <c r="F4671" s="209" t="s">
        <v>866</v>
      </c>
      <c r="G4671" s="186">
        <v>80131500</v>
      </c>
      <c r="H4671" s="229" t="s">
        <v>7345</v>
      </c>
      <c r="I4671" s="236">
        <v>10</v>
      </c>
      <c r="J4671" s="186" t="s">
        <v>33</v>
      </c>
      <c r="K4671" s="269">
        <v>56813985.526666671</v>
      </c>
      <c r="L4671" s="270">
        <v>1</v>
      </c>
      <c r="M4671" s="208"/>
      <c r="N4671" s="372"/>
      <c r="O4671" s="431"/>
      <c r="P4671" s="166"/>
      <c r="Q4671" s="166"/>
    </row>
    <row r="4672" spans="1:17" ht="49.5" customHeight="1" x14ac:dyDescent="0.2">
      <c r="A4672" s="208" t="s">
        <v>7138</v>
      </c>
      <c r="B4672" s="208" t="s">
        <v>7139</v>
      </c>
      <c r="C4672" s="208" t="s">
        <v>484</v>
      </c>
      <c r="D4672" s="209" t="s">
        <v>7140</v>
      </c>
      <c r="E4672" s="186" t="s">
        <v>869</v>
      </c>
      <c r="F4672" s="209" t="s">
        <v>7346</v>
      </c>
      <c r="G4672" s="186" t="s">
        <v>871</v>
      </c>
      <c r="H4672" s="229" t="s">
        <v>7347</v>
      </c>
      <c r="I4672" s="236">
        <v>16</v>
      </c>
      <c r="J4672" s="186" t="s">
        <v>33</v>
      </c>
      <c r="K4672" s="269">
        <v>63085000</v>
      </c>
      <c r="L4672" s="270">
        <v>1</v>
      </c>
      <c r="M4672" s="208"/>
      <c r="N4672" s="372"/>
      <c r="O4672" s="431"/>
      <c r="P4672" s="166"/>
      <c r="Q4672" s="166"/>
    </row>
    <row r="4673" spans="1:17" ht="49.5" customHeight="1" x14ac:dyDescent="0.2">
      <c r="A4673" s="208" t="s">
        <v>7138</v>
      </c>
      <c r="B4673" s="208" t="s">
        <v>7139</v>
      </c>
      <c r="C4673" s="208" t="s">
        <v>484</v>
      </c>
      <c r="D4673" s="209" t="s">
        <v>7140</v>
      </c>
      <c r="E4673" s="186" t="s">
        <v>869</v>
      </c>
      <c r="F4673" s="209" t="s">
        <v>7346</v>
      </c>
      <c r="G4673" s="186" t="s">
        <v>871</v>
      </c>
      <c r="H4673" s="229" t="s">
        <v>7348</v>
      </c>
      <c r="I4673" s="236">
        <v>16</v>
      </c>
      <c r="J4673" s="186" t="s">
        <v>33</v>
      </c>
      <c r="K4673" s="269">
        <v>63085000</v>
      </c>
      <c r="L4673" s="270">
        <v>1</v>
      </c>
      <c r="M4673" s="208"/>
      <c r="N4673" s="372"/>
      <c r="O4673" s="431"/>
      <c r="P4673" s="166"/>
      <c r="Q4673" s="166"/>
    </row>
    <row r="4674" spans="1:17" ht="49.5" customHeight="1" x14ac:dyDescent="0.2">
      <c r="A4674" s="208" t="s">
        <v>7138</v>
      </c>
      <c r="B4674" s="208" t="s">
        <v>7138</v>
      </c>
      <c r="C4674" s="208" t="s">
        <v>7157</v>
      </c>
      <c r="D4674" s="209" t="s">
        <v>7349</v>
      </c>
      <c r="E4674" s="186" t="s">
        <v>874</v>
      </c>
      <c r="F4674" s="209" t="s">
        <v>371</v>
      </c>
      <c r="G4674" s="186">
        <v>76111500</v>
      </c>
      <c r="H4674" s="229" t="s">
        <v>7350</v>
      </c>
      <c r="I4674" s="236">
        <v>10</v>
      </c>
      <c r="J4674" s="186" t="s">
        <v>230</v>
      </c>
      <c r="K4674" s="269">
        <v>106625150.48999999</v>
      </c>
      <c r="L4674" s="270">
        <v>1</v>
      </c>
      <c r="M4674" s="208"/>
      <c r="N4674" s="372"/>
      <c r="O4674" s="431"/>
      <c r="P4674" s="166"/>
      <c r="Q4674" s="166"/>
    </row>
    <row r="4675" spans="1:17" ht="49.5" customHeight="1" x14ac:dyDescent="0.2">
      <c r="A4675" s="208" t="s">
        <v>7138</v>
      </c>
      <c r="B4675" s="208" t="s">
        <v>7138</v>
      </c>
      <c r="C4675" s="208" t="s">
        <v>7157</v>
      </c>
      <c r="D4675" s="209" t="s">
        <v>7349</v>
      </c>
      <c r="E4675" s="186" t="s">
        <v>874</v>
      </c>
      <c r="F4675" s="209" t="s">
        <v>371</v>
      </c>
      <c r="G4675" s="186">
        <v>76111500</v>
      </c>
      <c r="H4675" s="229" t="s">
        <v>7351</v>
      </c>
      <c r="I4675" s="236">
        <v>10</v>
      </c>
      <c r="J4675" s="186" t="s">
        <v>33</v>
      </c>
      <c r="K4675" s="269">
        <v>66374849.510000005</v>
      </c>
      <c r="L4675" s="270">
        <v>1</v>
      </c>
      <c r="M4675" s="208"/>
      <c r="N4675" s="372"/>
      <c r="O4675" s="431"/>
      <c r="P4675" s="166"/>
      <c r="Q4675" s="166"/>
    </row>
    <row r="4676" spans="1:17" ht="49.5" customHeight="1" x14ac:dyDescent="0.2">
      <c r="A4676" s="208" t="s">
        <v>7138</v>
      </c>
      <c r="B4676" s="208" t="s">
        <v>7138</v>
      </c>
      <c r="C4676" s="208" t="s">
        <v>7157</v>
      </c>
      <c r="D4676" s="209" t="s">
        <v>7349</v>
      </c>
      <c r="E4676" s="186" t="s">
        <v>874</v>
      </c>
      <c r="F4676" s="209" t="s">
        <v>371</v>
      </c>
      <c r="G4676" s="186">
        <v>76111500</v>
      </c>
      <c r="H4676" s="229" t="s">
        <v>7352</v>
      </c>
      <c r="I4676" s="236">
        <v>10</v>
      </c>
      <c r="J4676" s="186" t="s">
        <v>33</v>
      </c>
      <c r="K4676" s="269">
        <v>12000000</v>
      </c>
      <c r="L4676" s="270">
        <v>1</v>
      </c>
      <c r="M4676" s="208"/>
      <c r="N4676" s="372"/>
      <c r="O4676" s="431"/>
      <c r="P4676" s="166"/>
      <c r="Q4676" s="166"/>
    </row>
    <row r="4677" spans="1:17" ht="49.5" customHeight="1" x14ac:dyDescent="0.2">
      <c r="A4677" s="208" t="s">
        <v>7138</v>
      </c>
      <c r="B4677" s="208" t="s">
        <v>7138</v>
      </c>
      <c r="C4677" s="208" t="s">
        <v>7157</v>
      </c>
      <c r="D4677" s="209" t="s">
        <v>7353</v>
      </c>
      <c r="E4677" s="186" t="s">
        <v>874</v>
      </c>
      <c r="F4677" s="209" t="s">
        <v>371</v>
      </c>
      <c r="G4677" s="186">
        <v>72102103</v>
      </c>
      <c r="H4677" s="229" t="s">
        <v>7354</v>
      </c>
      <c r="I4677" s="236">
        <v>10</v>
      </c>
      <c r="J4677" s="186" t="s">
        <v>33</v>
      </c>
      <c r="K4677" s="269">
        <v>50000000</v>
      </c>
      <c r="L4677" s="270">
        <v>1</v>
      </c>
      <c r="M4677" s="208"/>
      <c r="N4677" s="372"/>
      <c r="O4677" s="431"/>
      <c r="P4677" s="166"/>
      <c r="Q4677" s="166"/>
    </row>
    <row r="4678" spans="1:17" ht="49.5" customHeight="1" x14ac:dyDescent="0.2">
      <c r="A4678" s="208" t="s">
        <v>7138</v>
      </c>
      <c r="B4678" s="208" t="s">
        <v>7138</v>
      </c>
      <c r="C4678" s="208" t="s">
        <v>7157</v>
      </c>
      <c r="D4678" s="209" t="s">
        <v>7353</v>
      </c>
      <c r="E4678" s="186" t="s">
        <v>874</v>
      </c>
      <c r="F4678" s="209" t="s">
        <v>371</v>
      </c>
      <c r="G4678" s="186" t="s">
        <v>7355</v>
      </c>
      <c r="H4678" s="229" t="s">
        <v>7356</v>
      </c>
      <c r="I4678" s="236">
        <v>10</v>
      </c>
      <c r="J4678" s="186" t="s">
        <v>33</v>
      </c>
      <c r="K4678" s="269">
        <v>18000000</v>
      </c>
      <c r="L4678" s="270">
        <v>1</v>
      </c>
      <c r="M4678" s="208"/>
      <c r="N4678" s="372"/>
      <c r="O4678" s="431"/>
      <c r="P4678" s="166"/>
      <c r="Q4678" s="166"/>
    </row>
    <row r="4679" spans="1:17" ht="49.5" customHeight="1" x14ac:dyDescent="0.2">
      <c r="A4679" s="208" t="s">
        <v>7138</v>
      </c>
      <c r="B4679" s="208" t="s">
        <v>7144</v>
      </c>
      <c r="C4679" s="208" t="s">
        <v>7145</v>
      </c>
      <c r="D4679" s="209" t="s">
        <v>7146</v>
      </c>
      <c r="E4679" s="186" t="s">
        <v>874</v>
      </c>
      <c r="F4679" s="209" t="s">
        <v>371</v>
      </c>
      <c r="G4679" s="186">
        <v>76111500</v>
      </c>
      <c r="H4679" s="229" t="s">
        <v>7357</v>
      </c>
      <c r="I4679" s="236">
        <v>10</v>
      </c>
      <c r="J4679" s="186" t="s">
        <v>230</v>
      </c>
      <c r="K4679" s="269">
        <v>109985918.72</v>
      </c>
      <c r="L4679" s="270">
        <v>1</v>
      </c>
      <c r="M4679" s="208"/>
      <c r="N4679" s="372"/>
      <c r="O4679" s="431"/>
      <c r="P4679" s="166"/>
      <c r="Q4679" s="166"/>
    </row>
    <row r="4680" spans="1:17" ht="49.5" customHeight="1" x14ac:dyDescent="0.2">
      <c r="A4680" s="208" t="s">
        <v>7138</v>
      </c>
      <c r="B4680" s="208" t="s">
        <v>7144</v>
      </c>
      <c r="C4680" s="208" t="s">
        <v>7145</v>
      </c>
      <c r="D4680" s="209" t="s">
        <v>7146</v>
      </c>
      <c r="E4680" s="186" t="s">
        <v>874</v>
      </c>
      <c r="F4680" s="209" t="s">
        <v>371</v>
      </c>
      <c r="G4680" s="186">
        <v>76111500</v>
      </c>
      <c r="H4680" s="229" t="s">
        <v>7358</v>
      </c>
      <c r="I4680" s="236">
        <v>10</v>
      </c>
      <c r="J4680" s="186" t="s">
        <v>33</v>
      </c>
      <c r="K4680" s="269">
        <v>125164081.28</v>
      </c>
      <c r="L4680" s="270">
        <v>1</v>
      </c>
      <c r="M4680" s="208"/>
      <c r="N4680" s="372"/>
      <c r="O4680" s="431"/>
      <c r="P4680" s="166"/>
      <c r="Q4680" s="166"/>
    </row>
    <row r="4681" spans="1:17" ht="49.5" customHeight="1" x14ac:dyDescent="0.2">
      <c r="A4681" s="208" t="s">
        <v>7138</v>
      </c>
      <c r="B4681" s="208" t="s">
        <v>7144</v>
      </c>
      <c r="C4681" s="208" t="s">
        <v>7145</v>
      </c>
      <c r="D4681" s="209" t="s">
        <v>7146</v>
      </c>
      <c r="E4681" s="186" t="s">
        <v>874</v>
      </c>
      <c r="F4681" s="209" t="s">
        <v>371</v>
      </c>
      <c r="G4681" s="186">
        <v>76111500</v>
      </c>
      <c r="H4681" s="229" t="s">
        <v>7359</v>
      </c>
      <c r="I4681" s="236">
        <v>10</v>
      </c>
      <c r="J4681" s="186" t="s">
        <v>33</v>
      </c>
      <c r="K4681" s="269">
        <v>19050000</v>
      </c>
      <c r="L4681" s="270">
        <v>1</v>
      </c>
      <c r="M4681" s="208"/>
      <c r="N4681" s="372"/>
      <c r="O4681" s="431"/>
      <c r="P4681" s="166"/>
      <c r="Q4681" s="166"/>
    </row>
    <row r="4682" spans="1:17" ht="49.5" customHeight="1" x14ac:dyDescent="0.2">
      <c r="A4682" s="208" t="s">
        <v>7138</v>
      </c>
      <c r="B4682" s="208" t="s">
        <v>7144</v>
      </c>
      <c r="C4682" s="208" t="s">
        <v>7145</v>
      </c>
      <c r="D4682" s="209" t="s">
        <v>7360</v>
      </c>
      <c r="E4682" s="186" t="s">
        <v>874</v>
      </c>
      <c r="F4682" s="209" t="s">
        <v>371</v>
      </c>
      <c r="G4682" s="186">
        <v>72102103</v>
      </c>
      <c r="H4682" s="229" t="s">
        <v>7361</v>
      </c>
      <c r="I4682" s="236">
        <v>10</v>
      </c>
      <c r="J4682" s="186" t="s">
        <v>33</v>
      </c>
      <c r="K4682" s="269">
        <v>37710000</v>
      </c>
      <c r="L4682" s="270">
        <v>1</v>
      </c>
      <c r="M4682" s="208"/>
      <c r="N4682" s="372"/>
      <c r="O4682" s="431"/>
      <c r="P4682" s="166"/>
      <c r="Q4682" s="166"/>
    </row>
    <row r="4683" spans="1:17" ht="49.5" customHeight="1" x14ac:dyDescent="0.2">
      <c r="A4683" s="208" t="s">
        <v>7138</v>
      </c>
      <c r="B4683" s="208" t="s">
        <v>7324</v>
      </c>
      <c r="C4683" s="208" t="s">
        <v>7325</v>
      </c>
      <c r="D4683" s="209" t="s">
        <v>7146</v>
      </c>
      <c r="E4683" s="186" t="s">
        <v>874</v>
      </c>
      <c r="F4683" s="209" t="s">
        <v>371</v>
      </c>
      <c r="G4683" s="186">
        <v>76111500</v>
      </c>
      <c r="H4683" s="229" t="s">
        <v>7362</v>
      </c>
      <c r="I4683" s="236">
        <v>10</v>
      </c>
      <c r="J4683" s="186" t="s">
        <v>230</v>
      </c>
      <c r="K4683" s="269">
        <v>20316997.390000001</v>
      </c>
      <c r="L4683" s="270">
        <v>1</v>
      </c>
      <c r="M4683" s="208"/>
      <c r="N4683" s="372"/>
      <c r="O4683" s="431"/>
      <c r="P4683" s="166"/>
      <c r="Q4683" s="166"/>
    </row>
    <row r="4684" spans="1:17" ht="49.5" customHeight="1" x14ac:dyDescent="0.2">
      <c r="A4684" s="208" t="s">
        <v>7138</v>
      </c>
      <c r="B4684" s="208" t="s">
        <v>7324</v>
      </c>
      <c r="C4684" s="208" t="s">
        <v>7325</v>
      </c>
      <c r="D4684" s="209" t="s">
        <v>7146</v>
      </c>
      <c r="E4684" s="186" t="s">
        <v>874</v>
      </c>
      <c r="F4684" s="209" t="s">
        <v>371</v>
      </c>
      <c r="G4684" s="186">
        <v>76111500</v>
      </c>
      <c r="H4684" s="229" t="s">
        <v>7363</v>
      </c>
      <c r="I4684" s="236">
        <v>10</v>
      </c>
      <c r="J4684" s="186" t="s">
        <v>33</v>
      </c>
      <c r="K4684" s="269">
        <v>15583002.609999999</v>
      </c>
      <c r="L4684" s="270">
        <v>1</v>
      </c>
      <c r="M4684" s="208"/>
      <c r="N4684" s="372"/>
      <c r="O4684" s="431"/>
      <c r="P4684" s="166"/>
      <c r="Q4684" s="166"/>
    </row>
    <row r="4685" spans="1:17" ht="49.5" customHeight="1" x14ac:dyDescent="0.2">
      <c r="A4685" s="208" t="s">
        <v>7138</v>
      </c>
      <c r="B4685" s="208" t="s">
        <v>7324</v>
      </c>
      <c r="C4685" s="208" t="s">
        <v>7325</v>
      </c>
      <c r="D4685" s="209" t="s">
        <v>7146</v>
      </c>
      <c r="E4685" s="186" t="s">
        <v>874</v>
      </c>
      <c r="F4685" s="209" t="s">
        <v>371</v>
      </c>
      <c r="G4685" s="186">
        <v>76111500</v>
      </c>
      <c r="H4685" s="229" t="s">
        <v>7364</v>
      </c>
      <c r="I4685" s="236">
        <v>10</v>
      </c>
      <c r="J4685" s="186" t="s">
        <v>33</v>
      </c>
      <c r="K4685" s="269">
        <v>4500000</v>
      </c>
      <c r="L4685" s="270">
        <v>1</v>
      </c>
      <c r="M4685" s="208"/>
      <c r="N4685" s="372"/>
      <c r="O4685" s="431"/>
      <c r="P4685" s="166"/>
      <c r="Q4685" s="166"/>
    </row>
    <row r="4686" spans="1:17" ht="49.5" customHeight="1" x14ac:dyDescent="0.2">
      <c r="A4686" s="208" t="s">
        <v>7138</v>
      </c>
      <c r="B4686" s="208" t="s">
        <v>7169</v>
      </c>
      <c r="C4686" s="208" t="s">
        <v>4565</v>
      </c>
      <c r="D4686" s="209" t="s">
        <v>7365</v>
      </c>
      <c r="E4686" s="186" t="s">
        <v>874</v>
      </c>
      <c r="F4686" s="209" t="s">
        <v>371</v>
      </c>
      <c r="G4686" s="186">
        <v>76111500</v>
      </c>
      <c r="H4686" s="229" t="s">
        <v>7366</v>
      </c>
      <c r="I4686" s="236">
        <v>16</v>
      </c>
      <c r="J4686" s="186" t="s">
        <v>33</v>
      </c>
      <c r="K4686" s="269">
        <v>57560277.369999997</v>
      </c>
      <c r="L4686" s="270">
        <v>1</v>
      </c>
      <c r="M4686" s="208"/>
      <c r="N4686" s="372"/>
      <c r="O4686" s="431"/>
      <c r="P4686" s="166"/>
      <c r="Q4686" s="166"/>
    </row>
    <row r="4687" spans="1:17" ht="49.5" customHeight="1" x14ac:dyDescent="0.2">
      <c r="A4687" s="208" t="s">
        <v>7138</v>
      </c>
      <c r="B4687" s="208" t="s">
        <v>7169</v>
      </c>
      <c r="C4687" s="208" t="s">
        <v>4565</v>
      </c>
      <c r="D4687" s="209" t="s">
        <v>7365</v>
      </c>
      <c r="E4687" s="186" t="s">
        <v>874</v>
      </c>
      <c r="F4687" s="209" t="s">
        <v>371</v>
      </c>
      <c r="G4687" s="186">
        <v>76111500</v>
      </c>
      <c r="H4687" s="229" t="s">
        <v>7367</v>
      </c>
      <c r="I4687" s="236">
        <v>16</v>
      </c>
      <c r="J4687" s="186" t="s">
        <v>33</v>
      </c>
      <c r="K4687" s="269">
        <v>70073764.235499993</v>
      </c>
      <c r="L4687" s="270">
        <v>1</v>
      </c>
      <c r="M4687" s="208"/>
      <c r="N4687" s="372"/>
      <c r="O4687" s="431"/>
      <c r="P4687" s="166"/>
      <c r="Q4687" s="166"/>
    </row>
    <row r="4688" spans="1:17" ht="49.5" customHeight="1" x14ac:dyDescent="0.2">
      <c r="A4688" s="208" t="s">
        <v>7138</v>
      </c>
      <c r="B4688" s="208" t="s">
        <v>7169</v>
      </c>
      <c r="C4688" s="208" t="s">
        <v>4565</v>
      </c>
      <c r="D4688" s="209" t="s">
        <v>7365</v>
      </c>
      <c r="E4688" s="186" t="s">
        <v>874</v>
      </c>
      <c r="F4688" s="209" t="s">
        <v>371</v>
      </c>
      <c r="G4688" s="186">
        <v>76111500</v>
      </c>
      <c r="H4688" s="229" t="s">
        <v>7368</v>
      </c>
      <c r="I4688" s="236">
        <v>16</v>
      </c>
      <c r="J4688" s="186" t="s">
        <v>33</v>
      </c>
      <c r="K4688" s="269">
        <v>12365958.394499999</v>
      </c>
      <c r="L4688" s="270">
        <v>1</v>
      </c>
      <c r="M4688" s="208"/>
      <c r="N4688" s="372"/>
      <c r="O4688" s="431"/>
      <c r="P4688" s="166"/>
      <c r="Q4688" s="166"/>
    </row>
    <row r="4689" spans="1:17" ht="49.5" customHeight="1" x14ac:dyDescent="0.2">
      <c r="A4689" s="208" t="s">
        <v>7138</v>
      </c>
      <c r="B4689" s="208" t="s">
        <v>7310</v>
      </c>
      <c r="C4689" s="208" t="s">
        <v>484</v>
      </c>
      <c r="D4689" s="209" t="s">
        <v>7140</v>
      </c>
      <c r="E4689" s="186" t="s">
        <v>874</v>
      </c>
      <c r="F4689" s="209" t="s">
        <v>371</v>
      </c>
      <c r="G4689" s="186">
        <v>72154055</v>
      </c>
      <c r="H4689" s="229" t="s">
        <v>7369</v>
      </c>
      <c r="I4689" s="236">
        <v>10</v>
      </c>
      <c r="J4689" s="186" t="s">
        <v>33</v>
      </c>
      <c r="K4689" s="269">
        <v>830000</v>
      </c>
      <c r="L4689" s="270">
        <v>1</v>
      </c>
      <c r="M4689" s="208"/>
      <c r="N4689" s="372"/>
      <c r="O4689" s="431"/>
      <c r="P4689" s="166"/>
      <c r="Q4689" s="166"/>
    </row>
    <row r="4690" spans="1:17" ht="54.75" customHeight="1" x14ac:dyDescent="0.2">
      <c r="A4690" s="208" t="s">
        <v>7138</v>
      </c>
      <c r="B4690" s="208" t="s">
        <v>7138</v>
      </c>
      <c r="C4690" s="208" t="s">
        <v>7157</v>
      </c>
      <c r="D4690" s="209" t="s">
        <v>7370</v>
      </c>
      <c r="E4690" s="186" t="s">
        <v>880</v>
      </c>
      <c r="F4690" s="209" t="s">
        <v>374</v>
      </c>
      <c r="G4690" s="186" t="s">
        <v>7371</v>
      </c>
      <c r="H4690" s="229" t="s">
        <v>7372</v>
      </c>
      <c r="I4690" s="236">
        <v>10</v>
      </c>
      <c r="J4690" s="186" t="s">
        <v>230</v>
      </c>
      <c r="K4690" s="269">
        <v>52000000</v>
      </c>
      <c r="L4690" s="270">
        <v>1</v>
      </c>
      <c r="M4690" s="208"/>
      <c r="N4690" s="372"/>
      <c r="O4690" s="431"/>
      <c r="P4690" s="166"/>
      <c r="Q4690" s="166"/>
    </row>
    <row r="4691" spans="1:17" ht="54.75" customHeight="1" x14ac:dyDescent="0.2">
      <c r="A4691" s="208" t="s">
        <v>7138</v>
      </c>
      <c r="B4691" s="208" t="s">
        <v>7138</v>
      </c>
      <c r="C4691" s="208" t="s">
        <v>7157</v>
      </c>
      <c r="D4691" s="209" t="s">
        <v>7370</v>
      </c>
      <c r="E4691" s="186" t="s">
        <v>880</v>
      </c>
      <c r="F4691" s="209" t="s">
        <v>374</v>
      </c>
      <c r="G4691" s="186" t="s">
        <v>7371</v>
      </c>
      <c r="H4691" s="229" t="s">
        <v>7373</v>
      </c>
      <c r="I4691" s="236">
        <v>10</v>
      </c>
      <c r="J4691" s="186" t="s">
        <v>33</v>
      </c>
      <c r="K4691" s="269">
        <v>8000000</v>
      </c>
      <c r="L4691" s="270">
        <v>1</v>
      </c>
      <c r="M4691" s="208"/>
      <c r="N4691" s="372"/>
      <c r="O4691" s="431"/>
      <c r="P4691" s="166"/>
      <c r="Q4691" s="166"/>
    </row>
    <row r="4692" spans="1:17" ht="54.75" customHeight="1" x14ac:dyDescent="0.2">
      <c r="A4692" s="208" t="s">
        <v>7138</v>
      </c>
      <c r="B4692" s="208" t="s">
        <v>7144</v>
      </c>
      <c r="C4692" s="208" t="s">
        <v>7145</v>
      </c>
      <c r="D4692" s="209" t="s">
        <v>7374</v>
      </c>
      <c r="E4692" s="186" t="s">
        <v>880</v>
      </c>
      <c r="F4692" s="209" t="s">
        <v>374</v>
      </c>
      <c r="G4692" s="186" t="s">
        <v>7371</v>
      </c>
      <c r="H4692" s="229" t="s">
        <v>7375</v>
      </c>
      <c r="I4692" s="236">
        <v>10</v>
      </c>
      <c r="J4692" s="186" t="s">
        <v>230</v>
      </c>
      <c r="K4692" s="269">
        <v>48000000</v>
      </c>
      <c r="L4692" s="270">
        <v>1</v>
      </c>
      <c r="M4692" s="208"/>
      <c r="N4692" s="372"/>
      <c r="O4692" s="431"/>
      <c r="P4692" s="166"/>
      <c r="Q4692" s="166"/>
    </row>
    <row r="4693" spans="1:17" ht="54.75" customHeight="1" x14ac:dyDescent="0.2">
      <c r="A4693" s="208" t="s">
        <v>7138</v>
      </c>
      <c r="B4693" s="208" t="s">
        <v>7144</v>
      </c>
      <c r="C4693" s="208" t="s">
        <v>7145</v>
      </c>
      <c r="D4693" s="209" t="s">
        <v>7374</v>
      </c>
      <c r="E4693" s="186" t="s">
        <v>880</v>
      </c>
      <c r="F4693" s="209" t="s">
        <v>374</v>
      </c>
      <c r="G4693" s="186" t="s">
        <v>7371</v>
      </c>
      <c r="H4693" s="229" t="s">
        <v>7376</v>
      </c>
      <c r="I4693" s="236">
        <v>10</v>
      </c>
      <c r="J4693" s="186" t="s">
        <v>33</v>
      </c>
      <c r="K4693" s="269">
        <v>7000000</v>
      </c>
      <c r="L4693" s="270">
        <v>1</v>
      </c>
      <c r="M4693" s="208"/>
      <c r="N4693" s="372"/>
      <c r="O4693" s="431"/>
      <c r="P4693" s="166"/>
      <c r="Q4693" s="166"/>
    </row>
    <row r="4694" spans="1:17" ht="54.75" customHeight="1" x14ac:dyDescent="0.2">
      <c r="A4694" s="208" t="s">
        <v>7138</v>
      </c>
      <c r="B4694" s="208" t="s">
        <v>7138</v>
      </c>
      <c r="C4694" s="208" t="s">
        <v>7157</v>
      </c>
      <c r="D4694" s="209" t="s">
        <v>7377</v>
      </c>
      <c r="E4694" s="186" t="s">
        <v>880</v>
      </c>
      <c r="F4694" s="209" t="s">
        <v>374</v>
      </c>
      <c r="G4694" s="186">
        <v>78181500</v>
      </c>
      <c r="H4694" s="229" t="s">
        <v>7378</v>
      </c>
      <c r="I4694" s="236">
        <v>10</v>
      </c>
      <c r="J4694" s="186" t="s">
        <v>230</v>
      </c>
      <c r="K4694" s="269">
        <v>485000000</v>
      </c>
      <c r="L4694" s="270">
        <v>1</v>
      </c>
      <c r="M4694" s="208"/>
      <c r="N4694" s="372"/>
      <c r="O4694" s="431"/>
      <c r="P4694" s="166"/>
      <c r="Q4694" s="166"/>
    </row>
    <row r="4695" spans="1:17" ht="54.75" customHeight="1" x14ac:dyDescent="0.2">
      <c r="A4695" s="208" t="s">
        <v>7138</v>
      </c>
      <c r="B4695" s="208" t="s">
        <v>7138</v>
      </c>
      <c r="C4695" s="208" t="s">
        <v>7157</v>
      </c>
      <c r="D4695" s="209" t="s">
        <v>7377</v>
      </c>
      <c r="E4695" s="186" t="s">
        <v>880</v>
      </c>
      <c r="F4695" s="209" t="s">
        <v>374</v>
      </c>
      <c r="G4695" s="186">
        <v>78181500</v>
      </c>
      <c r="H4695" s="229" t="s">
        <v>7379</v>
      </c>
      <c r="I4695" s="236">
        <v>10</v>
      </c>
      <c r="J4695" s="186" t="s">
        <v>33</v>
      </c>
      <c r="K4695" s="269">
        <v>405000000</v>
      </c>
      <c r="L4695" s="270">
        <v>1</v>
      </c>
      <c r="M4695" s="208"/>
      <c r="N4695" s="372"/>
      <c r="O4695" s="431"/>
      <c r="P4695" s="166"/>
      <c r="Q4695" s="166"/>
    </row>
    <row r="4696" spans="1:17" ht="54.75" customHeight="1" x14ac:dyDescent="0.2">
      <c r="A4696" s="208" t="s">
        <v>7138</v>
      </c>
      <c r="B4696" s="208" t="s">
        <v>7138</v>
      </c>
      <c r="C4696" s="208" t="s">
        <v>7157</v>
      </c>
      <c r="D4696" s="209" t="s">
        <v>7377</v>
      </c>
      <c r="E4696" s="186" t="s">
        <v>880</v>
      </c>
      <c r="F4696" s="209" t="s">
        <v>374</v>
      </c>
      <c r="G4696" s="186">
        <v>78181500</v>
      </c>
      <c r="H4696" s="229" t="s">
        <v>7380</v>
      </c>
      <c r="I4696" s="236">
        <v>10</v>
      </c>
      <c r="J4696" s="186" t="s">
        <v>33</v>
      </c>
      <c r="K4696" s="269">
        <v>95000000</v>
      </c>
      <c r="L4696" s="270">
        <v>1</v>
      </c>
      <c r="M4696" s="208"/>
      <c r="N4696" s="372"/>
      <c r="O4696" s="431"/>
      <c r="P4696" s="166"/>
      <c r="Q4696" s="166"/>
    </row>
    <row r="4697" spans="1:17" ht="54.75" customHeight="1" x14ac:dyDescent="0.2">
      <c r="A4697" s="208" t="s">
        <v>7138</v>
      </c>
      <c r="B4697" s="208" t="s">
        <v>7138</v>
      </c>
      <c r="C4697" s="208" t="s">
        <v>7157</v>
      </c>
      <c r="D4697" s="209" t="s">
        <v>7377</v>
      </c>
      <c r="E4697" s="186" t="s">
        <v>880</v>
      </c>
      <c r="F4697" s="209" t="s">
        <v>374</v>
      </c>
      <c r="G4697" s="186">
        <v>78181500</v>
      </c>
      <c r="H4697" s="229" t="s">
        <v>7381</v>
      </c>
      <c r="I4697" s="236">
        <v>10</v>
      </c>
      <c r="J4697" s="186" t="s">
        <v>230</v>
      </c>
      <c r="K4697" s="269">
        <v>410000000</v>
      </c>
      <c r="L4697" s="270">
        <v>1</v>
      </c>
      <c r="M4697" s="208"/>
      <c r="N4697" s="372"/>
      <c r="O4697" s="431"/>
      <c r="P4697" s="166"/>
      <c r="Q4697" s="166"/>
    </row>
    <row r="4698" spans="1:17" ht="54.75" customHeight="1" x14ac:dyDescent="0.2">
      <c r="A4698" s="208" t="s">
        <v>7138</v>
      </c>
      <c r="B4698" s="208" t="s">
        <v>7138</v>
      </c>
      <c r="C4698" s="208" t="s">
        <v>7157</v>
      </c>
      <c r="D4698" s="209" t="s">
        <v>7377</v>
      </c>
      <c r="E4698" s="186" t="s">
        <v>880</v>
      </c>
      <c r="F4698" s="209" t="s">
        <v>374</v>
      </c>
      <c r="G4698" s="186">
        <v>78181500</v>
      </c>
      <c r="H4698" s="229" t="s">
        <v>7382</v>
      </c>
      <c r="I4698" s="236">
        <v>10</v>
      </c>
      <c r="J4698" s="186" t="s">
        <v>33</v>
      </c>
      <c r="K4698" s="269">
        <v>446394500</v>
      </c>
      <c r="L4698" s="270">
        <v>1</v>
      </c>
      <c r="M4698" s="208"/>
      <c r="N4698" s="372"/>
      <c r="O4698" s="431"/>
      <c r="P4698" s="166"/>
      <c r="Q4698" s="166"/>
    </row>
    <row r="4699" spans="1:17" ht="54.75" customHeight="1" x14ac:dyDescent="0.2">
      <c r="A4699" s="208" t="s">
        <v>7138</v>
      </c>
      <c r="B4699" s="208" t="s">
        <v>7138</v>
      </c>
      <c r="C4699" s="208" t="s">
        <v>7157</v>
      </c>
      <c r="D4699" s="209" t="s">
        <v>7377</v>
      </c>
      <c r="E4699" s="186" t="s">
        <v>880</v>
      </c>
      <c r="F4699" s="209" t="s">
        <v>374</v>
      </c>
      <c r="G4699" s="186">
        <v>78181500</v>
      </c>
      <c r="H4699" s="229" t="s">
        <v>7383</v>
      </c>
      <c r="I4699" s="236">
        <v>10</v>
      </c>
      <c r="J4699" s="186" t="s">
        <v>33</v>
      </c>
      <c r="K4699" s="269">
        <v>78775500</v>
      </c>
      <c r="L4699" s="270">
        <v>1</v>
      </c>
      <c r="M4699" s="208"/>
      <c r="N4699" s="372"/>
      <c r="O4699" s="431"/>
      <c r="P4699" s="166"/>
      <c r="Q4699" s="166"/>
    </row>
    <row r="4700" spans="1:17" ht="54.75" customHeight="1" x14ac:dyDescent="0.2">
      <c r="A4700" s="208" t="s">
        <v>7138</v>
      </c>
      <c r="B4700" s="208" t="s">
        <v>7236</v>
      </c>
      <c r="C4700" s="208" t="s">
        <v>4692</v>
      </c>
      <c r="D4700" s="209" t="s">
        <v>7377</v>
      </c>
      <c r="E4700" s="186" t="s">
        <v>880</v>
      </c>
      <c r="F4700" s="209" t="s">
        <v>374</v>
      </c>
      <c r="G4700" s="186">
        <v>78181500</v>
      </c>
      <c r="H4700" s="229" t="s">
        <v>7384</v>
      </c>
      <c r="I4700" s="236">
        <v>10</v>
      </c>
      <c r="J4700" s="186" t="s">
        <v>33</v>
      </c>
      <c r="K4700" s="269">
        <v>58260000</v>
      </c>
      <c r="L4700" s="270">
        <v>1</v>
      </c>
      <c r="M4700" s="208"/>
      <c r="N4700" s="372"/>
      <c r="O4700" s="431"/>
      <c r="P4700" s="166"/>
      <c r="Q4700" s="166"/>
    </row>
    <row r="4701" spans="1:17" ht="54.75" customHeight="1" x14ac:dyDescent="0.2">
      <c r="A4701" s="208" t="s">
        <v>7138</v>
      </c>
      <c r="B4701" s="208" t="s">
        <v>7236</v>
      </c>
      <c r="C4701" s="208" t="s">
        <v>4692</v>
      </c>
      <c r="D4701" s="209" t="s">
        <v>7377</v>
      </c>
      <c r="E4701" s="186" t="s">
        <v>880</v>
      </c>
      <c r="F4701" s="209" t="s">
        <v>374</v>
      </c>
      <c r="G4701" s="186">
        <v>78181500</v>
      </c>
      <c r="H4701" s="229" t="s">
        <v>7385</v>
      </c>
      <c r="I4701" s="236">
        <v>10</v>
      </c>
      <c r="J4701" s="186" t="s">
        <v>33</v>
      </c>
      <c r="K4701" s="269">
        <v>15000000</v>
      </c>
      <c r="L4701" s="270">
        <v>1</v>
      </c>
      <c r="M4701" s="208"/>
      <c r="N4701" s="372"/>
      <c r="O4701" s="431"/>
      <c r="P4701" s="166"/>
      <c r="Q4701" s="166"/>
    </row>
    <row r="4702" spans="1:17" ht="54.75" customHeight="1" x14ac:dyDescent="0.2">
      <c r="A4702" s="208" t="s">
        <v>7138</v>
      </c>
      <c r="B4702" s="208" t="s">
        <v>7236</v>
      </c>
      <c r="C4702" s="208" t="s">
        <v>4692</v>
      </c>
      <c r="D4702" s="209" t="s">
        <v>7377</v>
      </c>
      <c r="E4702" s="186" t="s">
        <v>880</v>
      </c>
      <c r="F4702" s="209" t="s">
        <v>374</v>
      </c>
      <c r="G4702" s="186">
        <v>78181500</v>
      </c>
      <c r="H4702" s="229" t="s">
        <v>7386</v>
      </c>
      <c r="I4702" s="236">
        <v>10</v>
      </c>
      <c r="J4702" s="186" t="s">
        <v>33</v>
      </c>
      <c r="K4702" s="269">
        <v>15000000</v>
      </c>
      <c r="L4702" s="270">
        <v>1</v>
      </c>
      <c r="M4702" s="208"/>
      <c r="N4702" s="372"/>
      <c r="O4702" s="431"/>
      <c r="P4702" s="166"/>
      <c r="Q4702" s="166"/>
    </row>
    <row r="4703" spans="1:17" ht="54.75" customHeight="1" x14ac:dyDescent="0.2">
      <c r="A4703" s="208" t="s">
        <v>7138</v>
      </c>
      <c r="B4703" s="208" t="s">
        <v>7144</v>
      </c>
      <c r="C4703" s="208" t="s">
        <v>7145</v>
      </c>
      <c r="D4703" s="209" t="s">
        <v>7387</v>
      </c>
      <c r="E4703" s="186" t="s">
        <v>880</v>
      </c>
      <c r="F4703" s="209" t="s">
        <v>374</v>
      </c>
      <c r="G4703" s="186">
        <v>78181500</v>
      </c>
      <c r="H4703" s="229" t="s">
        <v>7388</v>
      </c>
      <c r="I4703" s="236">
        <v>10</v>
      </c>
      <c r="J4703" s="186" t="s">
        <v>230</v>
      </c>
      <c r="K4703" s="269">
        <v>700000000</v>
      </c>
      <c r="L4703" s="270">
        <v>1</v>
      </c>
      <c r="M4703" s="208"/>
      <c r="N4703" s="372"/>
      <c r="O4703" s="431"/>
      <c r="P4703" s="166"/>
      <c r="Q4703" s="166"/>
    </row>
    <row r="4704" spans="1:17" ht="54.75" customHeight="1" x14ac:dyDescent="0.2">
      <c r="A4704" s="208" t="s">
        <v>7138</v>
      </c>
      <c r="B4704" s="208" t="s">
        <v>7144</v>
      </c>
      <c r="C4704" s="208" t="s">
        <v>7145</v>
      </c>
      <c r="D4704" s="209" t="s">
        <v>7387</v>
      </c>
      <c r="E4704" s="186" t="s">
        <v>880</v>
      </c>
      <c r="F4704" s="209" t="s">
        <v>374</v>
      </c>
      <c r="G4704" s="186">
        <v>78181500</v>
      </c>
      <c r="H4704" s="229" t="s">
        <v>7389</v>
      </c>
      <c r="I4704" s="236">
        <v>10</v>
      </c>
      <c r="J4704" s="186" t="s">
        <v>33</v>
      </c>
      <c r="K4704" s="269">
        <v>199380350</v>
      </c>
      <c r="L4704" s="270">
        <v>1</v>
      </c>
      <c r="M4704" s="208"/>
      <c r="N4704" s="372"/>
      <c r="O4704" s="431"/>
      <c r="P4704" s="166"/>
      <c r="Q4704" s="166"/>
    </row>
    <row r="4705" spans="1:17" ht="54.75" customHeight="1" x14ac:dyDescent="0.2">
      <c r="A4705" s="208" t="s">
        <v>7138</v>
      </c>
      <c r="B4705" s="208" t="s">
        <v>7144</v>
      </c>
      <c r="C4705" s="208" t="s">
        <v>7145</v>
      </c>
      <c r="D4705" s="209" t="s">
        <v>7387</v>
      </c>
      <c r="E4705" s="186" t="s">
        <v>880</v>
      </c>
      <c r="F4705" s="209" t="s">
        <v>374</v>
      </c>
      <c r="G4705" s="186">
        <v>78181500</v>
      </c>
      <c r="H4705" s="229" t="s">
        <v>7390</v>
      </c>
      <c r="I4705" s="236">
        <v>10</v>
      </c>
      <c r="J4705" s="186" t="s">
        <v>33</v>
      </c>
      <c r="K4705" s="269">
        <v>107358650</v>
      </c>
      <c r="L4705" s="270">
        <v>1</v>
      </c>
      <c r="M4705" s="208"/>
      <c r="N4705" s="372"/>
      <c r="O4705" s="431"/>
      <c r="P4705" s="166"/>
      <c r="Q4705" s="166"/>
    </row>
    <row r="4706" spans="1:17" ht="54.75" customHeight="1" x14ac:dyDescent="0.2">
      <c r="A4706" s="208" t="s">
        <v>7138</v>
      </c>
      <c r="B4706" s="208" t="s">
        <v>7144</v>
      </c>
      <c r="C4706" s="208" t="s">
        <v>7145</v>
      </c>
      <c r="D4706" s="209" t="s">
        <v>7387</v>
      </c>
      <c r="E4706" s="186" t="s">
        <v>880</v>
      </c>
      <c r="F4706" s="209" t="s">
        <v>374</v>
      </c>
      <c r="G4706" s="186">
        <v>78181500</v>
      </c>
      <c r="H4706" s="229" t="s">
        <v>7391</v>
      </c>
      <c r="I4706" s="236">
        <v>10</v>
      </c>
      <c r="J4706" s="186" t="s">
        <v>230</v>
      </c>
      <c r="K4706" s="269">
        <v>440000000</v>
      </c>
      <c r="L4706" s="270">
        <v>1</v>
      </c>
      <c r="M4706" s="208"/>
      <c r="N4706" s="372"/>
      <c r="O4706" s="431"/>
      <c r="P4706" s="166"/>
      <c r="Q4706" s="166"/>
    </row>
    <row r="4707" spans="1:17" ht="54.75" customHeight="1" x14ac:dyDescent="0.2">
      <c r="A4707" s="208" t="s">
        <v>7138</v>
      </c>
      <c r="B4707" s="208" t="s">
        <v>7144</v>
      </c>
      <c r="C4707" s="208" t="s">
        <v>7145</v>
      </c>
      <c r="D4707" s="209" t="s">
        <v>7387</v>
      </c>
      <c r="E4707" s="186" t="s">
        <v>880</v>
      </c>
      <c r="F4707" s="209" t="s">
        <v>374</v>
      </c>
      <c r="G4707" s="186">
        <v>78181500</v>
      </c>
      <c r="H4707" s="229" t="s">
        <v>7392</v>
      </c>
      <c r="I4707" s="236">
        <v>10</v>
      </c>
      <c r="J4707" s="186" t="s">
        <v>33</v>
      </c>
      <c r="K4707" s="269">
        <v>130000000</v>
      </c>
      <c r="L4707" s="270">
        <v>1</v>
      </c>
      <c r="M4707" s="208"/>
      <c r="N4707" s="372"/>
      <c r="O4707" s="431"/>
      <c r="P4707" s="166"/>
      <c r="Q4707" s="166"/>
    </row>
    <row r="4708" spans="1:17" ht="54.75" customHeight="1" x14ac:dyDescent="0.2">
      <c r="A4708" s="208" t="s">
        <v>7138</v>
      </c>
      <c r="B4708" s="208" t="s">
        <v>7144</v>
      </c>
      <c r="C4708" s="208" t="s">
        <v>7145</v>
      </c>
      <c r="D4708" s="209" t="s">
        <v>7387</v>
      </c>
      <c r="E4708" s="186" t="s">
        <v>880</v>
      </c>
      <c r="F4708" s="209" t="s">
        <v>374</v>
      </c>
      <c r="G4708" s="186">
        <v>78181500</v>
      </c>
      <c r="H4708" s="229" t="s">
        <v>7393</v>
      </c>
      <c r="I4708" s="236">
        <v>10</v>
      </c>
      <c r="J4708" s="186" t="s">
        <v>33</v>
      </c>
      <c r="K4708" s="269">
        <v>70000000</v>
      </c>
      <c r="L4708" s="270">
        <v>1</v>
      </c>
      <c r="M4708" s="208"/>
      <c r="N4708" s="372"/>
      <c r="O4708" s="431"/>
      <c r="P4708" s="166"/>
      <c r="Q4708" s="166"/>
    </row>
    <row r="4709" spans="1:17" ht="54.75" customHeight="1" x14ac:dyDescent="0.2">
      <c r="A4709" s="208" t="s">
        <v>7138</v>
      </c>
      <c r="B4709" s="208" t="s">
        <v>7324</v>
      </c>
      <c r="C4709" s="208" t="s">
        <v>7325</v>
      </c>
      <c r="D4709" s="209" t="s">
        <v>7387</v>
      </c>
      <c r="E4709" s="186" t="s">
        <v>880</v>
      </c>
      <c r="F4709" s="209" t="s">
        <v>374</v>
      </c>
      <c r="G4709" s="186">
        <v>78181500</v>
      </c>
      <c r="H4709" s="229" t="s">
        <v>7394</v>
      </c>
      <c r="I4709" s="236">
        <v>10</v>
      </c>
      <c r="J4709" s="186" t="s">
        <v>230</v>
      </c>
      <c r="K4709" s="269">
        <v>61400000</v>
      </c>
      <c r="L4709" s="270">
        <v>1</v>
      </c>
      <c r="M4709" s="208"/>
      <c r="N4709" s="372"/>
      <c r="O4709" s="431"/>
      <c r="P4709" s="166"/>
      <c r="Q4709" s="166"/>
    </row>
    <row r="4710" spans="1:17" ht="54.75" customHeight="1" x14ac:dyDescent="0.2">
      <c r="A4710" s="208" t="s">
        <v>7138</v>
      </c>
      <c r="B4710" s="208" t="s">
        <v>7324</v>
      </c>
      <c r="C4710" s="208" t="s">
        <v>7325</v>
      </c>
      <c r="D4710" s="209" t="s">
        <v>7387</v>
      </c>
      <c r="E4710" s="186" t="s">
        <v>880</v>
      </c>
      <c r="F4710" s="209" t="s">
        <v>374</v>
      </c>
      <c r="G4710" s="186">
        <v>78181500</v>
      </c>
      <c r="H4710" s="229" t="s">
        <v>7395</v>
      </c>
      <c r="I4710" s="236">
        <v>10</v>
      </c>
      <c r="J4710" s="186" t="s">
        <v>33</v>
      </c>
      <c r="K4710" s="269">
        <v>34000000</v>
      </c>
      <c r="L4710" s="270">
        <v>1</v>
      </c>
      <c r="M4710" s="208"/>
      <c r="N4710" s="372"/>
      <c r="O4710" s="431"/>
      <c r="P4710" s="166"/>
      <c r="Q4710" s="166"/>
    </row>
    <row r="4711" spans="1:17" ht="54.75" customHeight="1" x14ac:dyDescent="0.2">
      <c r="A4711" s="208" t="s">
        <v>7138</v>
      </c>
      <c r="B4711" s="208" t="s">
        <v>7324</v>
      </c>
      <c r="C4711" s="208" t="s">
        <v>7325</v>
      </c>
      <c r="D4711" s="209" t="s">
        <v>7387</v>
      </c>
      <c r="E4711" s="186" t="s">
        <v>880</v>
      </c>
      <c r="F4711" s="209" t="s">
        <v>374</v>
      </c>
      <c r="G4711" s="186">
        <v>78181500</v>
      </c>
      <c r="H4711" s="229" t="s">
        <v>7396</v>
      </c>
      <c r="I4711" s="236">
        <v>10</v>
      </c>
      <c r="J4711" s="186" t="s">
        <v>33</v>
      </c>
      <c r="K4711" s="269">
        <v>6000000</v>
      </c>
      <c r="L4711" s="270">
        <v>1</v>
      </c>
      <c r="M4711" s="208"/>
      <c r="N4711" s="372"/>
      <c r="O4711" s="431"/>
      <c r="P4711" s="166"/>
      <c r="Q4711" s="166"/>
    </row>
    <row r="4712" spans="1:17" ht="54.75" customHeight="1" x14ac:dyDescent="0.2">
      <c r="A4712" s="208" t="s">
        <v>7138</v>
      </c>
      <c r="B4712" s="208" t="s">
        <v>7324</v>
      </c>
      <c r="C4712" s="208" t="s">
        <v>7325</v>
      </c>
      <c r="D4712" s="209" t="s">
        <v>7387</v>
      </c>
      <c r="E4712" s="186" t="s">
        <v>880</v>
      </c>
      <c r="F4712" s="209" t="s">
        <v>374</v>
      </c>
      <c r="G4712" s="186">
        <v>78181500</v>
      </c>
      <c r="H4712" s="229" t="s">
        <v>7397</v>
      </c>
      <c r="I4712" s="236">
        <v>10</v>
      </c>
      <c r="J4712" s="186" t="s">
        <v>230</v>
      </c>
      <c r="K4712" s="269">
        <v>40800000</v>
      </c>
      <c r="L4712" s="270">
        <v>1</v>
      </c>
      <c r="M4712" s="208"/>
      <c r="N4712" s="372"/>
      <c r="O4712" s="431"/>
      <c r="P4712" s="166"/>
      <c r="Q4712" s="166"/>
    </row>
    <row r="4713" spans="1:17" ht="54.75" customHeight="1" x14ac:dyDescent="0.2">
      <c r="A4713" s="208" t="s">
        <v>7138</v>
      </c>
      <c r="B4713" s="208" t="s">
        <v>7324</v>
      </c>
      <c r="C4713" s="208" t="s">
        <v>7325</v>
      </c>
      <c r="D4713" s="209" t="s">
        <v>7387</v>
      </c>
      <c r="E4713" s="186" t="s">
        <v>880</v>
      </c>
      <c r="F4713" s="209" t="s">
        <v>374</v>
      </c>
      <c r="G4713" s="186">
        <v>78181500</v>
      </c>
      <c r="H4713" s="229" t="s">
        <v>7398</v>
      </c>
      <c r="I4713" s="236">
        <v>10</v>
      </c>
      <c r="J4713" s="186" t="s">
        <v>33</v>
      </c>
      <c r="K4713" s="269">
        <v>25500000</v>
      </c>
      <c r="L4713" s="270">
        <v>1</v>
      </c>
      <c r="M4713" s="208"/>
      <c r="N4713" s="372"/>
      <c r="O4713" s="431"/>
      <c r="P4713" s="166"/>
      <c r="Q4713" s="166"/>
    </row>
    <row r="4714" spans="1:17" ht="54.75" customHeight="1" x14ac:dyDescent="0.2">
      <c r="A4714" s="208" t="s">
        <v>7138</v>
      </c>
      <c r="B4714" s="208" t="s">
        <v>7324</v>
      </c>
      <c r="C4714" s="208" t="s">
        <v>7325</v>
      </c>
      <c r="D4714" s="209" t="s">
        <v>7387</v>
      </c>
      <c r="E4714" s="186" t="s">
        <v>880</v>
      </c>
      <c r="F4714" s="209" t="s">
        <v>374</v>
      </c>
      <c r="G4714" s="186">
        <v>78181500</v>
      </c>
      <c r="H4714" s="229" t="s">
        <v>7399</v>
      </c>
      <c r="I4714" s="236">
        <v>10</v>
      </c>
      <c r="J4714" s="186" t="s">
        <v>33</v>
      </c>
      <c r="K4714" s="269">
        <v>4500000</v>
      </c>
      <c r="L4714" s="270">
        <v>1</v>
      </c>
      <c r="M4714" s="208"/>
      <c r="N4714" s="372"/>
      <c r="O4714" s="431"/>
      <c r="P4714" s="166"/>
      <c r="Q4714" s="166"/>
    </row>
    <row r="4715" spans="1:17" ht="54.75" customHeight="1" x14ac:dyDescent="0.2">
      <c r="A4715" s="208" t="s">
        <v>7138</v>
      </c>
      <c r="B4715" s="208" t="s">
        <v>7327</v>
      </c>
      <c r="C4715" s="208" t="s">
        <v>3745</v>
      </c>
      <c r="D4715" s="209" t="s">
        <v>7387</v>
      </c>
      <c r="E4715" s="186" t="s">
        <v>880</v>
      </c>
      <c r="F4715" s="209" t="s">
        <v>374</v>
      </c>
      <c r="G4715" s="186">
        <v>78181500</v>
      </c>
      <c r="H4715" s="229" t="s">
        <v>7400</v>
      </c>
      <c r="I4715" s="236">
        <v>16</v>
      </c>
      <c r="J4715" s="186" t="s">
        <v>33</v>
      </c>
      <c r="K4715" s="269">
        <v>27350000</v>
      </c>
      <c r="L4715" s="270">
        <v>1</v>
      </c>
      <c r="M4715" s="208"/>
      <c r="N4715" s="372"/>
      <c r="O4715" s="431"/>
      <c r="P4715" s="166"/>
      <c r="Q4715" s="166"/>
    </row>
    <row r="4716" spans="1:17" ht="54.75" customHeight="1" x14ac:dyDescent="0.2">
      <c r="A4716" s="208" t="s">
        <v>7138</v>
      </c>
      <c r="B4716" s="208" t="s">
        <v>7138</v>
      </c>
      <c r="C4716" s="208" t="s">
        <v>7157</v>
      </c>
      <c r="D4716" s="209"/>
      <c r="E4716" s="186" t="s">
        <v>880</v>
      </c>
      <c r="F4716" s="209" t="s">
        <v>374</v>
      </c>
      <c r="G4716" s="186">
        <v>72101511</v>
      </c>
      <c r="H4716" s="229" t="s">
        <v>7401</v>
      </c>
      <c r="I4716" s="236">
        <v>10</v>
      </c>
      <c r="J4716" s="186" t="s">
        <v>230</v>
      </c>
      <c r="K4716" s="269">
        <v>32500000</v>
      </c>
      <c r="L4716" s="270">
        <v>1</v>
      </c>
      <c r="M4716" s="208"/>
      <c r="N4716" s="372"/>
      <c r="O4716" s="431"/>
      <c r="P4716" s="166"/>
      <c r="Q4716" s="166"/>
    </row>
    <row r="4717" spans="1:17" ht="54.75" customHeight="1" x14ac:dyDescent="0.2">
      <c r="A4717" s="208" t="s">
        <v>7138</v>
      </c>
      <c r="B4717" s="208" t="s">
        <v>7138</v>
      </c>
      <c r="C4717" s="208" t="s">
        <v>7157</v>
      </c>
      <c r="D4717" s="209"/>
      <c r="E4717" s="186" t="s">
        <v>880</v>
      </c>
      <c r="F4717" s="209" t="s">
        <v>374</v>
      </c>
      <c r="G4717" s="186">
        <v>72101511</v>
      </c>
      <c r="H4717" s="229" t="s">
        <v>7402</v>
      </c>
      <c r="I4717" s="236">
        <v>10</v>
      </c>
      <c r="J4717" s="186" t="s">
        <v>33</v>
      </c>
      <c r="K4717" s="269">
        <v>27625000</v>
      </c>
      <c r="L4717" s="270">
        <v>1</v>
      </c>
      <c r="M4717" s="208"/>
      <c r="N4717" s="372"/>
      <c r="O4717" s="431"/>
      <c r="P4717" s="166"/>
      <c r="Q4717" s="166"/>
    </row>
    <row r="4718" spans="1:17" ht="54.75" customHeight="1" x14ac:dyDescent="0.2">
      <c r="A4718" s="208" t="s">
        <v>7138</v>
      </c>
      <c r="B4718" s="208" t="s">
        <v>7138</v>
      </c>
      <c r="C4718" s="208" t="s">
        <v>7157</v>
      </c>
      <c r="D4718" s="209"/>
      <c r="E4718" s="186" t="s">
        <v>880</v>
      </c>
      <c r="F4718" s="209" t="s">
        <v>374</v>
      </c>
      <c r="G4718" s="186">
        <v>72101511</v>
      </c>
      <c r="H4718" s="229" t="s">
        <v>7403</v>
      </c>
      <c r="I4718" s="236">
        <v>10</v>
      </c>
      <c r="J4718" s="186" t="s">
        <v>33</v>
      </c>
      <c r="K4718" s="269">
        <v>4875000</v>
      </c>
      <c r="L4718" s="270">
        <v>1</v>
      </c>
      <c r="M4718" s="208"/>
      <c r="N4718" s="372"/>
      <c r="O4718" s="431"/>
      <c r="P4718" s="166"/>
      <c r="Q4718" s="166"/>
    </row>
    <row r="4719" spans="1:17" ht="54.75" customHeight="1" x14ac:dyDescent="0.2">
      <c r="A4719" s="208" t="s">
        <v>7138</v>
      </c>
      <c r="B4719" s="208" t="s">
        <v>7138</v>
      </c>
      <c r="C4719" s="208" t="s">
        <v>7157</v>
      </c>
      <c r="D4719" s="209" t="s">
        <v>7404</v>
      </c>
      <c r="E4719" s="186" t="s">
        <v>880</v>
      </c>
      <c r="F4719" s="209" t="s">
        <v>374</v>
      </c>
      <c r="G4719" s="186">
        <v>81141504</v>
      </c>
      <c r="H4719" s="229" t="s">
        <v>7405</v>
      </c>
      <c r="I4719" s="236">
        <v>10</v>
      </c>
      <c r="J4719" s="186" t="s">
        <v>33</v>
      </c>
      <c r="K4719" s="269">
        <v>5000000</v>
      </c>
      <c r="L4719" s="270">
        <v>1</v>
      </c>
      <c r="M4719" s="208"/>
      <c r="N4719" s="372"/>
      <c r="O4719" s="431"/>
      <c r="P4719" s="166"/>
      <c r="Q4719" s="166"/>
    </row>
    <row r="4720" spans="1:17" ht="54.75" customHeight="1" x14ac:dyDescent="0.2">
      <c r="A4720" s="208" t="s">
        <v>7138</v>
      </c>
      <c r="B4720" s="208" t="s">
        <v>7138</v>
      </c>
      <c r="C4720" s="208" t="s">
        <v>7157</v>
      </c>
      <c r="D4720" s="209" t="s">
        <v>7406</v>
      </c>
      <c r="E4720" s="186" t="s">
        <v>880</v>
      </c>
      <c r="F4720" s="209" t="s">
        <v>374</v>
      </c>
      <c r="G4720" s="186">
        <v>72151800</v>
      </c>
      <c r="H4720" s="229" t="s">
        <v>7407</v>
      </c>
      <c r="I4720" s="236">
        <v>10</v>
      </c>
      <c r="J4720" s="186" t="s">
        <v>33</v>
      </c>
      <c r="K4720" s="269">
        <v>25000000</v>
      </c>
      <c r="L4720" s="270">
        <v>1</v>
      </c>
      <c r="M4720" s="208"/>
      <c r="N4720" s="372"/>
      <c r="O4720" s="431"/>
      <c r="P4720" s="166"/>
      <c r="Q4720" s="166"/>
    </row>
    <row r="4721" spans="1:17" ht="54.75" customHeight="1" x14ac:dyDescent="0.2">
      <c r="A4721" s="208" t="s">
        <v>7138</v>
      </c>
      <c r="B4721" s="208" t="s">
        <v>7138</v>
      </c>
      <c r="C4721" s="208" t="s">
        <v>7157</v>
      </c>
      <c r="D4721" s="209" t="s">
        <v>7408</v>
      </c>
      <c r="E4721" s="186" t="s">
        <v>880</v>
      </c>
      <c r="F4721" s="209" t="s">
        <v>374</v>
      </c>
      <c r="G4721" s="186">
        <v>72101516</v>
      </c>
      <c r="H4721" s="229" t="s">
        <v>7409</v>
      </c>
      <c r="I4721" s="236">
        <v>10</v>
      </c>
      <c r="J4721" s="186" t="s">
        <v>33</v>
      </c>
      <c r="K4721" s="269">
        <v>8000000</v>
      </c>
      <c r="L4721" s="270">
        <v>1</v>
      </c>
      <c r="M4721" s="208"/>
      <c r="N4721" s="372"/>
      <c r="O4721" s="431"/>
      <c r="P4721" s="166"/>
      <c r="Q4721" s="166"/>
    </row>
    <row r="4722" spans="1:17" ht="54.75" customHeight="1" x14ac:dyDescent="0.2">
      <c r="A4722" s="208" t="s">
        <v>7138</v>
      </c>
      <c r="B4722" s="208" t="s">
        <v>7138</v>
      </c>
      <c r="C4722" s="208" t="s">
        <v>7157</v>
      </c>
      <c r="D4722" s="209" t="s">
        <v>7410</v>
      </c>
      <c r="E4722" s="186" t="s">
        <v>880</v>
      </c>
      <c r="F4722" s="209" t="s">
        <v>374</v>
      </c>
      <c r="G4722" s="186">
        <v>72154302</v>
      </c>
      <c r="H4722" s="229" t="s">
        <v>7411</v>
      </c>
      <c r="I4722" s="236">
        <v>10</v>
      </c>
      <c r="J4722" s="186" t="s">
        <v>33</v>
      </c>
      <c r="K4722" s="269">
        <v>7000000</v>
      </c>
      <c r="L4722" s="270">
        <v>1</v>
      </c>
      <c r="M4722" s="208"/>
      <c r="N4722" s="372"/>
      <c r="O4722" s="431"/>
      <c r="P4722" s="166"/>
      <c r="Q4722" s="166"/>
    </row>
    <row r="4723" spans="1:17" ht="54.75" customHeight="1" x14ac:dyDescent="0.2">
      <c r="A4723" s="208" t="s">
        <v>7138</v>
      </c>
      <c r="B4723" s="208" t="s">
        <v>7144</v>
      </c>
      <c r="C4723" s="208" t="s">
        <v>7145</v>
      </c>
      <c r="D4723" s="209" t="s">
        <v>7412</v>
      </c>
      <c r="E4723" s="186" t="s">
        <v>880</v>
      </c>
      <c r="F4723" s="209" t="s">
        <v>374</v>
      </c>
      <c r="G4723" s="186">
        <v>72101511</v>
      </c>
      <c r="H4723" s="229" t="s">
        <v>7413</v>
      </c>
      <c r="I4723" s="236">
        <v>10</v>
      </c>
      <c r="J4723" s="186" t="s">
        <v>230</v>
      </c>
      <c r="K4723" s="269">
        <v>30500000</v>
      </c>
      <c r="L4723" s="270">
        <v>1</v>
      </c>
      <c r="M4723" s="208"/>
      <c r="N4723" s="372"/>
      <c r="O4723" s="431"/>
      <c r="P4723" s="166"/>
      <c r="Q4723" s="166"/>
    </row>
    <row r="4724" spans="1:17" ht="54.75" customHeight="1" x14ac:dyDescent="0.2">
      <c r="A4724" s="208" t="s">
        <v>7138</v>
      </c>
      <c r="B4724" s="208" t="s">
        <v>7144</v>
      </c>
      <c r="C4724" s="208" t="s">
        <v>7145</v>
      </c>
      <c r="D4724" s="209" t="s">
        <v>7412</v>
      </c>
      <c r="E4724" s="186" t="s">
        <v>880</v>
      </c>
      <c r="F4724" s="209" t="s">
        <v>374</v>
      </c>
      <c r="G4724" s="186">
        <v>72101511</v>
      </c>
      <c r="H4724" s="229" t="s">
        <v>7414</v>
      </c>
      <c r="I4724" s="236">
        <v>10</v>
      </c>
      <c r="J4724" s="186" t="s">
        <v>33</v>
      </c>
      <c r="K4724" s="269">
        <v>24505000</v>
      </c>
      <c r="L4724" s="270">
        <v>1</v>
      </c>
      <c r="M4724" s="208"/>
      <c r="N4724" s="372"/>
      <c r="O4724" s="431"/>
      <c r="P4724" s="166"/>
      <c r="Q4724" s="166"/>
    </row>
    <row r="4725" spans="1:17" ht="54.75" customHeight="1" x14ac:dyDescent="0.2">
      <c r="A4725" s="208" t="s">
        <v>7138</v>
      </c>
      <c r="B4725" s="208" t="s">
        <v>7144</v>
      </c>
      <c r="C4725" s="208" t="s">
        <v>7145</v>
      </c>
      <c r="D4725" s="209" t="s">
        <v>7412</v>
      </c>
      <c r="E4725" s="186" t="s">
        <v>880</v>
      </c>
      <c r="F4725" s="209" t="s">
        <v>374</v>
      </c>
      <c r="G4725" s="186">
        <v>72101511</v>
      </c>
      <c r="H4725" s="229" t="s">
        <v>7415</v>
      </c>
      <c r="I4725" s="236">
        <v>10</v>
      </c>
      <c r="J4725" s="186" t="s">
        <v>33</v>
      </c>
      <c r="K4725" s="269">
        <v>5500000</v>
      </c>
      <c r="L4725" s="270">
        <v>1</v>
      </c>
      <c r="M4725" s="208"/>
      <c r="N4725" s="372"/>
      <c r="O4725" s="431"/>
      <c r="P4725" s="166"/>
      <c r="Q4725" s="166"/>
    </row>
    <row r="4726" spans="1:17" ht="54.75" customHeight="1" x14ac:dyDescent="0.2">
      <c r="A4726" s="208" t="s">
        <v>7138</v>
      </c>
      <c r="B4726" s="208" t="s">
        <v>7144</v>
      </c>
      <c r="C4726" s="208" t="s">
        <v>7145</v>
      </c>
      <c r="D4726" s="209" t="s">
        <v>7416</v>
      </c>
      <c r="E4726" s="186" t="s">
        <v>880</v>
      </c>
      <c r="F4726" s="209" t="s">
        <v>374</v>
      </c>
      <c r="G4726" s="186">
        <v>81141504</v>
      </c>
      <c r="H4726" s="229" t="s">
        <v>7417</v>
      </c>
      <c r="I4726" s="236">
        <v>10</v>
      </c>
      <c r="J4726" s="186" t="s">
        <v>33</v>
      </c>
      <c r="K4726" s="269">
        <v>6836000</v>
      </c>
      <c r="L4726" s="270">
        <v>1</v>
      </c>
      <c r="M4726" s="208"/>
      <c r="N4726" s="372"/>
      <c r="O4726" s="431"/>
      <c r="P4726" s="166"/>
      <c r="Q4726" s="166"/>
    </row>
    <row r="4727" spans="1:17" ht="54.75" customHeight="1" x14ac:dyDescent="0.2">
      <c r="A4727" s="208" t="s">
        <v>7138</v>
      </c>
      <c r="B4727" s="208" t="s">
        <v>7144</v>
      </c>
      <c r="C4727" s="208" t="s">
        <v>7145</v>
      </c>
      <c r="D4727" s="209" t="s">
        <v>7418</v>
      </c>
      <c r="E4727" s="186" t="s">
        <v>880</v>
      </c>
      <c r="F4727" s="209" t="s">
        <v>374</v>
      </c>
      <c r="G4727" s="186">
        <v>72101516</v>
      </c>
      <c r="H4727" s="229" t="s">
        <v>7419</v>
      </c>
      <c r="I4727" s="236">
        <v>10</v>
      </c>
      <c r="J4727" s="186" t="s">
        <v>33</v>
      </c>
      <c r="K4727" s="269">
        <v>10000000</v>
      </c>
      <c r="L4727" s="270">
        <v>1</v>
      </c>
      <c r="M4727" s="208"/>
      <c r="N4727" s="372"/>
      <c r="O4727" s="431"/>
      <c r="P4727" s="166"/>
      <c r="Q4727" s="166"/>
    </row>
    <row r="4728" spans="1:17" ht="54.75" customHeight="1" x14ac:dyDescent="0.2">
      <c r="A4728" s="208" t="s">
        <v>7138</v>
      </c>
      <c r="B4728" s="208" t="s">
        <v>7144</v>
      </c>
      <c r="C4728" s="208" t="s">
        <v>7145</v>
      </c>
      <c r="D4728" s="209" t="s">
        <v>7338</v>
      </c>
      <c r="E4728" s="186" t="s">
        <v>880</v>
      </c>
      <c r="F4728" s="209" t="s">
        <v>374</v>
      </c>
      <c r="G4728" s="186">
        <v>72154302</v>
      </c>
      <c r="H4728" s="229" t="s">
        <v>7420</v>
      </c>
      <c r="I4728" s="236">
        <v>10</v>
      </c>
      <c r="J4728" s="186" t="s">
        <v>33</v>
      </c>
      <c r="K4728" s="269">
        <v>15000000</v>
      </c>
      <c r="L4728" s="270">
        <v>1</v>
      </c>
      <c r="M4728" s="208"/>
      <c r="N4728" s="372"/>
      <c r="O4728" s="431"/>
      <c r="P4728" s="166"/>
      <c r="Q4728" s="166"/>
    </row>
    <row r="4729" spans="1:17" ht="54.75" customHeight="1" x14ac:dyDescent="0.2">
      <c r="A4729" s="208" t="s">
        <v>7138</v>
      </c>
      <c r="B4729" s="208" t="s">
        <v>7144</v>
      </c>
      <c r="C4729" s="208" t="s">
        <v>7145</v>
      </c>
      <c r="D4729" s="209" t="s">
        <v>7421</v>
      </c>
      <c r="E4729" s="186" t="s">
        <v>880</v>
      </c>
      <c r="F4729" s="209" t="s">
        <v>374</v>
      </c>
      <c r="G4729" s="186" t="s">
        <v>7422</v>
      </c>
      <c r="H4729" s="229" t="s">
        <v>7423</v>
      </c>
      <c r="I4729" s="236">
        <v>10</v>
      </c>
      <c r="J4729" s="186" t="s">
        <v>230</v>
      </c>
      <c r="K4729" s="269">
        <v>81100000</v>
      </c>
      <c r="L4729" s="270">
        <v>1</v>
      </c>
      <c r="M4729" s="208"/>
      <c r="N4729" s="372"/>
      <c r="O4729" s="431"/>
      <c r="P4729" s="166"/>
      <c r="Q4729" s="166"/>
    </row>
    <row r="4730" spans="1:17" ht="54.75" customHeight="1" x14ac:dyDescent="0.2">
      <c r="A4730" s="208" t="s">
        <v>7138</v>
      </c>
      <c r="B4730" s="208" t="s">
        <v>7144</v>
      </c>
      <c r="C4730" s="208" t="s">
        <v>7145</v>
      </c>
      <c r="D4730" s="209" t="s">
        <v>7421</v>
      </c>
      <c r="E4730" s="186" t="s">
        <v>880</v>
      </c>
      <c r="F4730" s="209" t="s">
        <v>374</v>
      </c>
      <c r="G4730" s="186" t="s">
        <v>7422</v>
      </c>
      <c r="H4730" s="229" t="s">
        <v>7424</v>
      </c>
      <c r="I4730" s="236">
        <v>10</v>
      </c>
      <c r="J4730" s="186" t="s">
        <v>33</v>
      </c>
      <c r="K4730" s="269">
        <v>59500000</v>
      </c>
      <c r="L4730" s="270">
        <v>1</v>
      </c>
      <c r="M4730" s="208"/>
      <c r="N4730" s="372"/>
      <c r="O4730" s="431"/>
      <c r="P4730" s="166"/>
      <c r="Q4730" s="166"/>
    </row>
    <row r="4731" spans="1:17" ht="54.75" customHeight="1" x14ac:dyDescent="0.2">
      <c r="A4731" s="208" t="s">
        <v>7138</v>
      </c>
      <c r="B4731" s="208" t="s">
        <v>7144</v>
      </c>
      <c r="C4731" s="208" t="s">
        <v>7145</v>
      </c>
      <c r="D4731" s="209" t="s">
        <v>7421</v>
      </c>
      <c r="E4731" s="186" t="s">
        <v>880</v>
      </c>
      <c r="F4731" s="209" t="s">
        <v>374</v>
      </c>
      <c r="G4731" s="186" t="s">
        <v>7422</v>
      </c>
      <c r="H4731" s="229" t="s">
        <v>7425</v>
      </c>
      <c r="I4731" s="236">
        <v>10</v>
      </c>
      <c r="J4731" s="186" t="s">
        <v>33</v>
      </c>
      <c r="K4731" s="269">
        <v>10500000</v>
      </c>
      <c r="L4731" s="270">
        <v>1</v>
      </c>
      <c r="M4731" s="208"/>
      <c r="N4731" s="372"/>
      <c r="O4731" s="431"/>
      <c r="P4731" s="166"/>
      <c r="Q4731" s="166"/>
    </row>
    <row r="4732" spans="1:17" ht="54.75" customHeight="1" x14ac:dyDescent="0.2">
      <c r="A4732" s="208" t="s">
        <v>7138</v>
      </c>
      <c r="B4732" s="208" t="s">
        <v>7169</v>
      </c>
      <c r="C4732" s="208" t="s">
        <v>4565</v>
      </c>
      <c r="D4732" s="209" t="s">
        <v>7215</v>
      </c>
      <c r="E4732" s="186" t="s">
        <v>880</v>
      </c>
      <c r="F4732" s="209" t="s">
        <v>374</v>
      </c>
      <c r="G4732" s="186">
        <v>72101511</v>
      </c>
      <c r="H4732" s="229" t="s">
        <v>7426</v>
      </c>
      <c r="I4732" s="236">
        <v>16</v>
      </c>
      <c r="J4732" s="186" t="s">
        <v>33</v>
      </c>
      <c r="K4732" s="269">
        <v>15000000</v>
      </c>
      <c r="L4732" s="270">
        <v>1</v>
      </c>
      <c r="M4732" s="208"/>
      <c r="N4732" s="372"/>
      <c r="O4732" s="431"/>
      <c r="P4732" s="166"/>
      <c r="Q4732" s="166"/>
    </row>
    <row r="4733" spans="1:17" ht="54.75" customHeight="1" x14ac:dyDescent="0.2">
      <c r="A4733" s="208" t="s">
        <v>7138</v>
      </c>
      <c r="B4733" s="208" t="s">
        <v>7169</v>
      </c>
      <c r="C4733" s="208" t="s">
        <v>4565</v>
      </c>
      <c r="D4733" s="209" t="s">
        <v>7215</v>
      </c>
      <c r="E4733" s="186" t="s">
        <v>880</v>
      </c>
      <c r="F4733" s="209" t="s">
        <v>374</v>
      </c>
      <c r="G4733" s="186">
        <v>72101516</v>
      </c>
      <c r="H4733" s="229" t="s">
        <v>7427</v>
      </c>
      <c r="I4733" s="236">
        <v>16</v>
      </c>
      <c r="J4733" s="186" t="s">
        <v>33</v>
      </c>
      <c r="K4733" s="269">
        <v>8000000</v>
      </c>
      <c r="L4733" s="270">
        <v>1</v>
      </c>
      <c r="M4733" s="208"/>
      <c r="N4733" s="372"/>
      <c r="O4733" s="431"/>
      <c r="P4733" s="166"/>
      <c r="Q4733" s="166"/>
    </row>
    <row r="4734" spans="1:17" ht="54.75" customHeight="1" x14ac:dyDescent="0.2">
      <c r="A4734" s="208" t="s">
        <v>7138</v>
      </c>
      <c r="B4734" s="208" t="s">
        <v>7169</v>
      </c>
      <c r="C4734" s="208" t="s">
        <v>4565</v>
      </c>
      <c r="D4734" s="209" t="s">
        <v>7215</v>
      </c>
      <c r="E4734" s="186" t="s">
        <v>880</v>
      </c>
      <c r="F4734" s="209" t="s">
        <v>374</v>
      </c>
      <c r="G4734" s="186">
        <v>73152108</v>
      </c>
      <c r="H4734" s="229" t="s">
        <v>7428</v>
      </c>
      <c r="I4734" s="236">
        <v>16</v>
      </c>
      <c r="J4734" s="186" t="s">
        <v>33</v>
      </c>
      <c r="K4734" s="269">
        <v>60000000</v>
      </c>
      <c r="L4734" s="270">
        <v>1</v>
      </c>
      <c r="M4734" s="208"/>
      <c r="N4734" s="372"/>
      <c r="O4734" s="431"/>
      <c r="P4734" s="166"/>
      <c r="Q4734" s="166"/>
    </row>
    <row r="4735" spans="1:17" ht="54.75" customHeight="1" x14ac:dyDescent="0.2">
      <c r="A4735" s="208" t="s">
        <v>7138</v>
      </c>
      <c r="B4735" s="208" t="s">
        <v>7169</v>
      </c>
      <c r="C4735" s="208" t="s">
        <v>4565</v>
      </c>
      <c r="D4735" s="209" t="s">
        <v>7215</v>
      </c>
      <c r="E4735" s="186" t="s">
        <v>880</v>
      </c>
      <c r="F4735" s="209" t="s">
        <v>374</v>
      </c>
      <c r="G4735" s="186">
        <v>73152108</v>
      </c>
      <c r="H4735" s="229" t="s">
        <v>7429</v>
      </c>
      <c r="I4735" s="236">
        <v>16</v>
      </c>
      <c r="J4735" s="186" t="s">
        <v>33</v>
      </c>
      <c r="K4735" s="269">
        <v>15000000</v>
      </c>
      <c r="L4735" s="270">
        <v>1</v>
      </c>
      <c r="M4735" s="208"/>
      <c r="N4735" s="372"/>
      <c r="O4735" s="431"/>
      <c r="P4735" s="166"/>
      <c r="Q4735" s="166"/>
    </row>
    <row r="4736" spans="1:17" ht="51" customHeight="1" x14ac:dyDescent="0.2">
      <c r="A4736" s="208" t="s">
        <v>7138</v>
      </c>
      <c r="B4736" s="208" t="s">
        <v>7138</v>
      </c>
      <c r="C4736" s="208" t="s">
        <v>7157</v>
      </c>
      <c r="D4736" s="209" t="s">
        <v>7430</v>
      </c>
      <c r="E4736" s="186" t="s">
        <v>932</v>
      </c>
      <c r="F4736" s="209" t="s">
        <v>933</v>
      </c>
      <c r="G4736" s="186" t="s">
        <v>1863</v>
      </c>
      <c r="H4736" s="229" t="s">
        <v>7431</v>
      </c>
      <c r="I4736" s="236">
        <v>10</v>
      </c>
      <c r="J4736" s="186" t="s">
        <v>230</v>
      </c>
      <c r="K4736" s="269">
        <v>27000000</v>
      </c>
      <c r="L4736" s="270">
        <v>1</v>
      </c>
      <c r="M4736" s="208"/>
      <c r="N4736" s="372"/>
      <c r="O4736" s="431"/>
      <c r="P4736" s="166"/>
      <c r="Q4736" s="166"/>
    </row>
    <row r="4737" spans="1:17" ht="51" customHeight="1" x14ac:dyDescent="0.2">
      <c r="A4737" s="208" t="s">
        <v>7138</v>
      </c>
      <c r="B4737" s="208" t="s">
        <v>7138</v>
      </c>
      <c r="C4737" s="208" t="s">
        <v>7157</v>
      </c>
      <c r="D4737" s="209" t="s">
        <v>7430</v>
      </c>
      <c r="E4737" s="186" t="s">
        <v>932</v>
      </c>
      <c r="F4737" s="209" t="s">
        <v>933</v>
      </c>
      <c r="G4737" s="186" t="s">
        <v>1863</v>
      </c>
      <c r="H4737" s="229" t="s">
        <v>7432</v>
      </c>
      <c r="I4737" s="236">
        <v>10</v>
      </c>
      <c r="J4737" s="186" t="s">
        <v>33</v>
      </c>
      <c r="K4737" s="269">
        <v>10175337.533</v>
      </c>
      <c r="L4737" s="270">
        <v>1</v>
      </c>
      <c r="M4737" s="208"/>
      <c r="N4737" s="372"/>
      <c r="O4737" s="431"/>
      <c r="P4737" s="166"/>
      <c r="Q4737" s="166"/>
    </row>
    <row r="4738" spans="1:17" ht="51" customHeight="1" x14ac:dyDescent="0.2">
      <c r="A4738" s="208" t="s">
        <v>7138</v>
      </c>
      <c r="B4738" s="208" t="s">
        <v>7138</v>
      </c>
      <c r="C4738" s="208" t="s">
        <v>7157</v>
      </c>
      <c r="D4738" s="209" t="s">
        <v>7430</v>
      </c>
      <c r="E4738" s="186" t="s">
        <v>932</v>
      </c>
      <c r="F4738" s="209" t="s">
        <v>933</v>
      </c>
      <c r="G4738" s="186" t="s">
        <v>1863</v>
      </c>
      <c r="H4738" s="229" t="s">
        <v>7433</v>
      </c>
      <c r="I4738" s="236">
        <v>10</v>
      </c>
      <c r="J4738" s="186" t="s">
        <v>33</v>
      </c>
      <c r="K4738" s="269">
        <v>5324662.4670000002</v>
      </c>
      <c r="L4738" s="270">
        <v>1</v>
      </c>
      <c r="M4738" s="208"/>
      <c r="N4738" s="372"/>
      <c r="O4738" s="431"/>
      <c r="P4738" s="166"/>
      <c r="Q4738" s="166"/>
    </row>
    <row r="4739" spans="1:17" ht="51" customHeight="1" x14ac:dyDescent="0.2">
      <c r="A4739" s="208" t="s">
        <v>7138</v>
      </c>
      <c r="B4739" s="208" t="s">
        <v>7144</v>
      </c>
      <c r="C4739" s="208" t="s">
        <v>7145</v>
      </c>
      <c r="D4739" s="209" t="s">
        <v>7434</v>
      </c>
      <c r="E4739" s="186" t="s">
        <v>932</v>
      </c>
      <c r="F4739" s="209" t="s">
        <v>933</v>
      </c>
      <c r="G4739" s="186" t="s">
        <v>1863</v>
      </c>
      <c r="H4739" s="229" t="s">
        <v>7435</v>
      </c>
      <c r="I4739" s="236">
        <v>10</v>
      </c>
      <c r="J4739" s="186" t="s">
        <v>230</v>
      </c>
      <c r="K4739" s="269">
        <v>70000000</v>
      </c>
      <c r="L4739" s="270">
        <v>1</v>
      </c>
      <c r="M4739" s="208"/>
      <c r="N4739" s="372"/>
      <c r="O4739" s="431"/>
      <c r="P4739" s="166"/>
      <c r="Q4739" s="166"/>
    </row>
    <row r="4740" spans="1:17" ht="54.75" customHeight="1" x14ac:dyDescent="0.2">
      <c r="A4740" s="208" t="s">
        <v>7138</v>
      </c>
      <c r="B4740" s="208" t="s">
        <v>7144</v>
      </c>
      <c r="C4740" s="208" t="s">
        <v>7145</v>
      </c>
      <c r="D4740" s="209" t="s">
        <v>7434</v>
      </c>
      <c r="E4740" s="186" t="s">
        <v>932</v>
      </c>
      <c r="F4740" s="209" t="s">
        <v>933</v>
      </c>
      <c r="G4740" s="186" t="s">
        <v>1863</v>
      </c>
      <c r="H4740" s="229" t="s">
        <v>7436</v>
      </c>
      <c r="I4740" s="236">
        <v>10</v>
      </c>
      <c r="J4740" s="186" t="s">
        <v>33</v>
      </c>
      <c r="K4740" s="269">
        <v>51850000</v>
      </c>
      <c r="L4740" s="270">
        <v>1</v>
      </c>
      <c r="M4740" s="208"/>
      <c r="N4740" s="372"/>
      <c r="O4740" s="431"/>
      <c r="P4740" s="166"/>
      <c r="Q4740" s="166"/>
    </row>
    <row r="4741" spans="1:17" ht="62.25" customHeight="1" x14ac:dyDescent="0.2">
      <c r="A4741" s="208" t="s">
        <v>7138</v>
      </c>
      <c r="B4741" s="208" t="s">
        <v>7144</v>
      </c>
      <c r="C4741" s="208" t="s">
        <v>7145</v>
      </c>
      <c r="D4741" s="209" t="s">
        <v>7434</v>
      </c>
      <c r="E4741" s="186" t="s">
        <v>932</v>
      </c>
      <c r="F4741" s="209" t="s">
        <v>933</v>
      </c>
      <c r="G4741" s="186" t="s">
        <v>1863</v>
      </c>
      <c r="H4741" s="229" t="s">
        <v>7437</v>
      </c>
      <c r="I4741" s="236">
        <v>10</v>
      </c>
      <c r="J4741" s="186" t="s">
        <v>230</v>
      </c>
      <c r="K4741" s="269">
        <v>9150000</v>
      </c>
      <c r="L4741" s="270">
        <v>1</v>
      </c>
      <c r="M4741" s="208"/>
      <c r="N4741" s="372"/>
      <c r="O4741" s="431"/>
      <c r="P4741" s="166"/>
      <c r="Q4741" s="166"/>
    </row>
    <row r="4742" spans="1:17" ht="62.25" customHeight="1" x14ac:dyDescent="0.2">
      <c r="A4742" s="208" t="s">
        <v>7138</v>
      </c>
      <c r="B4742" s="208" t="s">
        <v>7310</v>
      </c>
      <c r="C4742" s="208" t="s">
        <v>484</v>
      </c>
      <c r="D4742" s="209" t="s">
        <v>7140</v>
      </c>
      <c r="E4742" s="186" t="s">
        <v>932</v>
      </c>
      <c r="F4742" s="209" t="s">
        <v>933</v>
      </c>
      <c r="G4742" s="186" t="s">
        <v>1863</v>
      </c>
      <c r="H4742" s="229" t="s">
        <v>7438</v>
      </c>
      <c r="I4742" s="236">
        <v>16</v>
      </c>
      <c r="J4742" s="186" t="s">
        <v>33</v>
      </c>
      <c r="K4742" s="269">
        <v>6970000</v>
      </c>
      <c r="L4742" s="270">
        <v>1</v>
      </c>
      <c r="M4742" s="208"/>
      <c r="N4742" s="372"/>
      <c r="O4742" s="431"/>
      <c r="P4742" s="166"/>
      <c r="Q4742" s="166"/>
    </row>
    <row r="4743" spans="1:17" ht="68.25" customHeight="1" x14ac:dyDescent="0.2">
      <c r="A4743" s="208" t="s">
        <v>7138</v>
      </c>
      <c r="B4743" s="208" t="s">
        <v>7144</v>
      </c>
      <c r="C4743" s="208" t="s">
        <v>7145</v>
      </c>
      <c r="D4743" s="209" t="s">
        <v>7439</v>
      </c>
      <c r="E4743" s="186" t="s">
        <v>932</v>
      </c>
      <c r="F4743" s="209" t="s">
        <v>933</v>
      </c>
      <c r="G4743" s="186"/>
      <c r="H4743" s="229" t="s">
        <v>7440</v>
      </c>
      <c r="I4743" s="236">
        <v>10</v>
      </c>
      <c r="J4743" s="186" t="s">
        <v>33</v>
      </c>
      <c r="K4743" s="269">
        <v>10000000</v>
      </c>
      <c r="L4743" s="270">
        <v>1</v>
      </c>
      <c r="M4743" s="208"/>
      <c r="N4743" s="372"/>
      <c r="O4743" s="431"/>
      <c r="P4743" s="166"/>
      <c r="Q4743" s="166"/>
    </row>
    <row r="4744" spans="1:17" ht="42" customHeight="1" x14ac:dyDescent="0.2">
      <c r="A4744" s="208" t="s">
        <v>7138</v>
      </c>
      <c r="B4744" s="208" t="s">
        <v>7138</v>
      </c>
      <c r="C4744" s="208" t="s">
        <v>7157</v>
      </c>
      <c r="D4744" s="209" t="s">
        <v>7408</v>
      </c>
      <c r="E4744" s="186" t="s">
        <v>936</v>
      </c>
      <c r="F4744" s="209" t="s">
        <v>7441</v>
      </c>
      <c r="G4744" s="186">
        <v>83101500</v>
      </c>
      <c r="H4744" s="229" t="s">
        <v>7442</v>
      </c>
      <c r="I4744" s="236">
        <v>10</v>
      </c>
      <c r="J4744" s="186" t="s">
        <v>33</v>
      </c>
      <c r="K4744" s="269">
        <v>30000000</v>
      </c>
      <c r="L4744" s="270">
        <v>1</v>
      </c>
      <c r="M4744" s="208"/>
      <c r="N4744" s="372"/>
      <c r="O4744" s="431"/>
      <c r="P4744" s="166"/>
      <c r="Q4744" s="166"/>
    </row>
    <row r="4745" spans="1:17" ht="42" customHeight="1" x14ac:dyDescent="0.2">
      <c r="A4745" s="208" t="s">
        <v>7138</v>
      </c>
      <c r="B4745" s="208" t="s">
        <v>7138</v>
      </c>
      <c r="C4745" s="208" t="s">
        <v>7157</v>
      </c>
      <c r="D4745" s="209" t="s">
        <v>7305</v>
      </c>
      <c r="E4745" s="186" t="s">
        <v>936</v>
      </c>
      <c r="F4745" s="209" t="s">
        <v>7441</v>
      </c>
      <c r="G4745" s="186">
        <v>83101500</v>
      </c>
      <c r="H4745" s="229" t="s">
        <v>7443</v>
      </c>
      <c r="I4745" s="236">
        <v>10</v>
      </c>
      <c r="J4745" s="186" t="s">
        <v>33</v>
      </c>
      <c r="K4745" s="269">
        <v>70000000</v>
      </c>
      <c r="L4745" s="270">
        <v>1</v>
      </c>
      <c r="M4745" s="208"/>
      <c r="N4745" s="372"/>
      <c r="O4745" s="431"/>
      <c r="P4745" s="166"/>
      <c r="Q4745" s="166"/>
    </row>
    <row r="4746" spans="1:17" ht="42" customHeight="1" x14ac:dyDescent="0.2">
      <c r="A4746" s="208" t="s">
        <v>7138</v>
      </c>
      <c r="B4746" s="208" t="s">
        <v>7144</v>
      </c>
      <c r="C4746" s="208" t="s">
        <v>7145</v>
      </c>
      <c r="D4746" s="209" t="s">
        <v>7305</v>
      </c>
      <c r="E4746" s="186" t="s">
        <v>936</v>
      </c>
      <c r="F4746" s="209" t="s">
        <v>7441</v>
      </c>
      <c r="G4746" s="186">
        <v>83101500</v>
      </c>
      <c r="H4746" s="229" t="s">
        <v>7444</v>
      </c>
      <c r="I4746" s="236">
        <v>10</v>
      </c>
      <c r="J4746" s="186" t="s">
        <v>33</v>
      </c>
      <c r="K4746" s="269">
        <v>80000000</v>
      </c>
      <c r="L4746" s="270">
        <v>1</v>
      </c>
      <c r="M4746" s="208"/>
      <c r="N4746" s="372"/>
      <c r="O4746" s="431"/>
      <c r="P4746" s="166"/>
      <c r="Q4746" s="166"/>
    </row>
    <row r="4747" spans="1:17" ht="42" customHeight="1" x14ac:dyDescent="0.2">
      <c r="A4747" s="208" t="s">
        <v>7138</v>
      </c>
      <c r="B4747" s="208" t="s">
        <v>7324</v>
      </c>
      <c r="C4747" s="208" t="s">
        <v>7325</v>
      </c>
      <c r="D4747" s="209" t="s">
        <v>7305</v>
      </c>
      <c r="E4747" s="186" t="s">
        <v>936</v>
      </c>
      <c r="F4747" s="209" t="s">
        <v>7441</v>
      </c>
      <c r="G4747" s="186">
        <v>83101500</v>
      </c>
      <c r="H4747" s="229" t="s">
        <v>7445</v>
      </c>
      <c r="I4747" s="236">
        <v>10</v>
      </c>
      <c r="J4747" s="186" t="s">
        <v>33</v>
      </c>
      <c r="K4747" s="269">
        <v>12000000</v>
      </c>
      <c r="L4747" s="270">
        <v>1</v>
      </c>
      <c r="M4747" s="208"/>
      <c r="N4747" s="372"/>
      <c r="O4747" s="431"/>
      <c r="P4747" s="166"/>
      <c r="Q4747" s="166"/>
    </row>
    <row r="4748" spans="1:17" ht="42" customHeight="1" x14ac:dyDescent="0.2">
      <c r="A4748" s="208" t="s">
        <v>7138</v>
      </c>
      <c r="B4748" s="208" t="s">
        <v>7446</v>
      </c>
      <c r="C4748" s="208" t="s">
        <v>3745</v>
      </c>
      <c r="D4748" s="209" t="s">
        <v>7305</v>
      </c>
      <c r="E4748" s="186" t="s">
        <v>936</v>
      </c>
      <c r="F4748" s="209" t="s">
        <v>7441</v>
      </c>
      <c r="G4748" s="186">
        <v>83101500</v>
      </c>
      <c r="H4748" s="229" t="s">
        <v>7447</v>
      </c>
      <c r="I4748" s="236">
        <v>10</v>
      </c>
      <c r="J4748" s="186" t="s">
        <v>33</v>
      </c>
      <c r="K4748" s="269">
        <v>700000</v>
      </c>
      <c r="L4748" s="270">
        <v>1</v>
      </c>
      <c r="M4748" s="208"/>
      <c r="N4748" s="372"/>
      <c r="O4748" s="431"/>
      <c r="P4748" s="166"/>
      <c r="Q4748" s="166"/>
    </row>
    <row r="4749" spans="1:17" ht="42" customHeight="1" x14ac:dyDescent="0.2">
      <c r="A4749" s="208" t="s">
        <v>7138</v>
      </c>
      <c r="B4749" s="208" t="s">
        <v>7169</v>
      </c>
      <c r="C4749" s="208" t="s">
        <v>4565</v>
      </c>
      <c r="D4749" s="209" t="s">
        <v>7305</v>
      </c>
      <c r="E4749" s="186" t="s">
        <v>936</v>
      </c>
      <c r="F4749" s="209" t="s">
        <v>7441</v>
      </c>
      <c r="G4749" s="186">
        <v>83101500</v>
      </c>
      <c r="H4749" s="229" t="s">
        <v>7448</v>
      </c>
      <c r="I4749" s="236">
        <v>10</v>
      </c>
      <c r="J4749" s="186" t="s">
        <v>33</v>
      </c>
      <c r="K4749" s="269">
        <v>1500000</v>
      </c>
      <c r="L4749" s="270">
        <v>1</v>
      </c>
      <c r="M4749" s="208"/>
      <c r="N4749" s="372"/>
      <c r="O4749" s="431"/>
      <c r="P4749" s="166"/>
      <c r="Q4749" s="166"/>
    </row>
    <row r="4750" spans="1:17" ht="45.75" customHeight="1" x14ac:dyDescent="0.2">
      <c r="A4750" s="208" t="s">
        <v>7138</v>
      </c>
      <c r="B4750" s="208" t="s">
        <v>7449</v>
      </c>
      <c r="C4750" s="208" t="s">
        <v>7157</v>
      </c>
      <c r="D4750" s="209" t="s">
        <v>7450</v>
      </c>
      <c r="E4750" s="186" t="s">
        <v>942</v>
      </c>
      <c r="F4750" s="209" t="s">
        <v>6385</v>
      </c>
      <c r="G4750" s="186">
        <v>93141506</v>
      </c>
      <c r="H4750" s="229" t="s">
        <v>7451</v>
      </c>
      <c r="I4750" s="236">
        <v>16</v>
      </c>
      <c r="J4750" s="186" t="s">
        <v>33</v>
      </c>
      <c r="K4750" s="269">
        <v>160000000</v>
      </c>
      <c r="L4750" s="270">
        <v>1</v>
      </c>
      <c r="M4750" s="208"/>
      <c r="N4750" s="372"/>
      <c r="O4750" s="431"/>
      <c r="P4750" s="166"/>
      <c r="Q4750" s="166"/>
    </row>
    <row r="4751" spans="1:17" ht="45.75" customHeight="1" x14ac:dyDescent="0.2">
      <c r="A4751" s="208" t="s">
        <v>7138</v>
      </c>
      <c r="B4751" s="208" t="s">
        <v>7452</v>
      </c>
      <c r="C4751" s="208" t="s">
        <v>7145</v>
      </c>
      <c r="D4751" s="209" t="s">
        <v>7453</v>
      </c>
      <c r="E4751" s="186" t="s">
        <v>942</v>
      </c>
      <c r="F4751" s="209" t="s">
        <v>6385</v>
      </c>
      <c r="G4751" s="186">
        <v>93141506</v>
      </c>
      <c r="H4751" s="229" t="s">
        <v>7454</v>
      </c>
      <c r="I4751" s="236">
        <v>16</v>
      </c>
      <c r="J4751" s="186" t="s">
        <v>33</v>
      </c>
      <c r="K4751" s="269">
        <v>149000000</v>
      </c>
      <c r="L4751" s="270">
        <v>1</v>
      </c>
      <c r="M4751" s="208"/>
      <c r="N4751" s="372"/>
      <c r="O4751" s="431"/>
      <c r="P4751" s="166"/>
      <c r="Q4751" s="166"/>
    </row>
    <row r="4752" spans="1:17" ht="45.75" customHeight="1" x14ac:dyDescent="0.2">
      <c r="A4752" s="208" t="s">
        <v>7138</v>
      </c>
      <c r="B4752" s="208" t="s">
        <v>7236</v>
      </c>
      <c r="C4752" s="208" t="s">
        <v>4692</v>
      </c>
      <c r="D4752" s="209" t="s">
        <v>7455</v>
      </c>
      <c r="E4752" s="186" t="s">
        <v>942</v>
      </c>
      <c r="F4752" s="209" t="s">
        <v>6385</v>
      </c>
      <c r="G4752" s="186">
        <v>93141506</v>
      </c>
      <c r="H4752" s="229" t="s">
        <v>7456</v>
      </c>
      <c r="I4752" s="236">
        <v>16</v>
      </c>
      <c r="J4752" s="186" t="s">
        <v>33</v>
      </c>
      <c r="K4752" s="269">
        <v>9800000</v>
      </c>
      <c r="L4752" s="270">
        <v>1</v>
      </c>
      <c r="M4752" s="208"/>
      <c r="N4752" s="372"/>
      <c r="O4752" s="431"/>
      <c r="P4752" s="166"/>
      <c r="Q4752" s="166"/>
    </row>
    <row r="4753" spans="1:21" ht="45.75" customHeight="1" x14ac:dyDescent="0.2">
      <c r="A4753" s="208" t="s">
        <v>7138</v>
      </c>
      <c r="B4753" s="208" t="s">
        <v>7310</v>
      </c>
      <c r="C4753" s="208" t="s">
        <v>484</v>
      </c>
      <c r="D4753" s="209" t="s">
        <v>7239</v>
      </c>
      <c r="E4753" s="186" t="s">
        <v>942</v>
      </c>
      <c r="F4753" s="209" t="s">
        <v>6385</v>
      </c>
      <c r="G4753" s="186">
        <v>93141506</v>
      </c>
      <c r="H4753" s="229" t="s">
        <v>7457</v>
      </c>
      <c r="I4753" s="236">
        <v>16</v>
      </c>
      <c r="J4753" s="186" t="s">
        <v>33</v>
      </c>
      <c r="K4753" s="269">
        <v>4400000</v>
      </c>
      <c r="L4753" s="270">
        <v>1</v>
      </c>
      <c r="M4753" s="208"/>
      <c r="N4753" s="372"/>
      <c r="O4753" s="431"/>
      <c r="P4753" s="166"/>
      <c r="Q4753" s="166"/>
    </row>
    <row r="4754" spans="1:21" ht="39" customHeight="1" x14ac:dyDescent="0.2">
      <c r="A4754" s="208" t="s">
        <v>7138</v>
      </c>
      <c r="B4754" s="208" t="s">
        <v>7138</v>
      </c>
      <c r="C4754" s="208" t="s">
        <v>7157</v>
      </c>
      <c r="D4754" s="209" t="s">
        <v>7458</v>
      </c>
      <c r="E4754" s="186" t="s">
        <v>947</v>
      </c>
      <c r="F4754" s="209" t="s">
        <v>406</v>
      </c>
      <c r="G4754" s="186">
        <v>90000000</v>
      </c>
      <c r="H4754" s="229" t="s">
        <v>7459</v>
      </c>
      <c r="I4754" s="236">
        <v>10</v>
      </c>
      <c r="J4754" s="186" t="s">
        <v>33</v>
      </c>
      <c r="K4754" s="269">
        <v>20000000</v>
      </c>
      <c r="L4754" s="270">
        <v>1</v>
      </c>
      <c r="M4754" s="208"/>
      <c r="N4754" s="372"/>
      <c r="O4754" s="431"/>
      <c r="P4754" s="166"/>
      <c r="Q4754" s="166"/>
    </row>
    <row r="4755" spans="1:21" ht="39" customHeight="1" x14ac:dyDescent="0.2">
      <c r="A4755" s="208" t="s">
        <v>7138</v>
      </c>
      <c r="B4755" s="208" t="s">
        <v>7144</v>
      </c>
      <c r="C4755" s="208" t="s">
        <v>7145</v>
      </c>
      <c r="D4755" s="209" t="s">
        <v>7460</v>
      </c>
      <c r="E4755" s="186" t="s">
        <v>947</v>
      </c>
      <c r="F4755" s="209" t="s">
        <v>406</v>
      </c>
      <c r="G4755" s="186">
        <v>90000000</v>
      </c>
      <c r="H4755" s="229" t="s">
        <v>7461</v>
      </c>
      <c r="I4755" s="236">
        <v>10</v>
      </c>
      <c r="J4755" s="186" t="s">
        <v>33</v>
      </c>
      <c r="K4755" s="269">
        <v>40000000</v>
      </c>
      <c r="L4755" s="270">
        <v>1</v>
      </c>
      <c r="M4755" s="208"/>
      <c r="N4755" s="372"/>
      <c r="O4755" s="431"/>
      <c r="P4755" s="166"/>
      <c r="Q4755" s="166"/>
    </row>
    <row r="4756" spans="1:21" ht="39" customHeight="1" x14ac:dyDescent="0.2">
      <c r="A4756" s="208" t="s">
        <v>7138</v>
      </c>
      <c r="B4756" s="208" t="s">
        <v>7236</v>
      </c>
      <c r="C4756" s="208" t="s">
        <v>4692</v>
      </c>
      <c r="D4756" s="209" t="s">
        <v>7458</v>
      </c>
      <c r="E4756" s="186" t="s">
        <v>947</v>
      </c>
      <c r="F4756" s="209" t="s">
        <v>406</v>
      </c>
      <c r="G4756" s="186">
        <v>90000000</v>
      </c>
      <c r="H4756" s="229" t="s">
        <v>7462</v>
      </c>
      <c r="I4756" s="236">
        <v>10</v>
      </c>
      <c r="J4756" s="186" t="s">
        <v>33</v>
      </c>
      <c r="K4756" s="269">
        <v>12000000</v>
      </c>
      <c r="L4756" s="270">
        <v>1</v>
      </c>
      <c r="M4756" s="208"/>
      <c r="N4756" s="372"/>
      <c r="O4756" s="431"/>
      <c r="P4756" s="166"/>
      <c r="Q4756" s="166"/>
    </row>
    <row r="4757" spans="1:21" ht="39" customHeight="1" x14ac:dyDescent="0.2">
      <c r="A4757" s="208" t="s">
        <v>7138</v>
      </c>
      <c r="B4757" s="208" t="s">
        <v>7463</v>
      </c>
      <c r="C4757" s="208" t="s">
        <v>3745</v>
      </c>
      <c r="D4757" s="209" t="s">
        <v>7458</v>
      </c>
      <c r="E4757" s="186" t="s">
        <v>947</v>
      </c>
      <c r="F4757" s="209" t="s">
        <v>406</v>
      </c>
      <c r="G4757" s="186">
        <v>90000000</v>
      </c>
      <c r="H4757" s="229" t="s">
        <v>7464</v>
      </c>
      <c r="I4757" s="236">
        <v>16</v>
      </c>
      <c r="J4757" s="186" t="s">
        <v>33</v>
      </c>
      <c r="K4757" s="269">
        <v>500000</v>
      </c>
      <c r="L4757" s="270">
        <v>1</v>
      </c>
      <c r="M4757" s="208"/>
      <c r="N4757" s="372"/>
      <c r="O4757" s="431"/>
      <c r="P4757" s="166"/>
      <c r="Q4757" s="166"/>
    </row>
    <row r="4758" spans="1:21" ht="39" customHeight="1" x14ac:dyDescent="0.2">
      <c r="A4758" s="208" t="s">
        <v>7138</v>
      </c>
      <c r="B4758" s="208" t="s">
        <v>7144</v>
      </c>
      <c r="C4758" s="208" t="s">
        <v>7327</v>
      </c>
      <c r="D4758" s="209" t="s">
        <v>7460</v>
      </c>
      <c r="E4758" s="186" t="s">
        <v>947</v>
      </c>
      <c r="F4758" s="209" t="s">
        <v>406</v>
      </c>
      <c r="G4758" s="186">
        <v>90000000</v>
      </c>
      <c r="H4758" s="229" t="s">
        <v>7465</v>
      </c>
      <c r="I4758" s="236">
        <v>16</v>
      </c>
      <c r="J4758" s="186" t="s">
        <v>33</v>
      </c>
      <c r="K4758" s="269">
        <v>1000000</v>
      </c>
      <c r="L4758" s="270">
        <v>1</v>
      </c>
      <c r="M4758" s="208"/>
      <c r="N4758" s="372"/>
      <c r="O4758" s="431"/>
      <c r="P4758" s="166"/>
      <c r="Q4758" s="166"/>
    </row>
    <row r="4759" spans="1:21" ht="20.100000000000001" customHeight="1" x14ac:dyDescent="0.2">
      <c r="A4759" s="208" t="s">
        <v>7138</v>
      </c>
      <c r="B4759" s="208" t="s">
        <v>7138</v>
      </c>
      <c r="C4759" s="208" t="s">
        <v>7157</v>
      </c>
      <c r="D4759" s="209" t="s">
        <v>7305</v>
      </c>
      <c r="E4759" s="186" t="s">
        <v>7466</v>
      </c>
      <c r="F4759" s="209" t="s">
        <v>3873</v>
      </c>
      <c r="G4759" s="186">
        <v>93161602</v>
      </c>
      <c r="H4759" s="229" t="s">
        <v>7467</v>
      </c>
      <c r="I4759" s="236">
        <v>10</v>
      </c>
      <c r="J4759" s="186" t="s">
        <v>33</v>
      </c>
      <c r="K4759" s="269">
        <v>10000000</v>
      </c>
      <c r="L4759" s="270">
        <v>1</v>
      </c>
      <c r="M4759" s="208"/>
      <c r="N4759" s="372"/>
      <c r="O4759" s="431"/>
      <c r="P4759" s="166"/>
      <c r="Q4759" s="166"/>
    </row>
    <row r="4760" spans="1:21" ht="20.100000000000001" customHeight="1" x14ac:dyDescent="0.2">
      <c r="A4760" s="208" t="s">
        <v>7138</v>
      </c>
      <c r="B4760" s="208" t="s">
        <v>7144</v>
      </c>
      <c r="C4760" s="208" t="s">
        <v>7145</v>
      </c>
      <c r="D4760" s="209" t="s">
        <v>7305</v>
      </c>
      <c r="E4760" s="186" t="s">
        <v>7466</v>
      </c>
      <c r="F4760" s="209" t="s">
        <v>3873</v>
      </c>
      <c r="G4760" s="186">
        <v>93161602</v>
      </c>
      <c r="H4760" s="229" t="s">
        <v>7468</v>
      </c>
      <c r="I4760" s="236">
        <v>10</v>
      </c>
      <c r="J4760" s="186" t="s">
        <v>33</v>
      </c>
      <c r="K4760" s="269">
        <v>10000000</v>
      </c>
      <c r="L4760" s="270">
        <v>1</v>
      </c>
      <c r="M4760" s="208"/>
      <c r="N4760" s="372"/>
      <c r="O4760" s="431"/>
      <c r="P4760" s="166"/>
      <c r="Q4760" s="166"/>
    </row>
    <row r="4761" spans="1:21" ht="20.100000000000001" customHeight="1" x14ac:dyDescent="0.2">
      <c r="A4761" s="208" t="s">
        <v>7138</v>
      </c>
      <c r="B4761" s="208" t="s">
        <v>7138</v>
      </c>
      <c r="C4761" s="208" t="s">
        <v>7157</v>
      </c>
      <c r="D4761" s="209" t="s">
        <v>7305</v>
      </c>
      <c r="E4761" s="186" t="s">
        <v>957</v>
      </c>
      <c r="F4761" s="209" t="s">
        <v>7469</v>
      </c>
      <c r="G4761" s="186">
        <v>93142005</v>
      </c>
      <c r="H4761" s="229" t="s">
        <v>7470</v>
      </c>
      <c r="I4761" s="236">
        <v>10</v>
      </c>
      <c r="J4761" s="186" t="s">
        <v>33</v>
      </c>
      <c r="K4761" s="269">
        <v>155100000</v>
      </c>
      <c r="L4761" s="270">
        <v>1</v>
      </c>
      <c r="M4761" s="208"/>
      <c r="N4761" s="372"/>
      <c r="O4761" s="431"/>
      <c r="P4761" s="166"/>
      <c r="Q4761" s="166"/>
    </row>
    <row r="4762" spans="1:21" ht="20.100000000000001" customHeight="1" x14ac:dyDescent="0.2">
      <c r="A4762" s="208" t="s">
        <v>7138</v>
      </c>
      <c r="B4762" s="208" t="s">
        <v>7144</v>
      </c>
      <c r="C4762" s="208" t="s">
        <v>7145</v>
      </c>
      <c r="D4762" s="209" t="s">
        <v>7305</v>
      </c>
      <c r="E4762" s="186" t="s">
        <v>957</v>
      </c>
      <c r="F4762" s="209" t="s">
        <v>7469</v>
      </c>
      <c r="G4762" s="186">
        <v>93142005</v>
      </c>
      <c r="H4762" s="229" t="s">
        <v>7471</v>
      </c>
      <c r="I4762" s="236">
        <v>10</v>
      </c>
      <c r="J4762" s="186" t="s">
        <v>33</v>
      </c>
      <c r="K4762" s="269">
        <v>155230000</v>
      </c>
      <c r="L4762" s="270">
        <v>1</v>
      </c>
      <c r="M4762" s="208"/>
      <c r="N4762" s="372"/>
      <c r="O4762" s="431"/>
      <c r="P4762" s="166"/>
      <c r="Q4762" s="166"/>
    </row>
    <row r="4763" spans="1:21" ht="20.100000000000001" customHeight="1" x14ac:dyDescent="0.2">
      <c r="A4763" s="208" t="s">
        <v>7138</v>
      </c>
      <c r="B4763" s="208" t="s">
        <v>7138</v>
      </c>
      <c r="C4763" s="208" t="s">
        <v>7157</v>
      </c>
      <c r="D4763" s="209" t="s">
        <v>7305</v>
      </c>
      <c r="E4763" s="186" t="s">
        <v>957</v>
      </c>
      <c r="F4763" s="209" t="s">
        <v>7469</v>
      </c>
      <c r="G4763" s="186">
        <v>93142005</v>
      </c>
      <c r="H4763" s="229" t="s">
        <v>7472</v>
      </c>
      <c r="I4763" s="236">
        <v>10</v>
      </c>
      <c r="J4763" s="186" t="s">
        <v>33</v>
      </c>
      <c r="K4763" s="269">
        <v>30000000</v>
      </c>
      <c r="L4763" s="270">
        <v>1</v>
      </c>
      <c r="M4763" s="208"/>
      <c r="N4763" s="372"/>
      <c r="O4763" s="431"/>
      <c r="P4763" s="166"/>
      <c r="Q4763" s="166"/>
    </row>
    <row r="4764" spans="1:21" ht="20.100000000000001" customHeight="1" x14ac:dyDescent="0.2">
      <c r="A4764" s="208" t="s">
        <v>7138</v>
      </c>
      <c r="B4764" s="208" t="s">
        <v>7324</v>
      </c>
      <c r="C4764" s="208" t="s">
        <v>7325</v>
      </c>
      <c r="D4764" s="209" t="s">
        <v>7305</v>
      </c>
      <c r="E4764" s="186" t="s">
        <v>957</v>
      </c>
      <c r="F4764" s="209" t="s">
        <v>7469</v>
      </c>
      <c r="G4764" s="186">
        <v>93142005</v>
      </c>
      <c r="H4764" s="229" t="s">
        <v>7473</v>
      </c>
      <c r="I4764" s="236">
        <v>10</v>
      </c>
      <c r="J4764" s="186" t="s">
        <v>33</v>
      </c>
      <c r="K4764" s="269">
        <v>1000000</v>
      </c>
      <c r="L4764" s="270">
        <v>1</v>
      </c>
      <c r="M4764" s="208"/>
      <c r="N4764" s="372"/>
      <c r="O4764" s="431"/>
      <c r="P4764" s="166"/>
      <c r="Q4764" s="166"/>
    </row>
    <row r="4765" spans="1:21" ht="20.100000000000001" customHeight="1" x14ac:dyDescent="0.2">
      <c r="A4765" s="208" t="s">
        <v>7138</v>
      </c>
      <c r="B4765" s="208" t="s">
        <v>7169</v>
      </c>
      <c r="C4765" s="208" t="s">
        <v>4565</v>
      </c>
      <c r="D4765" s="209" t="s">
        <v>7305</v>
      </c>
      <c r="E4765" s="186" t="s">
        <v>957</v>
      </c>
      <c r="F4765" s="209" t="s">
        <v>7469</v>
      </c>
      <c r="G4765" s="186">
        <v>93142005</v>
      </c>
      <c r="H4765" s="229" t="s">
        <v>7474</v>
      </c>
      <c r="I4765" s="236">
        <v>10</v>
      </c>
      <c r="J4765" s="186" t="s">
        <v>33</v>
      </c>
      <c r="K4765" s="269">
        <v>9000000</v>
      </c>
      <c r="L4765" s="270">
        <v>1</v>
      </c>
      <c r="M4765" s="208"/>
      <c r="N4765" s="372"/>
      <c r="O4765" s="431"/>
      <c r="P4765" s="166"/>
      <c r="Q4765" s="166"/>
    </row>
    <row r="4766" spans="1:21" ht="20.100000000000001" customHeight="1" x14ac:dyDescent="0.2">
      <c r="A4766" s="152" t="s">
        <v>7475</v>
      </c>
      <c r="B4766" s="160" t="s">
        <v>7476</v>
      </c>
      <c r="C4766" s="186" t="s">
        <v>50</v>
      </c>
      <c r="D4766" s="229" t="s">
        <v>7477</v>
      </c>
      <c r="E4766" s="186" t="s">
        <v>4882</v>
      </c>
      <c r="F4766" s="186" t="s">
        <v>83</v>
      </c>
      <c r="G4766" s="186">
        <v>52141510</v>
      </c>
      <c r="H4766" s="186" t="s">
        <v>7478</v>
      </c>
      <c r="I4766" s="208">
        <v>10</v>
      </c>
      <c r="J4766" s="208" t="s">
        <v>33</v>
      </c>
      <c r="K4766" s="214">
        <v>15000000</v>
      </c>
      <c r="L4766" s="215">
        <v>6</v>
      </c>
      <c r="M4766" s="527" t="s">
        <v>805</v>
      </c>
      <c r="N4766" s="528"/>
      <c r="O4766" s="529" t="s">
        <v>35</v>
      </c>
      <c r="P4766" s="529" t="s">
        <v>36</v>
      </c>
      <c r="Q4766" s="529" t="s">
        <v>7479</v>
      </c>
      <c r="U4766" s="58"/>
    </row>
    <row r="4767" spans="1:21" ht="20.100000000000001" customHeight="1" x14ac:dyDescent="0.2">
      <c r="A4767" s="152" t="s">
        <v>7475</v>
      </c>
      <c r="B4767" s="160" t="s">
        <v>7476</v>
      </c>
      <c r="C4767" s="186" t="s">
        <v>50</v>
      </c>
      <c r="D4767" s="229" t="s">
        <v>7477</v>
      </c>
      <c r="E4767" s="186" t="s">
        <v>4882</v>
      </c>
      <c r="F4767" s="186" t="s">
        <v>83</v>
      </c>
      <c r="G4767" s="186">
        <v>52141510</v>
      </c>
      <c r="H4767" s="186" t="s">
        <v>7480</v>
      </c>
      <c r="I4767" s="208">
        <v>10</v>
      </c>
      <c r="J4767" s="208" t="s">
        <v>33</v>
      </c>
      <c r="K4767" s="214">
        <v>15000000</v>
      </c>
      <c r="L4767" s="215">
        <v>5</v>
      </c>
      <c r="M4767" s="186" t="s">
        <v>805</v>
      </c>
      <c r="N4767" s="186"/>
      <c r="O4767" s="186" t="s">
        <v>35</v>
      </c>
      <c r="P4767" s="186" t="s">
        <v>36</v>
      </c>
      <c r="Q4767" s="186" t="s">
        <v>7479</v>
      </c>
    </row>
    <row r="4768" spans="1:21" ht="29.25" customHeight="1" x14ac:dyDescent="0.2">
      <c r="A4768" s="152" t="s">
        <v>7475</v>
      </c>
      <c r="B4768" s="160" t="s">
        <v>7476</v>
      </c>
      <c r="C4768" s="186" t="s">
        <v>50</v>
      </c>
      <c r="D4768" s="229" t="s">
        <v>7477</v>
      </c>
      <c r="E4768" s="186" t="s">
        <v>7481</v>
      </c>
      <c r="F4768" s="186" t="s">
        <v>1618</v>
      </c>
      <c r="G4768" s="186"/>
      <c r="H4768" s="186" t="s">
        <v>7482</v>
      </c>
      <c r="I4768" s="208">
        <v>10</v>
      </c>
      <c r="J4768" s="208" t="s">
        <v>33</v>
      </c>
      <c r="K4768" s="214">
        <v>30000000</v>
      </c>
      <c r="L4768" s="215">
        <v>6</v>
      </c>
      <c r="M4768" s="186" t="s">
        <v>805</v>
      </c>
      <c r="N4768" s="186"/>
      <c r="O4768" s="186" t="s">
        <v>79</v>
      </c>
      <c r="P4768" s="186" t="s">
        <v>80</v>
      </c>
      <c r="Q4768" s="186" t="s">
        <v>7479</v>
      </c>
    </row>
    <row r="4769" spans="1:21" ht="20.100000000000001" customHeight="1" x14ac:dyDescent="0.2">
      <c r="A4769" s="152" t="s">
        <v>7475</v>
      </c>
      <c r="B4769" s="160" t="s">
        <v>7476</v>
      </c>
      <c r="C4769" s="186" t="s">
        <v>50</v>
      </c>
      <c r="D4769" s="229" t="s">
        <v>7477</v>
      </c>
      <c r="E4769" s="186" t="s">
        <v>7483</v>
      </c>
      <c r="F4769" s="186" t="s">
        <v>87</v>
      </c>
      <c r="G4769" s="186">
        <v>26111701</v>
      </c>
      <c r="H4769" s="186" t="s">
        <v>7484</v>
      </c>
      <c r="I4769" s="208">
        <v>10</v>
      </c>
      <c r="J4769" s="208" t="s">
        <v>33</v>
      </c>
      <c r="K4769" s="214">
        <v>15000000</v>
      </c>
      <c r="L4769" s="215">
        <v>13</v>
      </c>
      <c r="M4769" s="186" t="s">
        <v>805</v>
      </c>
      <c r="N4769" s="186"/>
      <c r="O4769" s="186" t="s">
        <v>36</v>
      </c>
      <c r="P4769" s="186" t="s">
        <v>79</v>
      </c>
      <c r="Q4769" s="186" t="s">
        <v>7479</v>
      </c>
    </row>
    <row r="4770" spans="1:21" ht="28.5" customHeight="1" x14ac:dyDescent="0.2">
      <c r="A4770" s="152" t="s">
        <v>7475</v>
      </c>
      <c r="B4770" s="160" t="s">
        <v>7476</v>
      </c>
      <c r="C4770" s="186" t="s">
        <v>50</v>
      </c>
      <c r="D4770" s="229" t="s">
        <v>7477</v>
      </c>
      <c r="E4770" s="186" t="s">
        <v>4912</v>
      </c>
      <c r="F4770" s="186" t="s">
        <v>4913</v>
      </c>
      <c r="G4770" s="186">
        <v>52161527</v>
      </c>
      <c r="H4770" s="186" t="s">
        <v>7485</v>
      </c>
      <c r="I4770" s="208">
        <v>10</v>
      </c>
      <c r="J4770" s="208" t="s">
        <v>33</v>
      </c>
      <c r="K4770" s="214">
        <v>10000000</v>
      </c>
      <c r="L4770" s="215">
        <v>2</v>
      </c>
      <c r="M4770" s="186" t="s">
        <v>805</v>
      </c>
      <c r="N4770" s="186"/>
      <c r="O4770" s="186" t="s">
        <v>68</v>
      </c>
      <c r="P4770" s="186" t="s">
        <v>67</v>
      </c>
      <c r="Q4770" s="186" t="s">
        <v>7486</v>
      </c>
    </row>
    <row r="4771" spans="1:21" ht="29.25" customHeight="1" x14ac:dyDescent="0.2">
      <c r="A4771" s="152" t="s">
        <v>7475</v>
      </c>
      <c r="B4771" s="160" t="s">
        <v>7476</v>
      </c>
      <c r="C4771" s="186" t="s">
        <v>50</v>
      </c>
      <c r="D4771" s="229" t="s">
        <v>7477</v>
      </c>
      <c r="E4771" s="186" t="s">
        <v>4912</v>
      </c>
      <c r="F4771" s="186" t="s">
        <v>4913</v>
      </c>
      <c r="G4771" s="186">
        <v>52161548</v>
      </c>
      <c r="H4771" s="186" t="s">
        <v>7487</v>
      </c>
      <c r="I4771" s="208">
        <v>10</v>
      </c>
      <c r="J4771" s="208" t="s">
        <v>33</v>
      </c>
      <c r="K4771" s="214">
        <v>2000000</v>
      </c>
      <c r="L4771" s="215">
        <v>1</v>
      </c>
      <c r="M4771" s="186" t="s">
        <v>805</v>
      </c>
      <c r="N4771" s="186"/>
      <c r="O4771" s="186" t="s">
        <v>68</v>
      </c>
      <c r="P4771" s="186" t="s">
        <v>67</v>
      </c>
      <c r="Q4771" s="186" t="s">
        <v>7486</v>
      </c>
    </row>
    <row r="4772" spans="1:21" ht="28.5" customHeight="1" x14ac:dyDescent="0.2">
      <c r="A4772" s="152" t="s">
        <v>7475</v>
      </c>
      <c r="B4772" s="160" t="s">
        <v>7476</v>
      </c>
      <c r="C4772" s="186" t="s">
        <v>50</v>
      </c>
      <c r="D4772" s="229" t="s">
        <v>7477</v>
      </c>
      <c r="E4772" s="186" t="s">
        <v>4912</v>
      </c>
      <c r="F4772" s="186" t="s">
        <v>4913</v>
      </c>
      <c r="G4772" s="186">
        <v>52161551</v>
      </c>
      <c r="H4772" s="186" t="s">
        <v>7488</v>
      </c>
      <c r="I4772" s="208">
        <v>10</v>
      </c>
      <c r="J4772" s="208" t="s">
        <v>33</v>
      </c>
      <c r="K4772" s="214">
        <v>5000000</v>
      </c>
      <c r="L4772" s="215">
        <v>2</v>
      </c>
      <c r="M4772" s="186" t="s">
        <v>805</v>
      </c>
      <c r="N4772" s="186"/>
      <c r="O4772" s="186" t="s">
        <v>68</v>
      </c>
      <c r="P4772" s="186" t="s">
        <v>67</v>
      </c>
      <c r="Q4772" s="186" t="s">
        <v>7486</v>
      </c>
    </row>
    <row r="4773" spans="1:21" ht="30" customHeight="1" x14ac:dyDescent="0.2">
      <c r="A4773" s="152" t="s">
        <v>7475</v>
      </c>
      <c r="B4773" s="160" t="s">
        <v>7476</v>
      </c>
      <c r="C4773" s="186" t="s">
        <v>58</v>
      </c>
      <c r="D4773" s="229" t="s">
        <v>7489</v>
      </c>
      <c r="E4773" s="186" t="s">
        <v>7490</v>
      </c>
      <c r="F4773" s="186" t="s">
        <v>91</v>
      </c>
      <c r="G4773" s="186">
        <v>41111604</v>
      </c>
      <c r="H4773" s="186" t="s">
        <v>7491</v>
      </c>
      <c r="I4773" s="208">
        <v>10</v>
      </c>
      <c r="J4773" s="208" t="s">
        <v>33</v>
      </c>
      <c r="K4773" s="214">
        <v>500000</v>
      </c>
      <c r="L4773" s="215">
        <v>125</v>
      </c>
      <c r="M4773" s="186" t="s">
        <v>805</v>
      </c>
      <c r="N4773" s="186"/>
      <c r="O4773" s="186" t="s">
        <v>68</v>
      </c>
      <c r="P4773" s="186" t="s">
        <v>67</v>
      </c>
      <c r="Q4773" s="186" t="s">
        <v>7486</v>
      </c>
    </row>
    <row r="4774" spans="1:21" ht="27" customHeight="1" x14ac:dyDescent="0.2">
      <c r="A4774" s="152" t="s">
        <v>7475</v>
      </c>
      <c r="B4774" s="160" t="s">
        <v>7476</v>
      </c>
      <c r="C4774" s="186" t="s">
        <v>42</v>
      </c>
      <c r="D4774" s="229" t="s">
        <v>7492</v>
      </c>
      <c r="E4774" s="186" t="s">
        <v>3887</v>
      </c>
      <c r="F4774" s="186" t="s">
        <v>91</v>
      </c>
      <c r="G4774" s="186">
        <v>24111514</v>
      </c>
      <c r="H4774" s="186" t="s">
        <v>7493</v>
      </c>
      <c r="I4774" s="208">
        <v>10</v>
      </c>
      <c r="J4774" s="208" t="s">
        <v>33</v>
      </c>
      <c r="K4774" s="214">
        <v>2000000</v>
      </c>
      <c r="L4774" s="215">
        <v>200</v>
      </c>
      <c r="M4774" s="186" t="s">
        <v>805</v>
      </c>
      <c r="N4774" s="186"/>
      <c r="O4774" s="186" t="s">
        <v>67</v>
      </c>
      <c r="P4774" s="186" t="s">
        <v>35</v>
      </c>
      <c r="Q4774" s="186" t="s">
        <v>7479</v>
      </c>
    </row>
    <row r="4775" spans="1:21" ht="26.25" customHeight="1" x14ac:dyDescent="0.2">
      <c r="A4775" s="152" t="s">
        <v>7475</v>
      </c>
      <c r="B4775" s="160" t="s">
        <v>7476</v>
      </c>
      <c r="C4775" s="186" t="s">
        <v>356</v>
      </c>
      <c r="D4775" s="229" t="s">
        <v>7494</v>
      </c>
      <c r="E4775" s="186" t="s">
        <v>3887</v>
      </c>
      <c r="F4775" s="186" t="s">
        <v>91</v>
      </c>
      <c r="G4775" s="186">
        <v>46181804</v>
      </c>
      <c r="H4775" s="186" t="s">
        <v>7495</v>
      </c>
      <c r="I4775" s="208">
        <v>10</v>
      </c>
      <c r="J4775" s="208" t="s">
        <v>33</v>
      </c>
      <c r="K4775" s="214">
        <v>500000</v>
      </c>
      <c r="L4775" s="215">
        <v>63</v>
      </c>
      <c r="M4775" s="186" t="s">
        <v>805</v>
      </c>
      <c r="N4775" s="186"/>
      <c r="O4775" s="186" t="s">
        <v>67</v>
      </c>
      <c r="P4775" s="186" t="s">
        <v>35</v>
      </c>
      <c r="Q4775" s="186" t="s">
        <v>7479</v>
      </c>
    </row>
    <row r="4776" spans="1:21" ht="29.25" customHeight="1" x14ac:dyDescent="0.2">
      <c r="A4776" s="152" t="s">
        <v>7475</v>
      </c>
      <c r="B4776" s="160" t="s">
        <v>7476</v>
      </c>
      <c r="C4776" s="186" t="s">
        <v>58</v>
      </c>
      <c r="D4776" s="229" t="s">
        <v>7489</v>
      </c>
      <c r="E4776" s="186" t="s">
        <v>3892</v>
      </c>
      <c r="F4776" s="186" t="s">
        <v>110</v>
      </c>
      <c r="G4776" s="186"/>
      <c r="H4776" s="186" t="s">
        <v>7496</v>
      </c>
      <c r="I4776" s="208">
        <v>10</v>
      </c>
      <c r="J4776" s="208" t="s">
        <v>33</v>
      </c>
      <c r="K4776" s="214">
        <v>3000000</v>
      </c>
      <c r="L4776" s="215">
        <v>1</v>
      </c>
      <c r="M4776" s="186" t="s">
        <v>805</v>
      </c>
      <c r="N4776" s="186"/>
      <c r="O4776" s="186" t="s">
        <v>67</v>
      </c>
      <c r="P4776" s="186" t="s">
        <v>35</v>
      </c>
      <c r="Q4776" s="186" t="s">
        <v>7486</v>
      </c>
      <c r="U4776" s="58"/>
    </row>
    <row r="4777" spans="1:21" ht="38.25" x14ac:dyDescent="0.2">
      <c r="A4777" s="152" t="s">
        <v>7475</v>
      </c>
      <c r="B4777" s="160" t="s">
        <v>7476</v>
      </c>
      <c r="C4777" s="186" t="s">
        <v>58</v>
      </c>
      <c r="D4777" s="229" t="s">
        <v>7489</v>
      </c>
      <c r="E4777" s="186" t="s">
        <v>504</v>
      </c>
      <c r="F4777" s="186" t="s">
        <v>229</v>
      </c>
      <c r="G4777" s="186">
        <v>14111807</v>
      </c>
      <c r="H4777" s="186" t="s">
        <v>7497</v>
      </c>
      <c r="I4777" s="208">
        <v>10</v>
      </c>
      <c r="J4777" s="208" t="s">
        <v>33</v>
      </c>
      <c r="K4777" s="214">
        <v>2000000</v>
      </c>
      <c r="L4777" s="215">
        <v>46</v>
      </c>
      <c r="M4777" s="186" t="s">
        <v>805</v>
      </c>
      <c r="N4777" s="186"/>
      <c r="O4777" s="186" t="s">
        <v>68</v>
      </c>
      <c r="P4777" s="186" t="s">
        <v>67</v>
      </c>
      <c r="Q4777" s="186" t="s">
        <v>7486</v>
      </c>
    </row>
    <row r="4778" spans="1:21" ht="26.25" customHeight="1" x14ac:dyDescent="0.2">
      <c r="A4778" s="152" t="s">
        <v>7475</v>
      </c>
      <c r="B4778" s="160" t="s">
        <v>7476</v>
      </c>
      <c r="C4778" s="186" t="s">
        <v>58</v>
      </c>
      <c r="D4778" s="229" t="s">
        <v>7489</v>
      </c>
      <c r="E4778" s="186" t="s">
        <v>504</v>
      </c>
      <c r="F4778" s="186" t="s">
        <v>229</v>
      </c>
      <c r="G4778" s="186">
        <v>14111807</v>
      </c>
      <c r="H4778" s="186" t="s">
        <v>7498</v>
      </c>
      <c r="I4778" s="208">
        <v>10</v>
      </c>
      <c r="J4778" s="208" t="s">
        <v>33</v>
      </c>
      <c r="K4778" s="214">
        <v>2000000</v>
      </c>
      <c r="L4778" s="215">
        <v>40</v>
      </c>
      <c r="M4778" s="186" t="s">
        <v>805</v>
      </c>
      <c r="N4778" s="186"/>
      <c r="O4778" s="186" t="s">
        <v>68</v>
      </c>
      <c r="P4778" s="186" t="s">
        <v>67</v>
      </c>
      <c r="Q4778" s="186" t="s">
        <v>7486</v>
      </c>
    </row>
    <row r="4779" spans="1:21" ht="33" customHeight="1" x14ac:dyDescent="0.2">
      <c r="A4779" s="152" t="s">
        <v>7475</v>
      </c>
      <c r="B4779" s="160" t="s">
        <v>7476</v>
      </c>
      <c r="C4779" s="186" t="s">
        <v>58</v>
      </c>
      <c r="D4779" s="229" t="s">
        <v>7489</v>
      </c>
      <c r="E4779" s="186" t="s">
        <v>504</v>
      </c>
      <c r="F4779" s="186" t="s">
        <v>229</v>
      </c>
      <c r="G4779" s="186">
        <v>44122003</v>
      </c>
      <c r="H4779" s="186" t="s">
        <v>7499</v>
      </c>
      <c r="I4779" s="208">
        <v>10</v>
      </c>
      <c r="J4779" s="208" t="s">
        <v>33</v>
      </c>
      <c r="K4779" s="214">
        <v>2000000</v>
      </c>
      <c r="L4779" s="215">
        <v>69</v>
      </c>
      <c r="M4779" s="186" t="s">
        <v>805</v>
      </c>
      <c r="N4779" s="186"/>
      <c r="O4779" s="186" t="s">
        <v>68</v>
      </c>
      <c r="P4779" s="186" t="s">
        <v>67</v>
      </c>
      <c r="Q4779" s="186" t="s">
        <v>7486</v>
      </c>
    </row>
    <row r="4780" spans="1:21" ht="25.5" customHeight="1" x14ac:dyDescent="0.2">
      <c r="A4780" s="152" t="s">
        <v>7475</v>
      </c>
      <c r="B4780" s="160" t="s">
        <v>7476</v>
      </c>
      <c r="C4780" s="186" t="s">
        <v>58</v>
      </c>
      <c r="D4780" s="229" t="s">
        <v>7489</v>
      </c>
      <c r="E4780" s="186" t="s">
        <v>504</v>
      </c>
      <c r="F4780" s="186" t="s">
        <v>229</v>
      </c>
      <c r="G4780" s="186">
        <v>14111507</v>
      </c>
      <c r="H4780" s="186" t="s">
        <v>7500</v>
      </c>
      <c r="I4780" s="208">
        <v>10</v>
      </c>
      <c r="J4780" s="208" t="s">
        <v>33</v>
      </c>
      <c r="K4780" s="214">
        <v>3000000</v>
      </c>
      <c r="L4780" s="215">
        <v>20</v>
      </c>
      <c r="M4780" s="186" t="s">
        <v>7501</v>
      </c>
      <c r="N4780" s="186"/>
      <c r="O4780" s="186" t="s">
        <v>68</v>
      </c>
      <c r="P4780" s="186" t="s">
        <v>67</v>
      </c>
      <c r="Q4780" s="186" t="s">
        <v>7486</v>
      </c>
    </row>
    <row r="4781" spans="1:21" ht="30" customHeight="1" x14ac:dyDescent="0.2">
      <c r="A4781" s="152" t="s">
        <v>7475</v>
      </c>
      <c r="B4781" s="160" t="s">
        <v>7476</v>
      </c>
      <c r="C4781" s="186" t="s">
        <v>58</v>
      </c>
      <c r="D4781" s="229" t="s">
        <v>7489</v>
      </c>
      <c r="E4781" s="186" t="s">
        <v>504</v>
      </c>
      <c r="F4781" s="186" t="s">
        <v>229</v>
      </c>
      <c r="G4781" s="186">
        <v>14111507</v>
      </c>
      <c r="H4781" s="186" t="s">
        <v>7502</v>
      </c>
      <c r="I4781" s="208">
        <v>10</v>
      </c>
      <c r="J4781" s="208" t="s">
        <v>33</v>
      </c>
      <c r="K4781" s="214">
        <v>3000000</v>
      </c>
      <c r="L4781" s="215">
        <v>16</v>
      </c>
      <c r="M4781" s="186" t="s">
        <v>7501</v>
      </c>
      <c r="N4781" s="186"/>
      <c r="O4781" s="186" t="s">
        <v>68</v>
      </c>
      <c r="P4781" s="186" t="s">
        <v>67</v>
      </c>
      <c r="Q4781" s="186" t="s">
        <v>7486</v>
      </c>
    </row>
    <row r="4782" spans="1:21" ht="37.5" customHeight="1" x14ac:dyDescent="0.2">
      <c r="A4782" s="152" t="s">
        <v>7475</v>
      </c>
      <c r="B4782" s="160" t="s">
        <v>7476</v>
      </c>
      <c r="C4782" s="186" t="s">
        <v>234</v>
      </c>
      <c r="D4782" s="229" t="s">
        <v>7503</v>
      </c>
      <c r="E4782" s="186" t="s">
        <v>5041</v>
      </c>
      <c r="F4782" s="186" t="s">
        <v>233</v>
      </c>
      <c r="G4782" s="186">
        <v>15101500</v>
      </c>
      <c r="H4782" s="186" t="s">
        <v>7504</v>
      </c>
      <c r="I4782" s="208">
        <v>10</v>
      </c>
      <c r="J4782" s="208" t="s">
        <v>33</v>
      </c>
      <c r="K4782" s="214">
        <v>960000000</v>
      </c>
      <c r="L4782" s="215">
        <v>1</v>
      </c>
      <c r="M4782" s="186" t="s">
        <v>765</v>
      </c>
      <c r="N4782" s="186"/>
      <c r="O4782" s="186" t="s">
        <v>68</v>
      </c>
      <c r="P4782" s="186" t="s">
        <v>67</v>
      </c>
      <c r="Q4782" s="186" t="s">
        <v>7486</v>
      </c>
    </row>
    <row r="4783" spans="1:21" ht="34.5" customHeight="1" x14ac:dyDescent="0.2">
      <c r="A4783" s="152" t="s">
        <v>7475</v>
      </c>
      <c r="B4783" s="160" t="s">
        <v>7476</v>
      </c>
      <c r="C4783" s="186" t="s">
        <v>234</v>
      </c>
      <c r="D4783" s="229" t="s">
        <v>7503</v>
      </c>
      <c r="E4783" s="186" t="s">
        <v>5041</v>
      </c>
      <c r="F4783" s="186" t="s">
        <v>233</v>
      </c>
      <c r="G4783" s="186">
        <v>15101500</v>
      </c>
      <c r="H4783" s="186" t="s">
        <v>7505</v>
      </c>
      <c r="I4783" s="208">
        <v>10</v>
      </c>
      <c r="J4783" s="208" t="s">
        <v>33</v>
      </c>
      <c r="K4783" s="214">
        <v>205600000</v>
      </c>
      <c r="L4783" s="215">
        <v>1</v>
      </c>
      <c r="M4783" s="186" t="s">
        <v>765</v>
      </c>
      <c r="N4783" s="186"/>
      <c r="O4783" s="186" t="s">
        <v>80</v>
      </c>
      <c r="P4783" s="186" t="s">
        <v>901</v>
      </c>
      <c r="Q4783" s="186" t="s">
        <v>7486</v>
      </c>
    </row>
    <row r="4784" spans="1:21" ht="42.75" customHeight="1" x14ac:dyDescent="0.2">
      <c r="A4784" s="152" t="s">
        <v>7475</v>
      </c>
      <c r="B4784" s="160" t="s">
        <v>7476</v>
      </c>
      <c r="C4784" s="186" t="s">
        <v>234</v>
      </c>
      <c r="D4784" s="229" t="s">
        <v>7503</v>
      </c>
      <c r="E4784" s="186" t="s">
        <v>5041</v>
      </c>
      <c r="F4784" s="186" t="s">
        <v>233</v>
      </c>
      <c r="G4784" s="186">
        <v>15101500</v>
      </c>
      <c r="H4784" s="186" t="s">
        <v>7506</v>
      </c>
      <c r="I4784" s="208">
        <v>10</v>
      </c>
      <c r="J4784" s="208" t="s">
        <v>230</v>
      </c>
      <c r="K4784" s="214">
        <v>644000000</v>
      </c>
      <c r="L4784" s="215">
        <v>1</v>
      </c>
      <c r="M4784" s="186" t="s">
        <v>765</v>
      </c>
      <c r="N4784" s="186"/>
      <c r="O4784" s="186" t="s">
        <v>127</v>
      </c>
      <c r="P4784" s="186" t="s">
        <v>127</v>
      </c>
      <c r="Q4784" s="186" t="s">
        <v>7486</v>
      </c>
    </row>
    <row r="4785" spans="1:17" ht="31.5" customHeight="1" x14ac:dyDescent="0.2">
      <c r="A4785" s="152" t="s">
        <v>7475</v>
      </c>
      <c r="B4785" s="160" t="s">
        <v>7476</v>
      </c>
      <c r="C4785" s="186" t="s">
        <v>234</v>
      </c>
      <c r="D4785" s="229" t="s">
        <v>7503</v>
      </c>
      <c r="E4785" s="186" t="s">
        <v>5041</v>
      </c>
      <c r="F4785" s="186" t="s">
        <v>233</v>
      </c>
      <c r="G4785" s="186">
        <v>15101500</v>
      </c>
      <c r="H4785" s="186" t="s">
        <v>7507</v>
      </c>
      <c r="I4785" s="208">
        <v>10</v>
      </c>
      <c r="J4785" s="208" t="s">
        <v>33</v>
      </c>
      <c r="K4785" s="214">
        <v>25000000</v>
      </c>
      <c r="L4785" s="215">
        <v>1</v>
      </c>
      <c r="M4785" s="186" t="s">
        <v>765</v>
      </c>
      <c r="N4785" s="186"/>
      <c r="O4785" s="186" t="s">
        <v>127</v>
      </c>
      <c r="P4785" s="186" t="s">
        <v>68</v>
      </c>
      <c r="Q4785" s="186" t="s">
        <v>7479</v>
      </c>
    </row>
    <row r="4786" spans="1:17" ht="34.5" customHeight="1" x14ac:dyDescent="0.2">
      <c r="A4786" s="152" t="s">
        <v>7475</v>
      </c>
      <c r="B4786" s="160" t="s">
        <v>7476</v>
      </c>
      <c r="C4786" s="186" t="s">
        <v>234</v>
      </c>
      <c r="D4786" s="229" t="s">
        <v>7503</v>
      </c>
      <c r="E4786" s="186" t="s">
        <v>599</v>
      </c>
      <c r="F4786" s="186" t="s">
        <v>262</v>
      </c>
      <c r="G4786" s="186"/>
      <c r="H4786" s="186" t="s">
        <v>7508</v>
      </c>
      <c r="I4786" s="208">
        <v>10</v>
      </c>
      <c r="J4786" s="208" t="s">
        <v>33</v>
      </c>
      <c r="K4786" s="214">
        <v>20000000</v>
      </c>
      <c r="L4786" s="215">
        <v>1</v>
      </c>
      <c r="M4786" s="186" t="s">
        <v>765</v>
      </c>
      <c r="N4786" s="186"/>
      <c r="O4786" s="186" t="s">
        <v>68</v>
      </c>
      <c r="P4786" s="186" t="s">
        <v>67</v>
      </c>
      <c r="Q4786" s="186" t="s">
        <v>7479</v>
      </c>
    </row>
    <row r="4787" spans="1:17" ht="33.75" customHeight="1" x14ac:dyDescent="0.2">
      <c r="A4787" s="152" t="s">
        <v>7475</v>
      </c>
      <c r="B4787" s="160" t="s">
        <v>7476</v>
      </c>
      <c r="C4787" s="186" t="s">
        <v>58</v>
      </c>
      <c r="D4787" s="229" t="s">
        <v>7489</v>
      </c>
      <c r="E4787" s="186" t="s">
        <v>599</v>
      </c>
      <c r="F4787" s="186" t="s">
        <v>262</v>
      </c>
      <c r="G4787" s="186">
        <v>31201500</v>
      </c>
      <c r="H4787" s="186" t="s">
        <v>7509</v>
      </c>
      <c r="I4787" s="208">
        <v>10</v>
      </c>
      <c r="J4787" s="208" t="s">
        <v>33</v>
      </c>
      <c r="K4787" s="214">
        <v>800000</v>
      </c>
      <c r="L4787" s="215">
        <v>91</v>
      </c>
      <c r="M4787" s="186" t="s">
        <v>805</v>
      </c>
      <c r="N4787" s="186"/>
      <c r="O4787" s="186" t="s">
        <v>68</v>
      </c>
      <c r="P4787" s="186" t="s">
        <v>67</v>
      </c>
      <c r="Q4787" s="186" t="s">
        <v>7486</v>
      </c>
    </row>
    <row r="4788" spans="1:17" ht="35.25" customHeight="1" x14ac:dyDescent="0.2">
      <c r="A4788" s="152" t="s">
        <v>7475</v>
      </c>
      <c r="B4788" s="160" t="s">
        <v>7476</v>
      </c>
      <c r="C4788" s="186" t="s">
        <v>58</v>
      </c>
      <c r="D4788" s="229" t="s">
        <v>7489</v>
      </c>
      <c r="E4788" s="186" t="s">
        <v>599</v>
      </c>
      <c r="F4788" s="186" t="s">
        <v>262</v>
      </c>
      <c r="G4788" s="186">
        <v>31201500</v>
      </c>
      <c r="H4788" s="186" t="s">
        <v>7510</v>
      </c>
      <c r="I4788" s="208">
        <v>10</v>
      </c>
      <c r="J4788" s="208" t="s">
        <v>33</v>
      </c>
      <c r="K4788" s="214">
        <v>400000</v>
      </c>
      <c r="L4788" s="215">
        <v>33</v>
      </c>
      <c r="M4788" s="186" t="s">
        <v>805</v>
      </c>
      <c r="N4788" s="186"/>
      <c r="O4788" s="186" t="s">
        <v>68</v>
      </c>
      <c r="P4788" s="186" t="s">
        <v>67</v>
      </c>
      <c r="Q4788" s="186" t="s">
        <v>7486</v>
      </c>
    </row>
    <row r="4789" spans="1:17" ht="28.5" customHeight="1" x14ac:dyDescent="0.2">
      <c r="A4789" s="152" t="s">
        <v>7475</v>
      </c>
      <c r="B4789" s="160" t="s">
        <v>7476</v>
      </c>
      <c r="C4789" s="186" t="s">
        <v>356</v>
      </c>
      <c r="D4789" s="229" t="s">
        <v>7494</v>
      </c>
      <c r="E4789" s="186" t="s">
        <v>599</v>
      </c>
      <c r="F4789" s="186" t="s">
        <v>262</v>
      </c>
      <c r="G4789" s="186">
        <v>31201500</v>
      </c>
      <c r="H4789" s="186" t="s">
        <v>7511</v>
      </c>
      <c r="I4789" s="208">
        <v>10</v>
      </c>
      <c r="J4789" s="208" t="s">
        <v>33</v>
      </c>
      <c r="K4789" s="214">
        <v>750000</v>
      </c>
      <c r="L4789" s="215">
        <v>28</v>
      </c>
      <c r="M4789" s="186" t="s">
        <v>805</v>
      </c>
      <c r="N4789" s="186"/>
      <c r="O4789" s="186" t="s">
        <v>68</v>
      </c>
      <c r="P4789" s="186" t="s">
        <v>67</v>
      </c>
      <c r="Q4789" s="186" t="s">
        <v>7486</v>
      </c>
    </row>
    <row r="4790" spans="1:17" ht="35.25" customHeight="1" x14ac:dyDescent="0.2">
      <c r="A4790" s="152" t="s">
        <v>7475</v>
      </c>
      <c r="B4790" s="160" t="s">
        <v>7476</v>
      </c>
      <c r="C4790" s="186" t="s">
        <v>58</v>
      </c>
      <c r="D4790" s="229" t="s">
        <v>7489</v>
      </c>
      <c r="E4790" s="186" t="s">
        <v>599</v>
      </c>
      <c r="F4790" s="186" t="s">
        <v>262</v>
      </c>
      <c r="G4790" s="186">
        <v>44111914</v>
      </c>
      <c r="H4790" s="186" t="s">
        <v>7512</v>
      </c>
      <c r="I4790" s="208">
        <v>10</v>
      </c>
      <c r="J4790" s="208" t="s">
        <v>33</v>
      </c>
      <c r="K4790" s="214">
        <v>600000</v>
      </c>
      <c r="L4790" s="215">
        <v>55</v>
      </c>
      <c r="M4790" s="186" t="s">
        <v>805</v>
      </c>
      <c r="N4790" s="186"/>
      <c r="O4790" s="186" t="s">
        <v>68</v>
      </c>
      <c r="P4790" s="186" t="s">
        <v>67</v>
      </c>
      <c r="Q4790" s="186" t="s">
        <v>7486</v>
      </c>
    </row>
    <row r="4791" spans="1:17" ht="28.5" customHeight="1" x14ac:dyDescent="0.2">
      <c r="A4791" s="152" t="s">
        <v>7475</v>
      </c>
      <c r="B4791" s="160" t="s">
        <v>7476</v>
      </c>
      <c r="C4791" s="186" t="s">
        <v>58</v>
      </c>
      <c r="D4791" s="229" t="s">
        <v>7489</v>
      </c>
      <c r="E4791" s="186" t="s">
        <v>617</v>
      </c>
      <c r="F4791" s="186" t="s">
        <v>316</v>
      </c>
      <c r="G4791" s="186">
        <v>31162800</v>
      </c>
      <c r="H4791" s="186" t="s">
        <v>7513</v>
      </c>
      <c r="I4791" s="208">
        <v>10</v>
      </c>
      <c r="J4791" s="208" t="s">
        <v>33</v>
      </c>
      <c r="K4791" s="214">
        <v>8000000</v>
      </c>
      <c r="L4791" s="215">
        <v>1</v>
      </c>
      <c r="M4791" s="186" t="s">
        <v>7501</v>
      </c>
      <c r="N4791" s="186"/>
      <c r="O4791" s="186" t="s">
        <v>68</v>
      </c>
      <c r="P4791" s="186" t="s">
        <v>67</v>
      </c>
      <c r="Q4791" s="186" t="s">
        <v>7486</v>
      </c>
    </row>
    <row r="4792" spans="1:17" ht="26.25" customHeight="1" x14ac:dyDescent="0.2">
      <c r="A4792" s="152" t="s">
        <v>7475</v>
      </c>
      <c r="B4792" s="160" t="s">
        <v>7476</v>
      </c>
      <c r="C4792" s="186" t="s">
        <v>58</v>
      </c>
      <c r="D4792" s="229" t="s">
        <v>7489</v>
      </c>
      <c r="E4792" s="186" t="s">
        <v>617</v>
      </c>
      <c r="F4792" s="186" t="s">
        <v>316</v>
      </c>
      <c r="G4792" s="186">
        <v>31162402</v>
      </c>
      <c r="H4792" s="186" t="s">
        <v>7514</v>
      </c>
      <c r="I4792" s="208">
        <v>10</v>
      </c>
      <c r="J4792" s="208" t="s">
        <v>33</v>
      </c>
      <c r="K4792" s="214">
        <v>2500000</v>
      </c>
      <c r="L4792" s="215">
        <v>8</v>
      </c>
      <c r="M4792" s="186" t="s">
        <v>805</v>
      </c>
      <c r="N4792" s="186"/>
      <c r="O4792" s="186" t="s">
        <v>68</v>
      </c>
      <c r="P4792" s="186" t="s">
        <v>67</v>
      </c>
      <c r="Q4792" s="186" t="s">
        <v>7486</v>
      </c>
    </row>
    <row r="4793" spans="1:17" ht="26.25" customHeight="1" x14ac:dyDescent="0.2">
      <c r="A4793" s="152" t="s">
        <v>7475</v>
      </c>
      <c r="B4793" s="160" t="s">
        <v>7476</v>
      </c>
      <c r="C4793" s="186" t="s">
        <v>58</v>
      </c>
      <c r="D4793" s="229" t="s">
        <v>7489</v>
      </c>
      <c r="E4793" s="186" t="s">
        <v>617</v>
      </c>
      <c r="F4793" s="186" t="s">
        <v>316</v>
      </c>
      <c r="G4793" s="186">
        <v>44121600</v>
      </c>
      <c r="H4793" s="186" t="s">
        <v>7515</v>
      </c>
      <c r="I4793" s="208">
        <v>10</v>
      </c>
      <c r="J4793" s="208" t="s">
        <v>33</v>
      </c>
      <c r="K4793" s="214">
        <v>903000</v>
      </c>
      <c r="L4793" s="215">
        <v>62</v>
      </c>
      <c r="M4793" s="186" t="s">
        <v>805</v>
      </c>
      <c r="N4793" s="186"/>
      <c r="O4793" s="186" t="s">
        <v>68</v>
      </c>
      <c r="P4793" s="186" t="s">
        <v>67</v>
      </c>
      <c r="Q4793" s="186" t="s">
        <v>7486</v>
      </c>
    </row>
    <row r="4794" spans="1:17" ht="36" customHeight="1" x14ac:dyDescent="0.2">
      <c r="A4794" s="152" t="s">
        <v>7475</v>
      </c>
      <c r="B4794" s="160" t="s">
        <v>7476</v>
      </c>
      <c r="C4794" s="186" t="s">
        <v>58</v>
      </c>
      <c r="D4794" s="229" t="s">
        <v>7489</v>
      </c>
      <c r="E4794" s="186" t="s">
        <v>617</v>
      </c>
      <c r="F4794" s="186" t="s">
        <v>316</v>
      </c>
      <c r="G4794" s="186">
        <v>44121628</v>
      </c>
      <c r="H4794" s="186" t="s">
        <v>7516</v>
      </c>
      <c r="I4794" s="208">
        <v>10</v>
      </c>
      <c r="J4794" s="208" t="s">
        <v>33</v>
      </c>
      <c r="K4794" s="214">
        <v>642000</v>
      </c>
      <c r="L4794" s="215">
        <v>164</v>
      </c>
      <c r="M4794" s="186" t="s">
        <v>7501</v>
      </c>
      <c r="N4794" s="186"/>
      <c r="O4794" s="186" t="s">
        <v>68</v>
      </c>
      <c r="P4794" s="186" t="s">
        <v>67</v>
      </c>
      <c r="Q4794" s="186" t="s">
        <v>7486</v>
      </c>
    </row>
    <row r="4795" spans="1:17" ht="30" customHeight="1" x14ac:dyDescent="0.2">
      <c r="A4795" s="152" t="s">
        <v>7475</v>
      </c>
      <c r="B4795" s="160" t="s">
        <v>7476</v>
      </c>
      <c r="C4795" s="186" t="s">
        <v>58</v>
      </c>
      <c r="D4795" s="229" t="s">
        <v>7489</v>
      </c>
      <c r="E4795" s="186" t="s">
        <v>617</v>
      </c>
      <c r="F4795" s="186" t="s">
        <v>316</v>
      </c>
      <c r="G4795" s="186">
        <v>44121628</v>
      </c>
      <c r="H4795" s="186" t="s">
        <v>7517</v>
      </c>
      <c r="I4795" s="208">
        <v>10</v>
      </c>
      <c r="J4795" s="208" t="s">
        <v>33</v>
      </c>
      <c r="K4795" s="214">
        <v>200000</v>
      </c>
      <c r="L4795" s="215">
        <v>60</v>
      </c>
      <c r="M4795" s="186" t="s">
        <v>7501</v>
      </c>
      <c r="N4795" s="186"/>
      <c r="O4795" s="186" t="s">
        <v>68</v>
      </c>
      <c r="P4795" s="186" t="s">
        <v>67</v>
      </c>
      <c r="Q4795" s="186" t="s">
        <v>7486</v>
      </c>
    </row>
    <row r="4796" spans="1:17" ht="28.5" customHeight="1" x14ac:dyDescent="0.2">
      <c r="A4796" s="152" t="s">
        <v>7475</v>
      </c>
      <c r="B4796" s="160" t="s">
        <v>7476</v>
      </c>
      <c r="C4796" s="186" t="s">
        <v>58</v>
      </c>
      <c r="D4796" s="229" t="s">
        <v>7489</v>
      </c>
      <c r="E4796" s="186" t="s">
        <v>617</v>
      </c>
      <c r="F4796" s="186" t="s">
        <v>316</v>
      </c>
      <c r="G4796" s="186">
        <v>44121619</v>
      </c>
      <c r="H4796" s="186" t="s">
        <v>7518</v>
      </c>
      <c r="I4796" s="208">
        <v>10</v>
      </c>
      <c r="J4796" s="208" t="s">
        <v>33</v>
      </c>
      <c r="K4796" s="214">
        <v>200000</v>
      </c>
      <c r="L4796" s="215">
        <v>20</v>
      </c>
      <c r="M4796" s="186" t="s">
        <v>7501</v>
      </c>
      <c r="N4796" s="186"/>
      <c r="O4796" s="186" t="s">
        <v>68</v>
      </c>
      <c r="P4796" s="186" t="s">
        <v>67</v>
      </c>
      <c r="Q4796" s="186" t="s">
        <v>7486</v>
      </c>
    </row>
    <row r="4797" spans="1:17" ht="39" customHeight="1" x14ac:dyDescent="0.2">
      <c r="A4797" s="152" t="s">
        <v>7475</v>
      </c>
      <c r="B4797" s="160" t="s">
        <v>7476</v>
      </c>
      <c r="C4797" s="186" t="s">
        <v>58</v>
      </c>
      <c r="D4797" s="229" t="s">
        <v>7489</v>
      </c>
      <c r="E4797" s="186" t="s">
        <v>617</v>
      </c>
      <c r="F4797" s="186" t="s">
        <v>316</v>
      </c>
      <c r="G4797" s="186">
        <v>44121618</v>
      </c>
      <c r="H4797" s="186" t="s">
        <v>7519</v>
      </c>
      <c r="I4797" s="208">
        <v>10</v>
      </c>
      <c r="J4797" s="208" t="s">
        <v>33</v>
      </c>
      <c r="K4797" s="214">
        <v>565000</v>
      </c>
      <c r="L4797" s="215">
        <v>51</v>
      </c>
      <c r="M4797" s="186" t="s">
        <v>805</v>
      </c>
      <c r="N4797" s="186"/>
      <c r="O4797" s="186" t="s">
        <v>68</v>
      </c>
      <c r="P4797" s="186" t="s">
        <v>67</v>
      </c>
      <c r="Q4797" s="186" t="s">
        <v>7486</v>
      </c>
    </row>
    <row r="4798" spans="1:17" ht="20.100000000000001" customHeight="1" x14ac:dyDescent="0.2">
      <c r="A4798" s="152" t="s">
        <v>7475</v>
      </c>
      <c r="B4798" s="160" t="s">
        <v>7476</v>
      </c>
      <c r="C4798" s="186" t="s">
        <v>342</v>
      </c>
      <c r="D4798" s="229" t="s">
        <v>7520</v>
      </c>
      <c r="E4798" s="186" t="s">
        <v>625</v>
      </c>
      <c r="F4798" s="186" t="s">
        <v>338</v>
      </c>
      <c r="G4798" s="186">
        <v>72101500</v>
      </c>
      <c r="H4798" s="186" t="s">
        <v>7521</v>
      </c>
      <c r="I4798" s="208">
        <v>10</v>
      </c>
      <c r="J4798" s="208" t="s">
        <v>33</v>
      </c>
      <c r="K4798" s="214">
        <v>190000000</v>
      </c>
      <c r="L4798" s="215">
        <v>1</v>
      </c>
      <c r="M4798" s="186" t="s">
        <v>765</v>
      </c>
      <c r="N4798" s="186"/>
      <c r="O4798" s="186" t="s">
        <v>35</v>
      </c>
      <c r="P4798" s="186" t="s">
        <v>36</v>
      </c>
      <c r="Q4798" s="186" t="s">
        <v>5246</v>
      </c>
    </row>
    <row r="4799" spans="1:17" ht="20.100000000000001" customHeight="1" x14ac:dyDescent="0.2">
      <c r="A4799" s="152" t="s">
        <v>7475</v>
      </c>
      <c r="B4799" s="160" t="s">
        <v>7476</v>
      </c>
      <c r="C4799" s="186" t="s">
        <v>342</v>
      </c>
      <c r="D4799" s="229" t="s">
        <v>7520</v>
      </c>
      <c r="E4799" s="186" t="s">
        <v>625</v>
      </c>
      <c r="F4799" s="186" t="s">
        <v>338</v>
      </c>
      <c r="G4799" s="186">
        <v>72101500</v>
      </c>
      <c r="H4799" s="186" t="s">
        <v>7522</v>
      </c>
      <c r="I4799" s="208">
        <v>10</v>
      </c>
      <c r="J4799" s="208" t="s">
        <v>33</v>
      </c>
      <c r="K4799" s="214">
        <v>450000000</v>
      </c>
      <c r="L4799" s="215">
        <v>1</v>
      </c>
      <c r="M4799" s="186" t="s">
        <v>765</v>
      </c>
      <c r="N4799" s="186"/>
      <c r="O4799" s="186" t="s">
        <v>35</v>
      </c>
      <c r="P4799" s="186" t="s">
        <v>36</v>
      </c>
      <c r="Q4799" s="186" t="s">
        <v>5246</v>
      </c>
    </row>
    <row r="4800" spans="1:17" ht="20.100000000000001" customHeight="1" x14ac:dyDescent="0.2">
      <c r="A4800" s="152" t="s">
        <v>7475</v>
      </c>
      <c r="B4800" s="160" t="s">
        <v>7476</v>
      </c>
      <c r="C4800" s="186" t="s">
        <v>342</v>
      </c>
      <c r="D4800" s="229" t="s">
        <v>7520</v>
      </c>
      <c r="E4800" s="186" t="s">
        <v>625</v>
      </c>
      <c r="F4800" s="186" t="s">
        <v>338</v>
      </c>
      <c r="G4800" s="186">
        <v>72101500</v>
      </c>
      <c r="H4800" s="186" t="s">
        <v>7523</v>
      </c>
      <c r="I4800" s="208">
        <v>10</v>
      </c>
      <c r="J4800" s="208" t="s">
        <v>33</v>
      </c>
      <c r="K4800" s="214">
        <v>410000000</v>
      </c>
      <c r="L4800" s="215">
        <v>1</v>
      </c>
      <c r="M4800" s="186" t="s">
        <v>765</v>
      </c>
      <c r="N4800" s="186"/>
      <c r="O4800" s="186" t="s">
        <v>35</v>
      </c>
      <c r="P4800" s="186" t="s">
        <v>36</v>
      </c>
      <c r="Q4800" s="186" t="s">
        <v>5246</v>
      </c>
    </row>
    <row r="4801" spans="1:21" ht="31.5" customHeight="1" x14ac:dyDescent="0.2">
      <c r="A4801" s="152" t="s">
        <v>7475</v>
      </c>
      <c r="B4801" s="160" t="s">
        <v>7476</v>
      </c>
      <c r="C4801" s="186" t="s">
        <v>58</v>
      </c>
      <c r="D4801" s="229" t="s">
        <v>7489</v>
      </c>
      <c r="E4801" s="186" t="s">
        <v>3949</v>
      </c>
      <c r="F4801" s="186" t="s">
        <v>639</v>
      </c>
      <c r="G4801" s="186">
        <v>90101801</v>
      </c>
      <c r="H4801" s="186" t="s">
        <v>7524</v>
      </c>
      <c r="I4801" s="208">
        <v>10</v>
      </c>
      <c r="J4801" s="208" t="s">
        <v>33</v>
      </c>
      <c r="K4801" s="214">
        <v>100000000</v>
      </c>
      <c r="L4801" s="215">
        <v>1</v>
      </c>
      <c r="M4801" s="186" t="s">
        <v>765</v>
      </c>
      <c r="N4801" s="186"/>
      <c r="O4801" s="186" t="s">
        <v>67</v>
      </c>
      <c r="P4801" s="186" t="s">
        <v>35</v>
      </c>
      <c r="Q4801" s="186" t="s">
        <v>7479</v>
      </c>
    </row>
    <row r="4802" spans="1:21" ht="27.75" customHeight="1" x14ac:dyDescent="0.2">
      <c r="A4802" s="152" t="s">
        <v>7475</v>
      </c>
      <c r="B4802" s="160" t="s">
        <v>7476</v>
      </c>
      <c r="C4802" s="186" t="s">
        <v>190</v>
      </c>
      <c r="D4802" s="229" t="s">
        <v>7525</v>
      </c>
      <c r="E4802" s="186" t="s">
        <v>5301</v>
      </c>
      <c r="F4802" s="186" t="s">
        <v>5302</v>
      </c>
      <c r="G4802" s="186">
        <v>78102203</v>
      </c>
      <c r="H4802" s="186" t="s">
        <v>7526</v>
      </c>
      <c r="I4802" s="208">
        <v>10</v>
      </c>
      <c r="J4802" s="208" t="s">
        <v>33</v>
      </c>
      <c r="K4802" s="214">
        <v>1000000</v>
      </c>
      <c r="L4802" s="215">
        <v>1</v>
      </c>
      <c r="M4802" s="186" t="s">
        <v>765</v>
      </c>
      <c r="N4802" s="186"/>
      <c r="O4802" s="186" t="s">
        <v>79</v>
      </c>
      <c r="P4802" s="186" t="s">
        <v>80</v>
      </c>
      <c r="Q4802" s="186" t="s">
        <v>7486</v>
      </c>
    </row>
    <row r="4803" spans="1:21" ht="29.25" customHeight="1" x14ac:dyDescent="0.2">
      <c r="A4803" s="152" t="s">
        <v>7475</v>
      </c>
      <c r="B4803" s="160" t="s">
        <v>7476</v>
      </c>
      <c r="C4803" s="186" t="s">
        <v>190</v>
      </c>
      <c r="D4803" s="229" t="s">
        <v>7525</v>
      </c>
      <c r="E4803" s="186" t="s">
        <v>5301</v>
      </c>
      <c r="F4803" s="186" t="s">
        <v>5302</v>
      </c>
      <c r="G4803" s="186">
        <v>78102203</v>
      </c>
      <c r="H4803" s="186" t="s">
        <v>7527</v>
      </c>
      <c r="I4803" s="208">
        <v>10</v>
      </c>
      <c r="J4803" s="208" t="s">
        <v>33</v>
      </c>
      <c r="K4803" s="214">
        <v>500000</v>
      </c>
      <c r="L4803" s="215">
        <v>1</v>
      </c>
      <c r="M4803" s="186" t="s">
        <v>765</v>
      </c>
      <c r="N4803" s="186"/>
      <c r="O4803" s="186" t="s">
        <v>80</v>
      </c>
      <c r="P4803" s="186" t="s">
        <v>901</v>
      </c>
      <c r="Q4803" s="186" t="s">
        <v>7486</v>
      </c>
    </row>
    <row r="4804" spans="1:21" ht="24" customHeight="1" x14ac:dyDescent="0.2">
      <c r="A4804" s="152" t="s">
        <v>7475</v>
      </c>
      <c r="B4804" s="160" t="s">
        <v>7476</v>
      </c>
      <c r="C4804" s="186" t="s">
        <v>190</v>
      </c>
      <c r="D4804" s="229" t="s">
        <v>7525</v>
      </c>
      <c r="E4804" s="186" t="s">
        <v>5301</v>
      </c>
      <c r="F4804" s="186" t="s">
        <v>5302</v>
      </c>
      <c r="G4804" s="186">
        <v>78102203</v>
      </c>
      <c r="H4804" s="186" t="s">
        <v>7528</v>
      </c>
      <c r="I4804" s="208">
        <v>10</v>
      </c>
      <c r="J4804" s="208" t="s">
        <v>230</v>
      </c>
      <c r="K4804" s="214">
        <v>2500000</v>
      </c>
      <c r="L4804" s="215">
        <v>1</v>
      </c>
      <c r="M4804" s="186" t="s">
        <v>765</v>
      </c>
      <c r="N4804" s="186"/>
      <c r="O4804" s="186" t="s">
        <v>127</v>
      </c>
      <c r="P4804" s="186" t="s">
        <v>127</v>
      </c>
      <c r="Q4804" s="186" t="s">
        <v>7486</v>
      </c>
    </row>
    <row r="4805" spans="1:21" ht="32.25" customHeight="1" x14ac:dyDescent="0.2">
      <c r="A4805" s="152" t="s">
        <v>7475</v>
      </c>
      <c r="B4805" s="160" t="s">
        <v>7476</v>
      </c>
      <c r="C4805" s="186" t="s">
        <v>342</v>
      </c>
      <c r="D4805" s="229" t="s">
        <v>7520</v>
      </c>
      <c r="E4805" s="186" t="s">
        <v>5317</v>
      </c>
      <c r="F4805" s="186" t="s">
        <v>363</v>
      </c>
      <c r="G4805" s="186">
        <v>83101800</v>
      </c>
      <c r="H4805" s="186" t="s">
        <v>7529</v>
      </c>
      <c r="I4805" s="208">
        <v>10</v>
      </c>
      <c r="J4805" s="208" t="s">
        <v>33</v>
      </c>
      <c r="K4805" s="214">
        <v>1650000000</v>
      </c>
      <c r="L4805" s="215">
        <v>1</v>
      </c>
      <c r="M4805" s="186" t="s">
        <v>765</v>
      </c>
      <c r="N4805" s="186"/>
      <c r="O4805" s="186" t="s">
        <v>127</v>
      </c>
      <c r="P4805" s="186" t="s">
        <v>366</v>
      </c>
      <c r="Q4805" s="186" t="s">
        <v>7530</v>
      </c>
    </row>
    <row r="4806" spans="1:21" ht="23.25" customHeight="1" x14ac:dyDescent="0.2">
      <c r="A4806" s="152" t="s">
        <v>7475</v>
      </c>
      <c r="B4806" s="160" t="s">
        <v>7476</v>
      </c>
      <c r="C4806" s="186" t="s">
        <v>342</v>
      </c>
      <c r="D4806" s="229" t="s">
        <v>7520</v>
      </c>
      <c r="E4806" s="186" t="s">
        <v>5317</v>
      </c>
      <c r="F4806" s="186" t="s">
        <v>363</v>
      </c>
      <c r="G4806" s="186">
        <v>83101500</v>
      </c>
      <c r="H4806" s="186" t="s">
        <v>7531</v>
      </c>
      <c r="I4806" s="208">
        <v>10</v>
      </c>
      <c r="J4806" s="208" t="s">
        <v>33</v>
      </c>
      <c r="K4806" s="214">
        <v>16320000</v>
      </c>
      <c r="L4806" s="215">
        <v>1</v>
      </c>
      <c r="M4806" s="186" t="s">
        <v>765</v>
      </c>
      <c r="N4806" s="186"/>
      <c r="O4806" s="186" t="s">
        <v>127</v>
      </c>
      <c r="P4806" s="186" t="s">
        <v>366</v>
      </c>
      <c r="Q4806" s="186" t="s">
        <v>7530</v>
      </c>
    </row>
    <row r="4807" spans="1:21" ht="42" customHeight="1" x14ac:dyDescent="0.2">
      <c r="A4807" s="152" t="s">
        <v>7475</v>
      </c>
      <c r="B4807" s="160" t="s">
        <v>7476</v>
      </c>
      <c r="C4807" s="186" t="s">
        <v>342</v>
      </c>
      <c r="D4807" s="229" t="s">
        <v>7520</v>
      </c>
      <c r="E4807" s="186" t="s">
        <v>5317</v>
      </c>
      <c r="F4807" s="186" t="s">
        <v>363</v>
      </c>
      <c r="G4807" s="186">
        <v>83101601</v>
      </c>
      <c r="H4807" s="186" t="s">
        <v>7532</v>
      </c>
      <c r="I4807" s="208">
        <v>10</v>
      </c>
      <c r="J4807" s="208" t="s">
        <v>33</v>
      </c>
      <c r="K4807" s="214">
        <v>1500000</v>
      </c>
      <c r="L4807" s="215">
        <v>1</v>
      </c>
      <c r="M4807" s="186" t="s">
        <v>765</v>
      </c>
      <c r="N4807" s="186"/>
      <c r="O4807" s="186" t="s">
        <v>127</v>
      </c>
      <c r="P4807" s="186" t="s">
        <v>366</v>
      </c>
      <c r="Q4807" s="186" t="s">
        <v>7530</v>
      </c>
    </row>
    <row r="4808" spans="1:21" ht="20.100000000000001" customHeight="1" x14ac:dyDescent="0.2">
      <c r="A4808" s="152" t="s">
        <v>7475</v>
      </c>
      <c r="B4808" s="160" t="s">
        <v>7476</v>
      </c>
      <c r="C4808" s="186" t="s">
        <v>234</v>
      </c>
      <c r="D4808" s="229" t="s">
        <v>7503</v>
      </c>
      <c r="E4808" s="186" t="s">
        <v>5343</v>
      </c>
      <c r="F4808" s="186" t="s">
        <v>368</v>
      </c>
      <c r="G4808" s="186">
        <v>84131602</v>
      </c>
      <c r="H4808" s="186" t="s">
        <v>7533</v>
      </c>
      <c r="I4808" s="208">
        <v>10</v>
      </c>
      <c r="J4808" s="208" t="s">
        <v>33</v>
      </c>
      <c r="K4808" s="214">
        <v>148326400</v>
      </c>
      <c r="L4808" s="215">
        <v>1</v>
      </c>
      <c r="M4808" s="186" t="s">
        <v>765</v>
      </c>
      <c r="N4808" s="186"/>
      <c r="O4808" s="186" t="s">
        <v>36</v>
      </c>
      <c r="P4808" s="186" t="s">
        <v>79</v>
      </c>
      <c r="Q4808" s="186" t="s">
        <v>7486</v>
      </c>
    </row>
    <row r="4809" spans="1:21" ht="20.100000000000001" customHeight="1" x14ac:dyDescent="0.2">
      <c r="A4809" s="152" t="s">
        <v>7475</v>
      </c>
      <c r="B4809" s="160" t="s">
        <v>7476</v>
      </c>
      <c r="C4809" s="186" t="s">
        <v>234</v>
      </c>
      <c r="D4809" s="229" t="s">
        <v>7503</v>
      </c>
      <c r="E4809" s="186" t="s">
        <v>5343</v>
      </c>
      <c r="F4809" s="186" t="s">
        <v>368</v>
      </c>
      <c r="G4809" s="186">
        <v>84131602</v>
      </c>
      <c r="H4809" s="186" t="s">
        <v>7534</v>
      </c>
      <c r="I4809" s="208">
        <v>10</v>
      </c>
      <c r="J4809" s="208" t="s">
        <v>33</v>
      </c>
      <c r="K4809" s="214">
        <v>70000000</v>
      </c>
      <c r="L4809" s="215">
        <v>1</v>
      </c>
      <c r="M4809" s="186" t="s">
        <v>765</v>
      </c>
      <c r="N4809" s="186"/>
      <c r="O4809" s="186" t="s">
        <v>80</v>
      </c>
      <c r="P4809" s="186" t="s">
        <v>901</v>
      </c>
      <c r="Q4809" s="186" t="s">
        <v>7486</v>
      </c>
    </row>
    <row r="4810" spans="1:21" ht="20.100000000000001" customHeight="1" x14ac:dyDescent="0.2">
      <c r="A4810" s="152" t="s">
        <v>7475</v>
      </c>
      <c r="B4810" s="160" t="s">
        <v>7476</v>
      </c>
      <c r="C4810" s="186" t="s">
        <v>234</v>
      </c>
      <c r="D4810" s="229" t="s">
        <v>7503</v>
      </c>
      <c r="E4810" s="186" t="s">
        <v>5343</v>
      </c>
      <c r="F4810" s="186" t="s">
        <v>368</v>
      </c>
      <c r="G4810" s="186">
        <v>84131602</v>
      </c>
      <c r="H4810" s="186" t="s">
        <v>7535</v>
      </c>
      <c r="I4810" s="208">
        <v>10</v>
      </c>
      <c r="J4810" s="530" t="s">
        <v>230</v>
      </c>
      <c r="K4810" s="531">
        <v>176673600</v>
      </c>
      <c r="L4810" s="233">
        <v>1</v>
      </c>
      <c r="M4810" s="487" t="s">
        <v>765</v>
      </c>
      <c r="N4810" s="387"/>
      <c r="O4810" s="231" t="s">
        <v>127</v>
      </c>
      <c r="P4810" s="231" t="s">
        <v>127</v>
      </c>
      <c r="Q4810" s="231" t="s">
        <v>7486</v>
      </c>
    </row>
    <row r="4811" spans="1:21" ht="20.100000000000001" customHeight="1" x14ac:dyDescent="0.2">
      <c r="A4811" s="152" t="s">
        <v>7475</v>
      </c>
      <c r="B4811" s="160" t="s">
        <v>7476</v>
      </c>
      <c r="C4811" s="186" t="s">
        <v>342</v>
      </c>
      <c r="D4811" s="229" t="s">
        <v>7520</v>
      </c>
      <c r="E4811" s="186" t="s">
        <v>5356</v>
      </c>
      <c r="F4811" s="186" t="s">
        <v>866</v>
      </c>
      <c r="G4811" s="186"/>
      <c r="H4811" s="186" t="s">
        <v>7536</v>
      </c>
      <c r="I4811" s="208">
        <v>10</v>
      </c>
      <c r="J4811" s="208" t="s">
        <v>33</v>
      </c>
      <c r="K4811" s="269">
        <v>5200000</v>
      </c>
      <c r="L4811" s="233">
        <v>1</v>
      </c>
      <c r="M4811" s="186" t="s">
        <v>765</v>
      </c>
      <c r="N4811" s="387"/>
      <c r="O4811" s="231" t="s">
        <v>127</v>
      </c>
      <c r="P4811" s="231" t="s">
        <v>366</v>
      </c>
      <c r="Q4811" s="231" t="s">
        <v>7537</v>
      </c>
    </row>
    <row r="4812" spans="1:21" ht="20.100000000000001" customHeight="1" x14ac:dyDescent="0.2">
      <c r="A4812" s="152" t="s">
        <v>7475</v>
      </c>
      <c r="B4812" s="160" t="s">
        <v>7476</v>
      </c>
      <c r="C4812" s="186" t="s">
        <v>58</v>
      </c>
      <c r="D4812" s="229" t="s">
        <v>7489</v>
      </c>
      <c r="E4812" s="186" t="s">
        <v>3961</v>
      </c>
      <c r="F4812" s="186" t="s">
        <v>371</v>
      </c>
      <c r="G4812" s="186">
        <v>76111501</v>
      </c>
      <c r="H4812" s="186" t="s">
        <v>7538</v>
      </c>
      <c r="I4812" s="208">
        <v>10</v>
      </c>
      <c r="J4812" s="208" t="s">
        <v>230</v>
      </c>
      <c r="K4812" s="214">
        <v>36318425.899999999</v>
      </c>
      <c r="L4812" s="215">
        <v>1</v>
      </c>
      <c r="M4812" s="186" t="s">
        <v>765</v>
      </c>
      <c r="N4812" s="186"/>
      <c r="O4812" s="186" t="s">
        <v>127</v>
      </c>
      <c r="P4812" s="186" t="s">
        <v>127</v>
      </c>
      <c r="Q4812" s="186" t="s">
        <v>7486</v>
      </c>
      <c r="U4812" s="58"/>
    </row>
    <row r="4813" spans="1:21" ht="33.75" customHeight="1" x14ac:dyDescent="0.2">
      <c r="A4813" s="152" t="s">
        <v>7475</v>
      </c>
      <c r="B4813" s="160" t="s">
        <v>7476</v>
      </c>
      <c r="C4813" s="186" t="s">
        <v>58</v>
      </c>
      <c r="D4813" s="229" t="s">
        <v>7489</v>
      </c>
      <c r="E4813" s="186" t="s">
        <v>3961</v>
      </c>
      <c r="F4813" s="186" t="s">
        <v>371</v>
      </c>
      <c r="G4813" s="186">
        <v>76111501</v>
      </c>
      <c r="H4813" s="186" t="s">
        <v>7539</v>
      </c>
      <c r="I4813" s="208">
        <v>10</v>
      </c>
      <c r="J4813" s="208" t="s">
        <v>33</v>
      </c>
      <c r="K4813" s="214">
        <v>183681574.09999999</v>
      </c>
      <c r="L4813" s="215">
        <v>1</v>
      </c>
      <c r="M4813" s="186" t="s">
        <v>765</v>
      </c>
      <c r="N4813" s="186"/>
      <c r="O4813" s="186" t="s">
        <v>127</v>
      </c>
      <c r="P4813" s="186" t="s">
        <v>68</v>
      </c>
      <c r="Q4813" s="186" t="s">
        <v>7486</v>
      </c>
    </row>
    <row r="4814" spans="1:21" ht="28.5" customHeight="1" x14ac:dyDescent="0.2">
      <c r="A4814" s="152" t="s">
        <v>7475</v>
      </c>
      <c r="B4814" s="160" t="s">
        <v>7476</v>
      </c>
      <c r="C4814" s="186" t="s">
        <v>58</v>
      </c>
      <c r="D4814" s="229" t="s">
        <v>7489</v>
      </c>
      <c r="E4814" s="186" t="s">
        <v>3961</v>
      </c>
      <c r="F4814" s="186" t="s">
        <v>371</v>
      </c>
      <c r="G4814" s="186">
        <v>76111501</v>
      </c>
      <c r="H4814" s="186" t="s">
        <v>7540</v>
      </c>
      <c r="I4814" s="208">
        <v>10</v>
      </c>
      <c r="J4814" s="208" t="s">
        <v>33</v>
      </c>
      <c r="K4814" s="214">
        <v>46000000</v>
      </c>
      <c r="L4814" s="215">
        <v>1</v>
      </c>
      <c r="M4814" s="186" t="s">
        <v>765</v>
      </c>
      <c r="N4814" s="186"/>
      <c r="O4814" s="186" t="s">
        <v>80</v>
      </c>
      <c r="P4814" s="186" t="s">
        <v>901</v>
      </c>
      <c r="Q4814" s="186" t="s">
        <v>7486</v>
      </c>
    </row>
    <row r="4815" spans="1:21" ht="25.5" x14ac:dyDescent="0.2">
      <c r="A4815" s="152" t="s">
        <v>7475</v>
      </c>
      <c r="B4815" s="160" t="s">
        <v>7476</v>
      </c>
      <c r="C4815" s="186" t="s">
        <v>58</v>
      </c>
      <c r="D4815" s="229" t="s">
        <v>7489</v>
      </c>
      <c r="E4815" s="186" t="s">
        <v>3961</v>
      </c>
      <c r="F4815" s="186" t="s">
        <v>371</v>
      </c>
      <c r="G4815" s="186">
        <v>76111501</v>
      </c>
      <c r="H4815" s="186" t="s">
        <v>7541</v>
      </c>
      <c r="I4815" s="208">
        <v>10</v>
      </c>
      <c r="J4815" s="208" t="s">
        <v>33</v>
      </c>
      <c r="K4815" s="214">
        <v>4000000</v>
      </c>
      <c r="L4815" s="215">
        <v>1</v>
      </c>
      <c r="M4815" s="186" t="s">
        <v>765</v>
      </c>
      <c r="N4815" s="186"/>
      <c r="O4815" s="186" t="s">
        <v>35</v>
      </c>
      <c r="P4815" s="186" t="s">
        <v>36</v>
      </c>
      <c r="Q4815" s="186" t="s">
        <v>7479</v>
      </c>
    </row>
    <row r="4816" spans="1:21" ht="35.25" customHeight="1" x14ac:dyDescent="0.2">
      <c r="A4816" s="152" t="s">
        <v>7475</v>
      </c>
      <c r="B4816" s="160" t="s">
        <v>7476</v>
      </c>
      <c r="C4816" s="186" t="s">
        <v>234</v>
      </c>
      <c r="D4816" s="229" t="s">
        <v>7503</v>
      </c>
      <c r="E4816" s="186" t="s">
        <v>3986</v>
      </c>
      <c r="F4816" s="186" t="s">
        <v>374</v>
      </c>
      <c r="G4816" s="186">
        <v>78181500</v>
      </c>
      <c r="H4816" s="186" t="s">
        <v>7542</v>
      </c>
      <c r="I4816" s="208">
        <v>10</v>
      </c>
      <c r="J4816" s="208" t="s">
        <v>33</v>
      </c>
      <c r="K4816" s="214">
        <v>200000000</v>
      </c>
      <c r="L4816" s="215">
        <v>1</v>
      </c>
      <c r="M4816" s="186" t="s">
        <v>765</v>
      </c>
      <c r="N4816" s="186"/>
      <c r="O4816" s="186" t="s">
        <v>80</v>
      </c>
      <c r="P4816" s="186" t="s">
        <v>901</v>
      </c>
      <c r="Q4816" s="186" t="s">
        <v>5246</v>
      </c>
    </row>
    <row r="4817" spans="1:17" ht="39" customHeight="1" x14ac:dyDescent="0.2">
      <c r="A4817" s="152" t="s">
        <v>7475</v>
      </c>
      <c r="B4817" s="160" t="s">
        <v>7476</v>
      </c>
      <c r="C4817" s="186" t="s">
        <v>234</v>
      </c>
      <c r="D4817" s="229" t="s">
        <v>7503</v>
      </c>
      <c r="E4817" s="186" t="s">
        <v>3986</v>
      </c>
      <c r="F4817" s="186" t="s">
        <v>374</v>
      </c>
      <c r="G4817" s="186">
        <v>78181500</v>
      </c>
      <c r="H4817" s="186" t="s">
        <v>7543</v>
      </c>
      <c r="I4817" s="208">
        <v>10</v>
      </c>
      <c r="J4817" s="208" t="s">
        <v>33</v>
      </c>
      <c r="K4817" s="214">
        <v>150000000</v>
      </c>
      <c r="L4817" s="215">
        <v>1</v>
      </c>
      <c r="M4817" s="186" t="s">
        <v>765</v>
      </c>
      <c r="N4817" s="186"/>
      <c r="O4817" s="186" t="s">
        <v>36</v>
      </c>
      <c r="P4817" s="186" t="s">
        <v>79</v>
      </c>
      <c r="Q4817" s="186" t="s">
        <v>5246</v>
      </c>
    </row>
    <row r="4818" spans="1:17" ht="39" customHeight="1" x14ac:dyDescent="0.2">
      <c r="A4818" s="152" t="s">
        <v>7475</v>
      </c>
      <c r="B4818" s="160" t="s">
        <v>7476</v>
      </c>
      <c r="C4818" s="186" t="s">
        <v>234</v>
      </c>
      <c r="D4818" s="229" t="s">
        <v>7503</v>
      </c>
      <c r="E4818" s="186" t="s">
        <v>3986</v>
      </c>
      <c r="F4818" s="186" t="s">
        <v>374</v>
      </c>
      <c r="G4818" s="186">
        <v>78181500</v>
      </c>
      <c r="H4818" s="186" t="s">
        <v>7544</v>
      </c>
      <c r="I4818" s="208">
        <v>10</v>
      </c>
      <c r="J4818" s="208" t="s">
        <v>33</v>
      </c>
      <c r="K4818" s="214">
        <v>250000000</v>
      </c>
      <c r="L4818" s="215">
        <v>1</v>
      </c>
      <c r="M4818" s="186" t="s">
        <v>765</v>
      </c>
      <c r="N4818" s="186"/>
      <c r="O4818" s="186" t="s">
        <v>127</v>
      </c>
      <c r="P4818" s="186" t="s">
        <v>68</v>
      </c>
      <c r="Q4818" s="186" t="s">
        <v>7545</v>
      </c>
    </row>
    <row r="4819" spans="1:17" ht="39" customHeight="1" x14ac:dyDescent="0.2">
      <c r="A4819" s="152" t="s">
        <v>7475</v>
      </c>
      <c r="B4819" s="160" t="s">
        <v>7476</v>
      </c>
      <c r="C4819" s="186" t="s">
        <v>234</v>
      </c>
      <c r="D4819" s="229" t="s">
        <v>7503</v>
      </c>
      <c r="E4819" s="186" t="s">
        <v>3986</v>
      </c>
      <c r="F4819" s="186" t="s">
        <v>374</v>
      </c>
      <c r="G4819" s="186">
        <v>78181500</v>
      </c>
      <c r="H4819" s="186" t="s">
        <v>7546</v>
      </c>
      <c r="I4819" s="208">
        <v>10</v>
      </c>
      <c r="J4819" s="208" t="s">
        <v>33</v>
      </c>
      <c r="K4819" s="214">
        <v>89530492.689999998</v>
      </c>
      <c r="L4819" s="215">
        <v>1</v>
      </c>
      <c r="M4819" s="186" t="s">
        <v>765</v>
      </c>
      <c r="N4819" s="186"/>
      <c r="O4819" s="186" t="s">
        <v>80</v>
      </c>
      <c r="P4819" s="186" t="s">
        <v>901</v>
      </c>
      <c r="Q4819" s="186" t="s">
        <v>5246</v>
      </c>
    </row>
    <row r="4820" spans="1:17" ht="39" customHeight="1" x14ac:dyDescent="0.2">
      <c r="A4820" s="152" t="s">
        <v>7475</v>
      </c>
      <c r="B4820" s="160" t="s">
        <v>7476</v>
      </c>
      <c r="C4820" s="186" t="s">
        <v>234</v>
      </c>
      <c r="D4820" s="229" t="s">
        <v>7503</v>
      </c>
      <c r="E4820" s="186" t="s">
        <v>3986</v>
      </c>
      <c r="F4820" s="186" t="s">
        <v>374</v>
      </c>
      <c r="G4820" s="186">
        <v>78181500</v>
      </c>
      <c r="H4820" s="186" t="s">
        <v>7547</v>
      </c>
      <c r="I4820" s="208">
        <v>10</v>
      </c>
      <c r="J4820" s="208" t="s">
        <v>230</v>
      </c>
      <c r="K4820" s="214">
        <v>83119507.310000002</v>
      </c>
      <c r="L4820" s="215">
        <v>1</v>
      </c>
      <c r="M4820" s="186" t="s">
        <v>765</v>
      </c>
      <c r="N4820" s="186"/>
      <c r="O4820" s="186" t="s">
        <v>127</v>
      </c>
      <c r="P4820" s="186" t="s">
        <v>127</v>
      </c>
      <c r="Q4820" s="186" t="s">
        <v>7545</v>
      </c>
    </row>
    <row r="4821" spans="1:17" ht="39" customHeight="1" x14ac:dyDescent="0.2">
      <c r="A4821" s="152" t="s">
        <v>7475</v>
      </c>
      <c r="B4821" s="160" t="s">
        <v>7476</v>
      </c>
      <c r="C4821" s="186" t="s">
        <v>234</v>
      </c>
      <c r="D4821" s="229" t="s">
        <v>7503</v>
      </c>
      <c r="E4821" s="186" t="s">
        <v>3986</v>
      </c>
      <c r="F4821" s="186" t="s">
        <v>374</v>
      </c>
      <c r="G4821" s="186">
        <v>78181500</v>
      </c>
      <c r="H4821" s="186" t="s">
        <v>7548</v>
      </c>
      <c r="I4821" s="208">
        <v>10</v>
      </c>
      <c r="J4821" s="208" t="s">
        <v>230</v>
      </c>
      <c r="K4821" s="214">
        <v>83000000</v>
      </c>
      <c r="L4821" s="215">
        <v>1</v>
      </c>
      <c r="M4821" s="186" t="s">
        <v>765</v>
      </c>
      <c r="N4821" s="186"/>
      <c r="O4821" s="186" t="s">
        <v>127</v>
      </c>
      <c r="P4821" s="186" t="s">
        <v>127</v>
      </c>
      <c r="Q4821" s="186" t="s">
        <v>7545</v>
      </c>
    </row>
    <row r="4822" spans="1:17" ht="39" customHeight="1" x14ac:dyDescent="0.2">
      <c r="A4822" s="152" t="s">
        <v>7475</v>
      </c>
      <c r="B4822" s="160" t="s">
        <v>7476</v>
      </c>
      <c r="C4822" s="186" t="s">
        <v>234</v>
      </c>
      <c r="D4822" s="229" t="s">
        <v>7503</v>
      </c>
      <c r="E4822" s="186" t="s">
        <v>3986</v>
      </c>
      <c r="F4822" s="186" t="s">
        <v>374</v>
      </c>
      <c r="G4822" s="186">
        <v>78181500</v>
      </c>
      <c r="H4822" s="186" t="s">
        <v>7549</v>
      </c>
      <c r="I4822" s="208">
        <v>10</v>
      </c>
      <c r="J4822" s="208" t="s">
        <v>230</v>
      </c>
      <c r="K4822" s="214">
        <v>878000000</v>
      </c>
      <c r="L4822" s="215">
        <v>1</v>
      </c>
      <c r="M4822" s="186" t="s">
        <v>765</v>
      </c>
      <c r="N4822" s="186"/>
      <c r="O4822" s="186" t="s">
        <v>127</v>
      </c>
      <c r="P4822" s="186" t="s">
        <v>127</v>
      </c>
      <c r="Q4822" s="186" t="s">
        <v>7545</v>
      </c>
    </row>
    <row r="4823" spans="1:17" ht="39" customHeight="1" x14ac:dyDescent="0.2">
      <c r="A4823" s="152" t="s">
        <v>7475</v>
      </c>
      <c r="B4823" s="160" t="s">
        <v>7476</v>
      </c>
      <c r="C4823" s="186" t="s">
        <v>58</v>
      </c>
      <c r="D4823" s="229" t="s">
        <v>7489</v>
      </c>
      <c r="E4823" s="186" t="s">
        <v>3986</v>
      </c>
      <c r="F4823" s="186" t="s">
        <v>374</v>
      </c>
      <c r="G4823" s="186">
        <v>72154010</v>
      </c>
      <c r="H4823" s="186" t="s">
        <v>7550</v>
      </c>
      <c r="I4823" s="208">
        <v>10</v>
      </c>
      <c r="J4823" s="208" t="s">
        <v>33</v>
      </c>
      <c r="K4823" s="214">
        <v>15000000</v>
      </c>
      <c r="L4823" s="215">
        <v>1</v>
      </c>
      <c r="M4823" s="186" t="s">
        <v>765</v>
      </c>
      <c r="N4823" s="186"/>
      <c r="O4823" s="186" t="s">
        <v>127</v>
      </c>
      <c r="P4823" s="186" t="s">
        <v>68</v>
      </c>
      <c r="Q4823" s="186" t="s">
        <v>5360</v>
      </c>
    </row>
    <row r="4824" spans="1:17" ht="39" customHeight="1" x14ac:dyDescent="0.2">
      <c r="A4824" s="152" t="s">
        <v>7475</v>
      </c>
      <c r="B4824" s="160" t="s">
        <v>7476</v>
      </c>
      <c r="C4824" s="186" t="s">
        <v>58</v>
      </c>
      <c r="D4824" s="229" t="s">
        <v>7489</v>
      </c>
      <c r="E4824" s="186" t="s">
        <v>3986</v>
      </c>
      <c r="F4824" s="186" t="s">
        <v>374</v>
      </c>
      <c r="G4824" s="186">
        <v>72121505</v>
      </c>
      <c r="H4824" s="186" t="s">
        <v>7551</v>
      </c>
      <c r="I4824" s="208">
        <v>10</v>
      </c>
      <c r="J4824" s="208" t="s">
        <v>33</v>
      </c>
      <c r="K4824" s="214">
        <v>127000000</v>
      </c>
      <c r="L4824" s="215">
        <v>1</v>
      </c>
      <c r="M4824" s="186" t="s">
        <v>765</v>
      </c>
      <c r="N4824" s="186"/>
      <c r="O4824" s="186" t="s">
        <v>127</v>
      </c>
      <c r="P4824" s="186" t="s">
        <v>68</v>
      </c>
      <c r="Q4824" s="186" t="s">
        <v>7479</v>
      </c>
    </row>
    <row r="4825" spans="1:17" ht="40.5" customHeight="1" x14ac:dyDescent="0.2">
      <c r="A4825" s="152" t="s">
        <v>7475</v>
      </c>
      <c r="B4825" s="160" t="s">
        <v>7476</v>
      </c>
      <c r="C4825" s="186" t="s">
        <v>356</v>
      </c>
      <c r="D4825" s="229" t="s">
        <v>7494</v>
      </c>
      <c r="E4825" s="186" t="s">
        <v>3986</v>
      </c>
      <c r="F4825" s="186" t="s">
        <v>374</v>
      </c>
      <c r="G4825" s="186">
        <v>83101506</v>
      </c>
      <c r="H4825" s="186" t="s">
        <v>7552</v>
      </c>
      <c r="I4825" s="208">
        <v>10</v>
      </c>
      <c r="J4825" s="208" t="s">
        <v>33</v>
      </c>
      <c r="K4825" s="214">
        <v>3000000</v>
      </c>
      <c r="L4825" s="215">
        <v>1</v>
      </c>
      <c r="M4825" s="186" t="s">
        <v>765</v>
      </c>
      <c r="N4825" s="186"/>
      <c r="O4825" s="186" t="s">
        <v>35</v>
      </c>
      <c r="P4825" s="186" t="s">
        <v>36</v>
      </c>
      <c r="Q4825" s="186" t="s">
        <v>7479</v>
      </c>
    </row>
    <row r="4826" spans="1:17" ht="20.100000000000001" customHeight="1" x14ac:dyDescent="0.2">
      <c r="A4826" s="152" t="s">
        <v>7475</v>
      </c>
      <c r="B4826" s="160" t="s">
        <v>7476</v>
      </c>
      <c r="C4826" s="186" t="s">
        <v>58</v>
      </c>
      <c r="D4826" s="229" t="s">
        <v>7489</v>
      </c>
      <c r="E4826" s="186" t="s">
        <v>3986</v>
      </c>
      <c r="F4826" s="186" t="s">
        <v>374</v>
      </c>
      <c r="G4826" s="186">
        <v>72101509</v>
      </c>
      <c r="H4826" s="186" t="s">
        <v>7553</v>
      </c>
      <c r="I4826" s="208">
        <v>10</v>
      </c>
      <c r="J4826" s="208" t="s">
        <v>33</v>
      </c>
      <c r="K4826" s="214">
        <v>25000000</v>
      </c>
      <c r="L4826" s="215">
        <v>1</v>
      </c>
      <c r="M4826" s="186" t="s">
        <v>765</v>
      </c>
      <c r="N4826" s="186"/>
      <c r="O4826" s="186" t="s">
        <v>68</v>
      </c>
      <c r="P4826" s="186" t="s">
        <v>67</v>
      </c>
      <c r="Q4826" s="186" t="s">
        <v>7479</v>
      </c>
    </row>
    <row r="4827" spans="1:17" ht="20.100000000000001" customHeight="1" x14ac:dyDescent="0.2">
      <c r="A4827" s="152" t="s">
        <v>7475</v>
      </c>
      <c r="B4827" s="160" t="s">
        <v>7476</v>
      </c>
      <c r="C4827" s="186" t="s">
        <v>50</v>
      </c>
      <c r="D4827" s="229" t="s">
        <v>7477</v>
      </c>
      <c r="E4827" s="186" t="s">
        <v>3986</v>
      </c>
      <c r="F4827" s="186" t="s">
        <v>374</v>
      </c>
      <c r="G4827" s="186">
        <v>73152108</v>
      </c>
      <c r="H4827" s="186" t="s">
        <v>7554</v>
      </c>
      <c r="I4827" s="208">
        <v>10</v>
      </c>
      <c r="J4827" s="208" t="s">
        <v>33</v>
      </c>
      <c r="K4827" s="214">
        <v>15000000</v>
      </c>
      <c r="L4827" s="215">
        <v>1</v>
      </c>
      <c r="M4827" s="186" t="s">
        <v>765</v>
      </c>
      <c r="N4827" s="186"/>
      <c r="O4827" s="186" t="s">
        <v>79</v>
      </c>
      <c r="P4827" s="186" t="s">
        <v>80</v>
      </c>
      <c r="Q4827" s="186" t="s">
        <v>7479</v>
      </c>
    </row>
    <row r="4828" spans="1:17" ht="20.100000000000001" customHeight="1" x14ac:dyDescent="0.2">
      <c r="A4828" s="152" t="s">
        <v>7475</v>
      </c>
      <c r="B4828" s="160" t="s">
        <v>7476</v>
      </c>
      <c r="C4828" s="186" t="s">
        <v>50</v>
      </c>
      <c r="D4828" s="229" t="s">
        <v>7477</v>
      </c>
      <c r="E4828" s="186" t="s">
        <v>3986</v>
      </c>
      <c r="F4828" s="186" t="s">
        <v>374</v>
      </c>
      <c r="G4828" s="186">
        <v>81112303</v>
      </c>
      <c r="H4828" s="186" t="s">
        <v>7555</v>
      </c>
      <c r="I4828" s="208">
        <v>10</v>
      </c>
      <c r="J4828" s="208" t="s">
        <v>33</v>
      </c>
      <c r="K4828" s="214">
        <v>20000000</v>
      </c>
      <c r="L4828" s="215">
        <v>1</v>
      </c>
      <c r="M4828" s="186" t="s">
        <v>765</v>
      </c>
      <c r="N4828" s="186"/>
      <c r="O4828" s="186" t="s">
        <v>36</v>
      </c>
      <c r="P4828" s="186" t="s">
        <v>79</v>
      </c>
      <c r="Q4828" s="186" t="s">
        <v>7479</v>
      </c>
    </row>
    <row r="4829" spans="1:17" ht="20.100000000000001" customHeight="1" x14ac:dyDescent="0.2">
      <c r="A4829" s="152" t="s">
        <v>7475</v>
      </c>
      <c r="B4829" s="160" t="s">
        <v>7476</v>
      </c>
      <c r="C4829" s="186" t="s">
        <v>50</v>
      </c>
      <c r="D4829" s="229" t="s">
        <v>7477</v>
      </c>
      <c r="E4829" s="186" t="s">
        <v>3986</v>
      </c>
      <c r="F4829" s="186" t="s">
        <v>374</v>
      </c>
      <c r="G4829" s="186">
        <v>72101511</v>
      </c>
      <c r="H4829" s="186" t="s">
        <v>7556</v>
      </c>
      <c r="I4829" s="208">
        <v>10</v>
      </c>
      <c r="J4829" s="208" t="s">
        <v>33</v>
      </c>
      <c r="K4829" s="214">
        <v>70000000</v>
      </c>
      <c r="L4829" s="215">
        <v>1</v>
      </c>
      <c r="M4829" s="186" t="s">
        <v>765</v>
      </c>
      <c r="N4829" s="186"/>
      <c r="O4829" s="186" t="s">
        <v>67</v>
      </c>
      <c r="P4829" s="186" t="s">
        <v>35</v>
      </c>
      <c r="Q4829" s="186" t="s">
        <v>7479</v>
      </c>
    </row>
    <row r="4830" spans="1:17" ht="20.100000000000001" customHeight="1" x14ac:dyDescent="0.2">
      <c r="A4830" s="152" t="s">
        <v>7475</v>
      </c>
      <c r="B4830" s="160" t="s">
        <v>7476</v>
      </c>
      <c r="C4830" s="186" t="s">
        <v>356</v>
      </c>
      <c r="D4830" s="229" t="s">
        <v>7494</v>
      </c>
      <c r="E4830" s="186" t="s">
        <v>3986</v>
      </c>
      <c r="F4830" s="186" t="s">
        <v>374</v>
      </c>
      <c r="G4830" s="186">
        <v>46191601</v>
      </c>
      <c r="H4830" s="186" t="s">
        <v>7557</v>
      </c>
      <c r="I4830" s="208">
        <v>10</v>
      </c>
      <c r="J4830" s="208" t="s">
        <v>33</v>
      </c>
      <c r="K4830" s="214">
        <v>2100000</v>
      </c>
      <c r="L4830" s="215">
        <v>1</v>
      </c>
      <c r="M4830" s="186" t="s">
        <v>765</v>
      </c>
      <c r="N4830" s="186"/>
      <c r="O4830" s="186" t="s">
        <v>79</v>
      </c>
      <c r="P4830" s="186" t="s">
        <v>80</v>
      </c>
      <c r="Q4830" s="186" t="s">
        <v>7479</v>
      </c>
    </row>
    <row r="4831" spans="1:17" ht="34.5" customHeight="1" x14ac:dyDescent="0.2">
      <c r="A4831" s="152" t="s">
        <v>7475</v>
      </c>
      <c r="B4831" s="160" t="s">
        <v>7476</v>
      </c>
      <c r="C4831" s="186" t="s">
        <v>42</v>
      </c>
      <c r="D4831" s="229" t="s">
        <v>7492</v>
      </c>
      <c r="E4831" s="186" t="s">
        <v>3986</v>
      </c>
      <c r="F4831" s="186" t="s">
        <v>374</v>
      </c>
      <c r="G4831" s="186">
        <v>81141504</v>
      </c>
      <c r="H4831" s="186" t="s">
        <v>7558</v>
      </c>
      <c r="I4831" s="208">
        <v>10</v>
      </c>
      <c r="J4831" s="208" t="s">
        <v>33</v>
      </c>
      <c r="K4831" s="214">
        <v>1500000</v>
      </c>
      <c r="L4831" s="215">
        <v>1</v>
      </c>
      <c r="M4831" s="186" t="s">
        <v>765</v>
      </c>
      <c r="N4831" s="186"/>
      <c r="O4831" s="186" t="s">
        <v>79</v>
      </c>
      <c r="P4831" s="186" t="s">
        <v>80</v>
      </c>
      <c r="Q4831" s="186" t="s">
        <v>7479</v>
      </c>
    </row>
    <row r="4832" spans="1:17" ht="34.5" customHeight="1" x14ac:dyDescent="0.2">
      <c r="A4832" s="152" t="s">
        <v>7475</v>
      </c>
      <c r="B4832" s="160" t="s">
        <v>7476</v>
      </c>
      <c r="C4832" s="186" t="s">
        <v>50</v>
      </c>
      <c r="D4832" s="229" t="s">
        <v>7477</v>
      </c>
      <c r="E4832" s="186" t="s">
        <v>4004</v>
      </c>
      <c r="F4832" s="186" t="s">
        <v>933</v>
      </c>
      <c r="G4832" s="186">
        <v>73151905</v>
      </c>
      <c r="H4832" s="186" t="s">
        <v>7559</v>
      </c>
      <c r="I4832" s="208">
        <v>10</v>
      </c>
      <c r="J4832" s="208" t="s">
        <v>33</v>
      </c>
      <c r="K4832" s="214">
        <v>24800000</v>
      </c>
      <c r="L4832" s="215">
        <v>1</v>
      </c>
      <c r="M4832" s="186" t="s">
        <v>765</v>
      </c>
      <c r="N4832" s="186"/>
      <c r="O4832" s="186" t="s">
        <v>127</v>
      </c>
      <c r="P4832" s="186" t="s">
        <v>68</v>
      </c>
      <c r="Q4832" s="186" t="s">
        <v>7479</v>
      </c>
    </row>
    <row r="4833" spans="1:17" ht="34.5" customHeight="1" x14ac:dyDescent="0.2">
      <c r="A4833" s="152" t="s">
        <v>7475</v>
      </c>
      <c r="B4833" s="160" t="s">
        <v>7476</v>
      </c>
      <c r="C4833" s="186" t="s">
        <v>50</v>
      </c>
      <c r="D4833" s="229" t="s">
        <v>7477</v>
      </c>
      <c r="E4833" s="186" t="s">
        <v>4004</v>
      </c>
      <c r="F4833" s="186" t="s">
        <v>933</v>
      </c>
      <c r="G4833" s="186">
        <v>73151905</v>
      </c>
      <c r="H4833" s="186" t="s">
        <v>7560</v>
      </c>
      <c r="I4833" s="208">
        <v>10</v>
      </c>
      <c r="J4833" s="208" t="s">
        <v>33</v>
      </c>
      <c r="K4833" s="214">
        <v>20000000</v>
      </c>
      <c r="L4833" s="215">
        <v>1</v>
      </c>
      <c r="M4833" s="186" t="s">
        <v>765</v>
      </c>
      <c r="N4833" s="186"/>
      <c r="O4833" s="186" t="s">
        <v>80</v>
      </c>
      <c r="P4833" s="186" t="s">
        <v>901</v>
      </c>
      <c r="Q4833" s="186" t="s">
        <v>7479</v>
      </c>
    </row>
    <row r="4834" spans="1:17" ht="34.5" customHeight="1" x14ac:dyDescent="0.2">
      <c r="A4834" s="152" t="s">
        <v>7475</v>
      </c>
      <c r="B4834" s="160" t="s">
        <v>7476</v>
      </c>
      <c r="C4834" s="186" t="s">
        <v>50</v>
      </c>
      <c r="D4834" s="229" t="s">
        <v>7477</v>
      </c>
      <c r="E4834" s="186" t="s">
        <v>4004</v>
      </c>
      <c r="F4834" s="186" t="s">
        <v>933</v>
      </c>
      <c r="G4834" s="186">
        <v>73151905</v>
      </c>
      <c r="H4834" s="186" t="s">
        <v>7561</v>
      </c>
      <c r="I4834" s="208">
        <v>10</v>
      </c>
      <c r="J4834" s="208" t="s">
        <v>230</v>
      </c>
      <c r="K4834" s="214">
        <v>10000000</v>
      </c>
      <c r="L4834" s="215">
        <v>1</v>
      </c>
      <c r="M4834" s="186" t="s">
        <v>765</v>
      </c>
      <c r="N4834" s="186"/>
      <c r="O4834" s="186" t="s">
        <v>127</v>
      </c>
      <c r="P4834" s="186" t="s">
        <v>127</v>
      </c>
      <c r="Q4834" s="186" t="s">
        <v>7545</v>
      </c>
    </row>
    <row r="4835" spans="1:17" ht="33" customHeight="1" x14ac:dyDescent="0.2">
      <c r="A4835" s="152" t="s">
        <v>7475</v>
      </c>
      <c r="B4835" s="160" t="s">
        <v>7476</v>
      </c>
      <c r="C4835" s="186" t="s">
        <v>342</v>
      </c>
      <c r="D4835" s="229" t="s">
        <v>7520</v>
      </c>
      <c r="E4835" s="186" t="s">
        <v>5540</v>
      </c>
      <c r="F4835" s="186" t="s">
        <v>5541</v>
      </c>
      <c r="G4835" s="186">
        <v>76121501</v>
      </c>
      <c r="H4835" s="186" t="s">
        <v>7562</v>
      </c>
      <c r="I4835" s="208">
        <v>10</v>
      </c>
      <c r="J4835" s="208" t="s">
        <v>33</v>
      </c>
      <c r="K4835" s="214">
        <v>44000000</v>
      </c>
      <c r="L4835" s="215">
        <v>1</v>
      </c>
      <c r="M4835" s="186" t="s">
        <v>765</v>
      </c>
      <c r="N4835" s="186"/>
      <c r="O4835" s="186" t="s">
        <v>127</v>
      </c>
      <c r="P4835" s="186" t="s">
        <v>366</v>
      </c>
      <c r="Q4835" s="186" t="s">
        <v>7530</v>
      </c>
    </row>
    <row r="4836" spans="1:17" ht="31.5" customHeight="1" x14ac:dyDescent="0.2">
      <c r="A4836" s="152" t="s">
        <v>7475</v>
      </c>
      <c r="B4836" s="160" t="s">
        <v>7476</v>
      </c>
      <c r="C4836" s="186" t="s">
        <v>342</v>
      </c>
      <c r="D4836" s="229" t="s">
        <v>7520</v>
      </c>
      <c r="E4836" s="186" t="s">
        <v>5540</v>
      </c>
      <c r="F4836" s="186" t="s">
        <v>5541</v>
      </c>
      <c r="G4836" s="186">
        <v>83101500</v>
      </c>
      <c r="H4836" s="186" t="s">
        <v>7563</v>
      </c>
      <c r="I4836" s="208">
        <v>10</v>
      </c>
      <c r="J4836" s="208" t="s">
        <v>33</v>
      </c>
      <c r="K4836" s="214">
        <v>44000000</v>
      </c>
      <c r="L4836" s="215">
        <v>1</v>
      </c>
      <c r="M4836" s="186" t="s">
        <v>765</v>
      </c>
      <c r="N4836" s="186"/>
      <c r="O4836" s="186" t="s">
        <v>127</v>
      </c>
      <c r="P4836" s="186" t="s">
        <v>366</v>
      </c>
      <c r="Q4836" s="186" t="s">
        <v>7530</v>
      </c>
    </row>
    <row r="4837" spans="1:17" ht="29.25" customHeight="1" x14ac:dyDescent="0.2">
      <c r="A4837" s="152" t="s">
        <v>7475</v>
      </c>
      <c r="B4837" s="160" t="s">
        <v>7476</v>
      </c>
      <c r="C4837" s="186" t="s">
        <v>356</v>
      </c>
      <c r="D4837" s="229" t="s">
        <v>7494</v>
      </c>
      <c r="E4837" s="186" t="s">
        <v>5569</v>
      </c>
      <c r="F4837" s="186" t="s">
        <v>734</v>
      </c>
      <c r="G4837" s="186">
        <v>90121500</v>
      </c>
      <c r="H4837" s="186" t="s">
        <v>406</v>
      </c>
      <c r="I4837" s="208">
        <v>10</v>
      </c>
      <c r="J4837" s="208" t="s">
        <v>33</v>
      </c>
      <c r="K4837" s="214">
        <v>80000000</v>
      </c>
      <c r="L4837" s="215">
        <v>1</v>
      </c>
      <c r="M4837" s="186" t="s">
        <v>765</v>
      </c>
      <c r="N4837" s="186"/>
      <c r="O4837" s="186" t="s">
        <v>127</v>
      </c>
      <c r="P4837" s="186" t="s">
        <v>366</v>
      </c>
      <c r="Q4837" s="186" t="s">
        <v>4329</v>
      </c>
    </row>
    <row r="4838" spans="1:17" ht="20.100000000000001" customHeight="1" x14ac:dyDescent="0.2">
      <c r="A4838" s="532" t="s">
        <v>7475</v>
      </c>
      <c r="B4838" s="357" t="s">
        <v>7476</v>
      </c>
      <c r="C4838" s="358" t="s">
        <v>342</v>
      </c>
      <c r="D4838" s="533" t="s">
        <v>7520</v>
      </c>
      <c r="E4838" s="358" t="s">
        <v>741</v>
      </c>
      <c r="F4838" s="358" t="s">
        <v>480</v>
      </c>
      <c r="G4838" s="358">
        <v>93161701</v>
      </c>
      <c r="H4838" s="358" t="s">
        <v>7564</v>
      </c>
      <c r="I4838" s="364">
        <v>10</v>
      </c>
      <c r="J4838" s="364" t="s">
        <v>33</v>
      </c>
      <c r="K4838" s="534">
        <v>65000000</v>
      </c>
      <c r="L4838" s="476">
        <v>1</v>
      </c>
      <c r="M4838" s="186" t="s">
        <v>765</v>
      </c>
      <c r="N4838" s="186"/>
      <c r="O4838" s="186" t="s">
        <v>127</v>
      </c>
      <c r="P4838" s="186" t="s">
        <v>366</v>
      </c>
      <c r="Q4838" s="186" t="s">
        <v>6688</v>
      </c>
    </row>
    <row r="4839" spans="1:17" ht="20.100000000000001" customHeight="1" x14ac:dyDescent="0.2">
      <c r="A4839" s="208" t="s">
        <v>7475</v>
      </c>
      <c r="B4839" s="208" t="s">
        <v>7476</v>
      </c>
      <c r="C4839" s="186" t="s">
        <v>342</v>
      </c>
      <c r="D4839" s="229" t="s">
        <v>7520</v>
      </c>
      <c r="E4839" s="186" t="s">
        <v>744</v>
      </c>
      <c r="F4839" s="186" t="s">
        <v>958</v>
      </c>
      <c r="G4839" s="186">
        <v>93161701</v>
      </c>
      <c r="H4839" s="186" t="s">
        <v>7565</v>
      </c>
      <c r="I4839" s="208">
        <v>10</v>
      </c>
      <c r="J4839" s="208" t="s">
        <v>33</v>
      </c>
      <c r="K4839" s="214">
        <v>124000000</v>
      </c>
      <c r="L4839" s="215">
        <v>1</v>
      </c>
      <c r="M4839" s="186" t="s">
        <v>765</v>
      </c>
      <c r="N4839" s="186"/>
      <c r="O4839" s="186" t="s">
        <v>127</v>
      </c>
      <c r="P4839" s="186" t="s">
        <v>366</v>
      </c>
      <c r="Q4839" s="186" t="s">
        <v>6688</v>
      </c>
    </row>
    <row r="4840" spans="1:17" ht="20.100000000000001" customHeight="1" x14ac:dyDescent="0.2">
      <c r="A4840" s="208" t="s">
        <v>7566</v>
      </c>
      <c r="B4840" s="208" t="s">
        <v>7567</v>
      </c>
      <c r="C4840" s="186" t="s">
        <v>7567</v>
      </c>
      <c r="D4840" s="229" t="s">
        <v>7568</v>
      </c>
      <c r="E4840" s="186" t="s">
        <v>7569</v>
      </c>
      <c r="F4840" s="186" t="s">
        <v>229</v>
      </c>
      <c r="G4840" s="186">
        <v>46181700</v>
      </c>
      <c r="H4840" s="186" t="s">
        <v>7570</v>
      </c>
      <c r="I4840" s="208">
        <v>16</v>
      </c>
      <c r="J4840" s="208"/>
      <c r="K4840" s="214">
        <v>1701642</v>
      </c>
      <c r="L4840" s="215">
        <v>60</v>
      </c>
      <c r="M4840" s="186" t="s">
        <v>7501</v>
      </c>
      <c r="N4840" s="186"/>
      <c r="O4840" s="186" t="s">
        <v>68</v>
      </c>
      <c r="P4840" s="186" t="s">
        <v>67</v>
      </c>
      <c r="Q4840" s="186" t="s">
        <v>7486</v>
      </c>
    </row>
    <row r="4841" spans="1:17" ht="20.100000000000001" customHeight="1" x14ac:dyDescent="0.2">
      <c r="A4841" s="208" t="s">
        <v>7566</v>
      </c>
      <c r="B4841" s="208" t="s">
        <v>7567</v>
      </c>
      <c r="C4841" s="186" t="s">
        <v>7567</v>
      </c>
      <c r="D4841" s="229" t="s">
        <v>7568</v>
      </c>
      <c r="E4841" s="186" t="s">
        <v>7569</v>
      </c>
      <c r="F4841" s="186" t="s">
        <v>229</v>
      </c>
      <c r="G4841" s="186">
        <v>46181700</v>
      </c>
      <c r="H4841" s="186" t="s">
        <v>7571</v>
      </c>
      <c r="I4841" s="208">
        <v>16</v>
      </c>
      <c r="J4841" s="208"/>
      <c r="K4841" s="214">
        <v>1000000</v>
      </c>
      <c r="L4841" s="215">
        <v>60</v>
      </c>
      <c r="M4841" s="186" t="s">
        <v>7501</v>
      </c>
      <c r="N4841" s="186"/>
      <c r="O4841" s="186" t="s">
        <v>68</v>
      </c>
      <c r="P4841" s="186" t="s">
        <v>67</v>
      </c>
      <c r="Q4841" s="186" t="s">
        <v>7486</v>
      </c>
    </row>
    <row r="4842" spans="1:17" ht="20.100000000000001" customHeight="1" x14ac:dyDescent="0.2">
      <c r="A4842" s="208" t="s">
        <v>7566</v>
      </c>
      <c r="B4842" s="208" t="s">
        <v>7567</v>
      </c>
      <c r="C4842" s="186" t="s">
        <v>7567</v>
      </c>
      <c r="D4842" s="229" t="s">
        <v>7568</v>
      </c>
      <c r="E4842" s="186" t="s">
        <v>7569</v>
      </c>
      <c r="F4842" s="186" t="s">
        <v>229</v>
      </c>
      <c r="G4842" s="186">
        <v>46181700</v>
      </c>
      <c r="H4842" s="186" t="s">
        <v>7572</v>
      </c>
      <c r="I4842" s="208">
        <v>16</v>
      </c>
      <c r="J4842" s="208"/>
      <c r="K4842" s="214">
        <v>500000</v>
      </c>
      <c r="L4842" s="215">
        <v>475</v>
      </c>
      <c r="M4842" s="186" t="s">
        <v>7501</v>
      </c>
      <c r="N4842" s="186"/>
      <c r="O4842" s="186" t="s">
        <v>68</v>
      </c>
      <c r="P4842" s="186" t="s">
        <v>67</v>
      </c>
      <c r="Q4842" s="186" t="s">
        <v>7486</v>
      </c>
    </row>
    <row r="4843" spans="1:17" ht="20.100000000000001" customHeight="1" x14ac:dyDescent="0.2">
      <c r="A4843" s="208" t="s">
        <v>7566</v>
      </c>
      <c r="B4843" s="208" t="s">
        <v>7567</v>
      </c>
      <c r="C4843" s="186" t="s">
        <v>7567</v>
      </c>
      <c r="D4843" s="229" t="s">
        <v>7568</v>
      </c>
      <c r="E4843" s="186" t="s">
        <v>7569</v>
      </c>
      <c r="F4843" s="186" t="s">
        <v>229</v>
      </c>
      <c r="G4843" s="186">
        <v>46181700</v>
      </c>
      <c r="H4843" s="186" t="s">
        <v>7573</v>
      </c>
      <c r="I4843" s="208">
        <v>16</v>
      </c>
      <c r="J4843" s="208"/>
      <c r="K4843" s="214">
        <v>1000000</v>
      </c>
      <c r="L4843" s="215">
        <v>50</v>
      </c>
      <c r="M4843" s="186" t="s">
        <v>805</v>
      </c>
      <c r="N4843" s="186"/>
      <c r="O4843" s="186" t="s">
        <v>68</v>
      </c>
      <c r="P4843" s="186" t="s">
        <v>67</v>
      </c>
      <c r="Q4843" s="186" t="s">
        <v>7486</v>
      </c>
    </row>
    <row r="4844" spans="1:17" ht="20.100000000000001" customHeight="1" x14ac:dyDescent="0.2">
      <c r="A4844" s="208" t="s">
        <v>7566</v>
      </c>
      <c r="B4844" s="208" t="s">
        <v>7567</v>
      </c>
      <c r="C4844" s="186" t="s">
        <v>7567</v>
      </c>
      <c r="D4844" s="229" t="s">
        <v>7568</v>
      </c>
      <c r="E4844" s="186" t="s">
        <v>7569</v>
      </c>
      <c r="F4844" s="186" t="s">
        <v>229</v>
      </c>
      <c r="G4844" s="186">
        <v>46181700</v>
      </c>
      <c r="H4844" s="186" t="s">
        <v>7574</v>
      </c>
      <c r="I4844" s="208">
        <v>16</v>
      </c>
      <c r="J4844" s="208"/>
      <c r="K4844" s="214">
        <v>500000</v>
      </c>
      <c r="L4844" s="215">
        <v>50</v>
      </c>
      <c r="M4844" s="186" t="s">
        <v>805</v>
      </c>
      <c r="N4844" s="186"/>
      <c r="O4844" s="186" t="s">
        <v>68</v>
      </c>
      <c r="P4844" s="186" t="s">
        <v>67</v>
      </c>
      <c r="Q4844" s="186" t="s">
        <v>7486</v>
      </c>
    </row>
    <row r="4845" spans="1:17" ht="20.100000000000001" customHeight="1" x14ac:dyDescent="0.2">
      <c r="A4845" s="208" t="s">
        <v>7575</v>
      </c>
      <c r="B4845" s="208" t="s">
        <v>4565</v>
      </c>
      <c r="C4845" s="186" t="s">
        <v>4565</v>
      </c>
      <c r="D4845" s="229" t="s">
        <v>7576</v>
      </c>
      <c r="E4845" s="186" t="s">
        <v>7569</v>
      </c>
      <c r="F4845" s="186" t="s">
        <v>229</v>
      </c>
      <c r="G4845" s="186">
        <v>14111507</v>
      </c>
      <c r="H4845" s="186" t="s">
        <v>7577</v>
      </c>
      <c r="I4845" s="208">
        <v>16</v>
      </c>
      <c r="J4845" s="208"/>
      <c r="K4845" s="214">
        <v>3000000</v>
      </c>
      <c r="L4845" s="215">
        <v>0</v>
      </c>
      <c r="M4845" s="186" t="s">
        <v>805</v>
      </c>
      <c r="N4845" s="186"/>
      <c r="O4845" s="186" t="s">
        <v>68</v>
      </c>
      <c r="P4845" s="186" t="s">
        <v>67</v>
      </c>
      <c r="Q4845" s="186" t="s">
        <v>7486</v>
      </c>
    </row>
    <row r="4846" spans="1:17" ht="20.100000000000001" customHeight="1" x14ac:dyDescent="0.2">
      <c r="A4846" s="208" t="s">
        <v>7575</v>
      </c>
      <c r="B4846" s="208" t="s">
        <v>4565</v>
      </c>
      <c r="C4846" s="186" t="s">
        <v>4565</v>
      </c>
      <c r="D4846" s="229" t="s">
        <v>7576</v>
      </c>
      <c r="E4846" s="186" t="s">
        <v>546</v>
      </c>
      <c r="F4846" s="186" t="s">
        <v>240</v>
      </c>
      <c r="G4846" s="186">
        <v>14111507</v>
      </c>
      <c r="H4846" s="186" t="s">
        <v>7577</v>
      </c>
      <c r="I4846" s="208">
        <v>16</v>
      </c>
      <c r="J4846" s="208"/>
      <c r="K4846" s="214">
        <v>3600000</v>
      </c>
      <c r="L4846" s="215">
        <v>1</v>
      </c>
      <c r="M4846" s="186" t="s">
        <v>805</v>
      </c>
      <c r="N4846" s="186"/>
      <c r="O4846" s="186" t="s">
        <v>68</v>
      </c>
      <c r="P4846" s="186" t="s">
        <v>67</v>
      </c>
      <c r="Q4846" s="186" t="s">
        <v>7486</v>
      </c>
    </row>
    <row r="4847" spans="1:17" ht="20.100000000000001" customHeight="1" x14ac:dyDescent="0.2">
      <c r="A4847" s="208" t="s">
        <v>7566</v>
      </c>
      <c r="B4847" s="208" t="s">
        <v>7567</v>
      </c>
      <c r="C4847" s="186" t="s">
        <v>7567</v>
      </c>
      <c r="D4847" s="229" t="s">
        <v>7568</v>
      </c>
      <c r="E4847" s="186" t="s">
        <v>599</v>
      </c>
      <c r="F4847" s="186" t="s">
        <v>262</v>
      </c>
      <c r="G4847" s="186">
        <v>31211904</v>
      </c>
      <c r="H4847" s="186" t="s">
        <v>7578</v>
      </c>
      <c r="I4847" s="208">
        <v>16</v>
      </c>
      <c r="J4847" s="208"/>
      <c r="K4847" s="214">
        <v>257954.09999999998</v>
      </c>
      <c r="L4847" s="215">
        <v>15</v>
      </c>
      <c r="M4847" s="186" t="s">
        <v>805</v>
      </c>
      <c r="N4847" s="186"/>
      <c r="O4847" s="186" t="s">
        <v>68</v>
      </c>
      <c r="P4847" s="186" t="s">
        <v>67</v>
      </c>
      <c r="Q4847" s="186" t="s">
        <v>7486</v>
      </c>
    </row>
    <row r="4848" spans="1:17" ht="20.100000000000001" customHeight="1" x14ac:dyDescent="0.2">
      <c r="A4848" s="208" t="s">
        <v>7566</v>
      </c>
      <c r="B4848" s="208" t="s">
        <v>7567</v>
      </c>
      <c r="C4848" s="186" t="s">
        <v>7567</v>
      </c>
      <c r="D4848" s="229" t="s">
        <v>7568</v>
      </c>
      <c r="E4848" s="186" t="s">
        <v>599</v>
      </c>
      <c r="F4848" s="186" t="s">
        <v>262</v>
      </c>
      <c r="G4848" s="186">
        <v>31211904</v>
      </c>
      <c r="H4848" s="186" t="s">
        <v>7579</v>
      </c>
      <c r="I4848" s="208">
        <v>16</v>
      </c>
      <c r="J4848" s="208"/>
      <c r="K4848" s="214">
        <v>107727</v>
      </c>
      <c r="L4848" s="215">
        <v>20</v>
      </c>
      <c r="M4848" s="186" t="s">
        <v>805</v>
      </c>
      <c r="N4848" s="186"/>
      <c r="O4848" s="186" t="s">
        <v>68</v>
      </c>
      <c r="P4848" s="186" t="s">
        <v>67</v>
      </c>
      <c r="Q4848" s="186" t="s">
        <v>7486</v>
      </c>
    </row>
    <row r="4849" spans="1:17" ht="20.100000000000001" customHeight="1" x14ac:dyDescent="0.2">
      <c r="A4849" s="208" t="s">
        <v>7566</v>
      </c>
      <c r="B4849" s="208" t="s">
        <v>7567</v>
      </c>
      <c r="C4849" s="186" t="s">
        <v>7567</v>
      </c>
      <c r="D4849" s="229" t="s">
        <v>7568</v>
      </c>
      <c r="E4849" s="186" t="s">
        <v>599</v>
      </c>
      <c r="F4849" s="186" t="s">
        <v>262</v>
      </c>
      <c r="G4849" s="186">
        <v>31211904</v>
      </c>
      <c r="H4849" s="186" t="s">
        <v>7580</v>
      </c>
      <c r="I4849" s="208">
        <v>16</v>
      </c>
      <c r="J4849" s="208"/>
      <c r="K4849" s="214">
        <v>187043.1</v>
      </c>
      <c r="L4849" s="215">
        <v>30</v>
      </c>
      <c r="M4849" s="186" t="s">
        <v>805</v>
      </c>
      <c r="N4849" s="186"/>
      <c r="O4849" s="186" t="s">
        <v>68</v>
      </c>
      <c r="P4849" s="186" t="s">
        <v>67</v>
      </c>
      <c r="Q4849" s="186" t="s">
        <v>7486</v>
      </c>
    </row>
    <row r="4850" spans="1:17" ht="20.100000000000001" customHeight="1" x14ac:dyDescent="0.2">
      <c r="A4850" s="208" t="s">
        <v>7566</v>
      </c>
      <c r="B4850" s="208" t="s">
        <v>7567</v>
      </c>
      <c r="C4850" s="186" t="s">
        <v>7567</v>
      </c>
      <c r="D4850" s="229" t="s">
        <v>7568</v>
      </c>
      <c r="E4850" s="186" t="s">
        <v>599</v>
      </c>
      <c r="F4850" s="186" t="s">
        <v>262</v>
      </c>
      <c r="G4850" s="186">
        <v>31211904</v>
      </c>
      <c r="H4850" s="186" t="s">
        <v>7581</v>
      </c>
      <c r="I4850" s="208">
        <v>16</v>
      </c>
      <c r="J4850" s="208"/>
      <c r="K4850" s="214">
        <v>632899.80000000005</v>
      </c>
      <c r="L4850" s="215">
        <v>30</v>
      </c>
      <c r="M4850" s="186" t="s">
        <v>805</v>
      </c>
      <c r="N4850" s="186"/>
      <c r="O4850" s="186" t="s">
        <v>68</v>
      </c>
      <c r="P4850" s="186" t="s">
        <v>67</v>
      </c>
      <c r="Q4850" s="186" t="s">
        <v>7486</v>
      </c>
    </row>
    <row r="4851" spans="1:17" ht="20.100000000000001" customHeight="1" x14ac:dyDescent="0.2">
      <c r="A4851" s="208" t="s">
        <v>7566</v>
      </c>
      <c r="B4851" s="208" t="s">
        <v>7567</v>
      </c>
      <c r="C4851" s="186" t="s">
        <v>7567</v>
      </c>
      <c r="D4851" s="229" t="s">
        <v>7568</v>
      </c>
      <c r="E4851" s="186" t="s">
        <v>599</v>
      </c>
      <c r="F4851" s="186" t="s">
        <v>262</v>
      </c>
      <c r="G4851" s="186">
        <v>31211904</v>
      </c>
      <c r="H4851" s="186" t="s">
        <v>7582</v>
      </c>
      <c r="I4851" s="208">
        <v>16</v>
      </c>
      <c r="J4851" s="208"/>
      <c r="K4851" s="214">
        <v>809146</v>
      </c>
      <c r="L4851" s="215">
        <v>50</v>
      </c>
      <c r="M4851" s="186" t="s">
        <v>805</v>
      </c>
      <c r="N4851" s="186"/>
      <c r="O4851" s="186" t="s">
        <v>68</v>
      </c>
      <c r="P4851" s="186" t="s">
        <v>67</v>
      </c>
      <c r="Q4851" s="186" t="s">
        <v>7486</v>
      </c>
    </row>
    <row r="4852" spans="1:17" ht="20.100000000000001" customHeight="1" x14ac:dyDescent="0.2">
      <c r="A4852" s="208" t="s">
        <v>7566</v>
      </c>
      <c r="B4852" s="208" t="s">
        <v>7567</v>
      </c>
      <c r="C4852" s="186" t="s">
        <v>7567</v>
      </c>
      <c r="D4852" s="229" t="s">
        <v>7568</v>
      </c>
      <c r="E4852" s="186" t="s">
        <v>599</v>
      </c>
      <c r="F4852" s="186" t="s">
        <v>262</v>
      </c>
      <c r="G4852" s="186">
        <v>31211904</v>
      </c>
      <c r="H4852" s="186" t="s">
        <v>7583</v>
      </c>
      <c r="I4852" s="208">
        <v>16</v>
      </c>
      <c r="J4852" s="208"/>
      <c r="K4852" s="214">
        <v>1208125.1000000001</v>
      </c>
      <c r="L4852" s="215">
        <v>35</v>
      </c>
      <c r="M4852" s="186" t="s">
        <v>805</v>
      </c>
      <c r="N4852" s="186"/>
      <c r="O4852" s="186" t="s">
        <v>68</v>
      </c>
      <c r="P4852" s="186" t="s">
        <v>67</v>
      </c>
      <c r="Q4852" s="186" t="s">
        <v>7486</v>
      </c>
    </row>
    <row r="4853" spans="1:17" ht="20.100000000000001" customHeight="1" x14ac:dyDescent="0.2">
      <c r="A4853" s="208" t="s">
        <v>7566</v>
      </c>
      <c r="B4853" s="208" t="s">
        <v>7567</v>
      </c>
      <c r="C4853" s="186" t="s">
        <v>7567</v>
      </c>
      <c r="D4853" s="229" t="s">
        <v>7568</v>
      </c>
      <c r="E4853" s="186" t="s">
        <v>599</v>
      </c>
      <c r="F4853" s="186" t="s">
        <v>262</v>
      </c>
      <c r="G4853" s="186">
        <v>31211904</v>
      </c>
      <c r="H4853" s="186" t="s">
        <v>7584</v>
      </c>
      <c r="I4853" s="208">
        <v>16</v>
      </c>
      <c r="J4853" s="208"/>
      <c r="K4853" s="214">
        <v>29958.3</v>
      </c>
      <c r="L4853" s="215">
        <v>30</v>
      </c>
      <c r="M4853" s="186" t="s">
        <v>805</v>
      </c>
      <c r="N4853" s="186"/>
      <c r="O4853" s="186" t="s">
        <v>68</v>
      </c>
      <c r="P4853" s="186" t="s">
        <v>67</v>
      </c>
      <c r="Q4853" s="186" t="s">
        <v>7486</v>
      </c>
    </row>
    <row r="4854" spans="1:17" ht="20.100000000000001" customHeight="1" x14ac:dyDescent="0.2">
      <c r="A4854" s="208" t="s">
        <v>7566</v>
      </c>
      <c r="B4854" s="208" t="s">
        <v>7567</v>
      </c>
      <c r="C4854" s="186" t="s">
        <v>7567</v>
      </c>
      <c r="D4854" s="229" t="s">
        <v>7568</v>
      </c>
      <c r="E4854" s="186" t="s">
        <v>599</v>
      </c>
      <c r="F4854" s="186" t="s">
        <v>262</v>
      </c>
      <c r="G4854" s="186">
        <v>31211904</v>
      </c>
      <c r="H4854" s="186" t="s">
        <v>7585</v>
      </c>
      <c r="I4854" s="208">
        <v>16</v>
      </c>
      <c r="J4854" s="208"/>
      <c r="K4854" s="214">
        <v>1315158</v>
      </c>
      <c r="L4854" s="215">
        <v>300</v>
      </c>
      <c r="M4854" s="186" t="s">
        <v>805</v>
      </c>
      <c r="N4854" s="186"/>
      <c r="O4854" s="186" t="s">
        <v>68</v>
      </c>
      <c r="P4854" s="186" t="s">
        <v>67</v>
      </c>
      <c r="Q4854" s="186" t="s">
        <v>7486</v>
      </c>
    </row>
    <row r="4855" spans="1:17" ht="20.100000000000001" customHeight="1" x14ac:dyDescent="0.2">
      <c r="A4855" s="208" t="s">
        <v>7566</v>
      </c>
      <c r="B4855" s="208" t="s">
        <v>7567</v>
      </c>
      <c r="C4855" s="186" t="s">
        <v>7567</v>
      </c>
      <c r="D4855" s="229" t="s">
        <v>7568</v>
      </c>
      <c r="E4855" s="186" t="s">
        <v>599</v>
      </c>
      <c r="F4855" s="186" t="s">
        <v>262</v>
      </c>
      <c r="G4855" s="186">
        <v>31211904</v>
      </c>
      <c r="H4855" s="186" t="s">
        <v>7586</v>
      </c>
      <c r="I4855" s="208">
        <v>16</v>
      </c>
      <c r="J4855" s="208"/>
      <c r="K4855" s="214">
        <v>19711</v>
      </c>
      <c r="L4855" s="215">
        <v>50</v>
      </c>
      <c r="M4855" s="186" t="s">
        <v>805</v>
      </c>
      <c r="N4855" s="186"/>
      <c r="O4855" s="186" t="s">
        <v>68</v>
      </c>
      <c r="P4855" s="186" t="s">
        <v>67</v>
      </c>
      <c r="Q4855" s="186" t="s">
        <v>7486</v>
      </c>
    </row>
    <row r="4856" spans="1:17" ht="20.100000000000001" customHeight="1" x14ac:dyDescent="0.2">
      <c r="A4856" s="208" t="s">
        <v>7566</v>
      </c>
      <c r="B4856" s="208" t="s">
        <v>7567</v>
      </c>
      <c r="C4856" s="186" t="s">
        <v>7567</v>
      </c>
      <c r="D4856" s="229" t="s">
        <v>7568</v>
      </c>
      <c r="E4856" s="186" t="s">
        <v>599</v>
      </c>
      <c r="F4856" s="186" t="s">
        <v>262</v>
      </c>
      <c r="G4856" s="186">
        <v>31211904</v>
      </c>
      <c r="H4856" s="186" t="s">
        <v>7587</v>
      </c>
      <c r="I4856" s="208">
        <v>16</v>
      </c>
      <c r="J4856" s="208"/>
      <c r="K4856" s="214">
        <v>32277.600000000002</v>
      </c>
      <c r="L4856" s="215">
        <v>20</v>
      </c>
      <c r="M4856" s="186" t="s">
        <v>805</v>
      </c>
      <c r="N4856" s="186"/>
      <c r="O4856" s="186" t="s">
        <v>68</v>
      </c>
      <c r="P4856" s="186" t="s">
        <v>67</v>
      </c>
      <c r="Q4856" s="186" t="s">
        <v>7486</v>
      </c>
    </row>
    <row r="4857" spans="1:17" ht="20.100000000000001" customHeight="1" x14ac:dyDescent="0.2">
      <c r="A4857" s="208" t="s">
        <v>7575</v>
      </c>
      <c r="B4857" s="208" t="s">
        <v>4565</v>
      </c>
      <c r="C4857" s="186" t="s">
        <v>4565</v>
      </c>
      <c r="D4857" s="229" t="s">
        <v>7576</v>
      </c>
      <c r="E4857" s="186" t="s">
        <v>599</v>
      </c>
      <c r="F4857" s="186" t="s">
        <v>262</v>
      </c>
      <c r="G4857" s="186"/>
      <c r="H4857" s="186" t="s">
        <v>7577</v>
      </c>
      <c r="I4857" s="208">
        <v>16</v>
      </c>
      <c r="J4857" s="208"/>
      <c r="K4857" s="214">
        <v>3500000</v>
      </c>
      <c r="L4857" s="215">
        <v>0</v>
      </c>
      <c r="M4857" s="186" t="s">
        <v>805</v>
      </c>
      <c r="N4857" s="186"/>
      <c r="O4857" s="186" t="s">
        <v>68</v>
      </c>
      <c r="P4857" s="186" t="s">
        <v>67</v>
      </c>
      <c r="Q4857" s="186" t="s">
        <v>7486</v>
      </c>
    </row>
    <row r="4858" spans="1:17" ht="20.100000000000001" customHeight="1" x14ac:dyDescent="0.2">
      <c r="A4858" s="208" t="s">
        <v>7566</v>
      </c>
      <c r="B4858" s="208" t="s">
        <v>7567</v>
      </c>
      <c r="C4858" s="186" t="s">
        <v>7567</v>
      </c>
      <c r="D4858" s="229" t="s">
        <v>7568</v>
      </c>
      <c r="E4858" s="186" t="s">
        <v>7588</v>
      </c>
      <c r="F4858" s="186" t="s">
        <v>5192</v>
      </c>
      <c r="G4858" s="186">
        <v>11111601</v>
      </c>
      <c r="H4858" s="186" t="s">
        <v>7589</v>
      </c>
      <c r="I4858" s="208">
        <v>16</v>
      </c>
      <c r="J4858" s="208"/>
      <c r="K4858" s="214">
        <v>1232095</v>
      </c>
      <c r="L4858" s="215">
        <v>50</v>
      </c>
      <c r="M4858" s="186" t="s">
        <v>805</v>
      </c>
      <c r="N4858" s="186"/>
      <c r="O4858" s="186" t="s">
        <v>68</v>
      </c>
      <c r="P4858" s="186" t="s">
        <v>67</v>
      </c>
      <c r="Q4858" s="186" t="s">
        <v>7486</v>
      </c>
    </row>
    <row r="4859" spans="1:17" ht="20.100000000000001" customHeight="1" x14ac:dyDescent="0.2">
      <c r="A4859" s="208" t="s">
        <v>7566</v>
      </c>
      <c r="B4859" s="208" t="s">
        <v>7567</v>
      </c>
      <c r="C4859" s="186" t="s">
        <v>7567</v>
      </c>
      <c r="D4859" s="229" t="s">
        <v>7568</v>
      </c>
      <c r="E4859" s="186" t="s">
        <v>7588</v>
      </c>
      <c r="F4859" s="186" t="s">
        <v>5192</v>
      </c>
      <c r="G4859" s="186">
        <v>11111601</v>
      </c>
      <c r="H4859" s="186" t="s">
        <v>7590</v>
      </c>
      <c r="I4859" s="208">
        <v>16</v>
      </c>
      <c r="J4859" s="208"/>
      <c r="K4859" s="214">
        <v>1244875.2</v>
      </c>
      <c r="L4859" s="215">
        <v>80</v>
      </c>
      <c r="M4859" s="186" t="s">
        <v>805</v>
      </c>
      <c r="N4859" s="186"/>
      <c r="O4859" s="186" t="s">
        <v>68</v>
      </c>
      <c r="P4859" s="186" t="s">
        <v>67</v>
      </c>
      <c r="Q4859" s="186" t="s">
        <v>7486</v>
      </c>
    </row>
    <row r="4860" spans="1:17" ht="20.100000000000001" customHeight="1" x14ac:dyDescent="0.2">
      <c r="A4860" s="208" t="s">
        <v>7566</v>
      </c>
      <c r="B4860" s="208" t="s">
        <v>7567</v>
      </c>
      <c r="C4860" s="186" t="s">
        <v>7567</v>
      </c>
      <c r="D4860" s="229" t="s">
        <v>7568</v>
      </c>
      <c r="E4860" s="186" t="s">
        <v>7588</v>
      </c>
      <c r="F4860" s="186" t="s">
        <v>5192</v>
      </c>
      <c r="G4860" s="186">
        <v>11111601</v>
      </c>
      <c r="H4860" s="186" t="s">
        <v>7591</v>
      </c>
      <c r="I4860" s="208">
        <v>16</v>
      </c>
      <c r="J4860" s="208"/>
      <c r="K4860" s="214">
        <v>1080195.04</v>
      </c>
      <c r="L4860" s="215">
        <v>8</v>
      </c>
      <c r="M4860" s="186" t="s">
        <v>805</v>
      </c>
      <c r="N4860" s="186"/>
      <c r="O4860" s="186" t="s">
        <v>68</v>
      </c>
      <c r="P4860" s="186" t="s">
        <v>67</v>
      </c>
      <c r="Q4860" s="186" t="s">
        <v>7486</v>
      </c>
    </row>
    <row r="4861" spans="1:17" ht="20.100000000000001" customHeight="1" x14ac:dyDescent="0.2">
      <c r="A4861" s="208" t="s">
        <v>7566</v>
      </c>
      <c r="B4861" s="208" t="s">
        <v>7567</v>
      </c>
      <c r="C4861" s="186" t="s">
        <v>7567</v>
      </c>
      <c r="D4861" s="229" t="s">
        <v>7568</v>
      </c>
      <c r="E4861" s="186" t="s">
        <v>7588</v>
      </c>
      <c r="F4861" s="186" t="s">
        <v>5192</v>
      </c>
      <c r="G4861" s="186">
        <v>11111601</v>
      </c>
      <c r="H4861" s="186" t="s">
        <v>7592</v>
      </c>
      <c r="I4861" s="208">
        <v>16</v>
      </c>
      <c r="J4861" s="208"/>
      <c r="K4861" s="214">
        <v>1195098.32</v>
      </c>
      <c r="L4861" s="215">
        <v>8</v>
      </c>
      <c r="M4861" s="186" t="s">
        <v>805</v>
      </c>
      <c r="N4861" s="186"/>
      <c r="O4861" s="186" t="s">
        <v>68</v>
      </c>
      <c r="P4861" s="186" t="s">
        <v>67</v>
      </c>
      <c r="Q4861" s="186" t="s">
        <v>7486</v>
      </c>
    </row>
    <row r="4862" spans="1:17" ht="20.100000000000001" customHeight="1" x14ac:dyDescent="0.2">
      <c r="A4862" s="208" t="s">
        <v>7566</v>
      </c>
      <c r="B4862" s="208" t="s">
        <v>7567</v>
      </c>
      <c r="C4862" s="186" t="s">
        <v>7567</v>
      </c>
      <c r="D4862" s="229" t="s">
        <v>7568</v>
      </c>
      <c r="E4862" s="186" t="s">
        <v>7588</v>
      </c>
      <c r="F4862" s="186" t="s">
        <v>5192</v>
      </c>
      <c r="G4862" s="186">
        <v>11111601</v>
      </c>
      <c r="H4862" s="186" t="s">
        <v>7593</v>
      </c>
      <c r="I4862" s="208">
        <v>16</v>
      </c>
      <c r="J4862" s="208"/>
      <c r="K4862" s="214">
        <v>469556.00000000006</v>
      </c>
      <c r="L4862" s="215">
        <v>400</v>
      </c>
      <c r="M4862" s="186" t="s">
        <v>805</v>
      </c>
      <c r="N4862" s="186"/>
      <c r="O4862" s="186" t="s">
        <v>68</v>
      </c>
      <c r="P4862" s="186" t="s">
        <v>67</v>
      </c>
      <c r="Q4862" s="186" t="s">
        <v>7486</v>
      </c>
    </row>
    <row r="4863" spans="1:17" ht="20.100000000000001" customHeight="1" x14ac:dyDescent="0.2">
      <c r="A4863" s="208" t="s">
        <v>7566</v>
      </c>
      <c r="B4863" s="208" t="s">
        <v>7567</v>
      </c>
      <c r="C4863" s="186" t="s">
        <v>7567</v>
      </c>
      <c r="D4863" s="229" t="s">
        <v>7568</v>
      </c>
      <c r="E4863" s="186" t="s">
        <v>7588</v>
      </c>
      <c r="F4863" s="186" t="s">
        <v>5192</v>
      </c>
      <c r="G4863" s="186">
        <v>11111601</v>
      </c>
      <c r="H4863" s="186" t="s">
        <v>7594</v>
      </c>
      <c r="I4863" s="208">
        <v>16</v>
      </c>
      <c r="J4863" s="208"/>
      <c r="K4863" s="214">
        <v>250459.5</v>
      </c>
      <c r="L4863" s="215">
        <v>150</v>
      </c>
      <c r="M4863" s="186" t="s">
        <v>805</v>
      </c>
      <c r="N4863" s="186"/>
      <c r="O4863" s="186" t="s">
        <v>68</v>
      </c>
      <c r="P4863" s="186" t="s">
        <v>67</v>
      </c>
      <c r="Q4863" s="186" t="s">
        <v>7486</v>
      </c>
    </row>
    <row r="4864" spans="1:17" ht="20.100000000000001" customHeight="1" x14ac:dyDescent="0.2">
      <c r="A4864" s="208" t="s">
        <v>7566</v>
      </c>
      <c r="B4864" s="208" t="s">
        <v>7567</v>
      </c>
      <c r="C4864" s="186" t="s">
        <v>7567</v>
      </c>
      <c r="D4864" s="229" t="s">
        <v>7568</v>
      </c>
      <c r="E4864" s="186" t="s">
        <v>7588</v>
      </c>
      <c r="F4864" s="186" t="s">
        <v>5192</v>
      </c>
      <c r="G4864" s="186">
        <v>11111601</v>
      </c>
      <c r="H4864" s="186" t="s">
        <v>7595</v>
      </c>
      <c r="I4864" s="208">
        <v>16</v>
      </c>
      <c r="J4864" s="208"/>
      <c r="K4864" s="214">
        <v>250000</v>
      </c>
      <c r="L4864" s="215">
        <v>100</v>
      </c>
      <c r="M4864" s="186" t="s">
        <v>805</v>
      </c>
      <c r="N4864" s="186"/>
      <c r="O4864" s="186" t="s">
        <v>68</v>
      </c>
      <c r="P4864" s="186" t="s">
        <v>67</v>
      </c>
      <c r="Q4864" s="186" t="s">
        <v>7486</v>
      </c>
    </row>
    <row r="4865" spans="1:17" ht="20.100000000000001" customHeight="1" x14ac:dyDescent="0.2">
      <c r="A4865" s="208" t="s">
        <v>7566</v>
      </c>
      <c r="B4865" s="208" t="s">
        <v>7567</v>
      </c>
      <c r="C4865" s="186" t="s">
        <v>7567</v>
      </c>
      <c r="D4865" s="229" t="s">
        <v>7568</v>
      </c>
      <c r="E4865" s="186" t="s">
        <v>7588</v>
      </c>
      <c r="F4865" s="186" t="s">
        <v>5192</v>
      </c>
      <c r="G4865" s="186">
        <v>11111601</v>
      </c>
      <c r="H4865" s="186" t="s">
        <v>7596</v>
      </c>
      <c r="I4865" s="208">
        <v>16</v>
      </c>
      <c r="J4865" s="208"/>
      <c r="K4865" s="214">
        <v>59140</v>
      </c>
      <c r="L4865" s="215">
        <v>50</v>
      </c>
      <c r="M4865" s="186" t="s">
        <v>805</v>
      </c>
      <c r="N4865" s="186"/>
      <c r="O4865" s="186" t="s">
        <v>68</v>
      </c>
      <c r="P4865" s="186" t="s">
        <v>67</v>
      </c>
      <c r="Q4865" s="186" t="s">
        <v>7486</v>
      </c>
    </row>
    <row r="4866" spans="1:17" ht="20.100000000000001" customHeight="1" x14ac:dyDescent="0.2">
      <c r="A4866" s="208" t="s">
        <v>7566</v>
      </c>
      <c r="B4866" s="208" t="s">
        <v>7567</v>
      </c>
      <c r="C4866" s="186" t="s">
        <v>7567</v>
      </c>
      <c r="D4866" s="229" t="s">
        <v>7568</v>
      </c>
      <c r="E4866" s="186" t="s">
        <v>7588</v>
      </c>
      <c r="F4866" s="186" t="s">
        <v>5192</v>
      </c>
      <c r="G4866" s="186">
        <v>11111601</v>
      </c>
      <c r="H4866" s="186" t="s">
        <v>7597</v>
      </c>
      <c r="I4866" s="208">
        <v>16</v>
      </c>
      <c r="J4866" s="208"/>
      <c r="K4866" s="214">
        <v>55040.5</v>
      </c>
      <c r="L4866" s="215">
        <v>50</v>
      </c>
      <c r="M4866" s="186" t="s">
        <v>805</v>
      </c>
      <c r="N4866" s="186"/>
      <c r="O4866" s="186" t="s">
        <v>68</v>
      </c>
      <c r="P4866" s="186" t="s">
        <v>67</v>
      </c>
      <c r="Q4866" s="186" t="s">
        <v>7486</v>
      </c>
    </row>
    <row r="4867" spans="1:17" ht="20.100000000000001" customHeight="1" x14ac:dyDescent="0.2">
      <c r="A4867" s="208" t="s">
        <v>7566</v>
      </c>
      <c r="B4867" s="208" t="s">
        <v>7567</v>
      </c>
      <c r="C4867" s="186" t="s">
        <v>7567</v>
      </c>
      <c r="D4867" s="229" t="s">
        <v>7568</v>
      </c>
      <c r="E4867" s="186" t="s">
        <v>7588</v>
      </c>
      <c r="F4867" s="186" t="s">
        <v>5192</v>
      </c>
      <c r="G4867" s="186">
        <v>11111601</v>
      </c>
      <c r="H4867" s="186" t="s">
        <v>7598</v>
      </c>
      <c r="I4867" s="208">
        <v>16</v>
      </c>
      <c r="J4867" s="208"/>
      <c r="K4867" s="214">
        <v>789540.5</v>
      </c>
      <c r="L4867" s="215">
        <v>10</v>
      </c>
      <c r="M4867" s="186" t="s">
        <v>805</v>
      </c>
      <c r="N4867" s="186"/>
      <c r="O4867" s="186" t="s">
        <v>68</v>
      </c>
      <c r="P4867" s="186" t="s">
        <v>67</v>
      </c>
      <c r="Q4867" s="186" t="s">
        <v>7486</v>
      </c>
    </row>
    <row r="4868" spans="1:17" ht="20.100000000000001" customHeight="1" x14ac:dyDescent="0.2">
      <c r="A4868" s="208" t="s">
        <v>7566</v>
      </c>
      <c r="B4868" s="208" t="s">
        <v>7567</v>
      </c>
      <c r="C4868" s="186" t="s">
        <v>7567</v>
      </c>
      <c r="D4868" s="229" t="s">
        <v>7568</v>
      </c>
      <c r="E4868" s="186" t="s">
        <v>7588</v>
      </c>
      <c r="F4868" s="186" t="s">
        <v>5192</v>
      </c>
      <c r="G4868" s="186">
        <v>11111601</v>
      </c>
      <c r="H4868" s="186" t="s">
        <v>7599</v>
      </c>
      <c r="I4868" s="208">
        <v>16</v>
      </c>
      <c r="J4868" s="208"/>
      <c r="K4868" s="214">
        <v>3373999.9399999995</v>
      </c>
      <c r="L4868" s="215">
        <v>100</v>
      </c>
      <c r="M4868" s="186" t="s">
        <v>805</v>
      </c>
      <c r="N4868" s="186"/>
      <c r="O4868" s="186" t="s">
        <v>68</v>
      </c>
      <c r="P4868" s="186" t="s">
        <v>67</v>
      </c>
      <c r="Q4868" s="186" t="s">
        <v>7486</v>
      </c>
    </row>
    <row r="4869" spans="1:17" ht="20.100000000000001" customHeight="1" x14ac:dyDescent="0.2">
      <c r="A4869" s="208" t="s">
        <v>7566</v>
      </c>
      <c r="B4869" s="208" t="s">
        <v>7567</v>
      </c>
      <c r="C4869" s="186" t="s">
        <v>7567</v>
      </c>
      <c r="D4869" s="229" t="s">
        <v>7568</v>
      </c>
      <c r="E4869" s="186" t="s">
        <v>5195</v>
      </c>
      <c r="F4869" s="186" t="s">
        <v>312</v>
      </c>
      <c r="G4869" s="186">
        <v>46181700</v>
      </c>
      <c r="H4869" s="186" t="s">
        <v>7600</v>
      </c>
      <c r="I4869" s="208">
        <v>16</v>
      </c>
      <c r="J4869" s="208"/>
      <c r="K4869" s="214">
        <v>150000</v>
      </c>
      <c r="L4869" s="215">
        <v>10</v>
      </c>
      <c r="M4869" s="186" t="s">
        <v>7501</v>
      </c>
      <c r="N4869" s="186"/>
      <c r="O4869" s="186" t="s">
        <v>68</v>
      </c>
      <c r="P4869" s="186" t="s">
        <v>67</v>
      </c>
      <c r="Q4869" s="186" t="s">
        <v>7486</v>
      </c>
    </row>
    <row r="4870" spans="1:17" ht="20.100000000000001" customHeight="1" x14ac:dyDescent="0.2">
      <c r="A4870" s="208" t="s">
        <v>7566</v>
      </c>
      <c r="B4870" s="208" t="s">
        <v>7567</v>
      </c>
      <c r="C4870" s="186" t="s">
        <v>7567</v>
      </c>
      <c r="D4870" s="229" t="s">
        <v>7568</v>
      </c>
      <c r="E4870" s="186" t="s">
        <v>5195</v>
      </c>
      <c r="F4870" s="186" t="s">
        <v>312</v>
      </c>
      <c r="G4870" s="186">
        <v>46181700</v>
      </c>
      <c r="H4870" s="186" t="s">
        <v>7601</v>
      </c>
      <c r="I4870" s="208">
        <v>16</v>
      </c>
      <c r="J4870" s="208"/>
      <c r="K4870" s="214">
        <v>150000</v>
      </c>
      <c r="L4870" s="215">
        <v>10</v>
      </c>
      <c r="M4870" s="186" t="s">
        <v>7501</v>
      </c>
      <c r="N4870" s="186"/>
      <c r="O4870" s="186" t="s">
        <v>68</v>
      </c>
      <c r="P4870" s="186" t="s">
        <v>67</v>
      </c>
      <c r="Q4870" s="186" t="s">
        <v>7486</v>
      </c>
    </row>
    <row r="4871" spans="1:17" ht="20.100000000000001" customHeight="1" x14ac:dyDescent="0.2">
      <c r="A4871" s="208" t="s">
        <v>7566</v>
      </c>
      <c r="B4871" s="208" t="s">
        <v>7567</v>
      </c>
      <c r="C4871" s="186" t="s">
        <v>7567</v>
      </c>
      <c r="D4871" s="229" t="s">
        <v>7568</v>
      </c>
      <c r="E4871" s="186" t="s">
        <v>5195</v>
      </c>
      <c r="F4871" s="186" t="s">
        <v>312</v>
      </c>
      <c r="G4871" s="186">
        <v>46181700</v>
      </c>
      <c r="H4871" s="186" t="s">
        <v>7602</v>
      </c>
      <c r="I4871" s="208">
        <v>16</v>
      </c>
      <c r="J4871" s="208"/>
      <c r="K4871" s="214">
        <v>100000</v>
      </c>
      <c r="L4871" s="215">
        <v>10</v>
      </c>
      <c r="M4871" s="186" t="s">
        <v>7501</v>
      </c>
      <c r="N4871" s="186"/>
      <c r="O4871" s="186" t="s">
        <v>68</v>
      </c>
      <c r="P4871" s="186" t="s">
        <v>67</v>
      </c>
      <c r="Q4871" s="186" t="s">
        <v>7486</v>
      </c>
    </row>
    <row r="4872" spans="1:17" ht="20.100000000000001" customHeight="1" x14ac:dyDescent="0.2">
      <c r="A4872" s="208" t="s">
        <v>7566</v>
      </c>
      <c r="B4872" s="208" t="s">
        <v>7567</v>
      </c>
      <c r="C4872" s="186" t="s">
        <v>7567</v>
      </c>
      <c r="D4872" s="229" t="s">
        <v>7568</v>
      </c>
      <c r="E4872" s="186" t="s">
        <v>5195</v>
      </c>
      <c r="F4872" s="186" t="s">
        <v>312</v>
      </c>
      <c r="G4872" s="186">
        <v>46181700</v>
      </c>
      <c r="H4872" s="186" t="s">
        <v>7603</v>
      </c>
      <c r="I4872" s="208">
        <v>16</v>
      </c>
      <c r="J4872" s="208"/>
      <c r="K4872" s="214">
        <v>100000</v>
      </c>
      <c r="L4872" s="215">
        <v>10</v>
      </c>
      <c r="M4872" s="186" t="s">
        <v>7501</v>
      </c>
      <c r="N4872" s="186"/>
      <c r="O4872" s="186" t="s">
        <v>68</v>
      </c>
      <c r="P4872" s="186" t="s">
        <v>67</v>
      </c>
      <c r="Q4872" s="186" t="s">
        <v>7486</v>
      </c>
    </row>
    <row r="4873" spans="1:17" ht="20.100000000000001" customHeight="1" x14ac:dyDescent="0.2">
      <c r="A4873" s="208" t="s">
        <v>7566</v>
      </c>
      <c r="B4873" s="208" t="s">
        <v>7567</v>
      </c>
      <c r="C4873" s="186" t="s">
        <v>7567</v>
      </c>
      <c r="D4873" s="229" t="s">
        <v>7568</v>
      </c>
      <c r="E4873" s="186" t="s">
        <v>5195</v>
      </c>
      <c r="F4873" s="186" t="s">
        <v>312</v>
      </c>
      <c r="G4873" s="186">
        <v>46181700</v>
      </c>
      <c r="H4873" s="186" t="s">
        <v>7604</v>
      </c>
      <c r="I4873" s="208">
        <v>16</v>
      </c>
      <c r="J4873" s="208"/>
      <c r="K4873" s="214">
        <v>100000</v>
      </c>
      <c r="L4873" s="215">
        <v>5</v>
      </c>
      <c r="M4873" s="186" t="s">
        <v>805</v>
      </c>
      <c r="N4873" s="186"/>
      <c r="O4873" s="186" t="s">
        <v>68</v>
      </c>
      <c r="P4873" s="186" t="s">
        <v>67</v>
      </c>
      <c r="Q4873" s="186" t="s">
        <v>7486</v>
      </c>
    </row>
    <row r="4874" spans="1:17" ht="20.100000000000001" customHeight="1" x14ac:dyDescent="0.2">
      <c r="A4874" s="208" t="s">
        <v>7575</v>
      </c>
      <c r="B4874" s="208" t="s">
        <v>4565</v>
      </c>
      <c r="C4874" s="186" t="s">
        <v>4565</v>
      </c>
      <c r="D4874" s="229" t="s">
        <v>7576</v>
      </c>
      <c r="E4874" s="186" t="s">
        <v>625</v>
      </c>
      <c r="F4874" s="186" t="s">
        <v>338</v>
      </c>
      <c r="G4874" s="186">
        <v>72102900</v>
      </c>
      <c r="H4874" s="186" t="s">
        <v>7605</v>
      </c>
      <c r="I4874" s="208">
        <v>16</v>
      </c>
      <c r="J4874" s="208"/>
      <c r="K4874" s="214">
        <v>114896715</v>
      </c>
      <c r="L4874" s="215">
        <v>1</v>
      </c>
      <c r="M4874" s="186" t="s">
        <v>765</v>
      </c>
      <c r="N4874" s="186"/>
      <c r="O4874" s="186" t="s">
        <v>35</v>
      </c>
      <c r="P4874" s="186" t="s">
        <v>36</v>
      </c>
      <c r="Q4874" s="186" t="s">
        <v>5246</v>
      </c>
    </row>
    <row r="4875" spans="1:17" ht="20.100000000000001" customHeight="1" x14ac:dyDescent="0.2">
      <c r="A4875" s="208" t="s">
        <v>7566</v>
      </c>
      <c r="B4875" s="208" t="s">
        <v>7567</v>
      </c>
      <c r="C4875" s="186" t="s">
        <v>7567</v>
      </c>
      <c r="D4875" s="229" t="s">
        <v>7568</v>
      </c>
      <c r="E4875" s="186" t="s">
        <v>5317</v>
      </c>
      <c r="F4875" s="186" t="s">
        <v>363</v>
      </c>
      <c r="G4875" s="186">
        <v>83101800</v>
      </c>
      <c r="H4875" s="186" t="s">
        <v>7606</v>
      </c>
      <c r="I4875" s="208">
        <v>10</v>
      </c>
      <c r="J4875" s="208"/>
      <c r="K4875" s="214">
        <v>180000000</v>
      </c>
      <c r="L4875" s="215">
        <v>1</v>
      </c>
      <c r="M4875" s="186" t="s">
        <v>765</v>
      </c>
      <c r="N4875" s="186"/>
      <c r="O4875" s="186" t="s">
        <v>127</v>
      </c>
      <c r="P4875" s="186" t="s">
        <v>366</v>
      </c>
      <c r="Q4875" s="186" t="s">
        <v>6329</v>
      </c>
    </row>
    <row r="4876" spans="1:17" ht="20.100000000000001" customHeight="1" x14ac:dyDescent="0.2">
      <c r="A4876" s="208" t="s">
        <v>7566</v>
      </c>
      <c r="B4876" s="208" t="s">
        <v>7567</v>
      </c>
      <c r="C4876" s="186" t="s">
        <v>7567</v>
      </c>
      <c r="D4876" s="229" t="s">
        <v>7568</v>
      </c>
      <c r="E4876" s="186" t="s">
        <v>5317</v>
      </c>
      <c r="F4876" s="186" t="s">
        <v>363</v>
      </c>
      <c r="G4876" s="186">
        <v>83101800</v>
      </c>
      <c r="H4876" s="186" t="s">
        <v>7607</v>
      </c>
      <c r="I4876" s="208">
        <v>10</v>
      </c>
      <c r="J4876" s="208"/>
      <c r="K4876" s="214">
        <v>20000000</v>
      </c>
      <c r="L4876" s="215">
        <v>1</v>
      </c>
      <c r="M4876" s="186" t="s">
        <v>765</v>
      </c>
      <c r="N4876" s="186"/>
      <c r="O4876" s="186" t="s">
        <v>127</v>
      </c>
      <c r="P4876" s="186" t="s">
        <v>366</v>
      </c>
      <c r="Q4876" s="186" t="s">
        <v>6329</v>
      </c>
    </row>
    <row r="4877" spans="1:17" ht="20.100000000000001" customHeight="1" x14ac:dyDescent="0.2">
      <c r="A4877" s="208" t="s">
        <v>7566</v>
      </c>
      <c r="B4877" s="208" t="s">
        <v>7567</v>
      </c>
      <c r="C4877" s="186" t="s">
        <v>7567</v>
      </c>
      <c r="D4877" s="229" t="s">
        <v>7568</v>
      </c>
      <c r="E4877" s="186" t="s">
        <v>5317</v>
      </c>
      <c r="F4877" s="186" t="s">
        <v>363</v>
      </c>
      <c r="G4877" s="186">
        <v>83101800</v>
      </c>
      <c r="H4877" s="186" t="s">
        <v>7608</v>
      </c>
      <c r="I4877" s="208">
        <v>10</v>
      </c>
      <c r="J4877" s="208"/>
      <c r="K4877" s="214">
        <v>40000000</v>
      </c>
      <c r="L4877" s="215">
        <v>1</v>
      </c>
      <c r="M4877" s="186" t="s">
        <v>765</v>
      </c>
      <c r="N4877" s="186"/>
      <c r="O4877" s="186" t="s">
        <v>127</v>
      </c>
      <c r="P4877" s="186" t="s">
        <v>366</v>
      </c>
      <c r="Q4877" s="186" t="s">
        <v>6329</v>
      </c>
    </row>
    <row r="4878" spans="1:17" ht="20.100000000000001" customHeight="1" x14ac:dyDescent="0.2">
      <c r="A4878" s="208" t="s">
        <v>7575</v>
      </c>
      <c r="B4878" s="208" t="s">
        <v>4565</v>
      </c>
      <c r="C4878" s="186" t="s">
        <v>4565</v>
      </c>
      <c r="D4878" s="229" t="s">
        <v>7576</v>
      </c>
      <c r="E4878" s="186" t="s">
        <v>5317</v>
      </c>
      <c r="F4878" s="186" t="s">
        <v>363</v>
      </c>
      <c r="G4878" s="186">
        <v>83101800</v>
      </c>
      <c r="H4878" s="186" t="s">
        <v>7609</v>
      </c>
      <c r="I4878" s="208">
        <v>10</v>
      </c>
      <c r="J4878" s="208"/>
      <c r="K4878" s="214">
        <v>300000000</v>
      </c>
      <c r="L4878" s="215">
        <v>1</v>
      </c>
      <c r="M4878" s="186" t="s">
        <v>765</v>
      </c>
      <c r="N4878" s="186"/>
      <c r="O4878" s="186" t="s">
        <v>127</v>
      </c>
      <c r="P4878" s="186" t="s">
        <v>366</v>
      </c>
      <c r="Q4878" s="186" t="s">
        <v>6329</v>
      </c>
    </row>
    <row r="4879" spans="1:17" ht="20.100000000000001" customHeight="1" x14ac:dyDescent="0.2">
      <c r="A4879" s="208" t="s">
        <v>7566</v>
      </c>
      <c r="B4879" s="208" t="s">
        <v>7567</v>
      </c>
      <c r="C4879" s="186" t="s">
        <v>7567</v>
      </c>
      <c r="D4879" s="229" t="s">
        <v>7568</v>
      </c>
      <c r="E4879" s="186" t="s">
        <v>3961</v>
      </c>
      <c r="F4879" s="186" t="s">
        <v>371</v>
      </c>
      <c r="G4879" s="186">
        <v>76111501</v>
      </c>
      <c r="H4879" s="186" t="s">
        <v>7610</v>
      </c>
      <c r="I4879" s="208">
        <v>16</v>
      </c>
      <c r="J4879" s="208" t="s">
        <v>230</v>
      </c>
      <c r="K4879" s="214">
        <v>45355554</v>
      </c>
      <c r="L4879" s="215">
        <v>1</v>
      </c>
      <c r="M4879" s="186" t="s">
        <v>765</v>
      </c>
      <c r="N4879" s="186"/>
      <c r="O4879" s="186" t="s">
        <v>127</v>
      </c>
      <c r="P4879" s="186" t="s">
        <v>127</v>
      </c>
      <c r="Q4879" s="186" t="s">
        <v>6329</v>
      </c>
    </row>
    <row r="4880" spans="1:17" ht="20.100000000000001" customHeight="1" x14ac:dyDescent="0.2">
      <c r="A4880" s="208" t="s">
        <v>7566</v>
      </c>
      <c r="B4880" s="208" t="s">
        <v>7567</v>
      </c>
      <c r="C4880" s="186" t="s">
        <v>7567</v>
      </c>
      <c r="D4880" s="229" t="s">
        <v>7568</v>
      </c>
      <c r="E4880" s="186" t="s">
        <v>3961</v>
      </c>
      <c r="F4880" s="186" t="s">
        <v>371</v>
      </c>
      <c r="G4880" s="186">
        <v>76111501</v>
      </c>
      <c r="H4880" s="186" t="s">
        <v>7611</v>
      </c>
      <c r="I4880" s="208">
        <v>16</v>
      </c>
      <c r="J4880" s="208"/>
      <c r="K4880" s="214">
        <v>238750820.97999996</v>
      </c>
      <c r="L4880" s="215">
        <v>1</v>
      </c>
      <c r="M4880" s="186" t="s">
        <v>765</v>
      </c>
      <c r="N4880" s="186"/>
      <c r="O4880" s="186" t="s">
        <v>127</v>
      </c>
      <c r="P4880" s="186" t="s">
        <v>68</v>
      </c>
      <c r="Q4880" s="186" t="s">
        <v>7612</v>
      </c>
    </row>
    <row r="4881" spans="1:17" ht="20.100000000000001" customHeight="1" x14ac:dyDescent="0.2">
      <c r="A4881" s="208" t="s">
        <v>7566</v>
      </c>
      <c r="B4881" s="208" t="s">
        <v>7567</v>
      </c>
      <c r="C4881" s="186" t="s">
        <v>7567</v>
      </c>
      <c r="D4881" s="229" t="s">
        <v>7568</v>
      </c>
      <c r="E4881" s="186" t="s">
        <v>3961</v>
      </c>
      <c r="F4881" s="186" t="s">
        <v>371</v>
      </c>
      <c r="G4881" s="186">
        <v>76111501</v>
      </c>
      <c r="H4881" s="186" t="s">
        <v>7613</v>
      </c>
      <c r="I4881" s="208">
        <v>16</v>
      </c>
      <c r="J4881" s="208"/>
      <c r="K4881" s="214">
        <v>115893625.02000004</v>
      </c>
      <c r="L4881" s="215">
        <v>1</v>
      </c>
      <c r="M4881" s="186" t="s">
        <v>765</v>
      </c>
      <c r="N4881" s="186"/>
      <c r="O4881" s="186" t="s">
        <v>80</v>
      </c>
      <c r="P4881" s="186" t="s">
        <v>901</v>
      </c>
      <c r="Q4881" s="186" t="s">
        <v>7612</v>
      </c>
    </row>
    <row r="4882" spans="1:17" ht="20.100000000000001" customHeight="1" x14ac:dyDescent="0.2">
      <c r="A4882" s="208" t="s">
        <v>7566</v>
      </c>
      <c r="B4882" s="208" t="s">
        <v>7567</v>
      </c>
      <c r="C4882" s="186" t="s">
        <v>7567</v>
      </c>
      <c r="D4882" s="229" t="s">
        <v>7568</v>
      </c>
      <c r="E4882" s="186" t="s">
        <v>3961</v>
      </c>
      <c r="F4882" s="186" t="s">
        <v>371</v>
      </c>
      <c r="G4882" s="186">
        <v>91111602</v>
      </c>
      <c r="H4882" s="186" t="s">
        <v>7614</v>
      </c>
      <c r="I4882" s="208">
        <v>16</v>
      </c>
      <c r="J4882" s="208" t="s">
        <v>230</v>
      </c>
      <c r="K4882" s="214">
        <v>14259250</v>
      </c>
      <c r="L4882" s="215">
        <v>1</v>
      </c>
      <c r="M4882" s="186" t="s">
        <v>765</v>
      </c>
      <c r="N4882" s="186"/>
      <c r="O4882" s="186" t="s">
        <v>127</v>
      </c>
      <c r="P4882" s="186" t="s">
        <v>127</v>
      </c>
      <c r="Q4882" s="186" t="s">
        <v>6329</v>
      </c>
    </row>
    <row r="4883" spans="1:17" ht="20.100000000000001" customHeight="1" x14ac:dyDescent="0.2">
      <c r="A4883" s="208" t="s">
        <v>7566</v>
      </c>
      <c r="B4883" s="208" t="s">
        <v>7567</v>
      </c>
      <c r="C4883" s="186" t="s">
        <v>7567</v>
      </c>
      <c r="D4883" s="229" t="s">
        <v>7568</v>
      </c>
      <c r="E4883" s="186" t="s">
        <v>3961</v>
      </c>
      <c r="F4883" s="186" t="s">
        <v>371</v>
      </c>
      <c r="G4883" s="186">
        <v>91111602</v>
      </c>
      <c r="H4883" s="186" t="s">
        <v>7615</v>
      </c>
      <c r="I4883" s="208">
        <v>16</v>
      </c>
      <c r="J4883" s="208"/>
      <c r="K4883" s="214">
        <v>81000000</v>
      </c>
      <c r="L4883" s="215">
        <v>1</v>
      </c>
      <c r="M4883" s="186" t="s">
        <v>765</v>
      </c>
      <c r="N4883" s="186"/>
      <c r="O4883" s="186" t="s">
        <v>68</v>
      </c>
      <c r="P4883" s="186" t="s">
        <v>67</v>
      </c>
      <c r="Q4883" s="186" t="s">
        <v>7479</v>
      </c>
    </row>
    <row r="4884" spans="1:17" ht="20.100000000000001" customHeight="1" x14ac:dyDescent="0.2">
      <c r="A4884" s="208" t="s">
        <v>7566</v>
      </c>
      <c r="B4884" s="208" t="s">
        <v>7567</v>
      </c>
      <c r="C4884" s="186" t="s">
        <v>7567</v>
      </c>
      <c r="D4884" s="229" t="s">
        <v>7568</v>
      </c>
      <c r="E4884" s="186" t="s">
        <v>3961</v>
      </c>
      <c r="F4884" s="186" t="s">
        <v>371</v>
      </c>
      <c r="G4884" s="186">
        <v>91111602</v>
      </c>
      <c r="H4884" s="186" t="s">
        <v>7616</v>
      </c>
      <c r="I4884" s="208">
        <v>16</v>
      </c>
      <c r="J4884" s="208"/>
      <c r="K4884" s="214">
        <v>4740750</v>
      </c>
      <c r="L4884" s="215">
        <v>1</v>
      </c>
      <c r="M4884" s="186" t="s">
        <v>765</v>
      </c>
      <c r="N4884" s="186"/>
      <c r="O4884" s="186" t="s">
        <v>80</v>
      </c>
      <c r="P4884" s="186" t="s">
        <v>901</v>
      </c>
      <c r="Q4884" s="186" t="s">
        <v>7479</v>
      </c>
    </row>
    <row r="4885" spans="1:17" ht="20.100000000000001" customHeight="1" x14ac:dyDescent="0.2">
      <c r="A4885" s="208" t="s">
        <v>7575</v>
      </c>
      <c r="B4885" s="208" t="s">
        <v>4565</v>
      </c>
      <c r="C4885" s="186" t="s">
        <v>4565</v>
      </c>
      <c r="D4885" s="229" t="s">
        <v>7576</v>
      </c>
      <c r="E4885" s="186" t="s">
        <v>3961</v>
      </c>
      <c r="F4885" s="186" t="s">
        <v>371</v>
      </c>
      <c r="G4885" s="186">
        <v>76111501</v>
      </c>
      <c r="H4885" s="186" t="s">
        <v>7617</v>
      </c>
      <c r="I4885" s="208">
        <v>16</v>
      </c>
      <c r="J4885" s="208"/>
      <c r="K4885" s="214">
        <v>200000000</v>
      </c>
      <c r="L4885" s="215">
        <v>2</v>
      </c>
      <c r="M4885" s="186" t="s">
        <v>765</v>
      </c>
      <c r="N4885" s="186"/>
      <c r="O4885" s="186" t="s">
        <v>127</v>
      </c>
      <c r="P4885" s="186" t="s">
        <v>68</v>
      </c>
      <c r="Q4885" s="186" t="s">
        <v>7486</v>
      </c>
    </row>
    <row r="4886" spans="1:17" ht="20.100000000000001" customHeight="1" x14ac:dyDescent="0.2">
      <c r="A4886" s="208" t="s">
        <v>7575</v>
      </c>
      <c r="B4886" s="208" t="s">
        <v>4565</v>
      </c>
      <c r="C4886" s="186" t="s">
        <v>4565</v>
      </c>
      <c r="D4886" s="229" t="s">
        <v>7576</v>
      </c>
      <c r="E4886" s="186" t="s">
        <v>3961</v>
      </c>
      <c r="F4886" s="186" t="s">
        <v>371</v>
      </c>
      <c r="G4886" s="186">
        <v>76111501</v>
      </c>
      <c r="H4886" s="186" t="s">
        <v>7618</v>
      </c>
      <c r="I4886" s="208">
        <v>16</v>
      </c>
      <c r="J4886" s="208"/>
      <c r="K4886" s="214">
        <v>50995286.060000002</v>
      </c>
      <c r="L4886" s="215">
        <v>2</v>
      </c>
      <c r="M4886" s="186" t="s">
        <v>765</v>
      </c>
      <c r="N4886" s="186"/>
      <c r="O4886" s="186" t="s">
        <v>80</v>
      </c>
      <c r="P4886" s="186" t="s">
        <v>901</v>
      </c>
      <c r="Q4886" s="186" t="s">
        <v>7486</v>
      </c>
    </row>
    <row r="4887" spans="1:17" ht="20.100000000000001" customHeight="1" x14ac:dyDescent="0.2">
      <c r="A4887" s="208" t="s">
        <v>7575</v>
      </c>
      <c r="B4887" s="208" t="s">
        <v>4565</v>
      </c>
      <c r="C4887" s="186" t="s">
        <v>4565</v>
      </c>
      <c r="D4887" s="229" t="s">
        <v>7576</v>
      </c>
      <c r="E4887" s="186" t="s">
        <v>3961</v>
      </c>
      <c r="F4887" s="186" t="s">
        <v>371</v>
      </c>
      <c r="G4887" s="186">
        <v>76111501</v>
      </c>
      <c r="H4887" s="186" t="s">
        <v>7619</v>
      </c>
      <c r="I4887" s="208">
        <v>16</v>
      </c>
      <c r="J4887" s="208" t="s">
        <v>230</v>
      </c>
      <c r="K4887" s="214">
        <v>29004713.939999998</v>
      </c>
      <c r="L4887" s="215">
        <v>2</v>
      </c>
      <c r="M4887" s="186" t="s">
        <v>765</v>
      </c>
      <c r="N4887" s="186"/>
      <c r="O4887" s="186" t="s">
        <v>127</v>
      </c>
      <c r="P4887" s="186" t="s">
        <v>127</v>
      </c>
      <c r="Q4887" s="186" t="s">
        <v>6329</v>
      </c>
    </row>
    <row r="4888" spans="1:17" ht="20.100000000000001" customHeight="1" x14ac:dyDescent="0.2">
      <c r="A4888" s="208" t="s">
        <v>7566</v>
      </c>
      <c r="B4888" s="208" t="s">
        <v>7567</v>
      </c>
      <c r="C4888" s="186" t="s">
        <v>7567</v>
      </c>
      <c r="D4888" s="229" t="s">
        <v>7568</v>
      </c>
      <c r="E4888" s="186" t="s">
        <v>3986</v>
      </c>
      <c r="F4888" s="186" t="s">
        <v>374</v>
      </c>
      <c r="G4888" s="186">
        <v>72154109</v>
      </c>
      <c r="H4888" s="186" t="s">
        <v>7620</v>
      </c>
      <c r="I4888" s="208">
        <v>16</v>
      </c>
      <c r="J4888" s="208"/>
      <c r="K4888" s="214">
        <v>16000000</v>
      </c>
      <c r="L4888" s="215">
        <v>1</v>
      </c>
      <c r="M4888" s="186" t="s">
        <v>765</v>
      </c>
      <c r="N4888" s="186"/>
      <c r="O4888" s="186" t="s">
        <v>79</v>
      </c>
      <c r="P4888" s="186" t="s">
        <v>80</v>
      </c>
      <c r="Q4888" s="186" t="s">
        <v>7479</v>
      </c>
    </row>
    <row r="4889" spans="1:17" ht="20.100000000000001" customHeight="1" x14ac:dyDescent="0.2">
      <c r="A4889" s="208" t="s">
        <v>7566</v>
      </c>
      <c r="B4889" s="208" t="s">
        <v>7567</v>
      </c>
      <c r="C4889" s="186" t="s">
        <v>7567</v>
      </c>
      <c r="D4889" s="229" t="s">
        <v>7568</v>
      </c>
      <c r="E4889" s="186" t="s">
        <v>3986</v>
      </c>
      <c r="F4889" s="186" t="s">
        <v>374</v>
      </c>
      <c r="G4889" s="186">
        <v>73152108</v>
      </c>
      <c r="H4889" s="186" t="s">
        <v>7621</v>
      </c>
      <c r="I4889" s="208">
        <v>16</v>
      </c>
      <c r="J4889" s="208"/>
      <c r="K4889" s="214">
        <v>7000000</v>
      </c>
      <c r="L4889" s="215">
        <v>1</v>
      </c>
      <c r="M4889" s="186" t="s">
        <v>765</v>
      </c>
      <c r="N4889" s="186"/>
      <c r="O4889" s="186" t="s">
        <v>35</v>
      </c>
      <c r="P4889" s="186" t="s">
        <v>36</v>
      </c>
      <c r="Q4889" s="186" t="s">
        <v>7479</v>
      </c>
    </row>
    <row r="4890" spans="1:17" ht="20.100000000000001" customHeight="1" x14ac:dyDescent="0.2">
      <c r="A4890" s="208" t="s">
        <v>7566</v>
      </c>
      <c r="B4890" s="208" t="s">
        <v>7567</v>
      </c>
      <c r="C4890" s="186" t="s">
        <v>7567</v>
      </c>
      <c r="D4890" s="229" t="s">
        <v>7568</v>
      </c>
      <c r="E4890" s="186" t="s">
        <v>3986</v>
      </c>
      <c r="F4890" s="186" t="s">
        <v>374</v>
      </c>
      <c r="G4890" s="186">
        <v>72154109</v>
      </c>
      <c r="H4890" s="186" t="s">
        <v>7622</v>
      </c>
      <c r="I4890" s="208">
        <v>16</v>
      </c>
      <c r="J4890" s="208"/>
      <c r="K4890" s="214">
        <v>20000000</v>
      </c>
      <c r="L4890" s="215">
        <v>1</v>
      </c>
      <c r="M4890" s="186" t="s">
        <v>765</v>
      </c>
      <c r="N4890" s="186"/>
      <c r="O4890" s="186" t="s">
        <v>67</v>
      </c>
      <c r="P4890" s="186" t="s">
        <v>35</v>
      </c>
      <c r="Q4890" s="186" t="s">
        <v>7479</v>
      </c>
    </row>
    <row r="4891" spans="1:17" ht="20.100000000000001" customHeight="1" x14ac:dyDescent="0.2">
      <c r="A4891" s="208" t="s">
        <v>7566</v>
      </c>
      <c r="B4891" s="208" t="s">
        <v>7567</v>
      </c>
      <c r="C4891" s="186" t="s">
        <v>7567</v>
      </c>
      <c r="D4891" s="229" t="s">
        <v>7568</v>
      </c>
      <c r="E4891" s="186" t="s">
        <v>5540</v>
      </c>
      <c r="F4891" s="186" t="s">
        <v>5541</v>
      </c>
      <c r="G4891" s="186"/>
      <c r="H4891" s="186" t="s">
        <v>7623</v>
      </c>
      <c r="I4891" s="208">
        <v>10</v>
      </c>
      <c r="J4891" s="208"/>
      <c r="K4891" s="214">
        <v>2000000</v>
      </c>
      <c r="L4891" s="215">
        <v>1</v>
      </c>
      <c r="M4891" s="186" t="s">
        <v>765</v>
      </c>
      <c r="N4891" s="186"/>
      <c r="O4891" s="186" t="s">
        <v>127</v>
      </c>
      <c r="P4891" s="186" t="s">
        <v>366</v>
      </c>
      <c r="Q4891" s="186" t="s">
        <v>6329</v>
      </c>
    </row>
    <row r="4892" spans="1:17" ht="20.100000000000001" customHeight="1" x14ac:dyDescent="0.2">
      <c r="A4892" s="208" t="s">
        <v>7566</v>
      </c>
      <c r="B4892" s="208" t="s">
        <v>7567</v>
      </c>
      <c r="C4892" s="186" t="s">
        <v>7567</v>
      </c>
      <c r="D4892" s="229" t="s">
        <v>7568</v>
      </c>
      <c r="E4892" s="186" t="s">
        <v>5540</v>
      </c>
      <c r="F4892" s="186" t="s">
        <v>5541</v>
      </c>
      <c r="G4892" s="186"/>
      <c r="H4892" s="186" t="s">
        <v>7624</v>
      </c>
      <c r="I4892" s="208">
        <v>10</v>
      </c>
      <c r="J4892" s="208"/>
      <c r="K4892" s="214">
        <v>42200000</v>
      </c>
      <c r="L4892" s="215">
        <v>1</v>
      </c>
      <c r="M4892" s="186" t="s">
        <v>765</v>
      </c>
      <c r="N4892" s="186"/>
      <c r="O4892" s="186" t="s">
        <v>127</v>
      </c>
      <c r="P4892" s="186" t="s">
        <v>366</v>
      </c>
      <c r="Q4892" s="186" t="s">
        <v>6329</v>
      </c>
    </row>
    <row r="4893" spans="1:17" ht="20.100000000000001" customHeight="1" x14ac:dyDescent="0.2">
      <c r="A4893" s="208" t="s">
        <v>7575</v>
      </c>
      <c r="B4893" s="208" t="s">
        <v>4565</v>
      </c>
      <c r="C4893" s="186" t="s">
        <v>4565</v>
      </c>
      <c r="D4893" s="229" t="s">
        <v>7576</v>
      </c>
      <c r="E4893" s="186" t="s">
        <v>5540</v>
      </c>
      <c r="F4893" s="186" t="s">
        <v>5541</v>
      </c>
      <c r="G4893" s="186">
        <v>76121501</v>
      </c>
      <c r="H4893" s="186" t="s">
        <v>7625</v>
      </c>
      <c r="I4893" s="208">
        <v>10</v>
      </c>
      <c r="J4893" s="208"/>
      <c r="K4893" s="214">
        <v>9000000</v>
      </c>
      <c r="L4893" s="215">
        <v>1</v>
      </c>
      <c r="M4893" s="186" t="s">
        <v>765</v>
      </c>
      <c r="N4893" s="186"/>
      <c r="O4893" s="186" t="s">
        <v>127</v>
      </c>
      <c r="P4893" s="186" t="s">
        <v>366</v>
      </c>
      <c r="Q4893" s="186" t="s">
        <v>6329</v>
      </c>
    </row>
    <row r="4894" spans="1:17" ht="20.100000000000001" customHeight="1" x14ac:dyDescent="0.2">
      <c r="A4894" s="208" t="s">
        <v>7575</v>
      </c>
      <c r="B4894" s="208" t="s">
        <v>4565</v>
      </c>
      <c r="C4894" s="186" t="s">
        <v>4565</v>
      </c>
      <c r="D4894" s="229" t="s">
        <v>7576</v>
      </c>
      <c r="E4894" s="186" t="s">
        <v>5540</v>
      </c>
      <c r="F4894" s="186" t="s">
        <v>5541</v>
      </c>
      <c r="G4894" s="186">
        <v>83101500</v>
      </c>
      <c r="H4894" s="186" t="s">
        <v>7626</v>
      </c>
      <c r="I4894" s="208">
        <v>10</v>
      </c>
      <c r="J4894" s="208"/>
      <c r="K4894" s="214">
        <v>30000000</v>
      </c>
      <c r="L4894" s="215">
        <v>1</v>
      </c>
      <c r="M4894" s="186" t="s">
        <v>765</v>
      </c>
      <c r="N4894" s="186"/>
      <c r="O4894" s="186" t="s">
        <v>127</v>
      </c>
      <c r="P4894" s="186" t="s">
        <v>366</v>
      </c>
      <c r="Q4894" s="186" t="s">
        <v>6329</v>
      </c>
    </row>
    <row r="4895" spans="1:17" ht="20.100000000000001" customHeight="1" x14ac:dyDescent="0.2">
      <c r="A4895" s="208" t="s">
        <v>7627</v>
      </c>
      <c r="B4895" s="208" t="s">
        <v>7476</v>
      </c>
      <c r="C4895" s="186" t="s">
        <v>356</v>
      </c>
      <c r="D4895" s="229" t="s">
        <v>7494</v>
      </c>
      <c r="E4895" s="186" t="s">
        <v>720</v>
      </c>
      <c r="F4895" s="186" t="s">
        <v>400</v>
      </c>
      <c r="G4895" s="186">
        <v>93141514</v>
      </c>
      <c r="H4895" s="186" t="s">
        <v>7628</v>
      </c>
      <c r="I4895" s="208">
        <v>16</v>
      </c>
      <c r="J4895" s="208"/>
      <c r="K4895" s="214">
        <v>167000000</v>
      </c>
      <c r="L4895" s="215">
        <v>1</v>
      </c>
      <c r="M4895" s="186" t="s">
        <v>765</v>
      </c>
      <c r="N4895" s="186"/>
      <c r="O4895" s="186" t="s">
        <v>67</v>
      </c>
      <c r="P4895" s="186" t="s">
        <v>35</v>
      </c>
      <c r="Q4895" s="186" t="s">
        <v>5246</v>
      </c>
    </row>
    <row r="4896" spans="1:17" ht="20.100000000000001" customHeight="1" x14ac:dyDescent="0.2">
      <c r="A4896" s="208" t="s">
        <v>7566</v>
      </c>
      <c r="B4896" s="208" t="s">
        <v>7567</v>
      </c>
      <c r="C4896" s="186" t="s">
        <v>7567</v>
      </c>
      <c r="D4896" s="229" t="s">
        <v>7568</v>
      </c>
      <c r="E4896" s="186" t="s">
        <v>720</v>
      </c>
      <c r="F4896" s="186" t="s">
        <v>400</v>
      </c>
      <c r="G4896" s="186">
        <v>93141514</v>
      </c>
      <c r="H4896" s="186" t="s">
        <v>7629</v>
      </c>
      <c r="I4896" s="208">
        <v>16</v>
      </c>
      <c r="J4896" s="208"/>
      <c r="K4896" s="214">
        <v>25000000</v>
      </c>
      <c r="L4896" s="215">
        <v>1</v>
      </c>
      <c r="M4896" s="186" t="s">
        <v>765</v>
      </c>
      <c r="N4896" s="186"/>
      <c r="O4896" s="186" t="s">
        <v>67</v>
      </c>
      <c r="P4896" s="186" t="s">
        <v>35</v>
      </c>
      <c r="Q4896" s="186" t="s">
        <v>5246</v>
      </c>
    </row>
    <row r="4897" spans="1:17" ht="20.100000000000001" customHeight="1" x14ac:dyDescent="0.2">
      <c r="A4897" s="208" t="s">
        <v>7630</v>
      </c>
      <c r="B4897" s="208" t="s">
        <v>889</v>
      </c>
      <c r="C4897" s="186" t="s">
        <v>889</v>
      </c>
      <c r="D4897" s="229" t="s">
        <v>7631</v>
      </c>
      <c r="E4897" s="186" t="s">
        <v>5569</v>
      </c>
      <c r="F4897" s="186" t="s">
        <v>734</v>
      </c>
      <c r="G4897" s="186">
        <v>90121500</v>
      </c>
      <c r="H4897" s="186" t="s">
        <v>7632</v>
      </c>
      <c r="I4897" s="208">
        <v>16</v>
      </c>
      <c r="J4897" s="208"/>
      <c r="K4897" s="214">
        <v>7000000</v>
      </c>
      <c r="L4897" s="215">
        <v>1</v>
      </c>
      <c r="M4897" s="186" t="s">
        <v>765</v>
      </c>
      <c r="N4897" s="186"/>
      <c r="O4897" s="186" t="s">
        <v>127</v>
      </c>
      <c r="P4897" s="186" t="s">
        <v>366</v>
      </c>
      <c r="Q4897" s="186" t="s">
        <v>6329</v>
      </c>
    </row>
    <row r="4898" spans="1:17" ht="20.100000000000001" customHeight="1" x14ac:dyDescent="0.2">
      <c r="A4898" s="208" t="s">
        <v>7566</v>
      </c>
      <c r="B4898" s="208" t="s">
        <v>7567</v>
      </c>
      <c r="C4898" s="186" t="s">
        <v>7567</v>
      </c>
      <c r="D4898" s="229" t="s">
        <v>7568</v>
      </c>
      <c r="E4898" s="186" t="s">
        <v>741</v>
      </c>
      <c r="F4898" s="186" t="s">
        <v>480</v>
      </c>
      <c r="G4898" s="186">
        <v>93161701</v>
      </c>
      <c r="H4898" s="186" t="s">
        <v>7633</v>
      </c>
      <c r="I4898" s="208">
        <v>10</v>
      </c>
      <c r="J4898" s="208"/>
      <c r="K4898" s="214">
        <v>50000000</v>
      </c>
      <c r="L4898" s="215">
        <v>1</v>
      </c>
      <c r="M4898" s="186" t="s">
        <v>765</v>
      </c>
      <c r="N4898" s="186"/>
      <c r="O4898" s="186" t="s">
        <v>127</v>
      </c>
      <c r="P4898" s="186" t="s">
        <v>366</v>
      </c>
      <c r="Q4898" s="186" t="s">
        <v>6329</v>
      </c>
    </row>
    <row r="4899" spans="1:17" ht="20.100000000000001" customHeight="1" x14ac:dyDescent="0.2">
      <c r="A4899" s="208" t="s">
        <v>7566</v>
      </c>
      <c r="B4899" s="208" t="s">
        <v>7567</v>
      </c>
      <c r="C4899" s="186" t="s">
        <v>7567</v>
      </c>
      <c r="D4899" s="229" t="s">
        <v>7568</v>
      </c>
      <c r="E4899" s="186" t="s">
        <v>744</v>
      </c>
      <c r="F4899" s="186" t="s">
        <v>958</v>
      </c>
      <c r="G4899" s="186">
        <v>93161701</v>
      </c>
      <c r="H4899" s="186" t="s">
        <v>7634</v>
      </c>
      <c r="I4899" s="208">
        <v>10</v>
      </c>
      <c r="J4899" s="208"/>
      <c r="K4899" s="214">
        <v>10000000</v>
      </c>
      <c r="L4899" s="215">
        <v>1</v>
      </c>
      <c r="M4899" s="186" t="s">
        <v>765</v>
      </c>
      <c r="N4899" s="186"/>
      <c r="O4899" s="186" t="s">
        <v>127</v>
      </c>
      <c r="P4899" s="186" t="s">
        <v>366</v>
      </c>
      <c r="Q4899" s="186" t="s">
        <v>6329</v>
      </c>
    </row>
    <row r="4900" spans="1:17" ht="25.5" x14ac:dyDescent="0.2">
      <c r="A4900" s="136" t="s">
        <v>7635</v>
      </c>
      <c r="B4900" s="137" t="s">
        <v>7636</v>
      </c>
      <c r="C4900" s="154" t="s">
        <v>987</v>
      </c>
      <c r="D4900" s="155" t="s">
        <v>7637</v>
      </c>
      <c r="E4900" s="139" t="s">
        <v>776</v>
      </c>
      <c r="F4900" s="138" t="s">
        <v>1018</v>
      </c>
      <c r="G4900" s="138" t="s">
        <v>7638</v>
      </c>
      <c r="H4900" s="141" t="s">
        <v>7639</v>
      </c>
      <c r="I4900" s="136">
        <v>10</v>
      </c>
      <c r="J4900" s="141" t="s">
        <v>33</v>
      </c>
      <c r="K4900" s="171">
        <v>300000</v>
      </c>
      <c r="L4900" s="172">
        <v>10</v>
      </c>
      <c r="M4900" s="137" t="s">
        <v>2068</v>
      </c>
      <c r="N4900" s="139"/>
      <c r="O4900" s="138" t="s">
        <v>35</v>
      </c>
      <c r="P4900" s="138" t="s">
        <v>35</v>
      </c>
      <c r="Q4900" s="138" t="s">
        <v>497</v>
      </c>
    </row>
    <row r="4901" spans="1:17" ht="25.5" x14ac:dyDescent="0.2">
      <c r="A4901" s="136" t="s">
        <v>7635</v>
      </c>
      <c r="B4901" s="137" t="s">
        <v>7636</v>
      </c>
      <c r="C4901" s="151" t="s">
        <v>966</v>
      </c>
      <c r="D4901" s="164" t="s">
        <v>788</v>
      </c>
      <c r="E4901" s="139" t="s">
        <v>776</v>
      </c>
      <c r="F4901" s="138" t="s">
        <v>1018</v>
      </c>
      <c r="G4901" s="146">
        <v>55101524</v>
      </c>
      <c r="H4901" s="147" t="s">
        <v>7640</v>
      </c>
      <c r="I4901" s="174">
        <v>10</v>
      </c>
      <c r="J4901" s="147" t="s">
        <v>33</v>
      </c>
      <c r="K4901" s="175">
        <v>9700000</v>
      </c>
      <c r="L4901" s="176">
        <v>1</v>
      </c>
      <c r="M4901" s="144" t="s">
        <v>805</v>
      </c>
      <c r="N4901" s="145"/>
      <c r="O4901" s="146" t="s">
        <v>35</v>
      </c>
      <c r="P4901" s="146" t="s">
        <v>35</v>
      </c>
      <c r="Q4901" s="146" t="s">
        <v>497</v>
      </c>
    </row>
    <row r="4902" spans="1:17" ht="38.25" x14ac:dyDescent="0.2">
      <c r="A4902" s="136" t="s">
        <v>7635</v>
      </c>
      <c r="B4902" s="137" t="s">
        <v>7636</v>
      </c>
      <c r="C4902" s="151" t="s">
        <v>975</v>
      </c>
      <c r="D4902" s="164" t="s">
        <v>7641</v>
      </c>
      <c r="E4902" s="139" t="s">
        <v>781</v>
      </c>
      <c r="F4902" s="138" t="s">
        <v>233</v>
      </c>
      <c r="G4902" s="146">
        <v>15101500</v>
      </c>
      <c r="H4902" s="147" t="s">
        <v>7642</v>
      </c>
      <c r="I4902" s="174">
        <v>10</v>
      </c>
      <c r="J4902" s="147" t="s">
        <v>33</v>
      </c>
      <c r="K4902" s="175">
        <v>180814824</v>
      </c>
      <c r="L4902" s="176">
        <v>2</v>
      </c>
      <c r="M4902" s="144" t="s">
        <v>765</v>
      </c>
      <c r="N4902" s="372"/>
      <c r="O4902" s="146" t="s">
        <v>127</v>
      </c>
      <c r="P4902" s="146" t="s">
        <v>127</v>
      </c>
      <c r="Q4902" s="146" t="s">
        <v>419</v>
      </c>
    </row>
    <row r="4903" spans="1:17" ht="51" x14ac:dyDescent="0.2">
      <c r="A4903" s="136" t="s">
        <v>7635</v>
      </c>
      <c r="B4903" s="137" t="s">
        <v>7636</v>
      </c>
      <c r="C4903" s="151" t="s">
        <v>975</v>
      </c>
      <c r="D4903" s="164" t="s">
        <v>7641</v>
      </c>
      <c r="E4903" s="139" t="s">
        <v>781</v>
      </c>
      <c r="F4903" s="138" t="s">
        <v>1018</v>
      </c>
      <c r="G4903" s="146">
        <v>15101500</v>
      </c>
      <c r="H4903" s="147" t="s">
        <v>7643</v>
      </c>
      <c r="I4903" s="174">
        <v>10</v>
      </c>
      <c r="J4903" s="147" t="s">
        <v>33</v>
      </c>
      <c r="K4903" s="175">
        <v>629695176</v>
      </c>
      <c r="L4903" s="176">
        <v>7</v>
      </c>
      <c r="M4903" s="144" t="s">
        <v>765</v>
      </c>
      <c r="N4903" s="372"/>
      <c r="O4903" s="146" t="s">
        <v>68</v>
      </c>
      <c r="P4903" s="146" t="s">
        <v>68</v>
      </c>
      <c r="Q4903" s="146" t="s">
        <v>419</v>
      </c>
    </row>
    <row r="4904" spans="1:17" ht="63.75" x14ac:dyDescent="0.2">
      <c r="A4904" s="136" t="s">
        <v>7635</v>
      </c>
      <c r="B4904" s="137" t="s">
        <v>7636</v>
      </c>
      <c r="C4904" s="151" t="s">
        <v>975</v>
      </c>
      <c r="D4904" s="164" t="s">
        <v>7641</v>
      </c>
      <c r="E4904" s="139" t="s">
        <v>781</v>
      </c>
      <c r="F4904" s="138" t="s">
        <v>1018</v>
      </c>
      <c r="G4904" s="146">
        <v>15101500</v>
      </c>
      <c r="H4904" s="147" t="s">
        <v>7644</v>
      </c>
      <c r="I4904" s="174">
        <v>10</v>
      </c>
      <c r="J4904" s="147" t="s">
        <v>230</v>
      </c>
      <c r="K4904" s="175">
        <v>270000000</v>
      </c>
      <c r="L4904" s="176">
        <v>3</v>
      </c>
      <c r="M4904" s="144" t="s">
        <v>765</v>
      </c>
      <c r="N4904" s="372"/>
      <c r="O4904" s="146" t="s">
        <v>1239</v>
      </c>
      <c r="P4904" s="146" t="s">
        <v>1239</v>
      </c>
      <c r="Q4904" s="146" t="s">
        <v>419</v>
      </c>
    </row>
    <row r="4905" spans="1:17" ht="25.5" x14ac:dyDescent="0.2">
      <c r="A4905" s="136" t="s">
        <v>7635</v>
      </c>
      <c r="B4905" s="137" t="s">
        <v>7636</v>
      </c>
      <c r="C4905" s="151" t="s">
        <v>975</v>
      </c>
      <c r="D4905" s="164" t="s">
        <v>7641</v>
      </c>
      <c r="E4905" s="139" t="s">
        <v>781</v>
      </c>
      <c r="F4905" s="138" t="s">
        <v>1018</v>
      </c>
      <c r="G4905" s="146">
        <v>15101500</v>
      </c>
      <c r="H4905" s="147" t="s">
        <v>7645</v>
      </c>
      <c r="I4905" s="174">
        <v>10</v>
      </c>
      <c r="J4905" s="147" t="s">
        <v>33</v>
      </c>
      <c r="K4905" s="175">
        <v>300000</v>
      </c>
      <c r="L4905" s="176">
        <v>1</v>
      </c>
      <c r="M4905" s="144" t="s">
        <v>765</v>
      </c>
      <c r="N4905" s="372"/>
      <c r="O4905" s="146" t="s">
        <v>68</v>
      </c>
      <c r="P4905" s="146" t="s">
        <v>68</v>
      </c>
      <c r="Q4905" s="146" t="s">
        <v>419</v>
      </c>
    </row>
    <row r="4906" spans="1:17" ht="63.75" x14ac:dyDescent="0.2">
      <c r="A4906" s="136" t="s">
        <v>7635</v>
      </c>
      <c r="B4906" s="137" t="s">
        <v>7636</v>
      </c>
      <c r="C4906" s="151" t="s">
        <v>987</v>
      </c>
      <c r="D4906" s="164" t="s">
        <v>7646</v>
      </c>
      <c r="E4906" s="139" t="s">
        <v>803</v>
      </c>
      <c r="F4906" s="138" t="s">
        <v>240</v>
      </c>
      <c r="G4906" s="146">
        <v>42172001</v>
      </c>
      <c r="H4906" s="147" t="s">
        <v>7647</v>
      </c>
      <c r="I4906" s="174">
        <v>10</v>
      </c>
      <c r="J4906" s="147" t="s">
        <v>33</v>
      </c>
      <c r="K4906" s="175">
        <v>3120000</v>
      </c>
      <c r="L4906" s="176">
        <v>24</v>
      </c>
      <c r="M4906" s="144" t="s">
        <v>805</v>
      </c>
      <c r="N4906" s="372"/>
      <c r="O4906" s="146" t="s">
        <v>36</v>
      </c>
      <c r="P4906" s="146" t="s">
        <v>36</v>
      </c>
      <c r="Q4906" s="146" t="s">
        <v>497</v>
      </c>
    </row>
    <row r="4907" spans="1:17" ht="38.25" x14ac:dyDescent="0.2">
      <c r="A4907" s="136" t="s">
        <v>7635</v>
      </c>
      <c r="B4907" s="137" t="s">
        <v>7636</v>
      </c>
      <c r="C4907" s="151" t="s">
        <v>975</v>
      </c>
      <c r="D4907" s="164" t="s">
        <v>7641</v>
      </c>
      <c r="E4907" s="139" t="s">
        <v>803</v>
      </c>
      <c r="F4907" s="138" t="s">
        <v>240</v>
      </c>
      <c r="G4907" s="146">
        <v>12161602</v>
      </c>
      <c r="H4907" s="147" t="s">
        <v>7648</v>
      </c>
      <c r="I4907" s="174">
        <v>10</v>
      </c>
      <c r="J4907" s="147" t="s">
        <v>33</v>
      </c>
      <c r="K4907" s="175">
        <v>2000000</v>
      </c>
      <c r="L4907" s="176">
        <v>1</v>
      </c>
      <c r="M4907" s="144" t="s">
        <v>765</v>
      </c>
      <c r="N4907" s="372"/>
      <c r="O4907" s="146" t="s">
        <v>68</v>
      </c>
      <c r="P4907" s="146" t="s">
        <v>68</v>
      </c>
      <c r="Q4907" s="146" t="s">
        <v>497</v>
      </c>
    </row>
    <row r="4908" spans="1:17" ht="63.75" x14ac:dyDescent="0.2">
      <c r="A4908" s="136" t="s">
        <v>7635</v>
      </c>
      <c r="B4908" s="137" t="s">
        <v>7636</v>
      </c>
      <c r="C4908" s="151" t="s">
        <v>975</v>
      </c>
      <c r="D4908" s="164" t="s">
        <v>7641</v>
      </c>
      <c r="E4908" s="139" t="s">
        <v>812</v>
      </c>
      <c r="F4908" s="138" t="s">
        <v>262</v>
      </c>
      <c r="G4908" s="146">
        <v>25172504</v>
      </c>
      <c r="H4908" s="147" t="s">
        <v>7649</v>
      </c>
      <c r="I4908" s="174">
        <v>10</v>
      </c>
      <c r="J4908" s="147" t="s">
        <v>33</v>
      </c>
      <c r="K4908" s="175">
        <v>77393792</v>
      </c>
      <c r="L4908" s="176">
        <v>1</v>
      </c>
      <c r="M4908" s="144" t="s">
        <v>805</v>
      </c>
      <c r="N4908" s="372"/>
      <c r="O4908" s="146" t="s">
        <v>127</v>
      </c>
      <c r="P4908" s="146" t="s">
        <v>127</v>
      </c>
      <c r="Q4908" s="146" t="s">
        <v>419</v>
      </c>
    </row>
    <row r="4909" spans="1:17" ht="25.5" x14ac:dyDescent="0.2">
      <c r="A4909" s="136" t="s">
        <v>7635</v>
      </c>
      <c r="B4909" s="137" t="s">
        <v>7636</v>
      </c>
      <c r="C4909" s="151" t="s">
        <v>975</v>
      </c>
      <c r="D4909" s="164" t="s">
        <v>7641</v>
      </c>
      <c r="E4909" s="139" t="s">
        <v>812</v>
      </c>
      <c r="F4909" s="138" t="s">
        <v>262</v>
      </c>
      <c r="G4909" s="146">
        <v>25172504</v>
      </c>
      <c r="H4909" s="147" t="s">
        <v>7650</v>
      </c>
      <c r="I4909" s="174">
        <v>10</v>
      </c>
      <c r="J4909" s="147" t="s">
        <v>230</v>
      </c>
      <c r="K4909" s="175">
        <v>20000000</v>
      </c>
      <c r="L4909" s="176">
        <v>1</v>
      </c>
      <c r="M4909" s="144" t="s">
        <v>805</v>
      </c>
      <c r="N4909" s="372"/>
      <c r="O4909" s="146" t="s">
        <v>1239</v>
      </c>
      <c r="P4909" s="146" t="s">
        <v>1239</v>
      </c>
      <c r="Q4909" s="146" t="s">
        <v>419</v>
      </c>
    </row>
    <row r="4910" spans="1:17" ht="63.75" x14ac:dyDescent="0.2">
      <c r="A4910" s="136" t="s">
        <v>7635</v>
      </c>
      <c r="B4910" s="137" t="s">
        <v>7636</v>
      </c>
      <c r="C4910" s="151" t="s">
        <v>987</v>
      </c>
      <c r="D4910" s="164" t="s">
        <v>7646</v>
      </c>
      <c r="E4910" s="139" t="s">
        <v>812</v>
      </c>
      <c r="F4910" s="138" t="s">
        <v>262</v>
      </c>
      <c r="G4910" s="146">
        <v>46181804</v>
      </c>
      <c r="H4910" s="147" t="s">
        <v>7651</v>
      </c>
      <c r="I4910" s="174">
        <v>10</v>
      </c>
      <c r="J4910" s="147" t="s">
        <v>33</v>
      </c>
      <c r="K4910" s="175">
        <v>1096208</v>
      </c>
      <c r="L4910" s="176">
        <v>1</v>
      </c>
      <c r="M4910" s="144" t="s">
        <v>805</v>
      </c>
      <c r="N4910" s="372"/>
      <c r="O4910" s="146" t="s">
        <v>36</v>
      </c>
      <c r="P4910" s="146" t="s">
        <v>36</v>
      </c>
      <c r="Q4910" s="146" t="s">
        <v>497</v>
      </c>
    </row>
    <row r="4911" spans="1:17" ht="25.5" x14ac:dyDescent="0.2">
      <c r="A4911" s="136" t="s">
        <v>7635</v>
      </c>
      <c r="B4911" s="137" t="s">
        <v>7636</v>
      </c>
      <c r="C4911" s="151" t="s">
        <v>966</v>
      </c>
      <c r="D4911" s="164" t="s">
        <v>788</v>
      </c>
      <c r="E4911" s="139" t="s">
        <v>829</v>
      </c>
      <c r="F4911" s="138" t="s">
        <v>312</v>
      </c>
      <c r="G4911" s="146">
        <v>44121706</v>
      </c>
      <c r="H4911" s="147" t="s">
        <v>7640</v>
      </c>
      <c r="I4911" s="174">
        <v>10</v>
      </c>
      <c r="J4911" s="147" t="s">
        <v>33</v>
      </c>
      <c r="K4911" s="175">
        <v>1000000</v>
      </c>
      <c r="L4911" s="176">
        <v>1</v>
      </c>
      <c r="M4911" s="144" t="s">
        <v>805</v>
      </c>
      <c r="N4911" s="372"/>
      <c r="O4911" s="146" t="s">
        <v>35</v>
      </c>
      <c r="P4911" s="146" t="s">
        <v>35</v>
      </c>
      <c r="Q4911" s="146" t="s">
        <v>497</v>
      </c>
    </row>
    <row r="4912" spans="1:17" ht="63.75" x14ac:dyDescent="0.2">
      <c r="A4912" s="136" t="s">
        <v>7635</v>
      </c>
      <c r="B4912" s="137" t="s">
        <v>7636</v>
      </c>
      <c r="C4912" s="151" t="s">
        <v>987</v>
      </c>
      <c r="D4912" s="164" t="s">
        <v>7646</v>
      </c>
      <c r="E4912" s="139" t="s">
        <v>834</v>
      </c>
      <c r="F4912" s="138" t="s">
        <v>316</v>
      </c>
      <c r="G4912" s="146">
        <v>46191506</v>
      </c>
      <c r="H4912" s="147" t="s">
        <v>7652</v>
      </c>
      <c r="I4912" s="174">
        <v>10</v>
      </c>
      <c r="J4912" s="147" t="s">
        <v>33</v>
      </c>
      <c r="K4912" s="175">
        <v>2480000</v>
      </c>
      <c r="L4912" s="176">
        <v>8</v>
      </c>
      <c r="M4912" s="144" t="s">
        <v>805</v>
      </c>
      <c r="N4912" s="372"/>
      <c r="O4912" s="146" t="s">
        <v>67</v>
      </c>
      <c r="P4912" s="146" t="s">
        <v>67</v>
      </c>
      <c r="Q4912" s="146" t="s">
        <v>497</v>
      </c>
    </row>
    <row r="4913" spans="1:17" ht="25.5" x14ac:dyDescent="0.2">
      <c r="A4913" s="136" t="s">
        <v>7635</v>
      </c>
      <c r="B4913" s="137" t="s">
        <v>7636</v>
      </c>
      <c r="C4913" s="151" t="s">
        <v>992</v>
      </c>
      <c r="D4913" s="164" t="s">
        <v>3172</v>
      </c>
      <c r="E4913" s="139" t="s">
        <v>842</v>
      </c>
      <c r="F4913" s="138" t="s">
        <v>338</v>
      </c>
      <c r="G4913" s="146">
        <v>72102900</v>
      </c>
      <c r="H4913" s="147" t="s">
        <v>7653</v>
      </c>
      <c r="I4913" s="174">
        <v>10</v>
      </c>
      <c r="J4913" s="147" t="s">
        <v>33</v>
      </c>
      <c r="K4913" s="175">
        <v>350000000</v>
      </c>
      <c r="L4913" s="176">
        <v>1</v>
      </c>
      <c r="M4913" s="144" t="s">
        <v>765</v>
      </c>
      <c r="N4913" s="372"/>
      <c r="O4913" s="146" t="s">
        <v>35</v>
      </c>
      <c r="P4913" s="146" t="s">
        <v>35</v>
      </c>
      <c r="Q4913" s="146" t="s">
        <v>7654</v>
      </c>
    </row>
    <row r="4914" spans="1:17" ht="25.5" x14ac:dyDescent="0.2">
      <c r="A4914" s="136" t="s">
        <v>7635</v>
      </c>
      <c r="B4914" s="137" t="s">
        <v>7636</v>
      </c>
      <c r="C4914" s="151" t="s">
        <v>1039</v>
      </c>
      <c r="D4914" s="164" t="s">
        <v>854</v>
      </c>
      <c r="E4914" s="139" t="s">
        <v>855</v>
      </c>
      <c r="F4914" s="138" t="s">
        <v>360</v>
      </c>
      <c r="G4914" s="146">
        <v>78102203</v>
      </c>
      <c r="H4914" s="147" t="s">
        <v>7655</v>
      </c>
      <c r="I4914" s="174">
        <v>10</v>
      </c>
      <c r="J4914" s="147" t="s">
        <v>33</v>
      </c>
      <c r="K4914" s="175">
        <v>3000000</v>
      </c>
      <c r="L4914" s="176">
        <v>6</v>
      </c>
      <c r="M4914" s="144" t="s">
        <v>765</v>
      </c>
      <c r="N4914" s="372"/>
      <c r="O4914" s="146" t="s">
        <v>127</v>
      </c>
      <c r="P4914" s="146" t="s">
        <v>127</v>
      </c>
      <c r="Q4914" s="146" t="s">
        <v>497</v>
      </c>
    </row>
    <row r="4915" spans="1:17" ht="38.25" x14ac:dyDescent="0.2">
      <c r="A4915" s="136" t="s">
        <v>7635</v>
      </c>
      <c r="B4915" s="137" t="s">
        <v>7636</v>
      </c>
      <c r="C4915" s="151" t="s">
        <v>1039</v>
      </c>
      <c r="D4915" s="164" t="s">
        <v>854</v>
      </c>
      <c r="E4915" s="139" t="s">
        <v>855</v>
      </c>
      <c r="F4915" s="138" t="s">
        <v>360</v>
      </c>
      <c r="G4915" s="146">
        <v>78102203</v>
      </c>
      <c r="H4915" s="147" t="s">
        <v>7656</v>
      </c>
      <c r="I4915" s="174">
        <v>10</v>
      </c>
      <c r="J4915" s="147" t="s">
        <v>33</v>
      </c>
      <c r="K4915" s="175">
        <v>1000000</v>
      </c>
      <c r="L4915" s="176">
        <v>2</v>
      </c>
      <c r="M4915" s="144" t="s">
        <v>765</v>
      </c>
      <c r="N4915" s="372"/>
      <c r="O4915" s="146" t="s">
        <v>79</v>
      </c>
      <c r="P4915" s="146" t="s">
        <v>79</v>
      </c>
      <c r="Q4915" s="146" t="s">
        <v>7657</v>
      </c>
    </row>
    <row r="4916" spans="1:17" ht="38.25" x14ac:dyDescent="0.2">
      <c r="A4916" s="136" t="s">
        <v>7635</v>
      </c>
      <c r="B4916" s="137" t="s">
        <v>7636</v>
      </c>
      <c r="C4916" s="151" t="s">
        <v>1039</v>
      </c>
      <c r="D4916" s="164" t="s">
        <v>854</v>
      </c>
      <c r="E4916" s="139" t="s">
        <v>855</v>
      </c>
      <c r="F4916" s="138" t="s">
        <v>360</v>
      </c>
      <c r="G4916" s="146">
        <v>78102203</v>
      </c>
      <c r="H4916" s="147" t="s">
        <v>7658</v>
      </c>
      <c r="I4916" s="174">
        <v>10</v>
      </c>
      <c r="J4916" s="147" t="s">
        <v>230</v>
      </c>
      <c r="K4916" s="175">
        <v>2000000</v>
      </c>
      <c r="L4916" s="176">
        <v>4</v>
      </c>
      <c r="M4916" s="144" t="s">
        <v>765</v>
      </c>
      <c r="N4916" s="372"/>
      <c r="O4916" s="146" t="s">
        <v>901</v>
      </c>
      <c r="P4916" s="146" t="s">
        <v>901</v>
      </c>
      <c r="Q4916" s="146" t="s">
        <v>497</v>
      </c>
    </row>
    <row r="4917" spans="1:17" ht="38.25" x14ac:dyDescent="0.2">
      <c r="A4917" s="136" t="s">
        <v>7635</v>
      </c>
      <c r="B4917" s="137" t="s">
        <v>7636</v>
      </c>
      <c r="C4917" s="151" t="s">
        <v>992</v>
      </c>
      <c r="D4917" s="164" t="s">
        <v>3172</v>
      </c>
      <c r="E4917" s="139" t="s">
        <v>858</v>
      </c>
      <c r="F4917" s="138" t="s">
        <v>363</v>
      </c>
      <c r="G4917" s="146">
        <v>83101804</v>
      </c>
      <c r="H4917" s="147" t="s">
        <v>7659</v>
      </c>
      <c r="I4917" s="174">
        <v>10</v>
      </c>
      <c r="J4917" s="147" t="s">
        <v>33</v>
      </c>
      <c r="K4917" s="175">
        <v>252000000</v>
      </c>
      <c r="L4917" s="176">
        <v>12</v>
      </c>
      <c r="M4917" s="144" t="s">
        <v>765</v>
      </c>
      <c r="N4917" s="372"/>
      <c r="O4917" s="146" t="s">
        <v>127</v>
      </c>
      <c r="P4917" s="146" t="s">
        <v>127</v>
      </c>
      <c r="Q4917" s="146" t="s">
        <v>650</v>
      </c>
    </row>
    <row r="4918" spans="1:17" ht="38.25" x14ac:dyDescent="0.2">
      <c r="A4918" s="136" t="s">
        <v>7635</v>
      </c>
      <c r="B4918" s="137" t="s">
        <v>7636</v>
      </c>
      <c r="C4918" s="151" t="s">
        <v>992</v>
      </c>
      <c r="D4918" s="164" t="s">
        <v>3172</v>
      </c>
      <c r="E4918" s="139" t="s">
        <v>858</v>
      </c>
      <c r="F4918" s="138" t="s">
        <v>363</v>
      </c>
      <c r="G4918" s="146">
        <v>83101500</v>
      </c>
      <c r="H4918" s="147" t="s">
        <v>7660</v>
      </c>
      <c r="I4918" s="174">
        <v>10</v>
      </c>
      <c r="J4918" s="147" t="s">
        <v>33</v>
      </c>
      <c r="K4918" s="175">
        <v>21600000</v>
      </c>
      <c r="L4918" s="176">
        <v>12</v>
      </c>
      <c r="M4918" s="144" t="s">
        <v>765</v>
      </c>
      <c r="N4918" s="372"/>
      <c r="O4918" s="146" t="s">
        <v>127</v>
      </c>
      <c r="P4918" s="146" t="s">
        <v>127</v>
      </c>
      <c r="Q4918" s="146" t="s">
        <v>650</v>
      </c>
    </row>
    <row r="4919" spans="1:17" ht="25.5" x14ac:dyDescent="0.2">
      <c r="A4919" s="136" t="s">
        <v>7635</v>
      </c>
      <c r="B4919" s="137" t="s">
        <v>7636</v>
      </c>
      <c r="C4919" s="151" t="s">
        <v>3752</v>
      </c>
      <c r="D4919" s="164" t="s">
        <v>7661</v>
      </c>
      <c r="E4919" s="139" t="s">
        <v>862</v>
      </c>
      <c r="F4919" s="138" t="s">
        <v>368</v>
      </c>
      <c r="G4919" s="146">
        <v>84131607</v>
      </c>
      <c r="H4919" s="147" t="s">
        <v>7662</v>
      </c>
      <c r="I4919" s="174">
        <v>10</v>
      </c>
      <c r="J4919" s="147" t="s">
        <v>33</v>
      </c>
      <c r="K4919" s="175">
        <v>270000000</v>
      </c>
      <c r="L4919" s="176">
        <v>1</v>
      </c>
      <c r="M4919" s="144" t="s">
        <v>765</v>
      </c>
      <c r="N4919" s="372"/>
      <c r="O4919" s="146" t="s">
        <v>68</v>
      </c>
      <c r="P4919" s="146" t="s">
        <v>68</v>
      </c>
      <c r="Q4919" s="146" t="s">
        <v>7654</v>
      </c>
    </row>
    <row r="4920" spans="1:17" ht="76.5" x14ac:dyDescent="0.2">
      <c r="A4920" s="136" t="s">
        <v>7635</v>
      </c>
      <c r="B4920" s="137" t="s">
        <v>7636</v>
      </c>
      <c r="C4920" s="151" t="s">
        <v>975</v>
      </c>
      <c r="D4920" s="164" t="s">
        <v>7641</v>
      </c>
      <c r="E4920" s="139" t="s">
        <v>862</v>
      </c>
      <c r="F4920" s="138" t="s">
        <v>368</v>
      </c>
      <c r="G4920" s="146">
        <v>84131600</v>
      </c>
      <c r="H4920" s="147" t="s">
        <v>7663</v>
      </c>
      <c r="I4920" s="174">
        <v>10</v>
      </c>
      <c r="J4920" s="147" t="s">
        <v>33</v>
      </c>
      <c r="K4920" s="175">
        <v>56806302</v>
      </c>
      <c r="L4920" s="176">
        <v>1</v>
      </c>
      <c r="M4920" s="144" t="s">
        <v>765</v>
      </c>
      <c r="N4920" s="372"/>
      <c r="O4920" s="146" t="s">
        <v>127</v>
      </c>
      <c r="P4920" s="146" t="s">
        <v>127</v>
      </c>
      <c r="Q4920" s="146" t="s">
        <v>7654</v>
      </c>
    </row>
    <row r="4921" spans="1:17" ht="76.5" x14ac:dyDescent="0.2">
      <c r="A4921" s="136" t="s">
        <v>7635</v>
      </c>
      <c r="B4921" s="137" t="s">
        <v>7636</v>
      </c>
      <c r="C4921" s="151" t="s">
        <v>975</v>
      </c>
      <c r="D4921" s="164" t="s">
        <v>7641</v>
      </c>
      <c r="E4921" s="139" t="s">
        <v>862</v>
      </c>
      <c r="F4921" s="138" t="s">
        <v>368</v>
      </c>
      <c r="G4921" s="146">
        <v>84131600</v>
      </c>
      <c r="H4921" s="147" t="s">
        <v>7664</v>
      </c>
      <c r="I4921" s="174">
        <v>10</v>
      </c>
      <c r="J4921" s="147" t="s">
        <v>33</v>
      </c>
      <c r="K4921" s="175">
        <v>135047400</v>
      </c>
      <c r="L4921" s="176">
        <v>1</v>
      </c>
      <c r="M4921" s="144" t="s">
        <v>765</v>
      </c>
      <c r="N4921" s="372"/>
      <c r="O4921" s="146" t="s">
        <v>67</v>
      </c>
      <c r="P4921" s="146" t="s">
        <v>67</v>
      </c>
      <c r="Q4921" s="146" t="s">
        <v>7654</v>
      </c>
    </row>
    <row r="4922" spans="1:17" ht="76.5" x14ac:dyDescent="0.2">
      <c r="A4922" s="136" t="s">
        <v>7635</v>
      </c>
      <c r="B4922" s="137" t="s">
        <v>7636</v>
      </c>
      <c r="C4922" s="151" t="s">
        <v>975</v>
      </c>
      <c r="D4922" s="164" t="s">
        <v>7641</v>
      </c>
      <c r="E4922" s="139" t="s">
        <v>862</v>
      </c>
      <c r="F4922" s="138" t="s">
        <v>368</v>
      </c>
      <c r="G4922" s="146">
        <v>84131600</v>
      </c>
      <c r="H4922" s="147" t="s">
        <v>7665</v>
      </c>
      <c r="I4922" s="174">
        <v>10</v>
      </c>
      <c r="J4922" s="147" t="s">
        <v>230</v>
      </c>
      <c r="K4922" s="175">
        <v>108146298</v>
      </c>
      <c r="L4922" s="176">
        <v>1</v>
      </c>
      <c r="M4922" s="144" t="s">
        <v>765</v>
      </c>
      <c r="N4922" s="372"/>
      <c r="O4922" s="146" t="s">
        <v>699</v>
      </c>
      <c r="P4922" s="146" t="s">
        <v>699</v>
      </c>
      <c r="Q4922" s="146" t="s">
        <v>7654</v>
      </c>
    </row>
    <row r="4923" spans="1:17" ht="63.75" x14ac:dyDescent="0.2">
      <c r="A4923" s="136" t="s">
        <v>7635</v>
      </c>
      <c r="B4923" s="137" t="s">
        <v>7636</v>
      </c>
      <c r="C4923" s="151" t="s">
        <v>3629</v>
      </c>
      <c r="D4923" s="164" t="s">
        <v>7666</v>
      </c>
      <c r="E4923" s="139" t="s">
        <v>865</v>
      </c>
      <c r="F4923" s="138" t="s">
        <v>445</v>
      </c>
      <c r="G4923" s="146">
        <v>80131500</v>
      </c>
      <c r="H4923" s="147" t="s">
        <v>7667</v>
      </c>
      <c r="I4923" s="174">
        <v>10</v>
      </c>
      <c r="J4923" s="147" t="s">
        <v>33</v>
      </c>
      <c r="K4923" s="175">
        <v>12600000</v>
      </c>
      <c r="L4923" s="176">
        <v>3</v>
      </c>
      <c r="M4923" s="144" t="s">
        <v>765</v>
      </c>
      <c r="N4923" s="372"/>
      <c r="O4923" s="146" t="s">
        <v>127</v>
      </c>
      <c r="P4923" s="146" t="s">
        <v>127</v>
      </c>
      <c r="Q4923" s="146" t="s">
        <v>7668</v>
      </c>
    </row>
    <row r="4924" spans="1:17" ht="63.75" x14ac:dyDescent="0.2">
      <c r="A4924" s="136" t="s">
        <v>7635</v>
      </c>
      <c r="B4924" s="137" t="s">
        <v>7636</v>
      </c>
      <c r="C4924" s="151" t="s">
        <v>3629</v>
      </c>
      <c r="D4924" s="164" t="s">
        <v>7666</v>
      </c>
      <c r="E4924" s="139" t="s">
        <v>865</v>
      </c>
      <c r="F4924" s="138" t="s">
        <v>445</v>
      </c>
      <c r="G4924" s="146">
        <v>80131500</v>
      </c>
      <c r="H4924" s="147" t="s">
        <v>7669</v>
      </c>
      <c r="I4924" s="174">
        <v>10</v>
      </c>
      <c r="J4924" s="147" t="s">
        <v>33</v>
      </c>
      <c r="K4924" s="175">
        <v>30273600</v>
      </c>
      <c r="L4924" s="176">
        <v>7</v>
      </c>
      <c r="M4924" s="144" t="s">
        <v>765</v>
      </c>
      <c r="N4924" s="372"/>
      <c r="O4924" s="146" t="s">
        <v>67</v>
      </c>
      <c r="P4924" s="146" t="s">
        <v>67</v>
      </c>
      <c r="Q4924" s="146" t="s">
        <v>7668</v>
      </c>
    </row>
    <row r="4925" spans="1:17" ht="76.5" x14ac:dyDescent="0.2">
      <c r="A4925" s="136" t="s">
        <v>7635</v>
      </c>
      <c r="B4925" s="137" t="s">
        <v>7636</v>
      </c>
      <c r="C4925" s="151" t="s">
        <v>3629</v>
      </c>
      <c r="D4925" s="164" t="s">
        <v>7666</v>
      </c>
      <c r="E4925" s="139" t="s">
        <v>865</v>
      </c>
      <c r="F4925" s="138" t="s">
        <v>445</v>
      </c>
      <c r="G4925" s="146">
        <v>80131500</v>
      </c>
      <c r="H4925" s="147" t="s">
        <v>7670</v>
      </c>
      <c r="I4925" s="174">
        <v>10</v>
      </c>
      <c r="J4925" s="147" t="s">
        <v>230</v>
      </c>
      <c r="K4925" s="175">
        <v>8836800</v>
      </c>
      <c r="L4925" s="176">
        <v>2</v>
      </c>
      <c r="M4925" s="144" t="s">
        <v>765</v>
      </c>
      <c r="N4925" s="372"/>
      <c r="O4925" s="146" t="s">
        <v>2761</v>
      </c>
      <c r="P4925" s="146" t="s">
        <v>2761</v>
      </c>
      <c r="Q4925" s="146" t="s">
        <v>7668</v>
      </c>
    </row>
    <row r="4926" spans="1:17" ht="51" x14ac:dyDescent="0.2">
      <c r="A4926" s="136" t="s">
        <v>7635</v>
      </c>
      <c r="B4926" s="137" t="s">
        <v>7636</v>
      </c>
      <c r="C4926" s="151" t="s">
        <v>971</v>
      </c>
      <c r="D4926" s="164" t="s">
        <v>3083</v>
      </c>
      <c r="E4926" s="139" t="s">
        <v>865</v>
      </c>
      <c r="F4926" s="138" t="s">
        <v>445</v>
      </c>
      <c r="G4926" s="146">
        <v>80131500</v>
      </c>
      <c r="H4926" s="147" t="s">
        <v>7671</v>
      </c>
      <c r="I4926" s="174">
        <v>10</v>
      </c>
      <c r="J4926" s="147" t="s">
        <v>33</v>
      </c>
      <c r="K4926" s="175">
        <v>5005024</v>
      </c>
      <c r="L4926" s="176">
        <v>2</v>
      </c>
      <c r="M4926" s="144" t="s">
        <v>765</v>
      </c>
      <c r="N4926" s="372"/>
      <c r="O4926" s="146" t="s">
        <v>127</v>
      </c>
      <c r="P4926" s="146" t="s">
        <v>127</v>
      </c>
      <c r="Q4926" s="146" t="s">
        <v>7668</v>
      </c>
    </row>
    <row r="4927" spans="1:17" ht="51" x14ac:dyDescent="0.2">
      <c r="A4927" s="136" t="s">
        <v>7635</v>
      </c>
      <c r="B4927" s="137" t="s">
        <v>7636</v>
      </c>
      <c r="C4927" s="151" t="s">
        <v>971</v>
      </c>
      <c r="D4927" s="164" t="s">
        <v>3083</v>
      </c>
      <c r="E4927" s="139" t="s">
        <v>865</v>
      </c>
      <c r="F4927" s="138" t="s">
        <v>445</v>
      </c>
      <c r="G4927" s="146">
        <v>80131500</v>
      </c>
      <c r="H4927" s="147" t="s">
        <v>7672</v>
      </c>
      <c r="I4927" s="174">
        <v>10</v>
      </c>
      <c r="J4927" s="147" t="s">
        <v>33</v>
      </c>
      <c r="K4927" s="175">
        <v>21061140.960000001</v>
      </c>
      <c r="L4927" s="176">
        <v>8</v>
      </c>
      <c r="M4927" s="144" t="s">
        <v>765</v>
      </c>
      <c r="N4927" s="372"/>
      <c r="O4927" s="146" t="s">
        <v>68</v>
      </c>
      <c r="P4927" s="146" t="s">
        <v>68</v>
      </c>
      <c r="Q4927" s="146" t="s">
        <v>7668</v>
      </c>
    </row>
    <row r="4928" spans="1:17" ht="51" x14ac:dyDescent="0.2">
      <c r="A4928" s="136" t="s">
        <v>7635</v>
      </c>
      <c r="B4928" s="137" t="s">
        <v>7636</v>
      </c>
      <c r="C4928" s="151" t="s">
        <v>971</v>
      </c>
      <c r="D4928" s="164" t="s">
        <v>3083</v>
      </c>
      <c r="E4928" s="139" t="s">
        <v>865</v>
      </c>
      <c r="F4928" s="138" t="s">
        <v>445</v>
      </c>
      <c r="G4928" s="146">
        <v>80131500</v>
      </c>
      <c r="H4928" s="147" t="s">
        <v>7673</v>
      </c>
      <c r="I4928" s="174">
        <v>10</v>
      </c>
      <c r="J4928" s="147" t="s">
        <v>230</v>
      </c>
      <c r="K4928" s="175">
        <v>5265285.24</v>
      </c>
      <c r="L4928" s="176">
        <v>2</v>
      </c>
      <c r="M4928" s="144" t="s">
        <v>765</v>
      </c>
      <c r="N4928" s="372"/>
      <c r="O4928" s="146" t="s">
        <v>2761</v>
      </c>
      <c r="P4928" s="146" t="s">
        <v>2761</v>
      </c>
      <c r="Q4928" s="146" t="s">
        <v>7668</v>
      </c>
    </row>
    <row r="4929" spans="1:17" ht="51" x14ac:dyDescent="0.2">
      <c r="A4929" s="136" t="s">
        <v>7635</v>
      </c>
      <c r="B4929" s="137" t="s">
        <v>7636</v>
      </c>
      <c r="C4929" s="151" t="s">
        <v>3629</v>
      </c>
      <c r="D4929" s="164" t="s">
        <v>7666</v>
      </c>
      <c r="E4929" s="139" t="s">
        <v>865</v>
      </c>
      <c r="F4929" s="138" t="s">
        <v>445</v>
      </c>
      <c r="G4929" s="146">
        <v>80131500</v>
      </c>
      <c r="H4929" s="147" t="s">
        <v>7674</v>
      </c>
      <c r="I4929" s="174">
        <v>10</v>
      </c>
      <c r="J4929" s="147" t="s">
        <v>33</v>
      </c>
      <c r="K4929" s="175">
        <v>61808768</v>
      </c>
      <c r="L4929" s="176">
        <v>2</v>
      </c>
      <c r="M4929" s="144" t="s">
        <v>765</v>
      </c>
      <c r="N4929" s="372"/>
      <c r="O4929" s="146" t="s">
        <v>127</v>
      </c>
      <c r="P4929" s="146" t="s">
        <v>127</v>
      </c>
      <c r="Q4929" s="146" t="s">
        <v>7668</v>
      </c>
    </row>
    <row r="4930" spans="1:17" ht="51" x14ac:dyDescent="0.2">
      <c r="A4930" s="136" t="s">
        <v>7635</v>
      </c>
      <c r="B4930" s="137" t="s">
        <v>7636</v>
      </c>
      <c r="C4930" s="151" t="s">
        <v>3629</v>
      </c>
      <c r="D4930" s="164" t="s">
        <v>7666</v>
      </c>
      <c r="E4930" s="139" t="s">
        <v>865</v>
      </c>
      <c r="F4930" s="138" t="s">
        <v>445</v>
      </c>
      <c r="G4930" s="146">
        <v>80131500</v>
      </c>
      <c r="H4930" s="147" t="s">
        <v>7675</v>
      </c>
      <c r="I4930" s="174">
        <v>10</v>
      </c>
      <c r="J4930" s="147" t="s">
        <v>33</v>
      </c>
      <c r="K4930" s="175">
        <v>247235072</v>
      </c>
      <c r="L4930" s="176">
        <v>8</v>
      </c>
      <c r="M4930" s="144" t="s">
        <v>765</v>
      </c>
      <c r="N4930" s="372"/>
      <c r="O4930" s="146" t="s">
        <v>68</v>
      </c>
      <c r="P4930" s="146" t="s">
        <v>68</v>
      </c>
      <c r="Q4930" s="146" t="s">
        <v>7668</v>
      </c>
    </row>
    <row r="4931" spans="1:17" ht="63.75" x14ac:dyDescent="0.2">
      <c r="A4931" s="136" t="s">
        <v>7635</v>
      </c>
      <c r="B4931" s="137" t="s">
        <v>7636</v>
      </c>
      <c r="C4931" s="151" t="s">
        <v>3629</v>
      </c>
      <c r="D4931" s="164" t="s">
        <v>7666</v>
      </c>
      <c r="E4931" s="139" t="s">
        <v>865</v>
      </c>
      <c r="F4931" s="138" t="s">
        <v>445</v>
      </c>
      <c r="G4931" s="146">
        <v>80131500</v>
      </c>
      <c r="H4931" s="147" t="s">
        <v>7676</v>
      </c>
      <c r="I4931" s="174">
        <v>10</v>
      </c>
      <c r="J4931" s="147" t="s">
        <v>230</v>
      </c>
      <c r="K4931" s="175">
        <v>65022823.935999997</v>
      </c>
      <c r="L4931" s="176">
        <v>2</v>
      </c>
      <c r="M4931" s="144" t="s">
        <v>765</v>
      </c>
      <c r="N4931" s="372"/>
      <c r="O4931" s="146" t="s">
        <v>2761</v>
      </c>
      <c r="P4931" s="146" t="s">
        <v>2761</v>
      </c>
      <c r="Q4931" s="146" t="s">
        <v>7668</v>
      </c>
    </row>
    <row r="4932" spans="1:17" ht="63.75" x14ac:dyDescent="0.2">
      <c r="A4932" s="136" t="s">
        <v>7635</v>
      </c>
      <c r="B4932" s="137" t="s">
        <v>7636</v>
      </c>
      <c r="C4932" s="151" t="s">
        <v>7677</v>
      </c>
      <c r="D4932" s="164" t="s">
        <v>7678</v>
      </c>
      <c r="E4932" s="139" t="s">
        <v>865</v>
      </c>
      <c r="F4932" s="138" t="s">
        <v>445</v>
      </c>
      <c r="G4932" s="146">
        <v>80131500</v>
      </c>
      <c r="H4932" s="147" t="s">
        <v>7679</v>
      </c>
      <c r="I4932" s="174">
        <v>10</v>
      </c>
      <c r="J4932" s="147" t="s">
        <v>33</v>
      </c>
      <c r="K4932" s="175">
        <v>37500000</v>
      </c>
      <c r="L4932" s="176">
        <v>3</v>
      </c>
      <c r="M4932" s="144" t="s">
        <v>765</v>
      </c>
      <c r="N4932" s="372"/>
      <c r="O4932" s="146" t="s">
        <v>127</v>
      </c>
      <c r="P4932" s="146" t="s">
        <v>127</v>
      </c>
      <c r="Q4932" s="146" t="s">
        <v>7668</v>
      </c>
    </row>
    <row r="4933" spans="1:17" ht="63.75" x14ac:dyDescent="0.2">
      <c r="A4933" s="136" t="s">
        <v>7635</v>
      </c>
      <c r="B4933" s="137" t="s">
        <v>7636</v>
      </c>
      <c r="C4933" s="151" t="s">
        <v>7677</v>
      </c>
      <c r="D4933" s="164" t="s">
        <v>7678</v>
      </c>
      <c r="E4933" s="139" t="s">
        <v>865</v>
      </c>
      <c r="F4933" s="138" t="s">
        <v>445</v>
      </c>
      <c r="G4933" s="146">
        <v>80131500</v>
      </c>
      <c r="H4933" s="147" t="s">
        <v>7680</v>
      </c>
      <c r="I4933" s="174">
        <v>10</v>
      </c>
      <c r="J4933" s="147" t="s">
        <v>33</v>
      </c>
      <c r="K4933" s="175">
        <v>87500000</v>
      </c>
      <c r="L4933" s="176">
        <v>7</v>
      </c>
      <c r="M4933" s="144" t="s">
        <v>765</v>
      </c>
      <c r="N4933" s="372"/>
      <c r="O4933" s="146" t="s">
        <v>67</v>
      </c>
      <c r="P4933" s="146" t="s">
        <v>67</v>
      </c>
      <c r="Q4933" s="146" t="s">
        <v>7668</v>
      </c>
    </row>
    <row r="4934" spans="1:17" ht="63.75" x14ac:dyDescent="0.2">
      <c r="A4934" s="136" t="s">
        <v>7635</v>
      </c>
      <c r="B4934" s="137" t="s">
        <v>7636</v>
      </c>
      <c r="C4934" s="151" t="s">
        <v>7677</v>
      </c>
      <c r="D4934" s="164" t="s">
        <v>7678</v>
      </c>
      <c r="E4934" s="139" t="s">
        <v>865</v>
      </c>
      <c r="F4934" s="138" t="s">
        <v>445</v>
      </c>
      <c r="G4934" s="146">
        <v>80131500</v>
      </c>
      <c r="H4934" s="147" t="s">
        <v>7681</v>
      </c>
      <c r="I4934" s="174">
        <v>10</v>
      </c>
      <c r="J4934" s="147" t="s">
        <v>230</v>
      </c>
      <c r="K4934" s="175">
        <v>26300000</v>
      </c>
      <c r="L4934" s="176">
        <v>2</v>
      </c>
      <c r="M4934" s="144" t="s">
        <v>765</v>
      </c>
      <c r="N4934" s="372"/>
      <c r="O4934" s="146" t="s">
        <v>2761</v>
      </c>
      <c r="P4934" s="146" t="s">
        <v>2761</v>
      </c>
      <c r="Q4934" s="146" t="s">
        <v>7668</v>
      </c>
    </row>
    <row r="4935" spans="1:17" ht="51" x14ac:dyDescent="0.2">
      <c r="A4935" s="136" t="s">
        <v>7635</v>
      </c>
      <c r="B4935" s="137" t="s">
        <v>7636</v>
      </c>
      <c r="C4935" s="151" t="s">
        <v>7677</v>
      </c>
      <c r="D4935" s="164" t="s">
        <v>7678</v>
      </c>
      <c r="E4935" s="139" t="s">
        <v>865</v>
      </c>
      <c r="F4935" s="138" t="s">
        <v>445</v>
      </c>
      <c r="G4935" s="146">
        <v>80131500</v>
      </c>
      <c r="H4935" s="147" t="s">
        <v>7682</v>
      </c>
      <c r="I4935" s="174">
        <v>10</v>
      </c>
      <c r="J4935" s="147" t="s">
        <v>33</v>
      </c>
      <c r="K4935" s="175">
        <v>21291485.864000082</v>
      </c>
      <c r="L4935" s="176">
        <v>1</v>
      </c>
      <c r="M4935" s="144" t="s">
        <v>765</v>
      </c>
      <c r="N4935" s="372"/>
      <c r="O4935" s="146" t="s">
        <v>2761</v>
      </c>
      <c r="P4935" s="146" t="s">
        <v>2761</v>
      </c>
      <c r="Q4935" s="146" t="s">
        <v>7668</v>
      </c>
    </row>
    <row r="4936" spans="1:17" ht="40.5" customHeight="1" x14ac:dyDescent="0.2">
      <c r="A4936" s="136" t="s">
        <v>7635</v>
      </c>
      <c r="B4936" s="137" t="s">
        <v>7636</v>
      </c>
      <c r="C4936" s="151" t="s">
        <v>7683</v>
      </c>
      <c r="D4936" s="164" t="s">
        <v>7684</v>
      </c>
      <c r="E4936" s="139" t="s">
        <v>869</v>
      </c>
      <c r="F4936" s="138" t="s">
        <v>1273</v>
      </c>
      <c r="G4936" s="146">
        <v>71121903</v>
      </c>
      <c r="H4936" s="147" t="s">
        <v>7685</v>
      </c>
      <c r="I4936" s="174">
        <v>16</v>
      </c>
      <c r="J4936" s="147" t="s">
        <v>33</v>
      </c>
      <c r="K4936" s="175">
        <v>8000000</v>
      </c>
      <c r="L4936" s="176">
        <v>1</v>
      </c>
      <c r="M4936" s="144" t="s">
        <v>765</v>
      </c>
      <c r="N4936" s="372"/>
      <c r="O4936" s="146" t="s">
        <v>67</v>
      </c>
      <c r="P4936" s="146" t="s">
        <v>67</v>
      </c>
      <c r="Q4936" s="146" t="s">
        <v>497</v>
      </c>
    </row>
    <row r="4937" spans="1:17" ht="102" x14ac:dyDescent="0.2">
      <c r="A4937" s="136" t="s">
        <v>7635</v>
      </c>
      <c r="B4937" s="137" t="s">
        <v>7636</v>
      </c>
      <c r="C4937" s="151" t="s">
        <v>7683</v>
      </c>
      <c r="D4937" s="164" t="s">
        <v>7684</v>
      </c>
      <c r="E4937" s="139" t="s">
        <v>874</v>
      </c>
      <c r="F4937" s="138" t="s">
        <v>371</v>
      </c>
      <c r="G4937" s="146">
        <v>72154055</v>
      </c>
      <c r="H4937" s="147" t="s">
        <v>7686</v>
      </c>
      <c r="I4937" s="174">
        <v>10</v>
      </c>
      <c r="J4937" s="147" t="s">
        <v>33</v>
      </c>
      <c r="K4937" s="175">
        <v>5000000</v>
      </c>
      <c r="L4937" s="176">
        <v>1</v>
      </c>
      <c r="M4937" s="144" t="s">
        <v>765</v>
      </c>
      <c r="N4937" s="372"/>
      <c r="O4937" s="146" t="s">
        <v>2518</v>
      </c>
      <c r="P4937" s="146" t="s">
        <v>2518</v>
      </c>
      <c r="Q4937" s="146" t="s">
        <v>497</v>
      </c>
    </row>
    <row r="4938" spans="1:17" ht="51" x14ac:dyDescent="0.2">
      <c r="A4938" s="136" t="s">
        <v>7635</v>
      </c>
      <c r="B4938" s="137" t="s">
        <v>7636</v>
      </c>
      <c r="C4938" s="151" t="s">
        <v>966</v>
      </c>
      <c r="D4938" s="164" t="s">
        <v>788</v>
      </c>
      <c r="E4938" s="139" t="s">
        <v>874</v>
      </c>
      <c r="F4938" s="138" t="s">
        <v>371</v>
      </c>
      <c r="G4938" s="146">
        <v>72154043</v>
      </c>
      <c r="H4938" s="147" t="s">
        <v>7687</v>
      </c>
      <c r="I4938" s="174">
        <v>10</v>
      </c>
      <c r="J4938" s="147" t="s">
        <v>33</v>
      </c>
      <c r="K4938" s="175">
        <v>10000000</v>
      </c>
      <c r="L4938" s="176">
        <v>1</v>
      </c>
      <c r="M4938" s="144" t="s">
        <v>765</v>
      </c>
      <c r="N4938" s="372"/>
      <c r="O4938" s="146" t="s">
        <v>2518</v>
      </c>
      <c r="P4938" s="146" t="s">
        <v>2518</v>
      </c>
      <c r="Q4938" s="146" t="s">
        <v>497</v>
      </c>
    </row>
    <row r="4939" spans="1:17" ht="25.5" x14ac:dyDescent="0.2">
      <c r="A4939" s="136" t="s">
        <v>7635</v>
      </c>
      <c r="B4939" s="137" t="s">
        <v>7636</v>
      </c>
      <c r="C4939" s="151" t="s">
        <v>966</v>
      </c>
      <c r="D4939" s="164" t="s">
        <v>788</v>
      </c>
      <c r="E4939" s="139" t="s">
        <v>874</v>
      </c>
      <c r="F4939" s="138" t="s">
        <v>371</v>
      </c>
      <c r="G4939" s="146">
        <v>76111500</v>
      </c>
      <c r="H4939" s="147" t="s">
        <v>7688</v>
      </c>
      <c r="I4939" s="174">
        <v>10</v>
      </c>
      <c r="J4939" s="147" t="s">
        <v>33</v>
      </c>
      <c r="K4939" s="175">
        <v>126000000</v>
      </c>
      <c r="L4939" s="176">
        <v>5</v>
      </c>
      <c r="M4939" s="144" t="s">
        <v>765</v>
      </c>
      <c r="N4939" s="372"/>
      <c r="O4939" s="146" t="s">
        <v>2635</v>
      </c>
      <c r="P4939" s="146" t="s">
        <v>2635</v>
      </c>
      <c r="Q4939" s="146" t="s">
        <v>419</v>
      </c>
    </row>
    <row r="4940" spans="1:17" ht="25.5" x14ac:dyDescent="0.2">
      <c r="A4940" s="136" t="s">
        <v>7635</v>
      </c>
      <c r="B4940" s="137" t="s">
        <v>7636</v>
      </c>
      <c r="C4940" s="151" t="s">
        <v>966</v>
      </c>
      <c r="D4940" s="164" t="s">
        <v>788</v>
      </c>
      <c r="E4940" s="139" t="s">
        <v>874</v>
      </c>
      <c r="F4940" s="138" t="s">
        <v>371</v>
      </c>
      <c r="G4940" s="146">
        <v>76111500</v>
      </c>
      <c r="H4940" s="147" t="s">
        <v>7689</v>
      </c>
      <c r="I4940" s="174">
        <v>10</v>
      </c>
      <c r="J4940" s="147" t="s">
        <v>230</v>
      </c>
      <c r="K4940" s="175">
        <v>40000000</v>
      </c>
      <c r="L4940" s="176">
        <v>5</v>
      </c>
      <c r="M4940" s="144" t="s">
        <v>765</v>
      </c>
      <c r="N4940" s="372"/>
      <c r="O4940" s="146" t="s">
        <v>2651</v>
      </c>
      <c r="P4940" s="146" t="s">
        <v>2651</v>
      </c>
      <c r="Q4940" s="146" t="s">
        <v>419</v>
      </c>
    </row>
    <row r="4941" spans="1:17" ht="25.5" x14ac:dyDescent="0.2">
      <c r="A4941" s="136" t="s">
        <v>7635</v>
      </c>
      <c r="B4941" s="137" t="s">
        <v>7636</v>
      </c>
      <c r="C4941" s="151" t="s">
        <v>966</v>
      </c>
      <c r="D4941" s="164" t="s">
        <v>788</v>
      </c>
      <c r="E4941" s="139" t="s">
        <v>874</v>
      </c>
      <c r="F4941" s="138" t="s">
        <v>371</v>
      </c>
      <c r="G4941" s="146">
        <v>76111500</v>
      </c>
      <c r="H4941" s="147" t="s">
        <v>7690</v>
      </c>
      <c r="I4941" s="174">
        <v>10</v>
      </c>
      <c r="J4941" s="147" t="s">
        <v>33</v>
      </c>
      <c r="K4941" s="175">
        <v>36000000</v>
      </c>
      <c r="L4941" s="176">
        <v>2</v>
      </c>
      <c r="M4941" s="144" t="s">
        <v>765</v>
      </c>
      <c r="N4941" s="372"/>
      <c r="O4941" s="146" t="s">
        <v>2521</v>
      </c>
      <c r="P4941" s="146" t="s">
        <v>2521</v>
      </c>
      <c r="Q4941" s="146" t="s">
        <v>7657</v>
      </c>
    </row>
    <row r="4942" spans="1:17" ht="51" x14ac:dyDescent="0.2">
      <c r="A4942" s="136" t="s">
        <v>7635</v>
      </c>
      <c r="B4942" s="137" t="s">
        <v>7636</v>
      </c>
      <c r="C4942" s="151" t="s">
        <v>971</v>
      </c>
      <c r="D4942" s="164" t="s">
        <v>3083</v>
      </c>
      <c r="E4942" s="139" t="s">
        <v>880</v>
      </c>
      <c r="F4942" s="138" t="s">
        <v>374</v>
      </c>
      <c r="G4942" s="146" t="s">
        <v>3086</v>
      </c>
      <c r="H4942" s="147" t="s">
        <v>7691</v>
      </c>
      <c r="I4942" s="174">
        <v>10</v>
      </c>
      <c r="J4942" s="147" t="s">
        <v>33</v>
      </c>
      <c r="K4942" s="175">
        <v>25000000</v>
      </c>
      <c r="L4942" s="176">
        <v>1</v>
      </c>
      <c r="M4942" s="144" t="s">
        <v>765</v>
      </c>
      <c r="N4942" s="372"/>
      <c r="O4942" s="146" t="s">
        <v>2518</v>
      </c>
      <c r="P4942" s="146" t="s">
        <v>2518</v>
      </c>
      <c r="Q4942" s="146" t="s">
        <v>497</v>
      </c>
    </row>
    <row r="4943" spans="1:17" ht="38.25" x14ac:dyDescent="0.2">
      <c r="A4943" s="136" t="s">
        <v>7635</v>
      </c>
      <c r="B4943" s="137" t="s">
        <v>7636</v>
      </c>
      <c r="C4943" s="151" t="s">
        <v>975</v>
      </c>
      <c r="D4943" s="164" t="s">
        <v>7641</v>
      </c>
      <c r="E4943" s="139" t="s">
        <v>880</v>
      </c>
      <c r="F4943" s="138" t="s">
        <v>374</v>
      </c>
      <c r="G4943" s="146">
        <v>78181500</v>
      </c>
      <c r="H4943" s="147" t="s">
        <v>7692</v>
      </c>
      <c r="I4943" s="174">
        <v>10</v>
      </c>
      <c r="J4943" s="147" t="s">
        <v>33</v>
      </c>
      <c r="K4943" s="175">
        <v>155111783</v>
      </c>
      <c r="L4943" s="176">
        <v>4</v>
      </c>
      <c r="M4943" s="144" t="s">
        <v>765</v>
      </c>
      <c r="N4943" s="372"/>
      <c r="O4943" s="146" t="s">
        <v>2635</v>
      </c>
      <c r="P4943" s="146" t="s">
        <v>2635</v>
      </c>
      <c r="Q4943" s="146" t="s">
        <v>7654</v>
      </c>
    </row>
    <row r="4944" spans="1:17" ht="38.25" x14ac:dyDescent="0.2">
      <c r="A4944" s="136" t="s">
        <v>7635</v>
      </c>
      <c r="B4944" s="137" t="s">
        <v>7636</v>
      </c>
      <c r="C4944" s="151" t="s">
        <v>975</v>
      </c>
      <c r="D4944" s="164" t="s">
        <v>7641</v>
      </c>
      <c r="E4944" s="139" t="s">
        <v>880</v>
      </c>
      <c r="F4944" s="138" t="s">
        <v>374</v>
      </c>
      <c r="G4944" s="146">
        <v>78181500</v>
      </c>
      <c r="H4944" s="147" t="s">
        <v>7693</v>
      </c>
      <c r="I4944" s="174">
        <v>10</v>
      </c>
      <c r="J4944" s="147" t="s">
        <v>33</v>
      </c>
      <c r="K4944" s="175">
        <v>494168761</v>
      </c>
      <c r="L4944" s="176">
        <v>6</v>
      </c>
      <c r="M4944" s="144" t="s">
        <v>765</v>
      </c>
      <c r="N4944" s="372"/>
      <c r="O4944" s="146" t="s">
        <v>2529</v>
      </c>
      <c r="P4944" s="146" t="s">
        <v>2529</v>
      </c>
      <c r="Q4944" s="146" t="s">
        <v>7654</v>
      </c>
    </row>
    <row r="4945" spans="1:17" ht="51" x14ac:dyDescent="0.2">
      <c r="A4945" s="136" t="s">
        <v>7635</v>
      </c>
      <c r="B4945" s="137" t="s">
        <v>7636</v>
      </c>
      <c r="C4945" s="151" t="s">
        <v>975</v>
      </c>
      <c r="D4945" s="164" t="s">
        <v>7641</v>
      </c>
      <c r="E4945" s="139" t="s">
        <v>880</v>
      </c>
      <c r="F4945" s="138" t="s">
        <v>374</v>
      </c>
      <c r="G4945" s="146">
        <v>78181500</v>
      </c>
      <c r="H4945" s="147" t="s">
        <v>7694</v>
      </c>
      <c r="I4945" s="174">
        <v>10</v>
      </c>
      <c r="J4945" s="147" t="s">
        <v>230</v>
      </c>
      <c r="K4945" s="175">
        <v>164722055</v>
      </c>
      <c r="L4945" s="176">
        <v>2</v>
      </c>
      <c r="M4945" s="144" t="s">
        <v>765</v>
      </c>
      <c r="N4945" s="372"/>
      <c r="O4945" s="146" t="s">
        <v>2657</v>
      </c>
      <c r="P4945" s="146" t="s">
        <v>2657</v>
      </c>
      <c r="Q4945" s="146" t="s">
        <v>7654</v>
      </c>
    </row>
    <row r="4946" spans="1:17" ht="38.25" x14ac:dyDescent="0.2">
      <c r="A4946" s="136" t="s">
        <v>7635</v>
      </c>
      <c r="B4946" s="137" t="s">
        <v>7636</v>
      </c>
      <c r="C4946" s="151" t="s">
        <v>975</v>
      </c>
      <c r="D4946" s="164" t="s">
        <v>7641</v>
      </c>
      <c r="E4946" s="139" t="s">
        <v>880</v>
      </c>
      <c r="F4946" s="138" t="s">
        <v>374</v>
      </c>
      <c r="G4946" s="146">
        <v>78181500</v>
      </c>
      <c r="H4946" s="147" t="s">
        <v>7695</v>
      </c>
      <c r="I4946" s="174">
        <v>10</v>
      </c>
      <c r="J4946" s="147" t="s">
        <v>33</v>
      </c>
      <c r="K4946" s="175">
        <v>27287401</v>
      </c>
      <c r="L4946" s="176">
        <v>2</v>
      </c>
      <c r="M4946" s="144" t="s">
        <v>765</v>
      </c>
      <c r="N4946" s="372"/>
      <c r="O4946" s="146" t="s">
        <v>2635</v>
      </c>
      <c r="P4946" s="146" t="s">
        <v>2635</v>
      </c>
      <c r="Q4946" s="146" t="s">
        <v>419</v>
      </c>
    </row>
    <row r="4947" spans="1:17" ht="38.25" x14ac:dyDescent="0.2">
      <c r="A4947" s="136" t="s">
        <v>7635</v>
      </c>
      <c r="B4947" s="137" t="s">
        <v>7636</v>
      </c>
      <c r="C4947" s="151" t="s">
        <v>975</v>
      </c>
      <c r="D4947" s="164" t="s">
        <v>7641</v>
      </c>
      <c r="E4947" s="139" t="s">
        <v>880</v>
      </c>
      <c r="F4947" s="138" t="s">
        <v>374</v>
      </c>
      <c r="G4947" s="146">
        <v>78181500</v>
      </c>
      <c r="H4947" s="147" t="s">
        <v>7696</v>
      </c>
      <c r="I4947" s="174">
        <v>10</v>
      </c>
      <c r="J4947" s="147" t="s">
        <v>33</v>
      </c>
      <c r="K4947" s="175">
        <v>4000000</v>
      </c>
      <c r="L4947" s="176">
        <v>2</v>
      </c>
      <c r="M4947" s="144" t="s">
        <v>765</v>
      </c>
      <c r="N4947" s="372"/>
      <c r="O4947" s="146" t="s">
        <v>2635</v>
      </c>
      <c r="P4947" s="146" t="s">
        <v>2635</v>
      </c>
      <c r="Q4947" s="146" t="s">
        <v>419</v>
      </c>
    </row>
    <row r="4948" spans="1:17" ht="38.25" x14ac:dyDescent="0.2">
      <c r="A4948" s="136" t="s">
        <v>7635</v>
      </c>
      <c r="B4948" s="137" t="s">
        <v>7636</v>
      </c>
      <c r="C4948" s="151" t="s">
        <v>975</v>
      </c>
      <c r="D4948" s="164" t="s">
        <v>7641</v>
      </c>
      <c r="E4948" s="139" t="s">
        <v>880</v>
      </c>
      <c r="F4948" s="138" t="s">
        <v>374</v>
      </c>
      <c r="G4948" s="146">
        <v>78181500</v>
      </c>
      <c r="H4948" s="147" t="s">
        <v>7697</v>
      </c>
      <c r="I4948" s="174">
        <v>10</v>
      </c>
      <c r="J4948" s="147" t="s">
        <v>33</v>
      </c>
      <c r="K4948" s="175">
        <v>4000000</v>
      </c>
      <c r="L4948" s="176">
        <v>2</v>
      </c>
      <c r="M4948" s="144" t="s">
        <v>765</v>
      </c>
      <c r="N4948" s="372"/>
      <c r="O4948" s="146" t="s">
        <v>2635</v>
      </c>
      <c r="P4948" s="146" t="s">
        <v>2635</v>
      </c>
      <c r="Q4948" s="146" t="s">
        <v>419</v>
      </c>
    </row>
    <row r="4949" spans="1:17" ht="38.25" x14ac:dyDescent="0.2">
      <c r="A4949" s="136" t="s">
        <v>7635</v>
      </c>
      <c r="B4949" s="137" t="s">
        <v>7636</v>
      </c>
      <c r="C4949" s="151" t="s">
        <v>975</v>
      </c>
      <c r="D4949" s="164" t="s">
        <v>7641</v>
      </c>
      <c r="E4949" s="139" t="s">
        <v>880</v>
      </c>
      <c r="F4949" s="138" t="s">
        <v>374</v>
      </c>
      <c r="G4949" s="146">
        <v>78181500</v>
      </c>
      <c r="H4949" s="147" t="s">
        <v>7698</v>
      </c>
      <c r="I4949" s="174">
        <v>10</v>
      </c>
      <c r="J4949" s="147" t="s">
        <v>33</v>
      </c>
      <c r="K4949" s="175">
        <v>30000000</v>
      </c>
      <c r="L4949" s="176">
        <v>7</v>
      </c>
      <c r="M4949" s="144" t="s">
        <v>765</v>
      </c>
      <c r="N4949" s="372"/>
      <c r="O4949" s="146" t="s">
        <v>2518</v>
      </c>
      <c r="P4949" s="146" t="s">
        <v>2518</v>
      </c>
      <c r="Q4949" s="146" t="s">
        <v>419</v>
      </c>
    </row>
    <row r="4950" spans="1:17" ht="38.25" x14ac:dyDescent="0.2">
      <c r="A4950" s="136" t="s">
        <v>7635</v>
      </c>
      <c r="B4950" s="137" t="s">
        <v>7636</v>
      </c>
      <c r="C4950" s="151" t="s">
        <v>975</v>
      </c>
      <c r="D4950" s="164" t="s">
        <v>7641</v>
      </c>
      <c r="E4950" s="139" t="s">
        <v>880</v>
      </c>
      <c r="F4950" s="138" t="s">
        <v>374</v>
      </c>
      <c r="G4950" s="146">
        <v>78181500</v>
      </c>
      <c r="H4950" s="147" t="s">
        <v>7699</v>
      </c>
      <c r="I4950" s="174">
        <v>10</v>
      </c>
      <c r="J4950" s="147" t="s">
        <v>33</v>
      </c>
      <c r="K4950" s="175">
        <v>7000000</v>
      </c>
      <c r="L4950" s="176">
        <v>7</v>
      </c>
      <c r="M4950" s="144" t="s">
        <v>765</v>
      </c>
      <c r="N4950" s="372"/>
      <c r="O4950" s="146" t="s">
        <v>2518</v>
      </c>
      <c r="P4950" s="146" t="s">
        <v>2518</v>
      </c>
      <c r="Q4950" s="146" t="s">
        <v>419</v>
      </c>
    </row>
    <row r="4951" spans="1:17" ht="38.25" x14ac:dyDescent="0.2">
      <c r="A4951" s="136" t="s">
        <v>7635</v>
      </c>
      <c r="B4951" s="137" t="s">
        <v>7636</v>
      </c>
      <c r="C4951" s="151" t="s">
        <v>975</v>
      </c>
      <c r="D4951" s="164" t="s">
        <v>7641</v>
      </c>
      <c r="E4951" s="139" t="s">
        <v>880</v>
      </c>
      <c r="F4951" s="138" t="s">
        <v>374</v>
      </c>
      <c r="G4951" s="146">
        <v>78181500</v>
      </c>
      <c r="H4951" s="147" t="s">
        <v>7700</v>
      </c>
      <c r="I4951" s="174">
        <v>10</v>
      </c>
      <c r="J4951" s="147" t="s">
        <v>33</v>
      </c>
      <c r="K4951" s="175">
        <v>10200000</v>
      </c>
      <c r="L4951" s="176">
        <v>7</v>
      </c>
      <c r="M4951" s="144" t="s">
        <v>765</v>
      </c>
      <c r="N4951" s="372"/>
      <c r="O4951" s="146" t="s">
        <v>2518</v>
      </c>
      <c r="P4951" s="146" t="s">
        <v>2518</v>
      </c>
      <c r="Q4951" s="146" t="s">
        <v>419</v>
      </c>
    </row>
    <row r="4952" spans="1:17" ht="38.25" x14ac:dyDescent="0.2">
      <c r="A4952" s="136" t="s">
        <v>7635</v>
      </c>
      <c r="B4952" s="137" t="s">
        <v>7636</v>
      </c>
      <c r="C4952" s="151" t="s">
        <v>975</v>
      </c>
      <c r="D4952" s="164" t="s">
        <v>7641</v>
      </c>
      <c r="E4952" s="139" t="s">
        <v>880</v>
      </c>
      <c r="F4952" s="138" t="s">
        <v>374</v>
      </c>
      <c r="G4952" s="146">
        <v>78181500</v>
      </c>
      <c r="H4952" s="147" t="s">
        <v>7701</v>
      </c>
      <c r="I4952" s="174">
        <v>10</v>
      </c>
      <c r="J4952" s="147" t="s">
        <v>230</v>
      </c>
      <c r="K4952" s="175">
        <v>15000000</v>
      </c>
      <c r="L4952" s="176">
        <v>7</v>
      </c>
      <c r="M4952" s="144" t="s">
        <v>765</v>
      </c>
      <c r="N4952" s="372"/>
      <c r="O4952" s="146" t="s">
        <v>2657</v>
      </c>
      <c r="P4952" s="146" t="s">
        <v>2657</v>
      </c>
      <c r="Q4952" s="146" t="s">
        <v>419</v>
      </c>
    </row>
    <row r="4953" spans="1:17" ht="38.25" x14ac:dyDescent="0.2">
      <c r="A4953" s="136" t="s">
        <v>7635</v>
      </c>
      <c r="B4953" s="137" t="s">
        <v>7636</v>
      </c>
      <c r="C4953" s="151" t="s">
        <v>975</v>
      </c>
      <c r="D4953" s="164" t="s">
        <v>7641</v>
      </c>
      <c r="E4953" s="139" t="s">
        <v>880</v>
      </c>
      <c r="F4953" s="138" t="s">
        <v>374</v>
      </c>
      <c r="G4953" s="146">
        <v>78181500</v>
      </c>
      <c r="H4953" s="147" t="s">
        <v>7702</v>
      </c>
      <c r="I4953" s="174">
        <v>10</v>
      </c>
      <c r="J4953" s="147" t="s">
        <v>230</v>
      </c>
      <c r="K4953" s="175">
        <v>2000000</v>
      </c>
      <c r="L4953" s="176">
        <v>1</v>
      </c>
      <c r="M4953" s="144" t="s">
        <v>765</v>
      </c>
      <c r="N4953" s="372"/>
      <c r="O4953" s="146" t="s">
        <v>2657</v>
      </c>
      <c r="P4953" s="146" t="s">
        <v>2657</v>
      </c>
      <c r="Q4953" s="146" t="s">
        <v>419</v>
      </c>
    </row>
    <row r="4954" spans="1:17" ht="38.25" x14ac:dyDescent="0.2">
      <c r="A4954" s="136" t="s">
        <v>7635</v>
      </c>
      <c r="B4954" s="137" t="s">
        <v>7636</v>
      </c>
      <c r="C4954" s="151" t="s">
        <v>975</v>
      </c>
      <c r="D4954" s="164" t="s">
        <v>7641</v>
      </c>
      <c r="E4954" s="139" t="s">
        <v>880</v>
      </c>
      <c r="F4954" s="138" t="s">
        <v>374</v>
      </c>
      <c r="G4954" s="146">
        <v>78181500</v>
      </c>
      <c r="H4954" s="147" t="s">
        <v>7703</v>
      </c>
      <c r="I4954" s="174">
        <v>10</v>
      </c>
      <c r="J4954" s="147" t="s">
        <v>230</v>
      </c>
      <c r="K4954" s="175">
        <v>2000000</v>
      </c>
      <c r="L4954" s="176">
        <v>1</v>
      </c>
      <c r="M4954" s="144" t="s">
        <v>765</v>
      </c>
      <c r="N4954" s="372"/>
      <c r="O4954" s="146" t="s">
        <v>2657</v>
      </c>
      <c r="P4954" s="146" t="s">
        <v>2657</v>
      </c>
      <c r="Q4954" s="146" t="s">
        <v>419</v>
      </c>
    </row>
    <row r="4955" spans="1:17" ht="38.25" x14ac:dyDescent="0.2">
      <c r="A4955" s="136" t="s">
        <v>7635</v>
      </c>
      <c r="B4955" s="137" t="s">
        <v>7636</v>
      </c>
      <c r="C4955" s="151" t="s">
        <v>975</v>
      </c>
      <c r="D4955" s="164" t="s">
        <v>7641</v>
      </c>
      <c r="E4955" s="139" t="s">
        <v>880</v>
      </c>
      <c r="F4955" s="138" t="s">
        <v>374</v>
      </c>
      <c r="G4955" s="146">
        <v>78181800</v>
      </c>
      <c r="H4955" s="147" t="s">
        <v>7704</v>
      </c>
      <c r="I4955" s="174">
        <v>10</v>
      </c>
      <c r="J4955" s="147" t="s">
        <v>33</v>
      </c>
      <c r="K4955" s="175">
        <v>15000000</v>
      </c>
      <c r="L4955" s="176">
        <v>1</v>
      </c>
      <c r="M4955" s="144" t="s">
        <v>765</v>
      </c>
      <c r="N4955" s="372"/>
      <c r="O4955" s="146" t="s">
        <v>2700</v>
      </c>
      <c r="P4955" s="146" t="s">
        <v>2700</v>
      </c>
      <c r="Q4955" s="146" t="s">
        <v>497</v>
      </c>
    </row>
    <row r="4956" spans="1:17" ht="38.25" x14ac:dyDescent="0.2">
      <c r="A4956" s="136" t="s">
        <v>7635</v>
      </c>
      <c r="B4956" s="137" t="s">
        <v>7636</v>
      </c>
      <c r="C4956" s="151" t="s">
        <v>975</v>
      </c>
      <c r="D4956" s="164" t="s">
        <v>7641</v>
      </c>
      <c r="E4956" s="139" t="s">
        <v>880</v>
      </c>
      <c r="F4956" s="138" t="s">
        <v>374</v>
      </c>
      <c r="G4956" s="146">
        <v>73152000</v>
      </c>
      <c r="H4956" s="147" t="s">
        <v>7705</v>
      </c>
      <c r="I4956" s="174">
        <v>10</v>
      </c>
      <c r="J4956" s="147" t="s">
        <v>33</v>
      </c>
      <c r="K4956" s="175">
        <v>4000000</v>
      </c>
      <c r="L4956" s="176">
        <v>1</v>
      </c>
      <c r="M4956" s="144" t="s">
        <v>765</v>
      </c>
      <c r="N4956" s="372"/>
      <c r="O4956" s="146" t="s">
        <v>2518</v>
      </c>
      <c r="P4956" s="146" t="s">
        <v>2518</v>
      </c>
      <c r="Q4956" s="146" t="s">
        <v>497</v>
      </c>
    </row>
    <row r="4957" spans="1:17" ht="63.75" x14ac:dyDescent="0.2">
      <c r="A4957" s="136" t="s">
        <v>7635</v>
      </c>
      <c r="B4957" s="137" t="s">
        <v>7636</v>
      </c>
      <c r="C4957" s="151" t="s">
        <v>975</v>
      </c>
      <c r="D4957" s="164" t="s">
        <v>7641</v>
      </c>
      <c r="E4957" s="139" t="s">
        <v>880</v>
      </c>
      <c r="F4957" s="138" t="s">
        <v>374</v>
      </c>
      <c r="G4957" s="146">
        <v>73152100</v>
      </c>
      <c r="H4957" s="147" t="s">
        <v>7706</v>
      </c>
      <c r="I4957" s="174">
        <v>10</v>
      </c>
      <c r="J4957" s="147" t="s">
        <v>33</v>
      </c>
      <c r="K4957" s="175">
        <v>1000000</v>
      </c>
      <c r="L4957" s="176">
        <v>1</v>
      </c>
      <c r="M4957" s="144" t="s">
        <v>765</v>
      </c>
      <c r="N4957" s="372"/>
      <c r="O4957" s="146" t="s">
        <v>2529</v>
      </c>
      <c r="P4957" s="146" t="s">
        <v>2529</v>
      </c>
      <c r="Q4957" s="146" t="s">
        <v>497</v>
      </c>
    </row>
    <row r="4958" spans="1:17" ht="63.75" x14ac:dyDescent="0.2">
      <c r="A4958" s="136" t="s">
        <v>7635</v>
      </c>
      <c r="B4958" s="137" t="s">
        <v>7636</v>
      </c>
      <c r="C4958" s="151" t="s">
        <v>975</v>
      </c>
      <c r="D4958" s="164" t="s">
        <v>7641</v>
      </c>
      <c r="E4958" s="139" t="s">
        <v>880</v>
      </c>
      <c r="F4958" s="138" t="s">
        <v>374</v>
      </c>
      <c r="G4958" s="146">
        <v>73152100</v>
      </c>
      <c r="H4958" s="147" t="s">
        <v>7706</v>
      </c>
      <c r="I4958" s="174">
        <v>10</v>
      </c>
      <c r="J4958" s="147" t="s">
        <v>33</v>
      </c>
      <c r="K4958" s="175">
        <v>5000000</v>
      </c>
      <c r="L4958" s="176">
        <v>1</v>
      </c>
      <c r="M4958" s="144" t="s">
        <v>765</v>
      </c>
      <c r="N4958" s="372"/>
      <c r="O4958" s="146" t="s">
        <v>2529</v>
      </c>
      <c r="P4958" s="146" t="s">
        <v>2529</v>
      </c>
      <c r="Q4958" s="146" t="s">
        <v>497</v>
      </c>
    </row>
    <row r="4959" spans="1:17" ht="63.75" x14ac:dyDescent="0.2">
      <c r="A4959" s="136" t="s">
        <v>7635</v>
      </c>
      <c r="B4959" s="137" t="s">
        <v>7636</v>
      </c>
      <c r="C4959" s="151" t="s">
        <v>975</v>
      </c>
      <c r="D4959" s="164" t="s">
        <v>7641</v>
      </c>
      <c r="E4959" s="139" t="s">
        <v>880</v>
      </c>
      <c r="F4959" s="138" t="s">
        <v>374</v>
      </c>
      <c r="G4959" s="146">
        <v>73152100</v>
      </c>
      <c r="H4959" s="147" t="s">
        <v>7706</v>
      </c>
      <c r="I4959" s="174">
        <v>10</v>
      </c>
      <c r="J4959" s="147" t="s">
        <v>33</v>
      </c>
      <c r="K4959" s="175">
        <v>2000000</v>
      </c>
      <c r="L4959" s="176">
        <v>1</v>
      </c>
      <c r="M4959" s="144" t="s">
        <v>765</v>
      </c>
      <c r="N4959" s="372"/>
      <c r="O4959" s="146" t="s">
        <v>2529</v>
      </c>
      <c r="P4959" s="146" t="s">
        <v>2529</v>
      </c>
      <c r="Q4959" s="146" t="s">
        <v>497</v>
      </c>
    </row>
    <row r="4960" spans="1:17" ht="38.25" x14ac:dyDescent="0.2">
      <c r="A4960" s="136" t="s">
        <v>7635</v>
      </c>
      <c r="B4960" s="137" t="s">
        <v>7636</v>
      </c>
      <c r="C4960" s="151" t="s">
        <v>975</v>
      </c>
      <c r="D4960" s="164" t="s">
        <v>7641</v>
      </c>
      <c r="E4960" s="139" t="s">
        <v>880</v>
      </c>
      <c r="F4960" s="138" t="s">
        <v>374</v>
      </c>
      <c r="G4960" s="146">
        <v>73152108</v>
      </c>
      <c r="H4960" s="147" t="s">
        <v>7707</v>
      </c>
      <c r="I4960" s="174">
        <v>10</v>
      </c>
      <c r="J4960" s="147" t="s">
        <v>33</v>
      </c>
      <c r="K4960" s="175">
        <v>25000000</v>
      </c>
      <c r="L4960" s="176">
        <v>1</v>
      </c>
      <c r="M4960" s="144" t="s">
        <v>765</v>
      </c>
      <c r="N4960" s="372"/>
      <c r="O4960" s="146" t="s">
        <v>2529</v>
      </c>
      <c r="P4960" s="146" t="s">
        <v>2529</v>
      </c>
      <c r="Q4960" s="146" t="s">
        <v>497</v>
      </c>
    </row>
    <row r="4961" spans="1:17" ht="51" x14ac:dyDescent="0.2">
      <c r="A4961" s="136" t="s">
        <v>7635</v>
      </c>
      <c r="B4961" s="137" t="s">
        <v>7636</v>
      </c>
      <c r="C4961" s="151" t="s">
        <v>971</v>
      </c>
      <c r="D4961" s="164" t="s">
        <v>3083</v>
      </c>
      <c r="E4961" s="139" t="s">
        <v>3049</v>
      </c>
      <c r="F4961" s="138" t="s">
        <v>1009</v>
      </c>
      <c r="G4961" s="146">
        <v>80161801</v>
      </c>
      <c r="H4961" s="147" t="s">
        <v>7708</v>
      </c>
      <c r="I4961" s="174">
        <v>10</v>
      </c>
      <c r="J4961" s="147" t="s">
        <v>33</v>
      </c>
      <c r="K4961" s="175">
        <v>14000000</v>
      </c>
      <c r="L4961" s="176">
        <v>4</v>
      </c>
      <c r="M4961" s="144" t="s">
        <v>765</v>
      </c>
      <c r="N4961" s="372"/>
      <c r="O4961" s="146" t="s">
        <v>2635</v>
      </c>
      <c r="P4961" s="146" t="s">
        <v>2635</v>
      </c>
      <c r="Q4961" s="146" t="s">
        <v>497</v>
      </c>
    </row>
    <row r="4962" spans="1:17" ht="51" x14ac:dyDescent="0.2">
      <c r="A4962" s="136" t="s">
        <v>7635</v>
      </c>
      <c r="B4962" s="137" t="s">
        <v>7636</v>
      </c>
      <c r="C4962" s="151" t="s">
        <v>971</v>
      </c>
      <c r="D4962" s="164" t="s">
        <v>3083</v>
      </c>
      <c r="E4962" s="139" t="s">
        <v>3049</v>
      </c>
      <c r="F4962" s="138" t="s">
        <v>1009</v>
      </c>
      <c r="G4962" s="146">
        <v>80161801</v>
      </c>
      <c r="H4962" s="147" t="s">
        <v>7709</v>
      </c>
      <c r="I4962" s="174">
        <v>10</v>
      </c>
      <c r="J4962" s="147" t="s">
        <v>230</v>
      </c>
      <c r="K4962" s="175">
        <v>29600000</v>
      </c>
      <c r="L4962" s="176">
        <v>8</v>
      </c>
      <c r="M4962" s="144" t="s">
        <v>765</v>
      </c>
      <c r="N4962" s="372"/>
      <c r="O4962" s="146" t="s">
        <v>2529</v>
      </c>
      <c r="P4962" s="146" t="s">
        <v>2529</v>
      </c>
      <c r="Q4962" s="146" t="s">
        <v>497</v>
      </c>
    </row>
    <row r="4963" spans="1:17" ht="51" x14ac:dyDescent="0.2">
      <c r="A4963" s="136" t="s">
        <v>7635</v>
      </c>
      <c r="B4963" s="137" t="s">
        <v>7636</v>
      </c>
      <c r="C4963" s="151" t="s">
        <v>992</v>
      </c>
      <c r="D4963" s="164" t="s">
        <v>3172</v>
      </c>
      <c r="E4963" s="139" t="s">
        <v>3219</v>
      </c>
      <c r="F4963" s="138" t="s">
        <v>397</v>
      </c>
      <c r="G4963" s="146">
        <v>76111501</v>
      </c>
      <c r="H4963" s="147" t="s">
        <v>7710</v>
      </c>
      <c r="I4963" s="174">
        <v>10</v>
      </c>
      <c r="J4963" s="147" t="s">
        <v>33</v>
      </c>
      <c r="K4963" s="175">
        <v>30000000</v>
      </c>
      <c r="L4963" s="176">
        <v>12</v>
      </c>
      <c r="M4963" s="144" t="s">
        <v>765</v>
      </c>
      <c r="N4963" s="372"/>
      <c r="O4963" s="146" t="s">
        <v>2635</v>
      </c>
      <c r="P4963" s="146" t="s">
        <v>2635</v>
      </c>
      <c r="Q4963" s="146" t="s">
        <v>650</v>
      </c>
    </row>
    <row r="4964" spans="1:17" ht="25.5" x14ac:dyDescent="0.2">
      <c r="A4964" s="136" t="s">
        <v>7635</v>
      </c>
      <c r="B4964" s="137" t="s">
        <v>7636</v>
      </c>
      <c r="C4964" s="151" t="s">
        <v>987</v>
      </c>
      <c r="D4964" s="164" t="s">
        <v>7711</v>
      </c>
      <c r="E4964" s="139" t="s">
        <v>947</v>
      </c>
      <c r="F4964" s="138" t="s">
        <v>406</v>
      </c>
      <c r="G4964" s="146">
        <v>94111803</v>
      </c>
      <c r="H4964" s="147" t="s">
        <v>406</v>
      </c>
      <c r="I4964" s="174">
        <v>10</v>
      </c>
      <c r="J4964" s="147" t="s">
        <v>33</v>
      </c>
      <c r="K4964" s="175">
        <v>33840000</v>
      </c>
      <c r="L4964" s="176">
        <v>1</v>
      </c>
      <c r="M4964" s="144" t="s">
        <v>765</v>
      </c>
      <c r="N4964" s="372"/>
      <c r="O4964" s="146" t="s">
        <v>2635</v>
      </c>
      <c r="P4964" s="146" t="s">
        <v>2635</v>
      </c>
      <c r="Q4964" s="146" t="s">
        <v>650</v>
      </c>
    </row>
    <row r="4965" spans="1:17" ht="25.5" x14ac:dyDescent="0.2">
      <c r="A4965" s="136" t="s">
        <v>7635</v>
      </c>
      <c r="B4965" s="137" t="s">
        <v>7636</v>
      </c>
      <c r="C4965" s="151" t="s">
        <v>992</v>
      </c>
      <c r="D4965" s="164" t="s">
        <v>3172</v>
      </c>
      <c r="E4965" s="139" t="s">
        <v>952</v>
      </c>
      <c r="F4965" s="138" t="s">
        <v>409</v>
      </c>
      <c r="G4965" s="146">
        <v>93161701</v>
      </c>
      <c r="H4965" s="147" t="s">
        <v>409</v>
      </c>
      <c r="I4965" s="174">
        <v>10</v>
      </c>
      <c r="J4965" s="147" t="s">
        <v>33</v>
      </c>
      <c r="K4965" s="175">
        <v>192870000</v>
      </c>
      <c r="L4965" s="176">
        <v>1</v>
      </c>
      <c r="M4965" s="144" t="s">
        <v>765</v>
      </c>
      <c r="N4965" s="372"/>
      <c r="O4965" s="146" t="s">
        <v>2635</v>
      </c>
      <c r="P4965" s="146" t="s">
        <v>2635</v>
      </c>
      <c r="Q4965" s="146" t="s">
        <v>650</v>
      </c>
    </row>
    <row r="4966" spans="1:17" ht="25.5" x14ac:dyDescent="0.2">
      <c r="A4966" s="136" t="s">
        <v>7635</v>
      </c>
      <c r="B4966" s="137" t="s">
        <v>7636</v>
      </c>
      <c r="C4966" s="151" t="s">
        <v>992</v>
      </c>
      <c r="D4966" s="164" t="s">
        <v>3172</v>
      </c>
      <c r="E4966" s="139" t="s">
        <v>957</v>
      </c>
      <c r="F4966" s="138" t="s">
        <v>958</v>
      </c>
      <c r="G4966" s="146">
        <v>93161701</v>
      </c>
      <c r="H4966" s="147" t="s">
        <v>7712</v>
      </c>
      <c r="I4966" s="174">
        <v>10</v>
      </c>
      <c r="J4966" s="147" t="s">
        <v>33</v>
      </c>
      <c r="K4966" s="175">
        <v>30000000</v>
      </c>
      <c r="L4966" s="176">
        <v>12</v>
      </c>
      <c r="M4966" s="144" t="s">
        <v>765</v>
      </c>
      <c r="N4966" s="372"/>
      <c r="O4966" s="146" t="s">
        <v>2635</v>
      </c>
      <c r="P4966" s="146" t="s">
        <v>2635</v>
      </c>
      <c r="Q4966" s="146" t="s">
        <v>650</v>
      </c>
    </row>
    <row r="4967" spans="1:17" ht="25.5" x14ac:dyDescent="0.2">
      <c r="A4967" s="136" t="s">
        <v>7635</v>
      </c>
      <c r="B4967" s="137" t="s">
        <v>7636</v>
      </c>
      <c r="C4967" s="151" t="s">
        <v>992</v>
      </c>
      <c r="D4967" s="164" t="s">
        <v>3172</v>
      </c>
      <c r="E4967" s="393" t="s">
        <v>1379</v>
      </c>
      <c r="F4967" s="138" t="s">
        <v>962</v>
      </c>
      <c r="G4967" s="146">
        <v>93161701</v>
      </c>
      <c r="H4967" s="147" t="s">
        <v>7713</v>
      </c>
      <c r="I4967" s="174">
        <v>10</v>
      </c>
      <c r="J4967" s="147" t="s">
        <v>33</v>
      </c>
      <c r="K4967" s="175">
        <v>15000000</v>
      </c>
      <c r="L4967" s="176">
        <v>1</v>
      </c>
      <c r="M4967" s="144" t="s">
        <v>765</v>
      </c>
      <c r="N4967" s="372"/>
      <c r="O4967" s="146" t="s">
        <v>2635</v>
      </c>
      <c r="P4967" s="146" t="s">
        <v>2635</v>
      </c>
      <c r="Q4967" s="146" t="s">
        <v>650</v>
      </c>
    </row>
    <row r="4968" spans="1:17" ht="38.25" x14ac:dyDescent="0.2">
      <c r="A4968" s="136" t="s">
        <v>7635</v>
      </c>
      <c r="B4968" s="137" t="s">
        <v>7714</v>
      </c>
      <c r="C4968" s="151" t="s">
        <v>7715</v>
      </c>
      <c r="D4968" s="164" t="s">
        <v>7716</v>
      </c>
      <c r="E4968" s="139" t="s">
        <v>858</v>
      </c>
      <c r="F4968" s="138" t="s">
        <v>363</v>
      </c>
      <c r="G4968" s="146">
        <v>83101804</v>
      </c>
      <c r="H4968" s="147" t="s">
        <v>363</v>
      </c>
      <c r="I4968" s="174">
        <v>10</v>
      </c>
      <c r="J4968" s="147" t="s">
        <v>33</v>
      </c>
      <c r="K4968" s="175">
        <v>7500000</v>
      </c>
      <c r="L4968" s="176">
        <v>1</v>
      </c>
      <c r="M4968" s="144" t="s">
        <v>765</v>
      </c>
      <c r="N4968" s="372"/>
      <c r="O4968" s="146" t="s">
        <v>2635</v>
      </c>
      <c r="P4968" s="146" t="s">
        <v>2635</v>
      </c>
      <c r="Q4968" s="146" t="s">
        <v>650</v>
      </c>
    </row>
    <row r="4969" spans="1:17" ht="38.25" x14ac:dyDescent="0.2">
      <c r="A4969" s="136" t="s">
        <v>7635</v>
      </c>
      <c r="B4969" s="137" t="s">
        <v>7714</v>
      </c>
      <c r="C4969" s="151" t="s">
        <v>7715</v>
      </c>
      <c r="D4969" s="164" t="s">
        <v>7716</v>
      </c>
      <c r="E4969" s="139" t="s">
        <v>880</v>
      </c>
      <c r="F4969" s="138" t="s">
        <v>374</v>
      </c>
      <c r="G4969" s="146">
        <v>78181500</v>
      </c>
      <c r="H4969" s="147" t="s">
        <v>7717</v>
      </c>
      <c r="I4969" s="174">
        <v>16</v>
      </c>
      <c r="J4969" s="147" t="s">
        <v>33</v>
      </c>
      <c r="K4969" s="175">
        <v>18000000</v>
      </c>
      <c r="L4969" s="176">
        <v>1</v>
      </c>
      <c r="M4969" s="144" t="s">
        <v>765</v>
      </c>
      <c r="N4969" s="372"/>
      <c r="O4969" s="146" t="s">
        <v>2635</v>
      </c>
      <c r="P4969" s="146" t="s">
        <v>2635</v>
      </c>
      <c r="Q4969" s="146" t="s">
        <v>7657</v>
      </c>
    </row>
    <row r="4970" spans="1:17" ht="38.25" x14ac:dyDescent="0.2">
      <c r="A4970" s="136" t="s">
        <v>7635</v>
      </c>
      <c r="B4970" s="137" t="s">
        <v>7714</v>
      </c>
      <c r="C4970" s="151" t="s">
        <v>7715</v>
      </c>
      <c r="D4970" s="164" t="s">
        <v>7716</v>
      </c>
      <c r="E4970" s="139" t="s">
        <v>880</v>
      </c>
      <c r="F4970" s="138" t="s">
        <v>374</v>
      </c>
      <c r="G4970" s="146">
        <v>78181500</v>
      </c>
      <c r="H4970" s="147" t="s">
        <v>7718</v>
      </c>
      <c r="I4970" s="174">
        <v>16</v>
      </c>
      <c r="J4970" s="147" t="s">
        <v>33</v>
      </c>
      <c r="K4970" s="175">
        <v>57660000</v>
      </c>
      <c r="L4970" s="176">
        <v>1</v>
      </c>
      <c r="M4970" s="144" t="s">
        <v>765</v>
      </c>
      <c r="N4970" s="372"/>
      <c r="O4970" s="146" t="s">
        <v>2529</v>
      </c>
      <c r="P4970" s="146" t="s">
        <v>2529</v>
      </c>
      <c r="Q4970" s="146" t="s">
        <v>7654</v>
      </c>
    </row>
    <row r="4971" spans="1:17" ht="51" x14ac:dyDescent="0.2">
      <c r="A4971" s="136" t="s">
        <v>7635</v>
      </c>
      <c r="B4971" s="137" t="s">
        <v>7714</v>
      </c>
      <c r="C4971" s="151" t="s">
        <v>7715</v>
      </c>
      <c r="D4971" s="164" t="s">
        <v>7716</v>
      </c>
      <c r="E4971" s="139" t="s">
        <v>936</v>
      </c>
      <c r="F4971" s="138" t="s">
        <v>397</v>
      </c>
      <c r="G4971" s="146">
        <v>76111501</v>
      </c>
      <c r="H4971" s="147" t="s">
        <v>7710</v>
      </c>
      <c r="I4971" s="174">
        <v>10</v>
      </c>
      <c r="J4971" s="147" t="s">
        <v>33</v>
      </c>
      <c r="K4971" s="175">
        <v>1200000</v>
      </c>
      <c r="L4971" s="176">
        <v>1</v>
      </c>
      <c r="M4971" s="144" t="s">
        <v>765</v>
      </c>
      <c r="N4971" s="372"/>
      <c r="O4971" s="146" t="s">
        <v>2635</v>
      </c>
      <c r="P4971" s="146" t="s">
        <v>2635</v>
      </c>
      <c r="Q4971" s="146" t="s">
        <v>650</v>
      </c>
    </row>
    <row r="4972" spans="1:17" ht="38.25" x14ac:dyDescent="0.2">
      <c r="A4972" s="136" t="s">
        <v>7635</v>
      </c>
      <c r="B4972" s="137" t="s">
        <v>7714</v>
      </c>
      <c r="C4972" s="151" t="s">
        <v>7715</v>
      </c>
      <c r="D4972" s="164" t="s">
        <v>7716</v>
      </c>
      <c r="E4972" s="139" t="s">
        <v>1309</v>
      </c>
      <c r="F4972" s="138" t="s">
        <v>1310</v>
      </c>
      <c r="G4972" s="146">
        <v>71121903</v>
      </c>
      <c r="H4972" s="147" t="s">
        <v>1310</v>
      </c>
      <c r="I4972" s="174">
        <v>16</v>
      </c>
      <c r="J4972" s="147" t="s">
        <v>33</v>
      </c>
      <c r="K4972" s="175">
        <v>1500000</v>
      </c>
      <c r="L4972" s="176">
        <v>1</v>
      </c>
      <c r="M4972" s="144" t="s">
        <v>765</v>
      </c>
      <c r="N4972" s="372"/>
      <c r="O4972" s="146" t="s">
        <v>2635</v>
      </c>
      <c r="P4972" s="146" t="s">
        <v>2635</v>
      </c>
      <c r="Q4972" s="146" t="s">
        <v>650</v>
      </c>
    </row>
    <row r="4973" spans="1:17" ht="25.5" x14ac:dyDescent="0.2">
      <c r="A4973" s="136" t="s">
        <v>7635</v>
      </c>
      <c r="B4973" s="137" t="s">
        <v>7714</v>
      </c>
      <c r="C4973" s="151" t="s">
        <v>7715</v>
      </c>
      <c r="D4973" s="164" t="s">
        <v>7716</v>
      </c>
      <c r="E4973" s="139" t="s">
        <v>947</v>
      </c>
      <c r="F4973" s="138" t="s">
        <v>406</v>
      </c>
      <c r="G4973" s="146">
        <v>94111803</v>
      </c>
      <c r="H4973" s="147" t="s">
        <v>406</v>
      </c>
      <c r="I4973" s="174">
        <v>16</v>
      </c>
      <c r="J4973" s="147" t="s">
        <v>33</v>
      </c>
      <c r="K4973" s="175">
        <v>5500000</v>
      </c>
      <c r="L4973" s="176">
        <v>1</v>
      </c>
      <c r="M4973" s="144" t="s">
        <v>765</v>
      </c>
      <c r="N4973" s="372"/>
      <c r="O4973" s="146" t="s">
        <v>2635</v>
      </c>
      <c r="P4973" s="146" t="s">
        <v>2635</v>
      </c>
      <c r="Q4973" s="146" t="s">
        <v>650</v>
      </c>
    </row>
    <row r="4974" spans="1:17" ht="25.5" x14ac:dyDescent="0.2">
      <c r="A4974" s="136" t="s">
        <v>7635</v>
      </c>
      <c r="B4974" s="137" t="s">
        <v>7714</v>
      </c>
      <c r="C4974" s="151" t="s">
        <v>7715</v>
      </c>
      <c r="D4974" s="164" t="s">
        <v>7716</v>
      </c>
      <c r="E4974" s="139" t="s">
        <v>957</v>
      </c>
      <c r="F4974" s="138" t="s">
        <v>958</v>
      </c>
      <c r="G4974" s="146">
        <v>93161701</v>
      </c>
      <c r="H4974" s="147" t="s">
        <v>7712</v>
      </c>
      <c r="I4974" s="174">
        <v>10</v>
      </c>
      <c r="J4974" s="147" t="s">
        <v>33</v>
      </c>
      <c r="K4974" s="175">
        <v>850000</v>
      </c>
      <c r="L4974" s="176">
        <v>1</v>
      </c>
      <c r="M4974" s="144" t="s">
        <v>765</v>
      </c>
      <c r="N4974" s="372"/>
      <c r="O4974" s="146" t="s">
        <v>2635</v>
      </c>
      <c r="P4974" s="146" t="s">
        <v>2635</v>
      </c>
      <c r="Q4974" s="146" t="s">
        <v>650</v>
      </c>
    </row>
    <row r="4975" spans="1:17" ht="25.5" x14ac:dyDescent="0.2">
      <c r="A4975" s="136" t="s">
        <v>7635</v>
      </c>
      <c r="B4975" s="137" t="s">
        <v>7719</v>
      </c>
      <c r="C4975" s="151" t="s">
        <v>7720</v>
      </c>
      <c r="D4975" s="164" t="s">
        <v>7721</v>
      </c>
      <c r="E4975" s="139" t="s">
        <v>3526</v>
      </c>
      <c r="F4975" s="138" t="s">
        <v>487</v>
      </c>
      <c r="G4975" s="146">
        <v>56101522</v>
      </c>
      <c r="H4975" s="147" t="s">
        <v>7722</v>
      </c>
      <c r="I4975" s="174">
        <v>16</v>
      </c>
      <c r="J4975" s="147" t="s">
        <v>33</v>
      </c>
      <c r="K4975" s="175">
        <v>2000000</v>
      </c>
      <c r="L4975" s="176">
        <v>1</v>
      </c>
      <c r="M4975" s="144" t="s">
        <v>805</v>
      </c>
      <c r="N4975" s="372"/>
      <c r="O4975" s="146" t="s">
        <v>2521</v>
      </c>
      <c r="P4975" s="146" t="s">
        <v>2521</v>
      </c>
      <c r="Q4975" s="146" t="s">
        <v>7723</v>
      </c>
    </row>
    <row r="4976" spans="1:17" ht="25.5" x14ac:dyDescent="0.2">
      <c r="A4976" s="136" t="s">
        <v>7635</v>
      </c>
      <c r="B4976" s="137" t="s">
        <v>7719</v>
      </c>
      <c r="C4976" s="151" t="s">
        <v>7720</v>
      </c>
      <c r="D4976" s="164" t="s">
        <v>7721</v>
      </c>
      <c r="E4976" s="139" t="s">
        <v>1101</v>
      </c>
      <c r="F4976" s="138" t="s">
        <v>189</v>
      </c>
      <c r="G4976" s="146">
        <v>55121715</v>
      </c>
      <c r="H4976" s="147" t="s">
        <v>7724</v>
      </c>
      <c r="I4976" s="174">
        <v>16</v>
      </c>
      <c r="J4976" s="147" t="s">
        <v>33</v>
      </c>
      <c r="K4976" s="175">
        <v>1000000.0000000001</v>
      </c>
      <c r="L4976" s="176">
        <v>30</v>
      </c>
      <c r="M4976" s="144" t="s">
        <v>7501</v>
      </c>
      <c r="N4976" s="372"/>
      <c r="O4976" s="146" t="s">
        <v>2521</v>
      </c>
      <c r="P4976" s="146" t="s">
        <v>2521</v>
      </c>
      <c r="Q4976" s="146" t="s">
        <v>7723</v>
      </c>
    </row>
    <row r="4977" spans="1:17" x14ac:dyDescent="0.2">
      <c r="A4977" s="136" t="s">
        <v>7635</v>
      </c>
      <c r="B4977" s="137" t="s">
        <v>7719</v>
      </c>
      <c r="C4977" s="151" t="s">
        <v>7720</v>
      </c>
      <c r="D4977" s="164" t="s">
        <v>7721</v>
      </c>
      <c r="E4977" s="139" t="s">
        <v>812</v>
      </c>
      <c r="F4977" s="138" t="s">
        <v>262</v>
      </c>
      <c r="G4977" s="146">
        <v>46181500</v>
      </c>
      <c r="H4977" s="147" t="s">
        <v>7725</v>
      </c>
      <c r="I4977" s="174">
        <v>16</v>
      </c>
      <c r="J4977" s="147" t="s">
        <v>33</v>
      </c>
      <c r="K4977" s="175">
        <v>1000000</v>
      </c>
      <c r="L4977" s="176">
        <v>50</v>
      </c>
      <c r="M4977" s="144" t="s">
        <v>7501</v>
      </c>
      <c r="N4977" s="372"/>
      <c r="O4977" s="146" t="s">
        <v>2521</v>
      </c>
      <c r="P4977" s="146" t="s">
        <v>2521</v>
      </c>
      <c r="Q4977" s="146" t="s">
        <v>497</v>
      </c>
    </row>
    <row r="4978" spans="1:17" ht="38.25" x14ac:dyDescent="0.2">
      <c r="A4978" s="136" t="s">
        <v>7635</v>
      </c>
      <c r="B4978" s="137" t="s">
        <v>7719</v>
      </c>
      <c r="C4978" s="151" t="s">
        <v>7720</v>
      </c>
      <c r="D4978" s="164" t="s">
        <v>7721</v>
      </c>
      <c r="E4978" s="139" t="s">
        <v>858</v>
      </c>
      <c r="F4978" s="138" t="s">
        <v>363</v>
      </c>
      <c r="G4978" s="146">
        <v>83101804</v>
      </c>
      <c r="H4978" s="147" t="s">
        <v>363</v>
      </c>
      <c r="I4978" s="174">
        <v>10</v>
      </c>
      <c r="J4978" s="147" t="s">
        <v>33</v>
      </c>
      <c r="K4978" s="175">
        <v>4510000</v>
      </c>
      <c r="L4978" s="176">
        <v>1</v>
      </c>
      <c r="M4978" s="144"/>
      <c r="N4978" s="372"/>
      <c r="O4978" s="146" t="s">
        <v>2635</v>
      </c>
      <c r="P4978" s="146" t="s">
        <v>2635</v>
      </c>
      <c r="Q4978" s="146" t="s">
        <v>650</v>
      </c>
    </row>
    <row r="4979" spans="1:17" ht="25.5" x14ac:dyDescent="0.2">
      <c r="A4979" s="136" t="s">
        <v>7635</v>
      </c>
      <c r="B4979" s="137" t="s">
        <v>7719</v>
      </c>
      <c r="C4979" s="151" t="s">
        <v>7720</v>
      </c>
      <c r="D4979" s="164" t="s">
        <v>7721</v>
      </c>
      <c r="E4979" s="139" t="s">
        <v>865</v>
      </c>
      <c r="F4979" s="138" t="s">
        <v>445</v>
      </c>
      <c r="G4979" s="146">
        <v>80131500</v>
      </c>
      <c r="H4979" s="147" t="s">
        <v>7726</v>
      </c>
      <c r="I4979" s="174">
        <v>10</v>
      </c>
      <c r="J4979" s="147" t="s">
        <v>33</v>
      </c>
      <c r="K4979" s="175">
        <v>24588000</v>
      </c>
      <c r="L4979" s="176">
        <v>3</v>
      </c>
      <c r="M4979" s="144" t="s">
        <v>765</v>
      </c>
      <c r="N4979" s="372"/>
      <c r="O4979" s="146" t="s">
        <v>2635</v>
      </c>
      <c r="P4979" s="146" t="s">
        <v>2635</v>
      </c>
      <c r="Q4979" s="146" t="s">
        <v>1001</v>
      </c>
    </row>
    <row r="4980" spans="1:17" ht="25.5" x14ac:dyDescent="0.2">
      <c r="A4980" s="136" t="s">
        <v>7635</v>
      </c>
      <c r="B4980" s="137" t="s">
        <v>7719</v>
      </c>
      <c r="C4980" s="151" t="s">
        <v>7720</v>
      </c>
      <c r="D4980" s="164" t="s">
        <v>7721</v>
      </c>
      <c r="E4980" s="139" t="s">
        <v>865</v>
      </c>
      <c r="F4980" s="138" t="s">
        <v>445</v>
      </c>
      <c r="G4980" s="146">
        <v>80131500</v>
      </c>
      <c r="H4980" s="147" t="s">
        <v>7727</v>
      </c>
      <c r="I4980" s="174">
        <v>10</v>
      </c>
      <c r="J4980" s="147" t="s">
        <v>33</v>
      </c>
      <c r="K4980" s="175">
        <v>58100000</v>
      </c>
      <c r="L4980" s="176">
        <v>7</v>
      </c>
      <c r="M4980" s="144" t="s">
        <v>765</v>
      </c>
      <c r="N4980" s="372"/>
      <c r="O4980" s="146" t="s">
        <v>2518</v>
      </c>
      <c r="P4980" s="146" t="s">
        <v>2518</v>
      </c>
      <c r="Q4980" s="146" t="s">
        <v>1001</v>
      </c>
    </row>
    <row r="4981" spans="1:17" ht="25.5" x14ac:dyDescent="0.2">
      <c r="A4981" s="136" t="s">
        <v>7635</v>
      </c>
      <c r="B4981" s="137" t="s">
        <v>7719</v>
      </c>
      <c r="C4981" s="151" t="s">
        <v>7720</v>
      </c>
      <c r="D4981" s="164" t="s">
        <v>7721</v>
      </c>
      <c r="E4981" s="139" t="s">
        <v>865</v>
      </c>
      <c r="F4981" s="138" t="s">
        <v>445</v>
      </c>
      <c r="G4981" s="146">
        <v>80131500</v>
      </c>
      <c r="H4981" s="147" t="s">
        <v>7728</v>
      </c>
      <c r="I4981" s="174">
        <v>10</v>
      </c>
      <c r="J4981" s="147" t="s">
        <v>230</v>
      </c>
      <c r="K4981" s="175">
        <v>21622000</v>
      </c>
      <c r="L4981" s="176">
        <v>2</v>
      </c>
      <c r="M4981" s="144" t="s">
        <v>765</v>
      </c>
      <c r="N4981" s="372"/>
      <c r="O4981" s="146" t="s">
        <v>6591</v>
      </c>
      <c r="P4981" s="146" t="s">
        <v>6591</v>
      </c>
      <c r="Q4981" s="146" t="s">
        <v>1001</v>
      </c>
    </row>
    <row r="4982" spans="1:17" ht="51" x14ac:dyDescent="0.2">
      <c r="A4982" s="136" t="s">
        <v>7635</v>
      </c>
      <c r="B4982" s="137" t="s">
        <v>7719</v>
      </c>
      <c r="C4982" s="151" t="s">
        <v>7720</v>
      </c>
      <c r="D4982" s="164" t="s">
        <v>7721</v>
      </c>
      <c r="E4982" s="139" t="s">
        <v>869</v>
      </c>
      <c r="F4982" s="138" t="s">
        <v>1273</v>
      </c>
      <c r="G4982" s="146">
        <v>93141507</v>
      </c>
      <c r="H4982" s="147" t="s">
        <v>7729</v>
      </c>
      <c r="I4982" s="174">
        <v>16</v>
      </c>
      <c r="J4982" s="147" t="s">
        <v>33</v>
      </c>
      <c r="K4982" s="175">
        <v>35200000</v>
      </c>
      <c r="L4982" s="176">
        <v>11</v>
      </c>
      <c r="M4982" s="144" t="s">
        <v>765</v>
      </c>
      <c r="N4982" s="372"/>
      <c r="O4982" s="146" t="s">
        <v>2700</v>
      </c>
      <c r="P4982" s="146" t="s">
        <v>2700</v>
      </c>
      <c r="Q4982" s="146" t="s">
        <v>1001</v>
      </c>
    </row>
    <row r="4983" spans="1:17" ht="51" x14ac:dyDescent="0.2">
      <c r="A4983" s="136" t="s">
        <v>7635</v>
      </c>
      <c r="B4983" s="137" t="s">
        <v>7719</v>
      </c>
      <c r="C4983" s="151" t="s">
        <v>7720</v>
      </c>
      <c r="D4983" s="164" t="s">
        <v>7721</v>
      </c>
      <c r="E4983" s="139" t="s">
        <v>869</v>
      </c>
      <c r="F4983" s="138" t="s">
        <v>1273</v>
      </c>
      <c r="G4983" s="146">
        <v>86141501</v>
      </c>
      <c r="H4983" s="147" t="s">
        <v>7730</v>
      </c>
      <c r="I4983" s="174">
        <v>16</v>
      </c>
      <c r="J4983" s="147" t="s">
        <v>33</v>
      </c>
      <c r="K4983" s="175">
        <v>34500000</v>
      </c>
      <c r="L4983" s="176">
        <v>11</v>
      </c>
      <c r="M4983" s="144" t="s">
        <v>765</v>
      </c>
      <c r="N4983" s="372"/>
      <c r="O4983" s="146" t="s">
        <v>2700</v>
      </c>
      <c r="P4983" s="146" t="s">
        <v>2700</v>
      </c>
      <c r="Q4983" s="146" t="s">
        <v>1001</v>
      </c>
    </row>
    <row r="4984" spans="1:17" ht="25.5" x14ac:dyDescent="0.2">
      <c r="A4984" s="136" t="s">
        <v>7635</v>
      </c>
      <c r="B4984" s="137" t="s">
        <v>7719</v>
      </c>
      <c r="C4984" s="151" t="s">
        <v>7720</v>
      </c>
      <c r="D4984" s="164" t="s">
        <v>7721</v>
      </c>
      <c r="E4984" s="139" t="s">
        <v>874</v>
      </c>
      <c r="F4984" s="138" t="s">
        <v>371</v>
      </c>
      <c r="G4984" s="146">
        <v>76111500</v>
      </c>
      <c r="H4984" s="147" t="s">
        <v>7688</v>
      </c>
      <c r="I4984" s="174">
        <v>10</v>
      </c>
      <c r="J4984" s="147" t="s">
        <v>33</v>
      </c>
      <c r="K4984" s="175">
        <v>17700000</v>
      </c>
      <c r="L4984" s="176">
        <v>1</v>
      </c>
      <c r="M4984" s="144"/>
      <c r="N4984" s="372"/>
      <c r="O4984" s="146" t="s">
        <v>2635</v>
      </c>
      <c r="P4984" s="146" t="s">
        <v>2635</v>
      </c>
      <c r="Q4984" s="146" t="s">
        <v>419</v>
      </c>
    </row>
    <row r="4985" spans="1:17" ht="25.5" x14ac:dyDescent="0.2">
      <c r="A4985" s="136" t="s">
        <v>7635</v>
      </c>
      <c r="B4985" s="137" t="s">
        <v>7719</v>
      </c>
      <c r="C4985" s="151" t="s">
        <v>7720</v>
      </c>
      <c r="D4985" s="164" t="s">
        <v>7721</v>
      </c>
      <c r="E4985" s="139" t="s">
        <v>874</v>
      </c>
      <c r="F4985" s="138" t="s">
        <v>371</v>
      </c>
      <c r="G4985" s="146">
        <v>76111500</v>
      </c>
      <c r="H4985" s="147" t="s">
        <v>7731</v>
      </c>
      <c r="I4985" s="174">
        <v>10</v>
      </c>
      <c r="J4985" s="147" t="s">
        <v>230</v>
      </c>
      <c r="K4985" s="175">
        <v>15010000</v>
      </c>
      <c r="L4985" s="176">
        <v>1</v>
      </c>
      <c r="M4985" s="144"/>
      <c r="N4985" s="372"/>
      <c r="O4985" s="146" t="s">
        <v>2651</v>
      </c>
      <c r="P4985" s="146" t="s">
        <v>2651</v>
      </c>
      <c r="Q4985" s="146" t="s">
        <v>419</v>
      </c>
    </row>
    <row r="4986" spans="1:17" ht="38.25" x14ac:dyDescent="0.2">
      <c r="A4986" s="136" t="s">
        <v>7635</v>
      </c>
      <c r="B4986" s="137" t="s">
        <v>7719</v>
      </c>
      <c r="C4986" s="151" t="s">
        <v>7720</v>
      </c>
      <c r="D4986" s="164" t="s">
        <v>7721</v>
      </c>
      <c r="E4986" s="139" t="s">
        <v>880</v>
      </c>
      <c r="F4986" s="138" t="s">
        <v>374</v>
      </c>
      <c r="G4986" s="146">
        <v>73152100</v>
      </c>
      <c r="H4986" s="147" t="s">
        <v>7732</v>
      </c>
      <c r="I4986" s="174">
        <v>10</v>
      </c>
      <c r="J4986" s="147" t="s">
        <v>33</v>
      </c>
      <c r="K4986" s="175">
        <v>2000000</v>
      </c>
      <c r="L4986" s="176">
        <v>1</v>
      </c>
      <c r="M4986" s="144" t="s">
        <v>765</v>
      </c>
      <c r="N4986" s="372"/>
      <c r="O4986" s="146" t="s">
        <v>2529</v>
      </c>
      <c r="P4986" s="146" t="s">
        <v>2529</v>
      </c>
      <c r="Q4986" s="146" t="s">
        <v>497</v>
      </c>
    </row>
    <row r="4987" spans="1:17" ht="38.25" x14ac:dyDescent="0.2">
      <c r="A4987" s="136" t="s">
        <v>7635</v>
      </c>
      <c r="B4987" s="137" t="s">
        <v>7719</v>
      </c>
      <c r="C4987" s="151" t="s">
        <v>7720</v>
      </c>
      <c r="D4987" s="164" t="s">
        <v>7721</v>
      </c>
      <c r="E4987" s="139" t="s">
        <v>880</v>
      </c>
      <c r="F4987" s="138" t="s">
        <v>374</v>
      </c>
      <c r="G4987" s="146">
        <v>78181500</v>
      </c>
      <c r="H4987" s="147" t="s">
        <v>7733</v>
      </c>
      <c r="I4987" s="174">
        <v>10</v>
      </c>
      <c r="J4987" s="147" t="s">
        <v>33</v>
      </c>
      <c r="K4987" s="175">
        <v>8400000</v>
      </c>
      <c r="L4987" s="176">
        <v>7</v>
      </c>
      <c r="M4987" s="144" t="s">
        <v>765</v>
      </c>
      <c r="N4987" s="372"/>
      <c r="O4987" s="146" t="s">
        <v>2529</v>
      </c>
      <c r="P4987" s="146" t="s">
        <v>2529</v>
      </c>
      <c r="Q4987" s="146" t="s">
        <v>7654</v>
      </c>
    </row>
    <row r="4988" spans="1:17" ht="51" x14ac:dyDescent="0.2">
      <c r="A4988" s="136" t="s">
        <v>7635</v>
      </c>
      <c r="B4988" s="137" t="s">
        <v>7719</v>
      </c>
      <c r="C4988" s="151" t="s">
        <v>7720</v>
      </c>
      <c r="D4988" s="164" t="s">
        <v>7721</v>
      </c>
      <c r="E4988" s="139" t="s">
        <v>3219</v>
      </c>
      <c r="F4988" s="138" t="s">
        <v>397</v>
      </c>
      <c r="G4988" s="146">
        <v>76111501</v>
      </c>
      <c r="H4988" s="147" t="s">
        <v>7710</v>
      </c>
      <c r="I4988" s="174">
        <v>10</v>
      </c>
      <c r="J4988" s="147" t="s">
        <v>33</v>
      </c>
      <c r="K4988" s="175">
        <v>1100000</v>
      </c>
      <c r="L4988" s="176">
        <v>12</v>
      </c>
      <c r="M4988" s="144" t="s">
        <v>765</v>
      </c>
      <c r="N4988" s="372"/>
      <c r="O4988" s="146" t="s">
        <v>2635</v>
      </c>
      <c r="P4988" s="146" t="s">
        <v>2635</v>
      </c>
      <c r="Q4988" s="146" t="s">
        <v>650</v>
      </c>
    </row>
    <row r="4989" spans="1:17" ht="38.25" x14ac:dyDescent="0.2">
      <c r="A4989" s="136" t="s">
        <v>7635</v>
      </c>
      <c r="B4989" s="137" t="s">
        <v>7734</v>
      </c>
      <c r="C4989" s="151" t="s">
        <v>7735</v>
      </c>
      <c r="D4989" s="164" t="s">
        <v>7736</v>
      </c>
      <c r="E4989" s="139" t="s">
        <v>812</v>
      </c>
      <c r="F4989" s="138" t="s">
        <v>262</v>
      </c>
      <c r="G4989" s="146">
        <v>25172504</v>
      </c>
      <c r="H4989" s="147" t="s">
        <v>7737</v>
      </c>
      <c r="I4989" s="174">
        <v>10</v>
      </c>
      <c r="J4989" s="147" t="s">
        <v>33</v>
      </c>
      <c r="K4989" s="175">
        <v>10000000</v>
      </c>
      <c r="L4989" s="176">
        <v>4</v>
      </c>
      <c r="M4989" s="144" t="s">
        <v>765</v>
      </c>
      <c r="N4989" s="372"/>
      <c r="O4989" s="146" t="s">
        <v>2657</v>
      </c>
      <c r="P4989" s="146" t="s">
        <v>2657</v>
      </c>
      <c r="Q4989" s="146" t="s">
        <v>419</v>
      </c>
    </row>
    <row r="4990" spans="1:17" ht="38.25" x14ac:dyDescent="0.2">
      <c r="A4990" s="136" t="s">
        <v>7635</v>
      </c>
      <c r="B4990" s="137" t="s">
        <v>7734</v>
      </c>
      <c r="C4990" s="151" t="s">
        <v>7735</v>
      </c>
      <c r="D4990" s="164" t="s">
        <v>7736</v>
      </c>
      <c r="E4990" s="139" t="s">
        <v>880</v>
      </c>
      <c r="F4990" s="138" t="s">
        <v>374</v>
      </c>
      <c r="G4990" s="146">
        <v>78181500</v>
      </c>
      <c r="H4990" s="147" t="s">
        <v>7717</v>
      </c>
      <c r="I4990" s="174">
        <v>10</v>
      </c>
      <c r="J4990" s="147" t="s">
        <v>33</v>
      </c>
      <c r="K4990" s="175">
        <v>7500000</v>
      </c>
      <c r="L4990" s="176">
        <v>4</v>
      </c>
      <c r="M4990" s="144" t="s">
        <v>765</v>
      </c>
      <c r="N4990" s="372"/>
      <c r="O4990" s="146" t="s">
        <v>2635</v>
      </c>
      <c r="P4990" s="146" t="s">
        <v>2635</v>
      </c>
      <c r="Q4990" s="146" t="s">
        <v>7657</v>
      </c>
    </row>
    <row r="4991" spans="1:17" ht="38.25" x14ac:dyDescent="0.2">
      <c r="A4991" s="136" t="s">
        <v>7635</v>
      </c>
      <c r="B4991" s="137" t="s">
        <v>7734</v>
      </c>
      <c r="C4991" s="151" t="s">
        <v>7735</v>
      </c>
      <c r="D4991" s="164" t="s">
        <v>7736</v>
      </c>
      <c r="E4991" s="139" t="s">
        <v>880</v>
      </c>
      <c r="F4991" s="138" t="s">
        <v>374</v>
      </c>
      <c r="G4991" s="146">
        <v>78181500</v>
      </c>
      <c r="H4991" s="147" t="s">
        <v>7738</v>
      </c>
      <c r="I4991" s="174">
        <v>10</v>
      </c>
      <c r="J4991" s="147" t="s">
        <v>33</v>
      </c>
      <c r="K4991" s="175">
        <v>30000000</v>
      </c>
      <c r="L4991" s="176">
        <v>8</v>
      </c>
      <c r="M4991" s="144" t="s">
        <v>765</v>
      </c>
      <c r="N4991" s="372"/>
      <c r="O4991" s="146" t="s">
        <v>2518</v>
      </c>
      <c r="P4991" s="146" t="s">
        <v>2518</v>
      </c>
      <c r="Q4991" s="146" t="s">
        <v>419</v>
      </c>
    </row>
    <row r="4992" spans="1:17" ht="38.25" x14ac:dyDescent="0.2">
      <c r="A4992" s="136" t="s">
        <v>7635</v>
      </c>
      <c r="B4992" s="137" t="s">
        <v>7734</v>
      </c>
      <c r="C4992" s="151" t="s">
        <v>7735</v>
      </c>
      <c r="D4992" s="164" t="s">
        <v>7736</v>
      </c>
      <c r="E4992" s="139" t="s">
        <v>880</v>
      </c>
      <c r="F4992" s="138" t="s">
        <v>374</v>
      </c>
      <c r="G4992" s="146">
        <v>78181500</v>
      </c>
      <c r="H4992" s="147" t="s">
        <v>7733</v>
      </c>
      <c r="I4992" s="174">
        <v>10</v>
      </c>
      <c r="J4992" s="147" t="s">
        <v>33</v>
      </c>
      <c r="K4992" s="175">
        <v>50760000</v>
      </c>
      <c r="L4992" s="176">
        <v>8</v>
      </c>
      <c r="M4992" s="144" t="s">
        <v>765</v>
      </c>
      <c r="N4992" s="372"/>
      <c r="O4992" s="146" t="s">
        <v>2529</v>
      </c>
      <c r="P4992" s="146" t="s">
        <v>2529</v>
      </c>
      <c r="Q4992" s="146" t="s">
        <v>7654</v>
      </c>
    </row>
    <row r="4993" spans="1:17" ht="38.25" x14ac:dyDescent="0.2">
      <c r="A4993" s="136" t="s">
        <v>7635</v>
      </c>
      <c r="B4993" s="137" t="s">
        <v>7734</v>
      </c>
      <c r="C4993" s="151" t="s">
        <v>7735</v>
      </c>
      <c r="D4993" s="164" t="s">
        <v>7736</v>
      </c>
      <c r="E4993" s="139" t="s">
        <v>947</v>
      </c>
      <c r="F4993" s="138" t="s">
        <v>406</v>
      </c>
      <c r="G4993" s="146">
        <v>94111803</v>
      </c>
      <c r="H4993" s="147" t="s">
        <v>406</v>
      </c>
      <c r="I4993" s="174">
        <v>10</v>
      </c>
      <c r="J4993" s="147" t="s">
        <v>33</v>
      </c>
      <c r="K4993" s="175">
        <v>6000000</v>
      </c>
      <c r="L4993" s="176">
        <v>12</v>
      </c>
      <c r="M4993" s="144" t="s">
        <v>765</v>
      </c>
      <c r="N4993" s="372"/>
      <c r="O4993" s="146" t="s">
        <v>127</v>
      </c>
      <c r="P4993" s="146" t="s">
        <v>127</v>
      </c>
      <c r="Q4993" s="146" t="s">
        <v>650</v>
      </c>
    </row>
    <row r="4994" spans="1:17" ht="102" x14ac:dyDescent="0.2">
      <c r="A4994" s="136" t="s">
        <v>7635</v>
      </c>
      <c r="B4994" s="137" t="s">
        <v>7739</v>
      </c>
      <c r="C4994" s="151" t="s">
        <v>987</v>
      </c>
      <c r="D4994" s="164" t="s">
        <v>7740</v>
      </c>
      <c r="E4994" s="139" t="s">
        <v>3057</v>
      </c>
      <c r="F4994" s="138" t="s">
        <v>1045</v>
      </c>
      <c r="G4994" s="146">
        <v>86101810</v>
      </c>
      <c r="H4994" s="147" t="s">
        <v>7741</v>
      </c>
      <c r="I4994" s="174">
        <v>16</v>
      </c>
      <c r="J4994" s="147" t="s">
        <v>33</v>
      </c>
      <c r="K4994" s="175">
        <v>110000000</v>
      </c>
      <c r="L4994" s="176">
        <v>7</v>
      </c>
      <c r="M4994" s="144" t="s">
        <v>765</v>
      </c>
      <c r="N4994" s="372"/>
      <c r="O4994" s="146" t="s">
        <v>35</v>
      </c>
      <c r="P4994" s="146" t="s">
        <v>35</v>
      </c>
      <c r="Q4994" s="146" t="s">
        <v>7654</v>
      </c>
    </row>
    <row r="4995" spans="1:17" ht="102" x14ac:dyDescent="0.2">
      <c r="A4995" s="136" t="s">
        <v>7635</v>
      </c>
      <c r="B4995" s="137" t="s">
        <v>7734</v>
      </c>
      <c r="C4995" s="151" t="s">
        <v>7735</v>
      </c>
      <c r="D4995" s="164" t="s">
        <v>7736</v>
      </c>
      <c r="E4995" s="139" t="s">
        <v>3057</v>
      </c>
      <c r="F4995" s="138" t="s">
        <v>1045</v>
      </c>
      <c r="G4995" s="146">
        <v>86101810</v>
      </c>
      <c r="H4995" s="147" t="s">
        <v>7741</v>
      </c>
      <c r="I4995" s="174">
        <v>16</v>
      </c>
      <c r="J4995" s="147" t="s">
        <v>33</v>
      </c>
      <c r="K4995" s="175">
        <v>13020000</v>
      </c>
      <c r="L4995" s="176">
        <v>7</v>
      </c>
      <c r="M4995" s="144" t="s">
        <v>765</v>
      </c>
      <c r="N4995" s="372"/>
      <c r="O4995" s="146" t="s">
        <v>35</v>
      </c>
      <c r="P4995" s="146" t="s">
        <v>35</v>
      </c>
      <c r="Q4995" s="146" t="s">
        <v>7654</v>
      </c>
    </row>
    <row r="4996" spans="1:17" ht="102" x14ac:dyDescent="0.2">
      <c r="A4996" s="136" t="s">
        <v>7635</v>
      </c>
      <c r="B4996" s="137" t="s">
        <v>7742</v>
      </c>
      <c r="C4996" s="151" t="s">
        <v>7720</v>
      </c>
      <c r="D4996" s="164" t="s">
        <v>7721</v>
      </c>
      <c r="E4996" s="139" t="s">
        <v>3057</v>
      </c>
      <c r="F4996" s="138" t="s">
        <v>1045</v>
      </c>
      <c r="G4996" s="146">
        <v>86101810</v>
      </c>
      <c r="H4996" s="147" t="s">
        <v>7741</v>
      </c>
      <c r="I4996" s="174">
        <v>16</v>
      </c>
      <c r="J4996" s="147" t="s">
        <v>33</v>
      </c>
      <c r="K4996" s="175">
        <v>7000000</v>
      </c>
      <c r="L4996" s="176">
        <v>7</v>
      </c>
      <c r="M4996" s="144" t="s">
        <v>765</v>
      </c>
      <c r="N4996" s="372"/>
      <c r="O4996" s="146" t="s">
        <v>35</v>
      </c>
      <c r="P4996" s="146" t="s">
        <v>35</v>
      </c>
      <c r="Q4996" s="146" t="s">
        <v>7654</v>
      </c>
    </row>
    <row r="4997" spans="1:17" ht="25.5" x14ac:dyDescent="0.2">
      <c r="A4997" s="136" t="s">
        <v>7635</v>
      </c>
      <c r="B4997" s="137" t="s">
        <v>7743</v>
      </c>
      <c r="C4997" s="151" t="s">
        <v>7744</v>
      </c>
      <c r="D4997" s="164" t="s">
        <v>7745</v>
      </c>
      <c r="E4997" s="139" t="s">
        <v>776</v>
      </c>
      <c r="F4997" s="138" t="s">
        <v>1018</v>
      </c>
      <c r="G4997" s="146">
        <v>55101524</v>
      </c>
      <c r="H4997" s="147" t="s">
        <v>7746</v>
      </c>
      <c r="I4997" s="174">
        <v>16</v>
      </c>
      <c r="J4997" s="147" t="s">
        <v>33</v>
      </c>
      <c r="K4997" s="175">
        <v>150750</v>
      </c>
      <c r="L4997" s="535">
        <v>3</v>
      </c>
      <c r="M4997" s="144" t="s">
        <v>805</v>
      </c>
      <c r="N4997" s="372"/>
      <c r="O4997" s="146" t="s">
        <v>2529</v>
      </c>
      <c r="P4997" s="146" t="s">
        <v>2529</v>
      </c>
      <c r="Q4997" s="146" t="s">
        <v>497</v>
      </c>
    </row>
    <row r="4998" spans="1:17" ht="25.5" x14ac:dyDescent="0.2">
      <c r="A4998" s="136" t="s">
        <v>7635</v>
      </c>
      <c r="B4998" s="137" t="s">
        <v>7743</v>
      </c>
      <c r="C4998" s="151" t="s">
        <v>7744</v>
      </c>
      <c r="D4998" s="164" t="s">
        <v>7745</v>
      </c>
      <c r="E4998" s="139" t="s">
        <v>776</v>
      </c>
      <c r="F4998" s="138" t="s">
        <v>1018</v>
      </c>
      <c r="G4998" s="146">
        <v>60121124</v>
      </c>
      <c r="H4998" s="147" t="s">
        <v>7747</v>
      </c>
      <c r="I4998" s="174">
        <v>16</v>
      </c>
      <c r="J4998" s="147" t="s">
        <v>33</v>
      </c>
      <c r="K4998" s="175">
        <v>392000</v>
      </c>
      <c r="L4998" s="535">
        <v>4</v>
      </c>
      <c r="M4998" s="144" t="s">
        <v>7748</v>
      </c>
      <c r="N4998" s="372"/>
      <c r="O4998" s="146" t="s">
        <v>2529</v>
      </c>
      <c r="P4998" s="146" t="s">
        <v>2529</v>
      </c>
      <c r="Q4998" s="146" t="s">
        <v>497</v>
      </c>
    </row>
    <row r="4999" spans="1:17" ht="25.5" x14ac:dyDescent="0.2">
      <c r="A4999" s="136" t="s">
        <v>7635</v>
      </c>
      <c r="B4999" s="137" t="s">
        <v>7743</v>
      </c>
      <c r="C4999" s="151" t="s">
        <v>7744</v>
      </c>
      <c r="D4999" s="164" t="s">
        <v>7745</v>
      </c>
      <c r="E4999" s="139" t="s">
        <v>776</v>
      </c>
      <c r="F4999" s="138" t="s">
        <v>1018</v>
      </c>
      <c r="G4999" s="146">
        <v>60121117</v>
      </c>
      <c r="H4999" s="147" t="s">
        <v>7749</v>
      </c>
      <c r="I4999" s="174">
        <v>16</v>
      </c>
      <c r="J4999" s="147" t="s">
        <v>33</v>
      </c>
      <c r="K4999" s="175">
        <v>300000</v>
      </c>
      <c r="L4999" s="535">
        <v>20</v>
      </c>
      <c r="M4999" s="144" t="s">
        <v>2068</v>
      </c>
      <c r="N4999" s="372"/>
      <c r="O4999" s="146" t="s">
        <v>2529</v>
      </c>
      <c r="P4999" s="146" t="s">
        <v>2529</v>
      </c>
      <c r="Q4999" s="146" t="s">
        <v>497</v>
      </c>
    </row>
    <row r="5000" spans="1:17" ht="25.5" x14ac:dyDescent="0.2">
      <c r="A5000" s="136" t="s">
        <v>7635</v>
      </c>
      <c r="B5000" s="137" t="s">
        <v>7743</v>
      </c>
      <c r="C5000" s="151" t="s">
        <v>7744</v>
      </c>
      <c r="D5000" s="164" t="s">
        <v>7745</v>
      </c>
      <c r="E5000" s="139" t="s">
        <v>776</v>
      </c>
      <c r="F5000" s="138" t="s">
        <v>1018</v>
      </c>
      <c r="G5000" s="146">
        <v>60121116</v>
      </c>
      <c r="H5000" s="147" t="s">
        <v>7750</v>
      </c>
      <c r="I5000" s="174">
        <v>16</v>
      </c>
      <c r="J5000" s="147" t="s">
        <v>33</v>
      </c>
      <c r="K5000" s="175">
        <v>240000</v>
      </c>
      <c r="L5000" s="535">
        <v>20</v>
      </c>
      <c r="M5000" s="144" t="s">
        <v>2068</v>
      </c>
      <c r="N5000" s="372"/>
      <c r="O5000" s="146" t="s">
        <v>2529</v>
      </c>
      <c r="P5000" s="146" t="s">
        <v>2529</v>
      </c>
      <c r="Q5000" s="146" t="s">
        <v>497</v>
      </c>
    </row>
    <row r="5001" spans="1:17" ht="25.5" x14ac:dyDescent="0.2">
      <c r="A5001" s="136" t="s">
        <v>7635</v>
      </c>
      <c r="B5001" s="137" t="s">
        <v>7743</v>
      </c>
      <c r="C5001" s="151" t="s">
        <v>7744</v>
      </c>
      <c r="D5001" s="164" t="s">
        <v>7745</v>
      </c>
      <c r="E5001" s="139" t="s">
        <v>776</v>
      </c>
      <c r="F5001" s="138" t="s">
        <v>1018</v>
      </c>
      <c r="G5001" s="146" t="s">
        <v>7751</v>
      </c>
      <c r="H5001" s="147" t="s">
        <v>7752</v>
      </c>
      <c r="I5001" s="174">
        <v>16</v>
      </c>
      <c r="J5001" s="147" t="s">
        <v>33</v>
      </c>
      <c r="K5001" s="175">
        <v>1530000</v>
      </c>
      <c r="L5001" s="535">
        <v>85</v>
      </c>
      <c r="M5001" s="144" t="s">
        <v>7753</v>
      </c>
      <c r="N5001" s="372"/>
      <c r="O5001" s="146" t="s">
        <v>2529</v>
      </c>
      <c r="P5001" s="146" t="s">
        <v>2529</v>
      </c>
      <c r="Q5001" s="146" t="s">
        <v>497</v>
      </c>
    </row>
    <row r="5002" spans="1:17" ht="25.5" x14ac:dyDescent="0.2">
      <c r="A5002" s="136" t="s">
        <v>7635</v>
      </c>
      <c r="B5002" s="137" t="s">
        <v>7743</v>
      </c>
      <c r="C5002" s="151" t="s">
        <v>7744</v>
      </c>
      <c r="D5002" s="164" t="s">
        <v>7745</v>
      </c>
      <c r="E5002" s="139" t="s">
        <v>776</v>
      </c>
      <c r="F5002" s="138" t="s">
        <v>1018</v>
      </c>
      <c r="G5002" s="146" t="s">
        <v>7751</v>
      </c>
      <c r="H5002" s="147" t="s">
        <v>7754</v>
      </c>
      <c r="I5002" s="174">
        <v>16</v>
      </c>
      <c r="J5002" s="147" t="s">
        <v>33</v>
      </c>
      <c r="K5002" s="175">
        <v>1320000</v>
      </c>
      <c r="L5002" s="535">
        <v>60</v>
      </c>
      <c r="M5002" s="144" t="s">
        <v>7753</v>
      </c>
      <c r="N5002" s="372"/>
      <c r="O5002" s="146" t="s">
        <v>2527</v>
      </c>
      <c r="P5002" s="146" t="s">
        <v>2527</v>
      </c>
      <c r="Q5002" s="146" t="s">
        <v>497</v>
      </c>
    </row>
    <row r="5003" spans="1:17" ht="25.5" x14ac:dyDescent="0.2">
      <c r="A5003" s="136" t="s">
        <v>7635</v>
      </c>
      <c r="B5003" s="137" t="s">
        <v>7743</v>
      </c>
      <c r="C5003" s="151" t="s">
        <v>7744</v>
      </c>
      <c r="D5003" s="164" t="s">
        <v>7745</v>
      </c>
      <c r="E5003" s="139" t="s">
        <v>776</v>
      </c>
      <c r="F5003" s="138" t="s">
        <v>1018</v>
      </c>
      <c r="G5003" s="146" t="s">
        <v>7755</v>
      </c>
      <c r="H5003" s="147" t="s">
        <v>7756</v>
      </c>
      <c r="I5003" s="174">
        <v>16</v>
      </c>
      <c r="J5003" s="147" t="s">
        <v>33</v>
      </c>
      <c r="K5003" s="175">
        <v>67250</v>
      </c>
      <c r="L5003" s="535">
        <v>20</v>
      </c>
      <c r="M5003" s="144" t="s">
        <v>2068</v>
      </c>
      <c r="N5003" s="372"/>
      <c r="O5003" s="146" t="s">
        <v>2527</v>
      </c>
      <c r="P5003" s="146" t="s">
        <v>2527</v>
      </c>
      <c r="Q5003" s="146" t="s">
        <v>497</v>
      </c>
    </row>
    <row r="5004" spans="1:17" ht="38.25" x14ac:dyDescent="0.2">
      <c r="A5004" s="136" t="s">
        <v>7635</v>
      </c>
      <c r="B5004" s="137" t="s">
        <v>7743</v>
      </c>
      <c r="C5004" s="151" t="s">
        <v>7744</v>
      </c>
      <c r="D5004" s="164" t="s">
        <v>7745</v>
      </c>
      <c r="E5004" s="139" t="s">
        <v>803</v>
      </c>
      <c r="F5004" s="138" t="s">
        <v>240</v>
      </c>
      <c r="G5004" s="146" t="s">
        <v>7757</v>
      </c>
      <c r="H5004" s="147" t="s">
        <v>7758</v>
      </c>
      <c r="I5004" s="174">
        <v>16</v>
      </c>
      <c r="J5004" s="147" t="s">
        <v>33</v>
      </c>
      <c r="K5004" s="175">
        <v>2330000</v>
      </c>
      <c r="L5004" s="535">
        <v>9</v>
      </c>
      <c r="M5004" s="144" t="s">
        <v>4794</v>
      </c>
      <c r="N5004" s="372"/>
      <c r="O5004" s="146" t="s">
        <v>2521</v>
      </c>
      <c r="P5004" s="146" t="s">
        <v>2521</v>
      </c>
      <c r="Q5004" s="146" t="s">
        <v>419</v>
      </c>
    </row>
    <row r="5005" spans="1:17" ht="38.25" x14ac:dyDescent="0.2">
      <c r="A5005" s="136" t="s">
        <v>7635</v>
      </c>
      <c r="B5005" s="137" t="s">
        <v>7743</v>
      </c>
      <c r="C5005" s="151" t="s">
        <v>7744</v>
      </c>
      <c r="D5005" s="164" t="s">
        <v>7745</v>
      </c>
      <c r="E5005" s="139" t="s">
        <v>803</v>
      </c>
      <c r="F5005" s="138" t="s">
        <v>240</v>
      </c>
      <c r="G5005" s="146" t="s">
        <v>7759</v>
      </c>
      <c r="H5005" s="147" t="s">
        <v>7760</v>
      </c>
      <c r="I5005" s="174">
        <v>16</v>
      </c>
      <c r="J5005" s="147" t="s">
        <v>33</v>
      </c>
      <c r="K5005" s="175">
        <v>350000</v>
      </c>
      <c r="L5005" s="535">
        <v>5</v>
      </c>
      <c r="M5005" s="144" t="s">
        <v>4794</v>
      </c>
      <c r="N5005" s="372"/>
      <c r="O5005" s="146" t="s">
        <v>2521</v>
      </c>
      <c r="P5005" s="146" t="s">
        <v>2521</v>
      </c>
      <c r="Q5005" s="146" t="s">
        <v>419</v>
      </c>
    </row>
    <row r="5006" spans="1:17" ht="38.25" x14ac:dyDescent="0.2">
      <c r="A5006" s="136" t="s">
        <v>7635</v>
      </c>
      <c r="B5006" s="137" t="s">
        <v>7743</v>
      </c>
      <c r="C5006" s="151" t="s">
        <v>7744</v>
      </c>
      <c r="D5006" s="164" t="s">
        <v>7745</v>
      </c>
      <c r="E5006" s="139" t="s">
        <v>803</v>
      </c>
      <c r="F5006" s="138" t="s">
        <v>240</v>
      </c>
      <c r="G5006" s="146" t="s">
        <v>7761</v>
      </c>
      <c r="H5006" s="147" t="s">
        <v>7762</v>
      </c>
      <c r="I5006" s="174">
        <v>16</v>
      </c>
      <c r="J5006" s="147" t="s">
        <v>33</v>
      </c>
      <c r="K5006" s="175">
        <v>320000</v>
      </c>
      <c r="L5006" s="535">
        <v>8</v>
      </c>
      <c r="M5006" s="144" t="s">
        <v>4794</v>
      </c>
      <c r="N5006" s="372"/>
      <c r="O5006" s="146" t="s">
        <v>2521</v>
      </c>
      <c r="P5006" s="146" t="s">
        <v>2521</v>
      </c>
      <c r="Q5006" s="146" t="s">
        <v>419</v>
      </c>
    </row>
    <row r="5007" spans="1:17" ht="25.5" x14ac:dyDescent="0.2">
      <c r="A5007" s="136" t="s">
        <v>7635</v>
      </c>
      <c r="B5007" s="137" t="s">
        <v>7743</v>
      </c>
      <c r="C5007" s="151" t="s">
        <v>7744</v>
      </c>
      <c r="D5007" s="164" t="s">
        <v>7745</v>
      </c>
      <c r="E5007" s="139" t="s">
        <v>812</v>
      </c>
      <c r="F5007" s="138" t="s">
        <v>262</v>
      </c>
      <c r="G5007" s="146">
        <v>47121702</v>
      </c>
      <c r="H5007" s="147" t="s">
        <v>7763</v>
      </c>
      <c r="I5007" s="174">
        <v>16</v>
      </c>
      <c r="J5007" s="147" t="s">
        <v>33</v>
      </c>
      <c r="K5007" s="175">
        <v>2200000</v>
      </c>
      <c r="L5007" s="535">
        <v>2</v>
      </c>
      <c r="M5007" s="144" t="s">
        <v>805</v>
      </c>
      <c r="N5007" s="372"/>
      <c r="O5007" s="146" t="s">
        <v>2527</v>
      </c>
      <c r="P5007" s="146" t="s">
        <v>2527</v>
      </c>
      <c r="Q5007" s="146" t="s">
        <v>497</v>
      </c>
    </row>
    <row r="5008" spans="1:17" ht="25.5" x14ac:dyDescent="0.2">
      <c r="A5008" s="136" t="s">
        <v>7635</v>
      </c>
      <c r="B5008" s="137" t="s">
        <v>7743</v>
      </c>
      <c r="C5008" s="151" t="s">
        <v>7744</v>
      </c>
      <c r="D5008" s="164" t="s">
        <v>7745</v>
      </c>
      <c r="E5008" s="139" t="s">
        <v>812</v>
      </c>
      <c r="F5008" s="138" t="s">
        <v>262</v>
      </c>
      <c r="G5008" s="146" t="s">
        <v>7764</v>
      </c>
      <c r="H5008" s="147" t="s">
        <v>7765</v>
      </c>
      <c r="I5008" s="174">
        <v>16</v>
      </c>
      <c r="J5008" s="147" t="s">
        <v>33</v>
      </c>
      <c r="K5008" s="175">
        <v>575000</v>
      </c>
      <c r="L5008" s="535">
        <v>50</v>
      </c>
      <c r="M5008" s="144" t="s">
        <v>7766</v>
      </c>
      <c r="N5008" s="372"/>
      <c r="O5008" s="146" t="s">
        <v>2527</v>
      </c>
      <c r="P5008" s="146" t="s">
        <v>2527</v>
      </c>
      <c r="Q5008" s="146" t="s">
        <v>497</v>
      </c>
    </row>
    <row r="5009" spans="1:17" ht="25.5" x14ac:dyDescent="0.2">
      <c r="A5009" s="136" t="s">
        <v>7635</v>
      </c>
      <c r="B5009" s="137" t="s">
        <v>7743</v>
      </c>
      <c r="C5009" s="151" t="s">
        <v>7744</v>
      </c>
      <c r="D5009" s="164" t="s">
        <v>7745</v>
      </c>
      <c r="E5009" s="139" t="s">
        <v>812</v>
      </c>
      <c r="F5009" s="138" t="s">
        <v>262</v>
      </c>
      <c r="G5009" s="146">
        <v>47121804</v>
      </c>
      <c r="H5009" s="147" t="s">
        <v>7767</v>
      </c>
      <c r="I5009" s="174">
        <v>16</v>
      </c>
      <c r="J5009" s="147" t="s">
        <v>33</v>
      </c>
      <c r="K5009" s="175">
        <v>165000</v>
      </c>
      <c r="L5009" s="535">
        <v>11</v>
      </c>
      <c r="M5009" s="144" t="s">
        <v>805</v>
      </c>
      <c r="N5009" s="372"/>
      <c r="O5009" s="146" t="s">
        <v>2527</v>
      </c>
      <c r="P5009" s="146" t="s">
        <v>2527</v>
      </c>
      <c r="Q5009" s="146" t="s">
        <v>497</v>
      </c>
    </row>
    <row r="5010" spans="1:17" ht="25.5" x14ac:dyDescent="0.2">
      <c r="A5010" s="136" t="s">
        <v>7635</v>
      </c>
      <c r="B5010" s="137" t="s">
        <v>7743</v>
      </c>
      <c r="C5010" s="151" t="s">
        <v>7744</v>
      </c>
      <c r="D5010" s="164" t="s">
        <v>7745</v>
      </c>
      <c r="E5010" s="139" t="s">
        <v>812</v>
      </c>
      <c r="F5010" s="138" t="s">
        <v>262</v>
      </c>
      <c r="G5010" s="146" t="s">
        <v>7768</v>
      </c>
      <c r="H5010" s="147" t="s">
        <v>7769</v>
      </c>
      <c r="I5010" s="174">
        <v>16</v>
      </c>
      <c r="J5010" s="147" t="s">
        <v>33</v>
      </c>
      <c r="K5010" s="175">
        <v>60000</v>
      </c>
      <c r="L5010" s="535">
        <v>24</v>
      </c>
      <c r="M5010" s="144" t="s">
        <v>805</v>
      </c>
      <c r="N5010" s="372"/>
      <c r="O5010" s="146" t="s">
        <v>2521</v>
      </c>
      <c r="P5010" s="146" t="s">
        <v>2521</v>
      </c>
      <c r="Q5010" s="146" t="s">
        <v>419</v>
      </c>
    </row>
    <row r="5011" spans="1:17" ht="38.25" x14ac:dyDescent="0.2">
      <c r="A5011" s="136" t="s">
        <v>7635</v>
      </c>
      <c r="B5011" s="137" t="s">
        <v>7743</v>
      </c>
      <c r="C5011" s="151" t="s">
        <v>7744</v>
      </c>
      <c r="D5011" s="164" t="s">
        <v>7745</v>
      </c>
      <c r="E5011" s="139" t="s">
        <v>858</v>
      </c>
      <c r="F5011" s="138" t="s">
        <v>363</v>
      </c>
      <c r="G5011" s="146">
        <v>83101804</v>
      </c>
      <c r="H5011" s="147" t="s">
        <v>363</v>
      </c>
      <c r="I5011" s="174">
        <v>10</v>
      </c>
      <c r="J5011" s="147" t="s">
        <v>33</v>
      </c>
      <c r="K5011" s="175">
        <v>31000000</v>
      </c>
      <c r="L5011" s="535">
        <v>12</v>
      </c>
      <c r="M5011" s="144" t="s">
        <v>765</v>
      </c>
      <c r="N5011" s="372"/>
      <c r="O5011" s="146" t="s">
        <v>2635</v>
      </c>
      <c r="P5011" s="146" t="s">
        <v>2635</v>
      </c>
      <c r="Q5011" s="146" t="s">
        <v>650</v>
      </c>
    </row>
    <row r="5012" spans="1:17" ht="102" x14ac:dyDescent="0.2">
      <c r="A5012" s="136" t="s">
        <v>7635</v>
      </c>
      <c r="B5012" s="137" t="s">
        <v>7743</v>
      </c>
      <c r="C5012" s="151" t="s">
        <v>7744</v>
      </c>
      <c r="D5012" s="164" t="s">
        <v>7745</v>
      </c>
      <c r="E5012" s="139" t="s">
        <v>874</v>
      </c>
      <c r="F5012" s="138" t="s">
        <v>371</v>
      </c>
      <c r="G5012" s="146">
        <v>72154055</v>
      </c>
      <c r="H5012" s="147" t="s">
        <v>7686</v>
      </c>
      <c r="I5012" s="174">
        <v>16</v>
      </c>
      <c r="J5012" s="147" t="s">
        <v>33</v>
      </c>
      <c r="K5012" s="175">
        <v>10000000</v>
      </c>
      <c r="L5012" s="535">
        <v>1</v>
      </c>
      <c r="M5012" s="144" t="s">
        <v>765</v>
      </c>
      <c r="N5012" s="372"/>
      <c r="O5012" s="146" t="s">
        <v>2518</v>
      </c>
      <c r="P5012" s="146" t="s">
        <v>2518</v>
      </c>
      <c r="Q5012" s="146" t="s">
        <v>497</v>
      </c>
    </row>
    <row r="5013" spans="1:17" ht="25.5" x14ac:dyDescent="0.2">
      <c r="A5013" s="136" t="s">
        <v>7635</v>
      </c>
      <c r="B5013" s="137" t="s">
        <v>7743</v>
      </c>
      <c r="C5013" s="151" t="s">
        <v>7744</v>
      </c>
      <c r="D5013" s="164" t="s">
        <v>7745</v>
      </c>
      <c r="E5013" s="139" t="s">
        <v>874</v>
      </c>
      <c r="F5013" s="138" t="s">
        <v>371</v>
      </c>
      <c r="G5013" s="146">
        <v>76111500</v>
      </c>
      <c r="H5013" s="147" t="s">
        <v>7688</v>
      </c>
      <c r="I5013" s="174">
        <v>16</v>
      </c>
      <c r="J5013" s="147" t="s">
        <v>33</v>
      </c>
      <c r="K5013" s="175">
        <v>58830029</v>
      </c>
      <c r="L5013" s="535">
        <v>5</v>
      </c>
      <c r="M5013" s="144" t="s">
        <v>765</v>
      </c>
      <c r="N5013" s="372"/>
      <c r="O5013" s="146" t="s">
        <v>2635</v>
      </c>
      <c r="P5013" s="146" t="s">
        <v>2635</v>
      </c>
      <c r="Q5013" s="146" t="s">
        <v>419</v>
      </c>
    </row>
    <row r="5014" spans="1:17" ht="25.5" x14ac:dyDescent="0.2">
      <c r="A5014" s="136" t="s">
        <v>7635</v>
      </c>
      <c r="B5014" s="137" t="s">
        <v>7743</v>
      </c>
      <c r="C5014" s="151" t="s">
        <v>7744</v>
      </c>
      <c r="D5014" s="164" t="s">
        <v>7745</v>
      </c>
      <c r="E5014" s="139" t="s">
        <v>874</v>
      </c>
      <c r="F5014" s="138" t="s">
        <v>371</v>
      </c>
      <c r="G5014" s="146">
        <v>76111500</v>
      </c>
      <c r="H5014" s="147" t="s">
        <v>7770</v>
      </c>
      <c r="I5014" s="174">
        <v>16</v>
      </c>
      <c r="J5014" s="147" t="s">
        <v>230</v>
      </c>
      <c r="K5014" s="175">
        <v>61169971</v>
      </c>
      <c r="L5014" s="536">
        <v>7</v>
      </c>
      <c r="M5014" s="144" t="s">
        <v>765</v>
      </c>
      <c r="N5014" s="372"/>
      <c r="O5014" s="146" t="s">
        <v>2651</v>
      </c>
      <c r="P5014" s="146" t="s">
        <v>2651</v>
      </c>
      <c r="Q5014" s="146" t="s">
        <v>419</v>
      </c>
    </row>
    <row r="5015" spans="1:17" ht="38.25" x14ac:dyDescent="0.2">
      <c r="A5015" s="136" t="s">
        <v>7635</v>
      </c>
      <c r="B5015" s="137" t="s">
        <v>7743</v>
      </c>
      <c r="C5015" s="151" t="s">
        <v>7744</v>
      </c>
      <c r="D5015" s="164" t="s">
        <v>7745</v>
      </c>
      <c r="E5015" s="139" t="s">
        <v>880</v>
      </c>
      <c r="F5015" s="138" t="s">
        <v>374</v>
      </c>
      <c r="G5015" s="146">
        <v>73152000</v>
      </c>
      <c r="H5015" s="147" t="s">
        <v>7771</v>
      </c>
      <c r="I5015" s="174">
        <v>16</v>
      </c>
      <c r="J5015" s="147" t="s">
        <v>33</v>
      </c>
      <c r="K5015" s="175">
        <v>2500000</v>
      </c>
      <c r="L5015" s="535">
        <v>1</v>
      </c>
      <c r="M5015" s="144" t="s">
        <v>765</v>
      </c>
      <c r="N5015" s="372"/>
      <c r="O5015" s="146" t="s">
        <v>2518</v>
      </c>
      <c r="P5015" s="146" t="s">
        <v>2518</v>
      </c>
      <c r="Q5015" s="146" t="s">
        <v>497</v>
      </c>
    </row>
    <row r="5016" spans="1:17" ht="51" x14ac:dyDescent="0.2">
      <c r="A5016" s="136" t="s">
        <v>7635</v>
      </c>
      <c r="B5016" s="137" t="s">
        <v>7743</v>
      </c>
      <c r="C5016" s="151" t="s">
        <v>7744</v>
      </c>
      <c r="D5016" s="164" t="s">
        <v>7745</v>
      </c>
      <c r="E5016" s="139" t="s">
        <v>936</v>
      </c>
      <c r="F5016" s="138" t="s">
        <v>397</v>
      </c>
      <c r="G5016" s="146">
        <v>76111501</v>
      </c>
      <c r="H5016" s="147" t="s">
        <v>7710</v>
      </c>
      <c r="I5016" s="174">
        <v>10</v>
      </c>
      <c r="J5016" s="147" t="s">
        <v>33</v>
      </c>
      <c r="K5016" s="175">
        <v>13000000</v>
      </c>
      <c r="L5016" s="176">
        <v>12</v>
      </c>
      <c r="M5016" s="144" t="s">
        <v>765</v>
      </c>
      <c r="N5016" s="372"/>
      <c r="O5016" s="146" t="s">
        <v>2635</v>
      </c>
      <c r="P5016" s="146" t="s">
        <v>2635</v>
      </c>
      <c r="Q5016" s="146" t="s">
        <v>650</v>
      </c>
    </row>
    <row r="5017" spans="1:17" ht="25.5" x14ac:dyDescent="0.2">
      <c r="A5017" s="136" t="s">
        <v>7635</v>
      </c>
      <c r="B5017" s="137" t="s">
        <v>7743</v>
      </c>
      <c r="C5017" s="151" t="s">
        <v>7744</v>
      </c>
      <c r="D5017" s="164" t="s">
        <v>7745</v>
      </c>
      <c r="E5017" s="139" t="s">
        <v>957</v>
      </c>
      <c r="F5017" s="138" t="s">
        <v>958</v>
      </c>
      <c r="G5017" s="146">
        <v>93161701</v>
      </c>
      <c r="H5017" s="147" t="s">
        <v>7712</v>
      </c>
      <c r="I5017" s="174">
        <v>10</v>
      </c>
      <c r="J5017" s="147" t="s">
        <v>33</v>
      </c>
      <c r="K5017" s="175">
        <v>2500000</v>
      </c>
      <c r="L5017" s="176">
        <v>12</v>
      </c>
      <c r="M5017" s="144" t="s">
        <v>765</v>
      </c>
      <c r="N5017" s="372"/>
      <c r="O5017" s="146" t="s">
        <v>2635</v>
      </c>
      <c r="P5017" s="146" t="s">
        <v>2635</v>
      </c>
      <c r="Q5017" s="146" t="s">
        <v>650</v>
      </c>
    </row>
    <row r="5018" spans="1:17" ht="38.25" x14ac:dyDescent="0.2">
      <c r="A5018" s="136" t="s">
        <v>7635</v>
      </c>
      <c r="B5018" s="137" t="s">
        <v>7772</v>
      </c>
      <c r="C5018" s="151" t="s">
        <v>7773</v>
      </c>
      <c r="D5018" s="164" t="s">
        <v>7774</v>
      </c>
      <c r="E5018" s="139" t="s">
        <v>776</v>
      </c>
      <c r="F5018" s="138" t="s">
        <v>1018</v>
      </c>
      <c r="G5018" s="146">
        <v>55101524</v>
      </c>
      <c r="H5018" s="147" t="s">
        <v>7746</v>
      </c>
      <c r="I5018" s="174">
        <v>16</v>
      </c>
      <c r="J5018" s="147" t="s">
        <v>33</v>
      </c>
      <c r="K5018" s="175">
        <v>301500</v>
      </c>
      <c r="L5018" s="176">
        <v>6</v>
      </c>
      <c r="M5018" s="144" t="s">
        <v>805</v>
      </c>
      <c r="N5018" s="372"/>
      <c r="O5018" s="177" t="s">
        <v>2529</v>
      </c>
      <c r="P5018" s="177" t="s">
        <v>2529</v>
      </c>
      <c r="Q5018" s="146" t="s">
        <v>497</v>
      </c>
    </row>
    <row r="5019" spans="1:17" ht="38.25" x14ac:dyDescent="0.2">
      <c r="A5019" s="136" t="s">
        <v>7635</v>
      </c>
      <c r="B5019" s="137" t="s">
        <v>7772</v>
      </c>
      <c r="C5019" s="151" t="s">
        <v>7773</v>
      </c>
      <c r="D5019" s="164" t="s">
        <v>7774</v>
      </c>
      <c r="E5019" s="139" t="s">
        <v>776</v>
      </c>
      <c r="F5019" s="138" t="s">
        <v>1018</v>
      </c>
      <c r="G5019" s="146" t="s">
        <v>7775</v>
      </c>
      <c r="H5019" s="147" t="s">
        <v>7776</v>
      </c>
      <c r="I5019" s="174">
        <v>16</v>
      </c>
      <c r="J5019" s="147" t="s">
        <v>33</v>
      </c>
      <c r="K5019" s="175">
        <v>1077500</v>
      </c>
      <c r="L5019" s="176">
        <v>431</v>
      </c>
      <c r="M5019" s="144" t="s">
        <v>7748</v>
      </c>
      <c r="N5019" s="372"/>
      <c r="O5019" s="177" t="s">
        <v>2527</v>
      </c>
      <c r="P5019" s="177" t="s">
        <v>2527</v>
      </c>
      <c r="Q5019" s="146" t="s">
        <v>497</v>
      </c>
    </row>
    <row r="5020" spans="1:17" ht="38.25" x14ac:dyDescent="0.2">
      <c r="A5020" s="136" t="s">
        <v>7635</v>
      </c>
      <c r="B5020" s="137" t="s">
        <v>7772</v>
      </c>
      <c r="C5020" s="151" t="s">
        <v>7773</v>
      </c>
      <c r="D5020" s="164" t="s">
        <v>7774</v>
      </c>
      <c r="E5020" s="139" t="s">
        <v>776</v>
      </c>
      <c r="F5020" s="138" t="s">
        <v>1018</v>
      </c>
      <c r="G5020" s="146" t="s">
        <v>7777</v>
      </c>
      <c r="H5020" s="147" t="s">
        <v>7778</v>
      </c>
      <c r="I5020" s="174">
        <v>16</v>
      </c>
      <c r="J5020" s="147" t="s">
        <v>33</v>
      </c>
      <c r="K5020" s="175">
        <v>585000</v>
      </c>
      <c r="L5020" s="176">
        <v>39</v>
      </c>
      <c r="M5020" s="144" t="s">
        <v>7748</v>
      </c>
      <c r="N5020" s="372"/>
      <c r="O5020" s="177" t="s">
        <v>2527</v>
      </c>
      <c r="P5020" s="177" t="s">
        <v>2527</v>
      </c>
      <c r="Q5020" s="146" t="s">
        <v>497</v>
      </c>
    </row>
    <row r="5021" spans="1:17" ht="38.25" x14ac:dyDescent="0.2">
      <c r="A5021" s="136" t="s">
        <v>7635</v>
      </c>
      <c r="B5021" s="137" t="s">
        <v>7772</v>
      </c>
      <c r="C5021" s="151" t="s">
        <v>7773</v>
      </c>
      <c r="D5021" s="164" t="s">
        <v>7774</v>
      </c>
      <c r="E5021" s="139" t="s">
        <v>776</v>
      </c>
      <c r="F5021" s="138" t="s">
        <v>1018</v>
      </c>
      <c r="G5021" s="146" t="s">
        <v>7755</v>
      </c>
      <c r="H5021" s="147" t="s">
        <v>7756</v>
      </c>
      <c r="I5021" s="174">
        <v>16</v>
      </c>
      <c r="J5021" s="147" t="s">
        <v>33</v>
      </c>
      <c r="K5021" s="175">
        <v>36000</v>
      </c>
      <c r="L5021" s="176">
        <v>12</v>
      </c>
      <c r="M5021" s="144" t="s">
        <v>2068</v>
      </c>
      <c r="N5021" s="372"/>
      <c r="O5021" s="177" t="s">
        <v>2527</v>
      </c>
      <c r="P5021" s="177" t="s">
        <v>2527</v>
      </c>
      <c r="Q5021" s="146" t="s">
        <v>497</v>
      </c>
    </row>
    <row r="5022" spans="1:17" ht="38.25" x14ac:dyDescent="0.2">
      <c r="A5022" s="136" t="s">
        <v>7635</v>
      </c>
      <c r="B5022" s="137" t="s">
        <v>7772</v>
      </c>
      <c r="C5022" s="151" t="s">
        <v>7773</v>
      </c>
      <c r="D5022" s="164" t="s">
        <v>7774</v>
      </c>
      <c r="E5022" s="139" t="s">
        <v>803</v>
      </c>
      <c r="F5022" s="138" t="s">
        <v>240</v>
      </c>
      <c r="G5022" s="146">
        <v>12141901</v>
      </c>
      <c r="H5022" s="147" t="s">
        <v>7779</v>
      </c>
      <c r="I5022" s="174">
        <v>16</v>
      </c>
      <c r="J5022" s="147" t="s">
        <v>33</v>
      </c>
      <c r="K5022" s="175">
        <v>4000000</v>
      </c>
      <c r="L5022" s="176">
        <v>4</v>
      </c>
      <c r="M5022" s="144" t="s">
        <v>791</v>
      </c>
      <c r="N5022" s="372"/>
      <c r="O5022" s="177" t="s">
        <v>2700</v>
      </c>
      <c r="P5022" s="177" t="s">
        <v>2700</v>
      </c>
      <c r="Q5022" s="146" t="s">
        <v>497</v>
      </c>
    </row>
    <row r="5023" spans="1:17" ht="38.25" x14ac:dyDescent="0.2">
      <c r="A5023" s="136" t="s">
        <v>7635</v>
      </c>
      <c r="B5023" s="137" t="s">
        <v>7772</v>
      </c>
      <c r="C5023" s="151" t="s">
        <v>7773</v>
      </c>
      <c r="D5023" s="164" t="s">
        <v>7774</v>
      </c>
      <c r="E5023" s="139" t="s">
        <v>803</v>
      </c>
      <c r="F5023" s="138" t="s">
        <v>240</v>
      </c>
      <c r="G5023" s="146">
        <v>12141901</v>
      </c>
      <c r="H5023" s="147" t="s">
        <v>7780</v>
      </c>
      <c r="I5023" s="174">
        <v>16</v>
      </c>
      <c r="J5023" s="147" t="s">
        <v>33</v>
      </c>
      <c r="K5023" s="175">
        <v>1700000</v>
      </c>
      <c r="L5023" s="176">
        <v>100</v>
      </c>
      <c r="M5023" s="144" t="s">
        <v>3317</v>
      </c>
      <c r="N5023" s="372"/>
      <c r="O5023" s="177" t="s">
        <v>2700</v>
      </c>
      <c r="P5023" s="177" t="s">
        <v>2700</v>
      </c>
      <c r="Q5023" s="146" t="s">
        <v>497</v>
      </c>
    </row>
    <row r="5024" spans="1:17" ht="38.25" x14ac:dyDescent="0.2">
      <c r="A5024" s="136" t="s">
        <v>7635</v>
      </c>
      <c r="B5024" s="137" t="s">
        <v>7772</v>
      </c>
      <c r="C5024" s="151" t="s">
        <v>7773</v>
      </c>
      <c r="D5024" s="164" t="s">
        <v>7774</v>
      </c>
      <c r="E5024" s="139" t="s">
        <v>803</v>
      </c>
      <c r="F5024" s="138" t="s">
        <v>240</v>
      </c>
      <c r="G5024" s="146">
        <v>47101608</v>
      </c>
      <c r="H5024" s="147" t="s">
        <v>7781</v>
      </c>
      <c r="I5024" s="174">
        <v>16</v>
      </c>
      <c r="J5024" s="147" t="s">
        <v>33</v>
      </c>
      <c r="K5024" s="175">
        <v>382500</v>
      </c>
      <c r="L5024" s="176">
        <v>15</v>
      </c>
      <c r="M5024" s="144" t="s">
        <v>4794</v>
      </c>
      <c r="N5024" s="372"/>
      <c r="O5024" s="177" t="s">
        <v>2700</v>
      </c>
      <c r="P5024" s="177" t="s">
        <v>2700</v>
      </c>
      <c r="Q5024" s="146" t="s">
        <v>497</v>
      </c>
    </row>
    <row r="5025" spans="1:17" ht="38.25" x14ac:dyDescent="0.2">
      <c r="A5025" s="136" t="s">
        <v>7635</v>
      </c>
      <c r="B5025" s="137" t="s">
        <v>7772</v>
      </c>
      <c r="C5025" s="151" t="s">
        <v>7773</v>
      </c>
      <c r="D5025" s="164" t="s">
        <v>7774</v>
      </c>
      <c r="E5025" s="139" t="s">
        <v>803</v>
      </c>
      <c r="F5025" s="138" t="s">
        <v>240</v>
      </c>
      <c r="G5025" s="146">
        <v>47101601</v>
      </c>
      <c r="H5025" s="147" t="s">
        <v>7782</v>
      </c>
      <c r="I5025" s="174">
        <v>16</v>
      </c>
      <c r="J5025" s="147" t="s">
        <v>33</v>
      </c>
      <c r="K5025" s="175">
        <v>287500</v>
      </c>
      <c r="L5025" s="176">
        <v>5</v>
      </c>
      <c r="M5025" s="144" t="s">
        <v>4794</v>
      </c>
      <c r="N5025" s="372"/>
      <c r="O5025" s="177" t="s">
        <v>2700</v>
      </c>
      <c r="P5025" s="177" t="s">
        <v>2700</v>
      </c>
      <c r="Q5025" s="146" t="s">
        <v>497</v>
      </c>
    </row>
    <row r="5026" spans="1:17" ht="38.25" x14ac:dyDescent="0.2">
      <c r="A5026" s="136" t="s">
        <v>7635</v>
      </c>
      <c r="B5026" s="137" t="s">
        <v>7772</v>
      </c>
      <c r="C5026" s="151" t="s">
        <v>7773</v>
      </c>
      <c r="D5026" s="164" t="s">
        <v>7774</v>
      </c>
      <c r="E5026" s="139" t="s">
        <v>803</v>
      </c>
      <c r="F5026" s="138" t="s">
        <v>240</v>
      </c>
      <c r="G5026" s="146">
        <v>41104201</v>
      </c>
      <c r="H5026" s="147" t="s">
        <v>7783</v>
      </c>
      <c r="I5026" s="174">
        <v>16</v>
      </c>
      <c r="J5026" s="147" t="s">
        <v>33</v>
      </c>
      <c r="K5026" s="175">
        <v>130000</v>
      </c>
      <c r="L5026" s="176">
        <v>4</v>
      </c>
      <c r="M5026" s="144" t="s">
        <v>7784</v>
      </c>
      <c r="N5026" s="372"/>
      <c r="O5026" s="177" t="s">
        <v>2700</v>
      </c>
      <c r="P5026" s="177" t="s">
        <v>2700</v>
      </c>
      <c r="Q5026" s="146" t="s">
        <v>497</v>
      </c>
    </row>
    <row r="5027" spans="1:17" ht="38.25" x14ac:dyDescent="0.2">
      <c r="A5027" s="136" t="s">
        <v>7635</v>
      </c>
      <c r="B5027" s="137" t="s">
        <v>7772</v>
      </c>
      <c r="C5027" s="151" t="s">
        <v>7773</v>
      </c>
      <c r="D5027" s="164" t="s">
        <v>7774</v>
      </c>
      <c r="E5027" s="139" t="s">
        <v>812</v>
      </c>
      <c r="F5027" s="138" t="s">
        <v>262</v>
      </c>
      <c r="G5027" s="146">
        <v>40142008</v>
      </c>
      <c r="H5027" s="147" t="s">
        <v>7785</v>
      </c>
      <c r="I5027" s="174">
        <v>16</v>
      </c>
      <c r="J5027" s="147" t="s">
        <v>33</v>
      </c>
      <c r="K5027" s="175">
        <v>360000</v>
      </c>
      <c r="L5027" s="176">
        <v>3</v>
      </c>
      <c r="M5027" s="144" t="s">
        <v>805</v>
      </c>
      <c r="N5027" s="372"/>
      <c r="O5027" s="177" t="s">
        <v>2521</v>
      </c>
      <c r="P5027" s="177" t="s">
        <v>2521</v>
      </c>
      <c r="Q5027" s="146" t="s">
        <v>419</v>
      </c>
    </row>
    <row r="5028" spans="1:17" ht="38.25" x14ac:dyDescent="0.2">
      <c r="A5028" s="136" t="s">
        <v>7635</v>
      </c>
      <c r="B5028" s="137" t="s">
        <v>7772</v>
      </c>
      <c r="C5028" s="151" t="s">
        <v>7773</v>
      </c>
      <c r="D5028" s="164" t="s">
        <v>7774</v>
      </c>
      <c r="E5028" s="139" t="s">
        <v>812</v>
      </c>
      <c r="F5028" s="138" t="s">
        <v>262</v>
      </c>
      <c r="G5028" s="146" t="s">
        <v>7786</v>
      </c>
      <c r="H5028" s="147" t="s">
        <v>7787</v>
      </c>
      <c r="I5028" s="174">
        <v>16</v>
      </c>
      <c r="J5028" s="147" t="s">
        <v>33</v>
      </c>
      <c r="K5028" s="175">
        <v>600000</v>
      </c>
      <c r="L5028" s="176">
        <v>30</v>
      </c>
      <c r="M5028" s="144" t="s">
        <v>805</v>
      </c>
      <c r="N5028" s="372"/>
      <c r="O5028" s="177" t="s">
        <v>2527</v>
      </c>
      <c r="P5028" s="177" t="s">
        <v>2527</v>
      </c>
      <c r="Q5028" s="146" t="s">
        <v>497</v>
      </c>
    </row>
    <row r="5029" spans="1:17" ht="38.25" x14ac:dyDescent="0.2">
      <c r="A5029" s="136" t="s">
        <v>7635</v>
      </c>
      <c r="B5029" s="137" t="s">
        <v>7772</v>
      </c>
      <c r="C5029" s="151" t="s">
        <v>7773</v>
      </c>
      <c r="D5029" s="164" t="s">
        <v>7774</v>
      </c>
      <c r="E5029" s="139" t="s">
        <v>812</v>
      </c>
      <c r="F5029" s="138" t="s">
        <v>262</v>
      </c>
      <c r="G5029" s="146">
        <v>47121804</v>
      </c>
      <c r="H5029" s="147" t="s">
        <v>7788</v>
      </c>
      <c r="I5029" s="174">
        <v>16</v>
      </c>
      <c r="J5029" s="147" t="s">
        <v>33</v>
      </c>
      <c r="K5029" s="175">
        <v>400000</v>
      </c>
      <c r="L5029" s="176">
        <v>20</v>
      </c>
      <c r="M5029" s="144" t="s">
        <v>805</v>
      </c>
      <c r="N5029" s="372"/>
      <c r="O5029" s="177" t="s">
        <v>2527</v>
      </c>
      <c r="P5029" s="177" t="s">
        <v>2527</v>
      </c>
      <c r="Q5029" s="146" t="s">
        <v>497</v>
      </c>
    </row>
    <row r="5030" spans="1:17" ht="38.25" x14ac:dyDescent="0.2">
      <c r="A5030" s="136" t="s">
        <v>7635</v>
      </c>
      <c r="B5030" s="137" t="s">
        <v>7772</v>
      </c>
      <c r="C5030" s="151" t="s">
        <v>7773</v>
      </c>
      <c r="D5030" s="164" t="s">
        <v>7774</v>
      </c>
      <c r="E5030" s="139" t="s">
        <v>812</v>
      </c>
      <c r="F5030" s="138" t="s">
        <v>262</v>
      </c>
      <c r="G5030" s="146" t="s">
        <v>7789</v>
      </c>
      <c r="H5030" s="147" t="s">
        <v>7790</v>
      </c>
      <c r="I5030" s="174">
        <v>16</v>
      </c>
      <c r="J5030" s="147" t="s">
        <v>33</v>
      </c>
      <c r="K5030" s="175">
        <v>880000</v>
      </c>
      <c r="L5030" s="176">
        <v>8</v>
      </c>
      <c r="M5030" s="144" t="s">
        <v>805</v>
      </c>
      <c r="N5030" s="372"/>
      <c r="O5030" s="177" t="s">
        <v>2521</v>
      </c>
      <c r="P5030" s="177" t="s">
        <v>2521</v>
      </c>
      <c r="Q5030" s="146" t="s">
        <v>419</v>
      </c>
    </row>
    <row r="5031" spans="1:17" ht="38.25" x14ac:dyDescent="0.2">
      <c r="A5031" s="136" t="s">
        <v>7635</v>
      </c>
      <c r="B5031" s="137" t="s">
        <v>7772</v>
      </c>
      <c r="C5031" s="151" t="s">
        <v>7773</v>
      </c>
      <c r="D5031" s="164" t="s">
        <v>7774</v>
      </c>
      <c r="E5031" s="139" t="s">
        <v>812</v>
      </c>
      <c r="F5031" s="138" t="s">
        <v>262</v>
      </c>
      <c r="G5031" s="146">
        <v>47121702</v>
      </c>
      <c r="H5031" s="147" t="s">
        <v>7763</v>
      </c>
      <c r="I5031" s="174">
        <v>16</v>
      </c>
      <c r="J5031" s="147" t="s">
        <v>33</v>
      </c>
      <c r="K5031" s="175">
        <v>1100000</v>
      </c>
      <c r="L5031" s="176">
        <v>1</v>
      </c>
      <c r="M5031" s="144" t="s">
        <v>805</v>
      </c>
      <c r="N5031" s="372"/>
      <c r="O5031" s="177" t="s">
        <v>2527</v>
      </c>
      <c r="P5031" s="177" t="s">
        <v>2527</v>
      </c>
      <c r="Q5031" s="146" t="s">
        <v>497</v>
      </c>
    </row>
    <row r="5032" spans="1:17" ht="38.25" x14ac:dyDescent="0.2">
      <c r="A5032" s="136" t="s">
        <v>7635</v>
      </c>
      <c r="B5032" s="137" t="s">
        <v>7772</v>
      </c>
      <c r="C5032" s="151" t="s">
        <v>7773</v>
      </c>
      <c r="D5032" s="164" t="s">
        <v>7774</v>
      </c>
      <c r="E5032" s="139" t="s">
        <v>812</v>
      </c>
      <c r="F5032" s="138" t="s">
        <v>262</v>
      </c>
      <c r="G5032" s="146">
        <v>46181500</v>
      </c>
      <c r="H5032" s="147" t="s">
        <v>7767</v>
      </c>
      <c r="I5032" s="174">
        <v>16</v>
      </c>
      <c r="J5032" s="147" t="s">
        <v>33</v>
      </c>
      <c r="K5032" s="175">
        <v>360000</v>
      </c>
      <c r="L5032" s="176">
        <v>24</v>
      </c>
      <c r="M5032" s="144" t="s">
        <v>805</v>
      </c>
      <c r="N5032" s="372"/>
      <c r="O5032" s="177" t="s">
        <v>2527</v>
      </c>
      <c r="P5032" s="177" t="s">
        <v>2527</v>
      </c>
      <c r="Q5032" s="146" t="s">
        <v>497</v>
      </c>
    </row>
    <row r="5033" spans="1:17" ht="38.25" x14ac:dyDescent="0.2">
      <c r="A5033" s="136" t="s">
        <v>7635</v>
      </c>
      <c r="B5033" s="137" t="s">
        <v>7772</v>
      </c>
      <c r="C5033" s="151" t="s">
        <v>7773</v>
      </c>
      <c r="D5033" s="164" t="s">
        <v>7774</v>
      </c>
      <c r="E5033" s="139" t="s">
        <v>812</v>
      </c>
      <c r="F5033" s="138" t="s">
        <v>262</v>
      </c>
      <c r="G5033" s="146">
        <v>46181500</v>
      </c>
      <c r="H5033" s="147" t="s">
        <v>7791</v>
      </c>
      <c r="I5033" s="174">
        <v>16</v>
      </c>
      <c r="J5033" s="147" t="s">
        <v>33</v>
      </c>
      <c r="K5033" s="175">
        <v>300000</v>
      </c>
      <c r="L5033" s="176">
        <v>60</v>
      </c>
      <c r="M5033" s="144" t="s">
        <v>805</v>
      </c>
      <c r="N5033" s="372"/>
      <c r="O5033" s="177" t="s">
        <v>2527</v>
      </c>
      <c r="P5033" s="177" t="s">
        <v>2527</v>
      </c>
      <c r="Q5033" s="146" t="s">
        <v>497</v>
      </c>
    </row>
    <row r="5034" spans="1:17" ht="38.25" x14ac:dyDescent="0.2">
      <c r="A5034" s="136" t="s">
        <v>7635</v>
      </c>
      <c r="B5034" s="137" t="s">
        <v>7772</v>
      </c>
      <c r="C5034" s="151" t="s">
        <v>7773</v>
      </c>
      <c r="D5034" s="164" t="s">
        <v>7774</v>
      </c>
      <c r="E5034" s="139" t="s">
        <v>858</v>
      </c>
      <c r="F5034" s="147" t="s">
        <v>363</v>
      </c>
      <c r="G5034" s="146">
        <v>83101804</v>
      </c>
      <c r="H5034" s="147" t="s">
        <v>363</v>
      </c>
      <c r="I5034" s="174">
        <v>10</v>
      </c>
      <c r="J5034" s="147" t="s">
        <v>33</v>
      </c>
      <c r="K5034" s="175">
        <v>116280708</v>
      </c>
      <c r="L5034" s="176">
        <v>12</v>
      </c>
      <c r="M5034" s="144" t="s">
        <v>765</v>
      </c>
      <c r="N5034" s="372"/>
      <c r="O5034" s="177" t="s">
        <v>2635</v>
      </c>
      <c r="P5034" s="177" t="s">
        <v>2635</v>
      </c>
      <c r="Q5034" s="146" t="s">
        <v>650</v>
      </c>
    </row>
    <row r="5035" spans="1:17" ht="102" x14ac:dyDescent="0.2">
      <c r="A5035" s="136" t="s">
        <v>7635</v>
      </c>
      <c r="B5035" s="137" t="s">
        <v>7772</v>
      </c>
      <c r="C5035" s="151" t="s">
        <v>7773</v>
      </c>
      <c r="D5035" s="164" t="s">
        <v>7774</v>
      </c>
      <c r="E5035" s="139" t="s">
        <v>869</v>
      </c>
      <c r="F5035" s="138" t="s">
        <v>1273</v>
      </c>
      <c r="G5035" s="146">
        <v>71121903</v>
      </c>
      <c r="H5035" s="147" t="s">
        <v>7685</v>
      </c>
      <c r="I5035" s="174">
        <v>16</v>
      </c>
      <c r="J5035" s="147" t="s">
        <v>33</v>
      </c>
      <c r="K5035" s="175">
        <v>3000000</v>
      </c>
      <c r="L5035" s="176">
        <v>1</v>
      </c>
      <c r="M5035" s="144" t="s">
        <v>765</v>
      </c>
      <c r="N5035" s="372"/>
      <c r="O5035" s="177" t="s">
        <v>2518</v>
      </c>
      <c r="P5035" s="177" t="s">
        <v>2518</v>
      </c>
      <c r="Q5035" s="146" t="s">
        <v>497</v>
      </c>
    </row>
    <row r="5036" spans="1:17" ht="102" x14ac:dyDescent="0.2">
      <c r="A5036" s="136" t="s">
        <v>7635</v>
      </c>
      <c r="B5036" s="137" t="s">
        <v>7772</v>
      </c>
      <c r="C5036" s="151" t="s">
        <v>7773</v>
      </c>
      <c r="D5036" s="164" t="s">
        <v>7774</v>
      </c>
      <c r="E5036" s="139" t="s">
        <v>874</v>
      </c>
      <c r="F5036" s="138" t="s">
        <v>371</v>
      </c>
      <c r="G5036" s="146">
        <v>72154055</v>
      </c>
      <c r="H5036" s="147" t="s">
        <v>7686</v>
      </c>
      <c r="I5036" s="174">
        <v>16</v>
      </c>
      <c r="J5036" s="147" t="s">
        <v>33</v>
      </c>
      <c r="K5036" s="175">
        <v>4000000</v>
      </c>
      <c r="L5036" s="176">
        <v>1</v>
      </c>
      <c r="M5036" s="144" t="s">
        <v>765</v>
      </c>
      <c r="N5036" s="372"/>
      <c r="O5036" s="177" t="s">
        <v>2518</v>
      </c>
      <c r="P5036" s="177" t="s">
        <v>2518</v>
      </c>
      <c r="Q5036" s="146" t="s">
        <v>497</v>
      </c>
    </row>
    <row r="5037" spans="1:17" ht="38.25" x14ac:dyDescent="0.2">
      <c r="A5037" s="136" t="s">
        <v>7635</v>
      </c>
      <c r="B5037" s="137" t="s">
        <v>7772</v>
      </c>
      <c r="C5037" s="151" t="s">
        <v>7773</v>
      </c>
      <c r="D5037" s="164" t="s">
        <v>7774</v>
      </c>
      <c r="E5037" s="139" t="s">
        <v>874</v>
      </c>
      <c r="F5037" s="138" t="s">
        <v>371</v>
      </c>
      <c r="G5037" s="146">
        <v>76111500</v>
      </c>
      <c r="H5037" s="147" t="s">
        <v>7688</v>
      </c>
      <c r="I5037" s="174">
        <v>16</v>
      </c>
      <c r="J5037" s="147" t="s">
        <v>33</v>
      </c>
      <c r="K5037" s="175">
        <v>104334137</v>
      </c>
      <c r="L5037" s="176">
        <v>5</v>
      </c>
      <c r="M5037" s="144" t="s">
        <v>765</v>
      </c>
      <c r="N5037" s="372"/>
      <c r="O5037" s="177" t="s">
        <v>2635</v>
      </c>
      <c r="P5037" s="177" t="s">
        <v>2635</v>
      </c>
      <c r="Q5037" s="146" t="s">
        <v>419</v>
      </c>
    </row>
    <row r="5038" spans="1:17" ht="38.25" x14ac:dyDescent="0.2">
      <c r="A5038" s="136" t="s">
        <v>7635</v>
      </c>
      <c r="B5038" s="137" t="s">
        <v>7772</v>
      </c>
      <c r="C5038" s="151" t="s">
        <v>7773</v>
      </c>
      <c r="D5038" s="164" t="s">
        <v>7774</v>
      </c>
      <c r="E5038" s="139" t="s">
        <v>874</v>
      </c>
      <c r="F5038" s="138" t="s">
        <v>371</v>
      </c>
      <c r="G5038" s="146">
        <v>76111500</v>
      </c>
      <c r="H5038" s="147" t="s">
        <v>7770</v>
      </c>
      <c r="I5038" s="174">
        <v>16</v>
      </c>
      <c r="J5038" s="147" t="s">
        <v>230</v>
      </c>
      <c r="K5038" s="175">
        <v>115665863</v>
      </c>
      <c r="L5038" s="176">
        <v>7</v>
      </c>
      <c r="M5038" s="144" t="s">
        <v>765</v>
      </c>
      <c r="N5038" s="372"/>
      <c r="O5038" s="177" t="s">
        <v>2651</v>
      </c>
      <c r="P5038" s="177" t="s">
        <v>2651</v>
      </c>
      <c r="Q5038" s="146" t="s">
        <v>419</v>
      </c>
    </row>
    <row r="5039" spans="1:17" ht="38.25" x14ac:dyDescent="0.2">
      <c r="A5039" s="136" t="s">
        <v>7635</v>
      </c>
      <c r="B5039" s="137" t="s">
        <v>7772</v>
      </c>
      <c r="C5039" s="151" t="s">
        <v>7773</v>
      </c>
      <c r="D5039" s="164" t="s">
        <v>7774</v>
      </c>
      <c r="E5039" s="139" t="s">
        <v>874</v>
      </c>
      <c r="F5039" s="138" t="s">
        <v>371</v>
      </c>
      <c r="G5039" s="146">
        <v>70111703</v>
      </c>
      <c r="H5039" s="147" t="s">
        <v>7792</v>
      </c>
      <c r="I5039" s="174">
        <v>16</v>
      </c>
      <c r="J5039" s="147" t="s">
        <v>33</v>
      </c>
      <c r="K5039" s="175">
        <v>6000000</v>
      </c>
      <c r="L5039" s="176">
        <v>1</v>
      </c>
      <c r="M5039" s="144" t="s">
        <v>765</v>
      </c>
      <c r="N5039" s="372"/>
      <c r="O5039" s="177" t="s">
        <v>2700</v>
      </c>
      <c r="P5039" s="177" t="s">
        <v>2700</v>
      </c>
      <c r="Q5039" s="146" t="s">
        <v>497</v>
      </c>
    </row>
    <row r="5040" spans="1:17" ht="38.25" x14ac:dyDescent="0.2">
      <c r="A5040" s="136" t="s">
        <v>7635</v>
      </c>
      <c r="B5040" s="137" t="s">
        <v>7772</v>
      </c>
      <c r="C5040" s="151" t="s">
        <v>7773</v>
      </c>
      <c r="D5040" s="164" t="s">
        <v>7774</v>
      </c>
      <c r="E5040" s="139" t="s">
        <v>936</v>
      </c>
      <c r="F5040" s="147" t="s">
        <v>7710</v>
      </c>
      <c r="G5040" s="146">
        <v>76111501</v>
      </c>
      <c r="H5040" s="147" t="s">
        <v>7710</v>
      </c>
      <c r="I5040" s="174">
        <v>10</v>
      </c>
      <c r="J5040" s="147" t="s">
        <v>33</v>
      </c>
      <c r="K5040" s="175">
        <v>13000000</v>
      </c>
      <c r="L5040" s="176"/>
      <c r="M5040" s="144" t="s">
        <v>765</v>
      </c>
      <c r="N5040" s="372"/>
      <c r="O5040" s="177" t="s">
        <v>2635</v>
      </c>
      <c r="P5040" s="177" t="s">
        <v>2635</v>
      </c>
      <c r="Q5040" s="146" t="s">
        <v>650</v>
      </c>
    </row>
    <row r="5041" spans="1:17" ht="102" x14ac:dyDescent="0.2">
      <c r="A5041" s="136" t="s">
        <v>7635</v>
      </c>
      <c r="B5041" s="137" t="s">
        <v>7772</v>
      </c>
      <c r="C5041" s="151" t="s">
        <v>7773</v>
      </c>
      <c r="D5041" s="164" t="s">
        <v>7774</v>
      </c>
      <c r="E5041" s="139" t="s">
        <v>942</v>
      </c>
      <c r="F5041" s="138" t="s">
        <v>1045</v>
      </c>
      <c r="G5041" s="146">
        <v>86101810</v>
      </c>
      <c r="H5041" s="147" t="s">
        <v>7741</v>
      </c>
      <c r="I5041" s="174">
        <v>16</v>
      </c>
      <c r="J5041" s="147" t="s">
        <v>33</v>
      </c>
      <c r="K5041" s="175">
        <v>25000000</v>
      </c>
      <c r="L5041" s="176">
        <v>1</v>
      </c>
      <c r="M5041" s="144" t="s">
        <v>765</v>
      </c>
      <c r="N5041" s="372"/>
      <c r="O5041" s="177" t="s">
        <v>2529</v>
      </c>
      <c r="P5041" s="177" t="s">
        <v>2529</v>
      </c>
      <c r="Q5041" s="146" t="s">
        <v>7654</v>
      </c>
    </row>
    <row r="5042" spans="1:17" ht="38.25" x14ac:dyDescent="0.2">
      <c r="A5042" s="136" t="s">
        <v>7635</v>
      </c>
      <c r="B5042" s="137" t="s">
        <v>7772</v>
      </c>
      <c r="C5042" s="151" t="s">
        <v>7773</v>
      </c>
      <c r="D5042" s="164" t="s">
        <v>7774</v>
      </c>
      <c r="E5042" s="139" t="s">
        <v>952</v>
      </c>
      <c r="F5042" s="147" t="s">
        <v>409</v>
      </c>
      <c r="G5042" s="146">
        <v>93161701</v>
      </c>
      <c r="H5042" s="147" t="s">
        <v>409</v>
      </c>
      <c r="I5042" s="174">
        <v>10</v>
      </c>
      <c r="J5042" s="147" t="s">
        <v>33</v>
      </c>
      <c r="K5042" s="175">
        <v>20000000</v>
      </c>
      <c r="L5042" s="176">
        <v>1</v>
      </c>
      <c r="M5042" s="144" t="s">
        <v>765</v>
      </c>
      <c r="N5042" s="372"/>
      <c r="O5042" s="177" t="s">
        <v>2635</v>
      </c>
      <c r="P5042" s="177" t="s">
        <v>2635</v>
      </c>
      <c r="Q5042" s="146" t="s">
        <v>650</v>
      </c>
    </row>
    <row r="5043" spans="1:17" ht="38.25" x14ac:dyDescent="0.2">
      <c r="A5043" s="136" t="s">
        <v>7635</v>
      </c>
      <c r="B5043" s="137" t="s">
        <v>7772</v>
      </c>
      <c r="C5043" s="151" t="s">
        <v>7773</v>
      </c>
      <c r="D5043" s="164" t="s">
        <v>7774</v>
      </c>
      <c r="E5043" s="139" t="s">
        <v>957</v>
      </c>
      <c r="F5043" s="147" t="s">
        <v>958</v>
      </c>
      <c r="G5043" s="146">
        <v>93161701</v>
      </c>
      <c r="H5043" s="147" t="s">
        <v>7712</v>
      </c>
      <c r="I5043" s="174">
        <v>10</v>
      </c>
      <c r="J5043" s="147" t="s">
        <v>33</v>
      </c>
      <c r="K5043" s="175">
        <v>4500000</v>
      </c>
      <c r="L5043" s="176">
        <v>12</v>
      </c>
      <c r="M5043" s="144" t="s">
        <v>765</v>
      </c>
      <c r="N5043" s="372"/>
      <c r="O5043" s="177" t="s">
        <v>2635</v>
      </c>
      <c r="P5043" s="177" t="s">
        <v>2635</v>
      </c>
      <c r="Q5043" s="146" t="s">
        <v>650</v>
      </c>
    </row>
    <row r="5044" spans="1:17" ht="25.5" x14ac:dyDescent="0.2">
      <c r="A5044" s="136" t="s">
        <v>7635</v>
      </c>
      <c r="B5044" s="137" t="s">
        <v>7793</v>
      </c>
      <c r="C5044" s="151" t="s">
        <v>966</v>
      </c>
      <c r="D5044" s="164" t="s">
        <v>7794</v>
      </c>
      <c r="E5044" s="139" t="s">
        <v>1101</v>
      </c>
      <c r="F5044" s="138" t="s">
        <v>189</v>
      </c>
      <c r="G5044" s="146">
        <v>55121715</v>
      </c>
      <c r="H5044" s="147" t="s">
        <v>7795</v>
      </c>
      <c r="I5044" s="174">
        <v>10</v>
      </c>
      <c r="J5044" s="147" t="s">
        <v>33</v>
      </c>
      <c r="K5044" s="175">
        <v>25800000</v>
      </c>
      <c r="L5044" s="176">
        <v>1</v>
      </c>
      <c r="M5044" s="144" t="s">
        <v>805</v>
      </c>
      <c r="N5044" s="372"/>
      <c r="O5044" s="177" t="s">
        <v>2521</v>
      </c>
      <c r="P5044" s="177" t="s">
        <v>2521</v>
      </c>
      <c r="Q5044" s="146" t="s">
        <v>7723</v>
      </c>
    </row>
    <row r="5045" spans="1:17" ht="25.5" x14ac:dyDescent="0.2">
      <c r="A5045" s="136" t="s">
        <v>7635</v>
      </c>
      <c r="B5045" s="137" t="s">
        <v>7793</v>
      </c>
      <c r="C5045" s="151" t="s">
        <v>966</v>
      </c>
      <c r="D5045" s="164" t="s">
        <v>7794</v>
      </c>
      <c r="E5045" s="139" t="s">
        <v>776</v>
      </c>
      <c r="F5045" s="138" t="s">
        <v>1018</v>
      </c>
      <c r="G5045" s="146">
        <v>55101524</v>
      </c>
      <c r="H5045" s="147" t="s">
        <v>7796</v>
      </c>
      <c r="I5045" s="174">
        <v>10</v>
      </c>
      <c r="J5045" s="147" t="s">
        <v>33</v>
      </c>
      <c r="K5045" s="175">
        <v>12749999.999999981</v>
      </c>
      <c r="L5045" s="176">
        <v>266</v>
      </c>
      <c r="M5045" s="144" t="s">
        <v>805</v>
      </c>
      <c r="N5045" s="372"/>
      <c r="O5045" s="177" t="s">
        <v>2529</v>
      </c>
      <c r="P5045" s="177" t="s">
        <v>2529</v>
      </c>
      <c r="Q5045" s="146" t="s">
        <v>497</v>
      </c>
    </row>
    <row r="5046" spans="1:17" ht="63.75" x14ac:dyDescent="0.2">
      <c r="A5046" s="136" t="s">
        <v>7635</v>
      </c>
      <c r="B5046" s="137" t="s">
        <v>7793</v>
      </c>
      <c r="C5046" s="151" t="s">
        <v>966</v>
      </c>
      <c r="D5046" s="164" t="s">
        <v>7794</v>
      </c>
      <c r="E5046" s="139" t="s">
        <v>776</v>
      </c>
      <c r="F5046" s="138" t="s">
        <v>1018</v>
      </c>
      <c r="G5046" s="146">
        <v>14110000</v>
      </c>
      <c r="H5046" s="147" t="s">
        <v>7797</v>
      </c>
      <c r="I5046" s="174">
        <v>10</v>
      </c>
      <c r="J5046" s="147" t="s">
        <v>33</v>
      </c>
      <c r="K5046" s="175">
        <v>2000000</v>
      </c>
      <c r="L5046" s="176">
        <v>200</v>
      </c>
      <c r="M5046" s="144" t="s">
        <v>805</v>
      </c>
      <c r="N5046" s="372"/>
      <c r="O5046" s="177" t="s">
        <v>2529</v>
      </c>
      <c r="P5046" s="177" t="s">
        <v>2529</v>
      </c>
      <c r="Q5046" s="146" t="s">
        <v>497</v>
      </c>
    </row>
    <row r="5047" spans="1:17" ht="25.5" x14ac:dyDescent="0.2">
      <c r="A5047" s="136" t="s">
        <v>7635</v>
      </c>
      <c r="B5047" s="137" t="s">
        <v>7793</v>
      </c>
      <c r="C5047" s="151" t="s">
        <v>966</v>
      </c>
      <c r="D5047" s="164" t="s">
        <v>7794</v>
      </c>
      <c r="E5047" s="139" t="s">
        <v>776</v>
      </c>
      <c r="F5047" s="138" t="s">
        <v>1018</v>
      </c>
      <c r="G5047" s="146" t="s">
        <v>7638</v>
      </c>
      <c r="H5047" s="147" t="s">
        <v>7798</v>
      </c>
      <c r="I5047" s="174">
        <v>10</v>
      </c>
      <c r="J5047" s="147" t="s">
        <v>33</v>
      </c>
      <c r="K5047" s="175">
        <v>250000</v>
      </c>
      <c r="L5047" s="176">
        <v>500</v>
      </c>
      <c r="M5047" s="144" t="s">
        <v>805</v>
      </c>
      <c r="N5047" s="372"/>
      <c r="O5047" s="177" t="s">
        <v>2529</v>
      </c>
      <c r="P5047" s="177" t="s">
        <v>2529</v>
      </c>
      <c r="Q5047" s="146" t="s">
        <v>497</v>
      </c>
    </row>
    <row r="5048" spans="1:17" ht="25.5" x14ac:dyDescent="0.2">
      <c r="A5048" s="136" t="s">
        <v>7635</v>
      </c>
      <c r="B5048" s="137" t="s">
        <v>7793</v>
      </c>
      <c r="C5048" s="151" t="s">
        <v>966</v>
      </c>
      <c r="D5048" s="164" t="s">
        <v>7794</v>
      </c>
      <c r="E5048" s="139" t="s">
        <v>776</v>
      </c>
      <c r="F5048" s="138" t="s">
        <v>1018</v>
      </c>
      <c r="G5048" s="146" t="s">
        <v>7799</v>
      </c>
      <c r="H5048" s="147" t="s">
        <v>7800</v>
      </c>
      <c r="I5048" s="174">
        <v>16</v>
      </c>
      <c r="J5048" s="147" t="s">
        <v>33</v>
      </c>
      <c r="K5048" s="175">
        <v>5000000</v>
      </c>
      <c r="L5048" s="176">
        <v>2000</v>
      </c>
      <c r="M5048" s="144" t="s">
        <v>805</v>
      </c>
      <c r="N5048" s="372"/>
      <c r="O5048" s="177" t="s">
        <v>2529</v>
      </c>
      <c r="P5048" s="177" t="s">
        <v>2529</v>
      </c>
      <c r="Q5048" s="146" t="s">
        <v>497</v>
      </c>
    </row>
    <row r="5049" spans="1:17" ht="38.25" x14ac:dyDescent="0.2">
      <c r="A5049" s="136" t="s">
        <v>7635</v>
      </c>
      <c r="B5049" s="137" t="s">
        <v>7793</v>
      </c>
      <c r="C5049" s="151" t="s">
        <v>975</v>
      </c>
      <c r="D5049" s="164" t="s">
        <v>7801</v>
      </c>
      <c r="E5049" s="139" t="s">
        <v>781</v>
      </c>
      <c r="F5049" s="138" t="s">
        <v>233</v>
      </c>
      <c r="G5049" s="146">
        <v>15101500</v>
      </c>
      <c r="H5049" s="147" t="s">
        <v>7802</v>
      </c>
      <c r="I5049" s="174">
        <v>10</v>
      </c>
      <c r="J5049" s="147" t="s">
        <v>33</v>
      </c>
      <c r="K5049" s="175">
        <v>97628971</v>
      </c>
      <c r="L5049" s="535">
        <v>2</v>
      </c>
      <c r="M5049" s="144" t="s">
        <v>4794</v>
      </c>
      <c r="N5049" s="372"/>
      <c r="O5049" s="177" t="s">
        <v>2635</v>
      </c>
      <c r="P5049" s="177" t="s">
        <v>2635</v>
      </c>
      <c r="Q5049" s="146" t="s">
        <v>419</v>
      </c>
    </row>
    <row r="5050" spans="1:17" ht="51" x14ac:dyDescent="0.2">
      <c r="A5050" s="136" t="s">
        <v>7635</v>
      </c>
      <c r="B5050" s="137" t="s">
        <v>7793</v>
      </c>
      <c r="C5050" s="151" t="s">
        <v>975</v>
      </c>
      <c r="D5050" s="164" t="s">
        <v>7803</v>
      </c>
      <c r="E5050" s="139" t="s">
        <v>781</v>
      </c>
      <c r="F5050" s="138" t="s">
        <v>233</v>
      </c>
      <c r="G5050" s="146">
        <v>15101500</v>
      </c>
      <c r="H5050" s="147" t="s">
        <v>7804</v>
      </c>
      <c r="I5050" s="174">
        <v>10</v>
      </c>
      <c r="J5050" s="147" t="s">
        <v>33</v>
      </c>
      <c r="K5050" s="175">
        <v>393000000</v>
      </c>
      <c r="L5050" s="176">
        <v>7</v>
      </c>
      <c r="M5050" s="144" t="s">
        <v>4794</v>
      </c>
      <c r="N5050" s="372"/>
      <c r="O5050" s="177" t="s">
        <v>2518</v>
      </c>
      <c r="P5050" s="177" t="s">
        <v>2518</v>
      </c>
      <c r="Q5050" s="146" t="s">
        <v>419</v>
      </c>
    </row>
    <row r="5051" spans="1:17" ht="38.25" x14ac:dyDescent="0.2">
      <c r="A5051" s="136" t="s">
        <v>7635</v>
      </c>
      <c r="B5051" s="137" t="s">
        <v>7793</v>
      </c>
      <c r="C5051" s="151" t="s">
        <v>975</v>
      </c>
      <c r="D5051" s="164" t="s">
        <v>7805</v>
      </c>
      <c r="E5051" s="139" t="s">
        <v>781</v>
      </c>
      <c r="F5051" s="138" t="s">
        <v>233</v>
      </c>
      <c r="G5051" s="146">
        <v>15101500</v>
      </c>
      <c r="H5051" s="147" t="s">
        <v>7806</v>
      </c>
      <c r="I5051" s="174">
        <v>10</v>
      </c>
      <c r="J5051" s="147" t="s">
        <v>33</v>
      </c>
      <c r="K5051" s="175">
        <v>99000000</v>
      </c>
      <c r="L5051" s="176">
        <v>9</v>
      </c>
      <c r="M5051" s="144" t="s">
        <v>4794</v>
      </c>
      <c r="N5051" s="372"/>
      <c r="O5051" s="177" t="s">
        <v>2635</v>
      </c>
      <c r="P5051" s="177" t="s">
        <v>2635</v>
      </c>
      <c r="Q5051" s="146" t="s">
        <v>419</v>
      </c>
    </row>
    <row r="5052" spans="1:17" ht="38.25" x14ac:dyDescent="0.2">
      <c r="A5052" s="136" t="s">
        <v>7635</v>
      </c>
      <c r="B5052" s="137" t="s">
        <v>7793</v>
      </c>
      <c r="C5052" s="151" t="s">
        <v>975</v>
      </c>
      <c r="D5052" s="164" t="s">
        <v>7807</v>
      </c>
      <c r="E5052" s="139" t="s">
        <v>781</v>
      </c>
      <c r="F5052" s="138" t="s">
        <v>233</v>
      </c>
      <c r="G5052" s="146">
        <v>15101500</v>
      </c>
      <c r="H5052" s="147" t="s">
        <v>7808</v>
      </c>
      <c r="I5052" s="174">
        <v>10</v>
      </c>
      <c r="J5052" s="147" t="s">
        <v>33</v>
      </c>
      <c r="K5052" s="175">
        <v>110871029</v>
      </c>
      <c r="L5052" s="176">
        <v>9</v>
      </c>
      <c r="M5052" s="144" t="s">
        <v>4794</v>
      </c>
      <c r="N5052" s="372"/>
      <c r="O5052" s="177" t="s">
        <v>2635</v>
      </c>
      <c r="P5052" s="177" t="s">
        <v>2635</v>
      </c>
      <c r="Q5052" s="146" t="s">
        <v>419</v>
      </c>
    </row>
    <row r="5053" spans="1:17" ht="38.25" x14ac:dyDescent="0.2">
      <c r="A5053" s="136" t="s">
        <v>7635</v>
      </c>
      <c r="B5053" s="137" t="s">
        <v>7793</v>
      </c>
      <c r="C5053" s="151" t="s">
        <v>975</v>
      </c>
      <c r="D5053" s="164" t="s">
        <v>7809</v>
      </c>
      <c r="E5053" s="139" t="s">
        <v>781</v>
      </c>
      <c r="F5053" s="138" t="s">
        <v>233</v>
      </c>
      <c r="G5053" s="146">
        <v>15101500</v>
      </c>
      <c r="H5053" s="147" t="s">
        <v>7810</v>
      </c>
      <c r="I5053" s="174">
        <v>10</v>
      </c>
      <c r="J5053" s="147" t="s">
        <v>33</v>
      </c>
      <c r="K5053" s="175">
        <v>72000000</v>
      </c>
      <c r="L5053" s="176">
        <v>9</v>
      </c>
      <c r="M5053" s="144" t="s">
        <v>4794</v>
      </c>
      <c r="N5053" s="372"/>
      <c r="O5053" s="177" t="s">
        <v>2635</v>
      </c>
      <c r="P5053" s="177" t="s">
        <v>2635</v>
      </c>
      <c r="Q5053" s="146" t="s">
        <v>419</v>
      </c>
    </row>
    <row r="5054" spans="1:17" ht="38.25" x14ac:dyDescent="0.2">
      <c r="A5054" s="136" t="s">
        <v>7635</v>
      </c>
      <c r="B5054" s="137" t="s">
        <v>7793</v>
      </c>
      <c r="C5054" s="151" t="s">
        <v>975</v>
      </c>
      <c r="D5054" s="164" t="s">
        <v>7811</v>
      </c>
      <c r="E5054" s="139" t="s">
        <v>781</v>
      </c>
      <c r="F5054" s="138" t="s">
        <v>233</v>
      </c>
      <c r="G5054" s="146">
        <v>15101500</v>
      </c>
      <c r="H5054" s="147" t="s">
        <v>7812</v>
      </c>
      <c r="I5054" s="174">
        <v>10</v>
      </c>
      <c r="J5054" s="147" t="s">
        <v>33</v>
      </c>
      <c r="K5054" s="175">
        <v>27000000</v>
      </c>
      <c r="L5054" s="176">
        <v>9</v>
      </c>
      <c r="M5054" s="144" t="s">
        <v>4794</v>
      </c>
      <c r="N5054" s="372"/>
      <c r="O5054" s="177" t="s">
        <v>2635</v>
      </c>
      <c r="P5054" s="177" t="s">
        <v>2635</v>
      </c>
      <c r="Q5054" s="146" t="s">
        <v>419</v>
      </c>
    </row>
    <row r="5055" spans="1:17" ht="38.25" x14ac:dyDescent="0.2">
      <c r="A5055" s="136" t="s">
        <v>7635</v>
      </c>
      <c r="B5055" s="137" t="s">
        <v>7793</v>
      </c>
      <c r="C5055" s="151" t="s">
        <v>975</v>
      </c>
      <c r="D5055" s="164" t="s">
        <v>7813</v>
      </c>
      <c r="E5055" s="139" t="s">
        <v>781</v>
      </c>
      <c r="F5055" s="138" t="s">
        <v>233</v>
      </c>
      <c r="G5055" s="146">
        <v>15101500</v>
      </c>
      <c r="H5055" s="147" t="s">
        <v>7814</v>
      </c>
      <c r="I5055" s="174">
        <v>10</v>
      </c>
      <c r="J5055" s="147" t="s">
        <v>33</v>
      </c>
      <c r="K5055" s="175">
        <v>18000000</v>
      </c>
      <c r="L5055" s="176">
        <v>9</v>
      </c>
      <c r="M5055" s="144" t="s">
        <v>4794</v>
      </c>
      <c r="N5055" s="372"/>
      <c r="O5055" s="177" t="s">
        <v>2635</v>
      </c>
      <c r="P5055" s="177" t="s">
        <v>2635</v>
      </c>
      <c r="Q5055" s="146" t="s">
        <v>419</v>
      </c>
    </row>
    <row r="5056" spans="1:17" ht="38.25" x14ac:dyDescent="0.2">
      <c r="A5056" s="136" t="s">
        <v>7635</v>
      </c>
      <c r="B5056" s="137" t="s">
        <v>7793</v>
      </c>
      <c r="C5056" s="151" t="s">
        <v>975</v>
      </c>
      <c r="D5056" s="164" t="s">
        <v>7815</v>
      </c>
      <c r="E5056" s="139" t="s">
        <v>781</v>
      </c>
      <c r="F5056" s="138" t="s">
        <v>233</v>
      </c>
      <c r="G5056" s="146">
        <v>15101500</v>
      </c>
      <c r="H5056" s="147" t="s">
        <v>7816</v>
      </c>
      <c r="I5056" s="174">
        <v>10</v>
      </c>
      <c r="J5056" s="147" t="s">
        <v>33</v>
      </c>
      <c r="K5056" s="175">
        <v>22500000</v>
      </c>
      <c r="L5056" s="176">
        <v>9</v>
      </c>
      <c r="M5056" s="144" t="s">
        <v>4794</v>
      </c>
      <c r="N5056" s="372"/>
      <c r="O5056" s="177" t="s">
        <v>2635</v>
      </c>
      <c r="P5056" s="177" t="s">
        <v>2635</v>
      </c>
      <c r="Q5056" s="146" t="s">
        <v>419</v>
      </c>
    </row>
    <row r="5057" spans="1:17" ht="38.25" x14ac:dyDescent="0.2">
      <c r="A5057" s="136" t="s">
        <v>7635</v>
      </c>
      <c r="B5057" s="137" t="s">
        <v>7793</v>
      </c>
      <c r="C5057" s="151" t="s">
        <v>975</v>
      </c>
      <c r="D5057" s="164" t="s">
        <v>7817</v>
      </c>
      <c r="E5057" s="139" t="s">
        <v>781</v>
      </c>
      <c r="F5057" s="138" t="s">
        <v>233</v>
      </c>
      <c r="G5057" s="146">
        <v>15101500</v>
      </c>
      <c r="H5057" s="147" t="s">
        <v>7818</v>
      </c>
      <c r="I5057" s="174">
        <v>10</v>
      </c>
      <c r="J5057" s="147" t="s">
        <v>33</v>
      </c>
      <c r="K5057" s="175">
        <v>36000000</v>
      </c>
      <c r="L5057" s="176">
        <v>9</v>
      </c>
      <c r="M5057" s="144" t="s">
        <v>4794</v>
      </c>
      <c r="N5057" s="372"/>
      <c r="O5057" s="177" t="s">
        <v>2635</v>
      </c>
      <c r="P5057" s="177" t="s">
        <v>2635</v>
      </c>
      <c r="Q5057" s="146" t="s">
        <v>419</v>
      </c>
    </row>
    <row r="5058" spans="1:17" ht="38.25" x14ac:dyDescent="0.2">
      <c r="A5058" s="136" t="s">
        <v>7635</v>
      </c>
      <c r="B5058" s="137" t="s">
        <v>7793</v>
      </c>
      <c r="C5058" s="151" t="s">
        <v>975</v>
      </c>
      <c r="D5058" s="164" t="s">
        <v>7819</v>
      </c>
      <c r="E5058" s="139" t="s">
        <v>781</v>
      </c>
      <c r="F5058" s="138" t="s">
        <v>233</v>
      </c>
      <c r="G5058" s="146">
        <v>15101500</v>
      </c>
      <c r="H5058" s="147" t="s">
        <v>7820</v>
      </c>
      <c r="I5058" s="174">
        <v>10</v>
      </c>
      <c r="J5058" s="147" t="s">
        <v>33</v>
      </c>
      <c r="K5058" s="175">
        <v>27000000</v>
      </c>
      <c r="L5058" s="176">
        <v>9</v>
      </c>
      <c r="M5058" s="144" t="s">
        <v>4794</v>
      </c>
      <c r="N5058" s="372"/>
      <c r="O5058" s="177" t="s">
        <v>2635</v>
      </c>
      <c r="P5058" s="177" t="s">
        <v>2635</v>
      </c>
      <c r="Q5058" s="146" t="s">
        <v>419</v>
      </c>
    </row>
    <row r="5059" spans="1:17" ht="38.25" x14ac:dyDescent="0.2">
      <c r="A5059" s="136" t="s">
        <v>7635</v>
      </c>
      <c r="B5059" s="137" t="s">
        <v>7793</v>
      </c>
      <c r="C5059" s="151" t="s">
        <v>975</v>
      </c>
      <c r="D5059" s="164" t="s">
        <v>7821</v>
      </c>
      <c r="E5059" s="139" t="s">
        <v>781</v>
      </c>
      <c r="F5059" s="138" t="s">
        <v>233</v>
      </c>
      <c r="G5059" s="146">
        <v>15101500</v>
      </c>
      <c r="H5059" s="147" t="s">
        <v>7822</v>
      </c>
      <c r="I5059" s="174">
        <v>10</v>
      </c>
      <c r="J5059" s="147" t="s">
        <v>33</v>
      </c>
      <c r="K5059" s="175">
        <v>27000000</v>
      </c>
      <c r="L5059" s="176">
        <v>9</v>
      </c>
      <c r="M5059" s="144" t="s">
        <v>4794</v>
      </c>
      <c r="N5059" s="372"/>
      <c r="O5059" s="177" t="s">
        <v>2635</v>
      </c>
      <c r="P5059" s="177" t="s">
        <v>2635</v>
      </c>
      <c r="Q5059" s="146" t="s">
        <v>419</v>
      </c>
    </row>
    <row r="5060" spans="1:17" ht="38.25" x14ac:dyDescent="0.2">
      <c r="A5060" s="136" t="s">
        <v>7635</v>
      </c>
      <c r="B5060" s="137" t="s">
        <v>7793</v>
      </c>
      <c r="C5060" s="151" t="s">
        <v>975</v>
      </c>
      <c r="D5060" s="164" t="s">
        <v>7823</v>
      </c>
      <c r="E5060" s="139" t="s">
        <v>781</v>
      </c>
      <c r="F5060" s="138" t="s">
        <v>233</v>
      </c>
      <c r="G5060" s="146">
        <v>15101500</v>
      </c>
      <c r="H5060" s="147" t="s">
        <v>7824</v>
      </c>
      <c r="I5060" s="174">
        <v>10</v>
      </c>
      <c r="J5060" s="147" t="s">
        <v>33</v>
      </c>
      <c r="K5060" s="175">
        <v>15000000.001000002</v>
      </c>
      <c r="L5060" s="176">
        <v>7</v>
      </c>
      <c r="M5060" s="144" t="s">
        <v>4794</v>
      </c>
      <c r="N5060" s="372"/>
      <c r="O5060" s="177" t="s">
        <v>2635</v>
      </c>
      <c r="P5060" s="177" t="s">
        <v>2635</v>
      </c>
      <c r="Q5060" s="146" t="s">
        <v>497</v>
      </c>
    </row>
    <row r="5061" spans="1:17" ht="102" x14ac:dyDescent="0.2">
      <c r="A5061" s="136" t="s">
        <v>7635</v>
      </c>
      <c r="B5061" s="137" t="s">
        <v>7793</v>
      </c>
      <c r="C5061" s="151" t="s">
        <v>975</v>
      </c>
      <c r="D5061" s="164" t="s">
        <v>7825</v>
      </c>
      <c r="E5061" s="139" t="s">
        <v>781</v>
      </c>
      <c r="F5061" s="138" t="s">
        <v>233</v>
      </c>
      <c r="G5061" s="146">
        <v>15101500</v>
      </c>
      <c r="H5061" s="147" t="s">
        <v>7826</v>
      </c>
      <c r="I5061" s="174">
        <v>10</v>
      </c>
      <c r="J5061" s="147" t="s">
        <v>230</v>
      </c>
      <c r="K5061" s="175">
        <v>197460000</v>
      </c>
      <c r="L5061" s="176">
        <v>3</v>
      </c>
      <c r="M5061" s="144" t="s">
        <v>4794</v>
      </c>
      <c r="N5061" s="372"/>
      <c r="O5061" s="177" t="s">
        <v>2657</v>
      </c>
      <c r="P5061" s="177" t="s">
        <v>2657</v>
      </c>
      <c r="Q5061" s="146" t="s">
        <v>419</v>
      </c>
    </row>
    <row r="5062" spans="1:17" ht="63.75" x14ac:dyDescent="0.2">
      <c r="A5062" s="136" t="s">
        <v>7635</v>
      </c>
      <c r="B5062" s="137" t="s">
        <v>7793</v>
      </c>
      <c r="C5062" s="151" t="s">
        <v>975</v>
      </c>
      <c r="D5062" s="164" t="s">
        <v>7827</v>
      </c>
      <c r="E5062" s="139" t="s">
        <v>781</v>
      </c>
      <c r="F5062" s="138" t="s">
        <v>233</v>
      </c>
      <c r="G5062" s="146">
        <v>15101500</v>
      </c>
      <c r="H5062" s="147" t="s">
        <v>7828</v>
      </c>
      <c r="I5062" s="174">
        <v>10</v>
      </c>
      <c r="J5062" s="147" t="s">
        <v>230</v>
      </c>
      <c r="K5062" s="175">
        <v>58750000</v>
      </c>
      <c r="L5062" s="176">
        <v>3</v>
      </c>
      <c r="M5062" s="144" t="s">
        <v>4794</v>
      </c>
      <c r="N5062" s="372"/>
      <c r="O5062" s="177" t="s">
        <v>2657</v>
      </c>
      <c r="P5062" s="177" t="s">
        <v>2657</v>
      </c>
      <c r="Q5062" s="146" t="s">
        <v>419</v>
      </c>
    </row>
    <row r="5063" spans="1:17" ht="63.75" x14ac:dyDescent="0.2">
      <c r="A5063" s="136" t="s">
        <v>7635</v>
      </c>
      <c r="B5063" s="137" t="s">
        <v>7793</v>
      </c>
      <c r="C5063" s="151" t="s">
        <v>975</v>
      </c>
      <c r="D5063" s="164" t="s">
        <v>7803</v>
      </c>
      <c r="E5063" s="139" t="s">
        <v>781</v>
      </c>
      <c r="F5063" s="138" t="s">
        <v>233</v>
      </c>
      <c r="G5063" s="146">
        <v>15101500</v>
      </c>
      <c r="H5063" s="147" t="s">
        <v>7644</v>
      </c>
      <c r="I5063" s="174">
        <v>10</v>
      </c>
      <c r="J5063" s="147" t="s">
        <v>230</v>
      </c>
      <c r="K5063" s="175">
        <v>168000000</v>
      </c>
      <c r="L5063" s="176">
        <v>3</v>
      </c>
      <c r="M5063" s="144" t="s">
        <v>4794</v>
      </c>
      <c r="N5063" s="372"/>
      <c r="O5063" s="177" t="s">
        <v>2657</v>
      </c>
      <c r="P5063" s="177" t="s">
        <v>2657</v>
      </c>
      <c r="Q5063" s="146" t="s">
        <v>419</v>
      </c>
    </row>
    <row r="5064" spans="1:17" ht="51" x14ac:dyDescent="0.2">
      <c r="A5064" s="136" t="s">
        <v>7635</v>
      </c>
      <c r="B5064" s="137" t="s">
        <v>7793</v>
      </c>
      <c r="C5064" s="151" t="s">
        <v>975</v>
      </c>
      <c r="D5064" s="164" t="s">
        <v>7829</v>
      </c>
      <c r="E5064" s="139" t="s">
        <v>781</v>
      </c>
      <c r="F5064" s="138" t="s">
        <v>233</v>
      </c>
      <c r="G5064" s="146">
        <v>15101500</v>
      </c>
      <c r="H5064" s="147" t="s">
        <v>7830</v>
      </c>
      <c r="I5064" s="174">
        <v>10</v>
      </c>
      <c r="J5064" s="147" t="s">
        <v>230</v>
      </c>
      <c r="K5064" s="175">
        <v>10000000</v>
      </c>
      <c r="L5064" s="176">
        <v>5</v>
      </c>
      <c r="M5064" s="144" t="s">
        <v>4794</v>
      </c>
      <c r="N5064" s="372"/>
      <c r="O5064" s="177" t="s">
        <v>2651</v>
      </c>
      <c r="P5064" s="177" t="s">
        <v>2651</v>
      </c>
      <c r="Q5064" s="146" t="s">
        <v>497</v>
      </c>
    </row>
    <row r="5065" spans="1:17" ht="38.25" x14ac:dyDescent="0.2">
      <c r="A5065" s="136" t="s">
        <v>7635</v>
      </c>
      <c r="B5065" s="137" t="s">
        <v>7793</v>
      </c>
      <c r="C5065" s="151" t="s">
        <v>975</v>
      </c>
      <c r="D5065" s="164" t="s">
        <v>7794</v>
      </c>
      <c r="E5065" s="139" t="s">
        <v>781</v>
      </c>
      <c r="F5065" s="138" t="s">
        <v>233</v>
      </c>
      <c r="G5065" s="146">
        <v>15101500</v>
      </c>
      <c r="H5065" s="147" t="s">
        <v>7831</v>
      </c>
      <c r="I5065" s="174">
        <v>10</v>
      </c>
      <c r="J5065" s="147" t="s">
        <v>33</v>
      </c>
      <c r="K5065" s="175">
        <v>4000000</v>
      </c>
      <c r="L5065" s="176">
        <v>1</v>
      </c>
      <c r="M5065" s="144" t="s">
        <v>4794</v>
      </c>
      <c r="N5065" s="372"/>
      <c r="O5065" s="177" t="s">
        <v>2700</v>
      </c>
      <c r="P5065" s="177" t="s">
        <v>2700</v>
      </c>
      <c r="Q5065" s="146" t="s">
        <v>419</v>
      </c>
    </row>
    <row r="5066" spans="1:17" ht="38.25" x14ac:dyDescent="0.2">
      <c r="A5066" s="136" t="s">
        <v>7635</v>
      </c>
      <c r="B5066" s="137" t="s">
        <v>7793</v>
      </c>
      <c r="C5066" s="151" t="s">
        <v>975</v>
      </c>
      <c r="D5066" s="164" t="s">
        <v>7794</v>
      </c>
      <c r="E5066" s="139" t="s">
        <v>781</v>
      </c>
      <c r="F5066" s="138" t="s">
        <v>233</v>
      </c>
      <c r="G5066" s="146">
        <v>15101500</v>
      </c>
      <c r="H5066" s="147" t="s">
        <v>7832</v>
      </c>
      <c r="I5066" s="174">
        <v>10</v>
      </c>
      <c r="J5066" s="147" t="s">
        <v>230</v>
      </c>
      <c r="K5066" s="175">
        <v>1800000</v>
      </c>
      <c r="L5066" s="176">
        <v>1</v>
      </c>
      <c r="M5066" s="144" t="s">
        <v>4794</v>
      </c>
      <c r="N5066" s="372"/>
      <c r="O5066" s="177" t="s">
        <v>2657</v>
      </c>
      <c r="P5066" s="177" t="s">
        <v>2657</v>
      </c>
      <c r="Q5066" s="146" t="s">
        <v>419</v>
      </c>
    </row>
    <row r="5067" spans="1:17" ht="38.25" x14ac:dyDescent="0.2">
      <c r="A5067" s="136" t="s">
        <v>7635</v>
      </c>
      <c r="B5067" s="137" t="s">
        <v>7793</v>
      </c>
      <c r="C5067" s="151" t="s">
        <v>975</v>
      </c>
      <c r="D5067" s="164" t="s">
        <v>7803</v>
      </c>
      <c r="E5067" s="139" t="s">
        <v>781</v>
      </c>
      <c r="F5067" s="138" t="s">
        <v>233</v>
      </c>
      <c r="G5067" s="146">
        <v>15101500</v>
      </c>
      <c r="H5067" s="147" t="s">
        <v>7833</v>
      </c>
      <c r="I5067" s="174">
        <v>10</v>
      </c>
      <c r="J5067" s="147" t="s">
        <v>33</v>
      </c>
      <c r="K5067" s="175">
        <v>8000000</v>
      </c>
      <c r="L5067" s="176">
        <v>2</v>
      </c>
      <c r="M5067" s="144" t="s">
        <v>4794</v>
      </c>
      <c r="N5067" s="372"/>
      <c r="O5067" s="177" t="s">
        <v>2700</v>
      </c>
      <c r="P5067" s="177" t="s">
        <v>2700</v>
      </c>
      <c r="Q5067" s="146" t="s">
        <v>7657</v>
      </c>
    </row>
    <row r="5068" spans="1:17" ht="51" x14ac:dyDescent="0.2">
      <c r="A5068" s="136" t="s">
        <v>7635</v>
      </c>
      <c r="B5068" s="137" t="s">
        <v>7793</v>
      </c>
      <c r="C5068" s="151" t="s">
        <v>975</v>
      </c>
      <c r="D5068" s="164" t="s">
        <v>7834</v>
      </c>
      <c r="E5068" s="139" t="s">
        <v>803</v>
      </c>
      <c r="F5068" s="138" t="s">
        <v>240</v>
      </c>
      <c r="G5068" s="146">
        <v>12161602</v>
      </c>
      <c r="H5068" s="147" t="s">
        <v>7835</v>
      </c>
      <c r="I5068" s="174">
        <v>10</v>
      </c>
      <c r="J5068" s="147" t="s">
        <v>33</v>
      </c>
      <c r="K5068" s="175">
        <v>4000000</v>
      </c>
      <c r="L5068" s="176">
        <v>1</v>
      </c>
      <c r="M5068" s="144" t="s">
        <v>4794</v>
      </c>
      <c r="N5068" s="372"/>
      <c r="O5068" s="177" t="s">
        <v>2700</v>
      </c>
      <c r="P5068" s="177" t="s">
        <v>2700</v>
      </c>
      <c r="Q5068" s="146" t="s">
        <v>497</v>
      </c>
    </row>
    <row r="5069" spans="1:17" ht="51" x14ac:dyDescent="0.2">
      <c r="A5069" s="136" t="s">
        <v>7635</v>
      </c>
      <c r="B5069" s="137" t="s">
        <v>7793</v>
      </c>
      <c r="C5069" s="151" t="s">
        <v>966</v>
      </c>
      <c r="D5069" s="164" t="s">
        <v>7836</v>
      </c>
      <c r="E5069" s="139" t="s">
        <v>803</v>
      </c>
      <c r="F5069" s="138" t="s">
        <v>240</v>
      </c>
      <c r="G5069" s="146">
        <v>47131802</v>
      </c>
      <c r="H5069" s="147" t="s">
        <v>7837</v>
      </c>
      <c r="I5069" s="174">
        <v>10</v>
      </c>
      <c r="J5069" s="147" t="s">
        <v>33</v>
      </c>
      <c r="K5069" s="175">
        <v>500000</v>
      </c>
      <c r="L5069" s="176">
        <v>50</v>
      </c>
      <c r="M5069" s="144" t="s">
        <v>805</v>
      </c>
      <c r="N5069" s="372"/>
      <c r="O5069" s="177" t="s">
        <v>2527</v>
      </c>
      <c r="P5069" s="177" t="s">
        <v>2527</v>
      </c>
      <c r="Q5069" s="146" t="s">
        <v>7723</v>
      </c>
    </row>
    <row r="5070" spans="1:17" ht="51" x14ac:dyDescent="0.2">
      <c r="A5070" s="136" t="s">
        <v>7635</v>
      </c>
      <c r="B5070" s="137" t="s">
        <v>7793</v>
      </c>
      <c r="C5070" s="151" t="s">
        <v>966</v>
      </c>
      <c r="D5070" s="164" t="s">
        <v>7836</v>
      </c>
      <c r="E5070" s="139" t="s">
        <v>803</v>
      </c>
      <c r="F5070" s="138" t="s">
        <v>240</v>
      </c>
      <c r="G5070" s="146" t="s">
        <v>7838</v>
      </c>
      <c r="H5070" s="147" t="s">
        <v>7839</v>
      </c>
      <c r="I5070" s="174">
        <v>10</v>
      </c>
      <c r="J5070" s="147" t="s">
        <v>33</v>
      </c>
      <c r="K5070" s="175">
        <v>400000</v>
      </c>
      <c r="L5070" s="176">
        <v>50</v>
      </c>
      <c r="M5070" s="144" t="s">
        <v>805</v>
      </c>
      <c r="N5070" s="372"/>
      <c r="O5070" s="177" t="s">
        <v>2527</v>
      </c>
      <c r="P5070" s="177" t="s">
        <v>2527</v>
      </c>
      <c r="Q5070" s="146" t="s">
        <v>7723</v>
      </c>
    </row>
    <row r="5071" spans="1:17" ht="51" x14ac:dyDescent="0.2">
      <c r="A5071" s="136" t="s">
        <v>7635</v>
      </c>
      <c r="B5071" s="137" t="s">
        <v>7793</v>
      </c>
      <c r="C5071" s="151" t="s">
        <v>966</v>
      </c>
      <c r="D5071" s="164" t="s">
        <v>7836</v>
      </c>
      <c r="E5071" s="139" t="s">
        <v>803</v>
      </c>
      <c r="F5071" s="138" t="s">
        <v>240</v>
      </c>
      <c r="G5071" s="146" t="s">
        <v>7838</v>
      </c>
      <c r="H5071" s="147" t="s">
        <v>7840</v>
      </c>
      <c r="I5071" s="174">
        <v>10</v>
      </c>
      <c r="J5071" s="147" t="s">
        <v>33</v>
      </c>
      <c r="K5071" s="175">
        <v>250000</v>
      </c>
      <c r="L5071" s="176">
        <v>50</v>
      </c>
      <c r="M5071" s="144" t="s">
        <v>805</v>
      </c>
      <c r="N5071" s="372"/>
      <c r="O5071" s="177" t="s">
        <v>2527</v>
      </c>
      <c r="P5071" s="177" t="s">
        <v>2527</v>
      </c>
      <c r="Q5071" s="146" t="s">
        <v>7723</v>
      </c>
    </row>
    <row r="5072" spans="1:17" ht="51" x14ac:dyDescent="0.2">
      <c r="A5072" s="136" t="s">
        <v>7635</v>
      </c>
      <c r="B5072" s="137" t="s">
        <v>7793</v>
      </c>
      <c r="C5072" s="151" t="s">
        <v>966</v>
      </c>
      <c r="D5072" s="164" t="s">
        <v>7836</v>
      </c>
      <c r="E5072" s="139" t="s">
        <v>803</v>
      </c>
      <c r="F5072" s="138" t="s">
        <v>240</v>
      </c>
      <c r="G5072" s="146" t="s">
        <v>7841</v>
      </c>
      <c r="H5072" s="147" t="s">
        <v>7842</v>
      </c>
      <c r="I5072" s="174">
        <v>10</v>
      </c>
      <c r="J5072" s="147" t="s">
        <v>33</v>
      </c>
      <c r="K5072" s="175">
        <v>250000</v>
      </c>
      <c r="L5072" s="176">
        <v>50</v>
      </c>
      <c r="M5072" s="144" t="s">
        <v>805</v>
      </c>
      <c r="N5072" s="372"/>
      <c r="O5072" s="177" t="s">
        <v>2527</v>
      </c>
      <c r="P5072" s="177" t="s">
        <v>2527</v>
      </c>
      <c r="Q5072" s="146" t="s">
        <v>7723</v>
      </c>
    </row>
    <row r="5073" spans="1:17" ht="51" x14ac:dyDescent="0.2">
      <c r="A5073" s="136" t="s">
        <v>7635</v>
      </c>
      <c r="B5073" s="137" t="s">
        <v>7793</v>
      </c>
      <c r="C5073" s="151" t="s">
        <v>966</v>
      </c>
      <c r="D5073" s="164" t="s">
        <v>7836</v>
      </c>
      <c r="E5073" s="139" t="s">
        <v>803</v>
      </c>
      <c r="F5073" s="138" t="s">
        <v>240</v>
      </c>
      <c r="G5073" s="146" t="s">
        <v>7843</v>
      </c>
      <c r="H5073" s="147" t="s">
        <v>7844</v>
      </c>
      <c r="I5073" s="174">
        <v>10</v>
      </c>
      <c r="J5073" s="147" t="s">
        <v>33</v>
      </c>
      <c r="K5073" s="175">
        <v>250000</v>
      </c>
      <c r="L5073" s="176">
        <v>100</v>
      </c>
      <c r="M5073" s="144" t="s">
        <v>805</v>
      </c>
      <c r="N5073" s="372"/>
      <c r="O5073" s="177" t="s">
        <v>2527</v>
      </c>
      <c r="P5073" s="177" t="s">
        <v>2527</v>
      </c>
      <c r="Q5073" s="146" t="s">
        <v>7723</v>
      </c>
    </row>
    <row r="5074" spans="1:17" ht="51" x14ac:dyDescent="0.2">
      <c r="A5074" s="136" t="s">
        <v>7635</v>
      </c>
      <c r="B5074" s="137" t="s">
        <v>7793</v>
      </c>
      <c r="C5074" s="151" t="s">
        <v>966</v>
      </c>
      <c r="D5074" s="164" t="s">
        <v>7836</v>
      </c>
      <c r="E5074" s="139" t="s">
        <v>803</v>
      </c>
      <c r="F5074" s="138" t="s">
        <v>240</v>
      </c>
      <c r="G5074" s="146" t="s">
        <v>7845</v>
      </c>
      <c r="H5074" s="147" t="s">
        <v>7846</v>
      </c>
      <c r="I5074" s="174">
        <v>10</v>
      </c>
      <c r="J5074" s="147" t="s">
        <v>33</v>
      </c>
      <c r="K5074" s="175">
        <v>250000</v>
      </c>
      <c r="L5074" s="176">
        <v>80</v>
      </c>
      <c r="M5074" s="144" t="s">
        <v>805</v>
      </c>
      <c r="N5074" s="372"/>
      <c r="O5074" s="177" t="s">
        <v>2527</v>
      </c>
      <c r="P5074" s="177" t="s">
        <v>2527</v>
      </c>
      <c r="Q5074" s="146" t="s">
        <v>7723</v>
      </c>
    </row>
    <row r="5075" spans="1:17" ht="51" x14ac:dyDescent="0.2">
      <c r="A5075" s="136" t="s">
        <v>7635</v>
      </c>
      <c r="B5075" s="137" t="s">
        <v>7793</v>
      </c>
      <c r="C5075" s="151" t="s">
        <v>966</v>
      </c>
      <c r="D5075" s="164" t="s">
        <v>7836</v>
      </c>
      <c r="E5075" s="139" t="s">
        <v>803</v>
      </c>
      <c r="F5075" s="138" t="s">
        <v>240</v>
      </c>
      <c r="G5075" s="146">
        <v>47131829</v>
      </c>
      <c r="H5075" s="147" t="s">
        <v>7847</v>
      </c>
      <c r="I5075" s="174">
        <v>10</v>
      </c>
      <c r="J5075" s="147" t="s">
        <v>33</v>
      </c>
      <c r="K5075" s="175">
        <v>199999.99999999991</v>
      </c>
      <c r="L5075" s="176">
        <v>38</v>
      </c>
      <c r="M5075" s="144" t="s">
        <v>805</v>
      </c>
      <c r="N5075" s="372"/>
      <c r="O5075" s="177" t="s">
        <v>2527</v>
      </c>
      <c r="P5075" s="177" t="s">
        <v>2527</v>
      </c>
      <c r="Q5075" s="146" t="s">
        <v>7723</v>
      </c>
    </row>
    <row r="5076" spans="1:17" ht="51" x14ac:dyDescent="0.2">
      <c r="A5076" s="136" t="s">
        <v>7635</v>
      </c>
      <c r="B5076" s="137" t="s">
        <v>7793</v>
      </c>
      <c r="C5076" s="151" t="s">
        <v>966</v>
      </c>
      <c r="D5076" s="164" t="s">
        <v>7836</v>
      </c>
      <c r="E5076" s="139" t="s">
        <v>803</v>
      </c>
      <c r="F5076" s="138" t="s">
        <v>240</v>
      </c>
      <c r="G5076" s="146" t="s">
        <v>7848</v>
      </c>
      <c r="H5076" s="147" t="s">
        <v>7849</v>
      </c>
      <c r="I5076" s="174">
        <v>10</v>
      </c>
      <c r="J5076" s="147" t="s">
        <v>33</v>
      </c>
      <c r="K5076" s="175">
        <v>400000</v>
      </c>
      <c r="L5076" s="176">
        <v>100</v>
      </c>
      <c r="M5076" s="144" t="s">
        <v>805</v>
      </c>
      <c r="N5076" s="372"/>
      <c r="O5076" s="177" t="s">
        <v>2527</v>
      </c>
      <c r="P5076" s="177" t="s">
        <v>2527</v>
      </c>
      <c r="Q5076" s="146" t="s">
        <v>7723</v>
      </c>
    </row>
    <row r="5077" spans="1:17" ht="63.75" x14ac:dyDescent="0.2">
      <c r="A5077" s="136" t="s">
        <v>7635</v>
      </c>
      <c r="B5077" s="137" t="s">
        <v>7793</v>
      </c>
      <c r="C5077" s="151" t="s">
        <v>975</v>
      </c>
      <c r="D5077" s="164" t="s">
        <v>7850</v>
      </c>
      <c r="E5077" s="139" t="s">
        <v>812</v>
      </c>
      <c r="F5077" s="138" t="s">
        <v>262</v>
      </c>
      <c r="G5077" s="146">
        <v>25172504</v>
      </c>
      <c r="H5077" s="147" t="s">
        <v>7649</v>
      </c>
      <c r="I5077" s="174">
        <v>10</v>
      </c>
      <c r="J5077" s="147" t="s">
        <v>33</v>
      </c>
      <c r="K5077" s="175">
        <v>63895741</v>
      </c>
      <c r="L5077" s="176">
        <v>1</v>
      </c>
      <c r="M5077" s="144" t="s">
        <v>805</v>
      </c>
      <c r="N5077" s="372"/>
      <c r="O5077" s="177" t="s">
        <v>2635</v>
      </c>
      <c r="P5077" s="177" t="s">
        <v>2635</v>
      </c>
      <c r="Q5077" s="146" t="s">
        <v>419</v>
      </c>
    </row>
    <row r="5078" spans="1:17" ht="38.25" x14ac:dyDescent="0.2">
      <c r="A5078" s="136" t="s">
        <v>7635</v>
      </c>
      <c r="B5078" s="137" t="s">
        <v>7793</v>
      </c>
      <c r="C5078" s="151" t="s">
        <v>975</v>
      </c>
      <c r="D5078" s="164" t="s">
        <v>7850</v>
      </c>
      <c r="E5078" s="139" t="s">
        <v>812</v>
      </c>
      <c r="F5078" s="138" t="s">
        <v>262</v>
      </c>
      <c r="G5078" s="146">
        <v>25172504</v>
      </c>
      <c r="H5078" s="147" t="s">
        <v>7737</v>
      </c>
      <c r="I5078" s="174">
        <v>10</v>
      </c>
      <c r="J5078" s="147" t="s">
        <v>230</v>
      </c>
      <c r="K5078" s="175">
        <v>100104259</v>
      </c>
      <c r="L5078" s="176">
        <v>1</v>
      </c>
      <c r="M5078" s="144" t="s">
        <v>805</v>
      </c>
      <c r="N5078" s="372"/>
      <c r="O5078" s="177" t="s">
        <v>2657</v>
      </c>
      <c r="P5078" s="177" t="s">
        <v>2657</v>
      </c>
      <c r="Q5078" s="146" t="s">
        <v>419</v>
      </c>
    </row>
    <row r="5079" spans="1:17" ht="25.5" x14ac:dyDescent="0.2">
      <c r="A5079" s="136" t="s">
        <v>7635</v>
      </c>
      <c r="B5079" s="137" t="s">
        <v>7793</v>
      </c>
      <c r="C5079" s="151" t="s">
        <v>966</v>
      </c>
      <c r="D5079" s="164" t="s">
        <v>7851</v>
      </c>
      <c r="E5079" s="139" t="s">
        <v>812</v>
      </c>
      <c r="F5079" s="138" t="s">
        <v>262</v>
      </c>
      <c r="G5079" s="146">
        <v>47131604</v>
      </c>
      <c r="H5079" s="147" t="s">
        <v>7852</v>
      </c>
      <c r="I5079" s="174">
        <v>10</v>
      </c>
      <c r="J5079" s="147" t="s">
        <v>33</v>
      </c>
      <c r="K5079" s="175">
        <v>4000000</v>
      </c>
      <c r="L5079" s="176">
        <v>1</v>
      </c>
      <c r="M5079" s="144" t="s">
        <v>805</v>
      </c>
      <c r="N5079" s="372"/>
      <c r="O5079" s="177" t="s">
        <v>2527</v>
      </c>
      <c r="P5079" s="177" t="s">
        <v>2527</v>
      </c>
      <c r="Q5079" s="146" t="s">
        <v>497</v>
      </c>
    </row>
    <row r="5080" spans="1:17" ht="25.5" x14ac:dyDescent="0.2">
      <c r="A5080" s="136" t="s">
        <v>7635</v>
      </c>
      <c r="B5080" s="137" t="s">
        <v>7793</v>
      </c>
      <c r="C5080" s="151" t="s">
        <v>966</v>
      </c>
      <c r="D5080" s="164" t="s">
        <v>7853</v>
      </c>
      <c r="E5080" s="139" t="s">
        <v>829</v>
      </c>
      <c r="F5080" s="138" t="s">
        <v>312</v>
      </c>
      <c r="G5080" s="146"/>
      <c r="H5080" s="147" t="s">
        <v>7640</v>
      </c>
      <c r="I5080" s="174">
        <v>10</v>
      </c>
      <c r="J5080" s="147" t="s">
        <v>33</v>
      </c>
      <c r="K5080" s="175">
        <v>4000000</v>
      </c>
      <c r="L5080" s="176">
        <v>1</v>
      </c>
      <c r="M5080" s="144" t="s">
        <v>805</v>
      </c>
      <c r="N5080" s="372"/>
      <c r="O5080" s="177" t="s">
        <v>2529</v>
      </c>
      <c r="P5080" s="177" t="s">
        <v>2529</v>
      </c>
      <c r="Q5080" s="146" t="s">
        <v>497</v>
      </c>
    </row>
    <row r="5081" spans="1:17" ht="25.5" x14ac:dyDescent="0.2">
      <c r="A5081" s="136" t="s">
        <v>7635</v>
      </c>
      <c r="B5081" s="137" t="s">
        <v>7793</v>
      </c>
      <c r="C5081" s="151" t="s">
        <v>966</v>
      </c>
      <c r="D5081" s="164" t="s">
        <v>7854</v>
      </c>
      <c r="E5081" s="139" t="s">
        <v>834</v>
      </c>
      <c r="F5081" s="138" t="s">
        <v>316</v>
      </c>
      <c r="G5081" s="146">
        <v>30191501</v>
      </c>
      <c r="H5081" s="147" t="s">
        <v>7855</v>
      </c>
      <c r="I5081" s="174">
        <v>10</v>
      </c>
      <c r="J5081" s="147" t="s">
        <v>33</v>
      </c>
      <c r="K5081" s="175">
        <v>2000000</v>
      </c>
      <c r="L5081" s="176">
        <v>1</v>
      </c>
      <c r="M5081" s="144" t="s">
        <v>805</v>
      </c>
      <c r="N5081" s="372"/>
      <c r="O5081" s="177" t="s">
        <v>2521</v>
      </c>
      <c r="P5081" s="177" t="s">
        <v>2521</v>
      </c>
      <c r="Q5081" s="146" t="s">
        <v>419</v>
      </c>
    </row>
    <row r="5082" spans="1:17" ht="25.5" x14ac:dyDescent="0.2">
      <c r="A5082" s="136" t="s">
        <v>7635</v>
      </c>
      <c r="B5082" s="137" t="s">
        <v>7793</v>
      </c>
      <c r="C5082" s="151" t="s">
        <v>966</v>
      </c>
      <c r="D5082" s="164" t="s">
        <v>7854</v>
      </c>
      <c r="E5082" s="139" t="s">
        <v>834</v>
      </c>
      <c r="F5082" s="138" t="s">
        <v>316</v>
      </c>
      <c r="G5082" s="146">
        <v>23271707</v>
      </c>
      <c r="H5082" s="147" t="s">
        <v>7856</v>
      </c>
      <c r="I5082" s="174">
        <v>10</v>
      </c>
      <c r="J5082" s="147" t="s">
        <v>33</v>
      </c>
      <c r="K5082" s="175">
        <v>5000000</v>
      </c>
      <c r="L5082" s="176">
        <v>1</v>
      </c>
      <c r="M5082" s="144" t="s">
        <v>805</v>
      </c>
      <c r="N5082" s="372"/>
      <c r="O5082" s="177" t="s">
        <v>2521</v>
      </c>
      <c r="P5082" s="177" t="s">
        <v>2521</v>
      </c>
      <c r="Q5082" s="146" t="s">
        <v>419</v>
      </c>
    </row>
    <row r="5083" spans="1:17" ht="25.5" x14ac:dyDescent="0.2">
      <c r="A5083" s="136" t="s">
        <v>7635</v>
      </c>
      <c r="B5083" s="137" t="s">
        <v>7793</v>
      </c>
      <c r="C5083" s="151" t="s">
        <v>966</v>
      </c>
      <c r="D5083" s="164" t="s">
        <v>7794</v>
      </c>
      <c r="E5083" s="139" t="s">
        <v>1191</v>
      </c>
      <c r="F5083" s="138" t="s">
        <v>1066</v>
      </c>
      <c r="G5083" s="146">
        <v>23101512</v>
      </c>
      <c r="H5083" s="147" t="s">
        <v>7857</v>
      </c>
      <c r="I5083" s="174">
        <v>10</v>
      </c>
      <c r="J5083" s="147" t="s">
        <v>33</v>
      </c>
      <c r="K5083" s="175">
        <v>2000000</v>
      </c>
      <c r="L5083" s="176">
        <v>1</v>
      </c>
      <c r="M5083" s="144" t="s">
        <v>805</v>
      </c>
      <c r="N5083" s="372"/>
      <c r="O5083" s="177" t="s">
        <v>2521</v>
      </c>
      <c r="P5083" s="177" t="s">
        <v>2521</v>
      </c>
      <c r="Q5083" s="146" t="s">
        <v>419</v>
      </c>
    </row>
    <row r="5084" spans="1:17" ht="25.5" x14ac:dyDescent="0.2">
      <c r="A5084" s="136" t="s">
        <v>7635</v>
      </c>
      <c r="B5084" s="137" t="s">
        <v>7793</v>
      </c>
      <c r="C5084" s="151" t="s">
        <v>966</v>
      </c>
      <c r="D5084" s="164" t="s">
        <v>7794</v>
      </c>
      <c r="E5084" s="139" t="s">
        <v>1191</v>
      </c>
      <c r="F5084" s="138" t="s">
        <v>1066</v>
      </c>
      <c r="G5084" s="146">
        <v>27112006</v>
      </c>
      <c r="H5084" s="147" t="s">
        <v>7858</v>
      </c>
      <c r="I5084" s="174">
        <v>10</v>
      </c>
      <c r="J5084" s="147" t="s">
        <v>33</v>
      </c>
      <c r="K5084" s="175">
        <v>5000000</v>
      </c>
      <c r="L5084" s="176">
        <v>2</v>
      </c>
      <c r="M5084" s="144" t="s">
        <v>805</v>
      </c>
      <c r="N5084" s="372"/>
      <c r="O5084" s="177" t="s">
        <v>2521</v>
      </c>
      <c r="P5084" s="177" t="s">
        <v>2521</v>
      </c>
      <c r="Q5084" s="146" t="s">
        <v>419</v>
      </c>
    </row>
    <row r="5085" spans="1:17" ht="25.5" x14ac:dyDescent="0.2">
      <c r="A5085" s="136" t="s">
        <v>7635</v>
      </c>
      <c r="B5085" s="137" t="s">
        <v>7793</v>
      </c>
      <c r="C5085" s="151" t="s">
        <v>966</v>
      </c>
      <c r="D5085" s="164" t="s">
        <v>7794</v>
      </c>
      <c r="E5085" s="139" t="s">
        <v>1191</v>
      </c>
      <c r="F5085" s="138" t="s">
        <v>1066</v>
      </c>
      <c r="G5085" s="146">
        <v>27112702</v>
      </c>
      <c r="H5085" s="147" t="s">
        <v>7859</v>
      </c>
      <c r="I5085" s="174">
        <v>10</v>
      </c>
      <c r="J5085" s="147" t="s">
        <v>33</v>
      </c>
      <c r="K5085" s="175">
        <v>1000000</v>
      </c>
      <c r="L5085" s="176">
        <v>2</v>
      </c>
      <c r="M5085" s="144" t="s">
        <v>805</v>
      </c>
      <c r="N5085" s="372"/>
      <c r="O5085" s="177" t="s">
        <v>2521</v>
      </c>
      <c r="P5085" s="177" t="s">
        <v>2521</v>
      </c>
      <c r="Q5085" s="146" t="s">
        <v>419</v>
      </c>
    </row>
    <row r="5086" spans="1:17" ht="25.5" x14ac:dyDescent="0.2">
      <c r="A5086" s="136" t="s">
        <v>7635</v>
      </c>
      <c r="B5086" s="137" t="s">
        <v>7793</v>
      </c>
      <c r="C5086" s="151" t="s">
        <v>992</v>
      </c>
      <c r="D5086" s="164" t="s">
        <v>7860</v>
      </c>
      <c r="E5086" s="139" t="s">
        <v>842</v>
      </c>
      <c r="F5086" s="138" t="s">
        <v>338</v>
      </c>
      <c r="G5086" s="146">
        <v>72102900</v>
      </c>
      <c r="H5086" s="147" t="s">
        <v>7861</v>
      </c>
      <c r="I5086" s="174">
        <v>10</v>
      </c>
      <c r="J5086" s="147" t="s">
        <v>33</v>
      </c>
      <c r="K5086" s="175">
        <v>350000000</v>
      </c>
      <c r="L5086" s="176">
        <v>1</v>
      </c>
      <c r="M5086" s="144" t="s">
        <v>765</v>
      </c>
      <c r="N5086" s="372"/>
      <c r="O5086" s="177" t="s">
        <v>2529</v>
      </c>
      <c r="P5086" s="177" t="s">
        <v>2529</v>
      </c>
      <c r="Q5086" s="146" t="s">
        <v>7654</v>
      </c>
    </row>
    <row r="5087" spans="1:17" ht="25.5" x14ac:dyDescent="0.2">
      <c r="A5087" s="136" t="s">
        <v>7635</v>
      </c>
      <c r="B5087" s="137" t="s">
        <v>7793</v>
      </c>
      <c r="C5087" s="151" t="s">
        <v>992</v>
      </c>
      <c r="D5087" s="164" t="s">
        <v>7860</v>
      </c>
      <c r="E5087" s="139" t="s">
        <v>842</v>
      </c>
      <c r="F5087" s="138" t="s">
        <v>338</v>
      </c>
      <c r="G5087" s="146">
        <v>72102900</v>
      </c>
      <c r="H5087" s="147" t="s">
        <v>7653</v>
      </c>
      <c r="I5087" s="174">
        <v>10</v>
      </c>
      <c r="J5087" s="147" t="s">
        <v>33</v>
      </c>
      <c r="K5087" s="175">
        <v>100000000</v>
      </c>
      <c r="L5087" s="176">
        <v>1</v>
      </c>
      <c r="M5087" s="144" t="s">
        <v>765</v>
      </c>
      <c r="N5087" s="372"/>
      <c r="O5087" s="177" t="s">
        <v>2529</v>
      </c>
      <c r="P5087" s="177" t="s">
        <v>2529</v>
      </c>
      <c r="Q5087" s="146" t="s">
        <v>7654</v>
      </c>
    </row>
    <row r="5088" spans="1:17" ht="63.75" x14ac:dyDescent="0.2">
      <c r="A5088" s="136" t="s">
        <v>7635</v>
      </c>
      <c r="B5088" s="137" t="s">
        <v>7793</v>
      </c>
      <c r="C5088" s="151" t="s">
        <v>1039</v>
      </c>
      <c r="D5088" s="164" t="s">
        <v>7862</v>
      </c>
      <c r="E5088" s="139" t="s">
        <v>855</v>
      </c>
      <c r="F5088" s="138" t="s">
        <v>360</v>
      </c>
      <c r="G5088" s="146">
        <v>78102203</v>
      </c>
      <c r="H5088" s="147" t="s">
        <v>7863</v>
      </c>
      <c r="I5088" s="174">
        <v>10</v>
      </c>
      <c r="J5088" s="147" t="s">
        <v>33</v>
      </c>
      <c r="K5088" s="175">
        <v>5085000</v>
      </c>
      <c r="L5088" s="176">
        <v>6</v>
      </c>
      <c r="M5088" s="144" t="s">
        <v>765</v>
      </c>
      <c r="N5088" s="372"/>
      <c r="O5088" s="177" t="s">
        <v>2635</v>
      </c>
      <c r="P5088" s="177" t="s">
        <v>2635</v>
      </c>
      <c r="Q5088" s="146" t="s">
        <v>7864</v>
      </c>
    </row>
    <row r="5089" spans="1:17" ht="63.75" x14ac:dyDescent="0.2">
      <c r="A5089" s="136" t="s">
        <v>7635</v>
      </c>
      <c r="B5089" s="137" t="s">
        <v>7793</v>
      </c>
      <c r="C5089" s="151" t="s">
        <v>1039</v>
      </c>
      <c r="D5089" s="164" t="s">
        <v>7862</v>
      </c>
      <c r="E5089" s="139" t="s">
        <v>855</v>
      </c>
      <c r="F5089" s="138" t="s">
        <v>360</v>
      </c>
      <c r="G5089" s="146">
        <v>78102203</v>
      </c>
      <c r="H5089" s="147" t="s">
        <v>7656</v>
      </c>
      <c r="I5089" s="174">
        <v>10</v>
      </c>
      <c r="J5089" s="147" t="s">
        <v>33</v>
      </c>
      <c r="K5089" s="175">
        <v>1638666</v>
      </c>
      <c r="L5089" s="176">
        <v>2</v>
      </c>
      <c r="M5089" s="144" t="s">
        <v>765</v>
      </c>
      <c r="N5089" s="372"/>
      <c r="O5089" s="177" t="s">
        <v>2527</v>
      </c>
      <c r="P5089" s="177" t="s">
        <v>2527</v>
      </c>
      <c r="Q5089" s="146" t="s">
        <v>7657</v>
      </c>
    </row>
    <row r="5090" spans="1:17" ht="63.75" x14ac:dyDescent="0.2">
      <c r="A5090" s="136" t="s">
        <v>7635</v>
      </c>
      <c r="B5090" s="137" t="s">
        <v>7793</v>
      </c>
      <c r="C5090" s="151" t="s">
        <v>1039</v>
      </c>
      <c r="D5090" s="164" t="s">
        <v>7862</v>
      </c>
      <c r="E5090" s="139" t="s">
        <v>855</v>
      </c>
      <c r="F5090" s="138" t="s">
        <v>360</v>
      </c>
      <c r="G5090" s="146">
        <v>78102203</v>
      </c>
      <c r="H5090" s="147" t="s">
        <v>7658</v>
      </c>
      <c r="I5090" s="174">
        <v>10</v>
      </c>
      <c r="J5090" s="147" t="s">
        <v>230</v>
      </c>
      <c r="K5090" s="175">
        <v>3286334</v>
      </c>
      <c r="L5090" s="176">
        <v>4</v>
      </c>
      <c r="M5090" s="144" t="s">
        <v>765</v>
      </c>
      <c r="N5090" s="372"/>
      <c r="O5090" s="177" t="s">
        <v>2633</v>
      </c>
      <c r="P5090" s="177" t="s">
        <v>2633</v>
      </c>
      <c r="Q5090" s="146" t="s">
        <v>7864</v>
      </c>
    </row>
    <row r="5091" spans="1:17" ht="51" x14ac:dyDescent="0.2">
      <c r="A5091" s="136" t="s">
        <v>7635</v>
      </c>
      <c r="B5091" s="137" t="s">
        <v>7793</v>
      </c>
      <c r="C5091" s="151" t="s">
        <v>992</v>
      </c>
      <c r="D5091" s="164" t="s">
        <v>7865</v>
      </c>
      <c r="E5091" s="139" t="s">
        <v>858</v>
      </c>
      <c r="F5091" s="138" t="s">
        <v>363</v>
      </c>
      <c r="G5091" s="146">
        <v>83101804</v>
      </c>
      <c r="H5091" s="147" t="s">
        <v>363</v>
      </c>
      <c r="I5091" s="174">
        <v>10</v>
      </c>
      <c r="J5091" s="147" t="s">
        <v>33</v>
      </c>
      <c r="K5091" s="175">
        <v>816000000</v>
      </c>
      <c r="L5091" s="176">
        <v>12</v>
      </c>
      <c r="M5091" s="144" t="s">
        <v>765</v>
      </c>
      <c r="N5091" s="372"/>
      <c r="O5091" s="177" t="s">
        <v>2635</v>
      </c>
      <c r="P5091" s="177" t="s">
        <v>2635</v>
      </c>
      <c r="Q5091" s="146" t="s">
        <v>650</v>
      </c>
    </row>
    <row r="5092" spans="1:17" ht="76.5" x14ac:dyDescent="0.2">
      <c r="A5092" s="136" t="s">
        <v>7635</v>
      </c>
      <c r="B5092" s="137" t="s">
        <v>7793</v>
      </c>
      <c r="C5092" s="151" t="s">
        <v>975</v>
      </c>
      <c r="D5092" s="164" t="s">
        <v>7866</v>
      </c>
      <c r="E5092" s="139" t="s">
        <v>862</v>
      </c>
      <c r="F5092" s="138" t="s">
        <v>368</v>
      </c>
      <c r="G5092" s="146">
        <v>84131607</v>
      </c>
      <c r="H5092" s="147" t="s">
        <v>7663</v>
      </c>
      <c r="I5092" s="174">
        <v>10</v>
      </c>
      <c r="J5092" s="147" t="s">
        <v>33</v>
      </c>
      <c r="K5092" s="175">
        <v>114689842</v>
      </c>
      <c r="L5092" s="176">
        <v>1</v>
      </c>
      <c r="M5092" s="144" t="s">
        <v>765</v>
      </c>
      <c r="N5092" s="372"/>
      <c r="O5092" s="177" t="s">
        <v>2635</v>
      </c>
      <c r="P5092" s="177" t="s">
        <v>2635</v>
      </c>
      <c r="Q5092" s="146" t="s">
        <v>7654</v>
      </c>
    </row>
    <row r="5093" spans="1:17" ht="76.5" x14ac:dyDescent="0.2">
      <c r="A5093" s="136" t="s">
        <v>7635</v>
      </c>
      <c r="B5093" s="137" t="s">
        <v>7793</v>
      </c>
      <c r="C5093" s="151" t="s">
        <v>975</v>
      </c>
      <c r="D5093" s="164" t="s">
        <v>7866</v>
      </c>
      <c r="E5093" s="139" t="s">
        <v>862</v>
      </c>
      <c r="F5093" s="138" t="s">
        <v>368</v>
      </c>
      <c r="G5093" s="146">
        <v>84131607</v>
      </c>
      <c r="H5093" s="147" t="s">
        <v>7664</v>
      </c>
      <c r="I5093" s="174">
        <v>10</v>
      </c>
      <c r="J5093" s="147" t="s">
        <v>33</v>
      </c>
      <c r="K5093" s="175">
        <v>298907700</v>
      </c>
      <c r="L5093" s="176">
        <v>1</v>
      </c>
      <c r="M5093" s="144" t="s">
        <v>765</v>
      </c>
      <c r="N5093" s="372"/>
      <c r="O5093" s="177" t="s">
        <v>2518</v>
      </c>
      <c r="P5093" s="177" t="s">
        <v>2518</v>
      </c>
      <c r="Q5093" s="146" t="s">
        <v>7654</v>
      </c>
    </row>
    <row r="5094" spans="1:17" ht="76.5" x14ac:dyDescent="0.2">
      <c r="A5094" s="136" t="s">
        <v>7635</v>
      </c>
      <c r="B5094" s="137" t="s">
        <v>7793</v>
      </c>
      <c r="C5094" s="151" t="s">
        <v>975</v>
      </c>
      <c r="D5094" s="164" t="s">
        <v>7866</v>
      </c>
      <c r="E5094" s="139" t="s">
        <v>862</v>
      </c>
      <c r="F5094" s="138" t="s">
        <v>368</v>
      </c>
      <c r="G5094" s="146">
        <v>84131600</v>
      </c>
      <c r="H5094" s="147" t="s">
        <v>7665</v>
      </c>
      <c r="I5094" s="174">
        <v>10</v>
      </c>
      <c r="J5094" s="147" t="s">
        <v>230</v>
      </c>
      <c r="K5094" s="175">
        <v>220402458</v>
      </c>
      <c r="L5094" s="176">
        <v>1</v>
      </c>
      <c r="M5094" s="144" t="s">
        <v>765</v>
      </c>
      <c r="N5094" s="372"/>
      <c r="O5094" s="177" t="s">
        <v>4850</v>
      </c>
      <c r="P5094" s="177" t="s">
        <v>4850</v>
      </c>
      <c r="Q5094" s="146" t="s">
        <v>7654</v>
      </c>
    </row>
    <row r="5095" spans="1:17" ht="51" x14ac:dyDescent="0.2">
      <c r="A5095" s="136" t="s">
        <v>7635</v>
      </c>
      <c r="B5095" s="137" t="s">
        <v>7793</v>
      </c>
      <c r="C5095" s="151" t="s">
        <v>992</v>
      </c>
      <c r="D5095" s="164" t="s">
        <v>7867</v>
      </c>
      <c r="E5095" s="139" t="s">
        <v>865</v>
      </c>
      <c r="F5095" s="138" t="s">
        <v>445</v>
      </c>
      <c r="G5095" s="146">
        <v>80131500</v>
      </c>
      <c r="H5095" s="147" t="s">
        <v>7868</v>
      </c>
      <c r="I5095" s="174">
        <v>10</v>
      </c>
      <c r="J5095" s="147" t="s">
        <v>33</v>
      </c>
      <c r="K5095" s="175">
        <v>4029931.68</v>
      </c>
      <c r="L5095" s="176">
        <v>2</v>
      </c>
      <c r="M5095" s="144" t="s">
        <v>765</v>
      </c>
      <c r="N5095" s="372"/>
      <c r="O5095" s="177" t="s">
        <v>2635</v>
      </c>
      <c r="P5095" s="177" t="s">
        <v>2635</v>
      </c>
      <c r="Q5095" s="146" t="s">
        <v>1001</v>
      </c>
    </row>
    <row r="5096" spans="1:17" ht="51" x14ac:dyDescent="0.2">
      <c r="A5096" s="136" t="s">
        <v>7635</v>
      </c>
      <c r="B5096" s="137" t="s">
        <v>7793</v>
      </c>
      <c r="C5096" s="151" t="s">
        <v>992</v>
      </c>
      <c r="D5096" s="164" t="s">
        <v>7867</v>
      </c>
      <c r="E5096" s="139" t="s">
        <v>865</v>
      </c>
      <c r="F5096" s="138" t="s">
        <v>445</v>
      </c>
      <c r="G5096" s="146">
        <v>80131500</v>
      </c>
      <c r="H5096" s="147" t="s">
        <v>7869</v>
      </c>
      <c r="I5096" s="174">
        <v>10</v>
      </c>
      <c r="J5096" s="147" t="s">
        <v>33</v>
      </c>
      <c r="K5096" s="175">
        <v>16957600</v>
      </c>
      <c r="L5096" s="176">
        <v>8</v>
      </c>
      <c r="M5096" s="144" t="s">
        <v>765</v>
      </c>
      <c r="N5096" s="372"/>
      <c r="O5096" s="177" t="s">
        <v>2700</v>
      </c>
      <c r="P5096" s="177" t="s">
        <v>2700</v>
      </c>
      <c r="Q5096" s="146" t="s">
        <v>1001</v>
      </c>
    </row>
    <row r="5097" spans="1:17" ht="51" x14ac:dyDescent="0.2">
      <c r="A5097" s="136" t="s">
        <v>7635</v>
      </c>
      <c r="B5097" s="137" t="s">
        <v>7793</v>
      </c>
      <c r="C5097" s="151" t="s">
        <v>992</v>
      </c>
      <c r="D5097" s="164" t="s">
        <v>7867</v>
      </c>
      <c r="E5097" s="139" t="s">
        <v>865</v>
      </c>
      <c r="F5097" s="138" t="s">
        <v>445</v>
      </c>
      <c r="G5097" s="146">
        <v>80131500</v>
      </c>
      <c r="H5097" s="147" t="s">
        <v>7870</v>
      </c>
      <c r="I5097" s="174">
        <v>10</v>
      </c>
      <c r="J5097" s="147" t="s">
        <v>230</v>
      </c>
      <c r="K5097" s="175">
        <v>4239400</v>
      </c>
      <c r="L5097" s="176">
        <v>2</v>
      </c>
      <c r="M5097" s="144" t="s">
        <v>765</v>
      </c>
      <c r="N5097" s="372"/>
      <c r="O5097" s="177" t="s">
        <v>6591</v>
      </c>
      <c r="P5097" s="177" t="s">
        <v>6591</v>
      </c>
      <c r="Q5097" s="146" t="s">
        <v>1001</v>
      </c>
    </row>
    <row r="5098" spans="1:17" ht="25.5" x14ac:dyDescent="0.2">
      <c r="A5098" s="136" t="s">
        <v>7635</v>
      </c>
      <c r="B5098" s="137" t="s">
        <v>7793</v>
      </c>
      <c r="C5098" s="151" t="s">
        <v>992</v>
      </c>
      <c r="D5098" s="164" t="s">
        <v>7871</v>
      </c>
      <c r="E5098" s="139" t="s">
        <v>865</v>
      </c>
      <c r="F5098" s="138" t="s">
        <v>445</v>
      </c>
      <c r="G5098" s="146">
        <v>80131500</v>
      </c>
      <c r="H5098" s="147" t="s">
        <v>7872</v>
      </c>
      <c r="I5098" s="174">
        <v>10</v>
      </c>
      <c r="J5098" s="147" t="s">
        <v>33</v>
      </c>
      <c r="K5098" s="175">
        <v>3668504</v>
      </c>
      <c r="L5098" s="176">
        <v>3</v>
      </c>
      <c r="M5098" s="144" t="s">
        <v>765</v>
      </c>
      <c r="N5098" s="372"/>
      <c r="O5098" s="177" t="s">
        <v>2635</v>
      </c>
      <c r="P5098" s="177" t="s">
        <v>2635</v>
      </c>
      <c r="Q5098" s="146" t="s">
        <v>1001</v>
      </c>
    </row>
    <row r="5099" spans="1:17" ht="25.5" x14ac:dyDescent="0.2">
      <c r="A5099" s="136" t="s">
        <v>7635</v>
      </c>
      <c r="B5099" s="137" t="s">
        <v>7793</v>
      </c>
      <c r="C5099" s="151" t="s">
        <v>992</v>
      </c>
      <c r="D5099" s="164" t="s">
        <v>7871</v>
      </c>
      <c r="E5099" s="139" t="s">
        <v>865</v>
      </c>
      <c r="F5099" s="138" t="s">
        <v>445</v>
      </c>
      <c r="G5099" s="146">
        <v>80131500</v>
      </c>
      <c r="H5099" s="147" t="s">
        <v>7873</v>
      </c>
      <c r="I5099" s="174">
        <v>10</v>
      </c>
      <c r="J5099" s="147" t="s">
        <v>33</v>
      </c>
      <c r="K5099" s="175">
        <v>8851500</v>
      </c>
      <c r="L5099" s="176">
        <v>7</v>
      </c>
      <c r="M5099" s="144" t="s">
        <v>765</v>
      </c>
      <c r="N5099" s="372"/>
      <c r="O5099" s="177" t="s">
        <v>2518</v>
      </c>
      <c r="P5099" s="177" t="s">
        <v>2518</v>
      </c>
      <c r="Q5099" s="146" t="s">
        <v>1001</v>
      </c>
    </row>
    <row r="5100" spans="1:17" ht="25.5" x14ac:dyDescent="0.2">
      <c r="A5100" s="136" t="s">
        <v>7635</v>
      </c>
      <c r="B5100" s="137" t="s">
        <v>7793</v>
      </c>
      <c r="C5100" s="151" t="s">
        <v>992</v>
      </c>
      <c r="D5100" s="164" t="s">
        <v>7871</v>
      </c>
      <c r="E5100" s="139" t="s">
        <v>865</v>
      </c>
      <c r="F5100" s="138" t="s">
        <v>445</v>
      </c>
      <c r="G5100" s="146">
        <v>80131500</v>
      </c>
      <c r="H5100" s="147" t="s">
        <v>7874</v>
      </c>
      <c r="I5100" s="174">
        <v>10</v>
      </c>
      <c r="J5100" s="147" t="s">
        <v>230</v>
      </c>
      <c r="K5100" s="175">
        <v>2529000</v>
      </c>
      <c r="L5100" s="176">
        <v>2</v>
      </c>
      <c r="M5100" s="144" t="s">
        <v>765</v>
      </c>
      <c r="N5100" s="372"/>
      <c r="O5100" s="177" t="s">
        <v>6591</v>
      </c>
      <c r="P5100" s="177" t="s">
        <v>6591</v>
      </c>
      <c r="Q5100" s="146" t="s">
        <v>1001</v>
      </c>
    </row>
    <row r="5101" spans="1:17" ht="25.5" x14ac:dyDescent="0.2">
      <c r="A5101" s="136" t="s">
        <v>7635</v>
      </c>
      <c r="B5101" s="137" t="s">
        <v>7793</v>
      </c>
      <c r="C5101" s="151" t="s">
        <v>992</v>
      </c>
      <c r="D5101" s="164" t="s">
        <v>7875</v>
      </c>
      <c r="E5101" s="139" t="s">
        <v>865</v>
      </c>
      <c r="F5101" s="138" t="s">
        <v>445</v>
      </c>
      <c r="G5101" s="146">
        <v>80131500</v>
      </c>
      <c r="H5101" s="147" t="s">
        <v>7876</v>
      </c>
      <c r="I5101" s="174">
        <v>10</v>
      </c>
      <c r="J5101" s="147" t="s">
        <v>33</v>
      </c>
      <c r="K5101" s="175">
        <v>33523200</v>
      </c>
      <c r="L5101" s="176">
        <v>9</v>
      </c>
      <c r="M5101" s="144" t="s">
        <v>765</v>
      </c>
      <c r="N5101" s="372"/>
      <c r="O5101" s="177" t="s">
        <v>2635</v>
      </c>
      <c r="P5101" s="177" t="s">
        <v>2635</v>
      </c>
      <c r="Q5101" s="146" t="s">
        <v>1001</v>
      </c>
    </row>
    <row r="5102" spans="1:17" ht="25.5" x14ac:dyDescent="0.2">
      <c r="A5102" s="136" t="s">
        <v>7635</v>
      </c>
      <c r="B5102" s="137" t="s">
        <v>7793</v>
      </c>
      <c r="C5102" s="151" t="s">
        <v>992</v>
      </c>
      <c r="D5102" s="164" t="s">
        <v>7875</v>
      </c>
      <c r="E5102" s="139" t="s">
        <v>865</v>
      </c>
      <c r="F5102" s="138" t="s">
        <v>445</v>
      </c>
      <c r="G5102" s="146">
        <v>80131500</v>
      </c>
      <c r="H5102" s="147" t="s">
        <v>7877</v>
      </c>
      <c r="I5102" s="174">
        <v>10</v>
      </c>
      <c r="J5102" s="147" t="s">
        <v>33</v>
      </c>
      <c r="K5102" s="175">
        <v>3787200</v>
      </c>
      <c r="L5102" s="176">
        <v>1</v>
      </c>
      <c r="M5102" s="144" t="s">
        <v>765</v>
      </c>
      <c r="N5102" s="372"/>
      <c r="O5102" s="177" t="s">
        <v>6591</v>
      </c>
      <c r="P5102" s="177" t="s">
        <v>6591</v>
      </c>
      <c r="Q5102" s="146" t="s">
        <v>1001</v>
      </c>
    </row>
    <row r="5103" spans="1:17" ht="25.5" x14ac:dyDescent="0.2">
      <c r="A5103" s="136" t="s">
        <v>7635</v>
      </c>
      <c r="B5103" s="137" t="s">
        <v>7793</v>
      </c>
      <c r="C5103" s="151" t="s">
        <v>992</v>
      </c>
      <c r="D5103" s="164" t="s">
        <v>7875</v>
      </c>
      <c r="E5103" s="139" t="s">
        <v>865</v>
      </c>
      <c r="F5103" s="138" t="s">
        <v>445</v>
      </c>
      <c r="G5103" s="146">
        <v>80131500</v>
      </c>
      <c r="H5103" s="147" t="s">
        <v>7878</v>
      </c>
      <c r="I5103" s="174">
        <v>10</v>
      </c>
      <c r="J5103" s="147" t="s">
        <v>230</v>
      </c>
      <c r="K5103" s="175">
        <v>7574400</v>
      </c>
      <c r="L5103" s="176">
        <v>2</v>
      </c>
      <c r="M5103" s="144" t="s">
        <v>765</v>
      </c>
      <c r="N5103" s="372"/>
      <c r="O5103" s="177" t="s">
        <v>6591</v>
      </c>
      <c r="P5103" s="177" t="s">
        <v>6591</v>
      </c>
      <c r="Q5103" s="146" t="s">
        <v>1001</v>
      </c>
    </row>
    <row r="5104" spans="1:17" ht="51" x14ac:dyDescent="0.2">
      <c r="A5104" s="136" t="s">
        <v>7635</v>
      </c>
      <c r="B5104" s="137" t="s">
        <v>7793</v>
      </c>
      <c r="C5104" s="151" t="s">
        <v>42</v>
      </c>
      <c r="D5104" s="164" t="s">
        <v>7879</v>
      </c>
      <c r="E5104" s="139" t="s">
        <v>865</v>
      </c>
      <c r="F5104" s="138" t="s">
        <v>445</v>
      </c>
      <c r="G5104" s="146">
        <v>80131500</v>
      </c>
      <c r="H5104" s="147" t="s">
        <v>7880</v>
      </c>
      <c r="I5104" s="174">
        <v>10</v>
      </c>
      <c r="J5104" s="147" t="s">
        <v>33</v>
      </c>
      <c r="K5104" s="175">
        <v>74000000</v>
      </c>
      <c r="L5104" s="176">
        <v>2</v>
      </c>
      <c r="M5104" s="144" t="s">
        <v>765</v>
      </c>
      <c r="N5104" s="372"/>
      <c r="O5104" s="177" t="s">
        <v>2635</v>
      </c>
      <c r="P5104" s="177" t="s">
        <v>2635</v>
      </c>
      <c r="Q5104" s="146" t="s">
        <v>1001</v>
      </c>
    </row>
    <row r="5105" spans="1:17" ht="51" x14ac:dyDescent="0.2">
      <c r="A5105" s="136" t="s">
        <v>7635</v>
      </c>
      <c r="B5105" s="137" t="s">
        <v>7793</v>
      </c>
      <c r="C5105" s="151" t="s">
        <v>42</v>
      </c>
      <c r="D5105" s="164" t="s">
        <v>7879</v>
      </c>
      <c r="E5105" s="139" t="s">
        <v>865</v>
      </c>
      <c r="F5105" s="138" t="s">
        <v>445</v>
      </c>
      <c r="G5105" s="146">
        <v>80131500</v>
      </c>
      <c r="H5105" s="147" t="s">
        <v>7881</v>
      </c>
      <c r="I5105" s="174">
        <v>10</v>
      </c>
      <c r="J5105" s="147" t="s">
        <v>33</v>
      </c>
      <c r="K5105" s="175">
        <v>301772000</v>
      </c>
      <c r="L5105" s="176">
        <v>8</v>
      </c>
      <c r="M5105" s="144" t="s">
        <v>765</v>
      </c>
      <c r="N5105" s="372"/>
      <c r="O5105" s="177" t="s">
        <v>2700</v>
      </c>
      <c r="P5105" s="177" t="s">
        <v>2700</v>
      </c>
      <c r="Q5105" s="146" t="s">
        <v>1001</v>
      </c>
    </row>
    <row r="5106" spans="1:17" ht="51" x14ac:dyDescent="0.2">
      <c r="A5106" s="136" t="s">
        <v>7635</v>
      </c>
      <c r="B5106" s="137" t="s">
        <v>7793</v>
      </c>
      <c r="C5106" s="151" t="s">
        <v>42</v>
      </c>
      <c r="D5106" s="164" t="s">
        <v>7879</v>
      </c>
      <c r="E5106" s="139" t="s">
        <v>865</v>
      </c>
      <c r="F5106" s="138" t="s">
        <v>445</v>
      </c>
      <c r="G5106" s="146">
        <v>80131500</v>
      </c>
      <c r="H5106" s="147" t="s">
        <v>7882</v>
      </c>
      <c r="I5106" s="174">
        <v>10</v>
      </c>
      <c r="J5106" s="147" t="s">
        <v>230</v>
      </c>
      <c r="K5106" s="175">
        <v>77848000</v>
      </c>
      <c r="L5106" s="176">
        <v>2</v>
      </c>
      <c r="M5106" s="144" t="s">
        <v>765</v>
      </c>
      <c r="N5106" s="372"/>
      <c r="O5106" s="177" t="s">
        <v>6591</v>
      </c>
      <c r="P5106" s="177" t="s">
        <v>6591</v>
      </c>
      <c r="Q5106" s="146" t="s">
        <v>1001</v>
      </c>
    </row>
    <row r="5107" spans="1:17" ht="38.25" x14ac:dyDescent="0.2">
      <c r="A5107" s="136" t="s">
        <v>7635</v>
      </c>
      <c r="B5107" s="137" t="s">
        <v>7793</v>
      </c>
      <c r="C5107" s="151" t="s">
        <v>992</v>
      </c>
      <c r="D5107" s="164" t="s">
        <v>7883</v>
      </c>
      <c r="E5107" s="139" t="s">
        <v>865</v>
      </c>
      <c r="F5107" s="138" t="s">
        <v>445</v>
      </c>
      <c r="G5107" s="146">
        <v>80131500</v>
      </c>
      <c r="H5107" s="147" t="s">
        <v>7884</v>
      </c>
      <c r="I5107" s="174">
        <v>10</v>
      </c>
      <c r="J5107" s="147" t="s">
        <v>33</v>
      </c>
      <c r="K5107" s="175">
        <v>2404160</v>
      </c>
      <c r="L5107" s="176">
        <v>2</v>
      </c>
      <c r="M5107" s="144" t="s">
        <v>765</v>
      </c>
      <c r="N5107" s="372"/>
      <c r="O5107" s="177" t="s">
        <v>2635</v>
      </c>
      <c r="P5107" s="177" t="s">
        <v>2635</v>
      </c>
      <c r="Q5107" s="146" t="s">
        <v>1001</v>
      </c>
    </row>
    <row r="5108" spans="1:17" ht="38.25" x14ac:dyDescent="0.2">
      <c r="A5108" s="136" t="s">
        <v>7635</v>
      </c>
      <c r="B5108" s="137" t="s">
        <v>7793</v>
      </c>
      <c r="C5108" s="151" t="s">
        <v>992</v>
      </c>
      <c r="D5108" s="164" t="s">
        <v>7883</v>
      </c>
      <c r="E5108" s="139" t="s">
        <v>865</v>
      </c>
      <c r="F5108" s="138" t="s">
        <v>445</v>
      </c>
      <c r="G5108" s="146">
        <v>80131500</v>
      </c>
      <c r="H5108" s="147" t="s">
        <v>7885</v>
      </c>
      <c r="I5108" s="174">
        <v>10</v>
      </c>
      <c r="J5108" s="147" t="s">
        <v>33</v>
      </c>
      <c r="K5108" s="175">
        <v>10116000</v>
      </c>
      <c r="L5108" s="176">
        <v>8</v>
      </c>
      <c r="M5108" s="144" t="s">
        <v>765</v>
      </c>
      <c r="N5108" s="372"/>
      <c r="O5108" s="177" t="s">
        <v>2700</v>
      </c>
      <c r="P5108" s="177" t="s">
        <v>2700</v>
      </c>
      <c r="Q5108" s="146" t="s">
        <v>1001</v>
      </c>
    </row>
    <row r="5109" spans="1:17" ht="38.25" x14ac:dyDescent="0.2">
      <c r="A5109" s="136" t="s">
        <v>7635</v>
      </c>
      <c r="B5109" s="137" t="s">
        <v>7793</v>
      </c>
      <c r="C5109" s="151" t="s">
        <v>992</v>
      </c>
      <c r="D5109" s="164" t="s">
        <v>7883</v>
      </c>
      <c r="E5109" s="139" t="s">
        <v>865</v>
      </c>
      <c r="F5109" s="138" t="s">
        <v>445</v>
      </c>
      <c r="G5109" s="146">
        <v>80131500</v>
      </c>
      <c r="H5109" s="147" t="s">
        <v>7886</v>
      </c>
      <c r="I5109" s="174">
        <v>10</v>
      </c>
      <c r="J5109" s="147" t="s">
        <v>230</v>
      </c>
      <c r="K5109" s="175">
        <v>2529000</v>
      </c>
      <c r="L5109" s="176">
        <v>2</v>
      </c>
      <c r="M5109" s="144" t="s">
        <v>765</v>
      </c>
      <c r="N5109" s="372"/>
      <c r="O5109" s="177" t="s">
        <v>6591</v>
      </c>
      <c r="P5109" s="177" t="s">
        <v>6591</v>
      </c>
      <c r="Q5109" s="146" t="s">
        <v>1001</v>
      </c>
    </row>
    <row r="5110" spans="1:17" ht="25.5" x14ac:dyDescent="0.2">
      <c r="A5110" s="136" t="s">
        <v>7635</v>
      </c>
      <c r="B5110" s="137" t="s">
        <v>7793</v>
      </c>
      <c r="C5110" s="151" t="s">
        <v>992</v>
      </c>
      <c r="D5110" s="164" t="s">
        <v>7887</v>
      </c>
      <c r="E5110" s="139" t="s">
        <v>865</v>
      </c>
      <c r="F5110" s="138" t="s">
        <v>445</v>
      </c>
      <c r="G5110" s="146">
        <v>80131500</v>
      </c>
      <c r="H5110" s="147" t="s">
        <v>7888</v>
      </c>
      <c r="I5110" s="174">
        <v>10</v>
      </c>
      <c r="J5110" s="147" t="s">
        <v>33</v>
      </c>
      <c r="K5110" s="175">
        <v>14120104.32</v>
      </c>
      <c r="L5110" s="176">
        <v>1</v>
      </c>
      <c r="M5110" s="144" t="s">
        <v>765</v>
      </c>
      <c r="N5110" s="372"/>
      <c r="O5110" s="177" t="s">
        <v>2521</v>
      </c>
      <c r="P5110" s="177" t="s">
        <v>2521</v>
      </c>
      <c r="Q5110" s="146" t="s">
        <v>1001</v>
      </c>
    </row>
    <row r="5111" spans="1:17" ht="102" x14ac:dyDescent="0.2">
      <c r="A5111" s="136" t="s">
        <v>7635</v>
      </c>
      <c r="B5111" s="137" t="s">
        <v>7793</v>
      </c>
      <c r="C5111" s="151" t="s">
        <v>7683</v>
      </c>
      <c r="D5111" s="164" t="s">
        <v>7889</v>
      </c>
      <c r="E5111" s="139" t="s">
        <v>869</v>
      </c>
      <c r="F5111" s="138" t="s">
        <v>1273</v>
      </c>
      <c r="G5111" s="146">
        <v>71121903</v>
      </c>
      <c r="H5111" s="147" t="s">
        <v>7685</v>
      </c>
      <c r="I5111" s="174">
        <v>10</v>
      </c>
      <c r="J5111" s="147" t="s">
        <v>33</v>
      </c>
      <c r="K5111" s="175">
        <v>5000000</v>
      </c>
      <c r="L5111" s="176">
        <v>1</v>
      </c>
      <c r="M5111" s="144" t="s">
        <v>765</v>
      </c>
      <c r="N5111" s="372"/>
      <c r="O5111" s="177" t="s">
        <v>2518</v>
      </c>
      <c r="P5111" s="177" t="s">
        <v>2518</v>
      </c>
      <c r="Q5111" s="146" t="s">
        <v>497</v>
      </c>
    </row>
    <row r="5112" spans="1:17" ht="102" x14ac:dyDescent="0.2">
      <c r="A5112" s="136" t="s">
        <v>7635</v>
      </c>
      <c r="B5112" s="137" t="s">
        <v>7793</v>
      </c>
      <c r="C5112" s="151" t="s">
        <v>7683</v>
      </c>
      <c r="D5112" s="164" t="s">
        <v>7889</v>
      </c>
      <c r="E5112" s="139" t="s">
        <v>874</v>
      </c>
      <c r="F5112" s="138" t="s">
        <v>371</v>
      </c>
      <c r="G5112" s="146">
        <v>72154055</v>
      </c>
      <c r="H5112" s="147" t="s">
        <v>7890</v>
      </c>
      <c r="I5112" s="174">
        <v>10</v>
      </c>
      <c r="J5112" s="147" t="s">
        <v>33</v>
      </c>
      <c r="K5112" s="175">
        <v>18000000</v>
      </c>
      <c r="L5112" s="176">
        <v>1</v>
      </c>
      <c r="M5112" s="144" t="s">
        <v>765</v>
      </c>
      <c r="N5112" s="372"/>
      <c r="O5112" s="177" t="s">
        <v>2518</v>
      </c>
      <c r="P5112" s="177" t="s">
        <v>2518</v>
      </c>
      <c r="Q5112" s="146" t="s">
        <v>497</v>
      </c>
    </row>
    <row r="5113" spans="1:17" ht="51" x14ac:dyDescent="0.2">
      <c r="A5113" s="136" t="s">
        <v>7635</v>
      </c>
      <c r="B5113" s="137" t="s">
        <v>7793</v>
      </c>
      <c r="C5113" s="151" t="s">
        <v>966</v>
      </c>
      <c r="D5113" s="164" t="s">
        <v>7891</v>
      </c>
      <c r="E5113" s="139" t="s">
        <v>874</v>
      </c>
      <c r="F5113" s="138" t="s">
        <v>371</v>
      </c>
      <c r="G5113" s="146">
        <v>72154043</v>
      </c>
      <c r="H5113" s="147" t="s">
        <v>7687</v>
      </c>
      <c r="I5113" s="174">
        <v>10</v>
      </c>
      <c r="J5113" s="147" t="s">
        <v>33</v>
      </c>
      <c r="K5113" s="175">
        <v>6000000</v>
      </c>
      <c r="L5113" s="176">
        <v>1</v>
      </c>
      <c r="M5113" s="144" t="s">
        <v>765</v>
      </c>
      <c r="N5113" s="372"/>
      <c r="O5113" s="177" t="s">
        <v>2518</v>
      </c>
      <c r="P5113" s="177" t="s">
        <v>2518</v>
      </c>
      <c r="Q5113" s="146" t="s">
        <v>497</v>
      </c>
    </row>
    <row r="5114" spans="1:17" ht="51" x14ac:dyDescent="0.2">
      <c r="A5114" s="136" t="s">
        <v>7635</v>
      </c>
      <c r="B5114" s="137" t="s">
        <v>7793</v>
      </c>
      <c r="C5114" s="151" t="s">
        <v>966</v>
      </c>
      <c r="D5114" s="164" t="s">
        <v>7891</v>
      </c>
      <c r="E5114" s="139" t="s">
        <v>874</v>
      </c>
      <c r="F5114" s="138" t="s">
        <v>371</v>
      </c>
      <c r="G5114" s="146">
        <v>76111500</v>
      </c>
      <c r="H5114" s="147" t="s">
        <v>7892</v>
      </c>
      <c r="I5114" s="174">
        <v>10</v>
      </c>
      <c r="J5114" s="147" t="s">
        <v>33</v>
      </c>
      <c r="K5114" s="175">
        <v>131000000</v>
      </c>
      <c r="L5114" s="176">
        <v>5</v>
      </c>
      <c r="M5114" s="144" t="s">
        <v>765</v>
      </c>
      <c r="N5114" s="372"/>
      <c r="O5114" s="177" t="s">
        <v>2635</v>
      </c>
      <c r="P5114" s="177" t="s">
        <v>2635</v>
      </c>
      <c r="Q5114" s="146" t="s">
        <v>419</v>
      </c>
    </row>
    <row r="5115" spans="1:17" ht="51" x14ac:dyDescent="0.2">
      <c r="A5115" s="136" t="s">
        <v>7635</v>
      </c>
      <c r="B5115" s="137" t="s">
        <v>7793</v>
      </c>
      <c r="C5115" s="151" t="s">
        <v>966</v>
      </c>
      <c r="D5115" s="164" t="s">
        <v>7891</v>
      </c>
      <c r="E5115" s="139" t="s">
        <v>874</v>
      </c>
      <c r="F5115" s="138" t="s">
        <v>371</v>
      </c>
      <c r="G5115" s="146">
        <v>76111500</v>
      </c>
      <c r="H5115" s="147" t="s">
        <v>7893</v>
      </c>
      <c r="I5115" s="174">
        <v>10</v>
      </c>
      <c r="J5115" s="147" t="s">
        <v>230</v>
      </c>
      <c r="K5115" s="175">
        <v>96500000</v>
      </c>
      <c r="L5115" s="176">
        <v>5</v>
      </c>
      <c r="M5115" s="144" t="s">
        <v>765</v>
      </c>
      <c r="N5115" s="372"/>
      <c r="O5115" s="177" t="s">
        <v>2651</v>
      </c>
      <c r="P5115" s="177" t="s">
        <v>2651</v>
      </c>
      <c r="Q5115" s="146" t="s">
        <v>419</v>
      </c>
    </row>
    <row r="5116" spans="1:17" ht="51" x14ac:dyDescent="0.2">
      <c r="A5116" s="136" t="s">
        <v>7635</v>
      </c>
      <c r="B5116" s="137" t="s">
        <v>7793</v>
      </c>
      <c r="C5116" s="151" t="s">
        <v>966</v>
      </c>
      <c r="D5116" s="164" t="s">
        <v>7891</v>
      </c>
      <c r="E5116" s="139" t="s">
        <v>874</v>
      </c>
      <c r="F5116" s="138" t="s">
        <v>371</v>
      </c>
      <c r="G5116" s="146">
        <v>76111500</v>
      </c>
      <c r="H5116" s="147" t="s">
        <v>7690</v>
      </c>
      <c r="I5116" s="174">
        <v>10</v>
      </c>
      <c r="J5116" s="147" t="s">
        <v>33</v>
      </c>
      <c r="K5116" s="175">
        <v>38600000</v>
      </c>
      <c r="L5116" s="176">
        <v>2</v>
      </c>
      <c r="M5116" s="144" t="s">
        <v>765</v>
      </c>
      <c r="N5116" s="372"/>
      <c r="O5116" s="177" t="s">
        <v>2521</v>
      </c>
      <c r="P5116" s="177" t="s">
        <v>2521</v>
      </c>
      <c r="Q5116" s="146" t="s">
        <v>7657</v>
      </c>
    </row>
    <row r="5117" spans="1:17" ht="38.25" x14ac:dyDescent="0.2">
      <c r="A5117" s="136" t="s">
        <v>7635</v>
      </c>
      <c r="B5117" s="137" t="s">
        <v>7793</v>
      </c>
      <c r="C5117" s="151" t="s">
        <v>1039</v>
      </c>
      <c r="D5117" s="164" t="s">
        <v>7894</v>
      </c>
      <c r="E5117" s="139" t="s">
        <v>880</v>
      </c>
      <c r="F5117" s="138" t="s">
        <v>374</v>
      </c>
      <c r="G5117" s="146">
        <v>73152100</v>
      </c>
      <c r="H5117" s="147" t="s">
        <v>7895</v>
      </c>
      <c r="I5117" s="174">
        <v>10</v>
      </c>
      <c r="J5117" s="147" t="s">
        <v>33</v>
      </c>
      <c r="K5117" s="175">
        <v>2000000</v>
      </c>
      <c r="L5117" s="176">
        <v>1</v>
      </c>
      <c r="M5117" s="144" t="s">
        <v>765</v>
      </c>
      <c r="N5117" s="372"/>
      <c r="O5117" s="177" t="s">
        <v>2529</v>
      </c>
      <c r="P5117" s="177" t="s">
        <v>2529</v>
      </c>
      <c r="Q5117" s="146" t="s">
        <v>497</v>
      </c>
    </row>
    <row r="5118" spans="1:17" ht="38.25" x14ac:dyDescent="0.2">
      <c r="A5118" s="136" t="s">
        <v>7635</v>
      </c>
      <c r="B5118" s="137" t="s">
        <v>7793</v>
      </c>
      <c r="C5118" s="151" t="s">
        <v>971</v>
      </c>
      <c r="D5118" s="164" t="s">
        <v>7896</v>
      </c>
      <c r="E5118" s="139" t="s">
        <v>880</v>
      </c>
      <c r="F5118" s="138" t="s">
        <v>374</v>
      </c>
      <c r="G5118" s="146" t="s">
        <v>3086</v>
      </c>
      <c r="H5118" s="147" t="s">
        <v>7897</v>
      </c>
      <c r="I5118" s="174">
        <v>10</v>
      </c>
      <c r="J5118" s="147" t="s">
        <v>33</v>
      </c>
      <c r="K5118" s="175">
        <v>30000000</v>
      </c>
      <c r="L5118" s="176">
        <v>1</v>
      </c>
      <c r="M5118" s="144" t="s">
        <v>765</v>
      </c>
      <c r="N5118" s="372"/>
      <c r="O5118" s="177" t="s">
        <v>2518</v>
      </c>
      <c r="P5118" s="177" t="s">
        <v>2518</v>
      </c>
      <c r="Q5118" s="146" t="s">
        <v>497</v>
      </c>
    </row>
    <row r="5119" spans="1:17" ht="63.75" x14ac:dyDescent="0.2">
      <c r="A5119" s="136" t="s">
        <v>7635</v>
      </c>
      <c r="B5119" s="137" t="s">
        <v>7793</v>
      </c>
      <c r="C5119" s="151" t="s">
        <v>975</v>
      </c>
      <c r="D5119" s="164" t="s">
        <v>7898</v>
      </c>
      <c r="E5119" s="139" t="s">
        <v>880</v>
      </c>
      <c r="F5119" s="138" t="s">
        <v>374</v>
      </c>
      <c r="G5119" s="146">
        <v>78181500</v>
      </c>
      <c r="H5119" s="147" t="s">
        <v>7899</v>
      </c>
      <c r="I5119" s="174">
        <v>10</v>
      </c>
      <c r="J5119" s="147" t="s">
        <v>33</v>
      </c>
      <c r="K5119" s="175">
        <v>301560000</v>
      </c>
      <c r="L5119" s="176">
        <v>3</v>
      </c>
      <c r="M5119" s="144" t="s">
        <v>765</v>
      </c>
      <c r="N5119" s="372"/>
      <c r="O5119" s="177" t="s">
        <v>2635</v>
      </c>
      <c r="P5119" s="177" t="s">
        <v>2635</v>
      </c>
      <c r="Q5119" s="146" t="s">
        <v>7654</v>
      </c>
    </row>
    <row r="5120" spans="1:17" ht="63.75" x14ac:dyDescent="0.2">
      <c r="A5120" s="136" t="s">
        <v>7635</v>
      </c>
      <c r="B5120" s="137" t="s">
        <v>7793</v>
      </c>
      <c r="C5120" s="151" t="s">
        <v>975</v>
      </c>
      <c r="D5120" s="164" t="s">
        <v>7898</v>
      </c>
      <c r="E5120" s="139" t="s">
        <v>880</v>
      </c>
      <c r="F5120" s="138" t="s">
        <v>374</v>
      </c>
      <c r="G5120" s="146">
        <v>78181500</v>
      </c>
      <c r="H5120" s="147" t="s">
        <v>7695</v>
      </c>
      <c r="I5120" s="174">
        <v>10</v>
      </c>
      <c r="J5120" s="147" t="s">
        <v>33</v>
      </c>
      <c r="K5120" s="175">
        <v>62500000</v>
      </c>
      <c r="L5120" s="176">
        <v>2</v>
      </c>
      <c r="M5120" s="144" t="s">
        <v>765</v>
      </c>
      <c r="N5120" s="372"/>
      <c r="O5120" s="177" t="s">
        <v>2635</v>
      </c>
      <c r="P5120" s="177" t="s">
        <v>2635</v>
      </c>
      <c r="Q5120" s="146" t="s">
        <v>419</v>
      </c>
    </row>
    <row r="5121" spans="1:17" ht="63.75" x14ac:dyDescent="0.2">
      <c r="A5121" s="136" t="s">
        <v>7635</v>
      </c>
      <c r="B5121" s="137" t="s">
        <v>7793</v>
      </c>
      <c r="C5121" s="151" t="s">
        <v>975</v>
      </c>
      <c r="D5121" s="164" t="s">
        <v>7898</v>
      </c>
      <c r="E5121" s="139" t="s">
        <v>880</v>
      </c>
      <c r="F5121" s="138" t="s">
        <v>374</v>
      </c>
      <c r="G5121" s="146">
        <v>78181500</v>
      </c>
      <c r="H5121" s="147" t="s">
        <v>7696</v>
      </c>
      <c r="I5121" s="174">
        <v>10</v>
      </c>
      <c r="J5121" s="147" t="s">
        <v>33</v>
      </c>
      <c r="K5121" s="175">
        <v>53400000</v>
      </c>
      <c r="L5121" s="176">
        <v>2</v>
      </c>
      <c r="M5121" s="144" t="s">
        <v>765</v>
      </c>
      <c r="N5121" s="372"/>
      <c r="O5121" s="177" t="s">
        <v>2635</v>
      </c>
      <c r="P5121" s="177" t="s">
        <v>2635</v>
      </c>
      <c r="Q5121" s="146" t="s">
        <v>419</v>
      </c>
    </row>
    <row r="5122" spans="1:17" ht="63.75" x14ac:dyDescent="0.2">
      <c r="A5122" s="136" t="s">
        <v>7635</v>
      </c>
      <c r="B5122" s="137" t="s">
        <v>7793</v>
      </c>
      <c r="C5122" s="151" t="s">
        <v>975</v>
      </c>
      <c r="D5122" s="164" t="s">
        <v>7898</v>
      </c>
      <c r="E5122" s="139" t="s">
        <v>880</v>
      </c>
      <c r="F5122" s="138" t="s">
        <v>374</v>
      </c>
      <c r="G5122" s="146">
        <v>78181500</v>
      </c>
      <c r="H5122" s="147" t="s">
        <v>7697</v>
      </c>
      <c r="I5122" s="174">
        <v>10</v>
      </c>
      <c r="J5122" s="147" t="s">
        <v>33</v>
      </c>
      <c r="K5122" s="175">
        <v>28876000</v>
      </c>
      <c r="L5122" s="176">
        <v>2</v>
      </c>
      <c r="M5122" s="144" t="s">
        <v>765</v>
      </c>
      <c r="N5122" s="372"/>
      <c r="O5122" s="177" t="s">
        <v>2635</v>
      </c>
      <c r="P5122" s="177" t="s">
        <v>2635</v>
      </c>
      <c r="Q5122" s="146" t="s">
        <v>419</v>
      </c>
    </row>
    <row r="5123" spans="1:17" ht="63.75" x14ac:dyDescent="0.2">
      <c r="A5123" s="136" t="s">
        <v>7635</v>
      </c>
      <c r="B5123" s="137" t="s">
        <v>7793</v>
      </c>
      <c r="C5123" s="151" t="s">
        <v>975</v>
      </c>
      <c r="D5123" s="164" t="s">
        <v>7898</v>
      </c>
      <c r="E5123" s="139" t="s">
        <v>880</v>
      </c>
      <c r="F5123" s="138" t="s">
        <v>374</v>
      </c>
      <c r="G5123" s="146">
        <v>78181500</v>
      </c>
      <c r="H5123" s="147" t="s">
        <v>7733</v>
      </c>
      <c r="I5123" s="174">
        <v>10</v>
      </c>
      <c r="J5123" s="147" t="s">
        <v>33</v>
      </c>
      <c r="K5123" s="175">
        <v>938000000</v>
      </c>
      <c r="L5123" s="176">
        <v>7</v>
      </c>
      <c r="M5123" s="144" t="s">
        <v>765</v>
      </c>
      <c r="N5123" s="372"/>
      <c r="O5123" s="177" t="s">
        <v>2529</v>
      </c>
      <c r="P5123" s="177" t="s">
        <v>2529</v>
      </c>
      <c r="Q5123" s="146" t="s">
        <v>7654</v>
      </c>
    </row>
    <row r="5124" spans="1:17" ht="63.75" x14ac:dyDescent="0.2">
      <c r="A5124" s="136" t="s">
        <v>7635</v>
      </c>
      <c r="B5124" s="137" t="s">
        <v>7793</v>
      </c>
      <c r="C5124" s="151" t="s">
        <v>975</v>
      </c>
      <c r="D5124" s="164" t="s">
        <v>7898</v>
      </c>
      <c r="E5124" s="139" t="s">
        <v>880</v>
      </c>
      <c r="F5124" s="138" t="s">
        <v>374</v>
      </c>
      <c r="G5124" s="146">
        <v>78181500</v>
      </c>
      <c r="H5124" s="147" t="s">
        <v>7698</v>
      </c>
      <c r="I5124" s="174">
        <v>10</v>
      </c>
      <c r="J5124" s="147" t="s">
        <v>33</v>
      </c>
      <c r="K5124" s="175">
        <v>222794000</v>
      </c>
      <c r="L5124" s="176">
        <v>7</v>
      </c>
      <c r="M5124" s="144" t="s">
        <v>765</v>
      </c>
      <c r="N5124" s="372"/>
      <c r="O5124" s="177" t="s">
        <v>2518</v>
      </c>
      <c r="P5124" s="177" t="s">
        <v>2518</v>
      </c>
      <c r="Q5124" s="146" t="s">
        <v>419</v>
      </c>
    </row>
    <row r="5125" spans="1:17" ht="63.75" x14ac:dyDescent="0.2">
      <c r="A5125" s="136" t="s">
        <v>7635</v>
      </c>
      <c r="B5125" s="137" t="s">
        <v>7793</v>
      </c>
      <c r="C5125" s="151" t="s">
        <v>975</v>
      </c>
      <c r="D5125" s="164" t="s">
        <v>7898</v>
      </c>
      <c r="E5125" s="139" t="s">
        <v>880</v>
      </c>
      <c r="F5125" s="138" t="s">
        <v>374</v>
      </c>
      <c r="G5125" s="146">
        <v>78181500</v>
      </c>
      <c r="H5125" s="147" t="s">
        <v>7699</v>
      </c>
      <c r="I5125" s="174">
        <v>10</v>
      </c>
      <c r="J5125" s="147" t="s">
        <v>33</v>
      </c>
      <c r="K5125" s="175">
        <v>220000000</v>
      </c>
      <c r="L5125" s="176">
        <v>7</v>
      </c>
      <c r="M5125" s="144" t="s">
        <v>765</v>
      </c>
      <c r="N5125" s="372"/>
      <c r="O5125" s="177" t="s">
        <v>2518</v>
      </c>
      <c r="P5125" s="177" t="s">
        <v>2518</v>
      </c>
      <c r="Q5125" s="146" t="s">
        <v>419</v>
      </c>
    </row>
    <row r="5126" spans="1:17" ht="63.75" x14ac:dyDescent="0.2">
      <c r="A5126" s="136" t="s">
        <v>7635</v>
      </c>
      <c r="B5126" s="137" t="s">
        <v>7793</v>
      </c>
      <c r="C5126" s="151" t="s">
        <v>975</v>
      </c>
      <c r="D5126" s="164" t="s">
        <v>7898</v>
      </c>
      <c r="E5126" s="139" t="s">
        <v>880</v>
      </c>
      <c r="F5126" s="138" t="s">
        <v>374</v>
      </c>
      <c r="G5126" s="146">
        <v>78181500</v>
      </c>
      <c r="H5126" s="147" t="s">
        <v>7700</v>
      </c>
      <c r="I5126" s="174">
        <v>10</v>
      </c>
      <c r="J5126" s="147" t="s">
        <v>33</v>
      </c>
      <c r="K5126" s="175">
        <v>96000000</v>
      </c>
      <c r="L5126" s="176">
        <v>7</v>
      </c>
      <c r="M5126" s="144" t="s">
        <v>765</v>
      </c>
      <c r="N5126" s="372"/>
      <c r="O5126" s="177" t="s">
        <v>2518</v>
      </c>
      <c r="P5126" s="177" t="s">
        <v>2518</v>
      </c>
      <c r="Q5126" s="146" t="s">
        <v>419</v>
      </c>
    </row>
    <row r="5127" spans="1:17" ht="63.75" x14ac:dyDescent="0.2">
      <c r="A5127" s="136" t="s">
        <v>7635</v>
      </c>
      <c r="B5127" s="137" t="s">
        <v>7793</v>
      </c>
      <c r="C5127" s="151" t="s">
        <v>975</v>
      </c>
      <c r="D5127" s="164" t="s">
        <v>7898</v>
      </c>
      <c r="E5127" s="139" t="s">
        <v>880</v>
      </c>
      <c r="F5127" s="138" t="s">
        <v>374</v>
      </c>
      <c r="G5127" s="146">
        <v>78181500</v>
      </c>
      <c r="H5127" s="147" t="s">
        <v>7900</v>
      </c>
      <c r="I5127" s="174">
        <v>10</v>
      </c>
      <c r="J5127" s="147" t="s">
        <v>230</v>
      </c>
      <c r="K5127" s="175">
        <v>260000000</v>
      </c>
      <c r="L5127" s="176">
        <v>2</v>
      </c>
      <c r="M5127" s="144" t="s">
        <v>765</v>
      </c>
      <c r="N5127" s="372"/>
      <c r="O5127" s="177" t="s">
        <v>6591</v>
      </c>
      <c r="P5127" s="177" t="s">
        <v>6591</v>
      </c>
      <c r="Q5127" s="146" t="s">
        <v>7654</v>
      </c>
    </row>
    <row r="5128" spans="1:17" ht="63.75" x14ac:dyDescent="0.2">
      <c r="A5128" s="136" t="s">
        <v>7635</v>
      </c>
      <c r="B5128" s="137" t="s">
        <v>7793</v>
      </c>
      <c r="C5128" s="151" t="s">
        <v>975</v>
      </c>
      <c r="D5128" s="164" t="s">
        <v>7898</v>
      </c>
      <c r="E5128" s="139" t="s">
        <v>880</v>
      </c>
      <c r="F5128" s="138" t="s">
        <v>374</v>
      </c>
      <c r="G5128" s="146">
        <v>78181500</v>
      </c>
      <c r="H5128" s="147" t="s">
        <v>7901</v>
      </c>
      <c r="I5128" s="174">
        <v>10</v>
      </c>
      <c r="J5128" s="147" t="s">
        <v>230</v>
      </c>
      <c r="K5128" s="175">
        <v>132000000</v>
      </c>
      <c r="L5128" s="176">
        <v>2</v>
      </c>
      <c r="M5128" s="144" t="s">
        <v>765</v>
      </c>
      <c r="N5128" s="372"/>
      <c r="O5128" s="177" t="s">
        <v>6591</v>
      </c>
      <c r="P5128" s="177" t="s">
        <v>6591</v>
      </c>
      <c r="Q5128" s="146" t="s">
        <v>419</v>
      </c>
    </row>
    <row r="5129" spans="1:17" ht="38.25" x14ac:dyDescent="0.2">
      <c r="A5129" s="136" t="s">
        <v>7635</v>
      </c>
      <c r="B5129" s="137" t="s">
        <v>7793</v>
      </c>
      <c r="C5129" s="151" t="s">
        <v>987</v>
      </c>
      <c r="D5129" s="164" t="s">
        <v>7902</v>
      </c>
      <c r="E5129" s="139" t="s">
        <v>880</v>
      </c>
      <c r="F5129" s="138" t="s">
        <v>374</v>
      </c>
      <c r="G5129" s="146">
        <v>73152000</v>
      </c>
      <c r="H5129" s="147" t="s">
        <v>7903</v>
      </c>
      <c r="I5129" s="174">
        <v>10</v>
      </c>
      <c r="J5129" s="147" t="s">
        <v>33</v>
      </c>
      <c r="K5129" s="175">
        <v>2000000</v>
      </c>
      <c r="L5129" s="176">
        <v>1</v>
      </c>
      <c r="M5129" s="144" t="s">
        <v>765</v>
      </c>
      <c r="N5129" s="372"/>
      <c r="O5129" s="177" t="s">
        <v>2518</v>
      </c>
      <c r="P5129" s="177" t="s">
        <v>2518</v>
      </c>
      <c r="Q5129" s="146" t="s">
        <v>497</v>
      </c>
    </row>
    <row r="5130" spans="1:17" ht="89.25" x14ac:dyDescent="0.2">
      <c r="A5130" s="136" t="s">
        <v>7635</v>
      </c>
      <c r="B5130" s="137" t="s">
        <v>7793</v>
      </c>
      <c r="C5130" s="151" t="s">
        <v>971</v>
      </c>
      <c r="D5130" s="164" t="s">
        <v>7904</v>
      </c>
      <c r="E5130" s="139" t="s">
        <v>932</v>
      </c>
      <c r="F5130" s="138" t="s">
        <v>1009</v>
      </c>
      <c r="G5130" s="146">
        <v>80161801</v>
      </c>
      <c r="H5130" s="147" t="s">
        <v>7708</v>
      </c>
      <c r="I5130" s="174">
        <v>10</v>
      </c>
      <c r="J5130" s="147" t="s">
        <v>33</v>
      </c>
      <c r="K5130" s="175">
        <v>11500000</v>
      </c>
      <c r="L5130" s="176">
        <v>4</v>
      </c>
      <c r="M5130" s="144" t="s">
        <v>765</v>
      </c>
      <c r="N5130" s="372"/>
      <c r="O5130" s="177" t="s">
        <v>2635</v>
      </c>
      <c r="P5130" s="177" t="s">
        <v>2635</v>
      </c>
      <c r="Q5130" s="146" t="s">
        <v>497</v>
      </c>
    </row>
    <row r="5131" spans="1:17" ht="89.25" x14ac:dyDescent="0.2">
      <c r="A5131" s="136" t="s">
        <v>7635</v>
      </c>
      <c r="B5131" s="137" t="s">
        <v>7793</v>
      </c>
      <c r="C5131" s="151" t="s">
        <v>971</v>
      </c>
      <c r="D5131" s="164" t="s">
        <v>7904</v>
      </c>
      <c r="E5131" s="139" t="s">
        <v>932</v>
      </c>
      <c r="F5131" s="138" t="s">
        <v>1009</v>
      </c>
      <c r="G5131" s="146">
        <v>80161801</v>
      </c>
      <c r="H5131" s="147" t="s">
        <v>7709</v>
      </c>
      <c r="I5131" s="174">
        <v>10</v>
      </c>
      <c r="J5131" s="147" t="s">
        <v>33</v>
      </c>
      <c r="K5131" s="175">
        <v>24500000</v>
      </c>
      <c r="L5131" s="176">
        <v>8</v>
      </c>
      <c r="M5131" s="144" t="s">
        <v>765</v>
      </c>
      <c r="N5131" s="372"/>
      <c r="O5131" s="177" t="s">
        <v>2529</v>
      </c>
      <c r="P5131" s="177" t="s">
        <v>2529</v>
      </c>
      <c r="Q5131" s="146" t="s">
        <v>497</v>
      </c>
    </row>
    <row r="5132" spans="1:17" ht="51" x14ac:dyDescent="0.2">
      <c r="A5132" s="136" t="s">
        <v>7635</v>
      </c>
      <c r="B5132" s="137" t="s">
        <v>7793</v>
      </c>
      <c r="C5132" s="151" t="s">
        <v>992</v>
      </c>
      <c r="D5132" s="164" t="s">
        <v>6396</v>
      </c>
      <c r="E5132" s="139" t="s">
        <v>936</v>
      </c>
      <c r="F5132" s="138" t="s">
        <v>397</v>
      </c>
      <c r="G5132" s="146">
        <v>76111501</v>
      </c>
      <c r="H5132" s="147" t="s">
        <v>7710</v>
      </c>
      <c r="I5132" s="174">
        <v>10</v>
      </c>
      <c r="J5132" s="147" t="s">
        <v>33</v>
      </c>
      <c r="K5132" s="175">
        <v>80000000</v>
      </c>
      <c r="L5132" s="176">
        <v>12</v>
      </c>
      <c r="M5132" s="144" t="s">
        <v>765</v>
      </c>
      <c r="N5132" s="372"/>
      <c r="O5132" s="177" t="s">
        <v>2635</v>
      </c>
      <c r="P5132" s="177" t="s">
        <v>2635</v>
      </c>
      <c r="Q5132" s="146" t="s">
        <v>650</v>
      </c>
    </row>
    <row r="5133" spans="1:17" ht="25.5" x14ac:dyDescent="0.2">
      <c r="A5133" s="136" t="s">
        <v>7635</v>
      </c>
      <c r="B5133" s="137" t="s">
        <v>7793</v>
      </c>
      <c r="C5133" s="151" t="s">
        <v>987</v>
      </c>
      <c r="D5133" s="151" t="s">
        <v>987</v>
      </c>
      <c r="E5133" s="139" t="s">
        <v>947</v>
      </c>
      <c r="F5133" s="138" t="s">
        <v>406</v>
      </c>
      <c r="G5133" s="146">
        <v>94111803</v>
      </c>
      <c r="H5133" s="147" t="s">
        <v>406</v>
      </c>
      <c r="I5133" s="174">
        <v>10</v>
      </c>
      <c r="J5133" s="147" t="s">
        <v>33</v>
      </c>
      <c r="K5133" s="175">
        <v>100000000</v>
      </c>
      <c r="L5133" s="176">
        <v>1</v>
      </c>
      <c r="M5133" s="144" t="s">
        <v>765</v>
      </c>
      <c r="N5133" s="372"/>
      <c r="O5133" s="177" t="s">
        <v>2635</v>
      </c>
      <c r="P5133" s="177" t="s">
        <v>2635</v>
      </c>
      <c r="Q5133" s="146" t="s">
        <v>650</v>
      </c>
    </row>
    <row r="5134" spans="1:17" ht="25.5" x14ac:dyDescent="0.2">
      <c r="A5134" s="136" t="s">
        <v>7635</v>
      </c>
      <c r="B5134" s="137" t="s">
        <v>7793</v>
      </c>
      <c r="C5134" s="151" t="s">
        <v>992</v>
      </c>
      <c r="D5134" s="164" t="s">
        <v>6396</v>
      </c>
      <c r="E5134" s="139" t="s">
        <v>952</v>
      </c>
      <c r="F5134" s="138" t="s">
        <v>409</v>
      </c>
      <c r="G5134" s="146">
        <v>93161701</v>
      </c>
      <c r="H5134" s="147" t="s">
        <v>409</v>
      </c>
      <c r="I5134" s="174">
        <v>10</v>
      </c>
      <c r="J5134" s="147" t="s">
        <v>33</v>
      </c>
      <c r="K5134" s="175">
        <v>399500000</v>
      </c>
      <c r="L5134" s="176">
        <v>1</v>
      </c>
      <c r="M5134" s="144" t="s">
        <v>765</v>
      </c>
      <c r="N5134" s="372"/>
      <c r="O5134" s="177" t="s">
        <v>2635</v>
      </c>
      <c r="P5134" s="177" t="s">
        <v>2635</v>
      </c>
      <c r="Q5134" s="146" t="s">
        <v>650</v>
      </c>
    </row>
    <row r="5135" spans="1:17" ht="25.5" x14ac:dyDescent="0.2">
      <c r="A5135" s="136" t="s">
        <v>7635</v>
      </c>
      <c r="B5135" s="137" t="s">
        <v>7793</v>
      </c>
      <c r="C5135" s="151" t="s">
        <v>992</v>
      </c>
      <c r="D5135" s="164" t="s">
        <v>6396</v>
      </c>
      <c r="E5135" s="139" t="s">
        <v>957</v>
      </c>
      <c r="F5135" s="138" t="s">
        <v>958</v>
      </c>
      <c r="G5135" s="146">
        <v>93161701</v>
      </c>
      <c r="H5135" s="147" t="s">
        <v>7712</v>
      </c>
      <c r="I5135" s="174">
        <v>10</v>
      </c>
      <c r="J5135" s="147" t="s">
        <v>33</v>
      </c>
      <c r="K5135" s="175">
        <v>80000000</v>
      </c>
      <c r="L5135" s="176">
        <v>1</v>
      </c>
      <c r="M5135" s="144" t="s">
        <v>765</v>
      </c>
      <c r="N5135" s="372"/>
      <c r="O5135" s="177" t="s">
        <v>2635</v>
      </c>
      <c r="P5135" s="177" t="s">
        <v>2635</v>
      </c>
      <c r="Q5135" s="146" t="s">
        <v>650</v>
      </c>
    </row>
    <row r="5136" spans="1:17" ht="25.5" x14ac:dyDescent="0.2">
      <c r="A5136" s="136" t="s">
        <v>7635</v>
      </c>
      <c r="B5136" s="137" t="s">
        <v>7793</v>
      </c>
      <c r="C5136" s="151" t="s">
        <v>992</v>
      </c>
      <c r="D5136" s="164" t="s">
        <v>6396</v>
      </c>
      <c r="E5136" s="393" t="s">
        <v>1379</v>
      </c>
      <c r="F5136" s="138" t="s">
        <v>962</v>
      </c>
      <c r="G5136" s="146">
        <v>93161701</v>
      </c>
      <c r="H5136" s="147" t="s">
        <v>7713</v>
      </c>
      <c r="I5136" s="174">
        <v>10</v>
      </c>
      <c r="J5136" s="147" t="s">
        <v>33</v>
      </c>
      <c r="K5136" s="175">
        <v>22000000</v>
      </c>
      <c r="L5136" s="176">
        <v>1</v>
      </c>
      <c r="M5136" s="144" t="s">
        <v>765</v>
      </c>
      <c r="N5136" s="372"/>
      <c r="O5136" s="177" t="s">
        <v>2635</v>
      </c>
      <c r="P5136" s="177" t="s">
        <v>2635</v>
      </c>
      <c r="Q5136" s="146" t="s">
        <v>650</v>
      </c>
    </row>
    <row r="5137" spans="1:17" ht="33" customHeight="1" x14ac:dyDescent="0.2">
      <c r="A5137" s="136" t="s">
        <v>7635</v>
      </c>
      <c r="B5137" s="137" t="s">
        <v>7905</v>
      </c>
      <c r="C5137" s="151" t="s">
        <v>987</v>
      </c>
      <c r="D5137" s="164" t="s">
        <v>7906</v>
      </c>
      <c r="E5137" s="139" t="s">
        <v>942</v>
      </c>
      <c r="F5137" s="138" t="s">
        <v>1045</v>
      </c>
      <c r="G5137" s="146">
        <v>86101810</v>
      </c>
      <c r="H5137" s="147" t="s">
        <v>7741</v>
      </c>
      <c r="I5137" s="174">
        <v>16</v>
      </c>
      <c r="J5137" s="147" t="s">
        <v>33</v>
      </c>
      <c r="K5137" s="175">
        <v>200000000</v>
      </c>
      <c r="L5137" s="176">
        <v>1</v>
      </c>
      <c r="M5137" s="144" t="s">
        <v>765</v>
      </c>
      <c r="N5137" s="372"/>
      <c r="O5137" s="177" t="s">
        <v>2529</v>
      </c>
      <c r="P5137" s="177" t="s">
        <v>2529</v>
      </c>
      <c r="Q5137" s="146" t="s">
        <v>7654</v>
      </c>
    </row>
    <row r="5138" spans="1:17" ht="30" customHeight="1" x14ac:dyDescent="0.2">
      <c r="A5138" s="136" t="s">
        <v>7635</v>
      </c>
      <c r="B5138" s="137" t="s">
        <v>7907</v>
      </c>
      <c r="C5138" s="151" t="s">
        <v>992</v>
      </c>
      <c r="D5138" s="164" t="s">
        <v>7908</v>
      </c>
      <c r="E5138" s="139" t="s">
        <v>842</v>
      </c>
      <c r="F5138" s="138" t="s">
        <v>338</v>
      </c>
      <c r="G5138" s="146">
        <v>72102900</v>
      </c>
      <c r="H5138" s="147" t="s">
        <v>7653</v>
      </c>
      <c r="I5138" s="174">
        <v>16</v>
      </c>
      <c r="J5138" s="147" t="s">
        <v>33</v>
      </c>
      <c r="K5138" s="175">
        <v>85000000</v>
      </c>
      <c r="L5138" s="176">
        <v>1</v>
      </c>
      <c r="M5138" s="144" t="s">
        <v>765</v>
      </c>
      <c r="N5138" s="372"/>
      <c r="O5138" s="177" t="s">
        <v>2529</v>
      </c>
      <c r="P5138" s="177" t="s">
        <v>2529</v>
      </c>
      <c r="Q5138" s="146" t="s">
        <v>7654</v>
      </c>
    </row>
    <row r="5139" spans="1:17" ht="63.75" x14ac:dyDescent="0.2">
      <c r="A5139" s="537" t="s">
        <v>7909</v>
      </c>
      <c r="B5139" s="169" t="s">
        <v>484</v>
      </c>
      <c r="C5139" s="538" t="s">
        <v>7910</v>
      </c>
      <c r="D5139" s="538" t="s">
        <v>7910</v>
      </c>
      <c r="E5139" s="48" t="s">
        <v>7911</v>
      </c>
      <c r="F5139" s="48" t="s">
        <v>7912</v>
      </c>
      <c r="G5139" s="539">
        <v>56101522</v>
      </c>
      <c r="H5139" s="229" t="s">
        <v>7913</v>
      </c>
      <c r="I5139" s="331">
        <v>16</v>
      </c>
      <c r="J5139" s="403" t="s">
        <v>33</v>
      </c>
      <c r="K5139" s="47">
        <v>8990000</v>
      </c>
      <c r="L5139" s="44">
        <v>152</v>
      </c>
      <c r="M5139" s="45" t="s">
        <v>805</v>
      </c>
      <c r="N5139" s="145" t="s">
        <v>7914</v>
      </c>
      <c r="O5139" s="540" t="s">
        <v>68</v>
      </c>
      <c r="P5139" s="540" t="s">
        <v>68</v>
      </c>
      <c r="Q5139" s="166" t="s">
        <v>7915</v>
      </c>
    </row>
    <row r="5140" spans="1:17" ht="63.75" x14ac:dyDescent="0.2">
      <c r="A5140" s="537" t="s">
        <v>7916</v>
      </c>
      <c r="B5140" s="153" t="s">
        <v>7917</v>
      </c>
      <c r="C5140" s="538" t="s">
        <v>7918</v>
      </c>
      <c r="D5140" s="538" t="s">
        <v>7918</v>
      </c>
      <c r="E5140" s="48" t="s">
        <v>6761</v>
      </c>
      <c r="F5140" s="48" t="s">
        <v>7919</v>
      </c>
      <c r="G5140" s="539">
        <v>40151513</v>
      </c>
      <c r="H5140" s="539" t="s">
        <v>7920</v>
      </c>
      <c r="I5140" s="331">
        <v>10</v>
      </c>
      <c r="J5140" s="403" t="s">
        <v>33</v>
      </c>
      <c r="K5140" s="47">
        <v>3600000</v>
      </c>
      <c r="L5140" s="44">
        <v>2</v>
      </c>
      <c r="M5140" s="45" t="s">
        <v>805</v>
      </c>
      <c r="N5140" s="145" t="s">
        <v>7914</v>
      </c>
      <c r="O5140" s="540" t="s">
        <v>68</v>
      </c>
      <c r="P5140" s="540" t="s">
        <v>35</v>
      </c>
      <c r="Q5140" s="166" t="s">
        <v>497</v>
      </c>
    </row>
    <row r="5141" spans="1:17" ht="63.75" x14ac:dyDescent="0.2">
      <c r="A5141" s="537" t="s">
        <v>7916</v>
      </c>
      <c r="B5141" s="153" t="s">
        <v>7917</v>
      </c>
      <c r="C5141" s="538" t="s">
        <v>7921</v>
      </c>
      <c r="D5141" s="538" t="s">
        <v>7921</v>
      </c>
      <c r="E5141" s="48" t="s">
        <v>6761</v>
      </c>
      <c r="F5141" s="48" t="s">
        <v>7919</v>
      </c>
      <c r="G5141" s="539">
        <v>40151600</v>
      </c>
      <c r="H5141" s="539" t="s">
        <v>7922</v>
      </c>
      <c r="I5141" s="331">
        <v>10</v>
      </c>
      <c r="J5141" s="403" t="s">
        <v>33</v>
      </c>
      <c r="K5141" s="47">
        <v>2600000</v>
      </c>
      <c r="L5141" s="44">
        <v>1</v>
      </c>
      <c r="M5141" s="45" t="s">
        <v>805</v>
      </c>
      <c r="N5141" s="145" t="s">
        <v>7914</v>
      </c>
      <c r="O5141" s="540" t="s">
        <v>68</v>
      </c>
      <c r="P5141" s="540" t="s">
        <v>35</v>
      </c>
      <c r="Q5141" s="166" t="s">
        <v>497</v>
      </c>
    </row>
    <row r="5142" spans="1:17" ht="63.75" x14ac:dyDescent="0.2">
      <c r="A5142" s="537" t="s">
        <v>7909</v>
      </c>
      <c r="B5142" s="169" t="s">
        <v>484</v>
      </c>
      <c r="C5142" s="538" t="s">
        <v>7910</v>
      </c>
      <c r="D5142" s="538" t="s">
        <v>7910</v>
      </c>
      <c r="E5142" s="48" t="s">
        <v>6761</v>
      </c>
      <c r="F5142" s="48" t="s">
        <v>7919</v>
      </c>
      <c r="G5142" s="539">
        <v>40101701</v>
      </c>
      <c r="H5142" s="539" t="s">
        <v>7923</v>
      </c>
      <c r="I5142" s="331">
        <v>16</v>
      </c>
      <c r="J5142" s="403" t="s">
        <v>33</v>
      </c>
      <c r="K5142" s="47">
        <v>12000000</v>
      </c>
      <c r="L5142" s="44">
        <v>2</v>
      </c>
      <c r="M5142" s="45" t="s">
        <v>805</v>
      </c>
      <c r="N5142" s="145" t="s">
        <v>7914</v>
      </c>
      <c r="O5142" s="540" t="s">
        <v>67</v>
      </c>
      <c r="P5142" s="540" t="s">
        <v>35</v>
      </c>
      <c r="Q5142" s="166" t="s">
        <v>497</v>
      </c>
    </row>
    <row r="5143" spans="1:17" ht="63.75" x14ac:dyDescent="0.2">
      <c r="A5143" s="537" t="s">
        <v>7916</v>
      </c>
      <c r="B5143" s="153" t="s">
        <v>7917</v>
      </c>
      <c r="C5143" s="538" t="s">
        <v>7918</v>
      </c>
      <c r="D5143" s="538" t="s">
        <v>7918</v>
      </c>
      <c r="E5143" s="48" t="s">
        <v>7924</v>
      </c>
      <c r="F5143" s="48" t="s">
        <v>5698</v>
      </c>
      <c r="G5143" s="541">
        <v>27121504</v>
      </c>
      <c r="H5143" s="539" t="s">
        <v>7925</v>
      </c>
      <c r="I5143" s="331">
        <v>10</v>
      </c>
      <c r="J5143" s="403" t="s">
        <v>33</v>
      </c>
      <c r="K5143" s="47">
        <v>15000000</v>
      </c>
      <c r="L5143" s="44">
        <v>1</v>
      </c>
      <c r="M5143" s="45" t="s">
        <v>805</v>
      </c>
      <c r="N5143" s="145" t="s">
        <v>7914</v>
      </c>
      <c r="O5143" s="540" t="s">
        <v>68</v>
      </c>
      <c r="P5143" s="540" t="s">
        <v>35</v>
      </c>
      <c r="Q5143" s="166" t="s">
        <v>497</v>
      </c>
    </row>
    <row r="5144" spans="1:17" ht="63.75" x14ac:dyDescent="0.2">
      <c r="A5144" s="537" t="s">
        <v>7916</v>
      </c>
      <c r="B5144" s="153" t="s">
        <v>7917</v>
      </c>
      <c r="C5144" s="538" t="s">
        <v>7926</v>
      </c>
      <c r="D5144" s="538" t="s">
        <v>7926</v>
      </c>
      <c r="E5144" s="48" t="s">
        <v>7927</v>
      </c>
      <c r="F5144" s="48" t="s">
        <v>7928</v>
      </c>
      <c r="G5144" s="539">
        <v>26111701</v>
      </c>
      <c r="H5144" s="229" t="s">
        <v>7929</v>
      </c>
      <c r="I5144" s="331">
        <v>10</v>
      </c>
      <c r="J5144" s="403" t="s">
        <v>33</v>
      </c>
      <c r="K5144" s="47">
        <v>19800000</v>
      </c>
      <c r="L5144" s="44">
        <v>22</v>
      </c>
      <c r="M5144" s="45" t="s">
        <v>805</v>
      </c>
      <c r="N5144" s="145" t="s">
        <v>7914</v>
      </c>
      <c r="O5144" s="540" t="s">
        <v>67</v>
      </c>
      <c r="P5144" s="540" t="s">
        <v>35</v>
      </c>
      <c r="Q5144" s="166" t="s">
        <v>497</v>
      </c>
    </row>
    <row r="5145" spans="1:17" ht="63.75" x14ac:dyDescent="0.2">
      <c r="A5145" s="537" t="s">
        <v>7930</v>
      </c>
      <c r="B5145" s="169" t="s">
        <v>7931</v>
      </c>
      <c r="C5145" s="538" t="s">
        <v>7932</v>
      </c>
      <c r="D5145" s="538" t="s">
        <v>7932</v>
      </c>
      <c r="E5145" s="48" t="s">
        <v>7927</v>
      </c>
      <c r="F5145" s="48" t="s">
        <v>7928</v>
      </c>
      <c r="G5145" s="539">
        <v>39121011</v>
      </c>
      <c r="H5145" s="229" t="s">
        <v>7933</v>
      </c>
      <c r="I5145" s="331">
        <v>10</v>
      </c>
      <c r="J5145" s="403" t="s">
        <v>33</v>
      </c>
      <c r="K5145" s="47">
        <v>7920000</v>
      </c>
      <c r="L5145" s="44">
        <v>4</v>
      </c>
      <c r="M5145" s="45" t="s">
        <v>805</v>
      </c>
      <c r="N5145" s="145" t="s">
        <v>7914</v>
      </c>
      <c r="O5145" s="540" t="s">
        <v>67</v>
      </c>
      <c r="P5145" s="540" t="s">
        <v>35</v>
      </c>
      <c r="Q5145" s="166" t="s">
        <v>497</v>
      </c>
    </row>
    <row r="5146" spans="1:17" ht="63.75" x14ac:dyDescent="0.2">
      <c r="A5146" s="537" t="s">
        <v>7916</v>
      </c>
      <c r="B5146" s="153" t="s">
        <v>7917</v>
      </c>
      <c r="C5146" s="538" t="s">
        <v>7921</v>
      </c>
      <c r="D5146" s="538" t="s">
        <v>7921</v>
      </c>
      <c r="E5146" s="48" t="s">
        <v>7927</v>
      </c>
      <c r="F5146" s="48" t="s">
        <v>7928</v>
      </c>
      <c r="G5146" s="539">
        <v>30101603</v>
      </c>
      <c r="H5146" s="229" t="s">
        <v>7934</v>
      </c>
      <c r="I5146" s="331">
        <v>10</v>
      </c>
      <c r="J5146" s="403" t="s">
        <v>33</v>
      </c>
      <c r="K5146" s="47">
        <v>19999999.998</v>
      </c>
      <c r="L5146" s="44">
        <v>66</v>
      </c>
      <c r="M5146" s="45" t="s">
        <v>805</v>
      </c>
      <c r="N5146" s="145" t="s">
        <v>7914</v>
      </c>
      <c r="O5146" s="540" t="s">
        <v>35</v>
      </c>
      <c r="P5146" s="540" t="s">
        <v>36</v>
      </c>
      <c r="Q5146" s="166" t="s">
        <v>497</v>
      </c>
    </row>
    <row r="5147" spans="1:17" ht="63.75" x14ac:dyDescent="0.2">
      <c r="A5147" s="537" t="s">
        <v>7930</v>
      </c>
      <c r="B5147" s="169" t="s">
        <v>7931</v>
      </c>
      <c r="C5147" s="538" t="s">
        <v>7932</v>
      </c>
      <c r="D5147" s="538" t="s">
        <v>7932</v>
      </c>
      <c r="E5147" s="48" t="s">
        <v>7935</v>
      </c>
      <c r="F5147" s="48" t="s">
        <v>7936</v>
      </c>
      <c r="G5147" s="539">
        <v>26111701</v>
      </c>
      <c r="H5147" s="229" t="s">
        <v>7937</v>
      </c>
      <c r="I5147" s="331">
        <v>10</v>
      </c>
      <c r="J5147" s="403" t="s">
        <v>33</v>
      </c>
      <c r="K5147" s="47">
        <v>13000000</v>
      </c>
      <c r="L5147" s="44">
        <v>10</v>
      </c>
      <c r="M5147" s="45" t="s">
        <v>805</v>
      </c>
      <c r="N5147" s="145" t="s">
        <v>7914</v>
      </c>
      <c r="O5147" s="540" t="s">
        <v>67</v>
      </c>
      <c r="P5147" s="540" t="s">
        <v>35</v>
      </c>
      <c r="Q5147" s="166" t="s">
        <v>497</v>
      </c>
    </row>
    <row r="5148" spans="1:17" ht="63.75" x14ac:dyDescent="0.2">
      <c r="A5148" s="537" t="s">
        <v>7930</v>
      </c>
      <c r="B5148" s="169" t="s">
        <v>7931</v>
      </c>
      <c r="C5148" s="538" t="s">
        <v>7932</v>
      </c>
      <c r="D5148" s="538" t="s">
        <v>7932</v>
      </c>
      <c r="E5148" s="48" t="s">
        <v>7935</v>
      </c>
      <c r="F5148" s="48" t="s">
        <v>7936</v>
      </c>
      <c r="G5148" s="539">
        <v>26111701</v>
      </c>
      <c r="H5148" s="229" t="s">
        <v>7938</v>
      </c>
      <c r="I5148" s="331">
        <v>10</v>
      </c>
      <c r="J5148" s="403" t="s">
        <v>33</v>
      </c>
      <c r="K5148" s="47">
        <v>19800000</v>
      </c>
      <c r="L5148" s="44">
        <v>18</v>
      </c>
      <c r="M5148" s="45" t="s">
        <v>805</v>
      </c>
      <c r="N5148" s="145" t="s">
        <v>7914</v>
      </c>
      <c r="O5148" s="540" t="s">
        <v>67</v>
      </c>
      <c r="P5148" s="540" t="s">
        <v>35</v>
      </c>
      <c r="Q5148" s="166" t="s">
        <v>497</v>
      </c>
    </row>
    <row r="5149" spans="1:17" ht="63.75" x14ac:dyDescent="0.2">
      <c r="A5149" s="537" t="s">
        <v>7930</v>
      </c>
      <c r="B5149" s="169" t="s">
        <v>7931</v>
      </c>
      <c r="C5149" s="538" t="s">
        <v>7939</v>
      </c>
      <c r="D5149" s="538" t="s">
        <v>7939</v>
      </c>
      <c r="E5149" s="48" t="s">
        <v>2946</v>
      </c>
      <c r="F5149" s="48" t="s">
        <v>2947</v>
      </c>
      <c r="G5149" s="539">
        <v>45121504</v>
      </c>
      <c r="H5149" s="229" t="s">
        <v>7940</v>
      </c>
      <c r="I5149" s="331">
        <v>10</v>
      </c>
      <c r="J5149" s="403" t="s">
        <v>33</v>
      </c>
      <c r="K5149" s="47">
        <v>20000000</v>
      </c>
      <c r="L5149" s="44">
        <v>1</v>
      </c>
      <c r="M5149" s="45" t="s">
        <v>805</v>
      </c>
      <c r="N5149" s="145" t="s">
        <v>7914</v>
      </c>
      <c r="O5149" s="540" t="s">
        <v>68</v>
      </c>
      <c r="P5149" s="540" t="s">
        <v>67</v>
      </c>
      <c r="Q5149" s="166" t="s">
        <v>497</v>
      </c>
    </row>
    <row r="5150" spans="1:17" ht="63.75" x14ac:dyDescent="0.2">
      <c r="A5150" s="537" t="s">
        <v>7916</v>
      </c>
      <c r="B5150" s="153" t="s">
        <v>7917</v>
      </c>
      <c r="C5150" s="538" t="s">
        <v>7941</v>
      </c>
      <c r="D5150" s="538" t="s">
        <v>7941</v>
      </c>
      <c r="E5150" s="48" t="s">
        <v>2950</v>
      </c>
      <c r="F5150" s="48" t="s">
        <v>2951</v>
      </c>
      <c r="G5150" s="539">
        <v>52161551</v>
      </c>
      <c r="H5150" s="229" t="s">
        <v>7942</v>
      </c>
      <c r="I5150" s="331">
        <v>10</v>
      </c>
      <c r="J5150" s="403" t="s">
        <v>33</v>
      </c>
      <c r="K5150" s="47">
        <v>7000000</v>
      </c>
      <c r="L5150" s="44">
        <v>4</v>
      </c>
      <c r="M5150" s="45" t="s">
        <v>805</v>
      </c>
      <c r="N5150" s="145" t="s">
        <v>7914</v>
      </c>
      <c r="O5150" s="540" t="s">
        <v>68</v>
      </c>
      <c r="P5150" s="540" t="s">
        <v>67</v>
      </c>
      <c r="Q5150" s="166" t="s">
        <v>497</v>
      </c>
    </row>
    <row r="5151" spans="1:17" ht="63.75" x14ac:dyDescent="0.2">
      <c r="A5151" s="537" t="s">
        <v>7930</v>
      </c>
      <c r="B5151" s="169" t="s">
        <v>7931</v>
      </c>
      <c r="C5151" s="538" t="s">
        <v>7939</v>
      </c>
      <c r="D5151" s="538" t="s">
        <v>7939</v>
      </c>
      <c r="E5151" s="48" t="s">
        <v>2950</v>
      </c>
      <c r="F5151" s="48" t="s">
        <v>2951</v>
      </c>
      <c r="G5151" s="539">
        <v>52161520</v>
      </c>
      <c r="H5151" s="229" t="s">
        <v>7943</v>
      </c>
      <c r="I5151" s="331">
        <v>10</v>
      </c>
      <c r="J5151" s="403" t="s">
        <v>33</v>
      </c>
      <c r="K5151" s="47">
        <v>6000000</v>
      </c>
      <c r="L5151" s="44">
        <v>4</v>
      </c>
      <c r="M5151" s="45" t="s">
        <v>805</v>
      </c>
      <c r="N5151" s="145" t="s">
        <v>7914</v>
      </c>
      <c r="O5151" s="540" t="s">
        <v>68</v>
      </c>
      <c r="P5151" s="540" t="s">
        <v>67</v>
      </c>
      <c r="Q5151" s="166" t="s">
        <v>497</v>
      </c>
    </row>
    <row r="5152" spans="1:17" ht="63.75" x14ac:dyDescent="0.2">
      <c r="A5152" s="537" t="s">
        <v>7930</v>
      </c>
      <c r="B5152" s="169" t="s">
        <v>7931</v>
      </c>
      <c r="C5152" s="538" t="s">
        <v>7939</v>
      </c>
      <c r="D5152" s="538" t="s">
        <v>7939</v>
      </c>
      <c r="E5152" s="48" t="s">
        <v>2950</v>
      </c>
      <c r="F5152" s="48" t="s">
        <v>2951</v>
      </c>
      <c r="G5152" s="539">
        <v>32151501</v>
      </c>
      <c r="H5152" s="229" t="s">
        <v>7944</v>
      </c>
      <c r="I5152" s="331">
        <v>10</v>
      </c>
      <c r="J5152" s="403" t="s">
        <v>33</v>
      </c>
      <c r="K5152" s="47">
        <v>5500000</v>
      </c>
      <c r="L5152" s="44">
        <v>1</v>
      </c>
      <c r="M5152" s="45" t="s">
        <v>805</v>
      </c>
      <c r="N5152" s="145" t="s">
        <v>7914</v>
      </c>
      <c r="O5152" s="540" t="s">
        <v>68</v>
      </c>
      <c r="P5152" s="540" t="s">
        <v>67</v>
      </c>
      <c r="Q5152" s="166" t="s">
        <v>497</v>
      </c>
    </row>
    <row r="5153" spans="1:21" ht="63.75" x14ac:dyDescent="0.2">
      <c r="A5153" s="537" t="s">
        <v>7930</v>
      </c>
      <c r="B5153" s="169" t="s">
        <v>7931</v>
      </c>
      <c r="C5153" s="538" t="s">
        <v>7939</v>
      </c>
      <c r="D5153" s="538" t="s">
        <v>7939</v>
      </c>
      <c r="E5153" s="48" t="s">
        <v>2950</v>
      </c>
      <c r="F5153" s="48" t="s">
        <v>2951</v>
      </c>
      <c r="G5153" s="539">
        <v>52161505</v>
      </c>
      <c r="H5153" s="229" t="s">
        <v>7945</v>
      </c>
      <c r="I5153" s="331">
        <v>10</v>
      </c>
      <c r="J5153" s="403" t="s">
        <v>33</v>
      </c>
      <c r="K5153" s="47">
        <v>4000000</v>
      </c>
      <c r="L5153" s="44">
        <v>1</v>
      </c>
      <c r="M5153" s="45" t="s">
        <v>805</v>
      </c>
      <c r="N5153" s="145" t="s">
        <v>7914</v>
      </c>
      <c r="O5153" s="540" t="s">
        <v>68</v>
      </c>
      <c r="P5153" s="540" t="s">
        <v>67</v>
      </c>
      <c r="Q5153" s="166" t="s">
        <v>497</v>
      </c>
    </row>
    <row r="5154" spans="1:21" ht="63.75" x14ac:dyDescent="0.2">
      <c r="A5154" s="537" t="s">
        <v>7916</v>
      </c>
      <c r="B5154" s="153" t="s">
        <v>7917</v>
      </c>
      <c r="C5154" s="538" t="s">
        <v>7926</v>
      </c>
      <c r="D5154" s="538" t="s">
        <v>7926</v>
      </c>
      <c r="E5154" s="48" t="s">
        <v>7946</v>
      </c>
      <c r="F5154" s="48" t="s">
        <v>6310</v>
      </c>
      <c r="G5154" s="539">
        <v>43191600</v>
      </c>
      <c r="H5154" s="229" t="s">
        <v>7947</v>
      </c>
      <c r="I5154" s="331">
        <v>10</v>
      </c>
      <c r="J5154" s="403" t="s">
        <v>33</v>
      </c>
      <c r="K5154" s="47">
        <v>30200000</v>
      </c>
      <c r="L5154" s="44">
        <v>1</v>
      </c>
      <c r="M5154" s="45" t="s">
        <v>805</v>
      </c>
      <c r="N5154" s="145" t="s">
        <v>7914</v>
      </c>
      <c r="O5154" s="540" t="s">
        <v>67</v>
      </c>
      <c r="P5154" s="540" t="s">
        <v>35</v>
      </c>
      <c r="Q5154" s="166" t="s">
        <v>497</v>
      </c>
    </row>
    <row r="5155" spans="1:21" ht="63.75" x14ac:dyDescent="0.2">
      <c r="A5155" s="537" t="s">
        <v>7930</v>
      </c>
      <c r="B5155" s="169" t="s">
        <v>7931</v>
      </c>
      <c r="C5155" s="538" t="s">
        <v>7932</v>
      </c>
      <c r="D5155" s="538" t="s">
        <v>7932</v>
      </c>
      <c r="E5155" s="48" t="s">
        <v>7946</v>
      </c>
      <c r="F5155" s="48" t="s">
        <v>6310</v>
      </c>
      <c r="G5155" s="539">
        <v>43191600</v>
      </c>
      <c r="H5155" s="229" t="s">
        <v>7948</v>
      </c>
      <c r="I5155" s="331">
        <v>10</v>
      </c>
      <c r="J5155" s="403" t="s">
        <v>33</v>
      </c>
      <c r="K5155" s="47">
        <v>1800000</v>
      </c>
      <c r="L5155" s="44">
        <v>20</v>
      </c>
      <c r="M5155" s="45" t="s">
        <v>805</v>
      </c>
      <c r="N5155" s="145" t="s">
        <v>7914</v>
      </c>
      <c r="O5155" s="540" t="s">
        <v>67</v>
      </c>
      <c r="P5155" s="540" t="s">
        <v>35</v>
      </c>
      <c r="Q5155" s="166" t="s">
        <v>497</v>
      </c>
    </row>
    <row r="5156" spans="1:21" ht="63.75" x14ac:dyDescent="0.2">
      <c r="A5156" s="537" t="s">
        <v>7930</v>
      </c>
      <c r="B5156" s="169" t="s">
        <v>7931</v>
      </c>
      <c r="C5156" s="538" t="s">
        <v>7932</v>
      </c>
      <c r="D5156" s="538" t="s">
        <v>7932</v>
      </c>
      <c r="E5156" s="48" t="s">
        <v>7946</v>
      </c>
      <c r="F5156" s="48" t="s">
        <v>6310</v>
      </c>
      <c r="G5156" s="539">
        <v>43191600</v>
      </c>
      <c r="H5156" s="229" t="s">
        <v>7949</v>
      </c>
      <c r="I5156" s="331">
        <v>10</v>
      </c>
      <c r="J5156" s="403" t="s">
        <v>33</v>
      </c>
      <c r="K5156" s="47">
        <v>1800000</v>
      </c>
      <c r="L5156" s="44">
        <v>20</v>
      </c>
      <c r="M5156" s="45" t="s">
        <v>805</v>
      </c>
      <c r="N5156" s="145" t="s">
        <v>7914</v>
      </c>
      <c r="O5156" s="540" t="s">
        <v>67</v>
      </c>
      <c r="P5156" s="540" t="s">
        <v>35</v>
      </c>
      <c r="Q5156" s="166" t="s">
        <v>497</v>
      </c>
    </row>
    <row r="5157" spans="1:21" ht="63.75" x14ac:dyDescent="0.2">
      <c r="A5157" s="537" t="s">
        <v>7930</v>
      </c>
      <c r="B5157" s="169" t="s">
        <v>7931</v>
      </c>
      <c r="C5157" s="538" t="s">
        <v>7932</v>
      </c>
      <c r="D5157" s="538" t="s">
        <v>7932</v>
      </c>
      <c r="E5157" s="48" t="s">
        <v>7946</v>
      </c>
      <c r="F5157" s="48" t="s">
        <v>6310</v>
      </c>
      <c r="G5157" s="539">
        <v>43221706</v>
      </c>
      <c r="H5157" s="229" t="s">
        <v>7950</v>
      </c>
      <c r="I5157" s="331">
        <v>10</v>
      </c>
      <c r="J5157" s="403" t="s">
        <v>33</v>
      </c>
      <c r="K5157" s="47">
        <v>3600000</v>
      </c>
      <c r="L5157" s="44">
        <v>20</v>
      </c>
      <c r="M5157" s="45" t="s">
        <v>805</v>
      </c>
      <c r="N5157" s="145" t="s">
        <v>7914</v>
      </c>
      <c r="O5157" s="540" t="s">
        <v>67</v>
      </c>
      <c r="P5157" s="540" t="s">
        <v>35</v>
      </c>
      <c r="Q5157" s="166" t="s">
        <v>497</v>
      </c>
    </row>
    <row r="5158" spans="1:21" ht="63.75" x14ac:dyDescent="0.2">
      <c r="A5158" s="537" t="s">
        <v>7930</v>
      </c>
      <c r="B5158" s="169" t="s">
        <v>7931</v>
      </c>
      <c r="C5158" s="538" t="s">
        <v>7932</v>
      </c>
      <c r="D5158" s="538" t="s">
        <v>7932</v>
      </c>
      <c r="E5158" s="48" t="s">
        <v>7946</v>
      </c>
      <c r="F5158" s="48" t="s">
        <v>6310</v>
      </c>
      <c r="G5158" s="539">
        <v>43191600</v>
      </c>
      <c r="H5158" s="229" t="s">
        <v>7951</v>
      </c>
      <c r="I5158" s="331">
        <v>10</v>
      </c>
      <c r="J5158" s="403" t="s">
        <v>33</v>
      </c>
      <c r="K5158" s="47">
        <v>27000000</v>
      </c>
      <c r="L5158" s="44">
        <v>15</v>
      </c>
      <c r="M5158" s="45" t="s">
        <v>805</v>
      </c>
      <c r="N5158" s="145" t="s">
        <v>7914</v>
      </c>
      <c r="O5158" s="540" t="s">
        <v>67</v>
      </c>
      <c r="P5158" s="540" t="s">
        <v>35</v>
      </c>
      <c r="Q5158" s="166" t="s">
        <v>497</v>
      </c>
    </row>
    <row r="5159" spans="1:21" ht="63.75" x14ac:dyDescent="0.2">
      <c r="A5159" s="537" t="s">
        <v>7930</v>
      </c>
      <c r="B5159" s="169" t="s">
        <v>7931</v>
      </c>
      <c r="C5159" s="538" t="s">
        <v>7932</v>
      </c>
      <c r="D5159" s="538" t="s">
        <v>7932</v>
      </c>
      <c r="E5159" s="48" t="s">
        <v>7946</v>
      </c>
      <c r="F5159" s="48" t="s">
        <v>6310</v>
      </c>
      <c r="G5159" s="539">
        <v>43191600</v>
      </c>
      <c r="H5159" s="229" t="s">
        <v>7952</v>
      </c>
      <c r="I5159" s="331">
        <v>10</v>
      </c>
      <c r="J5159" s="403" t="s">
        <v>33</v>
      </c>
      <c r="K5159" s="47">
        <v>1900000</v>
      </c>
      <c r="L5159" s="44">
        <v>20</v>
      </c>
      <c r="M5159" s="45" t="s">
        <v>805</v>
      </c>
      <c r="N5159" s="145" t="s">
        <v>7914</v>
      </c>
      <c r="O5159" s="540" t="s">
        <v>67</v>
      </c>
      <c r="P5159" s="540" t="s">
        <v>35</v>
      </c>
      <c r="Q5159" s="166" t="s">
        <v>497</v>
      </c>
    </row>
    <row r="5160" spans="1:21" ht="63.75" x14ac:dyDescent="0.2">
      <c r="A5160" s="537" t="s">
        <v>7930</v>
      </c>
      <c r="B5160" s="169" t="s">
        <v>7931</v>
      </c>
      <c r="C5160" s="538" t="s">
        <v>7932</v>
      </c>
      <c r="D5160" s="538" t="s">
        <v>7932</v>
      </c>
      <c r="E5160" s="48" t="s">
        <v>7946</v>
      </c>
      <c r="F5160" s="48" t="s">
        <v>6310</v>
      </c>
      <c r="G5160" s="539">
        <v>43191600</v>
      </c>
      <c r="H5160" s="229" t="s">
        <v>7953</v>
      </c>
      <c r="I5160" s="331">
        <v>10</v>
      </c>
      <c r="J5160" s="403" t="s">
        <v>33</v>
      </c>
      <c r="K5160" s="47">
        <v>4730000</v>
      </c>
      <c r="L5160" s="44">
        <v>10</v>
      </c>
      <c r="M5160" s="45" t="s">
        <v>805</v>
      </c>
      <c r="N5160" s="145" t="s">
        <v>7914</v>
      </c>
      <c r="O5160" s="540" t="s">
        <v>67</v>
      </c>
      <c r="P5160" s="540" t="s">
        <v>35</v>
      </c>
      <c r="Q5160" s="166" t="s">
        <v>497</v>
      </c>
    </row>
    <row r="5161" spans="1:21" ht="63.75" x14ac:dyDescent="0.2">
      <c r="A5161" s="537" t="s">
        <v>7930</v>
      </c>
      <c r="B5161" s="169" t="s">
        <v>7931</v>
      </c>
      <c r="C5161" s="538" t="s">
        <v>7932</v>
      </c>
      <c r="D5161" s="538" t="s">
        <v>7932</v>
      </c>
      <c r="E5161" s="48" t="s">
        <v>7946</v>
      </c>
      <c r="F5161" s="48" t="s">
        <v>6310</v>
      </c>
      <c r="G5161" s="539">
        <v>43191600</v>
      </c>
      <c r="H5161" s="229" t="s">
        <v>7954</v>
      </c>
      <c r="I5161" s="331">
        <v>10</v>
      </c>
      <c r="J5161" s="403" t="s">
        <v>33</v>
      </c>
      <c r="K5161" s="47">
        <v>2500000</v>
      </c>
      <c r="L5161" s="44">
        <v>5</v>
      </c>
      <c r="M5161" s="45" t="s">
        <v>805</v>
      </c>
      <c r="N5161" s="145" t="s">
        <v>7914</v>
      </c>
      <c r="O5161" s="540" t="s">
        <v>67</v>
      </c>
      <c r="P5161" s="540" t="s">
        <v>35</v>
      </c>
      <c r="Q5161" s="166" t="s">
        <v>497</v>
      </c>
    </row>
    <row r="5162" spans="1:21" ht="63.75" x14ac:dyDescent="0.2">
      <c r="A5162" s="537" t="s">
        <v>7930</v>
      </c>
      <c r="B5162" s="169" t="s">
        <v>7931</v>
      </c>
      <c r="C5162" s="538" t="s">
        <v>7932</v>
      </c>
      <c r="D5162" s="538" t="s">
        <v>7932</v>
      </c>
      <c r="E5162" s="48" t="s">
        <v>7946</v>
      </c>
      <c r="F5162" s="48" t="s">
        <v>6310</v>
      </c>
      <c r="G5162" s="539">
        <v>43191600</v>
      </c>
      <c r="H5162" s="229" t="s">
        <v>7955</v>
      </c>
      <c r="I5162" s="331">
        <v>10</v>
      </c>
      <c r="J5162" s="403" t="s">
        <v>33</v>
      </c>
      <c r="K5162" s="47">
        <v>950000</v>
      </c>
      <c r="L5162" s="44">
        <v>10</v>
      </c>
      <c r="M5162" s="45" t="s">
        <v>805</v>
      </c>
      <c r="N5162" s="145" t="s">
        <v>7914</v>
      </c>
      <c r="O5162" s="540" t="s">
        <v>67</v>
      </c>
      <c r="P5162" s="540" t="s">
        <v>35</v>
      </c>
      <c r="Q5162" s="166" t="s">
        <v>497</v>
      </c>
    </row>
    <row r="5163" spans="1:21" ht="76.5" x14ac:dyDescent="0.2">
      <c r="A5163" s="537" t="s">
        <v>7930</v>
      </c>
      <c r="B5163" s="169" t="s">
        <v>7931</v>
      </c>
      <c r="C5163" s="538" t="s">
        <v>7956</v>
      </c>
      <c r="D5163" s="538" t="s">
        <v>7956</v>
      </c>
      <c r="E5163" s="48" t="s">
        <v>3134</v>
      </c>
      <c r="F5163" s="48" t="s">
        <v>3375</v>
      </c>
      <c r="G5163" s="542">
        <v>41111600</v>
      </c>
      <c r="H5163" s="229" t="s">
        <v>7957</v>
      </c>
      <c r="I5163" s="331">
        <v>10</v>
      </c>
      <c r="J5163" s="403" t="s">
        <v>33</v>
      </c>
      <c r="K5163" s="47">
        <v>4000000</v>
      </c>
      <c r="L5163" s="44">
        <v>1</v>
      </c>
      <c r="M5163" s="45" t="s">
        <v>805</v>
      </c>
      <c r="N5163" s="145" t="s">
        <v>7914</v>
      </c>
      <c r="O5163" s="540" t="s">
        <v>36</v>
      </c>
      <c r="P5163" s="540" t="s">
        <v>79</v>
      </c>
      <c r="Q5163" s="166" t="s">
        <v>497</v>
      </c>
    </row>
    <row r="5164" spans="1:21" ht="63.75" x14ac:dyDescent="0.2">
      <c r="A5164" s="537" t="s">
        <v>7930</v>
      </c>
      <c r="B5164" s="169" t="s">
        <v>7931</v>
      </c>
      <c r="C5164" s="538" t="s">
        <v>7956</v>
      </c>
      <c r="D5164" s="538" t="s">
        <v>7956</v>
      </c>
      <c r="E5164" s="48" t="s">
        <v>3259</v>
      </c>
      <c r="F5164" s="48" t="s">
        <v>3260</v>
      </c>
      <c r="G5164" s="542">
        <v>45121504</v>
      </c>
      <c r="H5164" s="229" t="s">
        <v>7958</v>
      </c>
      <c r="I5164" s="331">
        <v>10</v>
      </c>
      <c r="J5164" s="403" t="s">
        <v>33</v>
      </c>
      <c r="K5164" s="47">
        <v>16000000</v>
      </c>
      <c r="L5164" s="44">
        <v>1</v>
      </c>
      <c r="M5164" s="45" t="s">
        <v>805</v>
      </c>
      <c r="N5164" s="145" t="s">
        <v>7914</v>
      </c>
      <c r="O5164" s="540" t="s">
        <v>68</v>
      </c>
      <c r="P5164" s="540" t="s">
        <v>67</v>
      </c>
      <c r="Q5164" s="166" t="s">
        <v>497</v>
      </c>
    </row>
    <row r="5165" spans="1:21" ht="63.75" x14ac:dyDescent="0.2">
      <c r="A5165" s="537" t="s">
        <v>7930</v>
      </c>
      <c r="B5165" s="169" t="s">
        <v>7931</v>
      </c>
      <c r="C5165" s="538" t="s">
        <v>7939</v>
      </c>
      <c r="D5165" s="538" t="s">
        <v>7939</v>
      </c>
      <c r="E5165" s="48" t="s">
        <v>3259</v>
      </c>
      <c r="F5165" s="48" t="s">
        <v>3260</v>
      </c>
      <c r="G5165" s="542">
        <v>45121504</v>
      </c>
      <c r="H5165" s="229" t="s">
        <v>7959</v>
      </c>
      <c r="I5165" s="331">
        <v>10</v>
      </c>
      <c r="J5165" s="403" t="s">
        <v>33</v>
      </c>
      <c r="K5165" s="47">
        <v>15000000</v>
      </c>
      <c r="L5165" s="44">
        <v>1</v>
      </c>
      <c r="M5165" s="45" t="s">
        <v>805</v>
      </c>
      <c r="N5165" s="145" t="s">
        <v>7914</v>
      </c>
      <c r="O5165" s="540" t="s">
        <v>68</v>
      </c>
      <c r="P5165" s="540" t="s">
        <v>67</v>
      </c>
      <c r="Q5165" s="166" t="s">
        <v>497</v>
      </c>
    </row>
    <row r="5166" spans="1:21" ht="63.75" x14ac:dyDescent="0.2">
      <c r="A5166" s="537" t="s">
        <v>7930</v>
      </c>
      <c r="B5166" s="169" t="s">
        <v>7931</v>
      </c>
      <c r="C5166" s="538" t="s">
        <v>7939</v>
      </c>
      <c r="D5166" s="538" t="s">
        <v>7939</v>
      </c>
      <c r="E5166" s="48" t="s">
        <v>3259</v>
      </c>
      <c r="F5166" s="48" t="s">
        <v>3260</v>
      </c>
      <c r="G5166" s="542">
        <v>45121602</v>
      </c>
      <c r="H5166" s="229" t="s">
        <v>7960</v>
      </c>
      <c r="I5166" s="331">
        <v>10</v>
      </c>
      <c r="J5166" s="403" t="s">
        <v>33</v>
      </c>
      <c r="K5166" s="47">
        <v>4500000</v>
      </c>
      <c r="L5166" s="44">
        <v>1</v>
      </c>
      <c r="M5166" s="45" t="s">
        <v>805</v>
      </c>
      <c r="N5166" s="145" t="s">
        <v>7914</v>
      </c>
      <c r="O5166" s="543" t="s">
        <v>68</v>
      </c>
      <c r="P5166" s="543" t="s">
        <v>67</v>
      </c>
      <c r="Q5166" s="166" t="s">
        <v>497</v>
      </c>
      <c r="U5166" s="58"/>
    </row>
    <row r="5167" spans="1:21" ht="63.75" x14ac:dyDescent="0.2">
      <c r="A5167" s="537" t="s">
        <v>7930</v>
      </c>
      <c r="B5167" s="169" t="s">
        <v>7931</v>
      </c>
      <c r="C5167" s="538" t="s">
        <v>7939</v>
      </c>
      <c r="D5167" s="538" t="s">
        <v>7939</v>
      </c>
      <c r="E5167" s="48" t="s">
        <v>7961</v>
      </c>
      <c r="F5167" s="48" t="s">
        <v>7962</v>
      </c>
      <c r="G5167" s="542">
        <v>43231513</v>
      </c>
      <c r="H5167" s="229" t="s">
        <v>7963</v>
      </c>
      <c r="I5167" s="331">
        <v>10</v>
      </c>
      <c r="J5167" s="403" t="s">
        <v>33</v>
      </c>
      <c r="K5167" s="47">
        <v>12000000</v>
      </c>
      <c r="L5167" s="44">
        <v>1</v>
      </c>
      <c r="M5167" s="45" t="s">
        <v>805</v>
      </c>
      <c r="N5167" s="145" t="s">
        <v>7914</v>
      </c>
      <c r="O5167" s="540" t="s">
        <v>127</v>
      </c>
      <c r="P5167" s="540" t="s">
        <v>699</v>
      </c>
      <c r="Q5167" s="166" t="s">
        <v>497</v>
      </c>
    </row>
    <row r="5168" spans="1:21" ht="63.75" x14ac:dyDescent="0.2">
      <c r="A5168" s="537" t="s">
        <v>7930</v>
      </c>
      <c r="B5168" s="169" t="s">
        <v>7931</v>
      </c>
      <c r="C5168" s="538" t="s">
        <v>7932</v>
      </c>
      <c r="D5168" s="538" t="s">
        <v>7932</v>
      </c>
      <c r="E5168" s="48" t="s">
        <v>7961</v>
      </c>
      <c r="F5168" s="544" t="s">
        <v>7962</v>
      </c>
      <c r="G5168" s="545">
        <v>43231513</v>
      </c>
      <c r="H5168" s="229" t="s">
        <v>7964</v>
      </c>
      <c r="I5168" s="331">
        <v>10</v>
      </c>
      <c r="J5168" s="403" t="s">
        <v>33</v>
      </c>
      <c r="K5168" s="47">
        <v>18499999.998999998</v>
      </c>
      <c r="L5168" s="44">
        <v>13</v>
      </c>
      <c r="M5168" s="45" t="s">
        <v>805</v>
      </c>
      <c r="N5168" s="145" t="s">
        <v>7914</v>
      </c>
      <c r="O5168" s="540" t="s">
        <v>35</v>
      </c>
      <c r="P5168" s="540" t="s">
        <v>35</v>
      </c>
      <c r="Q5168" s="166" t="s">
        <v>497</v>
      </c>
    </row>
    <row r="5169" spans="1:17" ht="63.75" x14ac:dyDescent="0.2">
      <c r="A5169" s="537" t="s">
        <v>7916</v>
      </c>
      <c r="B5169" s="153" t="s">
        <v>7917</v>
      </c>
      <c r="C5169" s="538" t="s">
        <v>7921</v>
      </c>
      <c r="D5169" s="538" t="s">
        <v>7921</v>
      </c>
      <c r="E5169" s="48" t="s">
        <v>3315</v>
      </c>
      <c r="F5169" s="48" t="s">
        <v>7965</v>
      </c>
      <c r="G5169" s="539">
        <v>50192700</v>
      </c>
      <c r="H5169" s="229" t="s">
        <v>7966</v>
      </c>
      <c r="I5169" s="331">
        <v>10</v>
      </c>
      <c r="J5169" s="403" t="s">
        <v>33</v>
      </c>
      <c r="K5169" s="47">
        <v>10000000</v>
      </c>
      <c r="L5169" s="44">
        <v>1</v>
      </c>
      <c r="M5169" s="45" t="s">
        <v>765</v>
      </c>
      <c r="N5169" s="145" t="s">
        <v>7914</v>
      </c>
      <c r="O5169" s="540" t="s">
        <v>68</v>
      </c>
      <c r="P5169" s="540" t="s">
        <v>68</v>
      </c>
      <c r="Q5169" s="166" t="s">
        <v>497</v>
      </c>
    </row>
    <row r="5170" spans="1:17" ht="63.75" x14ac:dyDescent="0.2">
      <c r="A5170" s="537" t="s">
        <v>7930</v>
      </c>
      <c r="B5170" s="169" t="s">
        <v>7931</v>
      </c>
      <c r="C5170" s="538" t="s">
        <v>7967</v>
      </c>
      <c r="D5170" s="538" t="s">
        <v>7967</v>
      </c>
      <c r="E5170" s="48" t="s">
        <v>3315</v>
      </c>
      <c r="F5170" s="48" t="s">
        <v>7965</v>
      </c>
      <c r="G5170" s="539">
        <v>50192700</v>
      </c>
      <c r="H5170" s="229" t="s">
        <v>7966</v>
      </c>
      <c r="I5170" s="331">
        <v>10</v>
      </c>
      <c r="J5170" s="403" t="s">
        <v>33</v>
      </c>
      <c r="K5170" s="47">
        <v>25000000</v>
      </c>
      <c r="L5170" s="44">
        <v>1</v>
      </c>
      <c r="M5170" s="45" t="s">
        <v>765</v>
      </c>
      <c r="N5170" s="145" t="s">
        <v>7914</v>
      </c>
      <c r="O5170" s="540" t="s">
        <v>68</v>
      </c>
      <c r="P5170" s="540" t="s">
        <v>68</v>
      </c>
      <c r="Q5170" s="166" t="s">
        <v>497</v>
      </c>
    </row>
    <row r="5171" spans="1:17" ht="63.75" x14ac:dyDescent="0.2">
      <c r="A5171" s="537" t="s">
        <v>7909</v>
      </c>
      <c r="B5171" s="169" t="s">
        <v>484</v>
      </c>
      <c r="C5171" s="538" t="s">
        <v>7910</v>
      </c>
      <c r="D5171" s="538" t="s">
        <v>7910</v>
      </c>
      <c r="E5171" s="48" t="s">
        <v>1101</v>
      </c>
      <c r="F5171" s="48" t="s">
        <v>189</v>
      </c>
      <c r="G5171" s="542">
        <v>46182001</v>
      </c>
      <c r="H5171" s="229" t="s">
        <v>7968</v>
      </c>
      <c r="I5171" s="331">
        <v>16</v>
      </c>
      <c r="J5171" s="403" t="s">
        <v>33</v>
      </c>
      <c r="K5171" s="47">
        <v>1180000</v>
      </c>
      <c r="L5171" s="44">
        <v>80</v>
      </c>
      <c r="M5171" s="45" t="s">
        <v>7501</v>
      </c>
      <c r="N5171" s="145" t="s">
        <v>7914</v>
      </c>
      <c r="O5171" s="540" t="s">
        <v>67</v>
      </c>
      <c r="P5171" s="540" t="s">
        <v>35</v>
      </c>
      <c r="Q5171" s="166" t="s">
        <v>497</v>
      </c>
    </row>
    <row r="5172" spans="1:17" ht="63.75" x14ac:dyDescent="0.2">
      <c r="A5172" s="537" t="s">
        <v>7909</v>
      </c>
      <c r="B5172" s="169" t="s">
        <v>484</v>
      </c>
      <c r="C5172" s="538" t="s">
        <v>7910</v>
      </c>
      <c r="D5172" s="538" t="s">
        <v>7910</v>
      </c>
      <c r="E5172" s="48" t="s">
        <v>1713</v>
      </c>
      <c r="F5172" s="48" t="s">
        <v>499</v>
      </c>
      <c r="G5172" s="542">
        <v>42181501</v>
      </c>
      <c r="H5172" s="229" t="s">
        <v>7969</v>
      </c>
      <c r="I5172" s="331">
        <v>16</v>
      </c>
      <c r="J5172" s="403" t="s">
        <v>33</v>
      </c>
      <c r="K5172" s="47">
        <v>970000</v>
      </c>
      <c r="L5172" s="46"/>
      <c r="M5172" s="45" t="s">
        <v>7501</v>
      </c>
      <c r="N5172" s="145" t="s">
        <v>7914</v>
      </c>
      <c r="O5172" s="540" t="s">
        <v>67</v>
      </c>
      <c r="P5172" s="540" t="s">
        <v>35</v>
      </c>
      <c r="Q5172" s="166" t="s">
        <v>497</v>
      </c>
    </row>
    <row r="5173" spans="1:17" ht="63.75" x14ac:dyDescent="0.2">
      <c r="A5173" s="537" t="s">
        <v>7916</v>
      </c>
      <c r="B5173" s="153" t="s">
        <v>7917</v>
      </c>
      <c r="C5173" s="538" t="s">
        <v>7970</v>
      </c>
      <c r="D5173" s="538" t="s">
        <v>7970</v>
      </c>
      <c r="E5173" s="48" t="s">
        <v>2957</v>
      </c>
      <c r="F5173" s="48" t="s">
        <v>2958</v>
      </c>
      <c r="G5173" s="546">
        <v>44121600</v>
      </c>
      <c r="H5173" s="229" t="s">
        <v>7971</v>
      </c>
      <c r="I5173" s="331">
        <v>10</v>
      </c>
      <c r="J5173" s="403" t="s">
        <v>230</v>
      </c>
      <c r="K5173" s="47">
        <v>10000000</v>
      </c>
      <c r="L5173" s="44">
        <v>1</v>
      </c>
      <c r="M5173" s="45" t="s">
        <v>765</v>
      </c>
      <c r="N5173" s="145" t="s">
        <v>7914</v>
      </c>
      <c r="O5173" s="540" t="s">
        <v>127</v>
      </c>
      <c r="P5173" s="540" t="s">
        <v>127</v>
      </c>
      <c r="Q5173" s="166" t="s">
        <v>497</v>
      </c>
    </row>
    <row r="5174" spans="1:17" ht="63.75" x14ac:dyDescent="0.2">
      <c r="A5174" s="537" t="s">
        <v>7930</v>
      </c>
      <c r="B5174" s="169" t="s">
        <v>7931</v>
      </c>
      <c r="C5174" s="538" t="s">
        <v>7972</v>
      </c>
      <c r="D5174" s="538" t="s">
        <v>7972</v>
      </c>
      <c r="E5174" s="48" t="s">
        <v>2957</v>
      </c>
      <c r="F5174" s="48" t="s">
        <v>2958</v>
      </c>
      <c r="G5174" s="546">
        <v>44121600</v>
      </c>
      <c r="H5174" s="229" t="s">
        <v>7971</v>
      </c>
      <c r="I5174" s="331">
        <v>10</v>
      </c>
      <c r="J5174" s="403" t="s">
        <v>230</v>
      </c>
      <c r="K5174" s="47">
        <v>50000000</v>
      </c>
      <c r="L5174" s="44">
        <v>1</v>
      </c>
      <c r="M5174" s="45" t="s">
        <v>765</v>
      </c>
      <c r="N5174" s="145" t="s">
        <v>7914</v>
      </c>
      <c r="O5174" s="540" t="s">
        <v>127</v>
      </c>
      <c r="P5174" s="540" t="s">
        <v>127</v>
      </c>
      <c r="Q5174" s="166" t="s">
        <v>497</v>
      </c>
    </row>
    <row r="5175" spans="1:17" ht="63.75" x14ac:dyDescent="0.2">
      <c r="A5175" s="537" t="s">
        <v>7916</v>
      </c>
      <c r="B5175" s="153" t="s">
        <v>7917</v>
      </c>
      <c r="C5175" s="538" t="s">
        <v>7973</v>
      </c>
      <c r="D5175" s="538" t="s">
        <v>7973</v>
      </c>
      <c r="E5175" s="48" t="s">
        <v>2957</v>
      </c>
      <c r="F5175" s="48" t="s">
        <v>2958</v>
      </c>
      <c r="G5175" s="546">
        <v>44122000</v>
      </c>
      <c r="H5175" s="229" t="s">
        <v>7974</v>
      </c>
      <c r="I5175" s="331">
        <v>10</v>
      </c>
      <c r="J5175" s="403" t="s">
        <v>33</v>
      </c>
      <c r="K5175" s="47">
        <v>4000000</v>
      </c>
      <c r="L5175" s="44">
        <v>1</v>
      </c>
      <c r="M5175" s="45" t="s">
        <v>805</v>
      </c>
      <c r="N5175" s="145" t="s">
        <v>7914</v>
      </c>
      <c r="O5175" s="540" t="s">
        <v>68</v>
      </c>
      <c r="P5175" s="540" t="s">
        <v>67</v>
      </c>
      <c r="Q5175" s="166" t="s">
        <v>497</v>
      </c>
    </row>
    <row r="5176" spans="1:17" ht="63.75" x14ac:dyDescent="0.2">
      <c r="A5176" s="537" t="s">
        <v>7916</v>
      </c>
      <c r="B5176" s="153" t="s">
        <v>7917</v>
      </c>
      <c r="C5176" s="538" t="s">
        <v>7973</v>
      </c>
      <c r="D5176" s="538" t="s">
        <v>7973</v>
      </c>
      <c r="E5176" s="48" t="s">
        <v>2957</v>
      </c>
      <c r="F5176" s="48" t="s">
        <v>2958</v>
      </c>
      <c r="G5176" s="546">
        <v>44122000</v>
      </c>
      <c r="H5176" s="229" t="s">
        <v>7975</v>
      </c>
      <c r="I5176" s="331">
        <v>10</v>
      </c>
      <c r="J5176" s="403" t="s">
        <v>33</v>
      </c>
      <c r="K5176" s="47">
        <v>7500000</v>
      </c>
      <c r="L5176" s="44">
        <v>1</v>
      </c>
      <c r="M5176" s="45" t="s">
        <v>805</v>
      </c>
      <c r="N5176" s="145" t="s">
        <v>7914</v>
      </c>
      <c r="O5176" s="540" t="s">
        <v>68</v>
      </c>
      <c r="P5176" s="540" t="s">
        <v>67</v>
      </c>
      <c r="Q5176" s="166" t="s">
        <v>497</v>
      </c>
    </row>
    <row r="5177" spans="1:17" ht="63.75" x14ac:dyDescent="0.2">
      <c r="A5177" s="537" t="s">
        <v>7916</v>
      </c>
      <c r="B5177" s="153" t="s">
        <v>7917</v>
      </c>
      <c r="C5177" s="538" t="s">
        <v>7970</v>
      </c>
      <c r="D5177" s="538" t="s">
        <v>7970</v>
      </c>
      <c r="E5177" s="48" t="s">
        <v>2957</v>
      </c>
      <c r="F5177" s="48" t="s">
        <v>2958</v>
      </c>
      <c r="G5177" s="546">
        <v>44122000</v>
      </c>
      <c r="H5177" s="229" t="s">
        <v>7976</v>
      </c>
      <c r="I5177" s="331">
        <v>10</v>
      </c>
      <c r="J5177" s="403" t="s">
        <v>33</v>
      </c>
      <c r="K5177" s="47">
        <v>25583333.329999998</v>
      </c>
      <c r="L5177" s="44">
        <v>1</v>
      </c>
      <c r="M5177" s="45" t="s">
        <v>765</v>
      </c>
      <c r="N5177" s="145" t="s">
        <v>7914</v>
      </c>
      <c r="O5177" s="540" t="s">
        <v>68</v>
      </c>
      <c r="P5177" s="540" t="s">
        <v>67</v>
      </c>
      <c r="Q5177" s="166" t="s">
        <v>497</v>
      </c>
    </row>
    <row r="5178" spans="1:17" ht="63.75" x14ac:dyDescent="0.2">
      <c r="A5178" s="537" t="s">
        <v>7916</v>
      </c>
      <c r="B5178" s="153" t="s">
        <v>7917</v>
      </c>
      <c r="C5178" s="538" t="s">
        <v>7970</v>
      </c>
      <c r="D5178" s="538" t="s">
        <v>7970</v>
      </c>
      <c r="E5178" s="48" t="s">
        <v>2957</v>
      </c>
      <c r="F5178" s="48" t="s">
        <v>2958</v>
      </c>
      <c r="G5178" s="546">
        <v>44122000</v>
      </c>
      <c r="H5178" s="229" t="s">
        <v>7977</v>
      </c>
      <c r="I5178" s="331">
        <v>10</v>
      </c>
      <c r="J5178" s="403" t="s">
        <v>33</v>
      </c>
      <c r="K5178" s="47">
        <v>9416666.6699999999</v>
      </c>
      <c r="L5178" s="44">
        <v>1</v>
      </c>
      <c r="M5178" s="45" t="s">
        <v>765</v>
      </c>
      <c r="N5178" s="145" t="s">
        <v>7914</v>
      </c>
      <c r="O5178" s="540" t="s">
        <v>2761</v>
      </c>
      <c r="P5178" s="540" t="s">
        <v>699</v>
      </c>
      <c r="Q5178" s="166" t="s">
        <v>497</v>
      </c>
    </row>
    <row r="5179" spans="1:17" ht="63.75" x14ac:dyDescent="0.2">
      <c r="A5179" s="537" t="s">
        <v>7930</v>
      </c>
      <c r="B5179" s="169" t="s">
        <v>7931</v>
      </c>
      <c r="C5179" s="538" t="s">
        <v>7972</v>
      </c>
      <c r="D5179" s="538" t="s">
        <v>7972</v>
      </c>
      <c r="E5179" s="48" t="s">
        <v>2957</v>
      </c>
      <c r="F5179" s="48" t="s">
        <v>2958</v>
      </c>
      <c r="G5179" s="546">
        <v>44121600</v>
      </c>
      <c r="H5179" s="229" t="s">
        <v>7977</v>
      </c>
      <c r="I5179" s="331">
        <v>10</v>
      </c>
      <c r="J5179" s="403" t="s">
        <v>33</v>
      </c>
      <c r="K5179" s="47">
        <v>5500000</v>
      </c>
      <c r="L5179" s="44">
        <v>1</v>
      </c>
      <c r="M5179" s="45" t="s">
        <v>765</v>
      </c>
      <c r="N5179" s="145" t="s">
        <v>7914</v>
      </c>
      <c r="O5179" s="540" t="s">
        <v>2761</v>
      </c>
      <c r="P5179" s="540" t="s">
        <v>699</v>
      </c>
      <c r="Q5179" s="166" t="s">
        <v>497</v>
      </c>
    </row>
    <row r="5180" spans="1:17" ht="63.75" x14ac:dyDescent="0.2">
      <c r="A5180" s="537" t="s">
        <v>7909</v>
      </c>
      <c r="B5180" s="169" t="s">
        <v>484</v>
      </c>
      <c r="C5180" s="538" t="s">
        <v>7910</v>
      </c>
      <c r="D5180" s="538" t="s">
        <v>7910</v>
      </c>
      <c r="E5180" s="48" t="s">
        <v>2957</v>
      </c>
      <c r="F5180" s="48" t="s">
        <v>2958</v>
      </c>
      <c r="G5180" s="546">
        <v>44122000</v>
      </c>
      <c r="H5180" s="229" t="s">
        <v>7976</v>
      </c>
      <c r="I5180" s="331">
        <v>10</v>
      </c>
      <c r="J5180" s="403" t="s">
        <v>33</v>
      </c>
      <c r="K5180" s="47">
        <v>43680000</v>
      </c>
      <c r="L5180" s="44">
        <v>1</v>
      </c>
      <c r="M5180" s="45" t="s">
        <v>765</v>
      </c>
      <c r="N5180" s="145" t="s">
        <v>7914</v>
      </c>
      <c r="O5180" s="540" t="s">
        <v>68</v>
      </c>
      <c r="P5180" s="540" t="s">
        <v>67</v>
      </c>
      <c r="Q5180" s="166" t="s">
        <v>497</v>
      </c>
    </row>
    <row r="5181" spans="1:17" ht="63.75" x14ac:dyDescent="0.2">
      <c r="A5181" s="537" t="s">
        <v>7978</v>
      </c>
      <c r="B5181" s="169" t="s">
        <v>7979</v>
      </c>
      <c r="C5181" s="538" t="s">
        <v>7980</v>
      </c>
      <c r="D5181" s="538" t="s">
        <v>7980</v>
      </c>
      <c r="E5181" s="48" t="s">
        <v>2957</v>
      </c>
      <c r="F5181" s="48" t="s">
        <v>2958</v>
      </c>
      <c r="G5181" s="546">
        <v>44121600</v>
      </c>
      <c r="H5181" s="229" t="s">
        <v>7981</v>
      </c>
      <c r="I5181" s="331">
        <v>16</v>
      </c>
      <c r="J5181" s="403" t="s">
        <v>33</v>
      </c>
      <c r="K5181" s="47">
        <v>5000000</v>
      </c>
      <c r="L5181" s="44">
        <v>1</v>
      </c>
      <c r="M5181" s="45" t="s">
        <v>765</v>
      </c>
      <c r="N5181" s="145" t="s">
        <v>7914</v>
      </c>
      <c r="O5181" s="540" t="s">
        <v>68</v>
      </c>
      <c r="P5181" s="540" t="s">
        <v>67</v>
      </c>
      <c r="Q5181" s="166" t="s">
        <v>497</v>
      </c>
    </row>
    <row r="5182" spans="1:17" ht="63.75" x14ac:dyDescent="0.2">
      <c r="A5182" s="537" t="s">
        <v>7982</v>
      </c>
      <c r="B5182" s="169" t="s">
        <v>4565</v>
      </c>
      <c r="C5182" s="538" t="s">
        <v>7983</v>
      </c>
      <c r="D5182" s="538" t="s">
        <v>7983</v>
      </c>
      <c r="E5182" s="48" t="s">
        <v>2957</v>
      </c>
      <c r="F5182" s="48" t="s">
        <v>2958</v>
      </c>
      <c r="G5182" s="546">
        <v>44121600</v>
      </c>
      <c r="H5182" s="229" t="s">
        <v>7981</v>
      </c>
      <c r="I5182" s="331">
        <v>16</v>
      </c>
      <c r="J5182" s="403" t="s">
        <v>33</v>
      </c>
      <c r="K5182" s="47">
        <v>3500000</v>
      </c>
      <c r="L5182" s="44">
        <v>1</v>
      </c>
      <c r="M5182" s="45" t="s">
        <v>765</v>
      </c>
      <c r="N5182" s="145" t="s">
        <v>7914</v>
      </c>
      <c r="O5182" s="540" t="s">
        <v>68</v>
      </c>
      <c r="P5182" s="540" t="s">
        <v>67</v>
      </c>
      <c r="Q5182" s="166" t="s">
        <v>497</v>
      </c>
    </row>
    <row r="5183" spans="1:17" ht="63.75" x14ac:dyDescent="0.2">
      <c r="A5183" s="537" t="s">
        <v>7984</v>
      </c>
      <c r="B5183" s="169" t="s">
        <v>7985</v>
      </c>
      <c r="C5183" s="538" t="s">
        <v>7986</v>
      </c>
      <c r="D5183" s="538" t="s">
        <v>7986</v>
      </c>
      <c r="E5183" s="48" t="s">
        <v>2957</v>
      </c>
      <c r="F5183" s="48" t="s">
        <v>2958</v>
      </c>
      <c r="G5183" s="546">
        <v>44121600</v>
      </c>
      <c r="H5183" s="229" t="s">
        <v>7981</v>
      </c>
      <c r="I5183" s="331">
        <v>16</v>
      </c>
      <c r="J5183" s="403" t="s">
        <v>33</v>
      </c>
      <c r="K5183" s="47">
        <v>1000000</v>
      </c>
      <c r="L5183" s="44">
        <v>1</v>
      </c>
      <c r="M5183" s="45" t="s">
        <v>765</v>
      </c>
      <c r="N5183" s="145" t="s">
        <v>7914</v>
      </c>
      <c r="O5183" s="540" t="s">
        <v>68</v>
      </c>
      <c r="P5183" s="540" t="s">
        <v>67</v>
      </c>
      <c r="Q5183" s="166" t="s">
        <v>497</v>
      </c>
    </row>
    <row r="5184" spans="1:17" ht="63.75" x14ac:dyDescent="0.2">
      <c r="A5184" s="537" t="s">
        <v>7987</v>
      </c>
      <c r="B5184" s="169" t="s">
        <v>7988</v>
      </c>
      <c r="C5184" s="538" t="s">
        <v>7989</v>
      </c>
      <c r="D5184" s="538" t="s">
        <v>7989</v>
      </c>
      <c r="E5184" s="48" t="s">
        <v>2957</v>
      </c>
      <c r="F5184" s="48" t="s">
        <v>2958</v>
      </c>
      <c r="G5184" s="546">
        <v>44121600</v>
      </c>
      <c r="H5184" s="229" t="s">
        <v>7976</v>
      </c>
      <c r="I5184" s="331">
        <v>16</v>
      </c>
      <c r="J5184" s="403" t="s">
        <v>33</v>
      </c>
      <c r="K5184" s="47">
        <v>3000000</v>
      </c>
      <c r="L5184" s="44">
        <v>1</v>
      </c>
      <c r="M5184" s="45" t="s">
        <v>765</v>
      </c>
      <c r="N5184" s="145" t="s">
        <v>7914</v>
      </c>
      <c r="O5184" s="540" t="s">
        <v>68</v>
      </c>
      <c r="P5184" s="540" t="s">
        <v>67</v>
      </c>
      <c r="Q5184" s="166" t="s">
        <v>497</v>
      </c>
    </row>
    <row r="5185" spans="1:21" ht="89.25" x14ac:dyDescent="0.2">
      <c r="A5185" s="537" t="s">
        <v>7916</v>
      </c>
      <c r="B5185" s="153" t="s">
        <v>7917</v>
      </c>
      <c r="C5185" s="538" t="s">
        <v>7990</v>
      </c>
      <c r="D5185" s="538" t="s">
        <v>7990</v>
      </c>
      <c r="E5185" s="48" t="s">
        <v>5921</v>
      </c>
      <c r="F5185" s="48" t="s">
        <v>6277</v>
      </c>
      <c r="G5185" s="546">
        <v>15101500</v>
      </c>
      <c r="H5185" s="229" t="s">
        <v>7991</v>
      </c>
      <c r="I5185" s="331">
        <v>10</v>
      </c>
      <c r="J5185" s="403" t="s">
        <v>230</v>
      </c>
      <c r="K5185" s="47">
        <v>407000000</v>
      </c>
      <c r="L5185" s="44">
        <v>1</v>
      </c>
      <c r="M5185" s="45" t="s">
        <v>765</v>
      </c>
      <c r="N5185" s="145" t="s">
        <v>7914</v>
      </c>
      <c r="O5185" s="540" t="s">
        <v>127</v>
      </c>
      <c r="P5185" s="540" t="s">
        <v>127</v>
      </c>
      <c r="Q5185" s="166" t="s">
        <v>7992</v>
      </c>
    </row>
    <row r="5186" spans="1:21" ht="89.25" x14ac:dyDescent="0.2">
      <c r="A5186" s="537" t="s">
        <v>7930</v>
      </c>
      <c r="B5186" s="169" t="s">
        <v>7931</v>
      </c>
      <c r="C5186" s="538" t="s">
        <v>7993</v>
      </c>
      <c r="D5186" s="538" t="s">
        <v>7993</v>
      </c>
      <c r="E5186" s="48" t="s">
        <v>5921</v>
      </c>
      <c r="F5186" s="48" t="s">
        <v>6277</v>
      </c>
      <c r="G5186" s="546">
        <v>15101500</v>
      </c>
      <c r="H5186" s="229" t="s">
        <v>7994</v>
      </c>
      <c r="I5186" s="331">
        <v>10</v>
      </c>
      <c r="J5186" s="403" t="s">
        <v>230</v>
      </c>
      <c r="K5186" s="47">
        <v>397000000</v>
      </c>
      <c r="L5186" s="44">
        <v>1</v>
      </c>
      <c r="M5186" s="45" t="s">
        <v>765</v>
      </c>
      <c r="N5186" s="145" t="s">
        <v>7914</v>
      </c>
      <c r="O5186" s="540" t="s">
        <v>127</v>
      </c>
      <c r="P5186" s="540" t="s">
        <v>127</v>
      </c>
      <c r="Q5186" s="166" t="s">
        <v>7992</v>
      </c>
    </row>
    <row r="5187" spans="1:21" ht="89.25" x14ac:dyDescent="0.2">
      <c r="A5187" s="537" t="s">
        <v>7930</v>
      </c>
      <c r="B5187" s="169" t="s">
        <v>7931</v>
      </c>
      <c r="C5187" s="538" t="s">
        <v>7993</v>
      </c>
      <c r="D5187" s="538" t="s">
        <v>7993</v>
      </c>
      <c r="E5187" s="48" t="s">
        <v>5921</v>
      </c>
      <c r="F5187" s="48" t="s">
        <v>6277</v>
      </c>
      <c r="G5187" s="546">
        <v>15101500</v>
      </c>
      <c r="H5187" s="229" t="s">
        <v>7995</v>
      </c>
      <c r="I5187" s="331">
        <v>10</v>
      </c>
      <c r="J5187" s="403" t="s">
        <v>230</v>
      </c>
      <c r="K5187" s="47">
        <v>200000000</v>
      </c>
      <c r="L5187" s="44">
        <v>1</v>
      </c>
      <c r="M5187" s="45" t="s">
        <v>765</v>
      </c>
      <c r="N5187" s="145" t="s">
        <v>7914</v>
      </c>
      <c r="O5187" s="540" t="s">
        <v>127</v>
      </c>
      <c r="P5187" s="540" t="s">
        <v>127</v>
      </c>
      <c r="Q5187" s="166" t="s">
        <v>7992</v>
      </c>
    </row>
    <row r="5188" spans="1:21" ht="89.25" x14ac:dyDescent="0.2">
      <c r="A5188" s="537" t="s">
        <v>7916</v>
      </c>
      <c r="B5188" s="153" t="s">
        <v>7917</v>
      </c>
      <c r="C5188" s="538" t="s">
        <v>7926</v>
      </c>
      <c r="D5188" s="538" t="s">
        <v>7926</v>
      </c>
      <c r="E5188" s="48" t="s">
        <v>5921</v>
      </c>
      <c r="F5188" s="48" t="s">
        <v>6277</v>
      </c>
      <c r="G5188" s="546">
        <v>15101500</v>
      </c>
      <c r="H5188" s="229" t="s">
        <v>7996</v>
      </c>
      <c r="I5188" s="331">
        <v>10</v>
      </c>
      <c r="J5188" s="403" t="s">
        <v>33</v>
      </c>
      <c r="K5188" s="47">
        <v>4000000</v>
      </c>
      <c r="L5188" s="44">
        <v>1</v>
      </c>
      <c r="M5188" s="45" t="s">
        <v>765</v>
      </c>
      <c r="N5188" s="145" t="s">
        <v>7914</v>
      </c>
      <c r="O5188" s="540" t="s">
        <v>68</v>
      </c>
      <c r="P5188" s="540" t="s">
        <v>68</v>
      </c>
      <c r="Q5188" s="166" t="s">
        <v>7992</v>
      </c>
    </row>
    <row r="5189" spans="1:21" ht="89.25" x14ac:dyDescent="0.2">
      <c r="A5189" s="537" t="s">
        <v>7930</v>
      </c>
      <c r="B5189" s="169" t="s">
        <v>7931</v>
      </c>
      <c r="C5189" s="538" t="s">
        <v>7993</v>
      </c>
      <c r="D5189" s="538" t="s">
        <v>7993</v>
      </c>
      <c r="E5189" s="48" t="s">
        <v>5921</v>
      </c>
      <c r="F5189" s="48" t="s">
        <v>6277</v>
      </c>
      <c r="G5189" s="546">
        <v>15101500</v>
      </c>
      <c r="H5189" s="229" t="s">
        <v>7996</v>
      </c>
      <c r="I5189" s="331">
        <v>10</v>
      </c>
      <c r="J5189" s="403" t="s">
        <v>33</v>
      </c>
      <c r="K5189" s="47">
        <v>5000000</v>
      </c>
      <c r="L5189" s="44">
        <v>1</v>
      </c>
      <c r="M5189" s="45" t="s">
        <v>765</v>
      </c>
      <c r="N5189" s="145" t="s">
        <v>7914</v>
      </c>
      <c r="O5189" s="540" t="s">
        <v>68</v>
      </c>
      <c r="P5189" s="540" t="s">
        <v>68</v>
      </c>
      <c r="Q5189" s="166" t="s">
        <v>7992</v>
      </c>
    </row>
    <row r="5190" spans="1:21" ht="89.25" x14ac:dyDescent="0.2">
      <c r="A5190" s="537" t="s">
        <v>7916</v>
      </c>
      <c r="B5190" s="153" t="s">
        <v>7917</v>
      </c>
      <c r="C5190" s="538" t="s">
        <v>7990</v>
      </c>
      <c r="D5190" s="538" t="s">
        <v>7990</v>
      </c>
      <c r="E5190" s="48" t="s">
        <v>5921</v>
      </c>
      <c r="F5190" s="48" t="s">
        <v>6277</v>
      </c>
      <c r="G5190" s="546">
        <v>15101500</v>
      </c>
      <c r="H5190" s="229" t="s">
        <v>7997</v>
      </c>
      <c r="I5190" s="331">
        <v>10</v>
      </c>
      <c r="J5190" s="403" t="s">
        <v>33</v>
      </c>
      <c r="K5190" s="47">
        <v>974360000</v>
      </c>
      <c r="L5190" s="44">
        <v>1</v>
      </c>
      <c r="M5190" s="45" t="s">
        <v>765</v>
      </c>
      <c r="N5190" s="145" t="s">
        <v>7914</v>
      </c>
      <c r="O5190" s="540" t="s">
        <v>127</v>
      </c>
      <c r="P5190" s="540" t="s">
        <v>68</v>
      </c>
      <c r="Q5190" s="166" t="s">
        <v>7992</v>
      </c>
    </row>
    <row r="5191" spans="1:21" ht="89.25" x14ac:dyDescent="0.2">
      <c r="A5191" s="537" t="s">
        <v>7930</v>
      </c>
      <c r="B5191" s="169" t="s">
        <v>7931</v>
      </c>
      <c r="C5191" s="538" t="s">
        <v>7993</v>
      </c>
      <c r="D5191" s="538" t="s">
        <v>7993</v>
      </c>
      <c r="E5191" s="48" t="s">
        <v>5921</v>
      </c>
      <c r="F5191" s="48" t="s">
        <v>6277</v>
      </c>
      <c r="G5191" s="546">
        <v>15101500</v>
      </c>
      <c r="H5191" s="229" t="s">
        <v>7998</v>
      </c>
      <c r="I5191" s="331">
        <v>10</v>
      </c>
      <c r="J5191" s="403" t="s">
        <v>33</v>
      </c>
      <c r="K5191" s="47">
        <v>380000000</v>
      </c>
      <c r="L5191" s="44">
        <v>1</v>
      </c>
      <c r="M5191" s="45" t="s">
        <v>765</v>
      </c>
      <c r="N5191" s="145" t="s">
        <v>7914</v>
      </c>
      <c r="O5191" s="540" t="s">
        <v>36</v>
      </c>
      <c r="P5191" s="540" t="s">
        <v>79</v>
      </c>
      <c r="Q5191" s="166" t="s">
        <v>7992</v>
      </c>
    </row>
    <row r="5192" spans="1:21" ht="89.25" x14ac:dyDescent="0.2">
      <c r="A5192" s="537" t="s">
        <v>7930</v>
      </c>
      <c r="B5192" s="169" t="s">
        <v>7931</v>
      </c>
      <c r="C5192" s="538" t="s">
        <v>7993</v>
      </c>
      <c r="D5192" s="538" t="s">
        <v>7993</v>
      </c>
      <c r="E5192" s="48" t="s">
        <v>5921</v>
      </c>
      <c r="F5192" s="48" t="s">
        <v>6277</v>
      </c>
      <c r="G5192" s="546">
        <v>15101500</v>
      </c>
      <c r="H5192" s="229" t="s">
        <v>7999</v>
      </c>
      <c r="I5192" s="331">
        <v>10</v>
      </c>
      <c r="J5192" s="403" t="s">
        <v>33</v>
      </c>
      <c r="K5192" s="47">
        <v>250700000</v>
      </c>
      <c r="L5192" s="44">
        <v>1</v>
      </c>
      <c r="M5192" s="45" t="s">
        <v>765</v>
      </c>
      <c r="N5192" s="145" t="s">
        <v>7914</v>
      </c>
      <c r="O5192" s="540" t="s">
        <v>127</v>
      </c>
      <c r="P5192" s="540" t="s">
        <v>68</v>
      </c>
      <c r="Q5192" s="166" t="s">
        <v>7992</v>
      </c>
    </row>
    <row r="5193" spans="1:21" ht="89.25" x14ac:dyDescent="0.2">
      <c r="A5193" s="537" t="s">
        <v>7916</v>
      </c>
      <c r="B5193" s="153" t="s">
        <v>7917</v>
      </c>
      <c r="C5193" s="538" t="s">
        <v>7990</v>
      </c>
      <c r="D5193" s="538" t="s">
        <v>7990</v>
      </c>
      <c r="E5193" s="48" t="s">
        <v>5921</v>
      </c>
      <c r="F5193" s="48" t="s">
        <v>6277</v>
      </c>
      <c r="G5193" s="546">
        <v>15101500</v>
      </c>
      <c r="H5193" s="229" t="s">
        <v>8000</v>
      </c>
      <c r="I5193" s="331">
        <v>10</v>
      </c>
      <c r="J5193" s="403" t="s">
        <v>33</v>
      </c>
      <c r="K5193" s="47">
        <v>400000000</v>
      </c>
      <c r="L5193" s="44">
        <v>1</v>
      </c>
      <c r="M5193" s="45" t="s">
        <v>765</v>
      </c>
      <c r="N5193" s="145" t="s">
        <v>7914</v>
      </c>
      <c r="O5193" s="540" t="s">
        <v>2761</v>
      </c>
      <c r="P5193" s="540" t="s">
        <v>699</v>
      </c>
      <c r="Q5193" s="166" t="s">
        <v>7992</v>
      </c>
    </row>
    <row r="5194" spans="1:21" ht="89.25" x14ac:dyDescent="0.2">
      <c r="A5194" s="537" t="s">
        <v>7930</v>
      </c>
      <c r="B5194" s="169" t="s">
        <v>7931</v>
      </c>
      <c r="C5194" s="538" t="s">
        <v>7993</v>
      </c>
      <c r="D5194" s="538" t="s">
        <v>7993</v>
      </c>
      <c r="E5194" s="48" t="s">
        <v>5921</v>
      </c>
      <c r="F5194" s="48" t="s">
        <v>6277</v>
      </c>
      <c r="G5194" s="546">
        <v>15101500</v>
      </c>
      <c r="H5194" s="229" t="s">
        <v>8001</v>
      </c>
      <c r="I5194" s="331">
        <v>10</v>
      </c>
      <c r="J5194" s="403" t="s">
        <v>33</v>
      </c>
      <c r="K5194" s="47">
        <v>80000000</v>
      </c>
      <c r="L5194" s="44">
        <v>1</v>
      </c>
      <c r="M5194" s="45" t="s">
        <v>765</v>
      </c>
      <c r="N5194" s="145" t="s">
        <v>7914</v>
      </c>
      <c r="O5194" s="540" t="s">
        <v>2761</v>
      </c>
      <c r="P5194" s="540" t="s">
        <v>699</v>
      </c>
      <c r="Q5194" s="166" t="s">
        <v>7992</v>
      </c>
    </row>
    <row r="5195" spans="1:21" ht="89.25" x14ac:dyDescent="0.2">
      <c r="A5195" s="537" t="s">
        <v>7930</v>
      </c>
      <c r="B5195" s="169" t="s">
        <v>7931</v>
      </c>
      <c r="C5195" s="538" t="s">
        <v>7993</v>
      </c>
      <c r="D5195" s="538" t="s">
        <v>7993</v>
      </c>
      <c r="E5195" s="48" t="s">
        <v>5921</v>
      </c>
      <c r="F5195" s="48" t="s">
        <v>6277</v>
      </c>
      <c r="G5195" s="546">
        <v>15101500</v>
      </c>
      <c r="H5195" s="229" t="s">
        <v>8002</v>
      </c>
      <c r="I5195" s="331">
        <v>10</v>
      </c>
      <c r="J5195" s="403" t="s">
        <v>33</v>
      </c>
      <c r="K5195" s="47">
        <v>140000000</v>
      </c>
      <c r="L5195" s="44">
        <v>1</v>
      </c>
      <c r="M5195" s="45" t="s">
        <v>765</v>
      </c>
      <c r="N5195" s="145" t="s">
        <v>7914</v>
      </c>
      <c r="O5195" s="540" t="s">
        <v>2761</v>
      </c>
      <c r="P5195" s="540" t="s">
        <v>699</v>
      </c>
      <c r="Q5195" s="166" t="s">
        <v>7992</v>
      </c>
    </row>
    <row r="5196" spans="1:21" ht="63.75" x14ac:dyDescent="0.2">
      <c r="A5196" s="537" t="s">
        <v>7916</v>
      </c>
      <c r="B5196" s="153" t="s">
        <v>7917</v>
      </c>
      <c r="C5196" s="538" t="s">
        <v>7990</v>
      </c>
      <c r="D5196" s="538" t="s">
        <v>7990</v>
      </c>
      <c r="E5196" s="48" t="s">
        <v>8003</v>
      </c>
      <c r="F5196" s="48" t="s">
        <v>8004</v>
      </c>
      <c r="G5196" s="546">
        <v>12161802</v>
      </c>
      <c r="H5196" s="229" t="s">
        <v>8005</v>
      </c>
      <c r="I5196" s="331">
        <v>10</v>
      </c>
      <c r="J5196" s="403" t="s">
        <v>33</v>
      </c>
      <c r="K5196" s="538">
        <v>5000000</v>
      </c>
      <c r="L5196" s="44">
        <v>1</v>
      </c>
      <c r="M5196" s="45" t="s">
        <v>765</v>
      </c>
      <c r="N5196" s="145" t="s">
        <v>7914</v>
      </c>
      <c r="O5196" s="540" t="s">
        <v>68</v>
      </c>
      <c r="P5196" s="540" t="s">
        <v>68</v>
      </c>
      <c r="Q5196" s="166" t="s">
        <v>497</v>
      </c>
    </row>
    <row r="5197" spans="1:21" ht="63.75" x14ac:dyDescent="0.2">
      <c r="A5197" s="537" t="s">
        <v>7930</v>
      </c>
      <c r="B5197" s="169" t="s">
        <v>7931</v>
      </c>
      <c r="C5197" s="538" t="s">
        <v>7993</v>
      </c>
      <c r="D5197" s="538" t="s">
        <v>7993</v>
      </c>
      <c r="E5197" s="48" t="s">
        <v>8003</v>
      </c>
      <c r="F5197" s="48" t="s">
        <v>8004</v>
      </c>
      <c r="G5197" s="546">
        <v>12161802</v>
      </c>
      <c r="H5197" s="229" t="s">
        <v>8005</v>
      </c>
      <c r="I5197" s="331">
        <v>10</v>
      </c>
      <c r="J5197" s="403" t="s">
        <v>33</v>
      </c>
      <c r="K5197" s="47">
        <v>7000000</v>
      </c>
      <c r="L5197" s="44">
        <v>1</v>
      </c>
      <c r="M5197" s="45" t="s">
        <v>765</v>
      </c>
      <c r="N5197" s="145" t="s">
        <v>7914</v>
      </c>
      <c r="O5197" s="543" t="s">
        <v>68</v>
      </c>
      <c r="P5197" s="543" t="s">
        <v>68</v>
      </c>
      <c r="Q5197" s="166" t="s">
        <v>497</v>
      </c>
      <c r="U5197" s="58"/>
    </row>
    <row r="5198" spans="1:21" ht="63.75" x14ac:dyDescent="0.2">
      <c r="A5198" s="537" t="s">
        <v>7916</v>
      </c>
      <c r="B5198" s="153" t="s">
        <v>7917</v>
      </c>
      <c r="C5198" s="538" t="s">
        <v>7921</v>
      </c>
      <c r="D5198" s="538" t="s">
        <v>7921</v>
      </c>
      <c r="E5198" s="48" t="s">
        <v>5652</v>
      </c>
      <c r="F5198" s="48" t="s">
        <v>5653</v>
      </c>
      <c r="G5198" s="542">
        <v>31162800</v>
      </c>
      <c r="H5198" s="229" t="s">
        <v>8006</v>
      </c>
      <c r="I5198" s="331">
        <v>10</v>
      </c>
      <c r="J5198" s="403" t="s">
        <v>33</v>
      </c>
      <c r="K5198" s="47">
        <v>20000000</v>
      </c>
      <c r="L5198" s="44">
        <v>1</v>
      </c>
      <c r="M5198" s="45" t="s">
        <v>765</v>
      </c>
      <c r="N5198" s="145" t="s">
        <v>7914</v>
      </c>
      <c r="O5198" s="540" t="s">
        <v>68</v>
      </c>
      <c r="P5198" s="540" t="s">
        <v>68</v>
      </c>
      <c r="Q5198" s="166" t="s">
        <v>7992</v>
      </c>
    </row>
    <row r="5199" spans="1:21" ht="63.75" x14ac:dyDescent="0.2">
      <c r="A5199" s="537" t="s">
        <v>7978</v>
      </c>
      <c r="B5199" s="169" t="s">
        <v>7979</v>
      </c>
      <c r="C5199" s="538" t="s">
        <v>7980</v>
      </c>
      <c r="D5199" s="538" t="s">
        <v>7980</v>
      </c>
      <c r="E5199" s="48" t="s">
        <v>5652</v>
      </c>
      <c r="F5199" s="48" t="s">
        <v>5653</v>
      </c>
      <c r="G5199" s="542">
        <v>31162800</v>
      </c>
      <c r="H5199" s="229" t="s">
        <v>8006</v>
      </c>
      <c r="I5199" s="331">
        <v>16</v>
      </c>
      <c r="J5199" s="403" t="s">
        <v>33</v>
      </c>
      <c r="K5199" s="47">
        <v>8000000</v>
      </c>
      <c r="L5199" s="44">
        <v>1</v>
      </c>
      <c r="M5199" s="45" t="s">
        <v>765</v>
      </c>
      <c r="N5199" s="145" t="s">
        <v>7914</v>
      </c>
      <c r="O5199" s="540" t="s">
        <v>68</v>
      </c>
      <c r="P5199" s="540" t="s">
        <v>68</v>
      </c>
      <c r="Q5199" s="166" t="s">
        <v>7992</v>
      </c>
    </row>
    <row r="5200" spans="1:21" ht="63.75" x14ac:dyDescent="0.2">
      <c r="A5200" s="537" t="s">
        <v>7916</v>
      </c>
      <c r="B5200" s="153" t="s">
        <v>7917</v>
      </c>
      <c r="C5200" s="538" t="s">
        <v>8007</v>
      </c>
      <c r="D5200" s="538" t="s">
        <v>8007</v>
      </c>
      <c r="E5200" s="48" t="s">
        <v>5968</v>
      </c>
      <c r="F5200" s="48" t="s">
        <v>8008</v>
      </c>
      <c r="G5200" s="542">
        <v>51102700</v>
      </c>
      <c r="H5200" s="229" t="s">
        <v>8009</v>
      </c>
      <c r="I5200" s="331">
        <v>10</v>
      </c>
      <c r="J5200" s="403" t="s">
        <v>33</v>
      </c>
      <c r="K5200" s="47">
        <v>10000000</v>
      </c>
      <c r="L5200" s="44">
        <v>1</v>
      </c>
      <c r="M5200" s="45" t="s">
        <v>805</v>
      </c>
      <c r="N5200" s="145" t="s">
        <v>7914</v>
      </c>
      <c r="O5200" s="540" t="s">
        <v>67</v>
      </c>
      <c r="P5200" s="540" t="s">
        <v>35</v>
      </c>
      <c r="Q5200" s="166" t="s">
        <v>497</v>
      </c>
    </row>
    <row r="5201" spans="1:17" ht="63.75" x14ac:dyDescent="0.2">
      <c r="A5201" s="537" t="s">
        <v>7930</v>
      </c>
      <c r="B5201" s="169" t="s">
        <v>7931</v>
      </c>
      <c r="C5201" s="538" t="s">
        <v>8010</v>
      </c>
      <c r="D5201" s="538" t="s">
        <v>8010</v>
      </c>
      <c r="E5201" s="48" t="s">
        <v>5968</v>
      </c>
      <c r="F5201" s="48" t="s">
        <v>8008</v>
      </c>
      <c r="G5201" s="542">
        <v>42171903</v>
      </c>
      <c r="H5201" s="229" t="s">
        <v>8011</v>
      </c>
      <c r="I5201" s="331">
        <v>10</v>
      </c>
      <c r="J5201" s="403" t="s">
        <v>33</v>
      </c>
      <c r="K5201" s="47">
        <v>2008500</v>
      </c>
      <c r="L5201" s="44">
        <v>15</v>
      </c>
      <c r="M5201" s="45" t="s">
        <v>805</v>
      </c>
      <c r="N5201" s="145" t="s">
        <v>7914</v>
      </c>
      <c r="O5201" s="540" t="s">
        <v>67</v>
      </c>
      <c r="P5201" s="540" t="s">
        <v>35</v>
      </c>
      <c r="Q5201" s="166" t="s">
        <v>497</v>
      </c>
    </row>
    <row r="5202" spans="1:17" ht="63.75" x14ac:dyDescent="0.2">
      <c r="A5202" s="537" t="s">
        <v>7930</v>
      </c>
      <c r="B5202" s="169" t="s">
        <v>7931</v>
      </c>
      <c r="C5202" s="538" t="s">
        <v>8010</v>
      </c>
      <c r="D5202" s="538" t="s">
        <v>8010</v>
      </c>
      <c r="E5202" s="48" t="s">
        <v>5968</v>
      </c>
      <c r="F5202" s="48" t="s">
        <v>8008</v>
      </c>
      <c r="G5202" s="542">
        <v>51102710</v>
      </c>
      <c r="H5202" s="229" t="s">
        <v>8012</v>
      </c>
      <c r="I5202" s="331">
        <v>10</v>
      </c>
      <c r="J5202" s="403" t="s">
        <v>33</v>
      </c>
      <c r="K5202" s="47">
        <v>992000</v>
      </c>
      <c r="L5202" s="44">
        <v>248</v>
      </c>
      <c r="M5202" s="45" t="s">
        <v>7501</v>
      </c>
      <c r="N5202" s="145" t="s">
        <v>7914</v>
      </c>
      <c r="O5202" s="540" t="s">
        <v>67</v>
      </c>
      <c r="P5202" s="540" t="s">
        <v>35</v>
      </c>
      <c r="Q5202" s="166" t="s">
        <v>497</v>
      </c>
    </row>
    <row r="5203" spans="1:17" ht="63.75" x14ac:dyDescent="0.2">
      <c r="A5203" s="537" t="s">
        <v>7930</v>
      </c>
      <c r="B5203" s="169" t="s">
        <v>7931</v>
      </c>
      <c r="C5203" s="538" t="s">
        <v>8010</v>
      </c>
      <c r="D5203" s="538" t="s">
        <v>8010</v>
      </c>
      <c r="E5203" s="48" t="s">
        <v>5968</v>
      </c>
      <c r="F5203" s="48" t="s">
        <v>8008</v>
      </c>
      <c r="G5203" s="542">
        <v>42131611</v>
      </c>
      <c r="H5203" s="229" t="s">
        <v>8013</v>
      </c>
      <c r="I5203" s="331">
        <v>10</v>
      </c>
      <c r="J5203" s="403" t="s">
        <v>33</v>
      </c>
      <c r="K5203" s="47">
        <v>79500</v>
      </c>
      <c r="L5203" s="44">
        <v>530</v>
      </c>
      <c r="M5203" s="45" t="s">
        <v>805</v>
      </c>
      <c r="N5203" s="145" t="s">
        <v>7914</v>
      </c>
      <c r="O5203" s="540" t="s">
        <v>67</v>
      </c>
      <c r="P5203" s="540" t="s">
        <v>35</v>
      </c>
      <c r="Q5203" s="166" t="s">
        <v>497</v>
      </c>
    </row>
    <row r="5204" spans="1:17" ht="63.75" x14ac:dyDescent="0.2">
      <c r="A5204" s="537" t="s">
        <v>7916</v>
      </c>
      <c r="B5204" s="153" t="s">
        <v>7917</v>
      </c>
      <c r="C5204" s="538" t="s">
        <v>8007</v>
      </c>
      <c r="D5204" s="538" t="s">
        <v>8007</v>
      </c>
      <c r="E5204" s="48" t="s">
        <v>5660</v>
      </c>
      <c r="F5204" s="48" t="s">
        <v>5661</v>
      </c>
      <c r="G5204" s="542">
        <v>53131626</v>
      </c>
      <c r="H5204" s="229" t="s">
        <v>8014</v>
      </c>
      <c r="I5204" s="331">
        <v>10</v>
      </c>
      <c r="J5204" s="403" t="s">
        <v>33</v>
      </c>
      <c r="K5204" s="47">
        <v>4000000</v>
      </c>
      <c r="L5204" s="44">
        <v>1</v>
      </c>
      <c r="M5204" s="45" t="s">
        <v>805</v>
      </c>
      <c r="N5204" s="145" t="s">
        <v>7914</v>
      </c>
      <c r="O5204" s="540" t="s">
        <v>36</v>
      </c>
      <c r="P5204" s="540" t="s">
        <v>79</v>
      </c>
      <c r="Q5204" s="166" t="s">
        <v>497</v>
      </c>
    </row>
    <row r="5205" spans="1:17" ht="63.75" x14ac:dyDescent="0.2">
      <c r="A5205" s="537" t="s">
        <v>7916</v>
      </c>
      <c r="B5205" s="153" t="s">
        <v>7917</v>
      </c>
      <c r="C5205" s="538" t="s">
        <v>7921</v>
      </c>
      <c r="D5205" s="538" t="s">
        <v>7921</v>
      </c>
      <c r="E5205" s="48" t="s">
        <v>5660</v>
      </c>
      <c r="F5205" s="48" t="s">
        <v>5661</v>
      </c>
      <c r="G5205" s="542">
        <v>53131629</v>
      </c>
      <c r="H5205" s="229" t="s">
        <v>8015</v>
      </c>
      <c r="I5205" s="331">
        <v>10</v>
      </c>
      <c r="J5205" s="403" t="s">
        <v>33</v>
      </c>
      <c r="K5205" s="47">
        <v>6230000</v>
      </c>
      <c r="L5205" s="44">
        <v>1</v>
      </c>
      <c r="M5205" s="45" t="s">
        <v>805</v>
      </c>
      <c r="N5205" s="145" t="s">
        <v>7914</v>
      </c>
      <c r="O5205" s="540" t="s">
        <v>68</v>
      </c>
      <c r="P5205" s="540" t="s">
        <v>68</v>
      </c>
      <c r="Q5205" s="166" t="s">
        <v>497</v>
      </c>
    </row>
    <row r="5206" spans="1:17" ht="63.75" x14ac:dyDescent="0.2">
      <c r="A5206" s="537" t="s">
        <v>7909</v>
      </c>
      <c r="B5206" s="169" t="s">
        <v>484</v>
      </c>
      <c r="C5206" s="538" t="s">
        <v>7910</v>
      </c>
      <c r="D5206" s="538" t="s">
        <v>7910</v>
      </c>
      <c r="E5206" s="48" t="s">
        <v>5660</v>
      </c>
      <c r="F5206" s="48" t="s">
        <v>5661</v>
      </c>
      <c r="G5206" s="542">
        <v>53131629</v>
      </c>
      <c r="H5206" s="229" t="s">
        <v>8016</v>
      </c>
      <c r="I5206" s="331">
        <v>16</v>
      </c>
      <c r="J5206" s="403" t="s">
        <v>33</v>
      </c>
      <c r="K5206" s="47">
        <v>1250000</v>
      </c>
      <c r="L5206" s="44">
        <v>1</v>
      </c>
      <c r="M5206" s="45" t="s">
        <v>805</v>
      </c>
      <c r="N5206" s="145" t="s">
        <v>7914</v>
      </c>
      <c r="O5206" s="540" t="s">
        <v>68</v>
      </c>
      <c r="P5206" s="540" t="s">
        <v>68</v>
      </c>
      <c r="Q5206" s="166" t="s">
        <v>497</v>
      </c>
    </row>
    <row r="5207" spans="1:17" ht="63.75" x14ac:dyDescent="0.2">
      <c r="A5207" s="537" t="s">
        <v>7982</v>
      </c>
      <c r="B5207" s="169" t="s">
        <v>4565</v>
      </c>
      <c r="C5207" s="538" t="s">
        <v>7983</v>
      </c>
      <c r="D5207" s="538" t="s">
        <v>7983</v>
      </c>
      <c r="E5207" s="48" t="s">
        <v>5660</v>
      </c>
      <c r="F5207" s="48" t="s">
        <v>5661</v>
      </c>
      <c r="G5207" s="542">
        <v>31162800</v>
      </c>
      <c r="H5207" s="229" t="s">
        <v>8006</v>
      </c>
      <c r="I5207" s="331">
        <v>16</v>
      </c>
      <c r="J5207" s="403" t="s">
        <v>33</v>
      </c>
      <c r="K5207" s="47">
        <v>3000000</v>
      </c>
      <c r="L5207" s="44">
        <v>1</v>
      </c>
      <c r="M5207" s="45" t="s">
        <v>805</v>
      </c>
      <c r="N5207" s="145" t="s">
        <v>7914</v>
      </c>
      <c r="O5207" s="540" t="s">
        <v>68</v>
      </c>
      <c r="P5207" s="540" t="s">
        <v>68</v>
      </c>
      <c r="Q5207" s="166" t="s">
        <v>497</v>
      </c>
    </row>
    <row r="5208" spans="1:17" ht="63.75" x14ac:dyDescent="0.2">
      <c r="A5208" s="537" t="s">
        <v>7987</v>
      </c>
      <c r="B5208" s="169" t="s">
        <v>7988</v>
      </c>
      <c r="C5208" s="538" t="s">
        <v>7989</v>
      </c>
      <c r="D5208" s="538" t="s">
        <v>7989</v>
      </c>
      <c r="E5208" s="48" t="s">
        <v>5660</v>
      </c>
      <c r="F5208" s="48" t="s">
        <v>5661</v>
      </c>
      <c r="G5208" s="542">
        <v>31162800</v>
      </c>
      <c r="H5208" s="229" t="s">
        <v>8006</v>
      </c>
      <c r="I5208" s="331">
        <v>16</v>
      </c>
      <c r="J5208" s="403" t="s">
        <v>33</v>
      </c>
      <c r="K5208" s="47">
        <v>7000000</v>
      </c>
      <c r="L5208" s="44">
        <v>1</v>
      </c>
      <c r="M5208" s="45" t="s">
        <v>805</v>
      </c>
      <c r="N5208" s="145" t="s">
        <v>7914</v>
      </c>
      <c r="O5208" s="540" t="s">
        <v>68</v>
      </c>
      <c r="P5208" s="540" t="s">
        <v>68</v>
      </c>
      <c r="Q5208" s="166" t="s">
        <v>8017</v>
      </c>
    </row>
    <row r="5209" spans="1:17" ht="63.75" x14ac:dyDescent="0.2">
      <c r="A5209" s="537" t="s">
        <v>7916</v>
      </c>
      <c r="B5209" s="153" t="s">
        <v>7917</v>
      </c>
      <c r="C5209" s="538" t="s">
        <v>8018</v>
      </c>
      <c r="D5209" s="538" t="s">
        <v>8018</v>
      </c>
      <c r="E5209" s="48" t="s">
        <v>3358</v>
      </c>
      <c r="F5209" s="48" t="s">
        <v>3359</v>
      </c>
      <c r="G5209" s="546">
        <v>25172500</v>
      </c>
      <c r="H5209" s="229" t="s">
        <v>8019</v>
      </c>
      <c r="I5209" s="331">
        <v>10</v>
      </c>
      <c r="J5209" s="403" t="s">
        <v>33</v>
      </c>
      <c r="K5209" s="47">
        <v>500000000</v>
      </c>
      <c r="L5209" s="44">
        <v>1</v>
      </c>
      <c r="M5209" s="45" t="s">
        <v>805</v>
      </c>
      <c r="N5209" s="145" t="s">
        <v>7914</v>
      </c>
      <c r="O5209" s="540" t="s">
        <v>127</v>
      </c>
      <c r="P5209" s="540" t="s">
        <v>127</v>
      </c>
      <c r="Q5209" s="166" t="s">
        <v>8017</v>
      </c>
    </row>
    <row r="5210" spans="1:17" ht="63.75" x14ac:dyDescent="0.2">
      <c r="A5210" s="537" t="s">
        <v>7930</v>
      </c>
      <c r="B5210" s="169" t="s">
        <v>7931</v>
      </c>
      <c r="C5210" s="538" t="s">
        <v>7956</v>
      </c>
      <c r="D5210" s="538" t="s">
        <v>7956</v>
      </c>
      <c r="E5210" s="48" t="s">
        <v>3358</v>
      </c>
      <c r="F5210" s="48" t="s">
        <v>3359</v>
      </c>
      <c r="G5210" s="542">
        <v>25172500</v>
      </c>
      <c r="H5210" s="229" t="s">
        <v>8019</v>
      </c>
      <c r="I5210" s="331">
        <v>10</v>
      </c>
      <c r="J5210" s="403" t="s">
        <v>33</v>
      </c>
      <c r="K5210" s="47">
        <v>144004000</v>
      </c>
      <c r="L5210" s="44">
        <v>1</v>
      </c>
      <c r="M5210" s="45" t="s">
        <v>805</v>
      </c>
      <c r="N5210" s="145" t="s">
        <v>7914</v>
      </c>
      <c r="O5210" s="540" t="s">
        <v>127</v>
      </c>
      <c r="P5210" s="540" t="s">
        <v>127</v>
      </c>
      <c r="Q5210" s="166" t="s">
        <v>8017</v>
      </c>
    </row>
    <row r="5211" spans="1:17" ht="63.75" x14ac:dyDescent="0.2">
      <c r="A5211" s="537" t="s">
        <v>8020</v>
      </c>
      <c r="B5211" s="169" t="s">
        <v>7735</v>
      </c>
      <c r="C5211" s="538" t="s">
        <v>8021</v>
      </c>
      <c r="D5211" s="538" t="s">
        <v>8022</v>
      </c>
      <c r="E5211" s="48" t="s">
        <v>3358</v>
      </c>
      <c r="F5211" s="48" t="s">
        <v>3359</v>
      </c>
      <c r="G5211" s="542">
        <v>25172500</v>
      </c>
      <c r="H5211" s="229" t="s">
        <v>8019</v>
      </c>
      <c r="I5211" s="331">
        <v>10</v>
      </c>
      <c r="J5211" s="403" t="s">
        <v>33</v>
      </c>
      <c r="K5211" s="47">
        <v>15000000</v>
      </c>
      <c r="L5211" s="44">
        <v>1</v>
      </c>
      <c r="M5211" s="45" t="s">
        <v>805</v>
      </c>
      <c r="N5211" s="145" t="s">
        <v>7914</v>
      </c>
      <c r="O5211" s="540" t="s">
        <v>127</v>
      </c>
      <c r="P5211" s="540" t="s">
        <v>127</v>
      </c>
      <c r="Q5211" s="166" t="s">
        <v>8017</v>
      </c>
    </row>
    <row r="5212" spans="1:17" ht="63.75" x14ac:dyDescent="0.2">
      <c r="A5212" s="537" t="s">
        <v>7916</v>
      </c>
      <c r="B5212" s="153" t="s">
        <v>7917</v>
      </c>
      <c r="C5212" s="538" t="s">
        <v>7921</v>
      </c>
      <c r="D5212" s="538" t="s">
        <v>7921</v>
      </c>
      <c r="E5212" s="48" t="s">
        <v>2968</v>
      </c>
      <c r="F5212" s="48" t="s">
        <v>2969</v>
      </c>
      <c r="G5212" s="546">
        <v>46181541</v>
      </c>
      <c r="H5212" s="229" t="s">
        <v>8023</v>
      </c>
      <c r="I5212" s="331">
        <v>10</v>
      </c>
      <c r="J5212" s="403" t="s">
        <v>33</v>
      </c>
      <c r="K5212" s="47">
        <v>100000</v>
      </c>
      <c r="L5212" s="44">
        <v>2</v>
      </c>
      <c r="M5212" s="45" t="s">
        <v>805</v>
      </c>
      <c r="N5212" s="145" t="s">
        <v>7914</v>
      </c>
      <c r="O5212" s="540" t="s">
        <v>67</v>
      </c>
      <c r="P5212" s="540" t="s">
        <v>35</v>
      </c>
      <c r="Q5212" s="166" t="s">
        <v>497</v>
      </c>
    </row>
    <row r="5213" spans="1:17" ht="63.75" x14ac:dyDescent="0.2">
      <c r="A5213" s="537" t="s">
        <v>7916</v>
      </c>
      <c r="B5213" s="153" t="s">
        <v>7917</v>
      </c>
      <c r="C5213" s="538" t="s">
        <v>7921</v>
      </c>
      <c r="D5213" s="538" t="s">
        <v>7921</v>
      </c>
      <c r="E5213" s="48" t="s">
        <v>2968</v>
      </c>
      <c r="F5213" s="48" t="s">
        <v>2969</v>
      </c>
      <c r="G5213" s="546">
        <v>42132205</v>
      </c>
      <c r="H5213" s="229" t="s">
        <v>8024</v>
      </c>
      <c r="I5213" s="331">
        <v>10</v>
      </c>
      <c r="J5213" s="403" t="s">
        <v>33</v>
      </c>
      <c r="K5213" s="47">
        <v>50000</v>
      </c>
      <c r="L5213" s="44">
        <v>2</v>
      </c>
      <c r="M5213" s="45" t="s">
        <v>805</v>
      </c>
      <c r="N5213" s="145" t="s">
        <v>7914</v>
      </c>
      <c r="O5213" s="540" t="s">
        <v>67</v>
      </c>
      <c r="P5213" s="540" t="s">
        <v>35</v>
      </c>
      <c r="Q5213" s="166" t="s">
        <v>497</v>
      </c>
    </row>
    <row r="5214" spans="1:17" ht="63.75" x14ac:dyDescent="0.2">
      <c r="A5214" s="537" t="s">
        <v>7916</v>
      </c>
      <c r="B5214" s="153" t="s">
        <v>7917</v>
      </c>
      <c r="C5214" s="538" t="s">
        <v>7921</v>
      </c>
      <c r="D5214" s="538" t="s">
        <v>7921</v>
      </c>
      <c r="E5214" s="48" t="s">
        <v>2968</v>
      </c>
      <c r="F5214" s="48" t="s">
        <v>2969</v>
      </c>
      <c r="G5214" s="541">
        <v>46181501</v>
      </c>
      <c r="H5214" s="229" t="s">
        <v>8025</v>
      </c>
      <c r="I5214" s="331">
        <v>10</v>
      </c>
      <c r="J5214" s="403" t="s">
        <v>33</v>
      </c>
      <c r="K5214" s="47">
        <v>60000</v>
      </c>
      <c r="L5214" s="44">
        <v>3</v>
      </c>
      <c r="M5214" s="45" t="s">
        <v>805</v>
      </c>
      <c r="N5214" s="145" t="s">
        <v>7914</v>
      </c>
      <c r="O5214" s="540" t="s">
        <v>67</v>
      </c>
      <c r="P5214" s="540" t="s">
        <v>35</v>
      </c>
      <c r="Q5214" s="166" t="s">
        <v>497</v>
      </c>
    </row>
    <row r="5215" spans="1:17" ht="63.75" x14ac:dyDescent="0.2">
      <c r="A5215" s="537" t="s">
        <v>7916</v>
      </c>
      <c r="B5215" s="153" t="s">
        <v>7917</v>
      </c>
      <c r="C5215" s="538" t="s">
        <v>7918</v>
      </c>
      <c r="D5215" s="538" t="s">
        <v>7918</v>
      </c>
      <c r="E5215" s="48" t="s">
        <v>2968</v>
      </c>
      <c r="F5215" s="48" t="s">
        <v>2969</v>
      </c>
      <c r="G5215" s="546">
        <v>46181509</v>
      </c>
      <c r="H5215" s="229" t="s">
        <v>8026</v>
      </c>
      <c r="I5215" s="331">
        <v>10</v>
      </c>
      <c r="J5215" s="403" t="s">
        <v>33</v>
      </c>
      <c r="K5215" s="47">
        <v>1000000</v>
      </c>
      <c r="L5215" s="44">
        <v>2</v>
      </c>
      <c r="M5215" s="45" t="s">
        <v>805</v>
      </c>
      <c r="N5215" s="145" t="s">
        <v>7914</v>
      </c>
      <c r="O5215" s="540" t="s">
        <v>67</v>
      </c>
      <c r="P5215" s="540" t="s">
        <v>35</v>
      </c>
      <c r="Q5215" s="166" t="s">
        <v>497</v>
      </c>
    </row>
    <row r="5216" spans="1:17" ht="63.75" x14ac:dyDescent="0.2">
      <c r="A5216" s="537" t="s">
        <v>7930</v>
      </c>
      <c r="B5216" s="169" t="s">
        <v>7931</v>
      </c>
      <c r="C5216" s="538" t="s">
        <v>7956</v>
      </c>
      <c r="D5216" s="538" t="s">
        <v>7956</v>
      </c>
      <c r="E5216" s="48" t="s">
        <v>2968</v>
      </c>
      <c r="F5216" s="48" t="s">
        <v>2969</v>
      </c>
      <c r="G5216" s="546">
        <v>46181504</v>
      </c>
      <c r="H5216" s="229" t="s">
        <v>8027</v>
      </c>
      <c r="I5216" s="331">
        <v>10</v>
      </c>
      <c r="J5216" s="403" t="s">
        <v>33</v>
      </c>
      <c r="K5216" s="47">
        <v>5250000</v>
      </c>
      <c r="L5216" s="44">
        <v>105</v>
      </c>
      <c r="M5216" s="45" t="s">
        <v>7501</v>
      </c>
      <c r="N5216" s="145" t="s">
        <v>7914</v>
      </c>
      <c r="O5216" s="540" t="s">
        <v>67</v>
      </c>
      <c r="P5216" s="540" t="s">
        <v>35</v>
      </c>
      <c r="Q5216" s="166" t="s">
        <v>497</v>
      </c>
    </row>
    <row r="5217" spans="1:21" ht="63.75" x14ac:dyDescent="0.2">
      <c r="A5217" s="537" t="s">
        <v>7930</v>
      </c>
      <c r="B5217" s="169" t="s">
        <v>7931</v>
      </c>
      <c r="C5217" s="538" t="s">
        <v>8010</v>
      </c>
      <c r="D5217" s="538" t="s">
        <v>8010</v>
      </c>
      <c r="E5217" s="48" t="s">
        <v>2968</v>
      </c>
      <c r="F5217" s="48" t="s">
        <v>2969</v>
      </c>
      <c r="G5217" s="546">
        <v>46181504</v>
      </c>
      <c r="H5217" s="229" t="s">
        <v>8028</v>
      </c>
      <c r="I5217" s="331">
        <v>10</v>
      </c>
      <c r="J5217" s="403" t="s">
        <v>33</v>
      </c>
      <c r="K5217" s="47">
        <v>2516000</v>
      </c>
      <c r="L5217" s="44">
        <v>148</v>
      </c>
      <c r="M5217" s="45" t="s">
        <v>7501</v>
      </c>
      <c r="N5217" s="145" t="s">
        <v>7914</v>
      </c>
      <c r="O5217" s="540" t="s">
        <v>67</v>
      </c>
      <c r="P5217" s="540" t="s">
        <v>35</v>
      </c>
      <c r="Q5217" s="166" t="s">
        <v>497</v>
      </c>
    </row>
    <row r="5218" spans="1:21" ht="63.75" x14ac:dyDescent="0.2">
      <c r="A5218" s="537" t="s">
        <v>7909</v>
      </c>
      <c r="B5218" s="169" t="s">
        <v>484</v>
      </c>
      <c r="C5218" s="538" t="s">
        <v>7910</v>
      </c>
      <c r="D5218" s="538" t="s">
        <v>7910</v>
      </c>
      <c r="E5218" s="48" t="s">
        <v>2968</v>
      </c>
      <c r="F5218" s="48" t="s">
        <v>2969</v>
      </c>
      <c r="G5218" s="542">
        <v>25172500</v>
      </c>
      <c r="H5218" s="229" t="s">
        <v>8029</v>
      </c>
      <c r="I5218" s="331">
        <v>16</v>
      </c>
      <c r="J5218" s="403" t="s">
        <v>33</v>
      </c>
      <c r="K5218" s="47">
        <v>2000000</v>
      </c>
      <c r="L5218" s="44">
        <v>60</v>
      </c>
      <c r="M5218" s="45" t="s">
        <v>7501</v>
      </c>
      <c r="N5218" s="145" t="s">
        <v>7914</v>
      </c>
      <c r="O5218" s="540" t="s">
        <v>67</v>
      </c>
      <c r="P5218" s="540" t="s">
        <v>67</v>
      </c>
      <c r="Q5218" s="166" t="s">
        <v>497</v>
      </c>
    </row>
    <row r="5219" spans="1:21" ht="63.75" x14ac:dyDescent="0.2">
      <c r="A5219" s="537" t="s">
        <v>7916</v>
      </c>
      <c r="B5219" s="153" t="s">
        <v>7917</v>
      </c>
      <c r="C5219" s="538" t="s">
        <v>8030</v>
      </c>
      <c r="D5219" s="538" t="s">
        <v>8030</v>
      </c>
      <c r="E5219" s="48" t="s">
        <v>8031</v>
      </c>
      <c r="F5219" s="48" t="s">
        <v>8032</v>
      </c>
      <c r="G5219" s="546">
        <v>24111503</v>
      </c>
      <c r="H5219" s="229" t="s">
        <v>8033</v>
      </c>
      <c r="I5219" s="331">
        <v>10</v>
      </c>
      <c r="J5219" s="403" t="s">
        <v>33</v>
      </c>
      <c r="K5219" s="47">
        <v>1850000</v>
      </c>
      <c r="L5219" s="44">
        <v>1</v>
      </c>
      <c r="M5219" s="45" t="s">
        <v>805</v>
      </c>
      <c r="N5219" s="145" t="s">
        <v>7914</v>
      </c>
      <c r="O5219" s="540" t="s">
        <v>67</v>
      </c>
      <c r="P5219" s="540" t="s">
        <v>35</v>
      </c>
      <c r="Q5219" s="166" t="s">
        <v>497</v>
      </c>
    </row>
    <row r="5220" spans="1:21" ht="63.75" x14ac:dyDescent="0.2">
      <c r="A5220" s="537" t="s">
        <v>7930</v>
      </c>
      <c r="B5220" s="169" t="s">
        <v>7931</v>
      </c>
      <c r="C5220" s="538" t="s">
        <v>7956</v>
      </c>
      <c r="D5220" s="538" t="s">
        <v>7956</v>
      </c>
      <c r="E5220" s="48" t="s">
        <v>8031</v>
      </c>
      <c r="F5220" s="48" t="s">
        <v>8032</v>
      </c>
      <c r="G5220" s="546">
        <v>24111503</v>
      </c>
      <c r="H5220" s="229" t="s">
        <v>8034</v>
      </c>
      <c r="I5220" s="331">
        <v>10</v>
      </c>
      <c r="J5220" s="403" t="s">
        <v>33</v>
      </c>
      <c r="K5220" s="47">
        <v>3000000</v>
      </c>
      <c r="L5220" s="44">
        <v>150</v>
      </c>
      <c r="M5220" s="45" t="s">
        <v>805</v>
      </c>
      <c r="N5220" s="145" t="s">
        <v>7914</v>
      </c>
      <c r="O5220" s="540" t="s">
        <v>67</v>
      </c>
      <c r="P5220" s="540" t="s">
        <v>35</v>
      </c>
      <c r="Q5220" s="166" t="s">
        <v>497</v>
      </c>
    </row>
    <row r="5221" spans="1:21" ht="63.75" x14ac:dyDescent="0.2">
      <c r="A5221" s="537" t="s">
        <v>7916</v>
      </c>
      <c r="B5221" s="153" t="s">
        <v>7917</v>
      </c>
      <c r="C5221" s="538" t="s">
        <v>8030</v>
      </c>
      <c r="D5221" s="538" t="s">
        <v>8030</v>
      </c>
      <c r="E5221" s="48" t="s">
        <v>5672</v>
      </c>
      <c r="F5221" s="48" t="s">
        <v>5673</v>
      </c>
      <c r="G5221" s="546">
        <v>46181509</v>
      </c>
      <c r="H5221" s="229" t="s">
        <v>8035</v>
      </c>
      <c r="I5221" s="331">
        <v>10</v>
      </c>
      <c r="J5221" s="403" t="s">
        <v>33</v>
      </c>
      <c r="K5221" s="47">
        <v>3000000</v>
      </c>
      <c r="L5221" s="44">
        <v>1</v>
      </c>
      <c r="M5221" s="45" t="s">
        <v>805</v>
      </c>
      <c r="N5221" s="145" t="s">
        <v>7914</v>
      </c>
      <c r="O5221" s="540" t="s">
        <v>67</v>
      </c>
      <c r="P5221" s="540" t="s">
        <v>35</v>
      </c>
      <c r="Q5221" s="166" t="s">
        <v>497</v>
      </c>
    </row>
    <row r="5222" spans="1:21" ht="63.75" x14ac:dyDescent="0.2">
      <c r="A5222" s="537" t="s">
        <v>7916</v>
      </c>
      <c r="B5222" s="153" t="s">
        <v>7917</v>
      </c>
      <c r="C5222" s="538" t="s">
        <v>7921</v>
      </c>
      <c r="D5222" s="538" t="s">
        <v>7921</v>
      </c>
      <c r="E5222" s="48" t="s">
        <v>5672</v>
      </c>
      <c r="F5222" s="48" t="s">
        <v>5673</v>
      </c>
      <c r="G5222" s="546">
        <v>31162800</v>
      </c>
      <c r="H5222" s="229" t="s">
        <v>8006</v>
      </c>
      <c r="I5222" s="331">
        <v>10</v>
      </c>
      <c r="J5222" s="403" t="s">
        <v>33</v>
      </c>
      <c r="K5222" s="47">
        <v>13000000</v>
      </c>
      <c r="L5222" s="44">
        <v>1</v>
      </c>
      <c r="M5222" s="45" t="s">
        <v>805</v>
      </c>
      <c r="N5222" s="145" t="s">
        <v>7914</v>
      </c>
      <c r="O5222" s="540" t="s">
        <v>68</v>
      </c>
      <c r="P5222" s="540" t="s">
        <v>68</v>
      </c>
      <c r="Q5222" s="166" t="s">
        <v>7992</v>
      </c>
    </row>
    <row r="5223" spans="1:21" ht="63.75" x14ac:dyDescent="0.2">
      <c r="A5223" s="537" t="s">
        <v>7916</v>
      </c>
      <c r="B5223" s="153" t="s">
        <v>7917</v>
      </c>
      <c r="C5223" s="538" t="s">
        <v>8030</v>
      </c>
      <c r="D5223" s="538" t="s">
        <v>8030</v>
      </c>
      <c r="E5223" s="48" t="s">
        <v>5672</v>
      </c>
      <c r="F5223" s="48" t="s">
        <v>5673</v>
      </c>
      <c r="G5223" s="546">
        <v>46182001</v>
      </c>
      <c r="H5223" s="229" t="s">
        <v>8036</v>
      </c>
      <c r="I5223" s="331">
        <v>10</v>
      </c>
      <c r="J5223" s="403" t="s">
        <v>33</v>
      </c>
      <c r="K5223" s="47">
        <v>300000</v>
      </c>
      <c r="L5223" s="44">
        <v>1</v>
      </c>
      <c r="M5223" s="45" t="s">
        <v>805</v>
      </c>
      <c r="N5223" s="145" t="s">
        <v>7914</v>
      </c>
      <c r="O5223" s="540" t="s">
        <v>67</v>
      </c>
      <c r="P5223" s="540" t="s">
        <v>35</v>
      </c>
      <c r="Q5223" s="166" t="s">
        <v>497</v>
      </c>
    </row>
    <row r="5224" spans="1:21" ht="63.75" x14ac:dyDescent="0.2">
      <c r="A5224" s="537" t="s">
        <v>7916</v>
      </c>
      <c r="B5224" s="153" t="s">
        <v>7917</v>
      </c>
      <c r="C5224" s="538" t="s">
        <v>7921</v>
      </c>
      <c r="D5224" s="538" t="s">
        <v>7921</v>
      </c>
      <c r="E5224" s="48" t="s">
        <v>5672</v>
      </c>
      <c r="F5224" s="48" t="s">
        <v>5673</v>
      </c>
      <c r="G5224" s="546">
        <v>46181702</v>
      </c>
      <c r="H5224" s="229" t="s">
        <v>8037</v>
      </c>
      <c r="I5224" s="331">
        <v>10</v>
      </c>
      <c r="J5224" s="403" t="s">
        <v>33</v>
      </c>
      <c r="K5224" s="47">
        <v>600000</v>
      </c>
      <c r="L5224" s="44">
        <v>6</v>
      </c>
      <c r="M5224" s="45" t="s">
        <v>805</v>
      </c>
      <c r="N5224" s="145" t="s">
        <v>7914</v>
      </c>
      <c r="O5224" s="540" t="s">
        <v>67</v>
      </c>
      <c r="P5224" s="540" t="s">
        <v>35</v>
      </c>
      <c r="Q5224" s="166" t="s">
        <v>497</v>
      </c>
    </row>
    <row r="5225" spans="1:21" ht="63.75" x14ac:dyDescent="0.2">
      <c r="A5225" s="537" t="s">
        <v>7916</v>
      </c>
      <c r="B5225" s="153" t="s">
        <v>7917</v>
      </c>
      <c r="C5225" s="538" t="s">
        <v>7921</v>
      </c>
      <c r="D5225" s="538" t="s">
        <v>7921</v>
      </c>
      <c r="E5225" s="48" t="s">
        <v>5672</v>
      </c>
      <c r="F5225" s="48" t="s">
        <v>5673</v>
      </c>
      <c r="G5225" s="546">
        <v>46181704</v>
      </c>
      <c r="H5225" s="229" t="s">
        <v>8038</v>
      </c>
      <c r="I5225" s="331">
        <v>10</v>
      </c>
      <c r="J5225" s="403" t="s">
        <v>33</v>
      </c>
      <c r="K5225" s="47">
        <v>120000</v>
      </c>
      <c r="L5225" s="44">
        <v>3</v>
      </c>
      <c r="M5225" s="45" t="s">
        <v>805</v>
      </c>
      <c r="N5225" s="145" t="s">
        <v>7914</v>
      </c>
      <c r="O5225" s="540" t="s">
        <v>67</v>
      </c>
      <c r="P5225" s="540" t="s">
        <v>35</v>
      </c>
      <c r="Q5225" s="166" t="s">
        <v>497</v>
      </c>
    </row>
    <row r="5226" spans="1:21" ht="63.75" x14ac:dyDescent="0.2">
      <c r="A5226" s="537" t="s">
        <v>7916</v>
      </c>
      <c r="B5226" s="153" t="s">
        <v>7917</v>
      </c>
      <c r="C5226" s="538" t="s">
        <v>7921</v>
      </c>
      <c r="D5226" s="538" t="s">
        <v>7921</v>
      </c>
      <c r="E5226" s="48" t="s">
        <v>5672</v>
      </c>
      <c r="F5226" s="48" t="s">
        <v>5673</v>
      </c>
      <c r="G5226" s="546">
        <v>46182002</v>
      </c>
      <c r="H5226" s="229" t="s">
        <v>8039</v>
      </c>
      <c r="I5226" s="331">
        <v>10</v>
      </c>
      <c r="J5226" s="403" t="s">
        <v>33</v>
      </c>
      <c r="K5226" s="47">
        <v>50000</v>
      </c>
      <c r="L5226" s="44">
        <v>1</v>
      </c>
      <c r="M5226" s="45" t="s">
        <v>805</v>
      </c>
      <c r="N5226" s="145" t="s">
        <v>7914</v>
      </c>
      <c r="O5226" s="540" t="s">
        <v>67</v>
      </c>
      <c r="P5226" s="540" t="s">
        <v>35</v>
      </c>
      <c r="Q5226" s="166" t="s">
        <v>497</v>
      </c>
    </row>
    <row r="5227" spans="1:21" ht="63.75" x14ac:dyDescent="0.2">
      <c r="A5227" s="537" t="s">
        <v>7916</v>
      </c>
      <c r="B5227" s="153" t="s">
        <v>7917</v>
      </c>
      <c r="C5227" s="538" t="s">
        <v>7921</v>
      </c>
      <c r="D5227" s="538" t="s">
        <v>7921</v>
      </c>
      <c r="E5227" s="48" t="s">
        <v>5672</v>
      </c>
      <c r="F5227" s="48" t="s">
        <v>5673</v>
      </c>
      <c r="G5227" s="546">
        <v>46181548</v>
      </c>
      <c r="H5227" s="229" t="s">
        <v>8040</v>
      </c>
      <c r="I5227" s="331">
        <v>10</v>
      </c>
      <c r="J5227" s="403" t="s">
        <v>33</v>
      </c>
      <c r="K5227" s="47">
        <v>100000</v>
      </c>
      <c r="L5227" s="44">
        <v>1</v>
      </c>
      <c r="M5227" s="45" t="s">
        <v>805</v>
      </c>
      <c r="N5227" s="145" t="s">
        <v>7914</v>
      </c>
      <c r="O5227" s="540" t="s">
        <v>67</v>
      </c>
      <c r="P5227" s="540" t="s">
        <v>35</v>
      </c>
      <c r="Q5227" s="166" t="s">
        <v>497</v>
      </c>
    </row>
    <row r="5228" spans="1:21" ht="63.75" x14ac:dyDescent="0.2">
      <c r="A5228" s="537" t="s">
        <v>7916</v>
      </c>
      <c r="B5228" s="153" t="s">
        <v>7917</v>
      </c>
      <c r="C5228" s="538" t="s">
        <v>7921</v>
      </c>
      <c r="D5228" s="538" t="s">
        <v>7921</v>
      </c>
      <c r="E5228" s="48" t="s">
        <v>5672</v>
      </c>
      <c r="F5228" s="48" t="s">
        <v>5673</v>
      </c>
      <c r="G5228" s="546">
        <v>46181503</v>
      </c>
      <c r="H5228" s="229" t="s">
        <v>8041</v>
      </c>
      <c r="I5228" s="331">
        <v>10</v>
      </c>
      <c r="J5228" s="403" t="s">
        <v>33</v>
      </c>
      <c r="K5228" s="47">
        <v>50000</v>
      </c>
      <c r="L5228" s="44">
        <v>2</v>
      </c>
      <c r="M5228" s="45" t="s">
        <v>805</v>
      </c>
      <c r="N5228" s="145" t="s">
        <v>7914</v>
      </c>
      <c r="O5228" s="540" t="s">
        <v>67</v>
      </c>
      <c r="P5228" s="540" t="s">
        <v>35</v>
      </c>
      <c r="Q5228" s="166" t="s">
        <v>497</v>
      </c>
    </row>
    <row r="5229" spans="1:21" ht="63.75" x14ac:dyDescent="0.2">
      <c r="A5229" s="537" t="s">
        <v>7930</v>
      </c>
      <c r="B5229" s="169" t="s">
        <v>7931</v>
      </c>
      <c r="C5229" s="538" t="s">
        <v>7967</v>
      </c>
      <c r="D5229" s="538" t="s">
        <v>7967</v>
      </c>
      <c r="E5229" s="48" t="s">
        <v>5672</v>
      </c>
      <c r="F5229" s="48" t="s">
        <v>5673</v>
      </c>
      <c r="G5229" s="546">
        <v>31162800</v>
      </c>
      <c r="H5229" s="229" t="s">
        <v>8042</v>
      </c>
      <c r="I5229" s="331">
        <v>10</v>
      </c>
      <c r="J5229" s="403" t="s">
        <v>33</v>
      </c>
      <c r="K5229" s="47">
        <v>30000000</v>
      </c>
      <c r="L5229" s="44">
        <v>1</v>
      </c>
      <c r="M5229" s="45" t="s">
        <v>805</v>
      </c>
      <c r="N5229" s="145" t="s">
        <v>7914</v>
      </c>
      <c r="O5229" s="540" t="s">
        <v>68</v>
      </c>
      <c r="P5229" s="540" t="s">
        <v>68</v>
      </c>
      <c r="Q5229" s="166" t="s">
        <v>419</v>
      </c>
    </row>
    <row r="5230" spans="1:21" ht="63.75" x14ac:dyDescent="0.2">
      <c r="A5230" s="537" t="s">
        <v>7930</v>
      </c>
      <c r="B5230" s="169" t="s">
        <v>7931</v>
      </c>
      <c r="C5230" s="538" t="s">
        <v>7956</v>
      </c>
      <c r="D5230" s="538" t="s">
        <v>7956</v>
      </c>
      <c r="E5230" s="48" t="s">
        <v>5672</v>
      </c>
      <c r="F5230" s="48" t="s">
        <v>5673</v>
      </c>
      <c r="G5230" s="546">
        <v>46181509</v>
      </c>
      <c r="H5230" s="229" t="s">
        <v>8043</v>
      </c>
      <c r="I5230" s="331">
        <v>10</v>
      </c>
      <c r="J5230" s="403" t="s">
        <v>33</v>
      </c>
      <c r="K5230" s="47">
        <v>12750000</v>
      </c>
      <c r="L5230" s="44">
        <v>170</v>
      </c>
      <c r="M5230" s="45" t="s">
        <v>805</v>
      </c>
      <c r="N5230" s="145" t="s">
        <v>7914</v>
      </c>
      <c r="O5230" s="543" t="s">
        <v>67</v>
      </c>
      <c r="P5230" s="543" t="s">
        <v>35</v>
      </c>
      <c r="Q5230" s="166" t="s">
        <v>497</v>
      </c>
      <c r="U5230" s="58"/>
    </row>
    <row r="5231" spans="1:21" ht="63.75" x14ac:dyDescent="0.2">
      <c r="A5231" s="537" t="s">
        <v>7984</v>
      </c>
      <c r="B5231" s="169" t="s">
        <v>7985</v>
      </c>
      <c r="C5231" s="538" t="s">
        <v>7986</v>
      </c>
      <c r="D5231" s="538" t="s">
        <v>7986</v>
      </c>
      <c r="E5231" s="48" t="s">
        <v>5672</v>
      </c>
      <c r="F5231" s="48" t="s">
        <v>5673</v>
      </c>
      <c r="G5231" s="546">
        <v>31162800</v>
      </c>
      <c r="H5231" s="229" t="s">
        <v>8006</v>
      </c>
      <c r="I5231" s="331">
        <v>16</v>
      </c>
      <c r="J5231" s="403" t="s">
        <v>33</v>
      </c>
      <c r="K5231" s="47">
        <v>3500000</v>
      </c>
      <c r="L5231" s="44">
        <v>1</v>
      </c>
      <c r="M5231" s="45" t="s">
        <v>805</v>
      </c>
      <c r="N5231" s="145" t="s">
        <v>7914</v>
      </c>
      <c r="O5231" s="540" t="s">
        <v>68</v>
      </c>
      <c r="P5231" s="540" t="s">
        <v>68</v>
      </c>
      <c r="Q5231" s="166" t="s">
        <v>8017</v>
      </c>
    </row>
    <row r="5232" spans="1:21" ht="63.75" x14ac:dyDescent="0.2">
      <c r="A5232" s="537" t="s">
        <v>7978</v>
      </c>
      <c r="B5232" s="169" t="s">
        <v>7979</v>
      </c>
      <c r="C5232" s="538" t="s">
        <v>7980</v>
      </c>
      <c r="D5232" s="538" t="s">
        <v>7980</v>
      </c>
      <c r="E5232" s="48" t="s">
        <v>5672</v>
      </c>
      <c r="F5232" s="48" t="s">
        <v>5673</v>
      </c>
      <c r="G5232" s="546">
        <v>31162800</v>
      </c>
      <c r="H5232" s="229" t="s">
        <v>8006</v>
      </c>
      <c r="I5232" s="331">
        <v>16</v>
      </c>
      <c r="J5232" s="403" t="s">
        <v>33</v>
      </c>
      <c r="K5232" s="47">
        <v>3600000</v>
      </c>
      <c r="L5232" s="44">
        <v>1</v>
      </c>
      <c r="M5232" s="45" t="s">
        <v>765</v>
      </c>
      <c r="N5232" s="145" t="s">
        <v>7914</v>
      </c>
      <c r="O5232" s="540" t="s">
        <v>68</v>
      </c>
      <c r="P5232" s="540" t="s">
        <v>68</v>
      </c>
      <c r="Q5232" s="166" t="s">
        <v>7992</v>
      </c>
    </row>
    <row r="5233" spans="1:17" ht="63.75" x14ac:dyDescent="0.2">
      <c r="A5233" s="537" t="s">
        <v>7987</v>
      </c>
      <c r="B5233" s="169" t="s">
        <v>7988</v>
      </c>
      <c r="C5233" s="538" t="s">
        <v>7989</v>
      </c>
      <c r="D5233" s="538" t="s">
        <v>7989</v>
      </c>
      <c r="E5233" s="48" t="s">
        <v>5672</v>
      </c>
      <c r="F5233" s="48" t="s">
        <v>5673</v>
      </c>
      <c r="G5233" s="546">
        <v>31162800</v>
      </c>
      <c r="H5233" s="229" t="s">
        <v>8006</v>
      </c>
      <c r="I5233" s="331">
        <v>16</v>
      </c>
      <c r="J5233" s="403" t="s">
        <v>33</v>
      </c>
      <c r="K5233" s="47">
        <v>4000000</v>
      </c>
      <c r="L5233" s="44">
        <v>1</v>
      </c>
      <c r="M5233" s="45" t="s">
        <v>805</v>
      </c>
      <c r="N5233" s="145" t="s">
        <v>7914</v>
      </c>
      <c r="O5233" s="540" t="s">
        <v>68</v>
      </c>
      <c r="P5233" s="540" t="s">
        <v>68</v>
      </c>
      <c r="Q5233" s="166" t="s">
        <v>8017</v>
      </c>
    </row>
    <row r="5234" spans="1:17" ht="63.75" x14ac:dyDescent="0.2">
      <c r="A5234" s="537" t="s">
        <v>7982</v>
      </c>
      <c r="B5234" s="169" t="s">
        <v>4565</v>
      </c>
      <c r="C5234" s="538" t="s">
        <v>7983</v>
      </c>
      <c r="D5234" s="538" t="s">
        <v>7983</v>
      </c>
      <c r="E5234" s="48" t="s">
        <v>5672</v>
      </c>
      <c r="F5234" s="48" t="s">
        <v>5673</v>
      </c>
      <c r="G5234" s="546">
        <v>31162800</v>
      </c>
      <c r="H5234" s="229" t="s">
        <v>8006</v>
      </c>
      <c r="I5234" s="331">
        <v>16</v>
      </c>
      <c r="J5234" s="403" t="s">
        <v>33</v>
      </c>
      <c r="K5234" s="47">
        <v>5000000</v>
      </c>
      <c r="L5234" s="44">
        <v>1</v>
      </c>
      <c r="M5234" s="45" t="s">
        <v>805</v>
      </c>
      <c r="N5234" s="145" t="s">
        <v>7914</v>
      </c>
      <c r="O5234" s="540" t="s">
        <v>68</v>
      </c>
      <c r="P5234" s="540" t="s">
        <v>68</v>
      </c>
      <c r="Q5234" s="166" t="s">
        <v>7992</v>
      </c>
    </row>
    <row r="5235" spans="1:17" ht="63.75" x14ac:dyDescent="0.2">
      <c r="A5235" s="537" t="s">
        <v>7916</v>
      </c>
      <c r="B5235" s="153" t="s">
        <v>7917</v>
      </c>
      <c r="C5235" s="538" t="s">
        <v>7921</v>
      </c>
      <c r="D5235" s="538" t="s">
        <v>7921</v>
      </c>
      <c r="E5235" s="48" t="s">
        <v>5682</v>
      </c>
      <c r="F5235" s="48" t="s">
        <v>5683</v>
      </c>
      <c r="G5235" s="542">
        <v>31162800</v>
      </c>
      <c r="H5235" s="229" t="s">
        <v>8006</v>
      </c>
      <c r="I5235" s="331">
        <v>10</v>
      </c>
      <c r="J5235" s="403" t="s">
        <v>33</v>
      </c>
      <c r="K5235" s="47">
        <v>11000000</v>
      </c>
      <c r="L5235" s="44">
        <v>1</v>
      </c>
      <c r="M5235" s="45" t="s">
        <v>805</v>
      </c>
      <c r="N5235" s="145" t="s">
        <v>7914</v>
      </c>
      <c r="O5235" s="540" t="s">
        <v>68</v>
      </c>
      <c r="P5235" s="540" t="s">
        <v>68</v>
      </c>
      <c r="Q5235" s="166" t="s">
        <v>7992</v>
      </c>
    </row>
    <row r="5236" spans="1:17" ht="63.75" x14ac:dyDescent="0.2">
      <c r="A5236" s="537" t="s">
        <v>7930</v>
      </c>
      <c r="B5236" s="169" t="s">
        <v>7931</v>
      </c>
      <c r="C5236" s="538" t="s">
        <v>7967</v>
      </c>
      <c r="D5236" s="538" t="s">
        <v>7967</v>
      </c>
      <c r="E5236" s="48" t="s">
        <v>8044</v>
      </c>
      <c r="F5236" s="48" t="s">
        <v>8045</v>
      </c>
      <c r="G5236" s="542">
        <v>31162800</v>
      </c>
      <c r="H5236" s="229" t="s">
        <v>8042</v>
      </c>
      <c r="I5236" s="331">
        <v>10</v>
      </c>
      <c r="J5236" s="403" t="s">
        <v>33</v>
      </c>
      <c r="K5236" s="47">
        <v>30000000</v>
      </c>
      <c r="L5236" s="44">
        <v>1</v>
      </c>
      <c r="M5236" s="45" t="s">
        <v>805</v>
      </c>
      <c r="N5236" s="145" t="s">
        <v>7914</v>
      </c>
      <c r="O5236" s="540" t="s">
        <v>68</v>
      </c>
      <c r="P5236" s="540" t="s">
        <v>68</v>
      </c>
      <c r="Q5236" s="166" t="s">
        <v>419</v>
      </c>
    </row>
    <row r="5237" spans="1:17" ht="63.75" x14ac:dyDescent="0.2">
      <c r="A5237" s="537" t="s">
        <v>7978</v>
      </c>
      <c r="B5237" s="169" t="s">
        <v>7979</v>
      </c>
      <c r="C5237" s="538" t="s">
        <v>7980</v>
      </c>
      <c r="D5237" s="538" t="s">
        <v>7980</v>
      </c>
      <c r="E5237" s="48" t="s">
        <v>8044</v>
      </c>
      <c r="F5237" s="48" t="s">
        <v>8045</v>
      </c>
      <c r="G5237" s="542">
        <v>31162800</v>
      </c>
      <c r="H5237" s="229" t="s">
        <v>8006</v>
      </c>
      <c r="I5237" s="331">
        <v>16</v>
      </c>
      <c r="J5237" s="403" t="s">
        <v>33</v>
      </c>
      <c r="K5237" s="47">
        <v>5000000</v>
      </c>
      <c r="L5237" s="44">
        <v>1</v>
      </c>
      <c r="M5237" s="45" t="s">
        <v>765</v>
      </c>
      <c r="N5237" s="145" t="s">
        <v>7914</v>
      </c>
      <c r="O5237" s="540" t="s">
        <v>68</v>
      </c>
      <c r="P5237" s="540" t="s">
        <v>68</v>
      </c>
      <c r="Q5237" s="166" t="s">
        <v>7992</v>
      </c>
    </row>
    <row r="5238" spans="1:17" ht="63.75" x14ac:dyDescent="0.2">
      <c r="A5238" s="537" t="s">
        <v>7987</v>
      </c>
      <c r="B5238" s="169" t="s">
        <v>7988</v>
      </c>
      <c r="C5238" s="538" t="s">
        <v>7989</v>
      </c>
      <c r="D5238" s="538" t="s">
        <v>7989</v>
      </c>
      <c r="E5238" s="48" t="s">
        <v>8044</v>
      </c>
      <c r="F5238" s="48" t="s">
        <v>8045</v>
      </c>
      <c r="G5238" s="542">
        <v>31162800</v>
      </c>
      <c r="H5238" s="229" t="s">
        <v>8006</v>
      </c>
      <c r="I5238" s="331">
        <v>16</v>
      </c>
      <c r="J5238" s="403" t="s">
        <v>33</v>
      </c>
      <c r="K5238" s="47">
        <v>5000000</v>
      </c>
      <c r="L5238" s="44">
        <v>1</v>
      </c>
      <c r="M5238" s="45" t="s">
        <v>765</v>
      </c>
      <c r="N5238" s="145" t="s">
        <v>7914</v>
      </c>
      <c r="O5238" s="540" t="s">
        <v>68</v>
      </c>
      <c r="P5238" s="540" t="s">
        <v>68</v>
      </c>
      <c r="Q5238" s="166" t="s">
        <v>8017</v>
      </c>
    </row>
    <row r="5239" spans="1:17" ht="63.75" x14ac:dyDescent="0.2">
      <c r="A5239" s="537" t="s">
        <v>7916</v>
      </c>
      <c r="B5239" s="153" t="s">
        <v>7917</v>
      </c>
      <c r="C5239" s="538" t="s">
        <v>7921</v>
      </c>
      <c r="D5239" s="538" t="s">
        <v>7921</v>
      </c>
      <c r="E5239" s="48" t="s">
        <v>2973</v>
      </c>
      <c r="F5239" s="48" t="s">
        <v>2974</v>
      </c>
      <c r="G5239" s="542">
        <v>31162800</v>
      </c>
      <c r="H5239" s="229" t="s">
        <v>8006</v>
      </c>
      <c r="I5239" s="331">
        <v>10</v>
      </c>
      <c r="J5239" s="403" t="s">
        <v>33</v>
      </c>
      <c r="K5239" s="47">
        <v>11000000</v>
      </c>
      <c r="L5239" s="44">
        <v>1</v>
      </c>
      <c r="M5239" s="45" t="s">
        <v>805</v>
      </c>
      <c r="N5239" s="145" t="s">
        <v>7914</v>
      </c>
      <c r="O5239" s="540" t="s">
        <v>68</v>
      </c>
      <c r="P5239" s="540" t="s">
        <v>68</v>
      </c>
      <c r="Q5239" s="166" t="s">
        <v>7992</v>
      </c>
    </row>
    <row r="5240" spans="1:17" ht="63.75" x14ac:dyDescent="0.2">
      <c r="A5240" s="537" t="s">
        <v>7930</v>
      </c>
      <c r="B5240" s="169" t="s">
        <v>7931</v>
      </c>
      <c r="C5240" s="538" t="s">
        <v>7967</v>
      </c>
      <c r="D5240" s="538" t="s">
        <v>7967</v>
      </c>
      <c r="E5240" s="48" t="s">
        <v>2973</v>
      </c>
      <c r="F5240" s="48" t="s">
        <v>2974</v>
      </c>
      <c r="G5240" s="542">
        <v>31162800</v>
      </c>
      <c r="H5240" s="229" t="s">
        <v>8042</v>
      </c>
      <c r="I5240" s="331">
        <v>10</v>
      </c>
      <c r="J5240" s="403" t="s">
        <v>33</v>
      </c>
      <c r="K5240" s="47">
        <v>30150000</v>
      </c>
      <c r="L5240" s="44">
        <v>1</v>
      </c>
      <c r="M5240" s="45" t="s">
        <v>765</v>
      </c>
      <c r="N5240" s="145" t="s">
        <v>7914</v>
      </c>
      <c r="O5240" s="540" t="s">
        <v>68</v>
      </c>
      <c r="P5240" s="540" t="s">
        <v>68</v>
      </c>
      <c r="Q5240" s="166" t="s">
        <v>419</v>
      </c>
    </row>
    <row r="5241" spans="1:17" ht="63.75" x14ac:dyDescent="0.2">
      <c r="A5241" s="537" t="s">
        <v>7978</v>
      </c>
      <c r="B5241" s="169" t="s">
        <v>7979</v>
      </c>
      <c r="C5241" s="538" t="s">
        <v>7980</v>
      </c>
      <c r="D5241" s="538" t="s">
        <v>7980</v>
      </c>
      <c r="E5241" s="48" t="s">
        <v>2973</v>
      </c>
      <c r="F5241" s="48" t="s">
        <v>2974</v>
      </c>
      <c r="G5241" s="542">
        <v>31162800</v>
      </c>
      <c r="H5241" s="229" t="s">
        <v>8006</v>
      </c>
      <c r="I5241" s="331">
        <v>16</v>
      </c>
      <c r="J5241" s="403" t="s">
        <v>33</v>
      </c>
      <c r="K5241" s="47">
        <v>2000000</v>
      </c>
      <c r="L5241" s="44">
        <v>1</v>
      </c>
      <c r="M5241" s="45" t="s">
        <v>765</v>
      </c>
      <c r="N5241" s="145" t="s">
        <v>7914</v>
      </c>
      <c r="O5241" s="540" t="s">
        <v>68</v>
      </c>
      <c r="P5241" s="540" t="s">
        <v>68</v>
      </c>
      <c r="Q5241" s="166" t="s">
        <v>7992</v>
      </c>
    </row>
    <row r="5242" spans="1:17" ht="63.75" x14ac:dyDescent="0.2">
      <c r="A5242" s="537" t="s">
        <v>7987</v>
      </c>
      <c r="B5242" s="169" t="s">
        <v>7988</v>
      </c>
      <c r="C5242" s="538" t="s">
        <v>7989</v>
      </c>
      <c r="D5242" s="538" t="s">
        <v>7989</v>
      </c>
      <c r="E5242" s="48" t="s">
        <v>2973</v>
      </c>
      <c r="F5242" s="48" t="s">
        <v>2974</v>
      </c>
      <c r="G5242" s="542">
        <v>31162800</v>
      </c>
      <c r="H5242" s="229" t="s">
        <v>8006</v>
      </c>
      <c r="I5242" s="331">
        <v>16</v>
      </c>
      <c r="J5242" s="403" t="s">
        <v>33</v>
      </c>
      <c r="K5242" s="47">
        <v>1000000</v>
      </c>
      <c r="L5242" s="44">
        <v>1</v>
      </c>
      <c r="M5242" s="45" t="s">
        <v>765</v>
      </c>
      <c r="N5242" s="145" t="s">
        <v>7914</v>
      </c>
      <c r="O5242" s="540" t="s">
        <v>68</v>
      </c>
      <c r="P5242" s="540" t="s">
        <v>68</v>
      </c>
      <c r="Q5242" s="166" t="s">
        <v>8017</v>
      </c>
    </row>
    <row r="5243" spans="1:17" ht="63.75" x14ac:dyDescent="0.2">
      <c r="A5243" s="537" t="s">
        <v>7982</v>
      </c>
      <c r="B5243" s="169" t="s">
        <v>4565</v>
      </c>
      <c r="C5243" s="538" t="s">
        <v>7983</v>
      </c>
      <c r="D5243" s="538" t="s">
        <v>7983</v>
      </c>
      <c r="E5243" s="48" t="s">
        <v>2973</v>
      </c>
      <c r="F5243" s="48" t="s">
        <v>2974</v>
      </c>
      <c r="G5243" s="542">
        <v>31162800</v>
      </c>
      <c r="H5243" s="229" t="s">
        <v>8046</v>
      </c>
      <c r="I5243" s="331">
        <v>16</v>
      </c>
      <c r="J5243" s="403" t="s">
        <v>33</v>
      </c>
      <c r="K5243" s="47">
        <v>6396673</v>
      </c>
      <c r="L5243" s="44">
        <v>1</v>
      </c>
      <c r="M5243" s="45" t="s">
        <v>765</v>
      </c>
      <c r="N5243" s="145" t="s">
        <v>7914</v>
      </c>
      <c r="O5243" s="540" t="s">
        <v>68</v>
      </c>
      <c r="P5243" s="540" t="s">
        <v>68</v>
      </c>
      <c r="Q5243" s="166" t="s">
        <v>7992</v>
      </c>
    </row>
    <row r="5244" spans="1:17" ht="63.75" x14ac:dyDescent="0.2">
      <c r="A5244" s="537" t="s">
        <v>7916</v>
      </c>
      <c r="B5244" s="153" t="s">
        <v>7917</v>
      </c>
      <c r="C5244" s="538" t="s">
        <v>7921</v>
      </c>
      <c r="D5244" s="538" t="s">
        <v>7921</v>
      </c>
      <c r="E5244" s="48" t="s">
        <v>834</v>
      </c>
      <c r="F5244" s="48" t="s">
        <v>316</v>
      </c>
      <c r="G5244" s="542">
        <v>31162800</v>
      </c>
      <c r="H5244" s="229" t="s">
        <v>8006</v>
      </c>
      <c r="I5244" s="331">
        <v>10</v>
      </c>
      <c r="J5244" s="403" t="s">
        <v>33</v>
      </c>
      <c r="K5244" s="47">
        <v>36000000</v>
      </c>
      <c r="L5244" s="44">
        <v>1</v>
      </c>
      <c r="M5244" s="45" t="s">
        <v>805</v>
      </c>
      <c r="N5244" s="145" t="s">
        <v>7914</v>
      </c>
      <c r="O5244" s="540" t="s">
        <v>68</v>
      </c>
      <c r="P5244" s="540" t="s">
        <v>68</v>
      </c>
      <c r="Q5244" s="166" t="s">
        <v>7992</v>
      </c>
    </row>
    <row r="5245" spans="1:17" ht="63.75" x14ac:dyDescent="0.2">
      <c r="A5245" s="537" t="s">
        <v>7930</v>
      </c>
      <c r="B5245" s="169" t="s">
        <v>7931</v>
      </c>
      <c r="C5245" s="538" t="s">
        <v>7939</v>
      </c>
      <c r="D5245" s="538" t="s">
        <v>7939</v>
      </c>
      <c r="E5245" s="48" t="s">
        <v>834</v>
      </c>
      <c r="F5245" s="48" t="s">
        <v>316</v>
      </c>
      <c r="G5245" s="542">
        <v>32131023</v>
      </c>
      <c r="H5245" s="229" t="s">
        <v>8047</v>
      </c>
      <c r="I5245" s="331">
        <v>10</v>
      </c>
      <c r="J5245" s="403" t="s">
        <v>33</v>
      </c>
      <c r="K5245" s="47">
        <v>1000000</v>
      </c>
      <c r="L5245" s="44">
        <v>1</v>
      </c>
      <c r="M5245" s="45" t="s">
        <v>765</v>
      </c>
      <c r="N5245" s="145" t="s">
        <v>7914</v>
      </c>
      <c r="O5245" s="540" t="s">
        <v>68</v>
      </c>
      <c r="P5245" s="540" t="s">
        <v>67</v>
      </c>
      <c r="Q5245" s="166" t="s">
        <v>497</v>
      </c>
    </row>
    <row r="5246" spans="1:17" ht="63.75" x14ac:dyDescent="0.2">
      <c r="A5246" s="537" t="s">
        <v>7930</v>
      </c>
      <c r="B5246" s="169" t="s">
        <v>7931</v>
      </c>
      <c r="C5246" s="538" t="s">
        <v>7967</v>
      </c>
      <c r="D5246" s="538" t="s">
        <v>7967</v>
      </c>
      <c r="E5246" s="48" t="s">
        <v>834</v>
      </c>
      <c r="F5246" s="48" t="s">
        <v>316</v>
      </c>
      <c r="G5246" s="542">
        <v>31162800</v>
      </c>
      <c r="H5246" s="229" t="s">
        <v>8042</v>
      </c>
      <c r="I5246" s="331">
        <v>10</v>
      </c>
      <c r="J5246" s="403" t="s">
        <v>33</v>
      </c>
      <c r="K5246" s="47">
        <v>30000000</v>
      </c>
      <c r="L5246" s="44">
        <v>1</v>
      </c>
      <c r="M5246" s="45" t="s">
        <v>765</v>
      </c>
      <c r="N5246" s="145" t="s">
        <v>7914</v>
      </c>
      <c r="O5246" s="540" t="s">
        <v>68</v>
      </c>
      <c r="P5246" s="540" t="s">
        <v>68</v>
      </c>
      <c r="Q5246" s="166" t="s">
        <v>419</v>
      </c>
    </row>
    <row r="5247" spans="1:17" ht="63.75" x14ac:dyDescent="0.2">
      <c r="A5247" s="537" t="s">
        <v>7930</v>
      </c>
      <c r="B5247" s="169" t="s">
        <v>7931</v>
      </c>
      <c r="C5247" s="538" t="s">
        <v>8010</v>
      </c>
      <c r="D5247" s="538" t="s">
        <v>8010</v>
      </c>
      <c r="E5247" s="48" t="s">
        <v>3157</v>
      </c>
      <c r="F5247" s="48" t="s">
        <v>3158</v>
      </c>
      <c r="G5247" s="542">
        <v>46191601</v>
      </c>
      <c r="H5247" s="229" t="s">
        <v>8048</v>
      </c>
      <c r="I5247" s="331">
        <v>10</v>
      </c>
      <c r="J5247" s="403" t="s">
        <v>33</v>
      </c>
      <c r="K5247" s="47">
        <v>2040000</v>
      </c>
      <c r="L5247" s="44">
        <v>24</v>
      </c>
      <c r="M5247" s="45" t="s">
        <v>805</v>
      </c>
      <c r="N5247" s="145" t="s">
        <v>7914</v>
      </c>
      <c r="O5247" s="540" t="s">
        <v>67</v>
      </c>
      <c r="P5247" s="540" t="s">
        <v>35</v>
      </c>
      <c r="Q5247" s="166" t="s">
        <v>497</v>
      </c>
    </row>
    <row r="5248" spans="1:17" ht="63.75" x14ac:dyDescent="0.2">
      <c r="A5248" s="537" t="s">
        <v>7916</v>
      </c>
      <c r="B5248" s="153" t="s">
        <v>7917</v>
      </c>
      <c r="C5248" s="538" t="s">
        <v>7921</v>
      </c>
      <c r="D5248" s="538" t="s">
        <v>7921</v>
      </c>
      <c r="E5248" s="48" t="s">
        <v>5693</v>
      </c>
      <c r="F5248" s="48" t="s">
        <v>5694</v>
      </c>
      <c r="G5248" s="542">
        <v>27112045</v>
      </c>
      <c r="H5248" s="229" t="s">
        <v>8049</v>
      </c>
      <c r="I5248" s="331">
        <v>10</v>
      </c>
      <c r="J5248" s="403" t="s">
        <v>33</v>
      </c>
      <c r="K5248" s="47">
        <v>2760000</v>
      </c>
      <c r="L5248" s="44">
        <v>2</v>
      </c>
      <c r="M5248" s="45" t="s">
        <v>805</v>
      </c>
      <c r="N5248" s="145" t="s">
        <v>7914</v>
      </c>
      <c r="O5248" s="540" t="s">
        <v>68</v>
      </c>
      <c r="P5248" s="540" t="s">
        <v>68</v>
      </c>
      <c r="Q5248" s="166" t="s">
        <v>8050</v>
      </c>
    </row>
    <row r="5249" spans="1:21" ht="63.75" x14ac:dyDescent="0.2">
      <c r="A5249" s="537" t="s">
        <v>7930</v>
      </c>
      <c r="B5249" s="169" t="s">
        <v>7931</v>
      </c>
      <c r="C5249" s="538" t="s">
        <v>7939</v>
      </c>
      <c r="D5249" s="538" t="s">
        <v>7939</v>
      </c>
      <c r="E5249" s="48" t="s">
        <v>5721</v>
      </c>
      <c r="F5249" s="48" t="s">
        <v>2951</v>
      </c>
      <c r="G5249" s="542">
        <v>52161520</v>
      </c>
      <c r="H5249" s="229" t="s">
        <v>8051</v>
      </c>
      <c r="I5249" s="331">
        <v>10</v>
      </c>
      <c r="J5249" s="403" t="s">
        <v>33</v>
      </c>
      <c r="K5249" s="47">
        <v>2100000</v>
      </c>
      <c r="L5249" s="44">
        <v>1</v>
      </c>
      <c r="M5249" s="45" t="s">
        <v>805</v>
      </c>
      <c r="N5249" s="145" t="s">
        <v>7914</v>
      </c>
      <c r="O5249" s="540" t="s">
        <v>68</v>
      </c>
      <c r="P5249" s="540" t="s">
        <v>67</v>
      </c>
      <c r="Q5249" s="166" t="s">
        <v>497</v>
      </c>
    </row>
    <row r="5250" spans="1:21" ht="63.75" x14ac:dyDescent="0.2">
      <c r="A5250" s="537" t="s">
        <v>7930</v>
      </c>
      <c r="B5250" s="169" t="s">
        <v>7931</v>
      </c>
      <c r="C5250" s="538" t="s">
        <v>8010</v>
      </c>
      <c r="D5250" s="538" t="s">
        <v>8010</v>
      </c>
      <c r="E5250" s="48" t="s">
        <v>5725</v>
      </c>
      <c r="F5250" s="48" t="s">
        <v>5726</v>
      </c>
      <c r="G5250" s="542">
        <v>42192211</v>
      </c>
      <c r="H5250" s="229" t="s">
        <v>8052</v>
      </c>
      <c r="I5250" s="331">
        <v>10</v>
      </c>
      <c r="J5250" s="403" t="s">
        <v>33</v>
      </c>
      <c r="K5250" s="47">
        <v>2360000</v>
      </c>
      <c r="L5250" s="44">
        <v>15</v>
      </c>
      <c r="M5250" s="45" t="s">
        <v>805</v>
      </c>
      <c r="N5250" s="145" t="s">
        <v>7914</v>
      </c>
      <c r="O5250" s="540" t="s">
        <v>67</v>
      </c>
      <c r="P5250" s="540" t="s">
        <v>35</v>
      </c>
      <c r="Q5250" s="166" t="s">
        <v>497</v>
      </c>
    </row>
    <row r="5251" spans="1:21" ht="76.5" x14ac:dyDescent="0.2">
      <c r="A5251" s="537" t="s">
        <v>7916</v>
      </c>
      <c r="B5251" s="153" t="s">
        <v>7917</v>
      </c>
      <c r="C5251" s="538" t="s">
        <v>8053</v>
      </c>
      <c r="D5251" s="538" t="s">
        <v>8053</v>
      </c>
      <c r="E5251" s="48" t="s">
        <v>3374</v>
      </c>
      <c r="F5251" s="48" t="s">
        <v>3375</v>
      </c>
      <c r="G5251" s="542">
        <v>41111901</v>
      </c>
      <c r="H5251" s="229" t="s">
        <v>8054</v>
      </c>
      <c r="I5251" s="331">
        <v>10</v>
      </c>
      <c r="J5251" s="403" t="s">
        <v>33</v>
      </c>
      <c r="K5251" s="47">
        <v>1300000</v>
      </c>
      <c r="L5251" s="44">
        <v>1</v>
      </c>
      <c r="M5251" s="45" t="s">
        <v>805</v>
      </c>
      <c r="N5251" s="145" t="s">
        <v>7914</v>
      </c>
      <c r="O5251" s="540" t="s">
        <v>127</v>
      </c>
      <c r="P5251" s="540" t="s">
        <v>68</v>
      </c>
      <c r="Q5251" s="166" t="s">
        <v>497</v>
      </c>
    </row>
    <row r="5252" spans="1:21" ht="76.5" x14ac:dyDescent="0.2">
      <c r="A5252" s="537" t="s">
        <v>7930</v>
      </c>
      <c r="B5252" s="169" t="s">
        <v>7931</v>
      </c>
      <c r="C5252" s="538" t="s">
        <v>7956</v>
      </c>
      <c r="D5252" s="538" t="s">
        <v>7956</v>
      </c>
      <c r="E5252" s="48" t="s">
        <v>3374</v>
      </c>
      <c r="F5252" s="48" t="s">
        <v>3375</v>
      </c>
      <c r="G5252" s="542">
        <v>41111502</v>
      </c>
      <c r="H5252" s="229" t="s">
        <v>8055</v>
      </c>
      <c r="I5252" s="331">
        <v>10</v>
      </c>
      <c r="J5252" s="403" t="s">
        <v>33</v>
      </c>
      <c r="K5252" s="47">
        <v>3000000</v>
      </c>
      <c r="L5252" s="44">
        <v>3</v>
      </c>
      <c r="M5252" s="45" t="s">
        <v>805</v>
      </c>
      <c r="N5252" s="145" t="s">
        <v>7914</v>
      </c>
      <c r="O5252" s="540" t="s">
        <v>36</v>
      </c>
      <c r="P5252" s="540" t="s">
        <v>79</v>
      </c>
      <c r="Q5252" s="166" t="s">
        <v>497</v>
      </c>
    </row>
    <row r="5253" spans="1:21" ht="76.5" x14ac:dyDescent="0.2">
      <c r="A5253" s="537" t="s">
        <v>7930</v>
      </c>
      <c r="B5253" s="169" t="s">
        <v>7931</v>
      </c>
      <c r="C5253" s="538" t="s">
        <v>7956</v>
      </c>
      <c r="D5253" s="538" t="s">
        <v>7956</v>
      </c>
      <c r="E5253" s="48" t="s">
        <v>3374</v>
      </c>
      <c r="F5253" s="48" t="s">
        <v>3375</v>
      </c>
      <c r="G5253" s="542">
        <v>41111621</v>
      </c>
      <c r="H5253" s="229" t="s">
        <v>8056</v>
      </c>
      <c r="I5253" s="331">
        <v>10</v>
      </c>
      <c r="J5253" s="403" t="s">
        <v>33</v>
      </c>
      <c r="K5253" s="47">
        <v>2000000</v>
      </c>
      <c r="L5253" s="44">
        <v>1</v>
      </c>
      <c r="M5253" s="45" t="s">
        <v>805</v>
      </c>
      <c r="N5253" s="145" t="s">
        <v>7914</v>
      </c>
      <c r="O5253" s="540" t="s">
        <v>36</v>
      </c>
      <c r="P5253" s="540" t="s">
        <v>79</v>
      </c>
      <c r="Q5253" s="166" t="s">
        <v>497</v>
      </c>
    </row>
    <row r="5254" spans="1:21" ht="76.5" x14ac:dyDescent="0.2">
      <c r="A5254" s="537" t="s">
        <v>7930</v>
      </c>
      <c r="B5254" s="169" t="s">
        <v>7931</v>
      </c>
      <c r="C5254" s="538" t="s">
        <v>7956</v>
      </c>
      <c r="D5254" s="538" t="s">
        <v>7956</v>
      </c>
      <c r="E5254" s="48" t="s">
        <v>3374</v>
      </c>
      <c r="F5254" s="48" t="s">
        <v>3375</v>
      </c>
      <c r="G5254" s="542">
        <v>41111502</v>
      </c>
      <c r="H5254" s="229" t="s">
        <v>8057</v>
      </c>
      <c r="I5254" s="331">
        <v>10</v>
      </c>
      <c r="J5254" s="403" t="s">
        <v>33</v>
      </c>
      <c r="K5254" s="47">
        <v>4000000</v>
      </c>
      <c r="L5254" s="44">
        <v>2</v>
      </c>
      <c r="M5254" s="45" t="s">
        <v>805</v>
      </c>
      <c r="N5254" s="145" t="s">
        <v>7914</v>
      </c>
      <c r="O5254" s="540" t="s">
        <v>36</v>
      </c>
      <c r="P5254" s="540" t="s">
        <v>79</v>
      </c>
      <c r="Q5254" s="166" t="s">
        <v>497</v>
      </c>
    </row>
    <row r="5255" spans="1:21" ht="76.5" x14ac:dyDescent="0.2">
      <c r="A5255" s="537" t="s">
        <v>7930</v>
      </c>
      <c r="B5255" s="169" t="s">
        <v>7931</v>
      </c>
      <c r="C5255" s="538" t="s">
        <v>8058</v>
      </c>
      <c r="D5255" s="538" t="s">
        <v>8058</v>
      </c>
      <c r="E5255" s="48" t="s">
        <v>3374</v>
      </c>
      <c r="F5255" s="48" t="s">
        <v>3375</v>
      </c>
      <c r="G5255" s="542">
        <v>41111901</v>
      </c>
      <c r="H5255" s="229" t="s">
        <v>8059</v>
      </c>
      <c r="I5255" s="331">
        <v>10</v>
      </c>
      <c r="J5255" s="403" t="s">
        <v>33</v>
      </c>
      <c r="K5255" s="47">
        <v>3000000</v>
      </c>
      <c r="L5255" s="44">
        <v>1</v>
      </c>
      <c r="M5255" s="45" t="s">
        <v>805</v>
      </c>
      <c r="N5255" s="145" t="s">
        <v>7914</v>
      </c>
      <c r="O5255" s="540" t="s">
        <v>127</v>
      </c>
      <c r="P5255" s="540" t="s">
        <v>68</v>
      </c>
      <c r="Q5255" s="166" t="s">
        <v>497</v>
      </c>
    </row>
    <row r="5256" spans="1:21" ht="63.75" x14ac:dyDescent="0.2">
      <c r="A5256" s="537" t="s">
        <v>7916</v>
      </c>
      <c r="B5256" s="153" t="s">
        <v>7917</v>
      </c>
      <c r="C5256" s="538" t="s">
        <v>8053</v>
      </c>
      <c r="D5256" s="538" t="s">
        <v>8053</v>
      </c>
      <c r="E5256" s="48" t="s">
        <v>8060</v>
      </c>
      <c r="F5256" s="48" t="s">
        <v>8061</v>
      </c>
      <c r="G5256" s="542">
        <v>72101500</v>
      </c>
      <c r="H5256" s="229" t="s">
        <v>8062</v>
      </c>
      <c r="I5256" s="331">
        <v>10</v>
      </c>
      <c r="J5256" s="403" t="s">
        <v>33</v>
      </c>
      <c r="K5256" s="47">
        <v>370000000</v>
      </c>
      <c r="L5256" s="44">
        <v>1</v>
      </c>
      <c r="M5256" s="45" t="s">
        <v>765</v>
      </c>
      <c r="N5256" s="145" t="s">
        <v>7914</v>
      </c>
      <c r="O5256" s="540" t="s">
        <v>35</v>
      </c>
      <c r="P5256" s="540" t="s">
        <v>79</v>
      </c>
      <c r="Q5256" s="166" t="s">
        <v>8063</v>
      </c>
    </row>
    <row r="5257" spans="1:21" ht="63.75" x14ac:dyDescent="0.2">
      <c r="A5257" s="537" t="s">
        <v>7916</v>
      </c>
      <c r="B5257" s="153" t="s">
        <v>7917</v>
      </c>
      <c r="C5257" s="538" t="s">
        <v>8053</v>
      </c>
      <c r="D5257" s="538" t="s">
        <v>8053</v>
      </c>
      <c r="E5257" s="48" t="s">
        <v>8060</v>
      </c>
      <c r="F5257" s="48" t="s">
        <v>8061</v>
      </c>
      <c r="G5257" s="542">
        <v>72101500</v>
      </c>
      <c r="H5257" s="229" t="s">
        <v>8064</v>
      </c>
      <c r="I5257" s="331">
        <v>10</v>
      </c>
      <c r="J5257" s="403" t="s">
        <v>33</v>
      </c>
      <c r="K5257" s="47">
        <v>530000000</v>
      </c>
      <c r="L5257" s="44">
        <v>1</v>
      </c>
      <c r="M5257" s="45" t="s">
        <v>765</v>
      </c>
      <c r="N5257" s="145" t="s">
        <v>7914</v>
      </c>
      <c r="O5257" s="540" t="s">
        <v>35</v>
      </c>
      <c r="P5257" s="540" t="s">
        <v>79</v>
      </c>
      <c r="Q5257" s="166" t="s">
        <v>8063</v>
      </c>
    </row>
    <row r="5258" spans="1:21" s="123" customFormat="1" ht="63.75" x14ac:dyDescent="0.2">
      <c r="A5258" s="537" t="s">
        <v>7930</v>
      </c>
      <c r="B5258" s="169" t="s">
        <v>7931</v>
      </c>
      <c r="C5258" s="538" t="s">
        <v>8058</v>
      </c>
      <c r="D5258" s="538" t="s">
        <v>8058</v>
      </c>
      <c r="E5258" s="48" t="s">
        <v>8060</v>
      </c>
      <c r="F5258" s="48" t="s">
        <v>8061</v>
      </c>
      <c r="G5258" s="542">
        <v>72101500</v>
      </c>
      <c r="H5258" s="229" t="s">
        <v>8065</v>
      </c>
      <c r="I5258" s="331">
        <v>10</v>
      </c>
      <c r="J5258" s="403" t="s">
        <v>33</v>
      </c>
      <c r="K5258" s="47">
        <v>500000000</v>
      </c>
      <c r="L5258" s="44">
        <v>1</v>
      </c>
      <c r="M5258" s="45" t="s">
        <v>765</v>
      </c>
      <c r="N5258" s="145" t="s">
        <v>7914</v>
      </c>
      <c r="O5258" s="540" t="s">
        <v>35</v>
      </c>
      <c r="P5258" s="540" t="s">
        <v>79</v>
      </c>
      <c r="Q5258" s="166" t="s">
        <v>8063</v>
      </c>
      <c r="R5258" s="117"/>
      <c r="S5258" s="117"/>
      <c r="T5258" s="117"/>
      <c r="U5258" s="117"/>
    </row>
    <row r="5259" spans="1:21" s="123" customFormat="1" ht="63.75" x14ac:dyDescent="0.2">
      <c r="A5259" s="537" t="s">
        <v>7930</v>
      </c>
      <c r="B5259" s="169" t="s">
        <v>7931</v>
      </c>
      <c r="C5259" s="538" t="s">
        <v>8058</v>
      </c>
      <c r="D5259" s="538" t="s">
        <v>8058</v>
      </c>
      <c r="E5259" s="48" t="s">
        <v>8060</v>
      </c>
      <c r="F5259" s="48" t="s">
        <v>8061</v>
      </c>
      <c r="G5259" s="542">
        <v>72101500</v>
      </c>
      <c r="H5259" s="229" t="s">
        <v>8066</v>
      </c>
      <c r="I5259" s="331">
        <v>10</v>
      </c>
      <c r="J5259" s="403" t="s">
        <v>33</v>
      </c>
      <c r="K5259" s="47">
        <v>200000000</v>
      </c>
      <c r="L5259" s="44">
        <v>1</v>
      </c>
      <c r="M5259" s="45" t="s">
        <v>765</v>
      </c>
      <c r="N5259" s="145" t="s">
        <v>7914</v>
      </c>
      <c r="O5259" s="540" t="s">
        <v>35</v>
      </c>
      <c r="P5259" s="540" t="s">
        <v>79</v>
      </c>
      <c r="Q5259" s="166" t="s">
        <v>8063</v>
      </c>
      <c r="R5259" s="117"/>
      <c r="S5259" s="117"/>
      <c r="T5259" s="117"/>
      <c r="U5259" s="117"/>
    </row>
    <row r="5260" spans="1:21" ht="63.75" x14ac:dyDescent="0.2">
      <c r="A5260" s="537" t="s">
        <v>7909</v>
      </c>
      <c r="B5260" s="169" t="s">
        <v>484</v>
      </c>
      <c r="C5260" s="538" t="s">
        <v>7910</v>
      </c>
      <c r="D5260" s="538" t="s">
        <v>7910</v>
      </c>
      <c r="E5260" s="48" t="s">
        <v>8060</v>
      </c>
      <c r="F5260" s="48" t="s">
        <v>8061</v>
      </c>
      <c r="G5260" s="542">
        <v>72101500</v>
      </c>
      <c r="H5260" s="229" t="s">
        <v>8067</v>
      </c>
      <c r="I5260" s="331">
        <v>10</v>
      </c>
      <c r="J5260" s="403" t="s">
        <v>33</v>
      </c>
      <c r="K5260" s="47">
        <v>131000000</v>
      </c>
      <c r="L5260" s="44">
        <v>1</v>
      </c>
      <c r="M5260" s="45" t="s">
        <v>765</v>
      </c>
      <c r="N5260" s="145" t="s">
        <v>7914</v>
      </c>
      <c r="O5260" s="540" t="s">
        <v>35</v>
      </c>
      <c r="P5260" s="540" t="s">
        <v>79</v>
      </c>
      <c r="Q5260" s="166" t="s">
        <v>8063</v>
      </c>
    </row>
    <row r="5261" spans="1:21" ht="63.75" x14ac:dyDescent="0.2">
      <c r="A5261" s="537" t="s">
        <v>8020</v>
      </c>
      <c r="B5261" s="169" t="s">
        <v>7735</v>
      </c>
      <c r="C5261" s="538" t="s">
        <v>8021</v>
      </c>
      <c r="D5261" s="538" t="s">
        <v>8022</v>
      </c>
      <c r="E5261" s="48" t="s">
        <v>8060</v>
      </c>
      <c r="F5261" s="48" t="s">
        <v>8061</v>
      </c>
      <c r="G5261" s="542">
        <v>72101500</v>
      </c>
      <c r="H5261" s="229" t="s">
        <v>8068</v>
      </c>
      <c r="I5261" s="331">
        <v>10</v>
      </c>
      <c r="J5261" s="403" t="s">
        <v>33</v>
      </c>
      <c r="K5261" s="47">
        <v>240000000</v>
      </c>
      <c r="L5261" s="44">
        <v>1</v>
      </c>
      <c r="M5261" s="45" t="s">
        <v>765</v>
      </c>
      <c r="N5261" s="145" t="s">
        <v>7914</v>
      </c>
      <c r="O5261" s="540" t="s">
        <v>35</v>
      </c>
      <c r="P5261" s="540" t="s">
        <v>79</v>
      </c>
      <c r="Q5261" s="166" t="s">
        <v>8063</v>
      </c>
    </row>
    <row r="5262" spans="1:21" ht="63.75" x14ac:dyDescent="0.2">
      <c r="A5262" s="537" t="s">
        <v>8069</v>
      </c>
      <c r="B5262" s="153" t="s">
        <v>402</v>
      </c>
      <c r="C5262" s="538" t="s">
        <v>8070</v>
      </c>
      <c r="D5262" s="538" t="s">
        <v>8070</v>
      </c>
      <c r="E5262" s="48" t="s">
        <v>8060</v>
      </c>
      <c r="F5262" s="48" t="s">
        <v>8061</v>
      </c>
      <c r="G5262" s="542">
        <v>72101500</v>
      </c>
      <c r="H5262" s="229" t="s">
        <v>8071</v>
      </c>
      <c r="I5262" s="152">
        <v>16</v>
      </c>
      <c r="J5262" s="160" t="s">
        <v>33</v>
      </c>
      <c r="K5262" s="47">
        <v>190000000</v>
      </c>
      <c r="L5262" s="44">
        <v>1</v>
      </c>
      <c r="M5262" s="45" t="s">
        <v>765</v>
      </c>
      <c r="N5262" s="145" t="s">
        <v>7914</v>
      </c>
      <c r="O5262" s="543" t="s">
        <v>35</v>
      </c>
      <c r="P5262" s="543" t="s">
        <v>79</v>
      </c>
      <c r="Q5262" s="166" t="s">
        <v>8063</v>
      </c>
      <c r="U5262" s="58"/>
    </row>
    <row r="5263" spans="1:21" ht="63.75" x14ac:dyDescent="0.2">
      <c r="A5263" s="537" t="s">
        <v>8072</v>
      </c>
      <c r="B5263" s="169" t="s">
        <v>8073</v>
      </c>
      <c r="C5263" s="538" t="s">
        <v>8074</v>
      </c>
      <c r="D5263" s="538" t="s">
        <v>8074</v>
      </c>
      <c r="E5263" s="48" t="s">
        <v>8060</v>
      </c>
      <c r="F5263" s="48" t="s">
        <v>8061</v>
      </c>
      <c r="G5263" s="542">
        <v>72101500</v>
      </c>
      <c r="H5263" s="229" t="s">
        <v>8075</v>
      </c>
      <c r="I5263" s="331">
        <v>16</v>
      </c>
      <c r="J5263" s="403" t="s">
        <v>33</v>
      </c>
      <c r="K5263" s="47">
        <v>100000000</v>
      </c>
      <c r="L5263" s="44">
        <v>1</v>
      </c>
      <c r="M5263" s="45" t="s">
        <v>765</v>
      </c>
      <c r="N5263" s="145" t="s">
        <v>7914</v>
      </c>
      <c r="O5263" s="540" t="s">
        <v>35</v>
      </c>
      <c r="P5263" s="540" t="s">
        <v>79</v>
      </c>
      <c r="Q5263" s="166" t="s">
        <v>8063</v>
      </c>
    </row>
    <row r="5264" spans="1:21" ht="63.75" x14ac:dyDescent="0.2">
      <c r="A5264" s="537" t="s">
        <v>7916</v>
      </c>
      <c r="B5264" s="153" t="s">
        <v>7917</v>
      </c>
      <c r="C5264" s="538" t="s">
        <v>7921</v>
      </c>
      <c r="D5264" s="538" t="s">
        <v>7921</v>
      </c>
      <c r="E5264" s="48" t="s">
        <v>2980</v>
      </c>
      <c r="F5264" s="48" t="s">
        <v>2981</v>
      </c>
      <c r="G5264" s="542">
        <v>93131608</v>
      </c>
      <c r="H5264" s="229" t="s">
        <v>8076</v>
      </c>
      <c r="I5264" s="331">
        <v>10</v>
      </c>
      <c r="J5264" s="403" t="s">
        <v>33</v>
      </c>
      <c r="K5264" s="47">
        <v>189000000</v>
      </c>
      <c r="L5264" s="44">
        <v>1</v>
      </c>
      <c r="M5264" s="48" t="s">
        <v>765</v>
      </c>
      <c r="N5264" s="145" t="s">
        <v>7914</v>
      </c>
      <c r="O5264" s="540" t="s">
        <v>68</v>
      </c>
      <c r="P5264" s="540" t="s">
        <v>67</v>
      </c>
      <c r="Q5264" s="166" t="s">
        <v>1118</v>
      </c>
    </row>
    <row r="5265" spans="1:17" ht="63.75" x14ac:dyDescent="0.2">
      <c r="A5265" s="537" t="s">
        <v>7930</v>
      </c>
      <c r="B5265" s="169" t="s">
        <v>7931</v>
      </c>
      <c r="C5265" s="538" t="s">
        <v>7967</v>
      </c>
      <c r="D5265" s="538" t="s">
        <v>7967</v>
      </c>
      <c r="E5265" s="48" t="s">
        <v>2980</v>
      </c>
      <c r="F5265" s="48" t="s">
        <v>2981</v>
      </c>
      <c r="G5265" s="542">
        <v>93131608</v>
      </c>
      <c r="H5265" s="229" t="s">
        <v>8076</v>
      </c>
      <c r="I5265" s="331">
        <v>10</v>
      </c>
      <c r="J5265" s="403" t="s">
        <v>33</v>
      </c>
      <c r="K5265" s="47">
        <v>30000000</v>
      </c>
      <c r="L5265" s="44">
        <v>1</v>
      </c>
      <c r="M5265" s="48" t="s">
        <v>765</v>
      </c>
      <c r="N5265" s="145" t="s">
        <v>7914</v>
      </c>
      <c r="O5265" s="540" t="s">
        <v>68</v>
      </c>
      <c r="P5265" s="540" t="s">
        <v>67</v>
      </c>
      <c r="Q5265" s="166" t="s">
        <v>1118</v>
      </c>
    </row>
    <row r="5266" spans="1:17" ht="63.75" x14ac:dyDescent="0.2">
      <c r="A5266" s="537" t="s">
        <v>7909</v>
      </c>
      <c r="B5266" s="169" t="s">
        <v>484</v>
      </c>
      <c r="C5266" s="538" t="s">
        <v>7910</v>
      </c>
      <c r="D5266" s="538" t="s">
        <v>7910</v>
      </c>
      <c r="E5266" s="48" t="s">
        <v>2980</v>
      </c>
      <c r="F5266" s="48" t="s">
        <v>2981</v>
      </c>
      <c r="G5266" s="542">
        <v>90101700</v>
      </c>
      <c r="H5266" s="229" t="s">
        <v>8077</v>
      </c>
      <c r="I5266" s="331">
        <v>16</v>
      </c>
      <c r="J5266" s="403" t="s">
        <v>33</v>
      </c>
      <c r="K5266" s="47">
        <v>1500000</v>
      </c>
      <c r="L5266" s="44">
        <v>1</v>
      </c>
      <c r="M5266" s="48" t="s">
        <v>765</v>
      </c>
      <c r="N5266" s="145" t="s">
        <v>7914</v>
      </c>
      <c r="O5266" s="540" t="s">
        <v>68</v>
      </c>
      <c r="P5266" s="540" t="s">
        <v>67</v>
      </c>
      <c r="Q5266" s="166" t="s">
        <v>497</v>
      </c>
    </row>
    <row r="5267" spans="1:17" ht="63.75" x14ac:dyDescent="0.2">
      <c r="A5267" s="537" t="s">
        <v>7916</v>
      </c>
      <c r="B5267" s="153" t="s">
        <v>7917</v>
      </c>
      <c r="C5267" s="538" t="s">
        <v>7973</v>
      </c>
      <c r="D5267" s="538" t="s">
        <v>7973</v>
      </c>
      <c r="E5267" s="48" t="s">
        <v>855</v>
      </c>
      <c r="F5267" s="48" t="s">
        <v>360</v>
      </c>
      <c r="G5267" s="546">
        <v>78102201</v>
      </c>
      <c r="H5267" s="229" t="s">
        <v>8078</v>
      </c>
      <c r="I5267" s="331">
        <v>10</v>
      </c>
      <c r="J5267" s="403" t="s">
        <v>230</v>
      </c>
      <c r="K5267" s="47">
        <v>1199950</v>
      </c>
      <c r="L5267" s="44">
        <v>1</v>
      </c>
      <c r="M5267" s="45" t="s">
        <v>765</v>
      </c>
      <c r="N5267" s="145" t="s">
        <v>7914</v>
      </c>
      <c r="O5267" s="540" t="s">
        <v>127</v>
      </c>
      <c r="P5267" s="540" t="s">
        <v>127</v>
      </c>
      <c r="Q5267" s="166" t="s">
        <v>8079</v>
      </c>
    </row>
    <row r="5268" spans="1:17" ht="63.75" x14ac:dyDescent="0.2">
      <c r="A5268" s="537" t="s">
        <v>7916</v>
      </c>
      <c r="B5268" s="153" t="s">
        <v>7917</v>
      </c>
      <c r="C5268" s="538" t="s">
        <v>7973</v>
      </c>
      <c r="D5268" s="538" t="s">
        <v>7973</v>
      </c>
      <c r="E5268" s="48" t="s">
        <v>855</v>
      </c>
      <c r="F5268" s="48" t="s">
        <v>360</v>
      </c>
      <c r="G5268" s="546">
        <v>78102201</v>
      </c>
      <c r="H5268" s="229" t="s">
        <v>8080</v>
      </c>
      <c r="I5268" s="331">
        <v>10</v>
      </c>
      <c r="J5268" s="403" t="s">
        <v>33</v>
      </c>
      <c r="K5268" s="47">
        <v>2550050</v>
      </c>
      <c r="L5268" s="44">
        <v>1</v>
      </c>
      <c r="M5268" s="45" t="s">
        <v>765</v>
      </c>
      <c r="N5268" s="145" t="s">
        <v>7914</v>
      </c>
      <c r="O5268" s="540" t="s">
        <v>35</v>
      </c>
      <c r="P5268" s="540" t="s">
        <v>35</v>
      </c>
      <c r="Q5268" s="166" t="s">
        <v>8079</v>
      </c>
    </row>
    <row r="5269" spans="1:17" ht="63.75" x14ac:dyDescent="0.2">
      <c r="A5269" s="537" t="s">
        <v>7916</v>
      </c>
      <c r="B5269" s="153" t="s">
        <v>7917</v>
      </c>
      <c r="C5269" s="538" t="s">
        <v>7973</v>
      </c>
      <c r="D5269" s="538" t="s">
        <v>7973</v>
      </c>
      <c r="E5269" s="48" t="s">
        <v>855</v>
      </c>
      <c r="F5269" s="48" t="s">
        <v>360</v>
      </c>
      <c r="G5269" s="546">
        <v>78102201</v>
      </c>
      <c r="H5269" s="229" t="s">
        <v>8081</v>
      </c>
      <c r="I5269" s="331">
        <v>10</v>
      </c>
      <c r="J5269" s="403" t="s">
        <v>33</v>
      </c>
      <c r="K5269" s="47">
        <v>750000</v>
      </c>
      <c r="L5269" s="44">
        <v>1</v>
      </c>
      <c r="M5269" s="45" t="s">
        <v>765</v>
      </c>
      <c r="N5269" s="145" t="s">
        <v>7914</v>
      </c>
      <c r="O5269" s="540" t="s">
        <v>1239</v>
      </c>
      <c r="P5269" s="540" t="s">
        <v>699</v>
      </c>
      <c r="Q5269" s="166" t="s">
        <v>8079</v>
      </c>
    </row>
    <row r="5270" spans="1:17" ht="63.75" x14ac:dyDescent="0.2">
      <c r="A5270" s="537" t="s">
        <v>7930</v>
      </c>
      <c r="B5270" s="169" t="s">
        <v>7931</v>
      </c>
      <c r="C5270" s="538" t="s">
        <v>8082</v>
      </c>
      <c r="D5270" s="538" t="s">
        <v>8082</v>
      </c>
      <c r="E5270" s="48" t="s">
        <v>855</v>
      </c>
      <c r="F5270" s="48" t="s">
        <v>360</v>
      </c>
      <c r="G5270" s="546">
        <v>78102201</v>
      </c>
      <c r="H5270" s="229" t="s">
        <v>8078</v>
      </c>
      <c r="I5270" s="331">
        <v>10</v>
      </c>
      <c r="J5270" s="403" t="s">
        <v>230</v>
      </c>
      <c r="K5270" s="47">
        <v>2000000</v>
      </c>
      <c r="L5270" s="44">
        <v>1</v>
      </c>
      <c r="M5270" s="45" t="s">
        <v>765</v>
      </c>
      <c r="N5270" s="145" t="s">
        <v>7914</v>
      </c>
      <c r="O5270" s="540" t="s">
        <v>127</v>
      </c>
      <c r="P5270" s="540" t="s">
        <v>127</v>
      </c>
      <c r="Q5270" s="166" t="s">
        <v>8079</v>
      </c>
    </row>
    <row r="5271" spans="1:17" ht="63.75" x14ac:dyDescent="0.2">
      <c r="A5271" s="537" t="s">
        <v>7930</v>
      </c>
      <c r="B5271" s="169" t="s">
        <v>7931</v>
      </c>
      <c r="C5271" s="538" t="s">
        <v>8082</v>
      </c>
      <c r="D5271" s="538" t="s">
        <v>8082</v>
      </c>
      <c r="E5271" s="48" t="s">
        <v>855</v>
      </c>
      <c r="F5271" s="48" t="s">
        <v>360</v>
      </c>
      <c r="G5271" s="546">
        <v>78102201</v>
      </c>
      <c r="H5271" s="229" t="s">
        <v>8080</v>
      </c>
      <c r="I5271" s="331">
        <v>10</v>
      </c>
      <c r="J5271" s="403" t="s">
        <v>33</v>
      </c>
      <c r="K5271" s="47">
        <v>3000000</v>
      </c>
      <c r="L5271" s="44">
        <v>1</v>
      </c>
      <c r="M5271" s="45" t="s">
        <v>765</v>
      </c>
      <c r="N5271" s="145" t="s">
        <v>7914</v>
      </c>
      <c r="O5271" s="540" t="s">
        <v>35</v>
      </c>
      <c r="P5271" s="540" t="s">
        <v>35</v>
      </c>
      <c r="Q5271" s="166" t="s">
        <v>8079</v>
      </c>
    </row>
    <row r="5272" spans="1:17" ht="63.75" x14ac:dyDescent="0.2">
      <c r="A5272" s="537" t="s">
        <v>7930</v>
      </c>
      <c r="B5272" s="169" t="s">
        <v>7931</v>
      </c>
      <c r="C5272" s="538" t="s">
        <v>8082</v>
      </c>
      <c r="D5272" s="538" t="s">
        <v>8082</v>
      </c>
      <c r="E5272" s="48" t="s">
        <v>855</v>
      </c>
      <c r="F5272" s="48" t="s">
        <v>360</v>
      </c>
      <c r="G5272" s="546">
        <v>78102201</v>
      </c>
      <c r="H5272" s="229" t="s">
        <v>8081</v>
      </c>
      <c r="I5272" s="331">
        <v>10</v>
      </c>
      <c r="J5272" s="403" t="s">
        <v>33</v>
      </c>
      <c r="K5272" s="47">
        <v>1000000</v>
      </c>
      <c r="L5272" s="44">
        <v>1</v>
      </c>
      <c r="M5272" s="45" t="s">
        <v>765</v>
      </c>
      <c r="N5272" s="145" t="s">
        <v>7914</v>
      </c>
      <c r="O5272" s="540" t="s">
        <v>1239</v>
      </c>
      <c r="P5272" s="540" t="s">
        <v>699</v>
      </c>
      <c r="Q5272" s="166" t="s">
        <v>8079</v>
      </c>
    </row>
    <row r="5273" spans="1:17" ht="63.75" x14ac:dyDescent="0.2">
      <c r="A5273" s="537" t="s">
        <v>7916</v>
      </c>
      <c r="B5273" s="153" t="s">
        <v>7917</v>
      </c>
      <c r="C5273" s="538" t="s">
        <v>8053</v>
      </c>
      <c r="D5273" s="538" t="s">
        <v>8053</v>
      </c>
      <c r="E5273" s="48" t="s">
        <v>2983</v>
      </c>
      <c r="F5273" s="48" t="s">
        <v>2984</v>
      </c>
      <c r="G5273" s="546">
        <v>83101803</v>
      </c>
      <c r="H5273" s="229" t="s">
        <v>8083</v>
      </c>
      <c r="I5273" s="331">
        <v>10</v>
      </c>
      <c r="J5273" s="403" t="s">
        <v>33</v>
      </c>
      <c r="K5273" s="47">
        <v>1250000000</v>
      </c>
      <c r="L5273" s="44">
        <v>1</v>
      </c>
      <c r="M5273" s="45" t="s">
        <v>765</v>
      </c>
      <c r="N5273" s="145" t="s">
        <v>7914</v>
      </c>
      <c r="O5273" s="540" t="s">
        <v>127</v>
      </c>
      <c r="P5273" s="540" t="s">
        <v>699</v>
      </c>
      <c r="Q5273" s="166" t="s">
        <v>8084</v>
      </c>
    </row>
    <row r="5274" spans="1:17" ht="63.75" x14ac:dyDescent="0.2">
      <c r="A5274" s="537" t="s">
        <v>7930</v>
      </c>
      <c r="B5274" s="169" t="s">
        <v>7931</v>
      </c>
      <c r="C5274" s="538" t="s">
        <v>8058</v>
      </c>
      <c r="D5274" s="538" t="s">
        <v>8058</v>
      </c>
      <c r="E5274" s="48" t="s">
        <v>2983</v>
      </c>
      <c r="F5274" s="48" t="s">
        <v>2984</v>
      </c>
      <c r="G5274" s="546">
        <v>83101803</v>
      </c>
      <c r="H5274" s="229" t="s">
        <v>8083</v>
      </c>
      <c r="I5274" s="331">
        <v>10</v>
      </c>
      <c r="J5274" s="403" t="s">
        <v>33</v>
      </c>
      <c r="K5274" s="47">
        <v>1328000000</v>
      </c>
      <c r="L5274" s="44">
        <v>1</v>
      </c>
      <c r="M5274" s="45" t="s">
        <v>765</v>
      </c>
      <c r="N5274" s="145" t="s">
        <v>7914</v>
      </c>
      <c r="O5274" s="540" t="s">
        <v>127</v>
      </c>
      <c r="P5274" s="540" t="s">
        <v>699</v>
      </c>
      <c r="Q5274" s="166" t="s">
        <v>8084</v>
      </c>
    </row>
    <row r="5275" spans="1:17" ht="63.75" x14ac:dyDescent="0.2">
      <c r="A5275" s="537" t="s">
        <v>7984</v>
      </c>
      <c r="B5275" s="169" t="s">
        <v>7985</v>
      </c>
      <c r="C5275" s="538" t="s">
        <v>8085</v>
      </c>
      <c r="D5275" s="538" t="s">
        <v>8085</v>
      </c>
      <c r="E5275" s="48" t="s">
        <v>2983</v>
      </c>
      <c r="F5275" s="48" t="s">
        <v>2984</v>
      </c>
      <c r="G5275" s="546">
        <v>83101803</v>
      </c>
      <c r="H5275" s="229" t="s">
        <v>8083</v>
      </c>
      <c r="I5275" s="331">
        <v>10</v>
      </c>
      <c r="J5275" s="403" t="s">
        <v>33</v>
      </c>
      <c r="K5275" s="47">
        <v>135000000</v>
      </c>
      <c r="L5275" s="44">
        <v>1</v>
      </c>
      <c r="M5275" s="45" t="s">
        <v>765</v>
      </c>
      <c r="N5275" s="145" t="s">
        <v>7914</v>
      </c>
      <c r="O5275" s="540" t="s">
        <v>127</v>
      </c>
      <c r="P5275" s="540" t="s">
        <v>699</v>
      </c>
      <c r="Q5275" s="166" t="s">
        <v>8084</v>
      </c>
    </row>
    <row r="5276" spans="1:17" ht="63.75" x14ac:dyDescent="0.2">
      <c r="A5276" s="537" t="s">
        <v>8072</v>
      </c>
      <c r="B5276" s="169" t="s">
        <v>8073</v>
      </c>
      <c r="C5276" s="538" t="s">
        <v>8074</v>
      </c>
      <c r="D5276" s="538" t="s">
        <v>8074</v>
      </c>
      <c r="E5276" s="48" t="s">
        <v>2983</v>
      </c>
      <c r="F5276" s="48" t="s">
        <v>2984</v>
      </c>
      <c r="G5276" s="546">
        <v>83101803</v>
      </c>
      <c r="H5276" s="229" t="s">
        <v>8083</v>
      </c>
      <c r="I5276" s="331">
        <v>10</v>
      </c>
      <c r="J5276" s="403" t="s">
        <v>33</v>
      </c>
      <c r="K5276" s="47">
        <v>50000000</v>
      </c>
      <c r="L5276" s="44">
        <v>1</v>
      </c>
      <c r="M5276" s="45" t="s">
        <v>765</v>
      </c>
      <c r="N5276" s="145" t="s">
        <v>7914</v>
      </c>
      <c r="O5276" s="540" t="s">
        <v>127</v>
      </c>
      <c r="P5276" s="540" t="s">
        <v>699</v>
      </c>
      <c r="Q5276" s="166" t="s">
        <v>8084</v>
      </c>
    </row>
    <row r="5277" spans="1:17" ht="63.75" x14ac:dyDescent="0.2">
      <c r="A5277" s="537" t="s">
        <v>7978</v>
      </c>
      <c r="B5277" s="169" t="s">
        <v>7979</v>
      </c>
      <c r="C5277" s="538" t="s">
        <v>7980</v>
      </c>
      <c r="D5277" s="538" t="s">
        <v>7980</v>
      </c>
      <c r="E5277" s="48" t="s">
        <v>2983</v>
      </c>
      <c r="F5277" s="48" t="s">
        <v>2984</v>
      </c>
      <c r="G5277" s="546">
        <v>83101803</v>
      </c>
      <c r="H5277" s="229" t="s">
        <v>8083</v>
      </c>
      <c r="I5277" s="331">
        <v>10</v>
      </c>
      <c r="J5277" s="403" t="s">
        <v>33</v>
      </c>
      <c r="K5277" s="47">
        <v>90000000</v>
      </c>
      <c r="L5277" s="44">
        <v>1</v>
      </c>
      <c r="M5277" s="45" t="s">
        <v>765</v>
      </c>
      <c r="N5277" s="145" t="s">
        <v>7914</v>
      </c>
      <c r="O5277" s="540" t="s">
        <v>127</v>
      </c>
      <c r="P5277" s="540" t="s">
        <v>699</v>
      </c>
      <c r="Q5277" s="166" t="s">
        <v>8084</v>
      </c>
    </row>
    <row r="5278" spans="1:17" ht="63.75" x14ac:dyDescent="0.2">
      <c r="A5278" s="537" t="s">
        <v>7987</v>
      </c>
      <c r="B5278" s="169" t="s">
        <v>7988</v>
      </c>
      <c r="C5278" s="538" t="s">
        <v>7989</v>
      </c>
      <c r="D5278" s="538" t="s">
        <v>7989</v>
      </c>
      <c r="E5278" s="48" t="s">
        <v>2983</v>
      </c>
      <c r="F5278" s="48" t="s">
        <v>2984</v>
      </c>
      <c r="G5278" s="546">
        <v>83101803</v>
      </c>
      <c r="H5278" s="229" t="s">
        <v>8083</v>
      </c>
      <c r="I5278" s="331">
        <v>10</v>
      </c>
      <c r="J5278" s="403" t="s">
        <v>33</v>
      </c>
      <c r="K5278" s="47">
        <v>280000000</v>
      </c>
      <c r="L5278" s="44">
        <v>1</v>
      </c>
      <c r="M5278" s="45" t="s">
        <v>765</v>
      </c>
      <c r="N5278" s="145" t="s">
        <v>7914</v>
      </c>
      <c r="O5278" s="540" t="s">
        <v>127</v>
      </c>
      <c r="P5278" s="540" t="s">
        <v>699</v>
      </c>
      <c r="Q5278" s="166" t="s">
        <v>8084</v>
      </c>
    </row>
    <row r="5279" spans="1:17" ht="63.75" x14ac:dyDescent="0.2">
      <c r="A5279" s="537" t="s">
        <v>7984</v>
      </c>
      <c r="B5279" s="169" t="s">
        <v>7985</v>
      </c>
      <c r="C5279" s="538" t="s">
        <v>8085</v>
      </c>
      <c r="D5279" s="538" t="s">
        <v>8085</v>
      </c>
      <c r="E5279" s="48" t="s">
        <v>3174</v>
      </c>
      <c r="F5279" s="48" t="s">
        <v>3175</v>
      </c>
      <c r="G5279" s="546">
        <v>83101501</v>
      </c>
      <c r="H5279" s="229" t="s">
        <v>8086</v>
      </c>
      <c r="I5279" s="331">
        <v>10</v>
      </c>
      <c r="J5279" s="403" t="s">
        <v>33</v>
      </c>
      <c r="K5279" s="47">
        <v>62500000</v>
      </c>
      <c r="L5279" s="44">
        <v>1</v>
      </c>
      <c r="M5279" s="45" t="s">
        <v>765</v>
      </c>
      <c r="N5279" s="145" t="s">
        <v>7914</v>
      </c>
      <c r="O5279" s="540" t="s">
        <v>127</v>
      </c>
      <c r="P5279" s="540" t="s">
        <v>699</v>
      </c>
      <c r="Q5279" s="166" t="s">
        <v>8084</v>
      </c>
    </row>
    <row r="5280" spans="1:17" ht="63.75" x14ac:dyDescent="0.2">
      <c r="A5280" s="537" t="s">
        <v>7982</v>
      </c>
      <c r="B5280" s="169" t="s">
        <v>4565</v>
      </c>
      <c r="C5280" s="538" t="s">
        <v>7983</v>
      </c>
      <c r="D5280" s="538" t="s">
        <v>7983</v>
      </c>
      <c r="E5280" s="48" t="s">
        <v>2983</v>
      </c>
      <c r="F5280" s="48" t="s">
        <v>2984</v>
      </c>
      <c r="G5280" s="546">
        <v>83101803</v>
      </c>
      <c r="H5280" s="229" t="s">
        <v>8083</v>
      </c>
      <c r="I5280" s="331">
        <v>10</v>
      </c>
      <c r="J5280" s="403" t="s">
        <v>33</v>
      </c>
      <c r="K5280" s="47">
        <v>55000000</v>
      </c>
      <c r="L5280" s="44">
        <v>1</v>
      </c>
      <c r="M5280" s="45" t="s">
        <v>765</v>
      </c>
      <c r="N5280" s="145" t="s">
        <v>7914</v>
      </c>
      <c r="O5280" s="540" t="s">
        <v>127</v>
      </c>
      <c r="P5280" s="540" t="s">
        <v>699</v>
      </c>
      <c r="Q5280" s="166" t="s">
        <v>8084</v>
      </c>
    </row>
    <row r="5281" spans="1:21" ht="63.75" x14ac:dyDescent="0.2">
      <c r="A5281" s="537" t="s">
        <v>7982</v>
      </c>
      <c r="B5281" s="169" t="s">
        <v>4565</v>
      </c>
      <c r="C5281" s="538" t="s">
        <v>7983</v>
      </c>
      <c r="D5281" s="538" t="s">
        <v>7983</v>
      </c>
      <c r="E5281" s="48" t="s">
        <v>2983</v>
      </c>
      <c r="F5281" s="48" t="s">
        <v>2984</v>
      </c>
      <c r="G5281" s="546">
        <v>83101803</v>
      </c>
      <c r="H5281" s="229" t="s">
        <v>8086</v>
      </c>
      <c r="I5281" s="331">
        <v>10</v>
      </c>
      <c r="J5281" s="403" t="s">
        <v>33</v>
      </c>
      <c r="K5281" s="47">
        <v>7000000</v>
      </c>
      <c r="L5281" s="44">
        <v>1</v>
      </c>
      <c r="M5281" s="45" t="s">
        <v>765</v>
      </c>
      <c r="N5281" s="145" t="s">
        <v>7914</v>
      </c>
      <c r="O5281" s="540" t="s">
        <v>127</v>
      </c>
      <c r="P5281" s="540" t="s">
        <v>699</v>
      </c>
      <c r="Q5281" s="166" t="s">
        <v>8084</v>
      </c>
    </row>
    <row r="5282" spans="1:21" ht="63.75" x14ac:dyDescent="0.2">
      <c r="A5282" s="537" t="s">
        <v>7916</v>
      </c>
      <c r="B5282" s="153" t="s">
        <v>7917</v>
      </c>
      <c r="C5282" s="538" t="s">
        <v>8053</v>
      </c>
      <c r="D5282" s="538" t="s">
        <v>8053</v>
      </c>
      <c r="E5282" s="48" t="s">
        <v>3174</v>
      </c>
      <c r="F5282" s="48" t="s">
        <v>3175</v>
      </c>
      <c r="G5282" s="546">
        <v>83101501</v>
      </c>
      <c r="H5282" s="229" t="s">
        <v>8086</v>
      </c>
      <c r="I5282" s="331">
        <v>10</v>
      </c>
      <c r="J5282" s="403" t="s">
        <v>33</v>
      </c>
      <c r="K5282" s="47">
        <v>194000000</v>
      </c>
      <c r="L5282" s="44">
        <v>1</v>
      </c>
      <c r="M5282" s="45" t="s">
        <v>765</v>
      </c>
      <c r="N5282" s="145" t="s">
        <v>7914</v>
      </c>
      <c r="O5282" s="540" t="s">
        <v>127</v>
      </c>
      <c r="P5282" s="540" t="s">
        <v>699</v>
      </c>
      <c r="Q5282" s="166" t="s">
        <v>8084</v>
      </c>
    </row>
    <row r="5283" spans="1:21" ht="63.75" x14ac:dyDescent="0.2">
      <c r="A5283" s="537" t="s">
        <v>7930</v>
      </c>
      <c r="B5283" s="169" t="s">
        <v>7931</v>
      </c>
      <c r="C5283" s="538" t="s">
        <v>8058</v>
      </c>
      <c r="D5283" s="538" t="s">
        <v>8058</v>
      </c>
      <c r="E5283" s="48" t="s">
        <v>3174</v>
      </c>
      <c r="F5283" s="48" t="s">
        <v>3175</v>
      </c>
      <c r="G5283" s="546">
        <v>83101501</v>
      </c>
      <c r="H5283" s="229" t="s">
        <v>8086</v>
      </c>
      <c r="I5283" s="331">
        <v>10</v>
      </c>
      <c r="J5283" s="403" t="s">
        <v>33</v>
      </c>
      <c r="K5283" s="47">
        <v>80000000</v>
      </c>
      <c r="L5283" s="44">
        <v>1</v>
      </c>
      <c r="M5283" s="45" t="s">
        <v>765</v>
      </c>
      <c r="N5283" s="145" t="s">
        <v>7914</v>
      </c>
      <c r="O5283" s="540" t="s">
        <v>127</v>
      </c>
      <c r="P5283" s="540" t="s">
        <v>699</v>
      </c>
      <c r="Q5283" s="166" t="s">
        <v>8084</v>
      </c>
    </row>
    <row r="5284" spans="1:21" ht="63.75" x14ac:dyDescent="0.2">
      <c r="A5284" s="537" t="s">
        <v>7984</v>
      </c>
      <c r="B5284" s="169" t="s">
        <v>7985</v>
      </c>
      <c r="C5284" s="538" t="s">
        <v>7986</v>
      </c>
      <c r="D5284" s="538" t="s">
        <v>7986</v>
      </c>
      <c r="E5284" s="48" t="s">
        <v>3174</v>
      </c>
      <c r="F5284" s="48" t="s">
        <v>3175</v>
      </c>
      <c r="G5284" s="546">
        <v>83101803</v>
      </c>
      <c r="H5284" s="229" t="s">
        <v>8087</v>
      </c>
      <c r="I5284" s="331">
        <v>10</v>
      </c>
      <c r="J5284" s="403" t="s">
        <v>33</v>
      </c>
      <c r="K5284" s="47">
        <v>22500000</v>
      </c>
      <c r="L5284" s="44">
        <v>1</v>
      </c>
      <c r="M5284" s="45" t="s">
        <v>765</v>
      </c>
      <c r="N5284" s="145" t="s">
        <v>7914</v>
      </c>
      <c r="O5284" s="540" t="s">
        <v>127</v>
      </c>
      <c r="P5284" s="540" t="s">
        <v>699</v>
      </c>
      <c r="Q5284" s="166" t="s">
        <v>8084</v>
      </c>
    </row>
    <row r="5285" spans="1:21" ht="63.75" x14ac:dyDescent="0.2">
      <c r="A5285" s="537" t="s">
        <v>7978</v>
      </c>
      <c r="B5285" s="169" t="s">
        <v>7979</v>
      </c>
      <c r="C5285" s="538" t="s">
        <v>7980</v>
      </c>
      <c r="D5285" s="538" t="s">
        <v>7980</v>
      </c>
      <c r="E5285" s="48" t="s">
        <v>3174</v>
      </c>
      <c r="F5285" s="48" t="s">
        <v>3175</v>
      </c>
      <c r="G5285" s="546">
        <v>83101501</v>
      </c>
      <c r="H5285" s="229" t="s">
        <v>8086</v>
      </c>
      <c r="I5285" s="331">
        <v>10</v>
      </c>
      <c r="J5285" s="403" t="s">
        <v>33</v>
      </c>
      <c r="K5285" s="47">
        <v>15600000</v>
      </c>
      <c r="L5285" s="44">
        <v>1</v>
      </c>
      <c r="M5285" s="45" t="s">
        <v>765</v>
      </c>
      <c r="N5285" s="145" t="s">
        <v>7914</v>
      </c>
      <c r="O5285" s="540" t="s">
        <v>127</v>
      </c>
      <c r="P5285" s="540" t="s">
        <v>699</v>
      </c>
      <c r="Q5285" s="166" t="s">
        <v>8084</v>
      </c>
    </row>
    <row r="5286" spans="1:21" ht="63.75" x14ac:dyDescent="0.2">
      <c r="A5286" s="537" t="s">
        <v>7916</v>
      </c>
      <c r="B5286" s="153" t="s">
        <v>7917</v>
      </c>
      <c r="C5286" s="538" t="s">
        <v>7990</v>
      </c>
      <c r="D5286" s="538" t="s">
        <v>7990</v>
      </c>
      <c r="E5286" s="48" t="s">
        <v>8088</v>
      </c>
      <c r="F5286" s="48" t="s">
        <v>8089</v>
      </c>
      <c r="G5286" s="546">
        <v>84131603</v>
      </c>
      <c r="H5286" s="229" t="s">
        <v>8090</v>
      </c>
      <c r="I5286" s="331">
        <v>10</v>
      </c>
      <c r="J5286" s="403" t="s">
        <v>230</v>
      </c>
      <c r="K5286" s="47">
        <v>165000000</v>
      </c>
      <c r="L5286" s="44">
        <v>1</v>
      </c>
      <c r="M5286" s="45" t="s">
        <v>765</v>
      </c>
      <c r="N5286" s="145" t="s">
        <v>7914</v>
      </c>
      <c r="O5286" s="540" t="s">
        <v>127</v>
      </c>
      <c r="P5286" s="540" t="s">
        <v>127</v>
      </c>
      <c r="Q5286" s="166" t="s">
        <v>429</v>
      </c>
    </row>
    <row r="5287" spans="1:21" ht="63.75" x14ac:dyDescent="0.2">
      <c r="A5287" s="537" t="s">
        <v>7916</v>
      </c>
      <c r="B5287" s="153" t="s">
        <v>7917</v>
      </c>
      <c r="C5287" s="538" t="s">
        <v>7990</v>
      </c>
      <c r="D5287" s="538" t="s">
        <v>7990</v>
      </c>
      <c r="E5287" s="48" t="s">
        <v>8088</v>
      </c>
      <c r="F5287" s="48" t="s">
        <v>8089</v>
      </c>
      <c r="G5287" s="546">
        <v>84131603</v>
      </c>
      <c r="H5287" s="229" t="s">
        <v>8091</v>
      </c>
      <c r="I5287" s="331">
        <v>10</v>
      </c>
      <c r="J5287" s="403" t="s">
        <v>33</v>
      </c>
      <c r="K5287" s="47">
        <v>62884900</v>
      </c>
      <c r="L5287" s="44">
        <v>1</v>
      </c>
      <c r="M5287" s="45" t="s">
        <v>805</v>
      </c>
      <c r="N5287" s="145" t="s">
        <v>7914</v>
      </c>
      <c r="O5287" s="540" t="s">
        <v>901</v>
      </c>
      <c r="P5287" s="540" t="s">
        <v>901</v>
      </c>
      <c r="Q5287" s="166" t="s">
        <v>429</v>
      </c>
    </row>
    <row r="5288" spans="1:21" ht="63.75" x14ac:dyDescent="0.2">
      <c r="A5288" s="537" t="s">
        <v>7930</v>
      </c>
      <c r="B5288" s="169" t="s">
        <v>7931</v>
      </c>
      <c r="C5288" s="538" t="s">
        <v>7993</v>
      </c>
      <c r="D5288" s="538" t="s">
        <v>7993</v>
      </c>
      <c r="E5288" s="48" t="s">
        <v>8088</v>
      </c>
      <c r="F5288" s="48" t="s">
        <v>8089</v>
      </c>
      <c r="G5288" s="546">
        <v>84131603</v>
      </c>
      <c r="H5288" s="229" t="s">
        <v>8090</v>
      </c>
      <c r="I5288" s="331">
        <v>10</v>
      </c>
      <c r="J5288" s="403" t="s">
        <v>230</v>
      </c>
      <c r="K5288" s="47">
        <v>276000000</v>
      </c>
      <c r="L5288" s="44">
        <v>1</v>
      </c>
      <c r="M5288" s="45" t="s">
        <v>805</v>
      </c>
      <c r="N5288" s="145" t="s">
        <v>7914</v>
      </c>
      <c r="O5288" s="540" t="s">
        <v>127</v>
      </c>
      <c r="P5288" s="540" t="s">
        <v>127</v>
      </c>
      <c r="Q5288" s="166" t="s">
        <v>429</v>
      </c>
    </row>
    <row r="5289" spans="1:21" ht="63.75" x14ac:dyDescent="0.2">
      <c r="A5289" s="537" t="s">
        <v>7930</v>
      </c>
      <c r="B5289" s="169" t="s">
        <v>7931</v>
      </c>
      <c r="C5289" s="538" t="s">
        <v>7993</v>
      </c>
      <c r="D5289" s="538" t="s">
        <v>7993</v>
      </c>
      <c r="E5289" s="48" t="s">
        <v>8088</v>
      </c>
      <c r="F5289" s="48" t="s">
        <v>8089</v>
      </c>
      <c r="G5289" s="546">
        <v>84131603</v>
      </c>
      <c r="H5289" s="229" t="s">
        <v>8092</v>
      </c>
      <c r="I5289" s="331">
        <v>10</v>
      </c>
      <c r="J5289" s="403" t="s">
        <v>33</v>
      </c>
      <c r="K5289" s="47">
        <v>118766000</v>
      </c>
      <c r="L5289" s="44">
        <v>1</v>
      </c>
      <c r="M5289" s="45" t="s">
        <v>805</v>
      </c>
      <c r="N5289" s="145" t="s">
        <v>7914</v>
      </c>
      <c r="O5289" s="540" t="s">
        <v>901</v>
      </c>
      <c r="P5289" s="540" t="s">
        <v>901</v>
      </c>
      <c r="Q5289" s="166" t="s">
        <v>429</v>
      </c>
    </row>
    <row r="5290" spans="1:21" ht="63.75" x14ac:dyDescent="0.2">
      <c r="A5290" s="537" t="s">
        <v>7916</v>
      </c>
      <c r="B5290" s="153" t="s">
        <v>7917</v>
      </c>
      <c r="C5290" s="538" t="s">
        <v>7990</v>
      </c>
      <c r="D5290" s="538" t="s">
        <v>7990</v>
      </c>
      <c r="E5290" s="48" t="s">
        <v>8088</v>
      </c>
      <c r="F5290" s="48" t="s">
        <v>8089</v>
      </c>
      <c r="G5290" s="546">
        <v>84131603</v>
      </c>
      <c r="H5290" s="229" t="s">
        <v>8093</v>
      </c>
      <c r="I5290" s="331">
        <v>10</v>
      </c>
      <c r="J5290" s="403" t="s">
        <v>33</v>
      </c>
      <c r="K5290" s="47">
        <v>198045100</v>
      </c>
      <c r="L5290" s="44">
        <v>1</v>
      </c>
      <c r="M5290" s="45" t="s">
        <v>805</v>
      </c>
      <c r="N5290" s="145" t="s">
        <v>7914</v>
      </c>
      <c r="O5290" s="540" t="s">
        <v>2761</v>
      </c>
      <c r="P5290" s="540" t="s">
        <v>699</v>
      </c>
      <c r="Q5290" s="166" t="s">
        <v>429</v>
      </c>
    </row>
    <row r="5291" spans="1:21" ht="63.75" x14ac:dyDescent="0.2">
      <c r="A5291" s="537" t="s">
        <v>7930</v>
      </c>
      <c r="B5291" s="169" t="s">
        <v>7931</v>
      </c>
      <c r="C5291" s="538" t="s">
        <v>7993</v>
      </c>
      <c r="D5291" s="538" t="s">
        <v>7993</v>
      </c>
      <c r="E5291" s="48" t="s">
        <v>8088</v>
      </c>
      <c r="F5291" s="48" t="s">
        <v>8089</v>
      </c>
      <c r="G5291" s="546">
        <v>84131603</v>
      </c>
      <c r="H5291" s="229" t="s">
        <v>8094</v>
      </c>
      <c r="I5291" s="331">
        <v>10</v>
      </c>
      <c r="J5291" s="403" t="s">
        <v>33</v>
      </c>
      <c r="K5291" s="47">
        <v>100434000</v>
      </c>
      <c r="L5291" s="44">
        <v>1</v>
      </c>
      <c r="M5291" s="45" t="s">
        <v>805</v>
      </c>
      <c r="N5291" s="145" t="s">
        <v>7914</v>
      </c>
      <c r="O5291" s="540" t="s">
        <v>2761</v>
      </c>
      <c r="P5291" s="540" t="s">
        <v>699</v>
      </c>
      <c r="Q5291" s="166" t="s">
        <v>429</v>
      </c>
    </row>
    <row r="5292" spans="1:21" s="117" customFormat="1" ht="63.75" x14ac:dyDescent="0.2">
      <c r="A5292" s="537" t="s">
        <v>7930</v>
      </c>
      <c r="B5292" s="169" t="s">
        <v>7931</v>
      </c>
      <c r="C5292" s="538" t="s">
        <v>8058</v>
      </c>
      <c r="D5292" s="538" t="s">
        <v>8058</v>
      </c>
      <c r="E5292" s="48" t="s">
        <v>8095</v>
      </c>
      <c r="F5292" s="48" t="s">
        <v>8096</v>
      </c>
      <c r="G5292" s="546">
        <v>80131500</v>
      </c>
      <c r="H5292" s="229" t="s">
        <v>8097</v>
      </c>
      <c r="I5292" s="331">
        <v>10</v>
      </c>
      <c r="J5292" s="403" t="s">
        <v>230</v>
      </c>
      <c r="K5292" s="47">
        <v>12500000</v>
      </c>
      <c r="L5292" s="44">
        <v>1</v>
      </c>
      <c r="M5292" s="45" t="s">
        <v>765</v>
      </c>
      <c r="N5292" s="145" t="s">
        <v>7914</v>
      </c>
      <c r="O5292" s="540" t="s">
        <v>127</v>
      </c>
      <c r="P5292" s="540" t="s">
        <v>127</v>
      </c>
      <c r="Q5292" s="166" t="s">
        <v>1001</v>
      </c>
    </row>
    <row r="5293" spans="1:21" s="117" customFormat="1" ht="63.75" x14ac:dyDescent="0.2">
      <c r="A5293" s="537" t="s">
        <v>7930</v>
      </c>
      <c r="B5293" s="169" t="s">
        <v>7931</v>
      </c>
      <c r="C5293" s="538" t="s">
        <v>8058</v>
      </c>
      <c r="D5293" s="538" t="s">
        <v>8058</v>
      </c>
      <c r="E5293" s="48" t="s">
        <v>8095</v>
      </c>
      <c r="F5293" s="48" t="s">
        <v>8096</v>
      </c>
      <c r="G5293" s="546">
        <v>80131500</v>
      </c>
      <c r="H5293" s="229" t="s">
        <v>8098</v>
      </c>
      <c r="I5293" s="331">
        <v>10</v>
      </c>
      <c r="J5293" s="403" t="s">
        <v>33</v>
      </c>
      <c r="K5293" s="47">
        <v>6300000</v>
      </c>
      <c r="L5293" s="44">
        <v>1</v>
      </c>
      <c r="M5293" s="45" t="s">
        <v>765</v>
      </c>
      <c r="N5293" s="145" t="s">
        <v>7914</v>
      </c>
      <c r="O5293" s="540" t="s">
        <v>79</v>
      </c>
      <c r="P5293" s="540" t="s">
        <v>80</v>
      </c>
      <c r="Q5293" s="166" t="s">
        <v>1001</v>
      </c>
    </row>
    <row r="5294" spans="1:21" s="117" customFormat="1" ht="63.75" x14ac:dyDescent="0.2">
      <c r="A5294" s="537" t="s">
        <v>7930</v>
      </c>
      <c r="B5294" s="169" t="s">
        <v>7931</v>
      </c>
      <c r="C5294" s="538" t="s">
        <v>8058</v>
      </c>
      <c r="D5294" s="538" t="s">
        <v>8058</v>
      </c>
      <c r="E5294" s="48" t="s">
        <v>8095</v>
      </c>
      <c r="F5294" s="48" t="s">
        <v>8096</v>
      </c>
      <c r="G5294" s="546">
        <v>80131500</v>
      </c>
      <c r="H5294" s="229" t="s">
        <v>8099</v>
      </c>
      <c r="I5294" s="331">
        <v>10</v>
      </c>
      <c r="J5294" s="403" t="s">
        <v>33</v>
      </c>
      <c r="K5294" s="47">
        <v>19980000</v>
      </c>
      <c r="L5294" s="44">
        <v>1</v>
      </c>
      <c r="M5294" s="45" t="s">
        <v>765</v>
      </c>
      <c r="N5294" s="145" t="s">
        <v>7914</v>
      </c>
      <c r="O5294" s="543" t="s">
        <v>127</v>
      </c>
      <c r="P5294" s="543" t="s">
        <v>68</v>
      </c>
      <c r="Q5294" s="158" t="s">
        <v>1001</v>
      </c>
      <c r="U5294" s="118"/>
    </row>
    <row r="5295" spans="1:21" s="117" customFormat="1" ht="63.75" x14ac:dyDescent="0.2">
      <c r="A5295" s="537" t="s">
        <v>7930</v>
      </c>
      <c r="B5295" s="169" t="s">
        <v>7931</v>
      </c>
      <c r="C5295" s="538" t="s">
        <v>8058</v>
      </c>
      <c r="D5295" s="538" t="s">
        <v>8058</v>
      </c>
      <c r="E5295" s="48" t="s">
        <v>8095</v>
      </c>
      <c r="F5295" s="48" t="s">
        <v>8096</v>
      </c>
      <c r="G5295" s="546">
        <v>80131500</v>
      </c>
      <c r="H5295" s="229" t="s">
        <v>8100</v>
      </c>
      <c r="I5295" s="331">
        <v>10</v>
      </c>
      <c r="J5295" s="403" t="s">
        <v>33</v>
      </c>
      <c r="K5295" s="47">
        <v>28640000</v>
      </c>
      <c r="L5295" s="44">
        <v>1</v>
      </c>
      <c r="M5295" s="45" t="s">
        <v>765</v>
      </c>
      <c r="N5295" s="145" t="s">
        <v>7914</v>
      </c>
      <c r="O5295" s="540" t="s">
        <v>127</v>
      </c>
      <c r="P5295" s="540" t="s">
        <v>68</v>
      </c>
      <c r="Q5295" s="166" t="s">
        <v>1001</v>
      </c>
    </row>
    <row r="5296" spans="1:21" s="117" customFormat="1" ht="63.75" x14ac:dyDescent="0.2">
      <c r="A5296" s="537" t="s">
        <v>7930</v>
      </c>
      <c r="B5296" s="169" t="s">
        <v>7931</v>
      </c>
      <c r="C5296" s="538" t="s">
        <v>8058</v>
      </c>
      <c r="D5296" s="538" t="s">
        <v>8058</v>
      </c>
      <c r="E5296" s="48" t="s">
        <v>8095</v>
      </c>
      <c r="F5296" s="48" t="s">
        <v>8096</v>
      </c>
      <c r="G5296" s="546">
        <v>80131500</v>
      </c>
      <c r="H5296" s="229" t="s">
        <v>8101</v>
      </c>
      <c r="I5296" s="331">
        <v>10</v>
      </c>
      <c r="J5296" s="403" t="s">
        <v>33</v>
      </c>
      <c r="K5296" s="47">
        <v>6200000</v>
      </c>
      <c r="L5296" s="44">
        <v>1</v>
      </c>
      <c r="M5296" s="45" t="s">
        <v>765</v>
      </c>
      <c r="N5296" s="145" t="s">
        <v>7914</v>
      </c>
      <c r="O5296" s="540" t="s">
        <v>2761</v>
      </c>
      <c r="P5296" s="540" t="s">
        <v>699</v>
      </c>
      <c r="Q5296" s="166" t="s">
        <v>1001</v>
      </c>
    </row>
    <row r="5297" spans="1:19" ht="63.75" x14ac:dyDescent="0.2">
      <c r="A5297" s="537" t="s">
        <v>7916</v>
      </c>
      <c r="B5297" s="153" t="s">
        <v>7917</v>
      </c>
      <c r="C5297" s="538" t="s">
        <v>7918</v>
      </c>
      <c r="D5297" s="538" t="s">
        <v>7918</v>
      </c>
      <c r="E5297" s="48" t="s">
        <v>3000</v>
      </c>
      <c r="F5297" s="48" t="s">
        <v>5765</v>
      </c>
      <c r="G5297" s="542">
        <v>77101505</v>
      </c>
      <c r="H5297" s="229" t="s">
        <v>8102</v>
      </c>
      <c r="I5297" s="331">
        <v>10</v>
      </c>
      <c r="J5297" s="403" t="s">
        <v>33</v>
      </c>
      <c r="K5297" s="47">
        <v>6000000</v>
      </c>
      <c r="L5297" s="44">
        <v>1</v>
      </c>
      <c r="M5297" s="45" t="s">
        <v>765</v>
      </c>
      <c r="N5297" s="145" t="s">
        <v>7914</v>
      </c>
      <c r="O5297" s="540" t="s">
        <v>127</v>
      </c>
      <c r="P5297" s="540" t="s">
        <v>68</v>
      </c>
      <c r="Q5297" s="166" t="s">
        <v>497</v>
      </c>
    </row>
    <row r="5298" spans="1:19" ht="63.75" x14ac:dyDescent="0.2">
      <c r="A5298" s="537" t="s">
        <v>7909</v>
      </c>
      <c r="B5298" s="169" t="s">
        <v>484</v>
      </c>
      <c r="C5298" s="538" t="s">
        <v>7910</v>
      </c>
      <c r="D5298" s="538" t="s">
        <v>7910</v>
      </c>
      <c r="E5298" s="48" t="s">
        <v>3000</v>
      </c>
      <c r="F5298" s="48" t="s">
        <v>5765</v>
      </c>
      <c r="G5298" s="542">
        <v>80111701</v>
      </c>
      <c r="H5298" s="229" t="s">
        <v>8103</v>
      </c>
      <c r="I5298" s="331">
        <v>16</v>
      </c>
      <c r="J5298" s="403" t="s">
        <v>33</v>
      </c>
      <c r="K5298" s="47">
        <v>36532470</v>
      </c>
      <c r="L5298" s="44">
        <v>1</v>
      </c>
      <c r="M5298" s="45" t="s">
        <v>765</v>
      </c>
      <c r="N5298" s="145" t="s">
        <v>7914</v>
      </c>
      <c r="O5298" s="540" t="s">
        <v>67</v>
      </c>
      <c r="P5298" s="540" t="s">
        <v>67</v>
      </c>
      <c r="Q5298" s="166" t="s">
        <v>1001</v>
      </c>
    </row>
    <row r="5299" spans="1:19" ht="63.75" x14ac:dyDescent="0.2">
      <c r="A5299" s="537" t="s">
        <v>7909</v>
      </c>
      <c r="B5299" s="169" t="s">
        <v>484</v>
      </c>
      <c r="C5299" s="538" t="s">
        <v>7910</v>
      </c>
      <c r="D5299" s="538" t="s">
        <v>7910</v>
      </c>
      <c r="E5299" s="48" t="s">
        <v>3000</v>
      </c>
      <c r="F5299" s="48" t="s">
        <v>5765</v>
      </c>
      <c r="G5299" s="542">
        <v>80111701</v>
      </c>
      <c r="H5299" s="229" t="s">
        <v>8103</v>
      </c>
      <c r="I5299" s="331">
        <v>16</v>
      </c>
      <c r="J5299" s="403" t="s">
        <v>33</v>
      </c>
      <c r="K5299" s="47">
        <v>36532470</v>
      </c>
      <c r="L5299" s="44">
        <v>1</v>
      </c>
      <c r="M5299" s="45" t="s">
        <v>765</v>
      </c>
      <c r="N5299" s="145" t="s">
        <v>7914</v>
      </c>
      <c r="O5299" s="540" t="s">
        <v>67</v>
      </c>
      <c r="P5299" s="540" t="s">
        <v>67</v>
      </c>
      <c r="Q5299" s="166" t="s">
        <v>1001</v>
      </c>
    </row>
    <row r="5300" spans="1:19" ht="63.75" x14ac:dyDescent="0.2">
      <c r="A5300" s="537" t="s">
        <v>7909</v>
      </c>
      <c r="B5300" s="169" t="s">
        <v>484</v>
      </c>
      <c r="C5300" s="538" t="s">
        <v>8104</v>
      </c>
      <c r="D5300" s="538" t="s">
        <v>8104</v>
      </c>
      <c r="E5300" s="48" t="s">
        <v>3000</v>
      </c>
      <c r="F5300" s="48" t="s">
        <v>5765</v>
      </c>
      <c r="G5300" s="542">
        <v>80111701</v>
      </c>
      <c r="H5300" s="229" t="s">
        <v>8103</v>
      </c>
      <c r="I5300" s="331">
        <v>16</v>
      </c>
      <c r="J5300" s="403" t="s">
        <v>33</v>
      </c>
      <c r="K5300" s="47">
        <v>129525060</v>
      </c>
      <c r="L5300" s="44">
        <v>1</v>
      </c>
      <c r="M5300" s="45" t="s">
        <v>765</v>
      </c>
      <c r="N5300" s="145" t="s">
        <v>7914</v>
      </c>
      <c r="O5300" s="540" t="s">
        <v>67</v>
      </c>
      <c r="P5300" s="540" t="s">
        <v>67</v>
      </c>
      <c r="Q5300" s="166" t="s">
        <v>1001</v>
      </c>
    </row>
    <row r="5301" spans="1:19" ht="63.75" x14ac:dyDescent="0.2">
      <c r="A5301" s="537" t="s">
        <v>7978</v>
      </c>
      <c r="B5301" s="169" t="s">
        <v>7979</v>
      </c>
      <c r="C5301" s="538" t="s">
        <v>7980</v>
      </c>
      <c r="D5301" s="538" t="s">
        <v>7980</v>
      </c>
      <c r="E5301" s="48" t="s">
        <v>3000</v>
      </c>
      <c r="F5301" s="48" t="s">
        <v>5765</v>
      </c>
      <c r="G5301" s="542">
        <v>77101505</v>
      </c>
      <c r="H5301" s="229" t="s">
        <v>8102</v>
      </c>
      <c r="I5301" s="331">
        <v>16</v>
      </c>
      <c r="J5301" s="403" t="s">
        <v>33</v>
      </c>
      <c r="K5301" s="47">
        <v>8000000</v>
      </c>
      <c r="L5301" s="44">
        <v>1</v>
      </c>
      <c r="M5301" s="45" t="s">
        <v>765</v>
      </c>
      <c r="N5301" s="145" t="s">
        <v>7914</v>
      </c>
      <c r="O5301" s="540" t="s">
        <v>127</v>
      </c>
      <c r="P5301" s="540" t="s">
        <v>68</v>
      </c>
      <c r="Q5301" s="166" t="s">
        <v>497</v>
      </c>
    </row>
    <row r="5302" spans="1:19" ht="63.75" x14ac:dyDescent="0.2">
      <c r="A5302" s="537" t="s">
        <v>7978</v>
      </c>
      <c r="B5302" s="169" t="s">
        <v>7979</v>
      </c>
      <c r="C5302" s="538" t="s">
        <v>7980</v>
      </c>
      <c r="D5302" s="538" t="s">
        <v>7980</v>
      </c>
      <c r="E5302" s="48" t="s">
        <v>3000</v>
      </c>
      <c r="F5302" s="48" t="s">
        <v>5765</v>
      </c>
      <c r="G5302" s="542">
        <v>77101500</v>
      </c>
      <c r="H5302" s="229" t="s">
        <v>8105</v>
      </c>
      <c r="I5302" s="331">
        <v>16</v>
      </c>
      <c r="J5302" s="403" t="s">
        <v>33</v>
      </c>
      <c r="K5302" s="47">
        <v>1800000</v>
      </c>
      <c r="L5302" s="44">
        <v>1</v>
      </c>
      <c r="M5302" s="45" t="s">
        <v>765</v>
      </c>
      <c r="N5302" s="145" t="s">
        <v>7914</v>
      </c>
      <c r="O5302" s="540" t="s">
        <v>68</v>
      </c>
      <c r="P5302" s="540" t="s">
        <v>68</v>
      </c>
      <c r="Q5302" s="166" t="s">
        <v>497</v>
      </c>
    </row>
    <row r="5303" spans="1:19" ht="63.75" x14ac:dyDescent="0.2">
      <c r="A5303" s="537" t="s">
        <v>7978</v>
      </c>
      <c r="B5303" s="169" t="s">
        <v>7979</v>
      </c>
      <c r="C5303" s="538" t="s">
        <v>7980</v>
      </c>
      <c r="D5303" s="538" t="s">
        <v>7980</v>
      </c>
      <c r="E5303" s="48" t="s">
        <v>3000</v>
      </c>
      <c r="F5303" s="48" t="s">
        <v>5765</v>
      </c>
      <c r="G5303" s="542">
        <v>77101500</v>
      </c>
      <c r="H5303" s="229" t="s">
        <v>8106</v>
      </c>
      <c r="I5303" s="331">
        <v>16</v>
      </c>
      <c r="J5303" s="403" t="s">
        <v>33</v>
      </c>
      <c r="K5303" s="47">
        <v>4000000</v>
      </c>
      <c r="L5303" s="44">
        <v>1</v>
      </c>
      <c r="M5303" s="45" t="s">
        <v>765</v>
      </c>
      <c r="N5303" s="145" t="s">
        <v>7914</v>
      </c>
      <c r="O5303" s="540" t="s">
        <v>68</v>
      </c>
      <c r="P5303" s="540" t="s">
        <v>68</v>
      </c>
      <c r="Q5303" s="166" t="s">
        <v>497</v>
      </c>
    </row>
    <row r="5304" spans="1:19" ht="63.75" x14ac:dyDescent="0.2">
      <c r="A5304" s="537" t="s">
        <v>7982</v>
      </c>
      <c r="B5304" s="169" t="s">
        <v>4565</v>
      </c>
      <c r="C5304" s="538" t="s">
        <v>7983</v>
      </c>
      <c r="D5304" s="538" t="s">
        <v>7983</v>
      </c>
      <c r="E5304" s="48" t="s">
        <v>3000</v>
      </c>
      <c r="F5304" s="48" t="s">
        <v>5765</v>
      </c>
      <c r="G5304" s="542">
        <v>77101500</v>
      </c>
      <c r="H5304" s="229" t="s">
        <v>8106</v>
      </c>
      <c r="I5304" s="331">
        <v>16</v>
      </c>
      <c r="J5304" s="403" t="s">
        <v>33</v>
      </c>
      <c r="K5304" s="47">
        <v>4000000</v>
      </c>
      <c r="L5304" s="44">
        <v>2</v>
      </c>
      <c r="M5304" s="45" t="s">
        <v>765</v>
      </c>
      <c r="N5304" s="145" t="s">
        <v>7914</v>
      </c>
      <c r="O5304" s="540" t="s">
        <v>68</v>
      </c>
      <c r="P5304" s="540" t="s">
        <v>68</v>
      </c>
      <c r="Q5304" s="166" t="s">
        <v>497</v>
      </c>
    </row>
    <row r="5305" spans="1:19" ht="63.75" x14ac:dyDescent="0.2">
      <c r="A5305" s="537" t="s">
        <v>7916</v>
      </c>
      <c r="B5305" s="153" t="s">
        <v>7917</v>
      </c>
      <c r="C5305" s="538" t="s">
        <v>7921</v>
      </c>
      <c r="D5305" s="538" t="s">
        <v>7921</v>
      </c>
      <c r="E5305" s="48" t="s">
        <v>3007</v>
      </c>
      <c r="F5305" s="48" t="s">
        <v>3008</v>
      </c>
      <c r="G5305" s="547">
        <v>76111501</v>
      </c>
      <c r="H5305" s="229" t="s">
        <v>8107</v>
      </c>
      <c r="I5305" s="331">
        <v>10</v>
      </c>
      <c r="J5305" s="403" t="s">
        <v>230</v>
      </c>
      <c r="K5305" s="47">
        <v>210388903.61000001</v>
      </c>
      <c r="L5305" s="44">
        <v>1</v>
      </c>
      <c r="M5305" s="45" t="s">
        <v>765</v>
      </c>
      <c r="N5305" s="145" t="s">
        <v>7914</v>
      </c>
      <c r="O5305" s="540" t="s">
        <v>127</v>
      </c>
      <c r="P5305" s="540" t="s">
        <v>127</v>
      </c>
      <c r="Q5305" s="166" t="s">
        <v>8079</v>
      </c>
    </row>
    <row r="5306" spans="1:19" ht="63.75" x14ac:dyDescent="0.2">
      <c r="A5306" s="537" t="s">
        <v>7930</v>
      </c>
      <c r="B5306" s="169" t="s">
        <v>7931</v>
      </c>
      <c r="C5306" s="538" t="s">
        <v>7967</v>
      </c>
      <c r="D5306" s="538" t="s">
        <v>7967</v>
      </c>
      <c r="E5306" s="48" t="s">
        <v>3007</v>
      </c>
      <c r="F5306" s="48" t="s">
        <v>3008</v>
      </c>
      <c r="G5306" s="547">
        <v>76111501</v>
      </c>
      <c r="H5306" s="229" t="s">
        <v>8107</v>
      </c>
      <c r="I5306" s="331">
        <v>10</v>
      </c>
      <c r="J5306" s="403" t="s">
        <v>230</v>
      </c>
      <c r="K5306" s="47">
        <v>136794638.72999999</v>
      </c>
      <c r="L5306" s="44">
        <v>1</v>
      </c>
      <c r="M5306" s="45" t="s">
        <v>765</v>
      </c>
      <c r="N5306" s="145" t="s">
        <v>7914</v>
      </c>
      <c r="O5306" s="540" t="s">
        <v>127</v>
      </c>
      <c r="P5306" s="540" t="s">
        <v>127</v>
      </c>
      <c r="Q5306" s="166" t="s">
        <v>8079</v>
      </c>
    </row>
    <row r="5307" spans="1:19" ht="63.75" x14ac:dyDescent="0.2">
      <c r="A5307" s="537" t="s">
        <v>7916</v>
      </c>
      <c r="B5307" s="153" t="s">
        <v>7917</v>
      </c>
      <c r="C5307" s="538" t="s">
        <v>7921</v>
      </c>
      <c r="D5307" s="538" t="s">
        <v>7921</v>
      </c>
      <c r="E5307" s="48" t="s">
        <v>3007</v>
      </c>
      <c r="F5307" s="48" t="s">
        <v>3008</v>
      </c>
      <c r="G5307" s="547">
        <v>76111501</v>
      </c>
      <c r="H5307" s="229" t="s">
        <v>8108</v>
      </c>
      <c r="I5307" s="331">
        <v>10</v>
      </c>
      <c r="J5307" s="403" t="s">
        <v>230</v>
      </c>
      <c r="K5307" s="47">
        <v>2611096.39</v>
      </c>
      <c r="L5307" s="44">
        <v>1</v>
      </c>
      <c r="M5307" s="45" t="s">
        <v>765</v>
      </c>
      <c r="N5307" s="145" t="s">
        <v>7914</v>
      </c>
      <c r="O5307" s="540" t="s">
        <v>127</v>
      </c>
      <c r="P5307" s="540" t="s">
        <v>127</v>
      </c>
      <c r="Q5307" s="166" t="s">
        <v>8079</v>
      </c>
    </row>
    <row r="5308" spans="1:19" ht="63.75" x14ac:dyDescent="0.2">
      <c r="A5308" s="537" t="s">
        <v>7930</v>
      </c>
      <c r="B5308" s="169" t="s">
        <v>7931</v>
      </c>
      <c r="C5308" s="538" t="s">
        <v>7967</v>
      </c>
      <c r="D5308" s="538" t="s">
        <v>7967</v>
      </c>
      <c r="E5308" s="48" t="s">
        <v>3007</v>
      </c>
      <c r="F5308" s="48" t="s">
        <v>3008</v>
      </c>
      <c r="G5308" s="547">
        <v>76111501</v>
      </c>
      <c r="H5308" s="229" t="s">
        <v>8108</v>
      </c>
      <c r="I5308" s="331">
        <v>10</v>
      </c>
      <c r="J5308" s="403" t="s">
        <v>230</v>
      </c>
      <c r="K5308" s="47">
        <v>8205361.2699999996</v>
      </c>
      <c r="L5308" s="44">
        <v>1</v>
      </c>
      <c r="M5308" s="45" t="s">
        <v>765</v>
      </c>
      <c r="N5308" s="145" t="s">
        <v>7914</v>
      </c>
      <c r="O5308" s="540" t="s">
        <v>127</v>
      </c>
      <c r="P5308" s="540" t="s">
        <v>127</v>
      </c>
      <c r="Q5308" s="166" t="s">
        <v>8079</v>
      </c>
      <c r="R5308" s="117"/>
      <c r="S5308" s="117"/>
    </row>
    <row r="5309" spans="1:19" s="117" customFormat="1" ht="63.75" x14ac:dyDescent="0.2">
      <c r="A5309" s="537" t="s">
        <v>7916</v>
      </c>
      <c r="B5309" s="153" t="s">
        <v>7917</v>
      </c>
      <c r="C5309" s="538" t="s">
        <v>8030</v>
      </c>
      <c r="D5309" s="538" t="s">
        <v>8030</v>
      </c>
      <c r="E5309" s="48" t="s">
        <v>3007</v>
      </c>
      <c r="F5309" s="48" t="s">
        <v>3008</v>
      </c>
      <c r="G5309" s="547">
        <v>76111801</v>
      </c>
      <c r="H5309" s="229" t="s">
        <v>8109</v>
      </c>
      <c r="I5309" s="331">
        <v>10</v>
      </c>
      <c r="J5309" s="403" t="s">
        <v>33</v>
      </c>
      <c r="K5309" s="47">
        <v>2000000</v>
      </c>
      <c r="L5309" s="44">
        <v>1</v>
      </c>
      <c r="M5309" s="45" t="s">
        <v>765</v>
      </c>
      <c r="N5309" s="145" t="s">
        <v>7914</v>
      </c>
      <c r="O5309" s="540" t="s">
        <v>68</v>
      </c>
      <c r="P5309" s="540" t="s">
        <v>67</v>
      </c>
      <c r="Q5309" s="166" t="s">
        <v>497</v>
      </c>
    </row>
    <row r="5310" spans="1:19" s="117" customFormat="1" ht="63.75" x14ac:dyDescent="0.2">
      <c r="A5310" s="537" t="s">
        <v>7916</v>
      </c>
      <c r="B5310" s="153" t="s">
        <v>7917</v>
      </c>
      <c r="C5310" s="538" t="s">
        <v>7921</v>
      </c>
      <c r="D5310" s="538" t="s">
        <v>7921</v>
      </c>
      <c r="E5310" s="48" t="s">
        <v>3007</v>
      </c>
      <c r="F5310" s="48" t="s">
        <v>3008</v>
      </c>
      <c r="G5310" s="547">
        <v>76111501</v>
      </c>
      <c r="H5310" s="229" t="s">
        <v>8110</v>
      </c>
      <c r="I5310" s="331">
        <v>10</v>
      </c>
      <c r="J5310" s="403" t="s">
        <v>33</v>
      </c>
      <c r="K5310" s="47">
        <v>137166666.66999999</v>
      </c>
      <c r="L5310" s="44">
        <v>1</v>
      </c>
      <c r="M5310" s="45" t="s">
        <v>765</v>
      </c>
      <c r="N5310" s="145" t="s">
        <v>7914</v>
      </c>
      <c r="O5310" s="540" t="s">
        <v>36</v>
      </c>
      <c r="P5310" s="540" t="s">
        <v>79</v>
      </c>
      <c r="Q5310" s="166" t="s">
        <v>8079</v>
      </c>
    </row>
    <row r="5311" spans="1:19" s="117" customFormat="1" ht="63.75" x14ac:dyDescent="0.2">
      <c r="A5311" s="537" t="s">
        <v>7930</v>
      </c>
      <c r="B5311" s="169" t="s">
        <v>7931</v>
      </c>
      <c r="C5311" s="538" t="s">
        <v>7967</v>
      </c>
      <c r="D5311" s="538" t="s">
        <v>7967</v>
      </c>
      <c r="E5311" s="48" t="s">
        <v>3007</v>
      </c>
      <c r="F5311" s="48" t="s">
        <v>3008</v>
      </c>
      <c r="G5311" s="547">
        <v>76111501</v>
      </c>
      <c r="H5311" s="229" t="s">
        <v>8111</v>
      </c>
      <c r="I5311" s="331">
        <v>10</v>
      </c>
      <c r="J5311" s="403" t="s">
        <v>33</v>
      </c>
      <c r="K5311" s="47">
        <v>121666666.67</v>
      </c>
      <c r="L5311" s="44">
        <v>1</v>
      </c>
      <c r="M5311" s="45" t="s">
        <v>765</v>
      </c>
      <c r="N5311" s="145" t="s">
        <v>7914</v>
      </c>
      <c r="O5311" s="540" t="s">
        <v>36</v>
      </c>
      <c r="P5311" s="540" t="s">
        <v>79</v>
      </c>
      <c r="Q5311" s="166" t="s">
        <v>8079</v>
      </c>
    </row>
    <row r="5312" spans="1:19" s="117" customFormat="1" ht="63.75" x14ac:dyDescent="0.2">
      <c r="A5312" s="537" t="s">
        <v>7916</v>
      </c>
      <c r="B5312" s="153" t="s">
        <v>7917</v>
      </c>
      <c r="C5312" s="538" t="s">
        <v>7921</v>
      </c>
      <c r="D5312" s="538" t="s">
        <v>7921</v>
      </c>
      <c r="E5312" s="48" t="s">
        <v>3007</v>
      </c>
      <c r="F5312" s="48" t="s">
        <v>3008</v>
      </c>
      <c r="G5312" s="547">
        <v>76111501</v>
      </c>
      <c r="H5312" s="229" t="s">
        <v>8112</v>
      </c>
      <c r="I5312" s="331">
        <v>10</v>
      </c>
      <c r="J5312" s="403" t="s">
        <v>33</v>
      </c>
      <c r="K5312" s="47">
        <v>70033333.329999998</v>
      </c>
      <c r="L5312" s="44">
        <v>1</v>
      </c>
      <c r="M5312" s="45" t="s">
        <v>765</v>
      </c>
      <c r="N5312" s="145" t="s">
        <v>7914</v>
      </c>
      <c r="O5312" s="540" t="s">
        <v>2761</v>
      </c>
      <c r="P5312" s="540" t="s">
        <v>699</v>
      </c>
      <c r="Q5312" s="166" t="s">
        <v>8079</v>
      </c>
    </row>
    <row r="5313" spans="1:19" s="117" customFormat="1" ht="63.75" x14ac:dyDescent="0.2">
      <c r="A5313" s="537" t="s">
        <v>7930</v>
      </c>
      <c r="B5313" s="169" t="s">
        <v>7931</v>
      </c>
      <c r="C5313" s="538" t="s">
        <v>7967</v>
      </c>
      <c r="D5313" s="538" t="s">
        <v>7967</v>
      </c>
      <c r="E5313" s="48" t="s">
        <v>3007</v>
      </c>
      <c r="F5313" s="48" t="s">
        <v>3008</v>
      </c>
      <c r="G5313" s="547">
        <v>76111501</v>
      </c>
      <c r="H5313" s="229" t="s">
        <v>8112</v>
      </c>
      <c r="I5313" s="331">
        <v>10</v>
      </c>
      <c r="J5313" s="403" t="s">
        <v>33</v>
      </c>
      <c r="K5313" s="47">
        <v>53333333.329999998</v>
      </c>
      <c r="L5313" s="44">
        <v>1</v>
      </c>
      <c r="M5313" s="45" t="s">
        <v>765</v>
      </c>
      <c r="N5313" s="145" t="s">
        <v>7914</v>
      </c>
      <c r="O5313" s="540" t="s">
        <v>2761</v>
      </c>
      <c r="P5313" s="540" t="s">
        <v>699</v>
      </c>
      <c r="Q5313" s="166" t="s">
        <v>8079</v>
      </c>
    </row>
    <row r="5314" spans="1:19" s="117" customFormat="1" ht="63.75" x14ac:dyDescent="0.2">
      <c r="A5314" s="537" t="s">
        <v>7916</v>
      </c>
      <c r="B5314" s="153" t="s">
        <v>7917</v>
      </c>
      <c r="C5314" s="538" t="s">
        <v>7921</v>
      </c>
      <c r="D5314" s="538" t="s">
        <v>7921</v>
      </c>
      <c r="E5314" s="48" t="s">
        <v>3007</v>
      </c>
      <c r="F5314" s="48" t="s">
        <v>3008</v>
      </c>
      <c r="G5314" s="547">
        <v>72102103</v>
      </c>
      <c r="H5314" s="229" t="s">
        <v>8113</v>
      </c>
      <c r="I5314" s="331">
        <v>10</v>
      </c>
      <c r="J5314" s="403" t="s">
        <v>33</v>
      </c>
      <c r="K5314" s="47">
        <v>4000000</v>
      </c>
      <c r="L5314" s="44">
        <v>1</v>
      </c>
      <c r="M5314" s="45" t="s">
        <v>765</v>
      </c>
      <c r="N5314" s="145" t="s">
        <v>7914</v>
      </c>
      <c r="O5314" s="540" t="s">
        <v>35</v>
      </c>
      <c r="P5314" s="540" t="s">
        <v>36</v>
      </c>
      <c r="Q5314" s="166" t="s">
        <v>497</v>
      </c>
    </row>
    <row r="5315" spans="1:19" s="117" customFormat="1" ht="63.75" x14ac:dyDescent="0.2">
      <c r="A5315" s="537" t="s">
        <v>7909</v>
      </c>
      <c r="B5315" s="169" t="s">
        <v>484</v>
      </c>
      <c r="C5315" s="538" t="s">
        <v>7910</v>
      </c>
      <c r="D5315" s="538" t="s">
        <v>7910</v>
      </c>
      <c r="E5315" s="48" t="s">
        <v>3007</v>
      </c>
      <c r="F5315" s="48" t="s">
        <v>3008</v>
      </c>
      <c r="G5315" s="547">
        <v>76111500</v>
      </c>
      <c r="H5315" s="229" t="s">
        <v>1312</v>
      </c>
      <c r="I5315" s="331">
        <v>10</v>
      </c>
      <c r="J5315" s="403" t="s">
        <v>33</v>
      </c>
      <c r="K5315" s="47">
        <v>17300000</v>
      </c>
      <c r="L5315" s="44">
        <v>1</v>
      </c>
      <c r="M5315" s="45" t="s">
        <v>765</v>
      </c>
      <c r="N5315" s="145" t="s">
        <v>7914</v>
      </c>
      <c r="O5315" s="540" t="s">
        <v>36</v>
      </c>
      <c r="P5315" s="540" t="s">
        <v>79</v>
      </c>
      <c r="Q5315" s="166" t="s">
        <v>8114</v>
      </c>
    </row>
    <row r="5316" spans="1:19" s="117" customFormat="1" ht="63.75" x14ac:dyDescent="0.2">
      <c r="A5316" s="537" t="s">
        <v>7909</v>
      </c>
      <c r="B5316" s="169" t="s">
        <v>484</v>
      </c>
      <c r="C5316" s="538" t="s">
        <v>7910</v>
      </c>
      <c r="D5316" s="538" t="s">
        <v>7910</v>
      </c>
      <c r="E5316" s="48" t="s">
        <v>3007</v>
      </c>
      <c r="F5316" s="48" t="s">
        <v>3008</v>
      </c>
      <c r="G5316" s="547">
        <v>76111500</v>
      </c>
      <c r="H5316" s="229" t="s">
        <v>8115</v>
      </c>
      <c r="I5316" s="331">
        <v>10</v>
      </c>
      <c r="J5316" s="403" t="s">
        <v>33</v>
      </c>
      <c r="K5316" s="47">
        <v>20000000</v>
      </c>
      <c r="L5316" s="44">
        <v>1</v>
      </c>
      <c r="M5316" s="45" t="s">
        <v>765</v>
      </c>
      <c r="N5316" s="145" t="s">
        <v>7914</v>
      </c>
      <c r="O5316" s="540" t="s">
        <v>127</v>
      </c>
      <c r="P5316" s="540" t="s">
        <v>68</v>
      </c>
      <c r="Q5316" s="166" t="s">
        <v>8114</v>
      </c>
    </row>
    <row r="5317" spans="1:19" s="117" customFormat="1" ht="63.75" x14ac:dyDescent="0.2">
      <c r="A5317" s="537" t="s">
        <v>7978</v>
      </c>
      <c r="B5317" s="169" t="s">
        <v>7979</v>
      </c>
      <c r="C5317" s="538" t="s">
        <v>7980</v>
      </c>
      <c r="D5317" s="538" t="s">
        <v>7980</v>
      </c>
      <c r="E5317" s="48" t="s">
        <v>3007</v>
      </c>
      <c r="F5317" s="48" t="s">
        <v>3008</v>
      </c>
      <c r="G5317" s="547">
        <v>76111500</v>
      </c>
      <c r="H5317" s="229" t="s">
        <v>8116</v>
      </c>
      <c r="I5317" s="331">
        <v>16</v>
      </c>
      <c r="J5317" s="403" t="s">
        <v>33</v>
      </c>
      <c r="K5317" s="47">
        <v>2008000</v>
      </c>
      <c r="L5317" s="44">
        <v>1</v>
      </c>
      <c r="M5317" s="45" t="s">
        <v>765</v>
      </c>
      <c r="N5317" s="145" t="s">
        <v>7914</v>
      </c>
      <c r="O5317" s="540" t="s">
        <v>35</v>
      </c>
      <c r="P5317" s="540" t="s">
        <v>36</v>
      </c>
      <c r="Q5317" s="166" t="s">
        <v>497</v>
      </c>
    </row>
    <row r="5318" spans="1:19" s="117" customFormat="1" ht="63.75" x14ac:dyDescent="0.2">
      <c r="A5318" s="537" t="s">
        <v>7978</v>
      </c>
      <c r="B5318" s="169" t="s">
        <v>7979</v>
      </c>
      <c r="C5318" s="538" t="s">
        <v>7980</v>
      </c>
      <c r="D5318" s="538" t="s">
        <v>7980</v>
      </c>
      <c r="E5318" s="48" t="s">
        <v>3007</v>
      </c>
      <c r="F5318" s="48" t="s">
        <v>3008</v>
      </c>
      <c r="G5318" s="547">
        <v>76111501</v>
      </c>
      <c r="H5318" s="229" t="s">
        <v>8117</v>
      </c>
      <c r="I5318" s="331">
        <v>16</v>
      </c>
      <c r="J5318" s="403" t="s">
        <v>230</v>
      </c>
      <c r="K5318" s="47">
        <v>113148153.97</v>
      </c>
      <c r="L5318" s="44">
        <v>1</v>
      </c>
      <c r="M5318" s="45" t="s">
        <v>765</v>
      </c>
      <c r="N5318" s="145" t="s">
        <v>7914</v>
      </c>
      <c r="O5318" s="540" t="s">
        <v>127</v>
      </c>
      <c r="P5318" s="540" t="s">
        <v>127</v>
      </c>
      <c r="Q5318" s="166" t="s">
        <v>8079</v>
      </c>
    </row>
    <row r="5319" spans="1:19" s="117" customFormat="1" ht="63.75" x14ac:dyDescent="0.2">
      <c r="A5319" s="537" t="s">
        <v>7978</v>
      </c>
      <c r="B5319" s="169" t="s">
        <v>7979</v>
      </c>
      <c r="C5319" s="538" t="s">
        <v>7980</v>
      </c>
      <c r="D5319" s="538" t="s">
        <v>7980</v>
      </c>
      <c r="E5319" s="48" t="s">
        <v>3007</v>
      </c>
      <c r="F5319" s="48" t="s">
        <v>3008</v>
      </c>
      <c r="G5319" s="547">
        <v>76111501</v>
      </c>
      <c r="H5319" s="229" t="s">
        <v>8118</v>
      </c>
      <c r="I5319" s="331">
        <v>16</v>
      </c>
      <c r="J5319" s="403" t="s">
        <v>230</v>
      </c>
      <c r="K5319" s="47">
        <v>19073183.030000001</v>
      </c>
      <c r="L5319" s="44">
        <v>1</v>
      </c>
      <c r="M5319" s="45" t="s">
        <v>765</v>
      </c>
      <c r="N5319" s="145" t="s">
        <v>7914</v>
      </c>
      <c r="O5319" s="540" t="s">
        <v>127</v>
      </c>
      <c r="P5319" s="540" t="s">
        <v>127</v>
      </c>
      <c r="Q5319" s="166" t="s">
        <v>8079</v>
      </c>
    </row>
    <row r="5320" spans="1:19" s="117" customFormat="1" ht="63.75" x14ac:dyDescent="0.2">
      <c r="A5320" s="537" t="s">
        <v>7978</v>
      </c>
      <c r="B5320" s="169" t="s">
        <v>7979</v>
      </c>
      <c r="C5320" s="538" t="s">
        <v>7980</v>
      </c>
      <c r="D5320" s="538" t="s">
        <v>7980</v>
      </c>
      <c r="E5320" s="48" t="s">
        <v>3007</v>
      </c>
      <c r="F5320" s="48" t="s">
        <v>3008</v>
      </c>
      <c r="G5320" s="547">
        <v>76111500</v>
      </c>
      <c r="H5320" s="229" t="s">
        <v>8119</v>
      </c>
      <c r="I5320" s="331">
        <v>16</v>
      </c>
      <c r="J5320" s="403" t="s">
        <v>33</v>
      </c>
      <c r="K5320" s="47">
        <v>66938663</v>
      </c>
      <c r="L5320" s="44">
        <v>1</v>
      </c>
      <c r="M5320" s="45" t="s">
        <v>765</v>
      </c>
      <c r="N5320" s="145" t="s">
        <v>7914</v>
      </c>
      <c r="O5320" s="540" t="s">
        <v>36</v>
      </c>
      <c r="P5320" s="540" t="s">
        <v>79</v>
      </c>
      <c r="Q5320" s="166" t="s">
        <v>8079</v>
      </c>
    </row>
    <row r="5321" spans="1:19" s="117" customFormat="1" ht="63.75" x14ac:dyDescent="0.2">
      <c r="A5321" s="537" t="s">
        <v>7978</v>
      </c>
      <c r="B5321" s="169" t="s">
        <v>7979</v>
      </c>
      <c r="C5321" s="538" t="s">
        <v>7980</v>
      </c>
      <c r="D5321" s="538" t="s">
        <v>7980</v>
      </c>
      <c r="E5321" s="48" t="s">
        <v>3007</v>
      </c>
      <c r="F5321" s="48" t="s">
        <v>3008</v>
      </c>
      <c r="G5321" s="547">
        <v>76111500</v>
      </c>
      <c r="H5321" s="229" t="s">
        <v>8120</v>
      </c>
      <c r="I5321" s="331">
        <v>16</v>
      </c>
      <c r="J5321" s="403" t="s">
        <v>33</v>
      </c>
      <c r="K5321" s="47">
        <v>39832000</v>
      </c>
      <c r="L5321" s="44">
        <v>1</v>
      </c>
      <c r="M5321" s="45" t="s">
        <v>765</v>
      </c>
      <c r="N5321" s="145" t="s">
        <v>7914</v>
      </c>
      <c r="O5321" s="540" t="s">
        <v>36</v>
      </c>
      <c r="P5321" s="540" t="s">
        <v>79</v>
      </c>
      <c r="Q5321" s="166" t="s">
        <v>8079</v>
      </c>
    </row>
    <row r="5322" spans="1:19" s="117" customFormat="1" ht="63.75" x14ac:dyDescent="0.2">
      <c r="A5322" s="537" t="s">
        <v>7978</v>
      </c>
      <c r="B5322" s="169" t="s">
        <v>7979</v>
      </c>
      <c r="C5322" s="538" t="s">
        <v>7980</v>
      </c>
      <c r="D5322" s="538" t="s">
        <v>7980</v>
      </c>
      <c r="E5322" s="48" t="s">
        <v>3007</v>
      </c>
      <c r="F5322" s="48" t="s">
        <v>3008</v>
      </c>
      <c r="G5322" s="547">
        <v>76111501</v>
      </c>
      <c r="H5322" s="542" t="s">
        <v>8121</v>
      </c>
      <c r="I5322" s="331">
        <v>16</v>
      </c>
      <c r="J5322" s="403" t="s">
        <v>33</v>
      </c>
      <c r="K5322" s="47">
        <v>74986848</v>
      </c>
      <c r="L5322" s="44">
        <v>1</v>
      </c>
      <c r="M5322" s="45" t="s">
        <v>765</v>
      </c>
      <c r="N5322" s="145" t="s">
        <v>7914</v>
      </c>
      <c r="O5322" s="540" t="s">
        <v>127</v>
      </c>
      <c r="P5322" s="540" t="s">
        <v>127</v>
      </c>
      <c r="Q5322" s="166" t="s">
        <v>497</v>
      </c>
    </row>
    <row r="5323" spans="1:19" s="117" customFormat="1" ht="63.75" x14ac:dyDescent="0.2">
      <c r="A5323" s="537" t="s">
        <v>7978</v>
      </c>
      <c r="B5323" s="169" t="s">
        <v>7979</v>
      </c>
      <c r="C5323" s="538" t="s">
        <v>7980</v>
      </c>
      <c r="D5323" s="538" t="s">
        <v>7980</v>
      </c>
      <c r="E5323" s="48" t="s">
        <v>3007</v>
      </c>
      <c r="F5323" s="48" t="s">
        <v>3008</v>
      </c>
      <c r="G5323" s="547">
        <v>76111501</v>
      </c>
      <c r="H5323" s="542" t="s">
        <v>8122</v>
      </c>
      <c r="I5323" s="331">
        <v>16</v>
      </c>
      <c r="J5323" s="403" t="s">
        <v>33</v>
      </c>
      <c r="K5323" s="47">
        <v>53013152</v>
      </c>
      <c r="L5323" s="44">
        <v>1</v>
      </c>
      <c r="M5323" s="45" t="s">
        <v>765</v>
      </c>
      <c r="N5323" s="145" t="s">
        <v>7914</v>
      </c>
      <c r="O5323" s="540" t="s">
        <v>79</v>
      </c>
      <c r="P5323" s="540" t="s">
        <v>80</v>
      </c>
      <c r="Q5323" s="166" t="s">
        <v>497</v>
      </c>
    </row>
    <row r="5324" spans="1:19" s="117" customFormat="1" ht="63.75" x14ac:dyDescent="0.2">
      <c r="A5324" s="537" t="s">
        <v>7978</v>
      </c>
      <c r="B5324" s="169" t="s">
        <v>7979</v>
      </c>
      <c r="C5324" s="538" t="s">
        <v>7980</v>
      </c>
      <c r="D5324" s="538" t="s">
        <v>7980</v>
      </c>
      <c r="E5324" s="48" t="s">
        <v>3007</v>
      </c>
      <c r="F5324" s="48" t="s">
        <v>3008</v>
      </c>
      <c r="G5324" s="547">
        <v>76111501</v>
      </c>
      <c r="H5324" s="542" t="s">
        <v>8123</v>
      </c>
      <c r="I5324" s="331">
        <v>16</v>
      </c>
      <c r="J5324" s="403" t="s">
        <v>33</v>
      </c>
      <c r="K5324" s="47">
        <v>28000000</v>
      </c>
      <c r="L5324" s="44">
        <v>1</v>
      </c>
      <c r="M5324" s="45" t="s">
        <v>765</v>
      </c>
      <c r="N5324" s="145" t="s">
        <v>7914</v>
      </c>
      <c r="O5324" s="540" t="s">
        <v>2761</v>
      </c>
      <c r="P5324" s="540" t="s">
        <v>699</v>
      </c>
      <c r="Q5324" s="166" t="s">
        <v>497</v>
      </c>
    </row>
    <row r="5325" spans="1:19" s="117" customFormat="1" ht="63.75" x14ac:dyDescent="0.2">
      <c r="A5325" s="537" t="s">
        <v>7978</v>
      </c>
      <c r="B5325" s="169" t="s">
        <v>7979</v>
      </c>
      <c r="C5325" s="538" t="s">
        <v>7980</v>
      </c>
      <c r="D5325" s="538" t="s">
        <v>7980</v>
      </c>
      <c r="E5325" s="48" t="s">
        <v>3007</v>
      </c>
      <c r="F5325" s="48" t="s">
        <v>3008</v>
      </c>
      <c r="G5325" s="547">
        <v>72102103</v>
      </c>
      <c r="H5325" s="542" t="s">
        <v>8113</v>
      </c>
      <c r="I5325" s="331">
        <v>16</v>
      </c>
      <c r="J5325" s="403" t="s">
        <v>33</v>
      </c>
      <c r="K5325" s="47">
        <v>3000000</v>
      </c>
      <c r="L5325" s="44">
        <v>1</v>
      </c>
      <c r="M5325" s="45" t="s">
        <v>765</v>
      </c>
      <c r="N5325" s="145" t="s">
        <v>7914</v>
      </c>
      <c r="O5325" s="540" t="s">
        <v>35</v>
      </c>
      <c r="P5325" s="540" t="s">
        <v>36</v>
      </c>
      <c r="Q5325" s="166" t="s">
        <v>497</v>
      </c>
    </row>
    <row r="5326" spans="1:19" s="117" customFormat="1" ht="63.75" x14ac:dyDescent="0.2">
      <c r="A5326" s="537" t="s">
        <v>7982</v>
      </c>
      <c r="B5326" s="169" t="s">
        <v>4565</v>
      </c>
      <c r="C5326" s="538" t="s">
        <v>7983</v>
      </c>
      <c r="D5326" s="538" t="s">
        <v>7983</v>
      </c>
      <c r="E5326" s="48" t="s">
        <v>3007</v>
      </c>
      <c r="F5326" s="48" t="s">
        <v>3008</v>
      </c>
      <c r="G5326" s="547">
        <v>76111501</v>
      </c>
      <c r="H5326" s="229" t="s">
        <v>8117</v>
      </c>
      <c r="I5326" s="331">
        <v>16</v>
      </c>
      <c r="J5326" s="403" t="s">
        <v>230</v>
      </c>
      <c r="K5326" s="47">
        <v>123203130.90000001</v>
      </c>
      <c r="L5326" s="44">
        <v>1</v>
      </c>
      <c r="M5326" s="45" t="s">
        <v>765</v>
      </c>
      <c r="N5326" s="145" t="s">
        <v>7914</v>
      </c>
      <c r="O5326" s="540" t="s">
        <v>127</v>
      </c>
      <c r="P5326" s="540" t="s">
        <v>127</v>
      </c>
      <c r="Q5326" s="166" t="s">
        <v>8079</v>
      </c>
    </row>
    <row r="5327" spans="1:19" ht="63.75" x14ac:dyDescent="0.2">
      <c r="A5327" s="537" t="s">
        <v>7982</v>
      </c>
      <c r="B5327" s="169" t="s">
        <v>4565</v>
      </c>
      <c r="C5327" s="538" t="s">
        <v>7983</v>
      </c>
      <c r="D5327" s="538" t="s">
        <v>7983</v>
      </c>
      <c r="E5327" s="48" t="s">
        <v>3007</v>
      </c>
      <c r="F5327" s="48" t="s">
        <v>3008</v>
      </c>
      <c r="G5327" s="547">
        <v>76111501</v>
      </c>
      <c r="H5327" s="229" t="s">
        <v>8118</v>
      </c>
      <c r="I5327" s="331">
        <v>16</v>
      </c>
      <c r="J5327" s="403" t="s">
        <v>230</v>
      </c>
      <c r="K5327" s="47">
        <v>13270447.1</v>
      </c>
      <c r="L5327" s="44">
        <v>1</v>
      </c>
      <c r="M5327" s="45" t="s">
        <v>765</v>
      </c>
      <c r="N5327" s="145" t="s">
        <v>7914</v>
      </c>
      <c r="O5327" s="540" t="s">
        <v>127</v>
      </c>
      <c r="P5327" s="540" t="s">
        <v>127</v>
      </c>
      <c r="Q5327" s="166" t="s">
        <v>8079</v>
      </c>
      <c r="R5327" s="117"/>
      <c r="S5327" s="117"/>
    </row>
    <row r="5328" spans="1:19" ht="63.75" x14ac:dyDescent="0.2">
      <c r="A5328" s="537" t="s">
        <v>7982</v>
      </c>
      <c r="B5328" s="169" t="s">
        <v>4565</v>
      </c>
      <c r="C5328" s="538" t="s">
        <v>7983</v>
      </c>
      <c r="D5328" s="538" t="s">
        <v>7983</v>
      </c>
      <c r="E5328" s="48" t="s">
        <v>3007</v>
      </c>
      <c r="F5328" s="48" t="s">
        <v>3008</v>
      </c>
      <c r="G5328" s="547">
        <v>76111501</v>
      </c>
      <c r="H5328" s="229" t="s">
        <v>8124</v>
      </c>
      <c r="I5328" s="331">
        <v>16</v>
      </c>
      <c r="J5328" s="403" t="s">
        <v>33</v>
      </c>
      <c r="K5328" s="47">
        <v>49500000</v>
      </c>
      <c r="L5328" s="44">
        <v>1</v>
      </c>
      <c r="M5328" s="45" t="s">
        <v>765</v>
      </c>
      <c r="N5328" s="145" t="s">
        <v>7914</v>
      </c>
      <c r="O5328" s="540" t="s">
        <v>2761</v>
      </c>
      <c r="P5328" s="540" t="s">
        <v>699</v>
      </c>
      <c r="Q5328" s="166" t="s">
        <v>8079</v>
      </c>
      <c r="R5328" s="117"/>
      <c r="S5328" s="117"/>
    </row>
    <row r="5329" spans="1:19" ht="63.75" x14ac:dyDescent="0.2">
      <c r="A5329" s="537" t="s">
        <v>7982</v>
      </c>
      <c r="B5329" s="169" t="s">
        <v>4565</v>
      </c>
      <c r="C5329" s="538" t="s">
        <v>7983</v>
      </c>
      <c r="D5329" s="538" t="s">
        <v>7983</v>
      </c>
      <c r="E5329" s="48" t="s">
        <v>3007</v>
      </c>
      <c r="F5329" s="48" t="s">
        <v>3008</v>
      </c>
      <c r="G5329" s="547">
        <v>76111501</v>
      </c>
      <c r="H5329" s="229" t="s">
        <v>8125</v>
      </c>
      <c r="I5329" s="331">
        <v>16</v>
      </c>
      <c r="J5329" s="403" t="s">
        <v>33</v>
      </c>
      <c r="K5329" s="47">
        <v>111026422</v>
      </c>
      <c r="L5329" s="44">
        <v>1</v>
      </c>
      <c r="M5329" s="45" t="s">
        <v>765</v>
      </c>
      <c r="N5329" s="145" t="s">
        <v>7914</v>
      </c>
      <c r="O5329" s="540" t="s">
        <v>36</v>
      </c>
      <c r="P5329" s="540" t="s">
        <v>79</v>
      </c>
      <c r="Q5329" s="166" t="s">
        <v>8079</v>
      </c>
      <c r="R5329" s="117"/>
      <c r="S5329" s="117"/>
    </row>
    <row r="5330" spans="1:19" ht="63.75" x14ac:dyDescent="0.2">
      <c r="A5330" s="537" t="s">
        <v>7982</v>
      </c>
      <c r="B5330" s="169" t="s">
        <v>4565</v>
      </c>
      <c r="C5330" s="538" t="s">
        <v>7983</v>
      </c>
      <c r="D5330" s="538" t="s">
        <v>7983</v>
      </c>
      <c r="E5330" s="48" t="s">
        <v>3007</v>
      </c>
      <c r="F5330" s="48" t="s">
        <v>3008</v>
      </c>
      <c r="G5330" s="547">
        <v>72102103</v>
      </c>
      <c r="H5330" s="542" t="s">
        <v>8113</v>
      </c>
      <c r="I5330" s="331">
        <v>16</v>
      </c>
      <c r="J5330" s="403" t="s">
        <v>33</v>
      </c>
      <c r="K5330" s="47">
        <v>3000000</v>
      </c>
      <c r="L5330" s="44">
        <v>1</v>
      </c>
      <c r="M5330" s="45" t="s">
        <v>765</v>
      </c>
      <c r="N5330" s="145" t="s">
        <v>7914</v>
      </c>
      <c r="O5330" s="540" t="s">
        <v>35</v>
      </c>
      <c r="P5330" s="540" t="s">
        <v>36</v>
      </c>
      <c r="Q5330" s="166" t="s">
        <v>497</v>
      </c>
      <c r="R5330" s="117"/>
      <c r="S5330" s="117"/>
    </row>
    <row r="5331" spans="1:19" ht="63.75" x14ac:dyDescent="0.2">
      <c r="A5331" s="537" t="s">
        <v>7987</v>
      </c>
      <c r="B5331" s="169" t="s">
        <v>7988</v>
      </c>
      <c r="C5331" s="538" t="s">
        <v>7989</v>
      </c>
      <c r="D5331" s="538" t="s">
        <v>7989</v>
      </c>
      <c r="E5331" s="48" t="s">
        <v>3007</v>
      </c>
      <c r="F5331" s="48" t="s">
        <v>3008</v>
      </c>
      <c r="G5331" s="547">
        <v>76111501</v>
      </c>
      <c r="H5331" s="229" t="s">
        <v>8117</v>
      </c>
      <c r="I5331" s="331">
        <v>16</v>
      </c>
      <c r="J5331" s="403" t="s">
        <v>230</v>
      </c>
      <c r="K5331" s="47">
        <v>402203547.88999999</v>
      </c>
      <c r="L5331" s="44">
        <v>1</v>
      </c>
      <c r="M5331" s="45" t="s">
        <v>765</v>
      </c>
      <c r="N5331" s="145" t="s">
        <v>7914</v>
      </c>
      <c r="O5331" s="540" t="s">
        <v>127</v>
      </c>
      <c r="P5331" s="540" t="s">
        <v>127</v>
      </c>
      <c r="Q5331" s="166" t="s">
        <v>8079</v>
      </c>
      <c r="R5331" s="117"/>
      <c r="S5331" s="117"/>
    </row>
    <row r="5332" spans="1:19" ht="63.75" x14ac:dyDescent="0.2">
      <c r="A5332" s="537" t="s">
        <v>7987</v>
      </c>
      <c r="B5332" s="169" t="s">
        <v>7988</v>
      </c>
      <c r="C5332" s="538" t="s">
        <v>7989</v>
      </c>
      <c r="D5332" s="538" t="s">
        <v>7989</v>
      </c>
      <c r="E5332" s="48" t="s">
        <v>3007</v>
      </c>
      <c r="F5332" s="48" t="s">
        <v>3008</v>
      </c>
      <c r="G5332" s="547">
        <v>76111501</v>
      </c>
      <c r="H5332" s="229" t="s">
        <v>8118</v>
      </c>
      <c r="I5332" s="331">
        <v>16</v>
      </c>
      <c r="J5332" s="403" t="s">
        <v>230</v>
      </c>
      <c r="K5332" s="47">
        <v>22446995.109999999</v>
      </c>
      <c r="L5332" s="44">
        <v>1</v>
      </c>
      <c r="M5332" s="45" t="s">
        <v>765</v>
      </c>
      <c r="N5332" s="145" t="s">
        <v>7914</v>
      </c>
      <c r="O5332" s="540" t="s">
        <v>127</v>
      </c>
      <c r="P5332" s="540" t="s">
        <v>127</v>
      </c>
      <c r="Q5332" s="166" t="s">
        <v>8079</v>
      </c>
      <c r="R5332" s="117"/>
      <c r="S5332" s="117"/>
    </row>
    <row r="5333" spans="1:19" ht="63.75" x14ac:dyDescent="0.2">
      <c r="A5333" s="537" t="s">
        <v>7987</v>
      </c>
      <c r="B5333" s="169" t="s">
        <v>7988</v>
      </c>
      <c r="C5333" s="538" t="s">
        <v>7989</v>
      </c>
      <c r="D5333" s="538" t="s">
        <v>7989</v>
      </c>
      <c r="E5333" s="48" t="s">
        <v>3007</v>
      </c>
      <c r="F5333" s="48" t="s">
        <v>3008</v>
      </c>
      <c r="G5333" s="547">
        <v>76111501</v>
      </c>
      <c r="H5333" s="542" t="s">
        <v>8126</v>
      </c>
      <c r="I5333" s="331">
        <v>16</v>
      </c>
      <c r="J5333" s="403" t="s">
        <v>230</v>
      </c>
      <c r="K5333" s="47">
        <v>119555937</v>
      </c>
      <c r="L5333" s="44">
        <v>1</v>
      </c>
      <c r="M5333" s="45" t="s">
        <v>765</v>
      </c>
      <c r="N5333" s="145" t="s">
        <v>7914</v>
      </c>
      <c r="O5333" s="540" t="s">
        <v>2761</v>
      </c>
      <c r="P5333" s="540" t="s">
        <v>2761</v>
      </c>
      <c r="Q5333" s="166" t="s">
        <v>8079</v>
      </c>
      <c r="R5333" s="117"/>
      <c r="S5333" s="117"/>
    </row>
    <row r="5334" spans="1:19" ht="63.75" x14ac:dyDescent="0.2">
      <c r="A5334" s="537" t="s">
        <v>7987</v>
      </c>
      <c r="B5334" s="169" t="s">
        <v>7988</v>
      </c>
      <c r="C5334" s="538" t="s">
        <v>7989</v>
      </c>
      <c r="D5334" s="538" t="s">
        <v>7989</v>
      </c>
      <c r="E5334" s="48" t="s">
        <v>3007</v>
      </c>
      <c r="F5334" s="48" t="s">
        <v>3008</v>
      </c>
      <c r="G5334" s="547">
        <v>76111501</v>
      </c>
      <c r="H5334" s="542" t="s">
        <v>8127</v>
      </c>
      <c r="I5334" s="331">
        <v>16</v>
      </c>
      <c r="J5334" s="403" t="s">
        <v>230</v>
      </c>
      <c r="K5334" s="47">
        <v>100000000</v>
      </c>
      <c r="L5334" s="44">
        <v>1</v>
      </c>
      <c r="M5334" s="45" t="s">
        <v>765</v>
      </c>
      <c r="N5334" s="145" t="s">
        <v>7914</v>
      </c>
      <c r="O5334" s="540" t="s">
        <v>2761</v>
      </c>
      <c r="P5334" s="540" t="s">
        <v>2761</v>
      </c>
      <c r="Q5334" s="166" t="s">
        <v>8079</v>
      </c>
      <c r="R5334" s="117"/>
      <c r="S5334" s="117"/>
    </row>
    <row r="5335" spans="1:19" ht="63.75" x14ac:dyDescent="0.2">
      <c r="A5335" s="537" t="s">
        <v>7987</v>
      </c>
      <c r="B5335" s="169" t="s">
        <v>7988</v>
      </c>
      <c r="C5335" s="538" t="s">
        <v>7989</v>
      </c>
      <c r="D5335" s="538" t="s">
        <v>7989</v>
      </c>
      <c r="E5335" s="48" t="s">
        <v>3007</v>
      </c>
      <c r="F5335" s="48" t="s">
        <v>3008</v>
      </c>
      <c r="G5335" s="547">
        <v>76111501</v>
      </c>
      <c r="H5335" s="229" t="s">
        <v>8128</v>
      </c>
      <c r="I5335" s="331">
        <v>16</v>
      </c>
      <c r="J5335" s="403" t="s">
        <v>33</v>
      </c>
      <c r="K5335" s="47">
        <v>131093520</v>
      </c>
      <c r="L5335" s="44">
        <v>1</v>
      </c>
      <c r="M5335" s="45" t="s">
        <v>765</v>
      </c>
      <c r="N5335" s="145" t="s">
        <v>7914</v>
      </c>
      <c r="O5335" s="540" t="s">
        <v>127</v>
      </c>
      <c r="P5335" s="540" t="s">
        <v>127</v>
      </c>
      <c r="Q5335" s="166" t="s">
        <v>8079</v>
      </c>
      <c r="R5335" s="117"/>
      <c r="S5335" s="117"/>
    </row>
    <row r="5336" spans="1:19" s="123" customFormat="1" ht="63.75" x14ac:dyDescent="0.2">
      <c r="A5336" s="537" t="s">
        <v>7984</v>
      </c>
      <c r="B5336" s="169" t="s">
        <v>7985</v>
      </c>
      <c r="C5336" s="538" t="s">
        <v>8129</v>
      </c>
      <c r="D5336" s="538" t="s">
        <v>8129</v>
      </c>
      <c r="E5336" s="48" t="s">
        <v>3007</v>
      </c>
      <c r="F5336" s="48" t="s">
        <v>3008</v>
      </c>
      <c r="G5336" s="547">
        <v>76111501</v>
      </c>
      <c r="H5336" s="229" t="s">
        <v>8117</v>
      </c>
      <c r="I5336" s="331">
        <v>16</v>
      </c>
      <c r="J5336" s="403" t="s">
        <v>230</v>
      </c>
      <c r="K5336" s="47">
        <v>444872360.39999998</v>
      </c>
      <c r="L5336" s="44">
        <v>1</v>
      </c>
      <c r="M5336" s="45" t="s">
        <v>765</v>
      </c>
      <c r="N5336" s="145" t="s">
        <v>7914</v>
      </c>
      <c r="O5336" s="540" t="s">
        <v>127</v>
      </c>
      <c r="P5336" s="540" t="s">
        <v>127</v>
      </c>
      <c r="Q5336" s="166" t="s">
        <v>8017</v>
      </c>
      <c r="R5336" s="117"/>
      <c r="S5336" s="117"/>
    </row>
    <row r="5337" spans="1:19" s="123" customFormat="1" ht="63.75" x14ac:dyDescent="0.2">
      <c r="A5337" s="537" t="s">
        <v>7984</v>
      </c>
      <c r="B5337" s="169" t="s">
        <v>7985</v>
      </c>
      <c r="C5337" s="538" t="s">
        <v>8129</v>
      </c>
      <c r="D5337" s="538" t="s">
        <v>8129</v>
      </c>
      <c r="E5337" s="48" t="s">
        <v>3007</v>
      </c>
      <c r="F5337" s="48" t="s">
        <v>3008</v>
      </c>
      <c r="G5337" s="547">
        <v>76111501</v>
      </c>
      <c r="H5337" s="229" t="s">
        <v>8118</v>
      </c>
      <c r="I5337" s="331">
        <v>16</v>
      </c>
      <c r="J5337" s="403" t="s">
        <v>230</v>
      </c>
      <c r="K5337" s="47">
        <v>5127639.5999999996</v>
      </c>
      <c r="L5337" s="44">
        <v>1</v>
      </c>
      <c r="M5337" s="45" t="s">
        <v>765</v>
      </c>
      <c r="N5337" s="145" t="s">
        <v>7914</v>
      </c>
      <c r="O5337" s="540" t="s">
        <v>127</v>
      </c>
      <c r="P5337" s="540" t="s">
        <v>127</v>
      </c>
      <c r="Q5337" s="166" t="s">
        <v>8017</v>
      </c>
      <c r="R5337" s="117"/>
      <c r="S5337" s="117"/>
    </row>
    <row r="5338" spans="1:19" s="123" customFormat="1" ht="63.75" x14ac:dyDescent="0.2">
      <c r="A5338" s="537" t="s">
        <v>7984</v>
      </c>
      <c r="B5338" s="169" t="s">
        <v>7985</v>
      </c>
      <c r="C5338" s="538" t="s">
        <v>8129</v>
      </c>
      <c r="D5338" s="538" t="s">
        <v>8129</v>
      </c>
      <c r="E5338" s="48" t="s">
        <v>3007</v>
      </c>
      <c r="F5338" s="48" t="s">
        <v>3008</v>
      </c>
      <c r="G5338" s="547">
        <v>76111501</v>
      </c>
      <c r="H5338" s="542" t="s">
        <v>8127</v>
      </c>
      <c r="I5338" s="331">
        <v>16</v>
      </c>
      <c r="J5338" s="403" t="s">
        <v>230</v>
      </c>
      <c r="K5338" s="47">
        <v>74700000</v>
      </c>
      <c r="L5338" s="44">
        <v>1</v>
      </c>
      <c r="M5338" s="45" t="s">
        <v>765</v>
      </c>
      <c r="N5338" s="145" t="s">
        <v>7914</v>
      </c>
      <c r="O5338" s="540" t="s">
        <v>127</v>
      </c>
      <c r="P5338" s="540" t="s">
        <v>127</v>
      </c>
      <c r="Q5338" s="166" t="s">
        <v>8017</v>
      </c>
      <c r="R5338" s="117"/>
      <c r="S5338" s="117"/>
    </row>
    <row r="5339" spans="1:19" ht="63.75" x14ac:dyDescent="0.2">
      <c r="A5339" s="537" t="s">
        <v>7930</v>
      </c>
      <c r="B5339" s="169" t="s">
        <v>7931</v>
      </c>
      <c r="C5339" s="538" t="s">
        <v>7932</v>
      </c>
      <c r="D5339" s="538" t="s">
        <v>7932</v>
      </c>
      <c r="E5339" s="48" t="s">
        <v>3084</v>
      </c>
      <c r="F5339" s="48" t="s">
        <v>3085</v>
      </c>
      <c r="G5339" s="546">
        <v>81112303</v>
      </c>
      <c r="H5339" s="229" t="s">
        <v>8130</v>
      </c>
      <c r="I5339" s="331">
        <v>10</v>
      </c>
      <c r="J5339" s="403" t="s">
        <v>33</v>
      </c>
      <c r="K5339" s="47">
        <v>25000000</v>
      </c>
      <c r="L5339" s="44">
        <v>1</v>
      </c>
      <c r="M5339" s="45" t="s">
        <v>765</v>
      </c>
      <c r="N5339" s="145" t="s">
        <v>7914</v>
      </c>
      <c r="O5339" s="540" t="s">
        <v>67</v>
      </c>
      <c r="P5339" s="540" t="s">
        <v>35</v>
      </c>
      <c r="Q5339" s="166" t="s">
        <v>497</v>
      </c>
      <c r="R5339" s="117"/>
      <c r="S5339" s="117"/>
    </row>
    <row r="5340" spans="1:19" ht="63.75" x14ac:dyDescent="0.2">
      <c r="A5340" s="537" t="s">
        <v>7982</v>
      </c>
      <c r="B5340" s="169" t="s">
        <v>4565</v>
      </c>
      <c r="C5340" s="538" t="s">
        <v>7983</v>
      </c>
      <c r="D5340" s="538" t="s">
        <v>7983</v>
      </c>
      <c r="E5340" s="48" t="s">
        <v>3084</v>
      </c>
      <c r="F5340" s="48" t="s">
        <v>3085</v>
      </c>
      <c r="G5340" s="546">
        <v>72151704</v>
      </c>
      <c r="H5340" s="45" t="s">
        <v>8131</v>
      </c>
      <c r="I5340" s="331">
        <v>16</v>
      </c>
      <c r="J5340" s="403" t="s">
        <v>33</v>
      </c>
      <c r="K5340" s="47">
        <v>13800000</v>
      </c>
      <c r="L5340" s="44">
        <v>1</v>
      </c>
      <c r="M5340" s="45" t="s">
        <v>765</v>
      </c>
      <c r="N5340" s="145" t="s">
        <v>7914</v>
      </c>
      <c r="O5340" s="540" t="s">
        <v>35</v>
      </c>
      <c r="P5340" s="540" t="s">
        <v>36</v>
      </c>
      <c r="Q5340" s="166" t="s">
        <v>497</v>
      </c>
      <c r="R5340" s="117"/>
      <c r="S5340" s="117"/>
    </row>
    <row r="5341" spans="1:19" ht="63.75" x14ac:dyDescent="0.2">
      <c r="A5341" s="537" t="s">
        <v>7916</v>
      </c>
      <c r="B5341" s="153" t="s">
        <v>7917</v>
      </c>
      <c r="C5341" s="538" t="s">
        <v>7990</v>
      </c>
      <c r="D5341" s="538" t="s">
        <v>7990</v>
      </c>
      <c r="E5341" s="48" t="s">
        <v>3455</v>
      </c>
      <c r="F5341" s="48" t="s">
        <v>3456</v>
      </c>
      <c r="G5341" s="546">
        <v>78181500</v>
      </c>
      <c r="H5341" s="229" t="s">
        <v>8132</v>
      </c>
      <c r="I5341" s="331">
        <v>10</v>
      </c>
      <c r="J5341" s="403" t="s">
        <v>230</v>
      </c>
      <c r="K5341" s="47">
        <v>240000000</v>
      </c>
      <c r="L5341" s="44">
        <v>1</v>
      </c>
      <c r="M5341" s="45" t="s">
        <v>765</v>
      </c>
      <c r="N5341" s="145" t="s">
        <v>7914</v>
      </c>
      <c r="O5341" s="540" t="s">
        <v>127</v>
      </c>
      <c r="P5341" s="540" t="s">
        <v>127</v>
      </c>
      <c r="Q5341" s="166" t="s">
        <v>8133</v>
      </c>
      <c r="R5341" s="117"/>
      <c r="S5341" s="117"/>
    </row>
    <row r="5342" spans="1:19" ht="63.75" x14ac:dyDescent="0.2">
      <c r="A5342" s="537" t="s">
        <v>7916</v>
      </c>
      <c r="B5342" s="153" t="s">
        <v>7917</v>
      </c>
      <c r="C5342" s="538" t="s">
        <v>7990</v>
      </c>
      <c r="D5342" s="538" t="s">
        <v>7990</v>
      </c>
      <c r="E5342" s="48" t="s">
        <v>3455</v>
      </c>
      <c r="F5342" s="48" t="s">
        <v>3456</v>
      </c>
      <c r="G5342" s="546">
        <v>78181500</v>
      </c>
      <c r="H5342" s="229" t="s">
        <v>8134</v>
      </c>
      <c r="I5342" s="331">
        <v>10</v>
      </c>
      <c r="J5342" s="403" t="s">
        <v>230</v>
      </c>
      <c r="K5342" s="47">
        <v>340000000</v>
      </c>
      <c r="L5342" s="44">
        <v>1</v>
      </c>
      <c r="M5342" s="45" t="s">
        <v>765</v>
      </c>
      <c r="N5342" s="145" t="s">
        <v>7914</v>
      </c>
      <c r="O5342" s="540" t="s">
        <v>127</v>
      </c>
      <c r="P5342" s="540" t="s">
        <v>127</v>
      </c>
      <c r="Q5342" s="166" t="s">
        <v>8135</v>
      </c>
      <c r="R5342" s="117"/>
      <c r="S5342" s="117"/>
    </row>
    <row r="5343" spans="1:19" ht="63.75" x14ac:dyDescent="0.2">
      <c r="A5343" s="537" t="s">
        <v>7930</v>
      </c>
      <c r="B5343" s="169" t="s">
        <v>7931</v>
      </c>
      <c r="C5343" s="538" t="s">
        <v>7993</v>
      </c>
      <c r="D5343" s="538" t="s">
        <v>7993</v>
      </c>
      <c r="E5343" s="48" t="s">
        <v>3455</v>
      </c>
      <c r="F5343" s="48" t="s">
        <v>3456</v>
      </c>
      <c r="G5343" s="546">
        <v>78181500</v>
      </c>
      <c r="H5343" s="229" t="s">
        <v>8132</v>
      </c>
      <c r="I5343" s="331">
        <v>10</v>
      </c>
      <c r="J5343" s="403" t="s">
        <v>230</v>
      </c>
      <c r="K5343" s="47">
        <v>210000000</v>
      </c>
      <c r="L5343" s="44">
        <v>1</v>
      </c>
      <c r="M5343" s="45" t="s">
        <v>765</v>
      </c>
      <c r="N5343" s="145" t="s">
        <v>7914</v>
      </c>
      <c r="O5343" s="540" t="s">
        <v>127</v>
      </c>
      <c r="P5343" s="540" t="s">
        <v>127</v>
      </c>
      <c r="Q5343" s="166" t="s">
        <v>497</v>
      </c>
      <c r="R5343" s="117"/>
      <c r="S5343" s="117"/>
    </row>
    <row r="5344" spans="1:19" ht="63.75" x14ac:dyDescent="0.2">
      <c r="A5344" s="537" t="s">
        <v>7930</v>
      </c>
      <c r="B5344" s="169" t="s">
        <v>7931</v>
      </c>
      <c r="C5344" s="538" t="s">
        <v>7993</v>
      </c>
      <c r="D5344" s="538" t="s">
        <v>7993</v>
      </c>
      <c r="E5344" s="48" t="s">
        <v>3455</v>
      </c>
      <c r="F5344" s="48" t="s">
        <v>3456</v>
      </c>
      <c r="G5344" s="546">
        <v>78181500</v>
      </c>
      <c r="H5344" s="229" t="s">
        <v>8134</v>
      </c>
      <c r="I5344" s="331">
        <v>10</v>
      </c>
      <c r="J5344" s="403" t="s">
        <v>230</v>
      </c>
      <c r="K5344" s="47">
        <v>240000000</v>
      </c>
      <c r="L5344" s="44">
        <v>1</v>
      </c>
      <c r="M5344" s="45" t="s">
        <v>765</v>
      </c>
      <c r="N5344" s="145" t="s">
        <v>7914</v>
      </c>
      <c r="O5344" s="540" t="s">
        <v>127</v>
      </c>
      <c r="P5344" s="540" t="s">
        <v>127</v>
      </c>
      <c r="Q5344" s="166" t="s">
        <v>497</v>
      </c>
      <c r="R5344" s="117"/>
      <c r="S5344" s="117"/>
    </row>
    <row r="5345" spans="1:19" ht="63.75" x14ac:dyDescent="0.2">
      <c r="A5345" s="537" t="s">
        <v>7916</v>
      </c>
      <c r="B5345" s="153" t="s">
        <v>7917</v>
      </c>
      <c r="C5345" s="538" t="s">
        <v>7990</v>
      </c>
      <c r="D5345" s="538" t="s">
        <v>7990</v>
      </c>
      <c r="E5345" s="48" t="s">
        <v>3455</v>
      </c>
      <c r="F5345" s="48" t="s">
        <v>3456</v>
      </c>
      <c r="G5345" s="546">
        <v>78181500</v>
      </c>
      <c r="H5345" s="229" t="s">
        <v>8136</v>
      </c>
      <c r="I5345" s="331">
        <v>10</v>
      </c>
      <c r="J5345" s="403" t="s">
        <v>230</v>
      </c>
      <c r="K5345" s="47">
        <v>30000000</v>
      </c>
      <c r="L5345" s="44">
        <v>1</v>
      </c>
      <c r="M5345" s="45" t="s">
        <v>765</v>
      </c>
      <c r="N5345" s="145" t="s">
        <v>7914</v>
      </c>
      <c r="O5345" s="540" t="s">
        <v>127</v>
      </c>
      <c r="P5345" s="540" t="s">
        <v>127</v>
      </c>
      <c r="Q5345" s="166" t="s">
        <v>8135</v>
      </c>
      <c r="R5345" s="117"/>
      <c r="S5345" s="117"/>
    </row>
    <row r="5346" spans="1:19" ht="63.75" x14ac:dyDescent="0.2">
      <c r="A5346" s="537" t="s">
        <v>7930</v>
      </c>
      <c r="B5346" s="169" t="s">
        <v>7931</v>
      </c>
      <c r="C5346" s="538" t="s">
        <v>7993</v>
      </c>
      <c r="D5346" s="538" t="s">
        <v>7993</v>
      </c>
      <c r="E5346" s="48" t="s">
        <v>3455</v>
      </c>
      <c r="F5346" s="48" t="s">
        <v>3456</v>
      </c>
      <c r="G5346" s="546">
        <v>78181500</v>
      </c>
      <c r="H5346" s="229" t="s">
        <v>8136</v>
      </c>
      <c r="I5346" s="331">
        <v>10</v>
      </c>
      <c r="J5346" s="403" t="s">
        <v>230</v>
      </c>
      <c r="K5346" s="47">
        <v>50000000</v>
      </c>
      <c r="L5346" s="44">
        <v>1</v>
      </c>
      <c r="M5346" s="45" t="s">
        <v>765</v>
      </c>
      <c r="N5346" s="145" t="s">
        <v>7914</v>
      </c>
      <c r="O5346" s="540" t="s">
        <v>127</v>
      </c>
      <c r="P5346" s="540" t="s">
        <v>127</v>
      </c>
      <c r="Q5346" s="166" t="s">
        <v>8017</v>
      </c>
      <c r="R5346" s="117"/>
      <c r="S5346" s="117"/>
    </row>
    <row r="5347" spans="1:19" ht="63.75" x14ac:dyDescent="0.2">
      <c r="A5347" s="537" t="s">
        <v>7916</v>
      </c>
      <c r="B5347" s="153" t="s">
        <v>7917</v>
      </c>
      <c r="C5347" s="538" t="s">
        <v>7990</v>
      </c>
      <c r="D5347" s="538" t="s">
        <v>7990</v>
      </c>
      <c r="E5347" s="48" t="s">
        <v>3455</v>
      </c>
      <c r="F5347" s="48" t="s">
        <v>3456</v>
      </c>
      <c r="G5347" s="546">
        <v>78181500</v>
      </c>
      <c r="H5347" s="229" t="s">
        <v>8137</v>
      </c>
      <c r="I5347" s="331">
        <v>10</v>
      </c>
      <c r="J5347" s="403" t="s">
        <v>230</v>
      </c>
      <c r="K5347" s="47">
        <v>10000000</v>
      </c>
      <c r="L5347" s="44">
        <v>1</v>
      </c>
      <c r="M5347" s="45" t="s">
        <v>765</v>
      </c>
      <c r="N5347" s="145" t="s">
        <v>7914</v>
      </c>
      <c r="O5347" s="540" t="s">
        <v>127</v>
      </c>
      <c r="P5347" s="540" t="s">
        <v>127</v>
      </c>
      <c r="Q5347" s="166" t="s">
        <v>8135</v>
      </c>
      <c r="R5347" s="117"/>
      <c r="S5347" s="117"/>
    </row>
    <row r="5348" spans="1:19" ht="63.75" x14ac:dyDescent="0.2">
      <c r="A5348" s="537" t="s">
        <v>7930</v>
      </c>
      <c r="B5348" s="169" t="s">
        <v>7931</v>
      </c>
      <c r="C5348" s="538" t="s">
        <v>7993</v>
      </c>
      <c r="D5348" s="538" t="s">
        <v>7993</v>
      </c>
      <c r="E5348" s="48" t="s">
        <v>3455</v>
      </c>
      <c r="F5348" s="48" t="s">
        <v>3456</v>
      </c>
      <c r="G5348" s="546">
        <v>78181500</v>
      </c>
      <c r="H5348" s="229" t="s">
        <v>8138</v>
      </c>
      <c r="I5348" s="331">
        <v>10</v>
      </c>
      <c r="J5348" s="403" t="s">
        <v>230</v>
      </c>
      <c r="K5348" s="47">
        <v>30000000</v>
      </c>
      <c r="L5348" s="44">
        <v>1</v>
      </c>
      <c r="M5348" s="45" t="s">
        <v>765</v>
      </c>
      <c r="N5348" s="145" t="s">
        <v>7914</v>
      </c>
      <c r="O5348" s="540" t="s">
        <v>127</v>
      </c>
      <c r="P5348" s="540" t="s">
        <v>127</v>
      </c>
      <c r="Q5348" s="166" t="s">
        <v>8017</v>
      </c>
      <c r="R5348" s="117"/>
      <c r="S5348" s="117"/>
    </row>
    <row r="5349" spans="1:19" ht="63.75" x14ac:dyDescent="0.2">
      <c r="A5349" s="537" t="s">
        <v>7916</v>
      </c>
      <c r="B5349" s="153" t="s">
        <v>7917</v>
      </c>
      <c r="C5349" s="538" t="s">
        <v>7990</v>
      </c>
      <c r="D5349" s="538" t="s">
        <v>7990</v>
      </c>
      <c r="E5349" s="48" t="s">
        <v>3455</v>
      </c>
      <c r="F5349" s="48" t="s">
        <v>3456</v>
      </c>
      <c r="G5349" s="546">
        <v>78181500</v>
      </c>
      <c r="H5349" s="229" t="s">
        <v>8139</v>
      </c>
      <c r="I5349" s="331">
        <v>10</v>
      </c>
      <c r="J5349" s="403" t="s">
        <v>230</v>
      </c>
      <c r="K5349" s="47">
        <v>50000000</v>
      </c>
      <c r="L5349" s="44">
        <v>1</v>
      </c>
      <c r="M5349" s="45" t="s">
        <v>765</v>
      </c>
      <c r="N5349" s="145" t="s">
        <v>7914</v>
      </c>
      <c r="O5349" s="540" t="s">
        <v>127</v>
      </c>
      <c r="P5349" s="540" t="s">
        <v>127</v>
      </c>
      <c r="Q5349" s="166" t="s">
        <v>8135</v>
      </c>
      <c r="R5349" s="117"/>
      <c r="S5349" s="117"/>
    </row>
    <row r="5350" spans="1:19" ht="63.75" x14ac:dyDescent="0.2">
      <c r="A5350" s="537" t="s">
        <v>7930</v>
      </c>
      <c r="B5350" s="169" t="s">
        <v>7931</v>
      </c>
      <c r="C5350" s="538" t="s">
        <v>7993</v>
      </c>
      <c r="D5350" s="538" t="s">
        <v>7993</v>
      </c>
      <c r="E5350" s="48" t="s">
        <v>3455</v>
      </c>
      <c r="F5350" s="48" t="s">
        <v>3456</v>
      </c>
      <c r="G5350" s="546">
        <v>78181500</v>
      </c>
      <c r="H5350" s="229" t="s">
        <v>8139</v>
      </c>
      <c r="I5350" s="331">
        <v>10</v>
      </c>
      <c r="J5350" s="403" t="s">
        <v>230</v>
      </c>
      <c r="K5350" s="47">
        <v>80000000</v>
      </c>
      <c r="L5350" s="44">
        <v>1</v>
      </c>
      <c r="M5350" s="45" t="s">
        <v>765</v>
      </c>
      <c r="N5350" s="145" t="s">
        <v>7914</v>
      </c>
      <c r="O5350" s="540" t="s">
        <v>127</v>
      </c>
      <c r="P5350" s="540" t="s">
        <v>127</v>
      </c>
      <c r="Q5350" s="166" t="s">
        <v>8017</v>
      </c>
      <c r="R5350" s="117"/>
      <c r="S5350" s="117"/>
    </row>
    <row r="5351" spans="1:19" s="117" customFormat="1" ht="63.75" x14ac:dyDescent="0.2">
      <c r="A5351" s="537" t="s">
        <v>7916</v>
      </c>
      <c r="B5351" s="153" t="s">
        <v>7917</v>
      </c>
      <c r="C5351" s="538" t="s">
        <v>7990</v>
      </c>
      <c r="D5351" s="538" t="s">
        <v>7990</v>
      </c>
      <c r="E5351" s="48" t="s">
        <v>3455</v>
      </c>
      <c r="F5351" s="48" t="s">
        <v>3456</v>
      </c>
      <c r="G5351" s="546">
        <v>78181500</v>
      </c>
      <c r="H5351" s="229" t="s">
        <v>8140</v>
      </c>
      <c r="I5351" s="331">
        <v>10</v>
      </c>
      <c r="J5351" s="403" t="s">
        <v>33</v>
      </c>
      <c r="K5351" s="47">
        <v>20000000</v>
      </c>
      <c r="L5351" s="44">
        <v>1</v>
      </c>
      <c r="M5351" s="45" t="s">
        <v>765</v>
      </c>
      <c r="N5351" s="145" t="s">
        <v>7914</v>
      </c>
      <c r="O5351" s="540" t="s">
        <v>127</v>
      </c>
      <c r="P5351" s="540" t="s">
        <v>68</v>
      </c>
      <c r="Q5351" s="166" t="s">
        <v>8135</v>
      </c>
    </row>
    <row r="5352" spans="1:19" ht="63.75" x14ac:dyDescent="0.2">
      <c r="A5352" s="537" t="s">
        <v>7916</v>
      </c>
      <c r="B5352" s="153" t="s">
        <v>7917</v>
      </c>
      <c r="C5352" s="538" t="s">
        <v>7990</v>
      </c>
      <c r="D5352" s="538" t="s">
        <v>7990</v>
      </c>
      <c r="E5352" s="48" t="s">
        <v>3455</v>
      </c>
      <c r="F5352" s="48" t="s">
        <v>3456</v>
      </c>
      <c r="G5352" s="546">
        <v>78181500</v>
      </c>
      <c r="H5352" s="229" t="s">
        <v>8141</v>
      </c>
      <c r="I5352" s="331">
        <v>10</v>
      </c>
      <c r="J5352" s="403" t="s">
        <v>33</v>
      </c>
      <c r="K5352" s="47">
        <v>30000000</v>
      </c>
      <c r="L5352" s="44">
        <v>1</v>
      </c>
      <c r="M5352" s="45" t="s">
        <v>765</v>
      </c>
      <c r="N5352" s="145" t="s">
        <v>7914</v>
      </c>
      <c r="O5352" s="540" t="s">
        <v>127</v>
      </c>
      <c r="P5352" s="540" t="s">
        <v>68</v>
      </c>
      <c r="Q5352" s="166" t="s">
        <v>8017</v>
      </c>
      <c r="R5352" s="117"/>
      <c r="S5352" s="117"/>
    </row>
    <row r="5353" spans="1:19" ht="63.75" x14ac:dyDescent="0.2">
      <c r="A5353" s="537" t="s">
        <v>7916</v>
      </c>
      <c r="B5353" s="153" t="s">
        <v>7917</v>
      </c>
      <c r="C5353" s="538" t="s">
        <v>7990</v>
      </c>
      <c r="D5353" s="538" t="s">
        <v>7990</v>
      </c>
      <c r="E5353" s="48" t="s">
        <v>3455</v>
      </c>
      <c r="F5353" s="48" t="s">
        <v>3456</v>
      </c>
      <c r="G5353" s="546">
        <v>78181500</v>
      </c>
      <c r="H5353" s="229" t="s">
        <v>8142</v>
      </c>
      <c r="I5353" s="331">
        <v>10</v>
      </c>
      <c r="J5353" s="403" t="s">
        <v>33</v>
      </c>
      <c r="K5353" s="47">
        <v>10000000</v>
      </c>
      <c r="L5353" s="44">
        <v>1</v>
      </c>
      <c r="M5353" s="45" t="s">
        <v>765</v>
      </c>
      <c r="N5353" s="145" t="s">
        <v>7914</v>
      </c>
      <c r="O5353" s="540" t="s">
        <v>127</v>
      </c>
      <c r="P5353" s="540" t="s">
        <v>68</v>
      </c>
      <c r="Q5353" s="166" t="s">
        <v>8017</v>
      </c>
      <c r="R5353" s="117"/>
      <c r="S5353" s="117"/>
    </row>
    <row r="5354" spans="1:19" ht="63.75" x14ac:dyDescent="0.2">
      <c r="A5354" s="537" t="s">
        <v>7930</v>
      </c>
      <c r="B5354" s="169" t="s">
        <v>7931</v>
      </c>
      <c r="C5354" s="538" t="s">
        <v>7993</v>
      </c>
      <c r="D5354" s="538" t="s">
        <v>7993</v>
      </c>
      <c r="E5354" s="48" t="s">
        <v>3455</v>
      </c>
      <c r="F5354" s="48" t="s">
        <v>3456</v>
      </c>
      <c r="G5354" s="546">
        <v>78181500</v>
      </c>
      <c r="H5354" s="229" t="s">
        <v>8143</v>
      </c>
      <c r="I5354" s="331">
        <v>10</v>
      </c>
      <c r="J5354" s="403" t="s">
        <v>33</v>
      </c>
      <c r="K5354" s="47">
        <v>7000000</v>
      </c>
      <c r="L5354" s="44">
        <v>1</v>
      </c>
      <c r="M5354" s="45" t="s">
        <v>765</v>
      </c>
      <c r="N5354" s="145" t="s">
        <v>7914</v>
      </c>
      <c r="O5354" s="540" t="s">
        <v>127</v>
      </c>
      <c r="P5354" s="540" t="s">
        <v>68</v>
      </c>
      <c r="Q5354" s="166" t="s">
        <v>8017</v>
      </c>
      <c r="R5354" s="117"/>
      <c r="S5354" s="117"/>
    </row>
    <row r="5355" spans="1:19" ht="63.75" x14ac:dyDescent="0.2">
      <c r="A5355" s="537" t="s">
        <v>7916</v>
      </c>
      <c r="B5355" s="153" t="s">
        <v>7917</v>
      </c>
      <c r="C5355" s="538" t="s">
        <v>7990</v>
      </c>
      <c r="D5355" s="538" t="s">
        <v>7990</v>
      </c>
      <c r="E5355" s="48" t="s">
        <v>3455</v>
      </c>
      <c r="F5355" s="48" t="s">
        <v>3456</v>
      </c>
      <c r="G5355" s="546">
        <v>78181500</v>
      </c>
      <c r="H5355" s="229" t="s">
        <v>8144</v>
      </c>
      <c r="I5355" s="331">
        <v>10</v>
      </c>
      <c r="J5355" s="403" t="s">
        <v>33</v>
      </c>
      <c r="K5355" s="47">
        <v>235000000</v>
      </c>
      <c r="L5355" s="44">
        <v>1</v>
      </c>
      <c r="M5355" s="45" t="s">
        <v>765</v>
      </c>
      <c r="N5355" s="145" t="s">
        <v>7914</v>
      </c>
      <c r="O5355" s="540" t="s">
        <v>67</v>
      </c>
      <c r="P5355" s="540" t="s">
        <v>36</v>
      </c>
      <c r="Q5355" s="166" t="s">
        <v>8017</v>
      </c>
      <c r="R5355" s="117"/>
      <c r="S5355" s="117"/>
    </row>
    <row r="5356" spans="1:19" ht="63.75" x14ac:dyDescent="0.2">
      <c r="A5356" s="537" t="s">
        <v>7930</v>
      </c>
      <c r="B5356" s="169" t="s">
        <v>7931</v>
      </c>
      <c r="C5356" s="538" t="s">
        <v>7993</v>
      </c>
      <c r="D5356" s="538" t="s">
        <v>7993</v>
      </c>
      <c r="E5356" s="48" t="s">
        <v>3455</v>
      </c>
      <c r="F5356" s="48" t="s">
        <v>3456</v>
      </c>
      <c r="G5356" s="546">
        <v>78181500</v>
      </c>
      <c r="H5356" s="229" t="s">
        <v>8145</v>
      </c>
      <c r="I5356" s="331">
        <v>10</v>
      </c>
      <c r="J5356" s="403" t="s">
        <v>33</v>
      </c>
      <c r="K5356" s="47">
        <v>5600915</v>
      </c>
      <c r="L5356" s="44">
        <v>1</v>
      </c>
      <c r="M5356" s="45" t="s">
        <v>765</v>
      </c>
      <c r="N5356" s="145" t="s">
        <v>7914</v>
      </c>
      <c r="O5356" s="540" t="s">
        <v>127</v>
      </c>
      <c r="P5356" s="540" t="s">
        <v>68</v>
      </c>
      <c r="Q5356" s="166" t="s">
        <v>8017</v>
      </c>
      <c r="R5356" s="117"/>
      <c r="S5356" s="117"/>
    </row>
    <row r="5357" spans="1:19" ht="63.75" x14ac:dyDescent="0.2">
      <c r="A5357" s="537" t="s">
        <v>7916</v>
      </c>
      <c r="B5357" s="153" t="s">
        <v>7917</v>
      </c>
      <c r="C5357" s="538" t="s">
        <v>7990</v>
      </c>
      <c r="D5357" s="538" t="s">
        <v>7990</v>
      </c>
      <c r="E5357" s="48" t="s">
        <v>3455</v>
      </c>
      <c r="F5357" s="48" t="s">
        <v>3456</v>
      </c>
      <c r="G5357" s="546">
        <v>78181500</v>
      </c>
      <c r="H5357" s="229" t="s">
        <v>8146</v>
      </c>
      <c r="I5357" s="331">
        <v>10</v>
      </c>
      <c r="J5357" s="403" t="s">
        <v>33</v>
      </c>
      <c r="K5357" s="47">
        <v>422000000</v>
      </c>
      <c r="L5357" s="44">
        <v>1</v>
      </c>
      <c r="M5357" s="45" t="s">
        <v>765</v>
      </c>
      <c r="N5357" s="145" t="s">
        <v>7914</v>
      </c>
      <c r="O5357" s="540" t="s">
        <v>67</v>
      </c>
      <c r="P5357" s="540" t="s">
        <v>36</v>
      </c>
      <c r="Q5357" s="166" t="s">
        <v>8017</v>
      </c>
      <c r="R5357" s="117"/>
      <c r="S5357" s="117"/>
    </row>
    <row r="5358" spans="1:19" ht="63.75" x14ac:dyDescent="0.2">
      <c r="A5358" s="537" t="s">
        <v>7930</v>
      </c>
      <c r="B5358" s="169" t="s">
        <v>7931</v>
      </c>
      <c r="C5358" s="538" t="s">
        <v>7993</v>
      </c>
      <c r="D5358" s="538" t="s">
        <v>7993</v>
      </c>
      <c r="E5358" s="48" t="s">
        <v>3455</v>
      </c>
      <c r="F5358" s="48" t="s">
        <v>3456</v>
      </c>
      <c r="G5358" s="546">
        <v>78181500</v>
      </c>
      <c r="H5358" s="229" t="s">
        <v>8147</v>
      </c>
      <c r="I5358" s="331">
        <v>10</v>
      </c>
      <c r="J5358" s="403" t="s">
        <v>33</v>
      </c>
      <c r="K5358" s="47">
        <v>21000000</v>
      </c>
      <c r="L5358" s="44">
        <v>1</v>
      </c>
      <c r="M5358" s="45" t="s">
        <v>765</v>
      </c>
      <c r="N5358" s="145" t="s">
        <v>7914</v>
      </c>
      <c r="O5358" s="540" t="s">
        <v>127</v>
      </c>
      <c r="P5358" s="540" t="s">
        <v>127</v>
      </c>
      <c r="Q5358" s="166" t="s">
        <v>8017</v>
      </c>
      <c r="R5358" s="117"/>
      <c r="S5358" s="117"/>
    </row>
    <row r="5359" spans="1:19" ht="63.75" x14ac:dyDescent="0.2">
      <c r="A5359" s="537" t="s">
        <v>7916</v>
      </c>
      <c r="B5359" s="153" t="s">
        <v>7917</v>
      </c>
      <c r="C5359" s="538" t="s">
        <v>7990</v>
      </c>
      <c r="D5359" s="538" t="s">
        <v>7990</v>
      </c>
      <c r="E5359" s="48" t="s">
        <v>3455</v>
      </c>
      <c r="F5359" s="48" t="s">
        <v>3456</v>
      </c>
      <c r="G5359" s="546">
        <v>78181500</v>
      </c>
      <c r="H5359" s="229" t="s">
        <v>8148</v>
      </c>
      <c r="I5359" s="331">
        <v>10</v>
      </c>
      <c r="J5359" s="403" t="s">
        <v>33</v>
      </c>
      <c r="K5359" s="47">
        <v>10000000</v>
      </c>
      <c r="L5359" s="44">
        <v>1</v>
      </c>
      <c r="M5359" s="45" t="s">
        <v>765</v>
      </c>
      <c r="N5359" s="145" t="s">
        <v>7914</v>
      </c>
      <c r="O5359" s="540" t="s">
        <v>67</v>
      </c>
      <c r="P5359" s="540" t="s">
        <v>36</v>
      </c>
      <c r="Q5359" s="166" t="s">
        <v>8017</v>
      </c>
      <c r="R5359" s="117"/>
      <c r="S5359" s="117"/>
    </row>
    <row r="5360" spans="1:19" ht="63.75" x14ac:dyDescent="0.2">
      <c r="A5360" s="537" t="s">
        <v>7916</v>
      </c>
      <c r="B5360" s="153" t="s">
        <v>7917</v>
      </c>
      <c r="C5360" s="538" t="s">
        <v>7990</v>
      </c>
      <c r="D5360" s="538" t="s">
        <v>7990</v>
      </c>
      <c r="E5360" s="48" t="s">
        <v>3455</v>
      </c>
      <c r="F5360" s="48" t="s">
        <v>3456</v>
      </c>
      <c r="G5360" s="546">
        <v>78181500</v>
      </c>
      <c r="H5360" s="229" t="s">
        <v>8149</v>
      </c>
      <c r="I5360" s="331">
        <v>10</v>
      </c>
      <c r="J5360" s="403" t="s">
        <v>33</v>
      </c>
      <c r="K5360" s="47">
        <v>35000000</v>
      </c>
      <c r="L5360" s="44">
        <v>1</v>
      </c>
      <c r="M5360" s="45" t="s">
        <v>765</v>
      </c>
      <c r="N5360" s="145" t="s">
        <v>7914</v>
      </c>
      <c r="O5360" s="540" t="s">
        <v>67</v>
      </c>
      <c r="P5360" s="540" t="s">
        <v>36</v>
      </c>
      <c r="Q5360" s="166" t="s">
        <v>8017</v>
      </c>
      <c r="R5360" s="117"/>
      <c r="S5360" s="117"/>
    </row>
    <row r="5361" spans="1:19" ht="63.75" x14ac:dyDescent="0.2">
      <c r="A5361" s="537" t="s">
        <v>7930</v>
      </c>
      <c r="B5361" s="169" t="s">
        <v>7931</v>
      </c>
      <c r="C5361" s="538" t="s">
        <v>7993</v>
      </c>
      <c r="D5361" s="538" t="s">
        <v>7993</v>
      </c>
      <c r="E5361" s="48" t="s">
        <v>3455</v>
      </c>
      <c r="F5361" s="48" t="s">
        <v>3456</v>
      </c>
      <c r="G5361" s="546">
        <v>78181500</v>
      </c>
      <c r="H5361" s="229" t="s">
        <v>8150</v>
      </c>
      <c r="I5361" s="331">
        <v>10</v>
      </c>
      <c r="J5361" s="403" t="s">
        <v>33</v>
      </c>
      <c r="K5361" s="47">
        <v>270000000</v>
      </c>
      <c r="L5361" s="44">
        <v>1</v>
      </c>
      <c r="M5361" s="45" t="s">
        <v>765</v>
      </c>
      <c r="N5361" s="145" t="s">
        <v>7914</v>
      </c>
      <c r="O5361" s="540" t="s">
        <v>67</v>
      </c>
      <c r="P5361" s="540" t="s">
        <v>36</v>
      </c>
      <c r="Q5361" s="166" t="s">
        <v>429</v>
      </c>
      <c r="R5361" s="117"/>
      <c r="S5361" s="117"/>
    </row>
    <row r="5362" spans="1:19" ht="63.75" x14ac:dyDescent="0.2">
      <c r="A5362" s="537" t="s">
        <v>7930</v>
      </c>
      <c r="B5362" s="169" t="s">
        <v>7931</v>
      </c>
      <c r="C5362" s="538" t="s">
        <v>7993</v>
      </c>
      <c r="D5362" s="538" t="s">
        <v>7993</v>
      </c>
      <c r="E5362" s="48" t="s">
        <v>3455</v>
      </c>
      <c r="F5362" s="48" t="s">
        <v>3456</v>
      </c>
      <c r="G5362" s="546">
        <v>78181500</v>
      </c>
      <c r="H5362" s="229" t="s">
        <v>8151</v>
      </c>
      <c r="I5362" s="331">
        <v>10</v>
      </c>
      <c r="J5362" s="403" t="s">
        <v>33</v>
      </c>
      <c r="K5362" s="47">
        <v>276549085</v>
      </c>
      <c r="L5362" s="44">
        <v>1</v>
      </c>
      <c r="M5362" s="45" t="s">
        <v>765</v>
      </c>
      <c r="N5362" s="145" t="s">
        <v>7914</v>
      </c>
      <c r="O5362" s="540" t="s">
        <v>67</v>
      </c>
      <c r="P5362" s="540" t="s">
        <v>36</v>
      </c>
      <c r="Q5362" s="166" t="s">
        <v>429</v>
      </c>
      <c r="R5362" s="117"/>
      <c r="S5362" s="117"/>
    </row>
    <row r="5363" spans="1:19" s="117" customFormat="1" ht="63.75" x14ac:dyDescent="0.2">
      <c r="A5363" s="537" t="s">
        <v>7916</v>
      </c>
      <c r="B5363" s="153" t="s">
        <v>7917</v>
      </c>
      <c r="C5363" s="538" t="s">
        <v>7990</v>
      </c>
      <c r="D5363" s="538" t="s">
        <v>7990</v>
      </c>
      <c r="E5363" s="48" t="s">
        <v>3455</v>
      </c>
      <c r="F5363" s="48" t="s">
        <v>3456</v>
      </c>
      <c r="G5363" s="546">
        <v>78181500</v>
      </c>
      <c r="H5363" s="229" t="s">
        <v>8152</v>
      </c>
      <c r="I5363" s="331">
        <v>10</v>
      </c>
      <c r="J5363" s="403" t="s">
        <v>33</v>
      </c>
      <c r="K5363" s="47">
        <v>45000000</v>
      </c>
      <c r="L5363" s="44">
        <v>1</v>
      </c>
      <c r="M5363" s="45" t="s">
        <v>765</v>
      </c>
      <c r="N5363" s="145" t="s">
        <v>7914</v>
      </c>
      <c r="O5363" s="540" t="s">
        <v>67</v>
      </c>
      <c r="P5363" s="540" t="s">
        <v>36</v>
      </c>
      <c r="Q5363" s="166" t="s">
        <v>8017</v>
      </c>
    </row>
    <row r="5364" spans="1:19" ht="63.75" x14ac:dyDescent="0.2">
      <c r="A5364" s="537" t="s">
        <v>7930</v>
      </c>
      <c r="B5364" s="169" t="s">
        <v>7931</v>
      </c>
      <c r="C5364" s="538" t="s">
        <v>7993</v>
      </c>
      <c r="D5364" s="538" t="s">
        <v>7993</v>
      </c>
      <c r="E5364" s="48" t="s">
        <v>3455</v>
      </c>
      <c r="F5364" s="48" t="s">
        <v>3456</v>
      </c>
      <c r="G5364" s="546">
        <v>78181500</v>
      </c>
      <c r="H5364" s="229" t="s">
        <v>8153</v>
      </c>
      <c r="I5364" s="331">
        <v>10</v>
      </c>
      <c r="J5364" s="403" t="s">
        <v>33</v>
      </c>
      <c r="K5364" s="47">
        <v>30000000</v>
      </c>
      <c r="L5364" s="44">
        <v>1</v>
      </c>
      <c r="M5364" s="45" t="s">
        <v>765</v>
      </c>
      <c r="N5364" s="145" t="s">
        <v>7914</v>
      </c>
      <c r="O5364" s="540" t="s">
        <v>67</v>
      </c>
      <c r="P5364" s="540" t="s">
        <v>36</v>
      </c>
      <c r="Q5364" s="166" t="s">
        <v>8017</v>
      </c>
      <c r="R5364" s="117"/>
      <c r="S5364" s="117"/>
    </row>
    <row r="5365" spans="1:19" ht="63.75" x14ac:dyDescent="0.2">
      <c r="A5365" s="537" t="s">
        <v>7916</v>
      </c>
      <c r="B5365" s="153" t="s">
        <v>7917</v>
      </c>
      <c r="C5365" s="538" t="s">
        <v>7990</v>
      </c>
      <c r="D5365" s="538" t="s">
        <v>7990</v>
      </c>
      <c r="E5365" s="48" t="s">
        <v>3455</v>
      </c>
      <c r="F5365" s="48" t="s">
        <v>3456</v>
      </c>
      <c r="G5365" s="546">
        <v>78181500</v>
      </c>
      <c r="H5365" s="229" t="s">
        <v>8154</v>
      </c>
      <c r="I5365" s="331">
        <v>10</v>
      </c>
      <c r="J5365" s="403" t="s">
        <v>33</v>
      </c>
      <c r="K5365" s="47">
        <v>50000000</v>
      </c>
      <c r="L5365" s="44">
        <v>1</v>
      </c>
      <c r="M5365" s="45" t="s">
        <v>765</v>
      </c>
      <c r="N5365" s="145" t="s">
        <v>7914</v>
      </c>
      <c r="O5365" s="540" t="s">
        <v>1239</v>
      </c>
      <c r="P5365" s="540" t="s">
        <v>699</v>
      </c>
      <c r="Q5365" s="166" t="s">
        <v>8135</v>
      </c>
      <c r="R5365" s="117"/>
      <c r="S5365" s="117"/>
    </row>
    <row r="5366" spans="1:19" ht="63.75" x14ac:dyDescent="0.2">
      <c r="A5366" s="537" t="s">
        <v>7930</v>
      </c>
      <c r="B5366" s="169" t="s">
        <v>7931</v>
      </c>
      <c r="C5366" s="538" t="s">
        <v>7993</v>
      </c>
      <c r="D5366" s="538" t="s">
        <v>7993</v>
      </c>
      <c r="E5366" s="48" t="s">
        <v>3455</v>
      </c>
      <c r="F5366" s="48" t="s">
        <v>3456</v>
      </c>
      <c r="G5366" s="546">
        <v>78181500</v>
      </c>
      <c r="H5366" s="229" t="s">
        <v>8155</v>
      </c>
      <c r="I5366" s="331">
        <v>10</v>
      </c>
      <c r="J5366" s="403" t="s">
        <v>33</v>
      </c>
      <c r="K5366" s="47">
        <v>80000000</v>
      </c>
      <c r="L5366" s="44">
        <v>1</v>
      </c>
      <c r="M5366" s="45" t="s">
        <v>765</v>
      </c>
      <c r="N5366" s="145" t="s">
        <v>7914</v>
      </c>
      <c r="O5366" s="540" t="s">
        <v>67</v>
      </c>
      <c r="P5366" s="540" t="s">
        <v>36</v>
      </c>
      <c r="Q5366" s="166" t="s">
        <v>8017</v>
      </c>
      <c r="R5366" s="117"/>
      <c r="S5366" s="117"/>
    </row>
    <row r="5367" spans="1:19" ht="63.75" x14ac:dyDescent="0.2">
      <c r="A5367" s="537" t="s">
        <v>7916</v>
      </c>
      <c r="B5367" s="153" t="s">
        <v>7917</v>
      </c>
      <c r="C5367" s="538" t="s">
        <v>7990</v>
      </c>
      <c r="D5367" s="538" t="s">
        <v>7990</v>
      </c>
      <c r="E5367" s="48" t="s">
        <v>3455</v>
      </c>
      <c r="F5367" s="48" t="s">
        <v>3456</v>
      </c>
      <c r="G5367" s="546">
        <v>78181500</v>
      </c>
      <c r="H5367" s="229" t="s">
        <v>8156</v>
      </c>
      <c r="I5367" s="331">
        <v>10</v>
      </c>
      <c r="J5367" s="403" t="s">
        <v>33</v>
      </c>
      <c r="K5367" s="47">
        <v>160000000</v>
      </c>
      <c r="L5367" s="44">
        <v>1</v>
      </c>
      <c r="M5367" s="45" t="s">
        <v>765</v>
      </c>
      <c r="N5367" s="145" t="s">
        <v>7914</v>
      </c>
      <c r="O5367" s="540" t="s">
        <v>1239</v>
      </c>
      <c r="P5367" s="540" t="s">
        <v>699</v>
      </c>
      <c r="Q5367" s="166" t="s">
        <v>8135</v>
      </c>
      <c r="R5367" s="117"/>
      <c r="S5367" s="117"/>
    </row>
    <row r="5368" spans="1:19" ht="63.75" x14ac:dyDescent="0.2">
      <c r="A5368" s="537" t="s">
        <v>7930</v>
      </c>
      <c r="B5368" s="169" t="s">
        <v>7931</v>
      </c>
      <c r="C5368" s="538" t="s">
        <v>7993</v>
      </c>
      <c r="D5368" s="538" t="s">
        <v>7993</v>
      </c>
      <c r="E5368" s="48" t="s">
        <v>3455</v>
      </c>
      <c r="F5368" s="48" t="s">
        <v>3456</v>
      </c>
      <c r="G5368" s="546">
        <v>78181500</v>
      </c>
      <c r="H5368" s="229" t="s">
        <v>8157</v>
      </c>
      <c r="I5368" s="331">
        <v>10</v>
      </c>
      <c r="J5368" s="403" t="s">
        <v>33</v>
      </c>
      <c r="K5368" s="47">
        <v>95000000</v>
      </c>
      <c r="L5368" s="44">
        <v>1</v>
      </c>
      <c r="M5368" s="45" t="s">
        <v>765</v>
      </c>
      <c r="N5368" s="145" t="s">
        <v>7914</v>
      </c>
      <c r="O5368" s="540" t="s">
        <v>67</v>
      </c>
      <c r="P5368" s="540" t="s">
        <v>36</v>
      </c>
      <c r="Q5368" s="166" t="s">
        <v>8017</v>
      </c>
      <c r="R5368" s="117"/>
      <c r="S5368" s="117"/>
    </row>
    <row r="5369" spans="1:19" ht="63.75" x14ac:dyDescent="0.2">
      <c r="A5369" s="537" t="s">
        <v>7916</v>
      </c>
      <c r="B5369" s="153" t="s">
        <v>7917</v>
      </c>
      <c r="C5369" s="538" t="s">
        <v>7990</v>
      </c>
      <c r="D5369" s="538" t="s">
        <v>7990</v>
      </c>
      <c r="E5369" s="48" t="s">
        <v>3455</v>
      </c>
      <c r="F5369" s="48" t="s">
        <v>3456</v>
      </c>
      <c r="G5369" s="546">
        <v>78181500</v>
      </c>
      <c r="H5369" s="229" t="s">
        <v>8158</v>
      </c>
      <c r="I5369" s="331">
        <v>10</v>
      </c>
      <c r="J5369" s="403" t="s">
        <v>33</v>
      </c>
      <c r="K5369" s="47">
        <v>3000000</v>
      </c>
      <c r="L5369" s="44">
        <v>1</v>
      </c>
      <c r="M5369" s="45" t="s">
        <v>765</v>
      </c>
      <c r="N5369" s="145" t="s">
        <v>7914</v>
      </c>
      <c r="O5369" s="540" t="s">
        <v>1239</v>
      </c>
      <c r="P5369" s="540" t="s">
        <v>699</v>
      </c>
      <c r="Q5369" s="166" t="s">
        <v>8017</v>
      </c>
      <c r="R5369" s="117"/>
      <c r="S5369" s="117"/>
    </row>
    <row r="5370" spans="1:19" ht="63.75" x14ac:dyDescent="0.2">
      <c r="A5370" s="537" t="s">
        <v>7916</v>
      </c>
      <c r="B5370" s="153" t="s">
        <v>7917</v>
      </c>
      <c r="C5370" s="538" t="s">
        <v>7990</v>
      </c>
      <c r="D5370" s="538" t="s">
        <v>7990</v>
      </c>
      <c r="E5370" s="48" t="s">
        <v>3455</v>
      </c>
      <c r="F5370" s="48" t="s">
        <v>3456</v>
      </c>
      <c r="G5370" s="546">
        <v>78181500</v>
      </c>
      <c r="H5370" s="229" t="s">
        <v>8159</v>
      </c>
      <c r="I5370" s="331">
        <v>10</v>
      </c>
      <c r="J5370" s="403" t="s">
        <v>33</v>
      </c>
      <c r="K5370" s="47">
        <v>15000000</v>
      </c>
      <c r="L5370" s="44">
        <v>1</v>
      </c>
      <c r="M5370" s="45" t="s">
        <v>765</v>
      </c>
      <c r="N5370" s="145" t="s">
        <v>7914</v>
      </c>
      <c r="O5370" s="540" t="s">
        <v>1239</v>
      </c>
      <c r="P5370" s="540" t="s">
        <v>699</v>
      </c>
      <c r="Q5370" s="166" t="s">
        <v>8017</v>
      </c>
      <c r="R5370" s="117"/>
      <c r="S5370" s="117"/>
    </row>
    <row r="5371" spans="1:19" ht="63.75" x14ac:dyDescent="0.2">
      <c r="A5371" s="537" t="s">
        <v>7916</v>
      </c>
      <c r="B5371" s="153" t="s">
        <v>7917</v>
      </c>
      <c r="C5371" s="538" t="s">
        <v>7990</v>
      </c>
      <c r="D5371" s="538" t="s">
        <v>7990</v>
      </c>
      <c r="E5371" s="48" t="s">
        <v>3455</v>
      </c>
      <c r="F5371" s="48" t="s">
        <v>3456</v>
      </c>
      <c r="G5371" s="546">
        <v>78181500</v>
      </c>
      <c r="H5371" s="229" t="s">
        <v>8160</v>
      </c>
      <c r="I5371" s="331">
        <v>10</v>
      </c>
      <c r="J5371" s="403" t="s">
        <v>33</v>
      </c>
      <c r="K5371" s="47">
        <v>25000000</v>
      </c>
      <c r="L5371" s="44">
        <v>1</v>
      </c>
      <c r="M5371" s="45" t="s">
        <v>765</v>
      </c>
      <c r="N5371" s="145" t="s">
        <v>7914</v>
      </c>
      <c r="O5371" s="540" t="s">
        <v>1239</v>
      </c>
      <c r="P5371" s="540" t="s">
        <v>699</v>
      </c>
      <c r="Q5371" s="166" t="s">
        <v>8017</v>
      </c>
      <c r="R5371" s="117"/>
      <c r="S5371" s="117"/>
    </row>
    <row r="5372" spans="1:19" ht="63.75" x14ac:dyDescent="0.2">
      <c r="A5372" s="537" t="s">
        <v>7930</v>
      </c>
      <c r="B5372" s="169" t="s">
        <v>7931</v>
      </c>
      <c r="C5372" s="538" t="s">
        <v>7993</v>
      </c>
      <c r="D5372" s="538" t="s">
        <v>7993</v>
      </c>
      <c r="E5372" s="48" t="s">
        <v>3455</v>
      </c>
      <c r="F5372" s="48" t="s">
        <v>3456</v>
      </c>
      <c r="G5372" s="546">
        <v>78181500</v>
      </c>
      <c r="H5372" s="229" t="s">
        <v>8161</v>
      </c>
      <c r="I5372" s="331">
        <v>10</v>
      </c>
      <c r="J5372" s="403" t="s">
        <v>33</v>
      </c>
      <c r="K5372" s="47">
        <v>88000000</v>
      </c>
      <c r="L5372" s="44">
        <v>1</v>
      </c>
      <c r="M5372" s="45" t="s">
        <v>765</v>
      </c>
      <c r="N5372" s="145" t="s">
        <v>7914</v>
      </c>
      <c r="O5372" s="540" t="s">
        <v>1239</v>
      </c>
      <c r="P5372" s="540" t="s">
        <v>699</v>
      </c>
      <c r="Q5372" s="166" t="s">
        <v>429</v>
      </c>
      <c r="R5372" s="117"/>
      <c r="S5372" s="117"/>
    </row>
    <row r="5373" spans="1:19" ht="63.75" x14ac:dyDescent="0.2">
      <c r="A5373" s="537" t="s">
        <v>7930</v>
      </c>
      <c r="B5373" s="169" t="s">
        <v>7931</v>
      </c>
      <c r="C5373" s="538" t="s">
        <v>7993</v>
      </c>
      <c r="D5373" s="538" t="s">
        <v>7993</v>
      </c>
      <c r="E5373" s="48" t="s">
        <v>3455</v>
      </c>
      <c r="F5373" s="48" t="s">
        <v>3456</v>
      </c>
      <c r="G5373" s="546">
        <v>78181500</v>
      </c>
      <c r="H5373" s="229" t="s">
        <v>8162</v>
      </c>
      <c r="I5373" s="331">
        <v>10</v>
      </c>
      <c r="J5373" s="403" t="s">
        <v>33</v>
      </c>
      <c r="K5373" s="47">
        <v>90000000</v>
      </c>
      <c r="L5373" s="44">
        <v>1</v>
      </c>
      <c r="M5373" s="45" t="s">
        <v>765</v>
      </c>
      <c r="N5373" s="145" t="s">
        <v>7914</v>
      </c>
      <c r="O5373" s="540" t="s">
        <v>1239</v>
      </c>
      <c r="P5373" s="540" t="s">
        <v>699</v>
      </c>
      <c r="Q5373" s="166" t="s">
        <v>429</v>
      </c>
      <c r="R5373" s="117"/>
      <c r="S5373" s="117"/>
    </row>
    <row r="5374" spans="1:19" ht="63.75" x14ac:dyDescent="0.2">
      <c r="A5374" s="537" t="s">
        <v>7930</v>
      </c>
      <c r="B5374" s="169" t="s">
        <v>7931</v>
      </c>
      <c r="C5374" s="538" t="s">
        <v>7993</v>
      </c>
      <c r="D5374" s="538" t="s">
        <v>7993</v>
      </c>
      <c r="E5374" s="48" t="s">
        <v>3455</v>
      </c>
      <c r="F5374" s="48" t="s">
        <v>3456</v>
      </c>
      <c r="G5374" s="546">
        <v>78181500</v>
      </c>
      <c r="H5374" s="229" t="s">
        <v>8163</v>
      </c>
      <c r="I5374" s="331">
        <v>10</v>
      </c>
      <c r="J5374" s="403" t="s">
        <v>230</v>
      </c>
      <c r="K5374" s="47">
        <v>15200000</v>
      </c>
      <c r="L5374" s="44">
        <v>1</v>
      </c>
      <c r="M5374" s="45" t="s">
        <v>765</v>
      </c>
      <c r="N5374" s="145" t="s">
        <v>7914</v>
      </c>
      <c r="O5374" s="540" t="s">
        <v>1239</v>
      </c>
      <c r="P5374" s="540" t="s">
        <v>699</v>
      </c>
      <c r="Q5374" s="166" t="s">
        <v>8017</v>
      </c>
      <c r="R5374" s="117"/>
      <c r="S5374" s="117"/>
    </row>
    <row r="5375" spans="1:19" ht="63.75" x14ac:dyDescent="0.2">
      <c r="A5375" s="537" t="s">
        <v>7930</v>
      </c>
      <c r="B5375" s="169" t="s">
        <v>7931</v>
      </c>
      <c r="C5375" s="538" t="s">
        <v>7993</v>
      </c>
      <c r="D5375" s="538" t="s">
        <v>7993</v>
      </c>
      <c r="E5375" s="48" t="s">
        <v>3455</v>
      </c>
      <c r="F5375" s="48" t="s">
        <v>3456</v>
      </c>
      <c r="G5375" s="546">
        <v>78181500</v>
      </c>
      <c r="H5375" s="229" t="s">
        <v>8164</v>
      </c>
      <c r="I5375" s="331">
        <v>10</v>
      </c>
      <c r="J5375" s="403" t="s">
        <v>33</v>
      </c>
      <c r="K5375" s="47">
        <v>46600000</v>
      </c>
      <c r="L5375" s="44">
        <v>1</v>
      </c>
      <c r="M5375" s="45" t="s">
        <v>765</v>
      </c>
      <c r="N5375" s="145" t="s">
        <v>7914</v>
      </c>
      <c r="O5375" s="540" t="s">
        <v>1239</v>
      </c>
      <c r="P5375" s="540" t="s">
        <v>699</v>
      </c>
      <c r="Q5375" s="166" t="s">
        <v>8017</v>
      </c>
      <c r="R5375" s="117"/>
      <c r="S5375" s="117"/>
    </row>
    <row r="5376" spans="1:19" ht="63.75" x14ac:dyDescent="0.2">
      <c r="A5376" s="537" t="s">
        <v>7930</v>
      </c>
      <c r="B5376" s="169" t="s">
        <v>7931</v>
      </c>
      <c r="C5376" s="538" t="s">
        <v>7993</v>
      </c>
      <c r="D5376" s="538" t="s">
        <v>7993</v>
      </c>
      <c r="E5376" s="48" t="s">
        <v>3455</v>
      </c>
      <c r="F5376" s="48" t="s">
        <v>3456</v>
      </c>
      <c r="G5376" s="546">
        <v>78181500</v>
      </c>
      <c r="H5376" s="229" t="s">
        <v>8165</v>
      </c>
      <c r="I5376" s="331">
        <v>10</v>
      </c>
      <c r="J5376" s="403" t="s">
        <v>33</v>
      </c>
      <c r="K5376" s="47">
        <v>40200000</v>
      </c>
      <c r="L5376" s="44">
        <v>1</v>
      </c>
      <c r="M5376" s="45" t="s">
        <v>765</v>
      </c>
      <c r="N5376" s="145" t="s">
        <v>7914</v>
      </c>
      <c r="O5376" s="540" t="s">
        <v>1239</v>
      </c>
      <c r="P5376" s="540" t="s">
        <v>699</v>
      </c>
      <c r="Q5376" s="166" t="s">
        <v>8017</v>
      </c>
      <c r="R5376" s="117"/>
      <c r="S5376" s="117"/>
    </row>
    <row r="5377" spans="1:19" ht="63.75" x14ac:dyDescent="0.2">
      <c r="A5377" s="537" t="s">
        <v>8166</v>
      </c>
      <c r="B5377" s="169" t="s">
        <v>889</v>
      </c>
      <c r="C5377" s="538" t="s">
        <v>8167</v>
      </c>
      <c r="D5377" s="538" t="s">
        <v>8167</v>
      </c>
      <c r="E5377" s="48" t="s">
        <v>3455</v>
      </c>
      <c r="F5377" s="48" t="s">
        <v>3456</v>
      </c>
      <c r="G5377" s="546">
        <v>78181500</v>
      </c>
      <c r="H5377" s="229" t="s">
        <v>8168</v>
      </c>
      <c r="I5377" s="331">
        <v>16</v>
      </c>
      <c r="J5377" s="403" t="s">
        <v>33</v>
      </c>
      <c r="K5377" s="47">
        <v>30000000</v>
      </c>
      <c r="L5377" s="44">
        <v>1</v>
      </c>
      <c r="M5377" s="45" t="s">
        <v>765</v>
      </c>
      <c r="N5377" s="145" t="s">
        <v>7914</v>
      </c>
      <c r="O5377" s="540" t="s">
        <v>67</v>
      </c>
      <c r="P5377" s="540" t="s">
        <v>36</v>
      </c>
      <c r="Q5377" s="166" t="s">
        <v>8169</v>
      </c>
      <c r="R5377" s="117"/>
      <c r="S5377" s="117"/>
    </row>
    <row r="5378" spans="1:19" ht="63.75" x14ac:dyDescent="0.2">
      <c r="A5378" s="537" t="s">
        <v>8166</v>
      </c>
      <c r="B5378" s="169" t="s">
        <v>889</v>
      </c>
      <c r="C5378" s="538" t="s">
        <v>8167</v>
      </c>
      <c r="D5378" s="538" t="s">
        <v>8167</v>
      </c>
      <c r="E5378" s="48" t="s">
        <v>3455</v>
      </c>
      <c r="F5378" s="48" t="s">
        <v>3456</v>
      </c>
      <c r="G5378" s="546">
        <v>78181500</v>
      </c>
      <c r="H5378" s="229" t="s">
        <v>8170</v>
      </c>
      <c r="I5378" s="331">
        <v>16</v>
      </c>
      <c r="J5378" s="403" t="s">
        <v>33</v>
      </c>
      <c r="K5378" s="47">
        <v>25000000</v>
      </c>
      <c r="L5378" s="44">
        <v>1</v>
      </c>
      <c r="M5378" s="45" t="s">
        <v>765</v>
      </c>
      <c r="N5378" s="145" t="s">
        <v>7914</v>
      </c>
      <c r="O5378" s="540" t="s">
        <v>67</v>
      </c>
      <c r="P5378" s="540" t="s">
        <v>36</v>
      </c>
      <c r="Q5378" s="166" t="s">
        <v>8169</v>
      </c>
      <c r="R5378" s="117"/>
      <c r="S5378" s="117"/>
    </row>
    <row r="5379" spans="1:19" ht="63.75" x14ac:dyDescent="0.2">
      <c r="A5379" s="537" t="s">
        <v>8166</v>
      </c>
      <c r="B5379" s="169" t="s">
        <v>889</v>
      </c>
      <c r="C5379" s="538" t="s">
        <v>8167</v>
      </c>
      <c r="D5379" s="538" t="s">
        <v>8167</v>
      </c>
      <c r="E5379" s="48" t="s">
        <v>3455</v>
      </c>
      <c r="F5379" s="48" t="s">
        <v>3456</v>
      </c>
      <c r="G5379" s="546">
        <v>78181500</v>
      </c>
      <c r="H5379" s="229" t="s">
        <v>8171</v>
      </c>
      <c r="I5379" s="331">
        <v>16</v>
      </c>
      <c r="J5379" s="403" t="s">
        <v>33</v>
      </c>
      <c r="K5379" s="47">
        <v>31740000</v>
      </c>
      <c r="L5379" s="44">
        <v>1</v>
      </c>
      <c r="M5379" s="45" t="s">
        <v>765</v>
      </c>
      <c r="N5379" s="145" t="s">
        <v>7914</v>
      </c>
      <c r="O5379" s="540" t="s">
        <v>127</v>
      </c>
      <c r="P5379" s="540" t="s">
        <v>68</v>
      </c>
      <c r="Q5379" s="166" t="s">
        <v>8169</v>
      </c>
      <c r="R5379" s="117"/>
      <c r="S5379" s="117"/>
    </row>
    <row r="5380" spans="1:19" ht="63.75" x14ac:dyDescent="0.2">
      <c r="A5380" s="537" t="s">
        <v>8166</v>
      </c>
      <c r="B5380" s="169" t="s">
        <v>889</v>
      </c>
      <c r="C5380" s="538" t="s">
        <v>8167</v>
      </c>
      <c r="D5380" s="538" t="s">
        <v>8167</v>
      </c>
      <c r="E5380" s="48" t="s">
        <v>3455</v>
      </c>
      <c r="F5380" s="48" t="s">
        <v>3456</v>
      </c>
      <c r="G5380" s="546">
        <v>78181500</v>
      </c>
      <c r="H5380" s="229" t="s">
        <v>8172</v>
      </c>
      <c r="I5380" s="331">
        <v>16</v>
      </c>
      <c r="J5380" s="403" t="s">
        <v>33</v>
      </c>
      <c r="K5380" s="47">
        <v>25000000</v>
      </c>
      <c r="L5380" s="44">
        <v>1</v>
      </c>
      <c r="M5380" s="45" t="s">
        <v>765</v>
      </c>
      <c r="N5380" s="145" t="s">
        <v>7914</v>
      </c>
      <c r="O5380" s="540" t="s">
        <v>67</v>
      </c>
      <c r="P5380" s="540" t="s">
        <v>36</v>
      </c>
      <c r="Q5380" s="166" t="s">
        <v>8017</v>
      </c>
      <c r="R5380" s="117"/>
      <c r="S5380" s="117"/>
    </row>
    <row r="5381" spans="1:19" ht="63.75" x14ac:dyDescent="0.2">
      <c r="A5381" s="537" t="s">
        <v>8166</v>
      </c>
      <c r="B5381" s="169" t="s">
        <v>889</v>
      </c>
      <c r="C5381" s="538" t="s">
        <v>8167</v>
      </c>
      <c r="D5381" s="538" t="s">
        <v>8167</v>
      </c>
      <c r="E5381" s="48" t="s">
        <v>3455</v>
      </c>
      <c r="F5381" s="48" t="s">
        <v>3456</v>
      </c>
      <c r="G5381" s="546">
        <v>78181500</v>
      </c>
      <c r="H5381" s="229" t="s">
        <v>8173</v>
      </c>
      <c r="I5381" s="331">
        <v>16</v>
      </c>
      <c r="J5381" s="403" t="s">
        <v>33</v>
      </c>
      <c r="K5381" s="47">
        <v>25000000</v>
      </c>
      <c r="L5381" s="44">
        <v>1</v>
      </c>
      <c r="M5381" s="45" t="s">
        <v>765</v>
      </c>
      <c r="N5381" s="145" t="s">
        <v>7914</v>
      </c>
      <c r="O5381" s="540" t="s">
        <v>127</v>
      </c>
      <c r="P5381" s="540" t="s">
        <v>68</v>
      </c>
      <c r="Q5381" s="166" t="s">
        <v>8169</v>
      </c>
      <c r="R5381" s="117"/>
      <c r="S5381" s="117"/>
    </row>
    <row r="5382" spans="1:19" s="124" customFormat="1" ht="63.75" x14ac:dyDescent="0.2">
      <c r="A5382" s="537" t="s">
        <v>8020</v>
      </c>
      <c r="B5382" s="169" t="s">
        <v>7735</v>
      </c>
      <c r="C5382" s="538" t="s">
        <v>8021</v>
      </c>
      <c r="D5382" s="538" t="s">
        <v>8022</v>
      </c>
      <c r="E5382" s="48" t="s">
        <v>3455</v>
      </c>
      <c r="F5382" s="48" t="s">
        <v>3456</v>
      </c>
      <c r="G5382" s="546">
        <v>78181500</v>
      </c>
      <c r="H5382" s="229" t="s">
        <v>8174</v>
      </c>
      <c r="I5382" s="331">
        <v>10</v>
      </c>
      <c r="J5382" s="403" t="s">
        <v>33</v>
      </c>
      <c r="K5382" s="47">
        <v>38840000</v>
      </c>
      <c r="L5382" s="44">
        <v>1</v>
      </c>
      <c r="M5382" s="45" t="s">
        <v>765</v>
      </c>
      <c r="N5382" s="145" t="s">
        <v>7914</v>
      </c>
      <c r="O5382" s="540" t="s">
        <v>67</v>
      </c>
      <c r="P5382" s="540" t="s">
        <v>36</v>
      </c>
      <c r="Q5382" s="166" t="s">
        <v>8169</v>
      </c>
      <c r="R5382" s="117"/>
      <c r="S5382" s="117"/>
    </row>
    <row r="5383" spans="1:19" s="124" customFormat="1" ht="63.75" x14ac:dyDescent="0.2">
      <c r="A5383" s="537" t="s">
        <v>8020</v>
      </c>
      <c r="B5383" s="169" t="s">
        <v>7735</v>
      </c>
      <c r="C5383" s="538" t="s">
        <v>8021</v>
      </c>
      <c r="D5383" s="538" t="s">
        <v>8022</v>
      </c>
      <c r="E5383" s="48" t="s">
        <v>3455</v>
      </c>
      <c r="F5383" s="48" t="s">
        <v>3456</v>
      </c>
      <c r="G5383" s="546">
        <v>78181500</v>
      </c>
      <c r="H5383" s="229" t="s">
        <v>8175</v>
      </c>
      <c r="I5383" s="331">
        <v>10</v>
      </c>
      <c r="J5383" s="403" t="s">
        <v>33</v>
      </c>
      <c r="K5383" s="47">
        <v>20000000</v>
      </c>
      <c r="L5383" s="44">
        <v>1</v>
      </c>
      <c r="M5383" s="45" t="s">
        <v>765</v>
      </c>
      <c r="N5383" s="145" t="s">
        <v>7914</v>
      </c>
      <c r="O5383" s="540" t="s">
        <v>67</v>
      </c>
      <c r="P5383" s="540" t="s">
        <v>36</v>
      </c>
      <c r="Q5383" s="166" t="s">
        <v>8169</v>
      </c>
      <c r="R5383" s="117"/>
      <c r="S5383" s="117"/>
    </row>
    <row r="5384" spans="1:19" s="124" customFormat="1" ht="63.75" x14ac:dyDescent="0.2">
      <c r="A5384" s="537" t="s">
        <v>8020</v>
      </c>
      <c r="B5384" s="169" t="s">
        <v>7735</v>
      </c>
      <c r="C5384" s="538" t="s">
        <v>8021</v>
      </c>
      <c r="D5384" s="538" t="s">
        <v>8022</v>
      </c>
      <c r="E5384" s="48" t="s">
        <v>3455</v>
      </c>
      <c r="F5384" s="48" t="s">
        <v>3456</v>
      </c>
      <c r="G5384" s="546">
        <v>78181500</v>
      </c>
      <c r="H5384" s="229" t="s">
        <v>8176</v>
      </c>
      <c r="I5384" s="331">
        <v>10</v>
      </c>
      <c r="J5384" s="403" t="s">
        <v>33</v>
      </c>
      <c r="K5384" s="47">
        <v>20000000</v>
      </c>
      <c r="L5384" s="44">
        <v>1</v>
      </c>
      <c r="M5384" s="45" t="s">
        <v>765</v>
      </c>
      <c r="N5384" s="145" t="s">
        <v>7914</v>
      </c>
      <c r="O5384" s="540" t="s">
        <v>127</v>
      </c>
      <c r="P5384" s="540" t="s">
        <v>68</v>
      </c>
      <c r="Q5384" s="166" t="s">
        <v>8169</v>
      </c>
      <c r="R5384" s="117"/>
      <c r="S5384" s="117"/>
    </row>
    <row r="5385" spans="1:19" s="124" customFormat="1" ht="63.75" x14ac:dyDescent="0.2">
      <c r="A5385" s="537" t="s">
        <v>8020</v>
      </c>
      <c r="B5385" s="169" t="s">
        <v>7735</v>
      </c>
      <c r="C5385" s="538" t="s">
        <v>8021</v>
      </c>
      <c r="D5385" s="538" t="s">
        <v>8022</v>
      </c>
      <c r="E5385" s="48" t="s">
        <v>3455</v>
      </c>
      <c r="F5385" s="48" t="s">
        <v>3456</v>
      </c>
      <c r="G5385" s="546">
        <v>78181500</v>
      </c>
      <c r="H5385" s="229" t="s">
        <v>8177</v>
      </c>
      <c r="I5385" s="331">
        <v>10</v>
      </c>
      <c r="J5385" s="403" t="s">
        <v>33</v>
      </c>
      <c r="K5385" s="47">
        <v>9420000</v>
      </c>
      <c r="L5385" s="44">
        <v>1</v>
      </c>
      <c r="M5385" s="45" t="s">
        <v>765</v>
      </c>
      <c r="N5385" s="145" t="s">
        <v>7914</v>
      </c>
      <c r="O5385" s="540" t="s">
        <v>127</v>
      </c>
      <c r="P5385" s="540" t="s">
        <v>68</v>
      </c>
      <c r="Q5385" s="166" t="s">
        <v>8169</v>
      </c>
      <c r="R5385" s="117"/>
      <c r="S5385" s="117"/>
    </row>
    <row r="5386" spans="1:19" ht="89.25" x14ac:dyDescent="0.2">
      <c r="A5386" s="537" t="s">
        <v>7916</v>
      </c>
      <c r="B5386" s="153" t="s">
        <v>7917</v>
      </c>
      <c r="C5386" s="538" t="s">
        <v>7921</v>
      </c>
      <c r="D5386" s="538" t="s">
        <v>7921</v>
      </c>
      <c r="E5386" s="48" t="s">
        <v>3031</v>
      </c>
      <c r="F5386" s="48" t="s">
        <v>3032</v>
      </c>
      <c r="G5386" s="546">
        <v>72154022</v>
      </c>
      <c r="H5386" s="229" t="s">
        <v>8178</v>
      </c>
      <c r="I5386" s="331">
        <v>10</v>
      </c>
      <c r="J5386" s="403" t="s">
        <v>33</v>
      </c>
      <c r="K5386" s="47">
        <v>50000000</v>
      </c>
      <c r="L5386" s="44">
        <v>1</v>
      </c>
      <c r="M5386" s="45" t="s">
        <v>765</v>
      </c>
      <c r="N5386" s="145" t="s">
        <v>7914</v>
      </c>
      <c r="O5386" s="540" t="s">
        <v>68</v>
      </c>
      <c r="P5386" s="540" t="s">
        <v>67</v>
      </c>
      <c r="Q5386" s="166" t="s">
        <v>8169</v>
      </c>
      <c r="R5386" s="117"/>
      <c r="S5386" s="117"/>
    </row>
    <row r="5387" spans="1:19" ht="89.25" x14ac:dyDescent="0.2">
      <c r="A5387" s="537" t="s">
        <v>8072</v>
      </c>
      <c r="B5387" s="169" t="s">
        <v>8073</v>
      </c>
      <c r="C5387" s="538" t="s">
        <v>8074</v>
      </c>
      <c r="D5387" s="538" t="s">
        <v>8074</v>
      </c>
      <c r="E5387" s="48" t="s">
        <v>3031</v>
      </c>
      <c r="F5387" s="48" t="s">
        <v>3032</v>
      </c>
      <c r="G5387" s="546">
        <v>72154022</v>
      </c>
      <c r="H5387" s="229" t="s">
        <v>8178</v>
      </c>
      <c r="I5387" s="331">
        <v>16</v>
      </c>
      <c r="J5387" s="403" t="s">
        <v>33</v>
      </c>
      <c r="K5387" s="47">
        <v>50000000</v>
      </c>
      <c r="L5387" s="44">
        <v>1</v>
      </c>
      <c r="M5387" s="45" t="s">
        <v>765</v>
      </c>
      <c r="N5387" s="145" t="s">
        <v>7914</v>
      </c>
      <c r="O5387" s="540" t="s">
        <v>68</v>
      </c>
      <c r="P5387" s="540" t="s">
        <v>67</v>
      </c>
      <c r="Q5387" s="166" t="s">
        <v>8169</v>
      </c>
      <c r="R5387" s="117"/>
      <c r="S5387" s="117"/>
    </row>
    <row r="5388" spans="1:19" ht="63.75" x14ac:dyDescent="0.2">
      <c r="A5388" s="537" t="s">
        <v>8072</v>
      </c>
      <c r="B5388" s="169" t="s">
        <v>8073</v>
      </c>
      <c r="C5388" s="538" t="s">
        <v>8074</v>
      </c>
      <c r="D5388" s="538" t="s">
        <v>8074</v>
      </c>
      <c r="E5388" s="48" t="s">
        <v>3031</v>
      </c>
      <c r="F5388" s="48" t="s">
        <v>3032</v>
      </c>
      <c r="G5388" s="546">
        <v>72154022</v>
      </c>
      <c r="H5388" s="229" t="s">
        <v>8179</v>
      </c>
      <c r="I5388" s="331">
        <v>16</v>
      </c>
      <c r="J5388" s="403" t="s">
        <v>33</v>
      </c>
      <c r="K5388" s="47">
        <v>20000000</v>
      </c>
      <c r="L5388" s="44">
        <v>1</v>
      </c>
      <c r="M5388" s="45" t="s">
        <v>765</v>
      </c>
      <c r="N5388" s="145" t="s">
        <v>7914</v>
      </c>
      <c r="O5388" s="540" t="s">
        <v>68</v>
      </c>
      <c r="P5388" s="540" t="s">
        <v>67</v>
      </c>
      <c r="Q5388" s="166" t="s">
        <v>8169</v>
      </c>
      <c r="R5388" s="117"/>
      <c r="S5388" s="117"/>
    </row>
    <row r="5389" spans="1:19" ht="63.75" x14ac:dyDescent="0.2">
      <c r="A5389" s="537" t="s">
        <v>8072</v>
      </c>
      <c r="B5389" s="169" t="s">
        <v>8073</v>
      </c>
      <c r="C5389" s="538" t="s">
        <v>8074</v>
      </c>
      <c r="D5389" s="538" t="s">
        <v>8074</v>
      </c>
      <c r="E5389" s="48" t="s">
        <v>3031</v>
      </c>
      <c r="F5389" s="48" t="s">
        <v>3032</v>
      </c>
      <c r="G5389" s="546">
        <v>72154022</v>
      </c>
      <c r="H5389" s="229" t="s">
        <v>8180</v>
      </c>
      <c r="I5389" s="331">
        <v>16</v>
      </c>
      <c r="J5389" s="403" t="s">
        <v>33</v>
      </c>
      <c r="K5389" s="47">
        <v>30000000</v>
      </c>
      <c r="L5389" s="44">
        <v>1</v>
      </c>
      <c r="M5389" s="45" t="s">
        <v>765</v>
      </c>
      <c r="N5389" s="145" t="s">
        <v>7914</v>
      </c>
      <c r="O5389" s="540" t="s">
        <v>68</v>
      </c>
      <c r="P5389" s="540" t="s">
        <v>67</v>
      </c>
      <c r="Q5389" s="166" t="s">
        <v>8169</v>
      </c>
      <c r="R5389" s="117"/>
      <c r="S5389" s="117"/>
    </row>
    <row r="5390" spans="1:19" ht="89.25" x14ac:dyDescent="0.2">
      <c r="A5390" s="537" t="s">
        <v>7978</v>
      </c>
      <c r="B5390" s="169" t="s">
        <v>7979</v>
      </c>
      <c r="C5390" s="538" t="s">
        <v>7980</v>
      </c>
      <c r="D5390" s="538" t="s">
        <v>7980</v>
      </c>
      <c r="E5390" s="48" t="s">
        <v>3031</v>
      </c>
      <c r="F5390" s="48" t="s">
        <v>3032</v>
      </c>
      <c r="G5390" s="546">
        <v>72154022</v>
      </c>
      <c r="H5390" s="229" t="s">
        <v>8178</v>
      </c>
      <c r="I5390" s="331">
        <v>16</v>
      </c>
      <c r="J5390" s="403" t="s">
        <v>33</v>
      </c>
      <c r="K5390" s="47">
        <v>44148930</v>
      </c>
      <c r="L5390" s="44">
        <v>1</v>
      </c>
      <c r="M5390" s="45" t="s">
        <v>765</v>
      </c>
      <c r="N5390" s="145" t="s">
        <v>7914</v>
      </c>
      <c r="O5390" s="540" t="s">
        <v>68</v>
      </c>
      <c r="P5390" s="540" t="s">
        <v>67</v>
      </c>
      <c r="Q5390" s="166" t="s">
        <v>8169</v>
      </c>
      <c r="R5390" s="117"/>
      <c r="S5390" s="117"/>
    </row>
    <row r="5391" spans="1:19" ht="63.75" x14ac:dyDescent="0.2">
      <c r="A5391" s="537" t="s">
        <v>7916</v>
      </c>
      <c r="B5391" s="153" t="s">
        <v>7917</v>
      </c>
      <c r="C5391" s="538" t="s">
        <v>7926</v>
      </c>
      <c r="D5391" s="538" t="s">
        <v>7926</v>
      </c>
      <c r="E5391" s="48" t="s">
        <v>3031</v>
      </c>
      <c r="F5391" s="48" t="s">
        <v>3032</v>
      </c>
      <c r="G5391" s="546">
        <v>72101506</v>
      </c>
      <c r="H5391" s="229" t="s">
        <v>8181</v>
      </c>
      <c r="I5391" s="331">
        <v>10</v>
      </c>
      <c r="J5391" s="403" t="s">
        <v>33</v>
      </c>
      <c r="K5391" s="47">
        <v>32000000</v>
      </c>
      <c r="L5391" s="44">
        <v>1</v>
      </c>
      <c r="M5391" s="45" t="s">
        <v>765</v>
      </c>
      <c r="N5391" s="145" t="s">
        <v>7914</v>
      </c>
      <c r="O5391" s="540" t="s">
        <v>127</v>
      </c>
      <c r="P5391" s="540" t="s">
        <v>68</v>
      </c>
      <c r="Q5391" s="166" t="s">
        <v>497</v>
      </c>
      <c r="R5391" s="117"/>
      <c r="S5391" s="117"/>
    </row>
    <row r="5392" spans="1:19" ht="63.75" x14ac:dyDescent="0.2">
      <c r="A5392" s="537" t="s">
        <v>7930</v>
      </c>
      <c r="B5392" s="169" t="s">
        <v>7931</v>
      </c>
      <c r="C5392" s="538" t="s">
        <v>7932</v>
      </c>
      <c r="D5392" s="538" t="s">
        <v>7932</v>
      </c>
      <c r="E5392" s="48" t="s">
        <v>3031</v>
      </c>
      <c r="F5392" s="48" t="s">
        <v>3032</v>
      </c>
      <c r="G5392" s="546">
        <v>72101506</v>
      </c>
      <c r="H5392" s="229" t="s">
        <v>8181</v>
      </c>
      <c r="I5392" s="331">
        <v>10</v>
      </c>
      <c r="J5392" s="403" t="s">
        <v>33</v>
      </c>
      <c r="K5392" s="47">
        <v>100000000</v>
      </c>
      <c r="L5392" s="44">
        <v>1</v>
      </c>
      <c r="M5392" s="45" t="s">
        <v>765</v>
      </c>
      <c r="N5392" s="145" t="s">
        <v>7914</v>
      </c>
      <c r="O5392" s="540" t="s">
        <v>127</v>
      </c>
      <c r="P5392" s="540" t="s">
        <v>68</v>
      </c>
      <c r="Q5392" s="166" t="s">
        <v>497</v>
      </c>
      <c r="R5392" s="117"/>
      <c r="S5392" s="117"/>
    </row>
    <row r="5393" spans="1:19" ht="63.75" x14ac:dyDescent="0.2">
      <c r="A5393" s="537" t="s">
        <v>7916</v>
      </c>
      <c r="B5393" s="153" t="s">
        <v>7917</v>
      </c>
      <c r="C5393" s="538" t="s">
        <v>7926</v>
      </c>
      <c r="D5393" s="538" t="s">
        <v>7926</v>
      </c>
      <c r="E5393" s="48" t="s">
        <v>3031</v>
      </c>
      <c r="F5393" s="48" t="s">
        <v>3032</v>
      </c>
      <c r="G5393" s="546">
        <v>72151514</v>
      </c>
      <c r="H5393" s="229" t="s">
        <v>8182</v>
      </c>
      <c r="I5393" s="331">
        <v>10</v>
      </c>
      <c r="J5393" s="403" t="s">
        <v>33</v>
      </c>
      <c r="K5393" s="47">
        <v>20000000</v>
      </c>
      <c r="L5393" s="44">
        <v>1</v>
      </c>
      <c r="M5393" s="45" t="s">
        <v>765</v>
      </c>
      <c r="N5393" s="145" t="s">
        <v>7914</v>
      </c>
      <c r="O5393" s="540" t="s">
        <v>68</v>
      </c>
      <c r="P5393" s="540" t="s">
        <v>67</v>
      </c>
      <c r="Q5393" s="166" t="s">
        <v>497</v>
      </c>
      <c r="R5393" s="117"/>
      <c r="S5393" s="117"/>
    </row>
    <row r="5394" spans="1:19" ht="63.75" x14ac:dyDescent="0.2">
      <c r="A5394" s="537" t="s">
        <v>7930</v>
      </c>
      <c r="B5394" s="169" t="s">
        <v>7931</v>
      </c>
      <c r="C5394" s="538" t="s">
        <v>7932</v>
      </c>
      <c r="D5394" s="538" t="s">
        <v>7932</v>
      </c>
      <c r="E5394" s="48" t="s">
        <v>3031</v>
      </c>
      <c r="F5394" s="48" t="s">
        <v>3032</v>
      </c>
      <c r="G5394" s="546">
        <v>72151514</v>
      </c>
      <c r="H5394" s="229" t="s">
        <v>8182</v>
      </c>
      <c r="I5394" s="331">
        <v>10</v>
      </c>
      <c r="J5394" s="403" t="s">
        <v>33</v>
      </c>
      <c r="K5394" s="47">
        <v>15000000</v>
      </c>
      <c r="L5394" s="44">
        <v>1</v>
      </c>
      <c r="M5394" s="45" t="s">
        <v>765</v>
      </c>
      <c r="N5394" s="145" t="s">
        <v>7914</v>
      </c>
      <c r="O5394" s="540" t="s">
        <v>68</v>
      </c>
      <c r="P5394" s="540" t="s">
        <v>67</v>
      </c>
      <c r="Q5394" s="166" t="s">
        <v>497</v>
      </c>
      <c r="R5394" s="117"/>
      <c r="S5394" s="117"/>
    </row>
    <row r="5395" spans="1:19" ht="63.75" x14ac:dyDescent="0.2">
      <c r="A5395" s="537" t="s">
        <v>7916</v>
      </c>
      <c r="B5395" s="153" t="s">
        <v>7917</v>
      </c>
      <c r="C5395" s="538" t="s">
        <v>7926</v>
      </c>
      <c r="D5395" s="538" t="s">
        <v>7926</v>
      </c>
      <c r="E5395" s="48" t="s">
        <v>3031</v>
      </c>
      <c r="F5395" s="48" t="s">
        <v>3032</v>
      </c>
      <c r="G5395" s="546">
        <v>72151514</v>
      </c>
      <c r="H5395" s="229" t="s">
        <v>8183</v>
      </c>
      <c r="I5395" s="331">
        <v>10</v>
      </c>
      <c r="J5395" s="403" t="s">
        <v>33</v>
      </c>
      <c r="K5395" s="47">
        <v>26000000</v>
      </c>
      <c r="L5395" s="44">
        <v>1</v>
      </c>
      <c r="M5395" s="45" t="s">
        <v>765</v>
      </c>
      <c r="N5395" s="145" t="s">
        <v>7914</v>
      </c>
      <c r="O5395" s="540" t="s">
        <v>68</v>
      </c>
      <c r="P5395" s="540" t="s">
        <v>67</v>
      </c>
      <c r="Q5395" s="166" t="s">
        <v>497</v>
      </c>
      <c r="R5395" s="117"/>
      <c r="S5395" s="117"/>
    </row>
    <row r="5396" spans="1:19" ht="63.75" x14ac:dyDescent="0.2">
      <c r="A5396" s="537" t="s">
        <v>7930</v>
      </c>
      <c r="B5396" s="169" t="s">
        <v>7931</v>
      </c>
      <c r="C5396" s="538" t="s">
        <v>7932</v>
      </c>
      <c r="D5396" s="538" t="s">
        <v>7932</v>
      </c>
      <c r="E5396" s="48" t="s">
        <v>3031</v>
      </c>
      <c r="F5396" s="48" t="s">
        <v>3032</v>
      </c>
      <c r="G5396" s="546">
        <v>72151514</v>
      </c>
      <c r="H5396" s="229" t="s">
        <v>8183</v>
      </c>
      <c r="I5396" s="331">
        <v>10</v>
      </c>
      <c r="J5396" s="403" t="s">
        <v>33</v>
      </c>
      <c r="K5396" s="47">
        <v>15000000</v>
      </c>
      <c r="L5396" s="44">
        <v>1</v>
      </c>
      <c r="M5396" s="45" t="s">
        <v>765</v>
      </c>
      <c r="N5396" s="145" t="s">
        <v>7914</v>
      </c>
      <c r="O5396" s="540" t="s">
        <v>68</v>
      </c>
      <c r="P5396" s="540" t="s">
        <v>67</v>
      </c>
      <c r="Q5396" s="166" t="s">
        <v>497</v>
      </c>
      <c r="R5396" s="117"/>
      <c r="S5396" s="117"/>
    </row>
    <row r="5397" spans="1:19" ht="63.75" x14ac:dyDescent="0.2">
      <c r="A5397" s="537" t="s">
        <v>7916</v>
      </c>
      <c r="B5397" s="153" t="s">
        <v>7917</v>
      </c>
      <c r="C5397" s="538" t="s">
        <v>7926</v>
      </c>
      <c r="D5397" s="538" t="s">
        <v>7926</v>
      </c>
      <c r="E5397" s="48" t="s">
        <v>3031</v>
      </c>
      <c r="F5397" s="48" t="s">
        <v>3032</v>
      </c>
      <c r="G5397" s="546">
        <v>72101511</v>
      </c>
      <c r="H5397" s="229" t="s">
        <v>8184</v>
      </c>
      <c r="I5397" s="331">
        <v>10</v>
      </c>
      <c r="J5397" s="403" t="s">
        <v>33</v>
      </c>
      <c r="K5397" s="47">
        <v>30000000</v>
      </c>
      <c r="L5397" s="44">
        <v>1</v>
      </c>
      <c r="M5397" s="45" t="s">
        <v>765</v>
      </c>
      <c r="N5397" s="145" t="s">
        <v>7914</v>
      </c>
      <c r="O5397" s="540" t="s">
        <v>67</v>
      </c>
      <c r="P5397" s="540" t="s">
        <v>35</v>
      </c>
      <c r="Q5397" s="166" t="s">
        <v>497</v>
      </c>
      <c r="R5397" s="117"/>
      <c r="S5397" s="117"/>
    </row>
    <row r="5398" spans="1:19" ht="63.75" x14ac:dyDescent="0.2">
      <c r="A5398" s="537" t="s">
        <v>7930</v>
      </c>
      <c r="B5398" s="169" t="s">
        <v>7931</v>
      </c>
      <c r="C5398" s="538" t="s">
        <v>7932</v>
      </c>
      <c r="D5398" s="538" t="s">
        <v>7932</v>
      </c>
      <c r="E5398" s="48" t="s">
        <v>3031</v>
      </c>
      <c r="F5398" s="48" t="s">
        <v>3032</v>
      </c>
      <c r="G5398" s="546">
        <v>72101511</v>
      </c>
      <c r="H5398" s="229" t="s">
        <v>8184</v>
      </c>
      <c r="I5398" s="331">
        <v>10</v>
      </c>
      <c r="J5398" s="403" t="s">
        <v>33</v>
      </c>
      <c r="K5398" s="47">
        <v>15000000</v>
      </c>
      <c r="L5398" s="44">
        <v>1</v>
      </c>
      <c r="M5398" s="45" t="s">
        <v>765</v>
      </c>
      <c r="N5398" s="145" t="s">
        <v>7914</v>
      </c>
      <c r="O5398" s="540" t="s">
        <v>67</v>
      </c>
      <c r="P5398" s="548" t="s">
        <v>35</v>
      </c>
      <c r="Q5398" s="353" t="s">
        <v>497</v>
      </c>
      <c r="R5398" s="117"/>
      <c r="S5398" s="117"/>
    </row>
    <row r="5399" spans="1:19" s="123" customFormat="1" ht="63.75" x14ac:dyDescent="0.2">
      <c r="A5399" s="537" t="s">
        <v>7978</v>
      </c>
      <c r="B5399" s="169" t="s">
        <v>7979</v>
      </c>
      <c r="C5399" s="538" t="s">
        <v>7980</v>
      </c>
      <c r="D5399" s="538" t="s">
        <v>7980</v>
      </c>
      <c r="E5399" s="48" t="s">
        <v>3031</v>
      </c>
      <c r="F5399" s="48" t="s">
        <v>3032</v>
      </c>
      <c r="G5399" s="546">
        <v>72101511</v>
      </c>
      <c r="H5399" s="229" t="s">
        <v>8184</v>
      </c>
      <c r="I5399" s="331">
        <v>16</v>
      </c>
      <c r="J5399" s="403" t="s">
        <v>33</v>
      </c>
      <c r="K5399" s="47">
        <v>15000000</v>
      </c>
      <c r="L5399" s="44">
        <v>1</v>
      </c>
      <c r="M5399" s="45" t="s">
        <v>765</v>
      </c>
      <c r="N5399" s="145" t="s">
        <v>7914</v>
      </c>
      <c r="O5399" s="549" t="s">
        <v>67</v>
      </c>
      <c r="P5399" s="550" t="s">
        <v>35</v>
      </c>
      <c r="Q5399" s="353" t="s">
        <v>497</v>
      </c>
      <c r="R5399" s="117"/>
      <c r="S5399" s="117"/>
    </row>
    <row r="5400" spans="1:19" s="123" customFormat="1" ht="63.75" x14ac:dyDescent="0.2">
      <c r="A5400" s="537" t="s">
        <v>7982</v>
      </c>
      <c r="B5400" s="169" t="s">
        <v>4565</v>
      </c>
      <c r="C5400" s="538" t="s">
        <v>7983</v>
      </c>
      <c r="D5400" s="538" t="s">
        <v>7983</v>
      </c>
      <c r="E5400" s="48" t="s">
        <v>3031</v>
      </c>
      <c r="F5400" s="48" t="s">
        <v>3032</v>
      </c>
      <c r="G5400" s="546">
        <v>72101511</v>
      </c>
      <c r="H5400" s="229" t="s">
        <v>8184</v>
      </c>
      <c r="I5400" s="331">
        <v>16</v>
      </c>
      <c r="J5400" s="403" t="s">
        <v>33</v>
      </c>
      <c r="K5400" s="47">
        <v>9000000</v>
      </c>
      <c r="L5400" s="44">
        <v>1</v>
      </c>
      <c r="M5400" s="45" t="s">
        <v>765</v>
      </c>
      <c r="N5400" s="145" t="s">
        <v>7914</v>
      </c>
      <c r="O5400" s="549" t="s">
        <v>67</v>
      </c>
      <c r="P5400" s="550" t="s">
        <v>35</v>
      </c>
      <c r="Q5400" s="353" t="s">
        <v>497</v>
      </c>
      <c r="R5400" s="117"/>
      <c r="S5400" s="117"/>
    </row>
    <row r="5401" spans="1:19" s="123" customFormat="1" ht="63.75" x14ac:dyDescent="0.2">
      <c r="A5401" s="537" t="s">
        <v>7978</v>
      </c>
      <c r="B5401" s="169" t="s">
        <v>7979</v>
      </c>
      <c r="C5401" s="538" t="s">
        <v>7980</v>
      </c>
      <c r="D5401" s="538" t="s">
        <v>7980</v>
      </c>
      <c r="E5401" s="48" t="s">
        <v>3031</v>
      </c>
      <c r="F5401" s="48" t="s">
        <v>3032</v>
      </c>
      <c r="G5401" s="546">
        <v>72101511</v>
      </c>
      <c r="H5401" s="229" t="s">
        <v>8185</v>
      </c>
      <c r="I5401" s="331">
        <v>16</v>
      </c>
      <c r="J5401" s="403" t="s">
        <v>33</v>
      </c>
      <c r="K5401" s="47">
        <v>5000000</v>
      </c>
      <c r="L5401" s="44">
        <v>1</v>
      </c>
      <c r="M5401" s="45" t="s">
        <v>765</v>
      </c>
      <c r="N5401" s="145" t="s">
        <v>7914</v>
      </c>
      <c r="O5401" s="549" t="s">
        <v>67</v>
      </c>
      <c r="P5401" s="550" t="s">
        <v>35</v>
      </c>
      <c r="Q5401" s="353" t="s">
        <v>497</v>
      </c>
      <c r="R5401" s="117"/>
      <c r="S5401" s="117"/>
    </row>
    <row r="5402" spans="1:19" ht="63.75" x14ac:dyDescent="0.2">
      <c r="A5402" s="537" t="s">
        <v>7909</v>
      </c>
      <c r="B5402" s="169" t="s">
        <v>484</v>
      </c>
      <c r="C5402" s="538" t="s">
        <v>7910</v>
      </c>
      <c r="D5402" s="538" t="s">
        <v>7910</v>
      </c>
      <c r="E5402" s="48" t="s">
        <v>3455</v>
      </c>
      <c r="F5402" s="48" t="s">
        <v>3456</v>
      </c>
      <c r="G5402" s="546">
        <v>72101511</v>
      </c>
      <c r="H5402" s="229" t="s">
        <v>8186</v>
      </c>
      <c r="I5402" s="331">
        <v>10</v>
      </c>
      <c r="J5402" s="403" t="s">
        <v>33</v>
      </c>
      <c r="K5402" s="47">
        <v>12000000</v>
      </c>
      <c r="L5402" s="44">
        <v>1</v>
      </c>
      <c r="M5402" s="45" t="s">
        <v>765</v>
      </c>
      <c r="N5402" s="145" t="s">
        <v>7914</v>
      </c>
      <c r="O5402" s="549" t="s">
        <v>67</v>
      </c>
      <c r="P5402" s="550" t="s">
        <v>35</v>
      </c>
      <c r="Q5402" s="353" t="s">
        <v>497</v>
      </c>
      <c r="R5402" s="117"/>
      <c r="S5402" s="117"/>
    </row>
    <row r="5403" spans="1:19" ht="63.75" x14ac:dyDescent="0.2">
      <c r="A5403" s="537" t="s">
        <v>7909</v>
      </c>
      <c r="B5403" s="169" t="s">
        <v>484</v>
      </c>
      <c r="C5403" s="538" t="s">
        <v>7910</v>
      </c>
      <c r="D5403" s="538" t="s">
        <v>7910</v>
      </c>
      <c r="E5403" s="48" t="s">
        <v>3455</v>
      </c>
      <c r="F5403" s="48" t="s">
        <v>3456</v>
      </c>
      <c r="G5403" s="546">
        <v>72101511</v>
      </c>
      <c r="H5403" s="229" t="s">
        <v>8186</v>
      </c>
      <c r="I5403" s="331">
        <v>10</v>
      </c>
      <c r="J5403" s="403" t="s">
        <v>33</v>
      </c>
      <c r="K5403" s="47">
        <v>1850000</v>
      </c>
      <c r="L5403" s="44">
        <v>1</v>
      </c>
      <c r="M5403" s="45" t="s">
        <v>765</v>
      </c>
      <c r="N5403" s="145" t="s">
        <v>7914</v>
      </c>
      <c r="O5403" s="549" t="s">
        <v>68</v>
      </c>
      <c r="P5403" s="550" t="s">
        <v>67</v>
      </c>
      <c r="Q5403" s="353" t="s">
        <v>497</v>
      </c>
      <c r="R5403" s="117"/>
      <c r="S5403" s="117"/>
    </row>
    <row r="5404" spans="1:19" ht="63.75" x14ac:dyDescent="0.2">
      <c r="A5404" s="537" t="s">
        <v>7916</v>
      </c>
      <c r="B5404" s="153" t="s">
        <v>7917</v>
      </c>
      <c r="C5404" s="538" t="s">
        <v>7973</v>
      </c>
      <c r="D5404" s="538" t="s">
        <v>7973</v>
      </c>
      <c r="E5404" s="48" t="s">
        <v>3031</v>
      </c>
      <c r="F5404" s="48" t="s">
        <v>3032</v>
      </c>
      <c r="G5404" s="546">
        <v>81141504</v>
      </c>
      <c r="H5404" s="229" t="s">
        <v>8187</v>
      </c>
      <c r="I5404" s="331">
        <v>10</v>
      </c>
      <c r="J5404" s="403" t="s">
        <v>33</v>
      </c>
      <c r="K5404" s="47">
        <v>3000000</v>
      </c>
      <c r="L5404" s="44">
        <v>1</v>
      </c>
      <c r="M5404" s="45" t="s">
        <v>765</v>
      </c>
      <c r="N5404" s="145" t="s">
        <v>7914</v>
      </c>
      <c r="O5404" s="540" t="s">
        <v>35</v>
      </c>
      <c r="P5404" s="543" t="s">
        <v>36</v>
      </c>
      <c r="Q5404" s="158" t="s">
        <v>497</v>
      </c>
      <c r="R5404" s="117"/>
      <c r="S5404" s="117"/>
    </row>
    <row r="5405" spans="1:19" ht="63.75" x14ac:dyDescent="0.2">
      <c r="A5405" s="537" t="s">
        <v>7930</v>
      </c>
      <c r="B5405" s="169" t="s">
        <v>7931</v>
      </c>
      <c r="C5405" s="538" t="s">
        <v>7956</v>
      </c>
      <c r="D5405" s="538" t="s">
        <v>7956</v>
      </c>
      <c r="E5405" s="48" t="s">
        <v>3031</v>
      </c>
      <c r="F5405" s="48" t="s">
        <v>3032</v>
      </c>
      <c r="G5405" s="546">
        <v>81141504</v>
      </c>
      <c r="H5405" s="229" t="s">
        <v>8188</v>
      </c>
      <c r="I5405" s="331">
        <v>10</v>
      </c>
      <c r="J5405" s="403" t="s">
        <v>33</v>
      </c>
      <c r="K5405" s="47">
        <v>6000000</v>
      </c>
      <c r="L5405" s="44">
        <v>1</v>
      </c>
      <c r="M5405" s="45" t="s">
        <v>765</v>
      </c>
      <c r="N5405" s="145" t="s">
        <v>7914</v>
      </c>
      <c r="O5405" s="540" t="s">
        <v>35</v>
      </c>
      <c r="P5405" s="540" t="s">
        <v>36</v>
      </c>
      <c r="Q5405" s="166" t="s">
        <v>497</v>
      </c>
      <c r="R5405" s="117"/>
      <c r="S5405" s="117"/>
    </row>
    <row r="5406" spans="1:19" ht="63.75" x14ac:dyDescent="0.2">
      <c r="A5406" s="537" t="s">
        <v>7930</v>
      </c>
      <c r="B5406" s="169" t="s">
        <v>7931</v>
      </c>
      <c r="C5406" s="538" t="s">
        <v>8082</v>
      </c>
      <c r="D5406" s="538" t="s">
        <v>8082</v>
      </c>
      <c r="E5406" s="48" t="s">
        <v>3031</v>
      </c>
      <c r="F5406" s="48" t="s">
        <v>3032</v>
      </c>
      <c r="G5406" s="546">
        <v>81141504</v>
      </c>
      <c r="H5406" s="229" t="s">
        <v>8189</v>
      </c>
      <c r="I5406" s="331">
        <v>10</v>
      </c>
      <c r="J5406" s="403" t="s">
        <v>33</v>
      </c>
      <c r="K5406" s="47">
        <v>1400000</v>
      </c>
      <c r="L5406" s="44">
        <v>4</v>
      </c>
      <c r="M5406" s="45" t="s">
        <v>765</v>
      </c>
      <c r="N5406" s="145" t="s">
        <v>7914</v>
      </c>
      <c r="O5406" s="540" t="s">
        <v>35</v>
      </c>
      <c r="P5406" s="540" t="s">
        <v>36</v>
      </c>
      <c r="Q5406" s="166" t="s">
        <v>497</v>
      </c>
      <c r="R5406" s="117"/>
      <c r="S5406" s="117"/>
    </row>
    <row r="5407" spans="1:19" ht="63.75" x14ac:dyDescent="0.2">
      <c r="A5407" s="537" t="s">
        <v>7930</v>
      </c>
      <c r="B5407" s="169" t="s">
        <v>7931</v>
      </c>
      <c r="C5407" s="538" t="s">
        <v>8082</v>
      </c>
      <c r="D5407" s="538" t="s">
        <v>8082</v>
      </c>
      <c r="E5407" s="48" t="s">
        <v>3031</v>
      </c>
      <c r="F5407" s="48" t="s">
        <v>3032</v>
      </c>
      <c r="G5407" s="546">
        <v>81141504</v>
      </c>
      <c r="H5407" s="229" t="s">
        <v>8190</v>
      </c>
      <c r="I5407" s="331">
        <v>10</v>
      </c>
      <c r="J5407" s="403" t="s">
        <v>33</v>
      </c>
      <c r="K5407" s="47">
        <v>460000</v>
      </c>
      <c r="L5407" s="44">
        <v>1</v>
      </c>
      <c r="M5407" s="45" t="s">
        <v>765</v>
      </c>
      <c r="N5407" s="145" t="s">
        <v>7914</v>
      </c>
      <c r="O5407" s="540" t="s">
        <v>35</v>
      </c>
      <c r="P5407" s="540" t="s">
        <v>36</v>
      </c>
      <c r="Q5407" s="166" t="s">
        <v>497</v>
      </c>
      <c r="R5407" s="117"/>
      <c r="S5407" s="117"/>
    </row>
    <row r="5408" spans="1:19" ht="63.75" x14ac:dyDescent="0.2">
      <c r="A5408" s="537" t="s">
        <v>7930</v>
      </c>
      <c r="B5408" s="169" t="s">
        <v>7931</v>
      </c>
      <c r="C5408" s="538" t="s">
        <v>8082</v>
      </c>
      <c r="D5408" s="538" t="s">
        <v>8082</v>
      </c>
      <c r="E5408" s="48" t="s">
        <v>3031</v>
      </c>
      <c r="F5408" s="48" t="s">
        <v>3032</v>
      </c>
      <c r="G5408" s="546">
        <v>81141504</v>
      </c>
      <c r="H5408" s="229" t="s">
        <v>8191</v>
      </c>
      <c r="I5408" s="331">
        <v>10</v>
      </c>
      <c r="J5408" s="403" t="s">
        <v>33</v>
      </c>
      <c r="K5408" s="47">
        <v>740000</v>
      </c>
      <c r="L5408" s="44">
        <v>2</v>
      </c>
      <c r="M5408" s="45" t="s">
        <v>765</v>
      </c>
      <c r="N5408" s="145" t="s">
        <v>7914</v>
      </c>
      <c r="O5408" s="540" t="s">
        <v>35</v>
      </c>
      <c r="P5408" s="540" t="s">
        <v>36</v>
      </c>
      <c r="Q5408" s="166" t="s">
        <v>497</v>
      </c>
      <c r="R5408" s="117"/>
      <c r="S5408" s="117"/>
    </row>
    <row r="5409" spans="1:21" ht="63.75" x14ac:dyDescent="0.2">
      <c r="A5409" s="537" t="s">
        <v>7930</v>
      </c>
      <c r="B5409" s="169" t="s">
        <v>7931</v>
      </c>
      <c r="C5409" s="538" t="s">
        <v>8082</v>
      </c>
      <c r="D5409" s="538" t="s">
        <v>8082</v>
      </c>
      <c r="E5409" s="48" t="s">
        <v>3031</v>
      </c>
      <c r="F5409" s="48" t="s">
        <v>3032</v>
      </c>
      <c r="G5409" s="546">
        <v>81141504</v>
      </c>
      <c r="H5409" s="229" t="s">
        <v>8192</v>
      </c>
      <c r="I5409" s="331">
        <v>10</v>
      </c>
      <c r="J5409" s="403" t="s">
        <v>33</v>
      </c>
      <c r="K5409" s="47">
        <v>400000</v>
      </c>
      <c r="L5409" s="44">
        <v>1</v>
      </c>
      <c r="M5409" s="45" t="s">
        <v>765</v>
      </c>
      <c r="N5409" s="145" t="s">
        <v>7914</v>
      </c>
      <c r="O5409" s="540" t="s">
        <v>35</v>
      </c>
      <c r="P5409" s="540" t="s">
        <v>36</v>
      </c>
      <c r="Q5409" s="166" t="s">
        <v>497</v>
      </c>
      <c r="R5409" s="117"/>
      <c r="S5409" s="117"/>
    </row>
    <row r="5410" spans="1:21" ht="63.75" x14ac:dyDescent="0.2">
      <c r="A5410" s="537" t="s">
        <v>7930</v>
      </c>
      <c r="B5410" s="169" t="s">
        <v>7931</v>
      </c>
      <c r="C5410" s="538" t="s">
        <v>8167</v>
      </c>
      <c r="D5410" s="538" t="s">
        <v>8167</v>
      </c>
      <c r="E5410" s="48" t="s">
        <v>3031</v>
      </c>
      <c r="F5410" s="48" t="s">
        <v>3032</v>
      </c>
      <c r="G5410" s="546">
        <v>81141504</v>
      </c>
      <c r="H5410" s="229" t="s">
        <v>8188</v>
      </c>
      <c r="I5410" s="331">
        <v>10</v>
      </c>
      <c r="J5410" s="403" t="s">
        <v>33</v>
      </c>
      <c r="K5410" s="47">
        <v>7000000</v>
      </c>
      <c r="L5410" s="44">
        <v>1</v>
      </c>
      <c r="M5410" s="45" t="s">
        <v>765</v>
      </c>
      <c r="N5410" s="145" t="s">
        <v>7914</v>
      </c>
      <c r="O5410" s="540" t="s">
        <v>35</v>
      </c>
      <c r="P5410" s="540" t="s">
        <v>36</v>
      </c>
      <c r="Q5410" s="166" t="s">
        <v>497</v>
      </c>
      <c r="R5410" s="117"/>
      <c r="S5410" s="117"/>
    </row>
    <row r="5411" spans="1:21" ht="63.75" x14ac:dyDescent="0.2">
      <c r="A5411" s="537" t="s">
        <v>7916</v>
      </c>
      <c r="B5411" s="153" t="s">
        <v>7917</v>
      </c>
      <c r="C5411" s="538" t="s">
        <v>8193</v>
      </c>
      <c r="D5411" s="538" t="s">
        <v>8193</v>
      </c>
      <c r="E5411" s="48" t="s">
        <v>3031</v>
      </c>
      <c r="F5411" s="48" t="s">
        <v>3032</v>
      </c>
      <c r="G5411" s="546">
        <v>72103300</v>
      </c>
      <c r="H5411" s="229" t="s">
        <v>8194</v>
      </c>
      <c r="I5411" s="331">
        <v>10</v>
      </c>
      <c r="J5411" s="403" t="s">
        <v>33</v>
      </c>
      <c r="K5411" s="47">
        <v>3000000</v>
      </c>
      <c r="L5411" s="44">
        <v>1</v>
      </c>
      <c r="M5411" s="45" t="s">
        <v>765</v>
      </c>
      <c r="N5411" s="145" t="s">
        <v>7914</v>
      </c>
      <c r="O5411" s="540" t="s">
        <v>36</v>
      </c>
      <c r="P5411" s="540" t="s">
        <v>79</v>
      </c>
      <c r="Q5411" s="166" t="s">
        <v>497</v>
      </c>
      <c r="R5411" s="117"/>
      <c r="S5411" s="117"/>
    </row>
    <row r="5412" spans="1:21" ht="63.75" x14ac:dyDescent="0.2">
      <c r="A5412" s="537" t="s">
        <v>7916</v>
      </c>
      <c r="B5412" s="153" t="s">
        <v>7917</v>
      </c>
      <c r="C5412" s="538" t="s">
        <v>8195</v>
      </c>
      <c r="D5412" s="538" t="s">
        <v>8195</v>
      </c>
      <c r="E5412" s="48" t="s">
        <v>3031</v>
      </c>
      <c r="F5412" s="48" t="s">
        <v>3032</v>
      </c>
      <c r="G5412" s="546">
        <v>60130000</v>
      </c>
      <c r="H5412" s="229" t="s">
        <v>8196</v>
      </c>
      <c r="I5412" s="331">
        <v>10</v>
      </c>
      <c r="J5412" s="403" t="s">
        <v>33</v>
      </c>
      <c r="K5412" s="47">
        <v>10000000</v>
      </c>
      <c r="L5412" s="44">
        <v>1</v>
      </c>
      <c r="M5412" s="45" t="s">
        <v>765</v>
      </c>
      <c r="N5412" s="145" t="s">
        <v>7914</v>
      </c>
      <c r="O5412" s="540" t="s">
        <v>79</v>
      </c>
      <c r="P5412" s="540" t="s">
        <v>80</v>
      </c>
      <c r="Q5412" s="166" t="s">
        <v>497</v>
      </c>
      <c r="R5412" s="117"/>
      <c r="S5412" s="117"/>
    </row>
    <row r="5413" spans="1:21" ht="63.75" x14ac:dyDescent="0.2">
      <c r="A5413" s="537" t="s">
        <v>7916</v>
      </c>
      <c r="B5413" s="153" t="s">
        <v>7917</v>
      </c>
      <c r="C5413" s="538" t="s">
        <v>8197</v>
      </c>
      <c r="D5413" s="538" t="s">
        <v>8197</v>
      </c>
      <c r="E5413" s="48" t="s">
        <v>3031</v>
      </c>
      <c r="F5413" s="48" t="s">
        <v>3032</v>
      </c>
      <c r="G5413" s="546">
        <v>49201500</v>
      </c>
      <c r="H5413" s="229" t="s">
        <v>8198</v>
      </c>
      <c r="I5413" s="331">
        <v>10</v>
      </c>
      <c r="J5413" s="403" t="s">
        <v>33</v>
      </c>
      <c r="K5413" s="47">
        <v>10000000</v>
      </c>
      <c r="L5413" s="44">
        <v>1</v>
      </c>
      <c r="M5413" s="45" t="s">
        <v>765</v>
      </c>
      <c r="N5413" s="145" t="s">
        <v>7914</v>
      </c>
      <c r="O5413" s="543" t="s">
        <v>79</v>
      </c>
      <c r="P5413" s="543" t="s">
        <v>80</v>
      </c>
      <c r="Q5413" s="166" t="s">
        <v>497</v>
      </c>
      <c r="R5413" s="117"/>
      <c r="S5413" s="117"/>
      <c r="U5413" s="58"/>
    </row>
    <row r="5414" spans="1:21" ht="63.75" x14ac:dyDescent="0.2">
      <c r="A5414" s="537" t="s">
        <v>7916</v>
      </c>
      <c r="B5414" s="153" t="s">
        <v>7917</v>
      </c>
      <c r="C5414" s="538" t="s">
        <v>7921</v>
      </c>
      <c r="D5414" s="538" t="s">
        <v>7921</v>
      </c>
      <c r="E5414" s="48" t="s">
        <v>3045</v>
      </c>
      <c r="F5414" s="48" t="s">
        <v>3046</v>
      </c>
      <c r="G5414" s="546">
        <v>72101516</v>
      </c>
      <c r="H5414" s="229" t="s">
        <v>8199</v>
      </c>
      <c r="I5414" s="331">
        <v>10</v>
      </c>
      <c r="J5414" s="403" t="s">
        <v>33</v>
      </c>
      <c r="K5414" s="47">
        <v>7000000</v>
      </c>
      <c r="L5414" s="44">
        <v>1</v>
      </c>
      <c r="M5414" s="45" t="s">
        <v>765</v>
      </c>
      <c r="N5414" s="145" t="s">
        <v>7914</v>
      </c>
      <c r="O5414" s="540" t="s">
        <v>68</v>
      </c>
      <c r="P5414" s="540" t="s">
        <v>67</v>
      </c>
      <c r="Q5414" s="166" t="s">
        <v>497</v>
      </c>
      <c r="R5414" s="117"/>
      <c r="S5414" s="117"/>
    </row>
    <row r="5415" spans="1:21" ht="63.75" x14ac:dyDescent="0.2">
      <c r="A5415" s="537" t="s">
        <v>7930</v>
      </c>
      <c r="B5415" s="169" t="s">
        <v>7931</v>
      </c>
      <c r="C5415" s="538" t="s">
        <v>7967</v>
      </c>
      <c r="D5415" s="538" t="s">
        <v>7967</v>
      </c>
      <c r="E5415" s="48" t="s">
        <v>3045</v>
      </c>
      <c r="F5415" s="48" t="s">
        <v>3046</v>
      </c>
      <c r="G5415" s="546">
        <v>72101516</v>
      </c>
      <c r="H5415" s="229" t="s">
        <v>8199</v>
      </c>
      <c r="I5415" s="331">
        <v>10</v>
      </c>
      <c r="J5415" s="403" t="s">
        <v>33</v>
      </c>
      <c r="K5415" s="47">
        <v>5000000</v>
      </c>
      <c r="L5415" s="44">
        <v>1</v>
      </c>
      <c r="M5415" s="45" t="s">
        <v>765</v>
      </c>
      <c r="N5415" s="145" t="s">
        <v>7914</v>
      </c>
      <c r="O5415" s="540" t="s">
        <v>68</v>
      </c>
      <c r="P5415" s="540" t="s">
        <v>67</v>
      </c>
      <c r="Q5415" s="166" t="s">
        <v>497</v>
      </c>
      <c r="R5415" s="117"/>
      <c r="S5415" s="117"/>
    </row>
    <row r="5416" spans="1:21" ht="63.75" x14ac:dyDescent="0.2">
      <c r="A5416" s="537" t="s">
        <v>7982</v>
      </c>
      <c r="B5416" s="169" t="s">
        <v>4565</v>
      </c>
      <c r="C5416" s="538" t="s">
        <v>7983</v>
      </c>
      <c r="D5416" s="538" t="s">
        <v>7983</v>
      </c>
      <c r="E5416" s="48" t="s">
        <v>3045</v>
      </c>
      <c r="F5416" s="48" t="s">
        <v>3046</v>
      </c>
      <c r="G5416" s="546">
        <v>72101516</v>
      </c>
      <c r="H5416" s="229" t="s">
        <v>8199</v>
      </c>
      <c r="I5416" s="331">
        <v>16</v>
      </c>
      <c r="J5416" s="403" t="s">
        <v>33</v>
      </c>
      <c r="K5416" s="47">
        <v>3000000</v>
      </c>
      <c r="L5416" s="44">
        <v>1</v>
      </c>
      <c r="M5416" s="45" t="s">
        <v>765</v>
      </c>
      <c r="N5416" s="145" t="s">
        <v>7914</v>
      </c>
      <c r="O5416" s="540" t="s">
        <v>68</v>
      </c>
      <c r="P5416" s="540" t="s">
        <v>67</v>
      </c>
      <c r="Q5416" s="166" t="s">
        <v>497</v>
      </c>
      <c r="R5416" s="117"/>
      <c r="S5416" s="117"/>
    </row>
    <row r="5417" spans="1:21" ht="63.75" x14ac:dyDescent="0.2">
      <c r="A5417" s="537" t="s">
        <v>7978</v>
      </c>
      <c r="B5417" s="169" t="s">
        <v>7979</v>
      </c>
      <c r="C5417" s="538" t="s">
        <v>7980</v>
      </c>
      <c r="D5417" s="538" t="s">
        <v>7980</v>
      </c>
      <c r="E5417" s="48" t="s">
        <v>5957</v>
      </c>
      <c r="F5417" s="48" t="s">
        <v>8200</v>
      </c>
      <c r="G5417" s="546">
        <v>72101516</v>
      </c>
      <c r="H5417" s="229" t="s">
        <v>8201</v>
      </c>
      <c r="I5417" s="331">
        <v>16</v>
      </c>
      <c r="J5417" s="403" t="s">
        <v>33</v>
      </c>
      <c r="K5417" s="47">
        <v>2000000</v>
      </c>
      <c r="L5417" s="44">
        <v>1</v>
      </c>
      <c r="M5417" s="45" t="s">
        <v>765</v>
      </c>
      <c r="N5417" s="145" t="s">
        <v>7914</v>
      </c>
      <c r="O5417" s="540" t="s">
        <v>68</v>
      </c>
      <c r="P5417" s="540" t="s">
        <v>67</v>
      </c>
      <c r="Q5417" s="166" t="s">
        <v>497</v>
      </c>
      <c r="R5417" s="117"/>
      <c r="S5417" s="117"/>
    </row>
    <row r="5418" spans="1:21" ht="63.75" x14ac:dyDescent="0.2">
      <c r="A5418" s="537" t="s">
        <v>7978</v>
      </c>
      <c r="B5418" s="169" t="s">
        <v>7979</v>
      </c>
      <c r="C5418" s="538" t="s">
        <v>7980</v>
      </c>
      <c r="D5418" s="538" t="s">
        <v>7980</v>
      </c>
      <c r="E5418" s="48" t="s">
        <v>3045</v>
      </c>
      <c r="F5418" s="48" t="s">
        <v>3046</v>
      </c>
      <c r="G5418" s="546">
        <v>72154302</v>
      </c>
      <c r="H5418" s="229" t="s">
        <v>8202</v>
      </c>
      <c r="I5418" s="331">
        <v>16</v>
      </c>
      <c r="J5418" s="403" t="s">
        <v>33</v>
      </c>
      <c r="K5418" s="47">
        <v>2000000</v>
      </c>
      <c r="L5418" s="44">
        <v>1</v>
      </c>
      <c r="M5418" s="45" t="s">
        <v>765</v>
      </c>
      <c r="N5418" s="145" t="s">
        <v>7914</v>
      </c>
      <c r="O5418" s="540" t="s">
        <v>35</v>
      </c>
      <c r="P5418" s="540" t="s">
        <v>36</v>
      </c>
      <c r="Q5418" s="166" t="s">
        <v>497</v>
      </c>
      <c r="R5418" s="117"/>
      <c r="S5418" s="117"/>
    </row>
    <row r="5419" spans="1:21" ht="63.75" x14ac:dyDescent="0.2">
      <c r="A5419" s="537" t="s">
        <v>7987</v>
      </c>
      <c r="B5419" s="169" t="s">
        <v>7988</v>
      </c>
      <c r="C5419" s="538" t="s">
        <v>7989</v>
      </c>
      <c r="D5419" s="538" t="s">
        <v>7989</v>
      </c>
      <c r="E5419" s="48" t="s">
        <v>3045</v>
      </c>
      <c r="F5419" s="48" t="s">
        <v>3046</v>
      </c>
      <c r="G5419" s="546">
        <v>72154302</v>
      </c>
      <c r="H5419" s="229" t="s">
        <v>8203</v>
      </c>
      <c r="I5419" s="331">
        <v>16</v>
      </c>
      <c r="J5419" s="403" t="s">
        <v>33</v>
      </c>
      <c r="K5419" s="47">
        <v>5488120</v>
      </c>
      <c r="L5419" s="44">
        <v>1</v>
      </c>
      <c r="M5419" s="45" t="s">
        <v>765</v>
      </c>
      <c r="N5419" s="145" t="s">
        <v>7914</v>
      </c>
      <c r="O5419" s="540" t="s">
        <v>68</v>
      </c>
      <c r="P5419" s="540" t="s">
        <v>67</v>
      </c>
      <c r="Q5419" s="166" t="s">
        <v>497</v>
      </c>
      <c r="R5419" s="117"/>
      <c r="S5419" s="117"/>
    </row>
    <row r="5420" spans="1:21" ht="63.75" x14ac:dyDescent="0.2">
      <c r="A5420" s="537" t="s">
        <v>7916</v>
      </c>
      <c r="B5420" s="153" t="s">
        <v>7917</v>
      </c>
      <c r="C5420" s="538" t="s">
        <v>7926</v>
      </c>
      <c r="D5420" s="538" t="s">
        <v>7926</v>
      </c>
      <c r="E5420" s="48" t="s">
        <v>3049</v>
      </c>
      <c r="F5420" s="48" t="s">
        <v>8204</v>
      </c>
      <c r="G5420" s="546">
        <v>80161801</v>
      </c>
      <c r="H5420" s="229" t="s">
        <v>8205</v>
      </c>
      <c r="I5420" s="331">
        <v>10</v>
      </c>
      <c r="J5420" s="403" t="s">
        <v>230</v>
      </c>
      <c r="K5420" s="47">
        <v>24000000</v>
      </c>
      <c r="L5420" s="44">
        <v>1</v>
      </c>
      <c r="M5420" s="45" t="s">
        <v>765</v>
      </c>
      <c r="N5420" s="145" t="s">
        <v>7914</v>
      </c>
      <c r="O5420" s="540" t="s">
        <v>127</v>
      </c>
      <c r="P5420" s="540" t="s">
        <v>127</v>
      </c>
      <c r="Q5420" s="166" t="s">
        <v>497</v>
      </c>
      <c r="R5420" s="117"/>
      <c r="S5420" s="117"/>
    </row>
    <row r="5421" spans="1:21" ht="63.75" x14ac:dyDescent="0.2">
      <c r="A5421" s="537" t="s">
        <v>7930</v>
      </c>
      <c r="B5421" s="169" t="s">
        <v>7931</v>
      </c>
      <c r="C5421" s="538" t="s">
        <v>7932</v>
      </c>
      <c r="D5421" s="538" t="s">
        <v>7932</v>
      </c>
      <c r="E5421" s="48" t="s">
        <v>3049</v>
      </c>
      <c r="F5421" s="48" t="s">
        <v>8204</v>
      </c>
      <c r="G5421" s="546">
        <v>80161801</v>
      </c>
      <c r="H5421" s="229" t="s">
        <v>8205</v>
      </c>
      <c r="I5421" s="331">
        <v>10</v>
      </c>
      <c r="J5421" s="403" t="s">
        <v>230</v>
      </c>
      <c r="K5421" s="47">
        <v>30000000</v>
      </c>
      <c r="L5421" s="44">
        <v>1</v>
      </c>
      <c r="M5421" s="45" t="s">
        <v>765</v>
      </c>
      <c r="N5421" s="145" t="s">
        <v>7914</v>
      </c>
      <c r="O5421" s="540" t="s">
        <v>127</v>
      </c>
      <c r="P5421" s="540" t="s">
        <v>127</v>
      </c>
      <c r="Q5421" s="166" t="s">
        <v>497</v>
      </c>
      <c r="R5421" s="117"/>
      <c r="S5421" s="117"/>
    </row>
    <row r="5422" spans="1:21" ht="63.75" x14ac:dyDescent="0.2">
      <c r="A5422" s="537" t="s">
        <v>7916</v>
      </c>
      <c r="B5422" s="153" t="s">
        <v>7917</v>
      </c>
      <c r="C5422" s="538" t="s">
        <v>8206</v>
      </c>
      <c r="D5422" s="538" t="s">
        <v>8206</v>
      </c>
      <c r="E5422" s="48" t="s">
        <v>3049</v>
      </c>
      <c r="F5422" s="48" t="s">
        <v>8204</v>
      </c>
      <c r="G5422" s="546">
        <v>82121700</v>
      </c>
      <c r="H5422" s="229" t="s">
        <v>8207</v>
      </c>
      <c r="I5422" s="331">
        <v>10</v>
      </c>
      <c r="J5422" s="403" t="s">
        <v>33</v>
      </c>
      <c r="K5422" s="47">
        <v>2200000</v>
      </c>
      <c r="L5422" s="44">
        <v>1</v>
      </c>
      <c r="M5422" s="45" t="s">
        <v>765</v>
      </c>
      <c r="N5422" s="145" t="s">
        <v>7914</v>
      </c>
      <c r="O5422" s="540" t="s">
        <v>127</v>
      </c>
      <c r="P5422" s="540" t="s">
        <v>68</v>
      </c>
      <c r="Q5422" s="166" t="s">
        <v>497</v>
      </c>
      <c r="R5422" s="117"/>
      <c r="S5422" s="117"/>
    </row>
    <row r="5423" spans="1:21" ht="63.75" x14ac:dyDescent="0.2">
      <c r="A5423" s="537" t="s">
        <v>7930</v>
      </c>
      <c r="B5423" s="169" t="s">
        <v>7931</v>
      </c>
      <c r="C5423" s="538" t="s">
        <v>8208</v>
      </c>
      <c r="D5423" s="538" t="s">
        <v>8208</v>
      </c>
      <c r="E5423" s="48" t="s">
        <v>3049</v>
      </c>
      <c r="F5423" s="48" t="s">
        <v>8204</v>
      </c>
      <c r="G5423" s="546">
        <v>82121700</v>
      </c>
      <c r="H5423" s="229" t="s">
        <v>8207</v>
      </c>
      <c r="I5423" s="331">
        <v>10</v>
      </c>
      <c r="J5423" s="403" t="s">
        <v>33</v>
      </c>
      <c r="K5423" s="47">
        <v>5000000</v>
      </c>
      <c r="L5423" s="44">
        <v>1</v>
      </c>
      <c r="M5423" s="45" t="s">
        <v>765</v>
      </c>
      <c r="N5423" s="145" t="s">
        <v>7914</v>
      </c>
      <c r="O5423" s="540" t="s">
        <v>127</v>
      </c>
      <c r="P5423" s="540" t="s">
        <v>68</v>
      </c>
      <c r="Q5423" s="166" t="s">
        <v>497</v>
      </c>
      <c r="R5423" s="117"/>
      <c r="S5423" s="117"/>
    </row>
    <row r="5424" spans="1:21" ht="63.75" x14ac:dyDescent="0.2">
      <c r="A5424" s="537" t="s">
        <v>7916</v>
      </c>
      <c r="B5424" s="153" t="s">
        <v>7917</v>
      </c>
      <c r="C5424" s="538" t="s">
        <v>7941</v>
      </c>
      <c r="D5424" s="538" t="s">
        <v>7941</v>
      </c>
      <c r="E5424" s="48" t="s">
        <v>3049</v>
      </c>
      <c r="F5424" s="48" t="s">
        <v>8204</v>
      </c>
      <c r="G5424" s="546">
        <v>82121503</v>
      </c>
      <c r="H5424" s="229" t="s">
        <v>8209</v>
      </c>
      <c r="I5424" s="331">
        <v>10</v>
      </c>
      <c r="J5424" s="403" t="s">
        <v>33</v>
      </c>
      <c r="K5424" s="47">
        <v>11000000</v>
      </c>
      <c r="L5424" s="44">
        <v>1</v>
      </c>
      <c r="M5424" s="45" t="s">
        <v>765</v>
      </c>
      <c r="N5424" s="145" t="s">
        <v>7914</v>
      </c>
      <c r="O5424" s="540" t="s">
        <v>68</v>
      </c>
      <c r="P5424" s="540" t="s">
        <v>67</v>
      </c>
      <c r="Q5424" s="166" t="s">
        <v>8169</v>
      </c>
      <c r="R5424" s="117"/>
      <c r="S5424" s="117"/>
    </row>
    <row r="5425" spans="1:19" ht="76.5" x14ac:dyDescent="0.2">
      <c r="A5425" s="537" t="s">
        <v>7930</v>
      </c>
      <c r="B5425" s="169" t="s">
        <v>7931</v>
      </c>
      <c r="C5425" s="538" t="s">
        <v>7939</v>
      </c>
      <c r="D5425" s="538" t="s">
        <v>7939</v>
      </c>
      <c r="E5425" s="48" t="s">
        <v>3049</v>
      </c>
      <c r="F5425" s="48" t="s">
        <v>8204</v>
      </c>
      <c r="G5425" s="546">
        <v>82121503</v>
      </c>
      <c r="H5425" s="229" t="s">
        <v>8210</v>
      </c>
      <c r="I5425" s="331">
        <v>10</v>
      </c>
      <c r="J5425" s="403" t="s">
        <v>33</v>
      </c>
      <c r="K5425" s="47">
        <v>10000000</v>
      </c>
      <c r="L5425" s="44">
        <v>1</v>
      </c>
      <c r="M5425" s="45" t="s">
        <v>765</v>
      </c>
      <c r="N5425" s="145" t="s">
        <v>7914</v>
      </c>
      <c r="O5425" s="540" t="s">
        <v>68</v>
      </c>
      <c r="P5425" s="540" t="s">
        <v>67</v>
      </c>
      <c r="Q5425" s="166" t="s">
        <v>497</v>
      </c>
      <c r="R5425" s="117"/>
      <c r="S5425" s="117"/>
    </row>
    <row r="5426" spans="1:19" ht="63.75" x14ac:dyDescent="0.2">
      <c r="A5426" s="537" t="s">
        <v>7916</v>
      </c>
      <c r="B5426" s="153" t="s">
        <v>7917</v>
      </c>
      <c r="C5426" s="538" t="s">
        <v>7926</v>
      </c>
      <c r="D5426" s="538" t="s">
        <v>7926</v>
      </c>
      <c r="E5426" s="48" t="s">
        <v>3049</v>
      </c>
      <c r="F5426" s="48" t="s">
        <v>8204</v>
      </c>
      <c r="G5426" s="546">
        <v>80161801</v>
      </c>
      <c r="H5426" s="229" t="s">
        <v>8211</v>
      </c>
      <c r="I5426" s="331">
        <v>10</v>
      </c>
      <c r="J5426" s="403" t="s">
        <v>33</v>
      </c>
      <c r="K5426" s="47">
        <v>17250000</v>
      </c>
      <c r="L5426" s="44">
        <v>1</v>
      </c>
      <c r="M5426" s="45" t="s">
        <v>765</v>
      </c>
      <c r="N5426" s="145" t="s">
        <v>7914</v>
      </c>
      <c r="O5426" s="540" t="s">
        <v>36</v>
      </c>
      <c r="P5426" s="540" t="s">
        <v>79</v>
      </c>
      <c r="Q5426" s="166" t="s">
        <v>497</v>
      </c>
      <c r="R5426" s="117"/>
      <c r="S5426" s="117"/>
    </row>
    <row r="5427" spans="1:19" ht="63.75" x14ac:dyDescent="0.2">
      <c r="A5427" s="537" t="s">
        <v>7930</v>
      </c>
      <c r="B5427" s="169" t="s">
        <v>7931</v>
      </c>
      <c r="C5427" s="538" t="s">
        <v>7932</v>
      </c>
      <c r="D5427" s="538" t="s">
        <v>7932</v>
      </c>
      <c r="E5427" s="48" t="s">
        <v>3049</v>
      </c>
      <c r="F5427" s="48" t="s">
        <v>8204</v>
      </c>
      <c r="G5427" s="546">
        <v>80161801</v>
      </c>
      <c r="H5427" s="229" t="s">
        <v>8211</v>
      </c>
      <c r="I5427" s="331">
        <v>10</v>
      </c>
      <c r="J5427" s="403" t="s">
        <v>33</v>
      </c>
      <c r="K5427" s="47">
        <v>12150000</v>
      </c>
      <c r="L5427" s="44">
        <v>1</v>
      </c>
      <c r="M5427" s="45" t="s">
        <v>765</v>
      </c>
      <c r="N5427" s="145" t="s">
        <v>7914</v>
      </c>
      <c r="O5427" s="540" t="s">
        <v>36</v>
      </c>
      <c r="P5427" s="540" t="s">
        <v>79</v>
      </c>
      <c r="Q5427" s="166" t="s">
        <v>497</v>
      </c>
      <c r="R5427" s="117"/>
      <c r="S5427" s="117"/>
    </row>
    <row r="5428" spans="1:19" ht="63.75" x14ac:dyDescent="0.2">
      <c r="A5428" s="537" t="s">
        <v>7930</v>
      </c>
      <c r="B5428" s="169" t="s">
        <v>7931</v>
      </c>
      <c r="C5428" s="538" t="s">
        <v>7932</v>
      </c>
      <c r="D5428" s="538" t="s">
        <v>7932</v>
      </c>
      <c r="E5428" s="48" t="s">
        <v>3049</v>
      </c>
      <c r="F5428" s="48" t="s">
        <v>8204</v>
      </c>
      <c r="G5428" s="546">
        <v>80161801</v>
      </c>
      <c r="H5428" s="229" t="s">
        <v>8212</v>
      </c>
      <c r="I5428" s="331">
        <v>10</v>
      </c>
      <c r="J5428" s="403" t="s">
        <v>33</v>
      </c>
      <c r="K5428" s="47">
        <v>14050000</v>
      </c>
      <c r="L5428" s="44">
        <v>1</v>
      </c>
      <c r="M5428" s="45" t="s">
        <v>765</v>
      </c>
      <c r="N5428" s="145" t="s">
        <v>7914</v>
      </c>
      <c r="O5428" s="540" t="s">
        <v>2761</v>
      </c>
      <c r="P5428" s="540" t="s">
        <v>699</v>
      </c>
      <c r="Q5428" s="166" t="s">
        <v>497</v>
      </c>
      <c r="R5428" s="117"/>
      <c r="S5428" s="117"/>
    </row>
    <row r="5429" spans="1:19" ht="63.75" x14ac:dyDescent="0.2">
      <c r="A5429" s="537" t="s">
        <v>7916</v>
      </c>
      <c r="B5429" s="153" t="s">
        <v>7917</v>
      </c>
      <c r="C5429" s="538" t="s">
        <v>7926</v>
      </c>
      <c r="D5429" s="538" t="s">
        <v>7926</v>
      </c>
      <c r="E5429" s="48" t="s">
        <v>3049</v>
      </c>
      <c r="F5429" s="48" t="s">
        <v>8204</v>
      </c>
      <c r="G5429" s="546">
        <v>80161801</v>
      </c>
      <c r="H5429" s="229" t="s">
        <v>8212</v>
      </c>
      <c r="I5429" s="331">
        <v>10</v>
      </c>
      <c r="J5429" s="403" t="s">
        <v>33</v>
      </c>
      <c r="K5429" s="47">
        <v>13750000</v>
      </c>
      <c r="L5429" s="44">
        <v>1</v>
      </c>
      <c r="M5429" s="45" t="s">
        <v>765</v>
      </c>
      <c r="N5429" s="145" t="s">
        <v>7914</v>
      </c>
      <c r="O5429" s="540" t="s">
        <v>2761</v>
      </c>
      <c r="P5429" s="540" t="s">
        <v>699</v>
      </c>
      <c r="Q5429" s="166" t="s">
        <v>497</v>
      </c>
      <c r="R5429" s="117"/>
      <c r="S5429" s="117"/>
    </row>
    <row r="5430" spans="1:19" ht="63.75" x14ac:dyDescent="0.2">
      <c r="A5430" s="537" t="s">
        <v>7930</v>
      </c>
      <c r="B5430" s="169" t="s">
        <v>7931</v>
      </c>
      <c r="C5430" s="538" t="s">
        <v>8058</v>
      </c>
      <c r="D5430" s="538" t="s">
        <v>8058</v>
      </c>
      <c r="E5430" s="48" t="s">
        <v>3219</v>
      </c>
      <c r="F5430" s="48" t="s">
        <v>3220</v>
      </c>
      <c r="G5430" s="542">
        <v>83101500</v>
      </c>
      <c r="H5430" s="229" t="s">
        <v>8213</v>
      </c>
      <c r="I5430" s="331">
        <v>10</v>
      </c>
      <c r="J5430" s="403" t="s">
        <v>33</v>
      </c>
      <c r="K5430" s="47">
        <v>50000000</v>
      </c>
      <c r="L5430" s="44">
        <v>1</v>
      </c>
      <c r="M5430" s="45" t="s">
        <v>765</v>
      </c>
      <c r="N5430" s="145" t="s">
        <v>7914</v>
      </c>
      <c r="O5430" s="540" t="s">
        <v>127</v>
      </c>
      <c r="P5430" s="540" t="s">
        <v>699</v>
      </c>
      <c r="Q5430" s="166" t="s">
        <v>8084</v>
      </c>
      <c r="R5430" s="117"/>
      <c r="S5430" s="117"/>
    </row>
    <row r="5431" spans="1:19" ht="63.75" x14ac:dyDescent="0.2">
      <c r="A5431" s="537" t="s">
        <v>7916</v>
      </c>
      <c r="B5431" s="153" t="s">
        <v>7917</v>
      </c>
      <c r="C5431" s="538" t="s">
        <v>8053</v>
      </c>
      <c r="D5431" s="538" t="s">
        <v>8053</v>
      </c>
      <c r="E5431" s="48" t="s">
        <v>3219</v>
      </c>
      <c r="F5431" s="48" t="s">
        <v>3220</v>
      </c>
      <c r="G5431" s="542">
        <v>83101500</v>
      </c>
      <c r="H5431" s="229" t="s">
        <v>8213</v>
      </c>
      <c r="I5431" s="331">
        <v>10</v>
      </c>
      <c r="J5431" s="403" t="s">
        <v>33</v>
      </c>
      <c r="K5431" s="47">
        <v>23000000</v>
      </c>
      <c r="L5431" s="44">
        <v>1</v>
      </c>
      <c r="M5431" s="45" t="s">
        <v>765</v>
      </c>
      <c r="N5431" s="145" t="s">
        <v>7914</v>
      </c>
      <c r="O5431" s="540" t="s">
        <v>127</v>
      </c>
      <c r="P5431" s="540" t="s">
        <v>699</v>
      </c>
      <c r="Q5431" s="166" t="s">
        <v>8084</v>
      </c>
      <c r="R5431" s="117"/>
      <c r="S5431" s="117"/>
    </row>
    <row r="5432" spans="1:19" ht="63.75" x14ac:dyDescent="0.2">
      <c r="A5432" s="537" t="s">
        <v>7978</v>
      </c>
      <c r="B5432" s="169" t="s">
        <v>7979</v>
      </c>
      <c r="C5432" s="538" t="s">
        <v>7980</v>
      </c>
      <c r="D5432" s="538" t="s">
        <v>7980</v>
      </c>
      <c r="E5432" s="48" t="s">
        <v>3219</v>
      </c>
      <c r="F5432" s="48" t="s">
        <v>3220</v>
      </c>
      <c r="G5432" s="542">
        <v>83101501</v>
      </c>
      <c r="H5432" s="229" t="s">
        <v>8214</v>
      </c>
      <c r="I5432" s="331">
        <v>10</v>
      </c>
      <c r="J5432" s="403" t="s">
        <v>33</v>
      </c>
      <c r="K5432" s="47">
        <v>8400000</v>
      </c>
      <c r="L5432" s="44">
        <v>1</v>
      </c>
      <c r="M5432" s="45" t="s">
        <v>765</v>
      </c>
      <c r="N5432" s="145" t="s">
        <v>7914</v>
      </c>
      <c r="O5432" s="540" t="s">
        <v>127</v>
      </c>
      <c r="P5432" s="540" t="s">
        <v>699</v>
      </c>
      <c r="Q5432" s="166" t="s">
        <v>8084</v>
      </c>
      <c r="R5432" s="117"/>
      <c r="S5432" s="117"/>
    </row>
    <row r="5433" spans="1:19" ht="63.75" x14ac:dyDescent="0.2">
      <c r="A5433" s="537" t="s">
        <v>7982</v>
      </c>
      <c r="B5433" s="169" t="s">
        <v>4565</v>
      </c>
      <c r="C5433" s="538" t="s">
        <v>7983</v>
      </c>
      <c r="D5433" s="538" t="s">
        <v>7983</v>
      </c>
      <c r="E5433" s="48" t="s">
        <v>3219</v>
      </c>
      <c r="F5433" s="48" t="s">
        <v>3220</v>
      </c>
      <c r="G5433" s="542">
        <v>83101500</v>
      </c>
      <c r="H5433" s="229" t="s">
        <v>8215</v>
      </c>
      <c r="I5433" s="331">
        <v>10</v>
      </c>
      <c r="J5433" s="403" t="s">
        <v>33</v>
      </c>
      <c r="K5433" s="47">
        <v>15000000</v>
      </c>
      <c r="L5433" s="44">
        <v>1</v>
      </c>
      <c r="M5433" s="45" t="s">
        <v>765</v>
      </c>
      <c r="N5433" s="145" t="s">
        <v>7914</v>
      </c>
      <c r="O5433" s="540" t="s">
        <v>127</v>
      </c>
      <c r="P5433" s="540" t="s">
        <v>699</v>
      </c>
      <c r="Q5433" s="166" t="s">
        <v>8084</v>
      </c>
      <c r="R5433" s="117"/>
      <c r="S5433" s="117"/>
    </row>
    <row r="5434" spans="1:19" ht="63.75" x14ac:dyDescent="0.2">
      <c r="A5434" s="537" t="s">
        <v>8072</v>
      </c>
      <c r="B5434" s="169" t="s">
        <v>8073</v>
      </c>
      <c r="C5434" s="538" t="s">
        <v>8074</v>
      </c>
      <c r="D5434" s="538" t="s">
        <v>8074</v>
      </c>
      <c r="E5434" s="48" t="s">
        <v>3219</v>
      </c>
      <c r="F5434" s="48" t="s">
        <v>3220</v>
      </c>
      <c r="G5434" s="542">
        <v>83101501</v>
      </c>
      <c r="H5434" s="229" t="s">
        <v>8213</v>
      </c>
      <c r="I5434" s="331">
        <v>10</v>
      </c>
      <c r="J5434" s="403" t="s">
        <v>33</v>
      </c>
      <c r="K5434" s="47">
        <v>16000000</v>
      </c>
      <c r="L5434" s="44">
        <v>1</v>
      </c>
      <c r="M5434" s="45" t="s">
        <v>765</v>
      </c>
      <c r="N5434" s="145" t="s">
        <v>7914</v>
      </c>
      <c r="O5434" s="540" t="s">
        <v>127</v>
      </c>
      <c r="P5434" s="540" t="s">
        <v>699</v>
      </c>
      <c r="Q5434" s="166" t="s">
        <v>8084</v>
      </c>
      <c r="R5434" s="117"/>
      <c r="S5434" s="117"/>
    </row>
    <row r="5435" spans="1:19" ht="63.75" x14ac:dyDescent="0.2">
      <c r="A5435" s="537" t="s">
        <v>7984</v>
      </c>
      <c r="B5435" s="169" t="s">
        <v>7985</v>
      </c>
      <c r="C5435" s="538" t="s">
        <v>7986</v>
      </c>
      <c r="D5435" s="538" t="s">
        <v>7986</v>
      </c>
      <c r="E5435" s="48" t="s">
        <v>3219</v>
      </c>
      <c r="F5435" s="48" t="s">
        <v>3220</v>
      </c>
      <c r="G5435" s="542">
        <v>83101501</v>
      </c>
      <c r="H5435" s="229" t="s">
        <v>8213</v>
      </c>
      <c r="I5435" s="331">
        <v>10</v>
      </c>
      <c r="J5435" s="403" t="s">
        <v>33</v>
      </c>
      <c r="K5435" s="47">
        <v>40000000</v>
      </c>
      <c r="L5435" s="44">
        <v>1</v>
      </c>
      <c r="M5435" s="45" t="s">
        <v>765</v>
      </c>
      <c r="N5435" s="145" t="s">
        <v>7914</v>
      </c>
      <c r="O5435" s="540" t="s">
        <v>127</v>
      </c>
      <c r="P5435" s="540" t="s">
        <v>699</v>
      </c>
      <c r="Q5435" s="166" t="s">
        <v>8084</v>
      </c>
      <c r="R5435" s="117"/>
      <c r="S5435" s="117"/>
    </row>
    <row r="5436" spans="1:19" ht="63.75" x14ac:dyDescent="0.2">
      <c r="A5436" s="537" t="s">
        <v>7987</v>
      </c>
      <c r="B5436" s="169" t="s">
        <v>7988</v>
      </c>
      <c r="C5436" s="538" t="s">
        <v>7989</v>
      </c>
      <c r="D5436" s="538" t="s">
        <v>7989</v>
      </c>
      <c r="E5436" s="48" t="s">
        <v>3219</v>
      </c>
      <c r="F5436" s="48" t="s">
        <v>3220</v>
      </c>
      <c r="G5436" s="542">
        <v>83101501</v>
      </c>
      <c r="H5436" s="229" t="s">
        <v>8216</v>
      </c>
      <c r="I5436" s="331">
        <v>10</v>
      </c>
      <c r="J5436" s="403" t="s">
        <v>33</v>
      </c>
      <c r="K5436" s="47">
        <v>920000</v>
      </c>
      <c r="L5436" s="44">
        <v>1</v>
      </c>
      <c r="M5436" s="45" t="s">
        <v>765</v>
      </c>
      <c r="N5436" s="145" t="s">
        <v>7914</v>
      </c>
      <c r="O5436" s="540" t="s">
        <v>127</v>
      </c>
      <c r="P5436" s="540" t="s">
        <v>699</v>
      </c>
      <c r="Q5436" s="166" t="s">
        <v>8084</v>
      </c>
      <c r="R5436" s="117"/>
      <c r="S5436" s="117"/>
    </row>
    <row r="5437" spans="1:19" ht="63.75" x14ac:dyDescent="0.2">
      <c r="A5437" s="537" t="s">
        <v>7916</v>
      </c>
      <c r="B5437" s="153" t="s">
        <v>7917</v>
      </c>
      <c r="C5437" s="538" t="s">
        <v>7918</v>
      </c>
      <c r="D5437" s="538" t="s">
        <v>7918</v>
      </c>
      <c r="E5437" s="48" t="s">
        <v>3219</v>
      </c>
      <c r="F5437" s="48" t="s">
        <v>3220</v>
      </c>
      <c r="G5437" s="542">
        <v>76121900</v>
      </c>
      <c r="H5437" s="229" t="s">
        <v>8116</v>
      </c>
      <c r="I5437" s="331">
        <v>10</v>
      </c>
      <c r="J5437" s="403" t="s">
        <v>33</v>
      </c>
      <c r="K5437" s="47">
        <v>2300000</v>
      </c>
      <c r="L5437" s="44">
        <v>1</v>
      </c>
      <c r="M5437" s="45" t="s">
        <v>765</v>
      </c>
      <c r="N5437" s="145" t="s">
        <v>7914</v>
      </c>
      <c r="O5437" s="540" t="s">
        <v>35</v>
      </c>
      <c r="P5437" s="540" t="s">
        <v>36</v>
      </c>
      <c r="Q5437" s="166" t="s">
        <v>497</v>
      </c>
      <c r="R5437" s="117"/>
      <c r="S5437" s="117"/>
    </row>
    <row r="5438" spans="1:19" ht="63.75" x14ac:dyDescent="0.2">
      <c r="A5438" s="537" t="s">
        <v>7982</v>
      </c>
      <c r="B5438" s="169" t="s">
        <v>4565</v>
      </c>
      <c r="C5438" s="538" t="s">
        <v>7983</v>
      </c>
      <c r="D5438" s="538" t="s">
        <v>7983</v>
      </c>
      <c r="E5438" s="48" t="s">
        <v>3219</v>
      </c>
      <c r="F5438" s="48" t="s">
        <v>3220</v>
      </c>
      <c r="G5438" s="542">
        <v>76121900</v>
      </c>
      <c r="H5438" s="229" t="s">
        <v>8116</v>
      </c>
      <c r="I5438" s="331">
        <v>10</v>
      </c>
      <c r="J5438" s="403" t="s">
        <v>33</v>
      </c>
      <c r="K5438" s="47">
        <v>5000000</v>
      </c>
      <c r="L5438" s="44">
        <v>1</v>
      </c>
      <c r="M5438" s="45" t="s">
        <v>765</v>
      </c>
      <c r="N5438" s="145" t="s">
        <v>7914</v>
      </c>
      <c r="O5438" s="540" t="s">
        <v>35</v>
      </c>
      <c r="P5438" s="540" t="s">
        <v>36</v>
      </c>
      <c r="Q5438" s="166" t="s">
        <v>497</v>
      </c>
      <c r="R5438" s="117"/>
      <c r="S5438" s="117"/>
    </row>
    <row r="5439" spans="1:19" ht="63.75" x14ac:dyDescent="0.2">
      <c r="A5439" s="537" t="s">
        <v>7916</v>
      </c>
      <c r="B5439" s="153" t="s">
        <v>7917</v>
      </c>
      <c r="C5439" s="538" t="s">
        <v>8053</v>
      </c>
      <c r="D5439" s="538" t="s">
        <v>8053</v>
      </c>
      <c r="E5439" s="48" t="s">
        <v>3054</v>
      </c>
      <c r="F5439" s="48" t="s">
        <v>3055</v>
      </c>
      <c r="G5439" s="542">
        <v>83101501</v>
      </c>
      <c r="H5439" s="229" t="s">
        <v>8217</v>
      </c>
      <c r="I5439" s="331">
        <v>10</v>
      </c>
      <c r="J5439" s="403" t="s">
        <v>33</v>
      </c>
      <c r="K5439" s="47">
        <v>93000000</v>
      </c>
      <c r="L5439" s="44">
        <v>1</v>
      </c>
      <c r="M5439" s="45" t="s">
        <v>765</v>
      </c>
      <c r="N5439" s="145" t="s">
        <v>7914</v>
      </c>
      <c r="O5439" s="540" t="s">
        <v>127</v>
      </c>
      <c r="P5439" s="540" t="s">
        <v>699</v>
      </c>
      <c r="Q5439" s="166" t="s">
        <v>8084</v>
      </c>
      <c r="R5439" s="117"/>
      <c r="S5439" s="117"/>
    </row>
    <row r="5440" spans="1:19" ht="63.75" x14ac:dyDescent="0.2">
      <c r="A5440" s="537" t="s">
        <v>7930</v>
      </c>
      <c r="B5440" s="169" t="s">
        <v>7931</v>
      </c>
      <c r="C5440" s="538" t="s">
        <v>8058</v>
      </c>
      <c r="D5440" s="538" t="s">
        <v>8058</v>
      </c>
      <c r="E5440" s="48" t="s">
        <v>3054</v>
      </c>
      <c r="F5440" s="48" t="s">
        <v>3055</v>
      </c>
      <c r="G5440" s="542">
        <v>83101500</v>
      </c>
      <c r="H5440" s="229" t="s">
        <v>8217</v>
      </c>
      <c r="I5440" s="331">
        <v>10</v>
      </c>
      <c r="J5440" s="403" t="s">
        <v>33</v>
      </c>
      <c r="K5440" s="47">
        <v>35000000</v>
      </c>
      <c r="L5440" s="44">
        <v>1</v>
      </c>
      <c r="M5440" s="45" t="s">
        <v>765</v>
      </c>
      <c r="N5440" s="145" t="s">
        <v>7914</v>
      </c>
      <c r="O5440" s="540" t="s">
        <v>127</v>
      </c>
      <c r="P5440" s="540" t="s">
        <v>699</v>
      </c>
      <c r="Q5440" s="166" t="s">
        <v>8084</v>
      </c>
      <c r="R5440" s="117"/>
      <c r="S5440" s="117"/>
    </row>
    <row r="5441" spans="1:21" ht="63.75" x14ac:dyDescent="0.2">
      <c r="A5441" s="537" t="s">
        <v>7984</v>
      </c>
      <c r="B5441" s="169" t="s">
        <v>7985</v>
      </c>
      <c r="C5441" s="538" t="s">
        <v>7986</v>
      </c>
      <c r="D5441" s="538" t="s">
        <v>7986</v>
      </c>
      <c r="E5441" s="48" t="s">
        <v>3054</v>
      </c>
      <c r="F5441" s="48" t="s">
        <v>3055</v>
      </c>
      <c r="G5441" s="542">
        <v>83101501</v>
      </c>
      <c r="H5441" s="229" t="s">
        <v>8218</v>
      </c>
      <c r="I5441" s="331">
        <v>10</v>
      </c>
      <c r="J5441" s="403" t="s">
        <v>33</v>
      </c>
      <c r="K5441" s="47">
        <v>10000000</v>
      </c>
      <c r="L5441" s="44">
        <v>1</v>
      </c>
      <c r="M5441" s="45" t="s">
        <v>765</v>
      </c>
      <c r="N5441" s="145" t="s">
        <v>7914</v>
      </c>
      <c r="O5441" s="540" t="s">
        <v>127</v>
      </c>
      <c r="P5441" s="540" t="s">
        <v>699</v>
      </c>
      <c r="Q5441" s="166" t="s">
        <v>8084</v>
      </c>
      <c r="R5441" s="117"/>
      <c r="S5441" s="117"/>
    </row>
    <row r="5442" spans="1:21" ht="63.75" x14ac:dyDescent="0.2">
      <c r="A5442" s="537" t="s">
        <v>7978</v>
      </c>
      <c r="B5442" s="169" t="s">
        <v>7979</v>
      </c>
      <c r="C5442" s="538" t="s">
        <v>7980</v>
      </c>
      <c r="D5442" s="538" t="s">
        <v>7980</v>
      </c>
      <c r="E5442" s="48" t="s">
        <v>3054</v>
      </c>
      <c r="F5442" s="48" t="s">
        <v>3055</v>
      </c>
      <c r="G5442" s="542">
        <v>76121900</v>
      </c>
      <c r="H5442" s="229" t="s">
        <v>8219</v>
      </c>
      <c r="I5442" s="331">
        <v>10</v>
      </c>
      <c r="J5442" s="403" t="s">
        <v>33</v>
      </c>
      <c r="K5442" s="47">
        <v>300000</v>
      </c>
      <c r="L5442" s="44">
        <v>1</v>
      </c>
      <c r="M5442" s="45" t="s">
        <v>765</v>
      </c>
      <c r="N5442" s="145" t="s">
        <v>7914</v>
      </c>
      <c r="O5442" s="540" t="s">
        <v>68</v>
      </c>
      <c r="P5442" s="540" t="s">
        <v>67</v>
      </c>
      <c r="Q5442" s="166" t="s">
        <v>497</v>
      </c>
      <c r="R5442" s="117"/>
      <c r="S5442" s="117"/>
    </row>
    <row r="5443" spans="1:21" ht="63.75" x14ac:dyDescent="0.2">
      <c r="A5443" s="537" t="s">
        <v>7982</v>
      </c>
      <c r="B5443" s="169" t="s">
        <v>4565</v>
      </c>
      <c r="C5443" s="538" t="s">
        <v>7983</v>
      </c>
      <c r="D5443" s="538" t="s">
        <v>7983</v>
      </c>
      <c r="E5443" s="48" t="s">
        <v>3054</v>
      </c>
      <c r="F5443" s="48" t="s">
        <v>3055</v>
      </c>
      <c r="G5443" s="542">
        <v>83101501</v>
      </c>
      <c r="H5443" s="229" t="s">
        <v>8220</v>
      </c>
      <c r="I5443" s="331">
        <v>10</v>
      </c>
      <c r="J5443" s="403" t="s">
        <v>33</v>
      </c>
      <c r="K5443" s="47">
        <v>300000</v>
      </c>
      <c r="L5443" s="44">
        <v>1</v>
      </c>
      <c r="M5443" s="45" t="s">
        <v>765</v>
      </c>
      <c r="N5443" s="145" t="s">
        <v>7914</v>
      </c>
      <c r="O5443" s="540" t="s">
        <v>127</v>
      </c>
      <c r="P5443" s="540" t="s">
        <v>699</v>
      </c>
      <c r="Q5443" s="166" t="s">
        <v>8084</v>
      </c>
      <c r="R5443" s="117"/>
      <c r="S5443" s="117"/>
    </row>
    <row r="5444" spans="1:21" ht="63.75" x14ac:dyDescent="0.2">
      <c r="A5444" s="537" t="s">
        <v>7916</v>
      </c>
      <c r="B5444" s="153" t="s">
        <v>7917</v>
      </c>
      <c r="C5444" s="538" t="s">
        <v>8030</v>
      </c>
      <c r="D5444" s="538" t="s">
        <v>8030</v>
      </c>
      <c r="E5444" s="48" t="s">
        <v>8221</v>
      </c>
      <c r="F5444" s="48" t="s">
        <v>8222</v>
      </c>
      <c r="G5444" s="542">
        <v>76121900</v>
      </c>
      <c r="H5444" s="229" t="s">
        <v>8219</v>
      </c>
      <c r="I5444" s="331">
        <v>10</v>
      </c>
      <c r="J5444" s="403" t="s">
        <v>33</v>
      </c>
      <c r="K5444" s="47">
        <v>1500000</v>
      </c>
      <c r="L5444" s="44">
        <v>1</v>
      </c>
      <c r="M5444" s="45" t="s">
        <v>765</v>
      </c>
      <c r="N5444" s="145" t="s">
        <v>7914</v>
      </c>
      <c r="O5444" s="540" t="s">
        <v>68</v>
      </c>
      <c r="P5444" s="540" t="s">
        <v>67</v>
      </c>
      <c r="Q5444" s="166" t="s">
        <v>497</v>
      </c>
      <c r="R5444" s="117"/>
      <c r="S5444" s="117"/>
    </row>
    <row r="5445" spans="1:21" ht="63.75" x14ac:dyDescent="0.2">
      <c r="A5445" s="537" t="s">
        <v>8223</v>
      </c>
      <c r="B5445" s="153" t="s">
        <v>8224</v>
      </c>
      <c r="C5445" s="538" t="s">
        <v>8225</v>
      </c>
      <c r="D5445" s="538" t="s">
        <v>8225</v>
      </c>
      <c r="E5445" s="48" t="s">
        <v>942</v>
      </c>
      <c r="F5445" s="48" t="s">
        <v>400</v>
      </c>
      <c r="G5445" s="542">
        <v>93141506</v>
      </c>
      <c r="H5445" s="229" t="s">
        <v>8226</v>
      </c>
      <c r="I5445" s="152">
        <v>16</v>
      </c>
      <c r="J5445" s="160" t="s">
        <v>33</v>
      </c>
      <c r="K5445" s="47">
        <v>150000000</v>
      </c>
      <c r="L5445" s="44">
        <v>1</v>
      </c>
      <c r="M5445" s="45" t="s">
        <v>765</v>
      </c>
      <c r="N5445" s="145" t="s">
        <v>7914</v>
      </c>
      <c r="O5445" s="543" t="s">
        <v>68</v>
      </c>
      <c r="P5445" s="543" t="s">
        <v>67</v>
      </c>
      <c r="Q5445" s="158" t="s">
        <v>8227</v>
      </c>
      <c r="R5445" s="117"/>
      <c r="S5445" s="117"/>
      <c r="U5445" s="58"/>
    </row>
    <row r="5446" spans="1:21" ht="63.75" x14ac:dyDescent="0.2">
      <c r="A5446" s="537" t="s">
        <v>8228</v>
      </c>
      <c r="B5446" s="169" t="s">
        <v>8229</v>
      </c>
      <c r="C5446" s="538" t="s">
        <v>8229</v>
      </c>
      <c r="D5446" s="538" t="s">
        <v>8229</v>
      </c>
      <c r="E5446" s="48" t="s">
        <v>942</v>
      </c>
      <c r="F5446" s="48" t="s">
        <v>400</v>
      </c>
      <c r="G5446" s="542">
        <v>93141506</v>
      </c>
      <c r="H5446" s="229" t="s">
        <v>8226</v>
      </c>
      <c r="I5446" s="331">
        <v>16</v>
      </c>
      <c r="J5446" s="403" t="s">
        <v>33</v>
      </c>
      <c r="K5446" s="47">
        <v>185000000</v>
      </c>
      <c r="L5446" s="44">
        <v>1</v>
      </c>
      <c r="M5446" s="45" t="s">
        <v>765</v>
      </c>
      <c r="N5446" s="145" t="s">
        <v>7914</v>
      </c>
      <c r="O5446" s="543" t="s">
        <v>68</v>
      </c>
      <c r="P5446" s="543" t="s">
        <v>67</v>
      </c>
      <c r="Q5446" s="158" t="s">
        <v>8227</v>
      </c>
      <c r="R5446" s="117"/>
      <c r="S5446" s="117"/>
    </row>
    <row r="5447" spans="1:21" ht="63.75" x14ac:dyDescent="0.2">
      <c r="A5447" s="537" t="s">
        <v>7909</v>
      </c>
      <c r="B5447" s="169" t="s">
        <v>484</v>
      </c>
      <c r="C5447" s="538" t="s">
        <v>8230</v>
      </c>
      <c r="D5447" s="538" t="s">
        <v>8230</v>
      </c>
      <c r="E5447" s="48" t="s">
        <v>942</v>
      </c>
      <c r="F5447" s="48" t="s">
        <v>400</v>
      </c>
      <c r="G5447" s="542">
        <v>93141506</v>
      </c>
      <c r="H5447" s="229" t="s">
        <v>8226</v>
      </c>
      <c r="I5447" s="331">
        <v>16</v>
      </c>
      <c r="J5447" s="403" t="s">
        <v>33</v>
      </c>
      <c r="K5447" s="47">
        <v>14000000</v>
      </c>
      <c r="L5447" s="44">
        <v>1</v>
      </c>
      <c r="M5447" s="45" t="s">
        <v>765</v>
      </c>
      <c r="N5447" s="145" t="s">
        <v>7914</v>
      </c>
      <c r="O5447" s="543" t="s">
        <v>68</v>
      </c>
      <c r="P5447" s="543" t="s">
        <v>67</v>
      </c>
      <c r="Q5447" s="158" t="s">
        <v>8227</v>
      </c>
      <c r="R5447" s="117"/>
      <c r="S5447" s="117"/>
    </row>
    <row r="5448" spans="1:21" ht="63.75" x14ac:dyDescent="0.2">
      <c r="A5448" s="537" t="s">
        <v>8020</v>
      </c>
      <c r="B5448" s="169" t="s">
        <v>7735</v>
      </c>
      <c r="C5448" s="538" t="s">
        <v>8021</v>
      </c>
      <c r="D5448" s="538" t="s">
        <v>7735</v>
      </c>
      <c r="E5448" s="48" t="s">
        <v>942</v>
      </c>
      <c r="F5448" s="48" t="s">
        <v>400</v>
      </c>
      <c r="G5448" s="542">
        <v>93141506</v>
      </c>
      <c r="H5448" s="229" t="s">
        <v>8226</v>
      </c>
      <c r="I5448" s="331">
        <v>16</v>
      </c>
      <c r="J5448" s="403" t="s">
        <v>33</v>
      </c>
      <c r="K5448" s="47">
        <v>14490000</v>
      </c>
      <c r="L5448" s="44">
        <v>1</v>
      </c>
      <c r="M5448" s="45" t="s">
        <v>765</v>
      </c>
      <c r="N5448" s="145" t="s">
        <v>7914</v>
      </c>
      <c r="O5448" s="543" t="s">
        <v>68</v>
      </c>
      <c r="P5448" s="543" t="s">
        <v>67</v>
      </c>
      <c r="Q5448" s="158" t="s">
        <v>8227</v>
      </c>
      <c r="R5448" s="117"/>
      <c r="S5448" s="117"/>
    </row>
    <row r="5449" spans="1:21" ht="63.75" x14ac:dyDescent="0.2">
      <c r="A5449" s="537" t="s">
        <v>7978</v>
      </c>
      <c r="B5449" s="169" t="s">
        <v>7979</v>
      </c>
      <c r="C5449" s="538" t="s">
        <v>7980</v>
      </c>
      <c r="D5449" s="538" t="s">
        <v>7980</v>
      </c>
      <c r="E5449" s="48" t="s">
        <v>942</v>
      </c>
      <c r="F5449" s="48" t="s">
        <v>400</v>
      </c>
      <c r="G5449" s="542">
        <v>93141506</v>
      </c>
      <c r="H5449" s="229" t="s">
        <v>8226</v>
      </c>
      <c r="I5449" s="331">
        <v>16</v>
      </c>
      <c r="J5449" s="403" t="s">
        <v>33</v>
      </c>
      <c r="K5449" s="47">
        <v>15000000</v>
      </c>
      <c r="L5449" s="44">
        <v>1</v>
      </c>
      <c r="M5449" s="45" t="s">
        <v>765</v>
      </c>
      <c r="N5449" s="145" t="s">
        <v>7914</v>
      </c>
      <c r="O5449" s="543" t="s">
        <v>68</v>
      </c>
      <c r="P5449" s="543" t="s">
        <v>67</v>
      </c>
      <c r="Q5449" s="158" t="s">
        <v>8227</v>
      </c>
      <c r="R5449" s="117"/>
      <c r="S5449" s="117"/>
    </row>
    <row r="5450" spans="1:21" ht="63.75" x14ac:dyDescent="0.2">
      <c r="A5450" s="537" t="s">
        <v>7987</v>
      </c>
      <c r="B5450" s="169" t="s">
        <v>7988</v>
      </c>
      <c r="C5450" s="538" t="s">
        <v>8231</v>
      </c>
      <c r="D5450" s="538" t="s">
        <v>8231</v>
      </c>
      <c r="E5450" s="48" t="s">
        <v>942</v>
      </c>
      <c r="F5450" s="48" t="s">
        <v>400</v>
      </c>
      <c r="G5450" s="542">
        <v>93141506</v>
      </c>
      <c r="H5450" s="229" t="s">
        <v>8226</v>
      </c>
      <c r="I5450" s="331">
        <v>16</v>
      </c>
      <c r="J5450" s="403" t="s">
        <v>33</v>
      </c>
      <c r="K5450" s="47">
        <v>25000000</v>
      </c>
      <c r="L5450" s="44">
        <v>1</v>
      </c>
      <c r="M5450" s="45" t="s">
        <v>765</v>
      </c>
      <c r="N5450" s="145" t="s">
        <v>7914</v>
      </c>
      <c r="O5450" s="543" t="s">
        <v>68</v>
      </c>
      <c r="P5450" s="543" t="s">
        <v>67</v>
      </c>
      <c r="Q5450" s="158" t="s">
        <v>8227</v>
      </c>
      <c r="R5450" s="117"/>
      <c r="S5450" s="117"/>
    </row>
    <row r="5451" spans="1:21" ht="63.75" x14ac:dyDescent="0.2">
      <c r="A5451" s="537" t="s">
        <v>7984</v>
      </c>
      <c r="B5451" s="169" t="s">
        <v>7985</v>
      </c>
      <c r="C5451" s="538" t="s">
        <v>8232</v>
      </c>
      <c r="D5451" s="538" t="s">
        <v>8232</v>
      </c>
      <c r="E5451" s="48" t="s">
        <v>942</v>
      </c>
      <c r="F5451" s="48" t="s">
        <v>400</v>
      </c>
      <c r="G5451" s="542">
        <v>93141506</v>
      </c>
      <c r="H5451" s="229" t="s">
        <v>8226</v>
      </c>
      <c r="I5451" s="331">
        <v>16</v>
      </c>
      <c r="J5451" s="403" t="s">
        <v>33</v>
      </c>
      <c r="K5451" s="47">
        <v>25000000</v>
      </c>
      <c r="L5451" s="44">
        <v>1</v>
      </c>
      <c r="M5451" s="45" t="s">
        <v>765</v>
      </c>
      <c r="N5451" s="145" t="s">
        <v>7914</v>
      </c>
      <c r="O5451" s="543" t="s">
        <v>68</v>
      </c>
      <c r="P5451" s="543" t="s">
        <v>67</v>
      </c>
      <c r="Q5451" s="158" t="s">
        <v>8227</v>
      </c>
      <c r="R5451" s="117"/>
      <c r="S5451" s="117"/>
    </row>
    <row r="5452" spans="1:21" ht="63.75" x14ac:dyDescent="0.2">
      <c r="A5452" s="537" t="s">
        <v>7987</v>
      </c>
      <c r="B5452" s="169" t="s">
        <v>7988</v>
      </c>
      <c r="C5452" s="538" t="s">
        <v>7989</v>
      </c>
      <c r="D5452" s="538" t="s">
        <v>7989</v>
      </c>
      <c r="E5452" s="48" t="s">
        <v>8233</v>
      </c>
      <c r="F5452" s="48" t="s">
        <v>8234</v>
      </c>
      <c r="G5452" s="542">
        <v>81111500</v>
      </c>
      <c r="H5452" s="229" t="s">
        <v>8235</v>
      </c>
      <c r="I5452" s="331">
        <v>16</v>
      </c>
      <c r="J5452" s="403" t="s">
        <v>33</v>
      </c>
      <c r="K5452" s="47">
        <v>64786000</v>
      </c>
      <c r="L5452" s="44">
        <v>0</v>
      </c>
      <c r="M5452" s="45" t="s">
        <v>765</v>
      </c>
      <c r="N5452" s="145" t="s">
        <v>7914</v>
      </c>
      <c r="O5452" s="540" t="s">
        <v>127</v>
      </c>
      <c r="P5452" s="540" t="s">
        <v>127</v>
      </c>
      <c r="Q5452" s="166" t="s">
        <v>497</v>
      </c>
      <c r="R5452" s="117"/>
      <c r="S5452" s="117"/>
    </row>
    <row r="5453" spans="1:21" ht="63.75" x14ac:dyDescent="0.2">
      <c r="A5453" s="537" t="s">
        <v>7984</v>
      </c>
      <c r="B5453" s="169" t="s">
        <v>7985</v>
      </c>
      <c r="C5453" s="538" t="s">
        <v>7989</v>
      </c>
      <c r="D5453" s="538" t="s">
        <v>7989</v>
      </c>
      <c r="E5453" s="48" t="s">
        <v>8233</v>
      </c>
      <c r="F5453" s="48" t="s">
        <v>8234</v>
      </c>
      <c r="G5453" s="542">
        <v>81111500</v>
      </c>
      <c r="H5453" s="229" t="s">
        <v>8235</v>
      </c>
      <c r="I5453" s="331">
        <v>16</v>
      </c>
      <c r="J5453" s="403" t="s">
        <v>33</v>
      </c>
      <c r="K5453" s="47">
        <v>68500000</v>
      </c>
      <c r="L5453" s="44">
        <v>1</v>
      </c>
      <c r="M5453" s="45" t="s">
        <v>765</v>
      </c>
      <c r="N5453" s="145" t="s">
        <v>7914</v>
      </c>
      <c r="O5453" s="540" t="s">
        <v>127</v>
      </c>
      <c r="P5453" s="540" t="s">
        <v>127</v>
      </c>
      <c r="Q5453" s="166" t="s">
        <v>497</v>
      </c>
      <c r="R5453" s="117"/>
      <c r="S5453" s="117"/>
    </row>
    <row r="5454" spans="1:21" ht="63.75" x14ac:dyDescent="0.2">
      <c r="A5454" s="537" t="s">
        <v>7916</v>
      </c>
      <c r="B5454" s="153" t="s">
        <v>7917</v>
      </c>
      <c r="C5454" s="538" t="s">
        <v>8236</v>
      </c>
      <c r="D5454" s="538" t="s">
        <v>8236</v>
      </c>
      <c r="E5454" s="48" t="s">
        <v>8237</v>
      </c>
      <c r="F5454" s="48" t="s">
        <v>8238</v>
      </c>
      <c r="G5454" s="542">
        <v>90111500</v>
      </c>
      <c r="H5454" s="229" t="s">
        <v>8239</v>
      </c>
      <c r="I5454" s="331">
        <v>10</v>
      </c>
      <c r="J5454" s="403" t="s">
        <v>33</v>
      </c>
      <c r="K5454" s="47">
        <v>50000000</v>
      </c>
      <c r="L5454" s="44">
        <v>1</v>
      </c>
      <c r="M5454" s="48" t="s">
        <v>765</v>
      </c>
      <c r="N5454" s="145" t="s">
        <v>7914</v>
      </c>
      <c r="O5454" s="540" t="s">
        <v>127</v>
      </c>
      <c r="P5454" s="540" t="s">
        <v>699</v>
      </c>
      <c r="Q5454" s="166" t="s">
        <v>8084</v>
      </c>
      <c r="R5454" s="117"/>
      <c r="S5454" s="117"/>
    </row>
    <row r="5455" spans="1:21" ht="63.75" x14ac:dyDescent="0.2">
      <c r="A5455" s="537" t="s">
        <v>7930</v>
      </c>
      <c r="B5455" s="169" t="s">
        <v>7931</v>
      </c>
      <c r="C5455" s="538" t="s">
        <v>8240</v>
      </c>
      <c r="D5455" s="538" t="s">
        <v>8240</v>
      </c>
      <c r="E5455" s="48" t="s">
        <v>8237</v>
      </c>
      <c r="F5455" s="48" t="s">
        <v>8238</v>
      </c>
      <c r="G5455" s="542">
        <v>90111500</v>
      </c>
      <c r="H5455" s="229" t="s">
        <v>8239</v>
      </c>
      <c r="I5455" s="331">
        <v>10</v>
      </c>
      <c r="J5455" s="403" t="s">
        <v>33</v>
      </c>
      <c r="K5455" s="47">
        <v>70000000</v>
      </c>
      <c r="L5455" s="44">
        <v>1</v>
      </c>
      <c r="M5455" s="48" t="s">
        <v>765</v>
      </c>
      <c r="N5455" s="145" t="s">
        <v>7914</v>
      </c>
      <c r="O5455" s="540" t="s">
        <v>127</v>
      </c>
      <c r="P5455" s="540" t="s">
        <v>699</v>
      </c>
      <c r="Q5455" s="166" t="s">
        <v>8084</v>
      </c>
      <c r="R5455" s="117"/>
      <c r="S5455" s="117"/>
    </row>
    <row r="5456" spans="1:21" ht="63.75" x14ac:dyDescent="0.2">
      <c r="A5456" s="537" t="s">
        <v>8166</v>
      </c>
      <c r="B5456" s="169" t="s">
        <v>889</v>
      </c>
      <c r="C5456" s="538" t="s">
        <v>8167</v>
      </c>
      <c r="D5456" s="538" t="s">
        <v>8167</v>
      </c>
      <c r="E5456" s="48" t="s">
        <v>8237</v>
      </c>
      <c r="F5456" s="48" t="s">
        <v>8238</v>
      </c>
      <c r="G5456" s="542">
        <v>90111500</v>
      </c>
      <c r="H5456" s="229" t="s">
        <v>8239</v>
      </c>
      <c r="I5456" s="331">
        <v>16</v>
      </c>
      <c r="J5456" s="403" t="s">
        <v>33</v>
      </c>
      <c r="K5456" s="47">
        <v>20000000</v>
      </c>
      <c r="L5456" s="44">
        <v>1</v>
      </c>
      <c r="M5456" s="48" t="s">
        <v>765</v>
      </c>
      <c r="N5456" s="145" t="s">
        <v>7914</v>
      </c>
      <c r="O5456" s="540" t="s">
        <v>127</v>
      </c>
      <c r="P5456" s="540" t="s">
        <v>699</v>
      </c>
      <c r="Q5456" s="166" t="s">
        <v>8084</v>
      </c>
      <c r="R5456" s="117"/>
      <c r="S5456" s="117"/>
    </row>
    <row r="5457" spans="1:19" ht="63.75" x14ac:dyDescent="0.2">
      <c r="A5457" s="537" t="s">
        <v>8020</v>
      </c>
      <c r="B5457" s="169" t="s">
        <v>7735</v>
      </c>
      <c r="C5457" s="538" t="s">
        <v>8021</v>
      </c>
      <c r="D5457" s="538" t="s">
        <v>8022</v>
      </c>
      <c r="E5457" s="48" t="s">
        <v>8237</v>
      </c>
      <c r="F5457" s="48" t="s">
        <v>8238</v>
      </c>
      <c r="G5457" s="542">
        <v>90111500</v>
      </c>
      <c r="H5457" s="229" t="s">
        <v>8239</v>
      </c>
      <c r="I5457" s="331">
        <v>10</v>
      </c>
      <c r="J5457" s="403" t="s">
        <v>33</v>
      </c>
      <c r="K5457" s="47">
        <v>22000000</v>
      </c>
      <c r="L5457" s="44">
        <v>1</v>
      </c>
      <c r="M5457" s="48" t="s">
        <v>765</v>
      </c>
      <c r="N5457" s="145" t="s">
        <v>7914</v>
      </c>
      <c r="O5457" s="540" t="s">
        <v>127</v>
      </c>
      <c r="P5457" s="540" t="s">
        <v>699</v>
      </c>
      <c r="Q5457" s="166" t="s">
        <v>8084</v>
      </c>
      <c r="R5457" s="117"/>
      <c r="S5457" s="117"/>
    </row>
    <row r="5458" spans="1:19" ht="63.75" x14ac:dyDescent="0.2">
      <c r="A5458" s="537" t="s">
        <v>7916</v>
      </c>
      <c r="B5458" s="153" t="s">
        <v>7917</v>
      </c>
      <c r="C5458" s="538" t="s">
        <v>8053</v>
      </c>
      <c r="D5458" s="538" t="s">
        <v>8053</v>
      </c>
      <c r="E5458" s="48" t="s">
        <v>952</v>
      </c>
      <c r="F5458" s="48" t="s">
        <v>409</v>
      </c>
      <c r="G5458" s="546">
        <v>93161601</v>
      </c>
      <c r="H5458" s="229" t="s">
        <v>8241</v>
      </c>
      <c r="I5458" s="331">
        <v>10</v>
      </c>
      <c r="J5458" s="403" t="s">
        <v>33</v>
      </c>
      <c r="K5458" s="47">
        <v>440700000</v>
      </c>
      <c r="L5458" s="44">
        <v>1</v>
      </c>
      <c r="M5458" s="45" t="s">
        <v>765</v>
      </c>
      <c r="N5458" s="145" t="s">
        <v>7914</v>
      </c>
      <c r="O5458" s="540" t="s">
        <v>127</v>
      </c>
      <c r="P5458" s="540" t="s">
        <v>699</v>
      </c>
      <c r="Q5458" s="166" t="s">
        <v>8084</v>
      </c>
      <c r="R5458" s="117"/>
      <c r="S5458" s="117"/>
    </row>
    <row r="5459" spans="1:19" ht="63.75" x14ac:dyDescent="0.2">
      <c r="A5459" s="537" t="s">
        <v>7930</v>
      </c>
      <c r="B5459" s="169" t="s">
        <v>7931</v>
      </c>
      <c r="C5459" s="538" t="s">
        <v>8058</v>
      </c>
      <c r="D5459" s="538" t="s">
        <v>8058</v>
      </c>
      <c r="E5459" s="48" t="s">
        <v>952</v>
      </c>
      <c r="F5459" s="48" t="s">
        <v>409</v>
      </c>
      <c r="G5459" s="546">
        <v>93161601</v>
      </c>
      <c r="H5459" s="229" t="s">
        <v>8241</v>
      </c>
      <c r="I5459" s="331">
        <v>10</v>
      </c>
      <c r="J5459" s="403" t="s">
        <v>33</v>
      </c>
      <c r="K5459" s="47">
        <v>48000000</v>
      </c>
      <c r="L5459" s="44">
        <v>1</v>
      </c>
      <c r="M5459" s="45" t="s">
        <v>765</v>
      </c>
      <c r="N5459" s="145" t="s">
        <v>7914</v>
      </c>
      <c r="O5459" s="540" t="s">
        <v>127</v>
      </c>
      <c r="P5459" s="540" t="s">
        <v>699</v>
      </c>
      <c r="Q5459" s="166" t="s">
        <v>8084</v>
      </c>
      <c r="R5459" s="117"/>
      <c r="S5459" s="117"/>
    </row>
    <row r="5460" spans="1:19" ht="63.75" x14ac:dyDescent="0.2">
      <c r="A5460" s="537" t="s">
        <v>7984</v>
      </c>
      <c r="B5460" s="169" t="s">
        <v>7985</v>
      </c>
      <c r="C5460" s="538" t="s">
        <v>8232</v>
      </c>
      <c r="D5460" s="538" t="s">
        <v>8232</v>
      </c>
      <c r="E5460" s="48" t="s">
        <v>952</v>
      </c>
      <c r="F5460" s="48" t="s">
        <v>409</v>
      </c>
      <c r="G5460" s="546">
        <v>93161601</v>
      </c>
      <c r="H5460" s="229" t="s">
        <v>8241</v>
      </c>
      <c r="I5460" s="331">
        <v>10</v>
      </c>
      <c r="J5460" s="403" t="s">
        <v>33</v>
      </c>
      <c r="K5460" s="47">
        <v>20000000</v>
      </c>
      <c r="L5460" s="44">
        <v>1</v>
      </c>
      <c r="M5460" s="45" t="s">
        <v>765</v>
      </c>
      <c r="N5460" s="145" t="s">
        <v>7914</v>
      </c>
      <c r="O5460" s="540" t="s">
        <v>127</v>
      </c>
      <c r="P5460" s="540" t="s">
        <v>699</v>
      </c>
      <c r="Q5460" s="166" t="s">
        <v>8084</v>
      </c>
      <c r="R5460" s="117"/>
      <c r="S5460" s="117"/>
    </row>
    <row r="5461" spans="1:19" ht="63.75" x14ac:dyDescent="0.2">
      <c r="A5461" s="537" t="s">
        <v>8069</v>
      </c>
      <c r="B5461" s="153" t="s">
        <v>402</v>
      </c>
      <c r="C5461" s="538" t="s">
        <v>8242</v>
      </c>
      <c r="D5461" s="538" t="s">
        <v>8242</v>
      </c>
      <c r="E5461" s="48" t="s">
        <v>952</v>
      </c>
      <c r="F5461" s="48" t="s">
        <v>409</v>
      </c>
      <c r="G5461" s="546">
        <v>93161601</v>
      </c>
      <c r="H5461" s="229" t="s">
        <v>8241</v>
      </c>
      <c r="I5461" s="331">
        <v>10</v>
      </c>
      <c r="J5461" s="403" t="s">
        <v>33</v>
      </c>
      <c r="K5461" s="47">
        <v>51473155.369999997</v>
      </c>
      <c r="L5461" s="44">
        <v>1</v>
      </c>
      <c r="M5461" s="45" t="s">
        <v>765</v>
      </c>
      <c r="N5461" s="145" t="s">
        <v>7914</v>
      </c>
      <c r="O5461" s="540" t="s">
        <v>127</v>
      </c>
      <c r="P5461" s="540" t="s">
        <v>699</v>
      </c>
      <c r="Q5461" s="166" t="s">
        <v>8084</v>
      </c>
      <c r="R5461" s="117"/>
      <c r="S5461" s="117"/>
    </row>
    <row r="5462" spans="1:19" ht="63.75" x14ac:dyDescent="0.2">
      <c r="A5462" s="537" t="s">
        <v>7987</v>
      </c>
      <c r="B5462" s="169" t="s">
        <v>7988</v>
      </c>
      <c r="C5462" s="538" t="s">
        <v>7989</v>
      </c>
      <c r="D5462" s="538" t="s">
        <v>7989</v>
      </c>
      <c r="E5462" s="48" t="s">
        <v>952</v>
      </c>
      <c r="F5462" s="48" t="s">
        <v>409</v>
      </c>
      <c r="G5462" s="546">
        <v>93161601</v>
      </c>
      <c r="H5462" s="229" t="s">
        <v>8241</v>
      </c>
      <c r="I5462" s="331">
        <v>10</v>
      </c>
      <c r="J5462" s="403" t="s">
        <v>33</v>
      </c>
      <c r="K5462" s="47">
        <v>17900000</v>
      </c>
      <c r="L5462" s="44">
        <v>1</v>
      </c>
      <c r="M5462" s="45" t="s">
        <v>765</v>
      </c>
      <c r="N5462" s="145" t="s">
        <v>7914</v>
      </c>
      <c r="O5462" s="540" t="s">
        <v>127</v>
      </c>
      <c r="P5462" s="540" t="s">
        <v>699</v>
      </c>
      <c r="Q5462" s="166" t="s">
        <v>8084</v>
      </c>
      <c r="R5462" s="117"/>
      <c r="S5462" s="117"/>
    </row>
    <row r="5463" spans="1:19" ht="63.75" x14ac:dyDescent="0.2">
      <c r="A5463" s="537" t="s">
        <v>7916</v>
      </c>
      <c r="B5463" s="153" t="s">
        <v>7917</v>
      </c>
      <c r="C5463" s="538" t="s">
        <v>8053</v>
      </c>
      <c r="D5463" s="538" t="s">
        <v>8053</v>
      </c>
      <c r="E5463" s="48" t="s">
        <v>957</v>
      </c>
      <c r="F5463" s="48" t="s">
        <v>959</v>
      </c>
      <c r="G5463" s="546">
        <v>83101803</v>
      </c>
      <c r="H5463" s="229" t="s">
        <v>8243</v>
      </c>
      <c r="I5463" s="331">
        <v>10</v>
      </c>
      <c r="J5463" s="403" t="s">
        <v>33</v>
      </c>
      <c r="K5463" s="47">
        <v>110040000</v>
      </c>
      <c r="L5463" s="44">
        <v>1</v>
      </c>
      <c r="M5463" s="45" t="s">
        <v>765</v>
      </c>
      <c r="N5463" s="145" t="s">
        <v>7914</v>
      </c>
      <c r="O5463" s="540" t="s">
        <v>127</v>
      </c>
      <c r="P5463" s="540" t="s">
        <v>699</v>
      </c>
      <c r="Q5463" s="166" t="s">
        <v>8084</v>
      </c>
      <c r="R5463" s="117"/>
      <c r="S5463" s="117"/>
    </row>
    <row r="5464" spans="1:19" ht="63.75" x14ac:dyDescent="0.2">
      <c r="A5464" s="537" t="s">
        <v>7930</v>
      </c>
      <c r="B5464" s="169" t="s">
        <v>7931</v>
      </c>
      <c r="C5464" s="538" t="s">
        <v>8058</v>
      </c>
      <c r="D5464" s="538" t="s">
        <v>8058</v>
      </c>
      <c r="E5464" s="48" t="s">
        <v>957</v>
      </c>
      <c r="F5464" s="48" t="s">
        <v>959</v>
      </c>
      <c r="G5464" s="546">
        <v>83101803</v>
      </c>
      <c r="H5464" s="229" t="s">
        <v>8243</v>
      </c>
      <c r="I5464" s="331">
        <v>10</v>
      </c>
      <c r="J5464" s="403" t="s">
        <v>33</v>
      </c>
      <c r="K5464" s="47">
        <v>121000000</v>
      </c>
      <c r="L5464" s="44">
        <v>1</v>
      </c>
      <c r="M5464" s="45" t="s">
        <v>765</v>
      </c>
      <c r="N5464" s="145" t="s">
        <v>7914</v>
      </c>
      <c r="O5464" s="540" t="s">
        <v>127</v>
      </c>
      <c r="P5464" s="540" t="s">
        <v>699</v>
      </c>
      <c r="Q5464" s="166" t="s">
        <v>8084</v>
      </c>
      <c r="R5464" s="117"/>
      <c r="S5464" s="117"/>
    </row>
    <row r="5465" spans="1:19" ht="63.75" x14ac:dyDescent="0.2">
      <c r="A5465" s="537" t="s">
        <v>7984</v>
      </c>
      <c r="B5465" s="169" t="s">
        <v>7985</v>
      </c>
      <c r="C5465" s="538" t="s">
        <v>8232</v>
      </c>
      <c r="D5465" s="538" t="s">
        <v>8232</v>
      </c>
      <c r="E5465" s="48" t="s">
        <v>957</v>
      </c>
      <c r="F5465" s="48" t="s">
        <v>959</v>
      </c>
      <c r="G5465" s="546">
        <v>83101803</v>
      </c>
      <c r="H5465" s="229" t="s">
        <v>8243</v>
      </c>
      <c r="I5465" s="331">
        <v>10</v>
      </c>
      <c r="J5465" s="403" t="s">
        <v>33</v>
      </c>
      <c r="K5465" s="47">
        <v>24000000</v>
      </c>
      <c r="L5465" s="44">
        <v>1</v>
      </c>
      <c r="M5465" s="45" t="s">
        <v>765</v>
      </c>
      <c r="N5465" s="145" t="s">
        <v>7914</v>
      </c>
      <c r="O5465" s="540" t="s">
        <v>127</v>
      </c>
      <c r="P5465" s="540" t="s">
        <v>699</v>
      </c>
      <c r="Q5465" s="166" t="s">
        <v>8084</v>
      </c>
      <c r="R5465" s="117"/>
      <c r="S5465" s="117"/>
    </row>
    <row r="5466" spans="1:19" ht="63.75" x14ac:dyDescent="0.2">
      <c r="A5466" s="537" t="s">
        <v>7978</v>
      </c>
      <c r="B5466" s="169" t="s">
        <v>7979</v>
      </c>
      <c r="C5466" s="538" t="s">
        <v>7980</v>
      </c>
      <c r="D5466" s="538" t="s">
        <v>7980</v>
      </c>
      <c r="E5466" s="48" t="s">
        <v>957</v>
      </c>
      <c r="F5466" s="48" t="s">
        <v>959</v>
      </c>
      <c r="G5466" s="546">
        <v>83101803</v>
      </c>
      <c r="H5466" s="229" t="s">
        <v>8243</v>
      </c>
      <c r="I5466" s="331">
        <v>10</v>
      </c>
      <c r="J5466" s="403" t="s">
        <v>33</v>
      </c>
      <c r="K5466" s="47">
        <v>10000000</v>
      </c>
      <c r="L5466" s="44">
        <v>1</v>
      </c>
      <c r="M5466" s="45" t="s">
        <v>765</v>
      </c>
      <c r="N5466" s="145" t="s">
        <v>7914</v>
      </c>
      <c r="O5466" s="540" t="s">
        <v>127</v>
      </c>
      <c r="P5466" s="540" t="s">
        <v>699</v>
      </c>
      <c r="Q5466" s="166" t="s">
        <v>8084</v>
      </c>
      <c r="R5466" s="117"/>
      <c r="S5466" s="117"/>
    </row>
    <row r="5467" spans="1:19" ht="63.75" x14ac:dyDescent="0.2">
      <c r="A5467" s="537" t="s">
        <v>7982</v>
      </c>
      <c r="B5467" s="169" t="s">
        <v>4565</v>
      </c>
      <c r="C5467" s="538" t="s">
        <v>7983</v>
      </c>
      <c r="D5467" s="538" t="s">
        <v>7983</v>
      </c>
      <c r="E5467" s="48" t="s">
        <v>957</v>
      </c>
      <c r="F5467" s="48" t="s">
        <v>959</v>
      </c>
      <c r="G5467" s="546">
        <v>83101803</v>
      </c>
      <c r="H5467" s="229" t="s">
        <v>8243</v>
      </c>
      <c r="I5467" s="331">
        <v>10</v>
      </c>
      <c r="J5467" s="403" t="s">
        <v>33</v>
      </c>
      <c r="K5467" s="47">
        <v>10000000</v>
      </c>
      <c r="L5467" s="44">
        <v>1</v>
      </c>
      <c r="M5467" s="45" t="s">
        <v>765</v>
      </c>
      <c r="N5467" s="145" t="s">
        <v>7914</v>
      </c>
      <c r="O5467" s="540" t="s">
        <v>127</v>
      </c>
      <c r="P5467" s="540" t="s">
        <v>699</v>
      </c>
      <c r="Q5467" s="166" t="s">
        <v>8084</v>
      </c>
      <c r="R5467" s="117"/>
      <c r="S5467" s="117"/>
    </row>
    <row r="5468" spans="1:19" ht="63.75" x14ac:dyDescent="0.2">
      <c r="A5468" s="537" t="s">
        <v>8072</v>
      </c>
      <c r="B5468" s="169" t="s">
        <v>8073</v>
      </c>
      <c r="C5468" s="538" t="s">
        <v>8074</v>
      </c>
      <c r="D5468" s="538" t="s">
        <v>8074</v>
      </c>
      <c r="E5468" s="48" t="s">
        <v>957</v>
      </c>
      <c r="F5468" s="48" t="s">
        <v>959</v>
      </c>
      <c r="G5468" s="546">
        <v>83101803</v>
      </c>
      <c r="H5468" s="229" t="s">
        <v>8243</v>
      </c>
      <c r="I5468" s="331">
        <v>10</v>
      </c>
      <c r="J5468" s="403" t="s">
        <v>33</v>
      </c>
      <c r="K5468" s="47">
        <v>7000000</v>
      </c>
      <c r="L5468" s="44">
        <v>1</v>
      </c>
      <c r="M5468" s="45" t="s">
        <v>765</v>
      </c>
      <c r="N5468" s="145" t="s">
        <v>7914</v>
      </c>
      <c r="O5468" s="540" t="s">
        <v>127</v>
      </c>
      <c r="P5468" s="540" t="s">
        <v>699</v>
      </c>
      <c r="Q5468" s="166" t="s">
        <v>8084</v>
      </c>
      <c r="R5468" s="117"/>
      <c r="S5468" s="117"/>
    </row>
    <row r="5469" spans="1:19" ht="63.75" x14ac:dyDescent="0.2">
      <c r="A5469" s="537" t="s">
        <v>7987</v>
      </c>
      <c r="B5469" s="169" t="s">
        <v>7988</v>
      </c>
      <c r="C5469" s="538" t="s">
        <v>7989</v>
      </c>
      <c r="D5469" s="538" t="s">
        <v>7989</v>
      </c>
      <c r="E5469" s="48" t="s">
        <v>957</v>
      </c>
      <c r="F5469" s="48" t="s">
        <v>959</v>
      </c>
      <c r="G5469" s="546">
        <v>83101803</v>
      </c>
      <c r="H5469" s="229" t="s">
        <v>8243</v>
      </c>
      <c r="I5469" s="331">
        <v>10</v>
      </c>
      <c r="J5469" s="403" t="s">
        <v>33</v>
      </c>
      <c r="K5469" s="47">
        <v>40160000</v>
      </c>
      <c r="L5469" s="44">
        <v>1</v>
      </c>
      <c r="M5469" s="45" t="s">
        <v>765</v>
      </c>
      <c r="N5469" s="145" t="s">
        <v>7914</v>
      </c>
      <c r="O5469" s="540" t="s">
        <v>127</v>
      </c>
      <c r="P5469" s="540" t="s">
        <v>699</v>
      </c>
      <c r="Q5469" s="166" t="s">
        <v>8084</v>
      </c>
      <c r="R5469" s="117"/>
      <c r="S5469" s="117"/>
    </row>
    <row r="5470" spans="1:19" ht="63.75" x14ac:dyDescent="0.2">
      <c r="A5470" s="537" t="s">
        <v>7916</v>
      </c>
      <c r="B5470" s="153" t="s">
        <v>7917</v>
      </c>
      <c r="C5470" s="538" t="s">
        <v>8053</v>
      </c>
      <c r="D5470" s="538" t="s">
        <v>8053</v>
      </c>
      <c r="E5470" s="48" t="s">
        <v>1379</v>
      </c>
      <c r="F5470" s="48" t="s">
        <v>8244</v>
      </c>
      <c r="G5470" s="546">
        <v>93161601</v>
      </c>
      <c r="H5470" s="229" t="s">
        <v>8245</v>
      </c>
      <c r="I5470" s="331">
        <v>10</v>
      </c>
      <c r="J5470" s="403" t="s">
        <v>33</v>
      </c>
      <c r="K5470" s="47">
        <v>3100000</v>
      </c>
      <c r="L5470" s="44">
        <v>1</v>
      </c>
      <c r="M5470" s="45" t="s">
        <v>765</v>
      </c>
      <c r="N5470" s="145" t="s">
        <v>7914</v>
      </c>
      <c r="O5470" s="540" t="s">
        <v>127</v>
      </c>
      <c r="P5470" s="540" t="s">
        <v>699</v>
      </c>
      <c r="Q5470" s="166" t="s">
        <v>8084</v>
      </c>
      <c r="R5470" s="117"/>
      <c r="S5470" s="117"/>
    </row>
    <row r="5471" spans="1:19" ht="63.75" x14ac:dyDescent="0.2">
      <c r="A5471" s="537" t="s">
        <v>7930</v>
      </c>
      <c r="B5471" s="169" t="s">
        <v>7931</v>
      </c>
      <c r="C5471" s="538" t="s">
        <v>8058</v>
      </c>
      <c r="D5471" s="538" t="s">
        <v>8058</v>
      </c>
      <c r="E5471" s="48" t="s">
        <v>1379</v>
      </c>
      <c r="F5471" s="48" t="s">
        <v>8244</v>
      </c>
      <c r="G5471" s="546">
        <v>93151510</v>
      </c>
      <c r="H5471" s="229" t="s">
        <v>8245</v>
      </c>
      <c r="I5471" s="331">
        <v>10</v>
      </c>
      <c r="J5471" s="403" t="s">
        <v>33</v>
      </c>
      <c r="K5471" s="47">
        <v>1000000</v>
      </c>
      <c r="L5471" s="44">
        <v>1</v>
      </c>
      <c r="M5471" s="45" t="s">
        <v>765</v>
      </c>
      <c r="N5471" s="145" t="s">
        <v>7914</v>
      </c>
      <c r="O5471" s="540" t="s">
        <v>127</v>
      </c>
      <c r="P5471" s="540" t="s">
        <v>699</v>
      </c>
      <c r="Q5471" s="166" t="s">
        <v>8084</v>
      </c>
      <c r="R5471" s="117"/>
      <c r="S5471" s="117"/>
    </row>
    <row r="5472" spans="1:19" ht="63.75" x14ac:dyDescent="0.2">
      <c r="A5472" s="537" t="s">
        <v>7930</v>
      </c>
      <c r="B5472" s="169" t="s">
        <v>7931</v>
      </c>
      <c r="C5472" s="538" t="s">
        <v>8058</v>
      </c>
      <c r="D5472" s="538" t="s">
        <v>8058</v>
      </c>
      <c r="E5472" s="48" t="s">
        <v>1379</v>
      </c>
      <c r="F5472" s="48" t="s">
        <v>8244</v>
      </c>
      <c r="G5472" s="546">
        <v>93151510</v>
      </c>
      <c r="H5472" s="229" t="s">
        <v>8246</v>
      </c>
      <c r="I5472" s="331">
        <v>10</v>
      </c>
      <c r="J5472" s="403" t="s">
        <v>33</v>
      </c>
      <c r="K5472" s="47">
        <v>1000000</v>
      </c>
      <c r="L5472" s="44">
        <v>1</v>
      </c>
      <c r="M5472" s="45" t="s">
        <v>765</v>
      </c>
      <c r="N5472" s="145" t="s">
        <v>7914</v>
      </c>
      <c r="O5472" s="540" t="s">
        <v>127</v>
      </c>
      <c r="P5472" s="540" t="s">
        <v>699</v>
      </c>
      <c r="Q5472" s="166" t="s">
        <v>8084</v>
      </c>
      <c r="R5472" s="117"/>
      <c r="S5472" s="117"/>
    </row>
    <row r="5473" spans="1:21" ht="76.5" x14ac:dyDescent="0.2">
      <c r="A5473" s="152" t="s">
        <v>8247</v>
      </c>
      <c r="B5473" s="153" t="s">
        <v>3629</v>
      </c>
      <c r="C5473" s="154" t="s">
        <v>8248</v>
      </c>
      <c r="D5473" s="154" t="s">
        <v>8248</v>
      </c>
      <c r="E5473" s="158" t="s">
        <v>8249</v>
      </c>
      <c r="F5473" s="158" t="s">
        <v>8249</v>
      </c>
      <c r="G5473" s="158"/>
      <c r="H5473" s="160" t="s">
        <v>8250</v>
      </c>
      <c r="I5473" s="152">
        <v>10</v>
      </c>
      <c r="J5473" s="160" t="s">
        <v>33</v>
      </c>
      <c r="K5473" s="142">
        <v>20000000000</v>
      </c>
      <c r="L5473" s="143"/>
      <c r="M5473" s="153"/>
      <c r="N5473" s="551" t="s">
        <v>8251</v>
      </c>
      <c r="O5473" s="430"/>
      <c r="P5473" s="158"/>
      <c r="Q5473" s="158"/>
      <c r="U5473" s="58"/>
    </row>
    <row r="5474" spans="1:21" ht="76.5" x14ac:dyDescent="0.2">
      <c r="A5474" s="331" t="s">
        <v>8247</v>
      </c>
      <c r="B5474" s="169" t="s">
        <v>3629</v>
      </c>
      <c r="C5474" s="151" t="s">
        <v>8248</v>
      </c>
      <c r="D5474" s="151" t="s">
        <v>8248</v>
      </c>
      <c r="E5474" s="158" t="s">
        <v>8249</v>
      </c>
      <c r="F5474" s="158" t="s">
        <v>8249</v>
      </c>
      <c r="G5474" s="166"/>
      <c r="H5474" s="160" t="s">
        <v>8250</v>
      </c>
      <c r="I5474" s="331">
        <v>16</v>
      </c>
      <c r="J5474" s="403" t="s">
        <v>33</v>
      </c>
      <c r="K5474" s="148">
        <v>4000000000</v>
      </c>
      <c r="L5474" s="149"/>
      <c r="M5474" s="169"/>
      <c r="N5474" s="551" t="s">
        <v>8251</v>
      </c>
      <c r="O5474" s="431"/>
      <c r="P5474" s="166"/>
      <c r="Q5474" s="166"/>
    </row>
    <row r="5475" spans="1:21" ht="20.100000000000001" customHeight="1" x14ac:dyDescent="0.2">
      <c r="A5475" s="152" t="s">
        <v>8252</v>
      </c>
      <c r="B5475" s="153" t="s">
        <v>8253</v>
      </c>
      <c r="C5475" s="153" t="s">
        <v>8254</v>
      </c>
      <c r="D5475" s="155" t="s">
        <v>8255</v>
      </c>
      <c r="E5475" s="372" t="s">
        <v>880</v>
      </c>
      <c r="F5475" s="353" t="s">
        <v>8256</v>
      </c>
      <c r="G5475" s="353">
        <v>46191506</v>
      </c>
      <c r="H5475" s="552" t="s">
        <v>7622</v>
      </c>
      <c r="I5475" s="553">
        <v>10</v>
      </c>
      <c r="J5475" s="362" t="s">
        <v>33</v>
      </c>
      <c r="K5475" s="148">
        <v>25000000</v>
      </c>
      <c r="L5475" s="554">
        <v>1</v>
      </c>
      <c r="M5475" s="555"/>
      <c r="N5475" s="556"/>
      <c r="O5475" s="166" t="s">
        <v>79</v>
      </c>
      <c r="P5475" s="166" t="s">
        <v>79</v>
      </c>
      <c r="Q5475" s="166" t="s">
        <v>662</v>
      </c>
    </row>
    <row r="5476" spans="1:21" ht="20.100000000000001" customHeight="1" x14ac:dyDescent="0.2">
      <c r="A5476" s="152" t="s">
        <v>8252</v>
      </c>
      <c r="B5476" s="153" t="s">
        <v>8253</v>
      </c>
      <c r="C5476" s="153" t="s">
        <v>8257</v>
      </c>
      <c r="D5476" s="155" t="s">
        <v>8255</v>
      </c>
      <c r="E5476" s="372" t="s">
        <v>880</v>
      </c>
      <c r="F5476" s="353" t="s">
        <v>8256</v>
      </c>
      <c r="G5476" s="353">
        <v>70170000</v>
      </c>
      <c r="H5476" s="552" t="s">
        <v>8258</v>
      </c>
      <c r="I5476" s="553">
        <v>10</v>
      </c>
      <c r="J5476" s="362" t="s">
        <v>33</v>
      </c>
      <c r="K5476" s="148">
        <v>250000000</v>
      </c>
      <c r="L5476" s="554">
        <v>1</v>
      </c>
      <c r="M5476" s="555"/>
      <c r="N5476" s="556"/>
      <c r="O5476" s="166" t="s">
        <v>79</v>
      </c>
      <c r="P5476" s="166" t="s">
        <v>79</v>
      </c>
      <c r="Q5476" s="166" t="s">
        <v>662</v>
      </c>
    </row>
    <row r="5477" spans="1:21" ht="20.100000000000001" customHeight="1" x14ac:dyDescent="0.2">
      <c r="A5477" s="152" t="s">
        <v>8252</v>
      </c>
      <c r="B5477" s="153" t="s">
        <v>8253</v>
      </c>
      <c r="C5477" s="153" t="s">
        <v>8257</v>
      </c>
      <c r="D5477" s="155" t="s">
        <v>8255</v>
      </c>
      <c r="E5477" s="557" t="s">
        <v>936</v>
      </c>
      <c r="F5477" s="353" t="s">
        <v>8259</v>
      </c>
      <c r="G5477" s="353">
        <v>80111623</v>
      </c>
      <c r="H5477" s="552" t="s">
        <v>8260</v>
      </c>
      <c r="I5477" s="553">
        <v>10</v>
      </c>
      <c r="J5477" s="362" t="s">
        <v>33</v>
      </c>
      <c r="K5477" s="558">
        <v>25000000</v>
      </c>
      <c r="L5477" s="554">
        <v>1</v>
      </c>
      <c r="M5477" s="555"/>
      <c r="N5477" s="556"/>
      <c r="O5477" s="166" t="s">
        <v>127</v>
      </c>
      <c r="P5477" s="166" t="s">
        <v>127</v>
      </c>
      <c r="Q5477" s="166" t="s">
        <v>5320</v>
      </c>
    </row>
    <row r="5478" spans="1:21" ht="20.100000000000001" customHeight="1" x14ac:dyDescent="0.2">
      <c r="A5478" s="152" t="s">
        <v>8252</v>
      </c>
      <c r="B5478" s="153" t="s">
        <v>8253</v>
      </c>
      <c r="C5478" s="153" t="s">
        <v>8257</v>
      </c>
      <c r="D5478" s="155" t="s">
        <v>8255</v>
      </c>
      <c r="E5478" s="557" t="s">
        <v>936</v>
      </c>
      <c r="F5478" s="353" t="s">
        <v>3055</v>
      </c>
      <c r="G5478" s="353">
        <v>76121501</v>
      </c>
      <c r="H5478" s="552" t="s">
        <v>8261</v>
      </c>
      <c r="I5478" s="553">
        <v>10</v>
      </c>
      <c r="J5478" s="362" t="s">
        <v>33</v>
      </c>
      <c r="K5478" s="558">
        <v>5000000</v>
      </c>
      <c r="L5478" s="554">
        <v>1</v>
      </c>
      <c r="M5478" s="555"/>
      <c r="N5478" s="556"/>
      <c r="O5478" s="166" t="s">
        <v>127</v>
      </c>
      <c r="P5478" s="166" t="s">
        <v>127</v>
      </c>
      <c r="Q5478" s="166" t="s">
        <v>5320</v>
      </c>
    </row>
    <row r="5479" spans="1:21" ht="20.100000000000001" customHeight="1" x14ac:dyDescent="0.2">
      <c r="A5479" s="152" t="s">
        <v>8252</v>
      </c>
      <c r="B5479" s="153" t="s">
        <v>8253</v>
      </c>
      <c r="C5479" s="153" t="s">
        <v>8262</v>
      </c>
      <c r="D5479" s="155" t="s">
        <v>8255</v>
      </c>
      <c r="E5479" s="557" t="s">
        <v>936</v>
      </c>
      <c r="F5479" s="353" t="s">
        <v>8222</v>
      </c>
      <c r="G5479" s="353">
        <v>80111623</v>
      </c>
      <c r="H5479" s="552" t="s">
        <v>8263</v>
      </c>
      <c r="I5479" s="553">
        <v>10</v>
      </c>
      <c r="J5479" s="362" t="s">
        <v>33</v>
      </c>
      <c r="K5479" s="558">
        <v>15000000</v>
      </c>
      <c r="L5479" s="554">
        <v>1</v>
      </c>
      <c r="M5479" s="555"/>
      <c r="N5479" s="556"/>
      <c r="O5479" s="166" t="s">
        <v>68</v>
      </c>
      <c r="P5479" s="166" t="s">
        <v>68</v>
      </c>
      <c r="Q5479" s="166" t="s">
        <v>464</v>
      </c>
    </row>
    <row r="5480" spans="1:21" ht="20.100000000000001" customHeight="1" x14ac:dyDescent="0.2">
      <c r="A5480" s="152" t="s">
        <v>8252</v>
      </c>
      <c r="B5480" s="153" t="s">
        <v>8253</v>
      </c>
      <c r="C5480" s="153" t="s">
        <v>8257</v>
      </c>
      <c r="D5480" s="155" t="s">
        <v>8255</v>
      </c>
      <c r="E5480" s="557" t="s">
        <v>936</v>
      </c>
      <c r="F5480" s="353" t="s">
        <v>8222</v>
      </c>
      <c r="G5480" s="353">
        <v>83101506</v>
      </c>
      <c r="H5480" s="552" t="s">
        <v>8264</v>
      </c>
      <c r="I5480" s="553">
        <v>10</v>
      </c>
      <c r="J5480" s="362" t="s">
        <v>33</v>
      </c>
      <c r="K5480" s="558">
        <v>5000000</v>
      </c>
      <c r="L5480" s="554">
        <v>1</v>
      </c>
      <c r="M5480" s="555"/>
      <c r="N5480" s="556"/>
      <c r="O5480" s="166" t="s">
        <v>127</v>
      </c>
      <c r="P5480" s="166" t="s">
        <v>127</v>
      </c>
      <c r="Q5480" s="166" t="s">
        <v>5320</v>
      </c>
    </row>
    <row r="5481" spans="1:21" ht="20.100000000000001" customHeight="1" x14ac:dyDescent="0.2">
      <c r="A5481" s="152" t="s">
        <v>8252</v>
      </c>
      <c r="B5481" s="153" t="s">
        <v>8253</v>
      </c>
      <c r="C5481" s="153" t="s">
        <v>356</v>
      </c>
      <c r="D5481" s="155" t="s">
        <v>8255</v>
      </c>
      <c r="E5481" s="557" t="s">
        <v>942</v>
      </c>
      <c r="F5481" s="353" t="s">
        <v>400</v>
      </c>
      <c r="G5481" s="353">
        <v>90150000</v>
      </c>
      <c r="H5481" s="552" t="s">
        <v>8265</v>
      </c>
      <c r="I5481" s="553">
        <v>16</v>
      </c>
      <c r="J5481" s="362" t="s">
        <v>33</v>
      </c>
      <c r="K5481" s="558">
        <v>450000000</v>
      </c>
      <c r="L5481" s="554">
        <v>1</v>
      </c>
      <c r="M5481" s="555"/>
      <c r="N5481" s="556"/>
      <c r="O5481" s="166" t="s">
        <v>67</v>
      </c>
      <c r="P5481" s="166" t="s">
        <v>67</v>
      </c>
      <c r="Q5481" s="166" t="s">
        <v>662</v>
      </c>
    </row>
    <row r="5482" spans="1:21" ht="20.100000000000001" customHeight="1" x14ac:dyDescent="0.2">
      <c r="A5482" s="152" t="s">
        <v>8252</v>
      </c>
      <c r="B5482" s="153" t="s">
        <v>8253</v>
      </c>
      <c r="C5482" s="153" t="s">
        <v>8266</v>
      </c>
      <c r="D5482" s="155" t="s">
        <v>8255</v>
      </c>
      <c r="E5482" s="557" t="s">
        <v>8267</v>
      </c>
      <c r="F5482" s="353" t="s">
        <v>8268</v>
      </c>
      <c r="G5482" s="353">
        <v>83111603</v>
      </c>
      <c r="H5482" s="552" t="s">
        <v>8269</v>
      </c>
      <c r="I5482" s="553">
        <v>10</v>
      </c>
      <c r="J5482" s="362" t="s">
        <v>33</v>
      </c>
      <c r="K5482" s="558">
        <v>200000000</v>
      </c>
      <c r="L5482" s="554">
        <v>1</v>
      </c>
      <c r="M5482" s="555"/>
      <c r="N5482" s="556"/>
      <c r="O5482" s="166" t="s">
        <v>127</v>
      </c>
      <c r="P5482" s="166" t="s">
        <v>127</v>
      </c>
      <c r="Q5482" s="166" t="s">
        <v>5320</v>
      </c>
    </row>
    <row r="5483" spans="1:21" ht="20.100000000000001" customHeight="1" x14ac:dyDescent="0.2">
      <c r="A5483" s="152" t="s">
        <v>8252</v>
      </c>
      <c r="B5483" s="153" t="s">
        <v>8253</v>
      </c>
      <c r="C5483" s="153" t="s">
        <v>8266</v>
      </c>
      <c r="D5483" s="155" t="s">
        <v>8255</v>
      </c>
      <c r="E5483" s="557" t="s">
        <v>8267</v>
      </c>
      <c r="F5483" s="353" t="s">
        <v>8268</v>
      </c>
      <c r="G5483" s="353">
        <v>83121703</v>
      </c>
      <c r="H5483" s="552" t="s">
        <v>8270</v>
      </c>
      <c r="I5483" s="553">
        <v>10</v>
      </c>
      <c r="J5483" s="362" t="s">
        <v>33</v>
      </c>
      <c r="K5483" s="558">
        <v>26442483</v>
      </c>
      <c r="L5483" s="554">
        <v>1</v>
      </c>
      <c r="M5483" s="555"/>
      <c r="N5483" s="556"/>
      <c r="O5483" s="166" t="s">
        <v>67</v>
      </c>
      <c r="P5483" s="166" t="s">
        <v>67</v>
      </c>
      <c r="Q5483" s="166" t="s">
        <v>464</v>
      </c>
    </row>
    <row r="5484" spans="1:21" ht="20.100000000000001" customHeight="1" x14ac:dyDescent="0.2">
      <c r="A5484" s="152" t="s">
        <v>8252</v>
      </c>
      <c r="B5484" s="153" t="s">
        <v>8253</v>
      </c>
      <c r="C5484" s="153" t="s">
        <v>8266</v>
      </c>
      <c r="D5484" s="155" t="s">
        <v>8255</v>
      </c>
      <c r="E5484" s="557" t="s">
        <v>8267</v>
      </c>
      <c r="F5484" s="353" t="s">
        <v>8268</v>
      </c>
      <c r="G5484" s="353">
        <v>90111500</v>
      </c>
      <c r="H5484" s="552" t="s">
        <v>8271</v>
      </c>
      <c r="I5484" s="553">
        <v>10</v>
      </c>
      <c r="J5484" s="362" t="s">
        <v>33</v>
      </c>
      <c r="K5484" s="558">
        <v>10000000</v>
      </c>
      <c r="L5484" s="554">
        <v>1</v>
      </c>
      <c r="M5484" s="555"/>
      <c r="N5484" s="556"/>
      <c r="O5484" s="166" t="s">
        <v>67</v>
      </c>
      <c r="P5484" s="166" t="s">
        <v>67</v>
      </c>
      <c r="Q5484" s="166" t="s">
        <v>5320</v>
      </c>
    </row>
    <row r="5485" spans="1:21" ht="20.100000000000001" customHeight="1" x14ac:dyDescent="0.2">
      <c r="A5485" s="152" t="s">
        <v>8252</v>
      </c>
      <c r="B5485" s="153" t="s">
        <v>8253</v>
      </c>
      <c r="C5485" s="153" t="s">
        <v>8266</v>
      </c>
      <c r="D5485" s="155" t="s">
        <v>8255</v>
      </c>
      <c r="E5485" s="557" t="s">
        <v>8267</v>
      </c>
      <c r="F5485" s="353" t="s">
        <v>8268</v>
      </c>
      <c r="G5485" s="353">
        <v>43211700</v>
      </c>
      <c r="H5485" s="552" t="s">
        <v>8272</v>
      </c>
      <c r="I5485" s="553">
        <v>10</v>
      </c>
      <c r="J5485" s="362" t="s">
        <v>33</v>
      </c>
      <c r="K5485" s="558">
        <v>60000000</v>
      </c>
      <c r="L5485" s="554">
        <v>1</v>
      </c>
      <c r="M5485" s="555"/>
      <c r="N5485" s="556"/>
      <c r="O5485" s="166" t="s">
        <v>67</v>
      </c>
      <c r="P5485" s="166" t="s">
        <v>67</v>
      </c>
      <c r="Q5485" s="166" t="s">
        <v>464</v>
      </c>
    </row>
    <row r="5486" spans="1:21" ht="20.100000000000001" customHeight="1" x14ac:dyDescent="0.2">
      <c r="A5486" s="152" t="s">
        <v>8252</v>
      </c>
      <c r="B5486" s="153" t="s">
        <v>8253</v>
      </c>
      <c r="C5486" s="153" t="s">
        <v>8266</v>
      </c>
      <c r="D5486" s="155" t="s">
        <v>8255</v>
      </c>
      <c r="E5486" s="557" t="s">
        <v>8267</v>
      </c>
      <c r="F5486" s="353" t="s">
        <v>8268</v>
      </c>
      <c r="G5486" s="353"/>
      <c r="H5486" s="552" t="s">
        <v>8273</v>
      </c>
      <c r="I5486" s="553">
        <v>10</v>
      </c>
      <c r="J5486" s="362" t="s">
        <v>33</v>
      </c>
      <c r="K5486" s="558">
        <v>50000000</v>
      </c>
      <c r="L5486" s="554">
        <v>1</v>
      </c>
      <c r="M5486" s="555"/>
      <c r="N5486" s="556"/>
      <c r="O5486" s="166" t="s">
        <v>67</v>
      </c>
      <c r="P5486" s="166" t="s">
        <v>67</v>
      </c>
      <c r="Q5486" s="166" t="s">
        <v>5320</v>
      </c>
    </row>
    <row r="5487" spans="1:21" ht="20.100000000000001" customHeight="1" x14ac:dyDescent="0.2">
      <c r="A5487" s="152" t="s">
        <v>8252</v>
      </c>
      <c r="B5487" s="153" t="s">
        <v>8253</v>
      </c>
      <c r="C5487" s="153" t="s">
        <v>8266</v>
      </c>
      <c r="D5487" s="155" t="s">
        <v>8255</v>
      </c>
      <c r="E5487" s="557" t="s">
        <v>8267</v>
      </c>
      <c r="F5487" s="353" t="s">
        <v>8268</v>
      </c>
      <c r="G5487" s="353">
        <v>43212100</v>
      </c>
      <c r="H5487" s="552" t="s">
        <v>8274</v>
      </c>
      <c r="I5487" s="553">
        <v>10</v>
      </c>
      <c r="J5487" s="362" t="s">
        <v>33</v>
      </c>
      <c r="K5487" s="558">
        <v>600712181.9000001</v>
      </c>
      <c r="L5487" s="554">
        <v>1</v>
      </c>
      <c r="M5487" s="555"/>
      <c r="N5487" s="556"/>
      <c r="O5487" s="166" t="s">
        <v>67</v>
      </c>
      <c r="P5487" s="166" t="s">
        <v>67</v>
      </c>
      <c r="Q5487" s="166" t="s">
        <v>662</v>
      </c>
    </row>
    <row r="5488" spans="1:21" ht="20.100000000000001" customHeight="1" x14ac:dyDescent="0.2">
      <c r="A5488" s="152" t="s">
        <v>8252</v>
      </c>
      <c r="B5488" s="153" t="s">
        <v>8253</v>
      </c>
      <c r="C5488" s="153" t="s">
        <v>8266</v>
      </c>
      <c r="D5488" s="155" t="s">
        <v>8255</v>
      </c>
      <c r="E5488" s="557" t="s">
        <v>8267</v>
      </c>
      <c r="F5488" s="353" t="s">
        <v>8268</v>
      </c>
      <c r="G5488" s="353">
        <v>43211507</v>
      </c>
      <c r="H5488" s="552" t="s">
        <v>8275</v>
      </c>
      <c r="I5488" s="553">
        <v>10</v>
      </c>
      <c r="J5488" s="362" t="s">
        <v>33</v>
      </c>
      <c r="K5488" s="558">
        <v>107565708.3</v>
      </c>
      <c r="L5488" s="554">
        <v>1</v>
      </c>
      <c r="M5488" s="555"/>
      <c r="N5488" s="556"/>
      <c r="O5488" s="166" t="s">
        <v>67</v>
      </c>
      <c r="P5488" s="166" t="s">
        <v>67</v>
      </c>
      <c r="Q5488" s="559" t="s">
        <v>448</v>
      </c>
    </row>
    <row r="5489" spans="1:21" ht="20.100000000000001" customHeight="1" x14ac:dyDescent="0.2">
      <c r="A5489" s="152" t="s">
        <v>8252</v>
      </c>
      <c r="B5489" s="153" t="s">
        <v>8253</v>
      </c>
      <c r="C5489" s="153" t="s">
        <v>8266</v>
      </c>
      <c r="D5489" s="155" t="s">
        <v>8255</v>
      </c>
      <c r="E5489" s="557" t="s">
        <v>8267</v>
      </c>
      <c r="F5489" s="353" t="s">
        <v>8268</v>
      </c>
      <c r="G5489" s="353">
        <v>43211508</v>
      </c>
      <c r="H5489" s="552" t="s">
        <v>8276</v>
      </c>
      <c r="I5489" s="553">
        <v>10</v>
      </c>
      <c r="J5489" s="362" t="s">
        <v>33</v>
      </c>
      <c r="K5489" s="558">
        <v>112179419.40000001</v>
      </c>
      <c r="L5489" s="554">
        <v>1</v>
      </c>
      <c r="M5489" s="555"/>
      <c r="N5489" s="556"/>
      <c r="O5489" s="166" t="s">
        <v>67</v>
      </c>
      <c r="P5489" s="166" t="s">
        <v>67</v>
      </c>
      <c r="Q5489" s="559" t="s">
        <v>448</v>
      </c>
    </row>
    <row r="5490" spans="1:21" ht="20.100000000000001" customHeight="1" x14ac:dyDescent="0.2">
      <c r="A5490" s="152" t="s">
        <v>8252</v>
      </c>
      <c r="B5490" s="153" t="s">
        <v>8253</v>
      </c>
      <c r="C5490" s="153" t="s">
        <v>8266</v>
      </c>
      <c r="D5490" s="155" t="s">
        <v>8255</v>
      </c>
      <c r="E5490" s="557" t="s">
        <v>8267</v>
      </c>
      <c r="F5490" s="353" t="s">
        <v>8268</v>
      </c>
      <c r="G5490" s="353">
        <v>78181500</v>
      </c>
      <c r="H5490" s="552" t="s">
        <v>8277</v>
      </c>
      <c r="I5490" s="553">
        <v>10</v>
      </c>
      <c r="J5490" s="362" t="s">
        <v>33</v>
      </c>
      <c r="K5490" s="558">
        <v>180000000</v>
      </c>
      <c r="L5490" s="554">
        <v>1</v>
      </c>
      <c r="M5490" s="555"/>
      <c r="N5490" s="556"/>
      <c r="O5490" s="166" t="s">
        <v>67</v>
      </c>
      <c r="P5490" s="166" t="s">
        <v>67</v>
      </c>
      <c r="Q5490" s="559" t="s">
        <v>662</v>
      </c>
    </row>
    <row r="5491" spans="1:21" ht="20.100000000000001" customHeight="1" x14ac:dyDescent="0.2">
      <c r="A5491" s="152" t="s">
        <v>8252</v>
      </c>
      <c r="B5491" s="153" t="s">
        <v>8253</v>
      </c>
      <c r="C5491" s="153" t="s">
        <v>8266</v>
      </c>
      <c r="D5491" s="155" t="s">
        <v>8255</v>
      </c>
      <c r="E5491" s="557" t="s">
        <v>8267</v>
      </c>
      <c r="F5491" s="353" t="s">
        <v>8268</v>
      </c>
      <c r="G5491" s="353">
        <v>25101500</v>
      </c>
      <c r="H5491" s="552" t="s">
        <v>8278</v>
      </c>
      <c r="I5491" s="553">
        <v>10</v>
      </c>
      <c r="J5491" s="362" t="s">
        <v>33</v>
      </c>
      <c r="K5491" s="558">
        <v>6000000000</v>
      </c>
      <c r="L5491" s="554">
        <v>1</v>
      </c>
      <c r="M5491" s="555"/>
      <c r="N5491" s="556"/>
      <c r="O5491" s="166" t="s">
        <v>67</v>
      </c>
      <c r="P5491" s="166" t="s">
        <v>67</v>
      </c>
      <c r="Q5491" s="559" t="s">
        <v>662</v>
      </c>
    </row>
    <row r="5492" spans="1:21" ht="20.100000000000001" customHeight="1" x14ac:dyDescent="0.2">
      <c r="A5492" s="152" t="s">
        <v>8252</v>
      </c>
      <c r="B5492" s="153" t="s">
        <v>8253</v>
      </c>
      <c r="C5492" s="153" t="s">
        <v>8266</v>
      </c>
      <c r="D5492" s="155" t="s">
        <v>8255</v>
      </c>
      <c r="E5492" s="557" t="s">
        <v>8267</v>
      </c>
      <c r="F5492" s="353" t="s">
        <v>8268</v>
      </c>
      <c r="G5492" s="353">
        <v>43212100</v>
      </c>
      <c r="H5492" s="552" t="s">
        <v>8279</v>
      </c>
      <c r="I5492" s="553">
        <v>10</v>
      </c>
      <c r="J5492" s="362" t="s">
        <v>33</v>
      </c>
      <c r="K5492" s="558">
        <v>44600207.400000006</v>
      </c>
      <c r="L5492" s="554">
        <v>1</v>
      </c>
      <c r="M5492" s="555"/>
      <c r="N5492" s="556"/>
      <c r="O5492" s="166" t="s">
        <v>67</v>
      </c>
      <c r="P5492" s="166" t="s">
        <v>67</v>
      </c>
      <c r="Q5492" s="559" t="s">
        <v>5320</v>
      </c>
    </row>
    <row r="5493" spans="1:21" ht="20.100000000000001" customHeight="1" x14ac:dyDescent="0.2">
      <c r="A5493" s="152" t="s">
        <v>8252</v>
      </c>
      <c r="B5493" s="153" t="s">
        <v>8253</v>
      </c>
      <c r="C5493" s="153" t="s">
        <v>8266</v>
      </c>
      <c r="D5493" s="155" t="s">
        <v>8255</v>
      </c>
      <c r="E5493" s="557" t="s">
        <v>8267</v>
      </c>
      <c r="F5493" s="353" t="s">
        <v>8268</v>
      </c>
      <c r="G5493" s="353">
        <v>86121702</v>
      </c>
      <c r="H5493" s="552" t="s">
        <v>8280</v>
      </c>
      <c r="I5493" s="553">
        <v>10</v>
      </c>
      <c r="J5493" s="362" t="s">
        <v>33</v>
      </c>
      <c r="K5493" s="558">
        <v>323000000</v>
      </c>
      <c r="L5493" s="554">
        <v>1</v>
      </c>
      <c r="M5493" s="555"/>
      <c r="N5493" s="556"/>
      <c r="O5493" s="166" t="s">
        <v>67</v>
      </c>
      <c r="P5493" s="166" t="s">
        <v>67</v>
      </c>
      <c r="Q5493" s="559" t="s">
        <v>448</v>
      </c>
    </row>
    <row r="5494" spans="1:21" ht="20.100000000000001" customHeight="1" x14ac:dyDescent="0.2">
      <c r="A5494" s="152" t="s">
        <v>8252</v>
      </c>
      <c r="B5494" s="153" t="s">
        <v>8253</v>
      </c>
      <c r="C5494" s="153" t="s">
        <v>8266</v>
      </c>
      <c r="D5494" s="155" t="s">
        <v>8255</v>
      </c>
      <c r="E5494" s="557" t="s">
        <v>952</v>
      </c>
      <c r="F5494" s="353" t="s">
        <v>480</v>
      </c>
      <c r="G5494" s="353">
        <v>93161500</v>
      </c>
      <c r="H5494" s="552" t="s">
        <v>480</v>
      </c>
      <c r="I5494" s="553">
        <v>10</v>
      </c>
      <c r="J5494" s="362" t="s">
        <v>33</v>
      </c>
      <c r="K5494" s="558">
        <v>40000000</v>
      </c>
      <c r="L5494" s="554">
        <v>1</v>
      </c>
      <c r="M5494" s="555"/>
      <c r="N5494" s="556"/>
      <c r="O5494" s="166" t="s">
        <v>127</v>
      </c>
      <c r="P5494" s="166" t="s">
        <v>127</v>
      </c>
      <c r="Q5494" s="166" t="s">
        <v>5320</v>
      </c>
    </row>
    <row r="5495" spans="1:21" ht="20.100000000000001" customHeight="1" x14ac:dyDescent="0.2">
      <c r="A5495" s="152" t="s">
        <v>8252</v>
      </c>
      <c r="B5495" s="153" t="s">
        <v>8253</v>
      </c>
      <c r="C5495" s="153" t="s">
        <v>8266</v>
      </c>
      <c r="D5495" s="155" t="s">
        <v>8255</v>
      </c>
      <c r="E5495" s="557" t="s">
        <v>957</v>
      </c>
      <c r="F5495" s="353" t="s">
        <v>6407</v>
      </c>
      <c r="G5495" s="353">
        <v>93161500</v>
      </c>
      <c r="H5495" s="552" t="s">
        <v>6407</v>
      </c>
      <c r="I5495" s="553">
        <v>10</v>
      </c>
      <c r="J5495" s="362" t="s">
        <v>33</v>
      </c>
      <c r="K5495" s="558">
        <v>5000000</v>
      </c>
      <c r="L5495" s="554">
        <v>1</v>
      </c>
      <c r="M5495" s="555"/>
      <c r="N5495" s="556"/>
      <c r="O5495" s="166" t="s">
        <v>127</v>
      </c>
      <c r="P5495" s="166" t="s">
        <v>127</v>
      </c>
      <c r="Q5495" s="166" t="s">
        <v>5320</v>
      </c>
    </row>
    <row r="5496" spans="1:21" ht="20.100000000000001" customHeight="1" x14ac:dyDescent="0.2">
      <c r="A5496" s="152" t="s">
        <v>8252</v>
      </c>
      <c r="B5496" s="153" t="s">
        <v>8253</v>
      </c>
      <c r="C5496" s="153" t="s">
        <v>8266</v>
      </c>
      <c r="D5496" s="155" t="s">
        <v>8255</v>
      </c>
      <c r="E5496" s="557" t="s">
        <v>6409</v>
      </c>
      <c r="F5496" s="353" t="s">
        <v>962</v>
      </c>
      <c r="G5496" s="353">
        <v>93161500</v>
      </c>
      <c r="H5496" s="552" t="s">
        <v>962</v>
      </c>
      <c r="I5496" s="553">
        <v>10</v>
      </c>
      <c r="J5496" s="362" t="s">
        <v>33</v>
      </c>
      <c r="K5496" s="558">
        <v>16680000</v>
      </c>
      <c r="L5496" s="554">
        <v>1</v>
      </c>
      <c r="M5496" s="555"/>
      <c r="N5496" s="556"/>
      <c r="O5496" s="166" t="s">
        <v>127</v>
      </c>
      <c r="P5496" s="166" t="s">
        <v>127</v>
      </c>
      <c r="Q5496" s="166" t="s">
        <v>5320</v>
      </c>
    </row>
    <row r="5497" spans="1:21" ht="20.100000000000001" customHeight="1" x14ac:dyDescent="0.2">
      <c r="A5497" s="152" t="s">
        <v>8252</v>
      </c>
      <c r="B5497" s="153" t="s">
        <v>8253</v>
      </c>
      <c r="C5497" s="153" t="s">
        <v>356</v>
      </c>
      <c r="D5497" s="155" t="s">
        <v>8255</v>
      </c>
      <c r="E5497" s="557" t="s">
        <v>947</v>
      </c>
      <c r="F5497" s="353" t="s">
        <v>8271</v>
      </c>
      <c r="G5497" s="353">
        <v>90111500</v>
      </c>
      <c r="H5497" s="552" t="s">
        <v>8281</v>
      </c>
      <c r="I5497" s="553">
        <v>10</v>
      </c>
      <c r="J5497" s="362" t="s">
        <v>33</v>
      </c>
      <c r="K5497" s="558">
        <v>180000000</v>
      </c>
      <c r="L5497" s="554">
        <v>1</v>
      </c>
      <c r="M5497" s="555"/>
      <c r="N5497" s="556"/>
      <c r="O5497" s="166" t="s">
        <v>127</v>
      </c>
      <c r="P5497" s="166" t="s">
        <v>127</v>
      </c>
      <c r="Q5497" s="166" t="s">
        <v>5320</v>
      </c>
    </row>
    <row r="5498" spans="1:21" ht="63.75" x14ac:dyDescent="0.2">
      <c r="A5498" s="331" t="s">
        <v>8282</v>
      </c>
      <c r="B5498" s="169" t="s">
        <v>8283</v>
      </c>
      <c r="C5498" s="151" t="s">
        <v>3629</v>
      </c>
      <c r="D5498" s="164" t="s">
        <v>8284</v>
      </c>
      <c r="E5498" s="372" t="s">
        <v>3126</v>
      </c>
      <c r="F5498" s="166" t="s">
        <v>3127</v>
      </c>
      <c r="G5498" s="166">
        <v>40101902</v>
      </c>
      <c r="H5498" s="403" t="s">
        <v>8285</v>
      </c>
      <c r="I5498" s="331">
        <v>10</v>
      </c>
      <c r="J5498" s="403" t="s">
        <v>33</v>
      </c>
      <c r="K5498" s="148">
        <v>2100000</v>
      </c>
      <c r="L5498" s="149">
        <v>1</v>
      </c>
      <c r="M5498" s="169" t="s">
        <v>34</v>
      </c>
      <c r="N5498" s="372" t="s">
        <v>8286</v>
      </c>
      <c r="O5498" s="431" t="s">
        <v>127</v>
      </c>
      <c r="P5498" s="166" t="s">
        <v>68</v>
      </c>
      <c r="Q5498" s="166" t="s">
        <v>2961</v>
      </c>
    </row>
    <row r="5499" spans="1:21" ht="63.75" x14ac:dyDescent="0.2">
      <c r="A5499" s="331" t="s">
        <v>8282</v>
      </c>
      <c r="B5499" s="169" t="s">
        <v>8283</v>
      </c>
      <c r="C5499" s="151" t="s">
        <v>3629</v>
      </c>
      <c r="D5499" s="164" t="s">
        <v>8284</v>
      </c>
      <c r="E5499" s="372" t="s">
        <v>3126</v>
      </c>
      <c r="F5499" s="166" t="s">
        <v>3127</v>
      </c>
      <c r="G5499" s="166">
        <v>41112114</v>
      </c>
      <c r="H5499" s="403" t="s">
        <v>1965</v>
      </c>
      <c r="I5499" s="331">
        <v>10</v>
      </c>
      <c r="J5499" s="403" t="s">
        <v>33</v>
      </c>
      <c r="K5499" s="148">
        <v>600000</v>
      </c>
      <c r="L5499" s="149">
        <v>1</v>
      </c>
      <c r="M5499" s="169" t="s">
        <v>34</v>
      </c>
      <c r="N5499" s="372" t="s">
        <v>8286</v>
      </c>
      <c r="O5499" s="431" t="s">
        <v>127</v>
      </c>
      <c r="P5499" s="166" t="s">
        <v>68</v>
      </c>
      <c r="Q5499" s="166" t="s">
        <v>2961</v>
      </c>
    </row>
    <row r="5500" spans="1:21" ht="76.5" x14ac:dyDescent="0.2">
      <c r="A5500" s="331" t="s">
        <v>8282</v>
      </c>
      <c r="B5500" s="169" t="s">
        <v>8283</v>
      </c>
      <c r="C5500" s="151"/>
      <c r="D5500" s="164" t="s">
        <v>8284</v>
      </c>
      <c r="E5500" s="372" t="s">
        <v>3126</v>
      </c>
      <c r="F5500" s="166" t="s">
        <v>3127</v>
      </c>
      <c r="G5500" s="158"/>
      <c r="H5500" s="160" t="s">
        <v>8287</v>
      </c>
      <c r="I5500" s="152">
        <v>10</v>
      </c>
      <c r="J5500" s="160" t="s">
        <v>33</v>
      </c>
      <c r="K5500" s="142">
        <v>39800000</v>
      </c>
      <c r="L5500" s="143">
        <v>1</v>
      </c>
      <c r="M5500" s="153" t="s">
        <v>34</v>
      </c>
      <c r="N5500" s="369" t="s">
        <v>8288</v>
      </c>
      <c r="O5500" s="430"/>
      <c r="P5500" s="158"/>
      <c r="Q5500" s="158"/>
      <c r="U5500" s="58"/>
    </row>
    <row r="5501" spans="1:21" ht="38.25" x14ac:dyDescent="0.2">
      <c r="A5501" s="331" t="s">
        <v>8282</v>
      </c>
      <c r="B5501" s="169" t="s">
        <v>8283</v>
      </c>
      <c r="C5501" s="151" t="s">
        <v>971</v>
      </c>
      <c r="D5501" s="164" t="s">
        <v>8284</v>
      </c>
      <c r="E5501" s="372" t="s">
        <v>3296</v>
      </c>
      <c r="F5501" s="166" t="s">
        <v>8289</v>
      </c>
      <c r="G5501" s="166">
        <v>43231512</v>
      </c>
      <c r="H5501" s="403" t="s">
        <v>8290</v>
      </c>
      <c r="I5501" s="331">
        <v>10</v>
      </c>
      <c r="J5501" s="403" t="s">
        <v>33</v>
      </c>
      <c r="K5501" s="148">
        <v>25200000</v>
      </c>
      <c r="L5501" s="149">
        <v>18</v>
      </c>
      <c r="M5501" s="169" t="s">
        <v>34</v>
      </c>
      <c r="N5501" s="372" t="s">
        <v>8291</v>
      </c>
      <c r="O5501" s="431" t="s">
        <v>67</v>
      </c>
      <c r="P5501" s="166" t="s">
        <v>35</v>
      </c>
      <c r="Q5501" s="166" t="s">
        <v>2966</v>
      </c>
    </row>
    <row r="5502" spans="1:21" ht="63.75" x14ac:dyDescent="0.2">
      <c r="A5502" s="331" t="s">
        <v>8282</v>
      </c>
      <c r="B5502" s="169" t="s">
        <v>8283</v>
      </c>
      <c r="C5502" s="151" t="s">
        <v>992</v>
      </c>
      <c r="D5502" s="164" t="s">
        <v>8284</v>
      </c>
      <c r="E5502" s="372" t="s">
        <v>1101</v>
      </c>
      <c r="F5502" s="166" t="s">
        <v>189</v>
      </c>
      <c r="G5502" s="166">
        <v>55121715</v>
      </c>
      <c r="H5502" s="403" t="s">
        <v>8292</v>
      </c>
      <c r="I5502" s="331">
        <v>10</v>
      </c>
      <c r="J5502" s="403" t="s">
        <v>33</v>
      </c>
      <c r="K5502" s="148">
        <v>4800000</v>
      </c>
      <c r="L5502" s="149">
        <v>3</v>
      </c>
      <c r="M5502" s="169" t="s">
        <v>34</v>
      </c>
      <c r="N5502" s="372" t="s">
        <v>8293</v>
      </c>
      <c r="O5502" s="431" t="s">
        <v>67</v>
      </c>
      <c r="P5502" s="166" t="s">
        <v>35</v>
      </c>
      <c r="Q5502" s="166" t="s">
        <v>2961</v>
      </c>
    </row>
    <row r="5503" spans="1:21" ht="38.25" x14ac:dyDescent="0.2">
      <c r="A5503" s="331" t="s">
        <v>8282</v>
      </c>
      <c r="B5503" s="169" t="s">
        <v>8283</v>
      </c>
      <c r="C5503" s="151" t="s">
        <v>966</v>
      </c>
      <c r="D5503" s="164" t="s">
        <v>8284</v>
      </c>
      <c r="E5503" s="372" t="s">
        <v>2957</v>
      </c>
      <c r="F5503" s="166" t="s">
        <v>2958</v>
      </c>
      <c r="G5503" s="166">
        <v>44121701</v>
      </c>
      <c r="H5503" s="403" t="s">
        <v>8294</v>
      </c>
      <c r="I5503" s="331">
        <v>10</v>
      </c>
      <c r="J5503" s="403" t="s">
        <v>33</v>
      </c>
      <c r="K5503" s="148">
        <v>10000000</v>
      </c>
      <c r="L5503" s="149">
        <v>1</v>
      </c>
      <c r="M5503" s="169" t="s">
        <v>34</v>
      </c>
      <c r="N5503" s="372" t="s">
        <v>8295</v>
      </c>
      <c r="O5503" s="431" t="s">
        <v>68</v>
      </c>
      <c r="P5503" s="166" t="s">
        <v>67</v>
      </c>
      <c r="Q5503" s="166" t="s">
        <v>2966</v>
      </c>
    </row>
    <row r="5504" spans="1:21" ht="219" customHeight="1" x14ac:dyDescent="0.2">
      <c r="A5504" s="331" t="s">
        <v>8282</v>
      </c>
      <c r="B5504" s="169" t="s">
        <v>8283</v>
      </c>
      <c r="C5504" s="151" t="s">
        <v>992</v>
      </c>
      <c r="D5504" s="164" t="s">
        <v>8284</v>
      </c>
      <c r="E5504" s="372" t="s">
        <v>2963</v>
      </c>
      <c r="F5504" s="166" t="s">
        <v>2964</v>
      </c>
      <c r="G5504" s="166">
        <v>15101506</v>
      </c>
      <c r="H5504" s="403" t="s">
        <v>8296</v>
      </c>
      <c r="I5504" s="331">
        <v>10</v>
      </c>
      <c r="J5504" s="403" t="s">
        <v>230</v>
      </c>
      <c r="K5504" s="148">
        <v>174610000</v>
      </c>
      <c r="L5504" s="149">
        <v>1</v>
      </c>
      <c r="M5504" s="169" t="s">
        <v>268</v>
      </c>
      <c r="N5504" s="372" t="s">
        <v>8297</v>
      </c>
      <c r="O5504" s="431" t="s">
        <v>127</v>
      </c>
      <c r="P5504" s="166" t="s">
        <v>68</v>
      </c>
      <c r="Q5504" s="166" t="s">
        <v>6400</v>
      </c>
    </row>
    <row r="5505" spans="1:17" ht="63.75" x14ac:dyDescent="0.2">
      <c r="A5505" s="331" t="s">
        <v>8282</v>
      </c>
      <c r="B5505" s="169" t="s">
        <v>8283</v>
      </c>
      <c r="C5505" s="151" t="s">
        <v>966</v>
      </c>
      <c r="D5505" s="164" t="s">
        <v>8284</v>
      </c>
      <c r="E5505" s="372" t="s">
        <v>5968</v>
      </c>
      <c r="F5505" s="166" t="s">
        <v>8008</v>
      </c>
      <c r="G5505" s="166">
        <v>42172001</v>
      </c>
      <c r="H5505" s="403" t="s">
        <v>8298</v>
      </c>
      <c r="I5505" s="331">
        <v>10</v>
      </c>
      <c r="J5505" s="403" t="s">
        <v>33</v>
      </c>
      <c r="K5505" s="148">
        <v>785000</v>
      </c>
      <c r="L5505" s="149">
        <v>1</v>
      </c>
      <c r="M5505" s="169" t="s">
        <v>34</v>
      </c>
      <c r="N5505" s="372" t="s">
        <v>8299</v>
      </c>
      <c r="O5505" s="431" t="s">
        <v>67</v>
      </c>
      <c r="P5505" s="166" t="s">
        <v>35</v>
      </c>
      <c r="Q5505" s="166" t="s">
        <v>2961</v>
      </c>
    </row>
    <row r="5506" spans="1:17" ht="38.25" x14ac:dyDescent="0.2">
      <c r="A5506" s="331" t="s">
        <v>8282</v>
      </c>
      <c r="B5506" s="169" t="s">
        <v>8283</v>
      </c>
      <c r="C5506" s="151" t="s">
        <v>966</v>
      </c>
      <c r="D5506" s="164" t="s">
        <v>8284</v>
      </c>
      <c r="E5506" s="372" t="s">
        <v>5660</v>
      </c>
      <c r="F5506" s="166" t="s">
        <v>5661</v>
      </c>
      <c r="G5506" s="166">
        <v>60105704</v>
      </c>
      <c r="H5506" s="403" t="s">
        <v>8300</v>
      </c>
      <c r="I5506" s="331">
        <v>10</v>
      </c>
      <c r="J5506" s="403" t="s">
        <v>33</v>
      </c>
      <c r="K5506" s="148">
        <v>35000</v>
      </c>
      <c r="L5506" s="149">
        <v>1</v>
      </c>
      <c r="M5506" s="169" t="s">
        <v>34</v>
      </c>
      <c r="N5506" s="372" t="s">
        <v>8295</v>
      </c>
      <c r="O5506" s="431" t="s">
        <v>68</v>
      </c>
      <c r="P5506" s="166" t="s">
        <v>67</v>
      </c>
      <c r="Q5506" s="166" t="s">
        <v>2966</v>
      </c>
    </row>
    <row r="5507" spans="1:17" ht="38.25" x14ac:dyDescent="0.2">
      <c r="A5507" s="331" t="s">
        <v>8282</v>
      </c>
      <c r="B5507" s="169" t="s">
        <v>8283</v>
      </c>
      <c r="C5507" s="151" t="s">
        <v>966</v>
      </c>
      <c r="D5507" s="164" t="s">
        <v>8284</v>
      </c>
      <c r="E5507" s="372" t="s">
        <v>5660</v>
      </c>
      <c r="F5507" s="166" t="s">
        <v>5661</v>
      </c>
      <c r="G5507" s="166">
        <v>60105704</v>
      </c>
      <c r="H5507" s="403" t="s">
        <v>8301</v>
      </c>
      <c r="I5507" s="331">
        <v>10</v>
      </c>
      <c r="J5507" s="403" t="s">
        <v>33</v>
      </c>
      <c r="K5507" s="148">
        <v>35000</v>
      </c>
      <c r="L5507" s="149">
        <v>1</v>
      </c>
      <c r="M5507" s="169" t="s">
        <v>34</v>
      </c>
      <c r="N5507" s="372" t="s">
        <v>8295</v>
      </c>
      <c r="O5507" s="431" t="s">
        <v>68</v>
      </c>
      <c r="P5507" s="166" t="s">
        <v>67</v>
      </c>
      <c r="Q5507" s="166" t="s">
        <v>2966</v>
      </c>
    </row>
    <row r="5508" spans="1:17" ht="38.25" x14ac:dyDescent="0.2">
      <c r="A5508" s="331" t="s">
        <v>8282</v>
      </c>
      <c r="B5508" s="169" t="s">
        <v>8283</v>
      </c>
      <c r="C5508" s="151" t="s">
        <v>966</v>
      </c>
      <c r="D5508" s="164" t="s">
        <v>8284</v>
      </c>
      <c r="E5508" s="372" t="s">
        <v>5660</v>
      </c>
      <c r="F5508" s="166" t="s">
        <v>5661</v>
      </c>
      <c r="G5508" s="166">
        <v>12352310</v>
      </c>
      <c r="H5508" s="403" t="s">
        <v>8302</v>
      </c>
      <c r="I5508" s="331">
        <v>10</v>
      </c>
      <c r="J5508" s="403" t="s">
        <v>33</v>
      </c>
      <c r="K5508" s="148">
        <v>35000</v>
      </c>
      <c r="L5508" s="149">
        <v>1</v>
      </c>
      <c r="M5508" s="169" t="s">
        <v>34</v>
      </c>
      <c r="N5508" s="372" t="s">
        <v>8295</v>
      </c>
      <c r="O5508" s="431" t="s">
        <v>68</v>
      </c>
      <c r="P5508" s="166" t="s">
        <v>67</v>
      </c>
      <c r="Q5508" s="166" t="s">
        <v>2966</v>
      </c>
    </row>
    <row r="5509" spans="1:17" ht="38.25" x14ac:dyDescent="0.2">
      <c r="A5509" s="331" t="s">
        <v>8282</v>
      </c>
      <c r="B5509" s="169" t="s">
        <v>8283</v>
      </c>
      <c r="C5509" s="151" t="s">
        <v>966</v>
      </c>
      <c r="D5509" s="164" t="s">
        <v>8284</v>
      </c>
      <c r="E5509" s="372" t="s">
        <v>2973</v>
      </c>
      <c r="F5509" s="166" t="s">
        <v>2974</v>
      </c>
      <c r="G5509" s="166">
        <v>44121701</v>
      </c>
      <c r="H5509" s="403" t="s">
        <v>8303</v>
      </c>
      <c r="I5509" s="331">
        <v>10</v>
      </c>
      <c r="J5509" s="403" t="s">
        <v>33</v>
      </c>
      <c r="K5509" s="148">
        <v>550000</v>
      </c>
      <c r="L5509" s="149">
        <v>780</v>
      </c>
      <c r="M5509" s="169" t="s">
        <v>34</v>
      </c>
      <c r="N5509" s="372" t="s">
        <v>8295</v>
      </c>
      <c r="O5509" s="431" t="s">
        <v>68</v>
      </c>
      <c r="P5509" s="166" t="s">
        <v>67</v>
      </c>
      <c r="Q5509" s="166" t="s">
        <v>2966</v>
      </c>
    </row>
    <row r="5510" spans="1:17" ht="63.75" x14ac:dyDescent="0.2">
      <c r="A5510" s="331" t="s">
        <v>8282</v>
      </c>
      <c r="B5510" s="169" t="s">
        <v>8283</v>
      </c>
      <c r="C5510" s="151" t="s">
        <v>966</v>
      </c>
      <c r="D5510" s="164" t="s">
        <v>8284</v>
      </c>
      <c r="E5510" s="372" t="s">
        <v>2973</v>
      </c>
      <c r="F5510" s="166" t="s">
        <v>2974</v>
      </c>
      <c r="G5510" s="166">
        <v>44121708</v>
      </c>
      <c r="H5510" s="403" t="s">
        <v>8304</v>
      </c>
      <c r="I5510" s="331">
        <v>10</v>
      </c>
      <c r="J5510" s="403" t="s">
        <v>33</v>
      </c>
      <c r="K5510" s="148">
        <v>120000</v>
      </c>
      <c r="L5510" s="149">
        <v>100</v>
      </c>
      <c r="M5510" s="169" t="s">
        <v>34</v>
      </c>
      <c r="N5510" s="372" t="s">
        <v>8295</v>
      </c>
      <c r="O5510" s="431" t="s">
        <v>68</v>
      </c>
      <c r="P5510" s="166" t="s">
        <v>67</v>
      </c>
      <c r="Q5510" s="166" t="s">
        <v>2966</v>
      </c>
    </row>
    <row r="5511" spans="1:17" ht="38.25" x14ac:dyDescent="0.2">
      <c r="A5511" s="331" t="s">
        <v>8282</v>
      </c>
      <c r="B5511" s="169" t="s">
        <v>8283</v>
      </c>
      <c r="C5511" s="151" t="s">
        <v>966</v>
      </c>
      <c r="D5511" s="164" t="s">
        <v>8284</v>
      </c>
      <c r="E5511" s="372" t="s">
        <v>2973</v>
      </c>
      <c r="F5511" s="166" t="s">
        <v>2974</v>
      </c>
      <c r="G5511" s="166">
        <v>44121708</v>
      </c>
      <c r="H5511" s="403" t="s">
        <v>8305</v>
      </c>
      <c r="I5511" s="331">
        <v>10</v>
      </c>
      <c r="J5511" s="403" t="s">
        <v>33</v>
      </c>
      <c r="K5511" s="148">
        <v>140000</v>
      </c>
      <c r="L5511" s="149">
        <v>8</v>
      </c>
      <c r="M5511" s="169" t="s">
        <v>34</v>
      </c>
      <c r="N5511" s="372" t="s">
        <v>8295</v>
      </c>
      <c r="O5511" s="431" t="s">
        <v>68</v>
      </c>
      <c r="P5511" s="166" t="s">
        <v>67</v>
      </c>
      <c r="Q5511" s="166" t="s">
        <v>2966</v>
      </c>
    </row>
    <row r="5512" spans="1:17" ht="38.25" x14ac:dyDescent="0.2">
      <c r="A5512" s="331" t="s">
        <v>8282</v>
      </c>
      <c r="B5512" s="169" t="s">
        <v>8283</v>
      </c>
      <c r="C5512" s="151" t="s">
        <v>966</v>
      </c>
      <c r="D5512" s="164" t="s">
        <v>8284</v>
      </c>
      <c r="E5512" s="372" t="s">
        <v>2973</v>
      </c>
      <c r="F5512" s="166" t="s">
        <v>2974</v>
      </c>
      <c r="G5512" s="166">
        <v>46151705</v>
      </c>
      <c r="H5512" s="403" t="s">
        <v>8306</v>
      </c>
      <c r="I5512" s="331">
        <v>10</v>
      </c>
      <c r="J5512" s="403" t="s">
        <v>33</v>
      </c>
      <c r="K5512" s="148">
        <v>70000</v>
      </c>
      <c r="L5512" s="149">
        <v>20</v>
      </c>
      <c r="M5512" s="169" t="s">
        <v>34</v>
      </c>
      <c r="N5512" s="372" t="s">
        <v>8295</v>
      </c>
      <c r="O5512" s="431" t="s">
        <v>68</v>
      </c>
      <c r="P5512" s="166" t="s">
        <v>67</v>
      </c>
      <c r="Q5512" s="166" t="s">
        <v>2966</v>
      </c>
    </row>
    <row r="5513" spans="1:17" ht="38.25" x14ac:dyDescent="0.2">
      <c r="A5513" s="331" t="s">
        <v>8282</v>
      </c>
      <c r="B5513" s="169" t="s">
        <v>8283</v>
      </c>
      <c r="C5513" s="151" t="s">
        <v>966</v>
      </c>
      <c r="D5513" s="164" t="s">
        <v>8284</v>
      </c>
      <c r="E5513" s="372" t="s">
        <v>2973</v>
      </c>
      <c r="F5513" s="166" t="s">
        <v>2974</v>
      </c>
      <c r="G5513" s="166">
        <v>44121708</v>
      </c>
      <c r="H5513" s="403" t="s">
        <v>8307</v>
      </c>
      <c r="I5513" s="331">
        <v>10</v>
      </c>
      <c r="J5513" s="403" t="s">
        <v>33</v>
      </c>
      <c r="K5513" s="148">
        <v>55000</v>
      </c>
      <c r="L5513" s="149">
        <v>10</v>
      </c>
      <c r="M5513" s="169" t="s">
        <v>34</v>
      </c>
      <c r="N5513" s="372" t="s">
        <v>8295</v>
      </c>
      <c r="O5513" s="431" t="s">
        <v>68</v>
      </c>
      <c r="P5513" s="166" t="s">
        <v>67</v>
      </c>
      <c r="Q5513" s="166" t="s">
        <v>2966</v>
      </c>
    </row>
    <row r="5514" spans="1:17" ht="38.25" x14ac:dyDescent="0.2">
      <c r="A5514" s="331" t="s">
        <v>8282</v>
      </c>
      <c r="B5514" s="169" t="s">
        <v>8283</v>
      </c>
      <c r="C5514" s="151" t="s">
        <v>966</v>
      </c>
      <c r="D5514" s="164" t="s">
        <v>8284</v>
      </c>
      <c r="E5514" s="372" t="s">
        <v>2973</v>
      </c>
      <c r="F5514" s="166" t="s">
        <v>2974</v>
      </c>
      <c r="G5514" s="166">
        <v>44102402</v>
      </c>
      <c r="H5514" s="403" t="s">
        <v>8308</v>
      </c>
      <c r="I5514" s="331">
        <v>10</v>
      </c>
      <c r="J5514" s="403" t="s">
        <v>33</v>
      </c>
      <c r="K5514" s="148">
        <v>230000</v>
      </c>
      <c r="L5514" s="149">
        <v>20</v>
      </c>
      <c r="M5514" s="169" t="s">
        <v>34</v>
      </c>
      <c r="N5514" s="372" t="s">
        <v>8295</v>
      </c>
      <c r="O5514" s="431" t="s">
        <v>68</v>
      </c>
      <c r="P5514" s="166" t="s">
        <v>67</v>
      </c>
      <c r="Q5514" s="166" t="s">
        <v>2966</v>
      </c>
    </row>
    <row r="5515" spans="1:17" ht="38.25" x14ac:dyDescent="0.2">
      <c r="A5515" s="331" t="s">
        <v>8282</v>
      </c>
      <c r="B5515" s="169" t="s">
        <v>8283</v>
      </c>
      <c r="C5515" s="151" t="s">
        <v>966</v>
      </c>
      <c r="D5515" s="164" t="s">
        <v>8284</v>
      </c>
      <c r="E5515" s="372" t="s">
        <v>2973</v>
      </c>
      <c r="F5515" s="166" t="s">
        <v>2974</v>
      </c>
      <c r="G5515" s="166">
        <v>44121905</v>
      </c>
      <c r="H5515" s="403" t="s">
        <v>8309</v>
      </c>
      <c r="I5515" s="331">
        <v>10</v>
      </c>
      <c r="J5515" s="403" t="s">
        <v>33</v>
      </c>
      <c r="K5515" s="148">
        <v>125000</v>
      </c>
      <c r="L5515" s="149">
        <v>25</v>
      </c>
      <c r="M5515" s="169" t="s">
        <v>34</v>
      </c>
      <c r="N5515" s="372" t="s">
        <v>8295</v>
      </c>
      <c r="O5515" s="431" t="s">
        <v>68</v>
      </c>
      <c r="P5515" s="166" t="s">
        <v>67</v>
      </c>
      <c r="Q5515" s="166" t="s">
        <v>2966</v>
      </c>
    </row>
    <row r="5516" spans="1:17" ht="38.25" x14ac:dyDescent="0.2">
      <c r="A5516" s="331" t="s">
        <v>8282</v>
      </c>
      <c r="B5516" s="169" t="s">
        <v>8283</v>
      </c>
      <c r="C5516" s="151" t="s">
        <v>966</v>
      </c>
      <c r="D5516" s="164" t="s">
        <v>8284</v>
      </c>
      <c r="E5516" s="372" t="s">
        <v>2973</v>
      </c>
      <c r="F5516" s="166" t="s">
        <v>2974</v>
      </c>
      <c r="G5516" s="166">
        <v>44121905</v>
      </c>
      <c r="H5516" s="403" t="s">
        <v>8310</v>
      </c>
      <c r="I5516" s="331">
        <v>10</v>
      </c>
      <c r="J5516" s="403" t="s">
        <v>33</v>
      </c>
      <c r="K5516" s="148">
        <v>60000</v>
      </c>
      <c r="L5516" s="149">
        <v>25</v>
      </c>
      <c r="M5516" s="169" t="s">
        <v>34</v>
      </c>
      <c r="N5516" s="372" t="s">
        <v>8295</v>
      </c>
      <c r="O5516" s="431" t="s">
        <v>68</v>
      </c>
      <c r="P5516" s="166" t="s">
        <v>67</v>
      </c>
      <c r="Q5516" s="166" t="s">
        <v>2966</v>
      </c>
    </row>
    <row r="5517" spans="1:17" ht="38.25" x14ac:dyDescent="0.2">
      <c r="A5517" s="331" t="s">
        <v>8282</v>
      </c>
      <c r="B5517" s="169" t="s">
        <v>8283</v>
      </c>
      <c r="C5517" s="151" t="s">
        <v>971</v>
      </c>
      <c r="D5517" s="164" t="s">
        <v>8284</v>
      </c>
      <c r="E5517" s="372" t="s">
        <v>8311</v>
      </c>
      <c r="F5517" s="166" t="s">
        <v>89</v>
      </c>
      <c r="G5517" s="166">
        <v>20121445</v>
      </c>
      <c r="H5517" s="403" t="s">
        <v>8312</v>
      </c>
      <c r="I5517" s="331">
        <v>10</v>
      </c>
      <c r="J5517" s="403" t="s">
        <v>33</v>
      </c>
      <c r="K5517" s="148">
        <v>5000000</v>
      </c>
      <c r="L5517" s="149">
        <v>1</v>
      </c>
      <c r="M5517" s="169" t="s">
        <v>34</v>
      </c>
      <c r="N5517" s="372" t="s">
        <v>8313</v>
      </c>
      <c r="O5517" s="431"/>
      <c r="P5517" s="166"/>
      <c r="Q5517" s="166"/>
    </row>
    <row r="5518" spans="1:17" ht="38.25" x14ac:dyDescent="0.2">
      <c r="A5518" s="331" t="s">
        <v>8282</v>
      </c>
      <c r="B5518" s="169" t="s">
        <v>8283</v>
      </c>
      <c r="C5518" s="151" t="s">
        <v>971</v>
      </c>
      <c r="D5518" s="164" t="s">
        <v>8284</v>
      </c>
      <c r="E5518" s="372" t="s">
        <v>8311</v>
      </c>
      <c r="F5518" s="166" t="s">
        <v>89</v>
      </c>
      <c r="G5518" s="166"/>
      <c r="H5518" s="403" t="s">
        <v>8314</v>
      </c>
      <c r="I5518" s="331">
        <v>10</v>
      </c>
      <c r="J5518" s="403" t="s">
        <v>33</v>
      </c>
      <c r="K5518" s="148">
        <v>16000000</v>
      </c>
      <c r="L5518" s="149">
        <v>1</v>
      </c>
      <c r="M5518" s="169" t="s">
        <v>34</v>
      </c>
      <c r="N5518" s="372" t="s">
        <v>8315</v>
      </c>
      <c r="O5518" s="431" t="s">
        <v>36</v>
      </c>
      <c r="P5518" s="166" t="s">
        <v>79</v>
      </c>
      <c r="Q5518" s="166" t="s">
        <v>6400</v>
      </c>
    </row>
    <row r="5519" spans="1:17" ht="51" x14ac:dyDescent="0.2">
      <c r="A5519" s="331" t="s">
        <v>8282</v>
      </c>
      <c r="B5519" s="169" t="s">
        <v>8283</v>
      </c>
      <c r="C5519" s="151" t="s">
        <v>966</v>
      </c>
      <c r="D5519" s="164" t="s">
        <v>8284</v>
      </c>
      <c r="E5519" s="372" t="s">
        <v>2980</v>
      </c>
      <c r="F5519" s="166" t="s">
        <v>2981</v>
      </c>
      <c r="G5519" s="166">
        <v>90101800</v>
      </c>
      <c r="H5519" s="403" t="s">
        <v>8316</v>
      </c>
      <c r="I5519" s="331">
        <v>10</v>
      </c>
      <c r="J5519" s="403" t="s">
        <v>33</v>
      </c>
      <c r="K5519" s="148">
        <v>25000000</v>
      </c>
      <c r="L5519" s="149">
        <v>1</v>
      </c>
      <c r="M5519" s="169" t="s">
        <v>268</v>
      </c>
      <c r="N5519" s="372" t="s">
        <v>8317</v>
      </c>
      <c r="O5519" s="431" t="s">
        <v>127</v>
      </c>
      <c r="P5519" s="166" t="s">
        <v>68</v>
      </c>
      <c r="Q5519" s="166" t="s">
        <v>6400</v>
      </c>
    </row>
    <row r="5520" spans="1:17" ht="89.25" x14ac:dyDescent="0.2">
      <c r="A5520" s="331" t="s">
        <v>8282</v>
      </c>
      <c r="B5520" s="169" t="s">
        <v>8283</v>
      </c>
      <c r="C5520" s="151" t="s">
        <v>966</v>
      </c>
      <c r="D5520" s="164" t="s">
        <v>8284</v>
      </c>
      <c r="E5520" s="372" t="s">
        <v>855</v>
      </c>
      <c r="F5520" s="166" t="s">
        <v>360</v>
      </c>
      <c r="G5520" s="166">
        <v>80141800</v>
      </c>
      <c r="H5520" s="403" t="s">
        <v>8318</v>
      </c>
      <c r="I5520" s="331">
        <v>10</v>
      </c>
      <c r="J5520" s="403" t="s">
        <v>230</v>
      </c>
      <c r="K5520" s="148">
        <v>1200000</v>
      </c>
      <c r="L5520" s="149">
        <v>1</v>
      </c>
      <c r="M5520" s="169" t="s">
        <v>268</v>
      </c>
      <c r="N5520" s="372" t="s">
        <v>8319</v>
      </c>
      <c r="O5520" s="431" t="s">
        <v>127</v>
      </c>
      <c r="P5520" s="166" t="s">
        <v>68</v>
      </c>
      <c r="Q5520" s="166" t="s">
        <v>6400</v>
      </c>
    </row>
    <row r="5521" spans="1:17" ht="38.25" x14ac:dyDescent="0.2">
      <c r="A5521" s="331" t="s">
        <v>8282</v>
      </c>
      <c r="B5521" s="169" t="s">
        <v>8283</v>
      </c>
      <c r="C5521" s="151" t="s">
        <v>966</v>
      </c>
      <c r="D5521" s="164" t="s">
        <v>8284</v>
      </c>
      <c r="E5521" s="372" t="s">
        <v>3007</v>
      </c>
      <c r="F5521" s="166" t="s">
        <v>3008</v>
      </c>
      <c r="G5521" s="166">
        <v>76111501</v>
      </c>
      <c r="H5521" s="403" t="s">
        <v>8320</v>
      </c>
      <c r="I5521" s="331">
        <v>10</v>
      </c>
      <c r="J5521" s="403" t="s">
        <v>230</v>
      </c>
      <c r="K5521" s="148">
        <v>100000000</v>
      </c>
      <c r="L5521" s="149">
        <v>1</v>
      </c>
      <c r="M5521" s="169" t="s">
        <v>268</v>
      </c>
      <c r="N5521" s="372" t="s">
        <v>8321</v>
      </c>
      <c r="O5521" s="431" t="s">
        <v>127</v>
      </c>
      <c r="P5521" s="166" t="s">
        <v>68</v>
      </c>
      <c r="Q5521" s="166" t="s">
        <v>6400</v>
      </c>
    </row>
    <row r="5522" spans="1:17" ht="38.25" x14ac:dyDescent="0.2">
      <c r="A5522" s="331" t="s">
        <v>8282</v>
      </c>
      <c r="B5522" s="169" t="s">
        <v>8283</v>
      </c>
      <c r="C5522" s="151" t="s">
        <v>971</v>
      </c>
      <c r="D5522" s="164" t="s">
        <v>8284</v>
      </c>
      <c r="E5522" s="372" t="s">
        <v>3084</v>
      </c>
      <c r="F5522" s="166" t="s">
        <v>6517</v>
      </c>
      <c r="G5522" s="166">
        <v>46171622</v>
      </c>
      <c r="H5522" s="403" t="s">
        <v>8322</v>
      </c>
      <c r="I5522" s="331">
        <v>10</v>
      </c>
      <c r="J5522" s="403" t="s">
        <v>33</v>
      </c>
      <c r="K5522" s="148">
        <v>6000000</v>
      </c>
      <c r="L5522" s="149">
        <v>1</v>
      </c>
      <c r="M5522" s="169" t="s">
        <v>268</v>
      </c>
      <c r="N5522" s="372" t="s">
        <v>8323</v>
      </c>
      <c r="O5522" s="431" t="s">
        <v>67</v>
      </c>
      <c r="P5522" s="166" t="s">
        <v>35</v>
      </c>
      <c r="Q5522" s="166" t="s">
        <v>6400</v>
      </c>
    </row>
    <row r="5523" spans="1:17" ht="51" x14ac:dyDescent="0.2">
      <c r="A5523" s="331" t="s">
        <v>8282</v>
      </c>
      <c r="B5523" s="169" t="s">
        <v>8283</v>
      </c>
      <c r="C5523" s="151" t="s">
        <v>3629</v>
      </c>
      <c r="D5523" s="164" t="s">
        <v>8284</v>
      </c>
      <c r="E5523" s="372" t="s">
        <v>3031</v>
      </c>
      <c r="F5523" s="166" t="s">
        <v>3032</v>
      </c>
      <c r="G5523" s="166">
        <v>20121445</v>
      </c>
      <c r="H5523" s="403" t="s">
        <v>8324</v>
      </c>
      <c r="I5523" s="331">
        <v>10</v>
      </c>
      <c r="J5523" s="403" t="s">
        <v>33</v>
      </c>
      <c r="K5523" s="148">
        <v>20000000</v>
      </c>
      <c r="L5523" s="149">
        <v>1</v>
      </c>
      <c r="M5523" s="169" t="s">
        <v>268</v>
      </c>
      <c r="N5523" s="372" t="s">
        <v>8325</v>
      </c>
      <c r="O5523" s="431" t="s">
        <v>67</v>
      </c>
      <c r="P5523" s="166" t="s">
        <v>35</v>
      </c>
      <c r="Q5523" s="166" t="s">
        <v>6400</v>
      </c>
    </row>
    <row r="5524" spans="1:17" ht="38.25" x14ac:dyDescent="0.2">
      <c r="A5524" s="331" t="s">
        <v>8282</v>
      </c>
      <c r="B5524" s="169" t="s">
        <v>8283</v>
      </c>
      <c r="C5524" s="151" t="s">
        <v>1039</v>
      </c>
      <c r="D5524" s="164" t="s">
        <v>8284</v>
      </c>
      <c r="E5524" s="372" t="s">
        <v>3031</v>
      </c>
      <c r="F5524" s="166" t="s">
        <v>3032</v>
      </c>
      <c r="G5524" s="166">
        <v>20121445</v>
      </c>
      <c r="H5524" s="403" t="s">
        <v>8326</v>
      </c>
      <c r="I5524" s="331">
        <v>10</v>
      </c>
      <c r="J5524" s="403" t="s">
        <v>33</v>
      </c>
      <c r="K5524" s="148">
        <v>14000000</v>
      </c>
      <c r="L5524" s="149">
        <v>1</v>
      </c>
      <c r="M5524" s="169" t="s">
        <v>268</v>
      </c>
      <c r="N5524" s="372" t="s">
        <v>8327</v>
      </c>
      <c r="O5524" s="431" t="s">
        <v>36</v>
      </c>
      <c r="P5524" s="166" t="s">
        <v>79</v>
      </c>
      <c r="Q5524" s="166" t="s">
        <v>6400</v>
      </c>
    </row>
    <row r="5525" spans="1:17" ht="51" x14ac:dyDescent="0.2">
      <c r="A5525" s="331" t="s">
        <v>8282</v>
      </c>
      <c r="B5525" s="169" t="s">
        <v>8283</v>
      </c>
      <c r="C5525" s="151" t="s">
        <v>3629</v>
      </c>
      <c r="D5525" s="164" t="s">
        <v>8284</v>
      </c>
      <c r="E5525" s="372" t="s">
        <v>3031</v>
      </c>
      <c r="F5525" s="166" t="s">
        <v>3032</v>
      </c>
      <c r="G5525" s="166">
        <v>20121445</v>
      </c>
      <c r="H5525" s="403" t="s">
        <v>8328</v>
      </c>
      <c r="I5525" s="331">
        <v>10</v>
      </c>
      <c r="J5525" s="403" t="s">
        <v>33</v>
      </c>
      <c r="K5525" s="148">
        <v>1500000</v>
      </c>
      <c r="L5525" s="149">
        <v>3</v>
      </c>
      <c r="M5525" s="169" t="s">
        <v>268</v>
      </c>
      <c r="N5525" s="372" t="s">
        <v>8329</v>
      </c>
      <c r="O5525" s="431" t="s">
        <v>67</v>
      </c>
      <c r="P5525" s="166" t="s">
        <v>35</v>
      </c>
      <c r="Q5525" s="166" t="s">
        <v>6400</v>
      </c>
    </row>
    <row r="5526" spans="1:17" ht="51" x14ac:dyDescent="0.2">
      <c r="A5526" s="331" t="s">
        <v>8282</v>
      </c>
      <c r="B5526" s="169" t="s">
        <v>8283</v>
      </c>
      <c r="C5526" s="151" t="s">
        <v>1039</v>
      </c>
      <c r="D5526" s="164" t="s">
        <v>8284</v>
      </c>
      <c r="E5526" s="372" t="s">
        <v>3031</v>
      </c>
      <c r="F5526" s="166" t="s">
        <v>3032</v>
      </c>
      <c r="G5526" s="166">
        <v>41112114</v>
      </c>
      <c r="H5526" s="403" t="s">
        <v>8330</v>
      </c>
      <c r="I5526" s="331">
        <v>10</v>
      </c>
      <c r="J5526" s="403" t="s">
        <v>33</v>
      </c>
      <c r="K5526" s="148">
        <v>3000000</v>
      </c>
      <c r="L5526" s="149">
        <v>2</v>
      </c>
      <c r="M5526" s="169" t="s">
        <v>268</v>
      </c>
      <c r="N5526" s="372" t="s">
        <v>8329</v>
      </c>
      <c r="O5526" s="431" t="s">
        <v>67</v>
      </c>
      <c r="P5526" s="166" t="s">
        <v>35</v>
      </c>
      <c r="Q5526" s="166" t="s">
        <v>6400</v>
      </c>
    </row>
    <row r="5527" spans="1:17" ht="51" x14ac:dyDescent="0.2">
      <c r="A5527" s="331" t="s">
        <v>8282</v>
      </c>
      <c r="B5527" s="169" t="s">
        <v>8283</v>
      </c>
      <c r="C5527" s="151" t="s">
        <v>1039</v>
      </c>
      <c r="D5527" s="164" t="s">
        <v>8284</v>
      </c>
      <c r="E5527" s="372" t="s">
        <v>3031</v>
      </c>
      <c r="F5527" s="166" t="s">
        <v>3032</v>
      </c>
      <c r="G5527" s="166">
        <v>40101902</v>
      </c>
      <c r="H5527" s="403" t="s">
        <v>8331</v>
      </c>
      <c r="I5527" s="331">
        <v>10</v>
      </c>
      <c r="J5527" s="403" t="s">
        <v>33</v>
      </c>
      <c r="K5527" s="148">
        <v>2000000</v>
      </c>
      <c r="L5527" s="149">
        <v>2</v>
      </c>
      <c r="M5527" s="169" t="s">
        <v>268</v>
      </c>
      <c r="N5527" s="372" t="s">
        <v>8329</v>
      </c>
      <c r="O5527" s="431" t="s">
        <v>67</v>
      </c>
      <c r="P5527" s="166" t="s">
        <v>35</v>
      </c>
      <c r="Q5527" s="166" t="s">
        <v>6400</v>
      </c>
    </row>
    <row r="5528" spans="1:17" ht="76.5" x14ac:dyDescent="0.2">
      <c r="A5528" s="331" t="s">
        <v>8282</v>
      </c>
      <c r="B5528" s="169" t="s">
        <v>8283</v>
      </c>
      <c r="C5528" s="151" t="s">
        <v>966</v>
      </c>
      <c r="D5528" s="164" t="s">
        <v>8284</v>
      </c>
      <c r="E5528" s="372" t="s">
        <v>3031</v>
      </c>
      <c r="F5528" s="166" t="s">
        <v>3032</v>
      </c>
      <c r="G5528" s="166">
        <v>72101511</v>
      </c>
      <c r="H5528" s="403" t="s">
        <v>8332</v>
      </c>
      <c r="I5528" s="331">
        <v>10</v>
      </c>
      <c r="J5528" s="403" t="s">
        <v>33</v>
      </c>
      <c r="K5528" s="148">
        <v>16000000</v>
      </c>
      <c r="L5528" s="149">
        <v>1</v>
      </c>
      <c r="M5528" s="169" t="s">
        <v>268</v>
      </c>
      <c r="N5528" s="372" t="s">
        <v>8333</v>
      </c>
      <c r="O5528" s="431" t="s">
        <v>67</v>
      </c>
      <c r="P5528" s="166" t="s">
        <v>35</v>
      </c>
      <c r="Q5528" s="166" t="s">
        <v>6400</v>
      </c>
    </row>
    <row r="5529" spans="1:17" ht="51" x14ac:dyDescent="0.2">
      <c r="A5529" s="331" t="s">
        <v>8282</v>
      </c>
      <c r="B5529" s="169" t="s">
        <v>8283</v>
      </c>
      <c r="C5529" s="151" t="s">
        <v>966</v>
      </c>
      <c r="D5529" s="164" t="s">
        <v>8284</v>
      </c>
      <c r="E5529" s="372" t="s">
        <v>3045</v>
      </c>
      <c r="F5529" s="166" t="s">
        <v>3046</v>
      </c>
      <c r="G5529" s="166">
        <v>72101516</v>
      </c>
      <c r="H5529" s="403" t="s">
        <v>8334</v>
      </c>
      <c r="I5529" s="331">
        <v>10</v>
      </c>
      <c r="J5529" s="403" t="s">
        <v>33</v>
      </c>
      <c r="K5529" s="148">
        <v>100000</v>
      </c>
      <c r="L5529" s="149">
        <v>1</v>
      </c>
      <c r="M5529" s="169" t="s">
        <v>268</v>
      </c>
      <c r="N5529" s="372" t="s">
        <v>8335</v>
      </c>
      <c r="O5529" s="431" t="s">
        <v>80</v>
      </c>
      <c r="P5529" s="166" t="s">
        <v>901</v>
      </c>
      <c r="Q5529" s="166" t="s">
        <v>6400</v>
      </c>
    </row>
    <row r="5530" spans="1:17" ht="51" x14ac:dyDescent="0.2">
      <c r="A5530" s="331" t="s">
        <v>8282</v>
      </c>
      <c r="B5530" s="169" t="s">
        <v>8283</v>
      </c>
      <c r="C5530" s="151" t="s">
        <v>966</v>
      </c>
      <c r="D5530" s="164" t="s">
        <v>8284</v>
      </c>
      <c r="E5530" s="372" t="s">
        <v>3045</v>
      </c>
      <c r="F5530" s="166" t="s">
        <v>3046</v>
      </c>
      <c r="G5530" s="166">
        <v>72101516</v>
      </c>
      <c r="H5530" s="403" t="s">
        <v>8336</v>
      </c>
      <c r="I5530" s="331">
        <v>10</v>
      </c>
      <c r="J5530" s="403" t="s">
        <v>33</v>
      </c>
      <c r="K5530" s="148">
        <v>90000</v>
      </c>
      <c r="L5530" s="149">
        <v>1</v>
      </c>
      <c r="M5530" s="169" t="s">
        <v>268</v>
      </c>
      <c r="N5530" s="372" t="s">
        <v>8335</v>
      </c>
      <c r="O5530" s="431" t="s">
        <v>80</v>
      </c>
      <c r="P5530" s="166" t="s">
        <v>901</v>
      </c>
      <c r="Q5530" s="166" t="s">
        <v>6400</v>
      </c>
    </row>
    <row r="5531" spans="1:17" ht="51" x14ac:dyDescent="0.2">
      <c r="A5531" s="331" t="s">
        <v>8282</v>
      </c>
      <c r="B5531" s="169" t="s">
        <v>8283</v>
      </c>
      <c r="C5531" s="151" t="s">
        <v>966</v>
      </c>
      <c r="D5531" s="164" t="s">
        <v>8284</v>
      </c>
      <c r="E5531" s="372" t="s">
        <v>3045</v>
      </c>
      <c r="F5531" s="166" t="s">
        <v>3046</v>
      </c>
      <c r="G5531" s="166">
        <v>72101516</v>
      </c>
      <c r="H5531" s="403" t="s">
        <v>8337</v>
      </c>
      <c r="I5531" s="331">
        <v>10</v>
      </c>
      <c r="J5531" s="403" t="s">
        <v>33</v>
      </c>
      <c r="K5531" s="148">
        <v>70000</v>
      </c>
      <c r="L5531" s="149">
        <v>1</v>
      </c>
      <c r="M5531" s="169" t="s">
        <v>268</v>
      </c>
      <c r="N5531" s="372" t="s">
        <v>8335</v>
      </c>
      <c r="O5531" s="431" t="s">
        <v>80</v>
      </c>
      <c r="P5531" s="166" t="s">
        <v>901</v>
      </c>
      <c r="Q5531" s="166" t="s">
        <v>6400</v>
      </c>
    </row>
    <row r="5532" spans="1:17" ht="51" x14ac:dyDescent="0.2">
      <c r="A5532" s="331" t="s">
        <v>8282</v>
      </c>
      <c r="B5532" s="169" t="s">
        <v>8283</v>
      </c>
      <c r="C5532" s="151" t="s">
        <v>966</v>
      </c>
      <c r="D5532" s="164" t="s">
        <v>8284</v>
      </c>
      <c r="E5532" s="372" t="s">
        <v>3045</v>
      </c>
      <c r="F5532" s="166" t="s">
        <v>3046</v>
      </c>
      <c r="G5532" s="166">
        <v>72101516</v>
      </c>
      <c r="H5532" s="403" t="s">
        <v>8338</v>
      </c>
      <c r="I5532" s="331">
        <v>10</v>
      </c>
      <c r="J5532" s="403" t="s">
        <v>33</v>
      </c>
      <c r="K5532" s="148">
        <v>120000</v>
      </c>
      <c r="L5532" s="149">
        <v>1</v>
      </c>
      <c r="M5532" s="169" t="s">
        <v>268</v>
      </c>
      <c r="N5532" s="372" t="s">
        <v>8335</v>
      </c>
      <c r="O5532" s="431" t="s">
        <v>80</v>
      </c>
      <c r="P5532" s="166" t="s">
        <v>901</v>
      </c>
      <c r="Q5532" s="166" t="s">
        <v>6400</v>
      </c>
    </row>
    <row r="5533" spans="1:17" ht="51" x14ac:dyDescent="0.2">
      <c r="A5533" s="331" t="s">
        <v>8282</v>
      </c>
      <c r="B5533" s="169" t="s">
        <v>8283</v>
      </c>
      <c r="C5533" s="151" t="s">
        <v>966</v>
      </c>
      <c r="D5533" s="164" t="s">
        <v>8284</v>
      </c>
      <c r="E5533" s="372" t="s">
        <v>3045</v>
      </c>
      <c r="F5533" s="166" t="s">
        <v>3046</v>
      </c>
      <c r="G5533" s="166">
        <v>72101516</v>
      </c>
      <c r="H5533" s="403" t="s">
        <v>8339</v>
      </c>
      <c r="I5533" s="331">
        <v>10</v>
      </c>
      <c r="J5533" s="403" t="s">
        <v>33</v>
      </c>
      <c r="K5533" s="148">
        <v>500000</v>
      </c>
      <c r="L5533" s="149">
        <v>1</v>
      </c>
      <c r="M5533" s="169" t="s">
        <v>268</v>
      </c>
      <c r="N5533" s="372" t="s">
        <v>8335</v>
      </c>
      <c r="O5533" s="431" t="s">
        <v>80</v>
      </c>
      <c r="P5533" s="166" t="s">
        <v>901</v>
      </c>
      <c r="Q5533" s="166" t="s">
        <v>6400</v>
      </c>
    </row>
    <row r="5534" spans="1:17" ht="51" x14ac:dyDescent="0.2">
      <c r="A5534" s="331" t="s">
        <v>8282</v>
      </c>
      <c r="B5534" s="169" t="s">
        <v>8283</v>
      </c>
      <c r="C5534" s="151" t="s">
        <v>966</v>
      </c>
      <c r="D5534" s="164" t="s">
        <v>8284</v>
      </c>
      <c r="E5534" s="372" t="s">
        <v>3045</v>
      </c>
      <c r="F5534" s="166" t="s">
        <v>3046</v>
      </c>
      <c r="G5534" s="166">
        <v>72101516</v>
      </c>
      <c r="H5534" s="403" t="s">
        <v>8340</v>
      </c>
      <c r="I5534" s="331">
        <v>10</v>
      </c>
      <c r="J5534" s="403" t="s">
        <v>33</v>
      </c>
      <c r="K5534" s="148">
        <v>800000</v>
      </c>
      <c r="L5534" s="149">
        <v>1</v>
      </c>
      <c r="M5534" s="169" t="s">
        <v>268</v>
      </c>
      <c r="N5534" s="372" t="s">
        <v>8335</v>
      </c>
      <c r="O5534" s="431" t="s">
        <v>80</v>
      </c>
      <c r="P5534" s="166" t="s">
        <v>901</v>
      </c>
      <c r="Q5534" s="166" t="s">
        <v>6400</v>
      </c>
    </row>
    <row r="5535" spans="1:17" ht="102" x14ac:dyDescent="0.2">
      <c r="A5535" s="331" t="s">
        <v>8282</v>
      </c>
      <c r="B5535" s="169" t="s">
        <v>8283</v>
      </c>
      <c r="C5535" s="151" t="s">
        <v>966</v>
      </c>
      <c r="D5535" s="164" t="s">
        <v>8284</v>
      </c>
      <c r="E5535" s="372" t="s">
        <v>3016</v>
      </c>
      <c r="F5535" s="166" t="s">
        <v>1603</v>
      </c>
      <c r="G5535" s="166">
        <v>25191700</v>
      </c>
      <c r="H5535" s="403" t="s">
        <v>8341</v>
      </c>
      <c r="I5535" s="331">
        <v>10</v>
      </c>
      <c r="J5535" s="403" t="s">
        <v>230</v>
      </c>
      <c r="K5535" s="148">
        <v>158000000</v>
      </c>
      <c r="L5535" s="149">
        <v>1</v>
      </c>
      <c r="M5535" s="169" t="s">
        <v>268</v>
      </c>
      <c r="N5535" s="372" t="s">
        <v>8342</v>
      </c>
      <c r="O5535" s="431" t="s">
        <v>127</v>
      </c>
      <c r="P5535" s="166" t="s">
        <v>68</v>
      </c>
      <c r="Q5535" s="166" t="s">
        <v>6400</v>
      </c>
    </row>
    <row r="5536" spans="1:17" ht="63.75" x14ac:dyDescent="0.2">
      <c r="A5536" s="331" t="s">
        <v>8282</v>
      </c>
      <c r="B5536" s="169" t="s">
        <v>8283</v>
      </c>
      <c r="C5536" s="151" t="s">
        <v>6790</v>
      </c>
      <c r="D5536" s="164" t="s">
        <v>8284</v>
      </c>
      <c r="E5536" s="372" t="s">
        <v>3031</v>
      </c>
      <c r="F5536" s="166" t="s">
        <v>3032</v>
      </c>
      <c r="G5536" s="166">
        <v>72151800</v>
      </c>
      <c r="H5536" s="403" t="s">
        <v>8343</v>
      </c>
      <c r="I5536" s="331">
        <v>10</v>
      </c>
      <c r="J5536" s="403" t="s">
        <v>33</v>
      </c>
      <c r="K5536" s="148">
        <v>1000000</v>
      </c>
      <c r="L5536" s="149">
        <v>1</v>
      </c>
      <c r="M5536" s="169" t="s">
        <v>268</v>
      </c>
      <c r="N5536" s="372" t="s">
        <v>8344</v>
      </c>
      <c r="O5536" s="431" t="s">
        <v>67</v>
      </c>
      <c r="P5536" s="166" t="s">
        <v>35</v>
      </c>
      <c r="Q5536" s="166" t="s">
        <v>6400</v>
      </c>
    </row>
    <row r="5537" spans="1:21" ht="76.5" x14ac:dyDescent="0.2">
      <c r="A5537" s="331" t="s">
        <v>8282</v>
      </c>
      <c r="B5537" s="169" t="s">
        <v>8283</v>
      </c>
      <c r="C5537" s="151" t="s">
        <v>6790</v>
      </c>
      <c r="D5537" s="164" t="s">
        <v>8284</v>
      </c>
      <c r="E5537" s="372" t="s">
        <v>3031</v>
      </c>
      <c r="F5537" s="166" t="s">
        <v>3032</v>
      </c>
      <c r="G5537" s="166">
        <v>49141503</v>
      </c>
      <c r="H5537" s="403" t="s">
        <v>8345</v>
      </c>
      <c r="I5537" s="331">
        <v>10</v>
      </c>
      <c r="J5537" s="403" t="s">
        <v>33</v>
      </c>
      <c r="K5537" s="148">
        <v>2200000</v>
      </c>
      <c r="L5537" s="149">
        <v>1</v>
      </c>
      <c r="M5537" s="169" t="s">
        <v>268</v>
      </c>
      <c r="N5537" s="372" t="s">
        <v>8346</v>
      </c>
      <c r="O5537" s="431" t="s">
        <v>67</v>
      </c>
      <c r="P5537" s="166" t="s">
        <v>35</v>
      </c>
      <c r="Q5537" s="166" t="s">
        <v>6400</v>
      </c>
    </row>
    <row r="5538" spans="1:21" ht="76.5" x14ac:dyDescent="0.2">
      <c r="A5538" s="331" t="s">
        <v>8282</v>
      </c>
      <c r="B5538" s="169" t="s">
        <v>8283</v>
      </c>
      <c r="C5538" s="151" t="s">
        <v>3629</v>
      </c>
      <c r="D5538" s="164" t="s">
        <v>8284</v>
      </c>
      <c r="E5538" s="372" t="s">
        <v>3031</v>
      </c>
      <c r="F5538" s="166" t="s">
        <v>3032</v>
      </c>
      <c r="G5538" s="166">
        <v>72101509</v>
      </c>
      <c r="H5538" s="403" t="s">
        <v>8347</v>
      </c>
      <c r="I5538" s="331">
        <v>10</v>
      </c>
      <c r="J5538" s="403" t="s">
        <v>33</v>
      </c>
      <c r="K5538" s="148">
        <v>2000000</v>
      </c>
      <c r="L5538" s="149">
        <v>1</v>
      </c>
      <c r="M5538" s="169" t="s">
        <v>268</v>
      </c>
      <c r="N5538" s="372" t="s">
        <v>8348</v>
      </c>
      <c r="O5538" s="431" t="s">
        <v>67</v>
      </c>
      <c r="P5538" s="166" t="s">
        <v>35</v>
      </c>
      <c r="Q5538" s="166" t="s">
        <v>6400</v>
      </c>
    </row>
    <row r="5539" spans="1:21" ht="127.5" x14ac:dyDescent="0.2">
      <c r="A5539" s="331" t="s">
        <v>8282</v>
      </c>
      <c r="B5539" s="169" t="s">
        <v>8283</v>
      </c>
      <c r="C5539" s="151" t="s">
        <v>3629</v>
      </c>
      <c r="D5539" s="164" t="s">
        <v>8284</v>
      </c>
      <c r="E5539" s="372" t="s">
        <v>3031</v>
      </c>
      <c r="F5539" s="166" t="s">
        <v>3032</v>
      </c>
      <c r="G5539" s="166">
        <v>60104827</v>
      </c>
      <c r="H5539" s="403" t="s">
        <v>8349</v>
      </c>
      <c r="I5539" s="331">
        <v>10</v>
      </c>
      <c r="J5539" s="403" t="s">
        <v>33</v>
      </c>
      <c r="K5539" s="148">
        <v>3170000</v>
      </c>
      <c r="L5539" s="149">
        <v>4</v>
      </c>
      <c r="M5539" s="169" t="s">
        <v>268</v>
      </c>
      <c r="N5539" s="372" t="s">
        <v>8350</v>
      </c>
      <c r="O5539" s="431" t="s">
        <v>67</v>
      </c>
      <c r="P5539" s="166" t="s">
        <v>35</v>
      </c>
      <c r="Q5539" s="166" t="s">
        <v>6400</v>
      </c>
    </row>
    <row r="5540" spans="1:21" ht="89.25" x14ac:dyDescent="0.2">
      <c r="A5540" s="331" t="s">
        <v>8282</v>
      </c>
      <c r="B5540" s="169" t="s">
        <v>8283</v>
      </c>
      <c r="C5540" s="151" t="s">
        <v>3629</v>
      </c>
      <c r="D5540" s="164" t="s">
        <v>8284</v>
      </c>
      <c r="E5540" s="372" t="s">
        <v>3031</v>
      </c>
      <c r="F5540" s="166" t="s">
        <v>3032</v>
      </c>
      <c r="G5540" s="166">
        <v>72154066</v>
      </c>
      <c r="H5540" s="403" t="s">
        <v>8351</v>
      </c>
      <c r="I5540" s="331">
        <v>10</v>
      </c>
      <c r="J5540" s="403" t="s">
        <v>33</v>
      </c>
      <c r="K5540" s="148">
        <v>2000000</v>
      </c>
      <c r="L5540" s="149">
        <v>1</v>
      </c>
      <c r="M5540" s="169" t="s">
        <v>268</v>
      </c>
      <c r="N5540" s="372" t="s">
        <v>8352</v>
      </c>
      <c r="O5540" s="431" t="s">
        <v>67</v>
      </c>
      <c r="P5540" s="166" t="s">
        <v>35</v>
      </c>
      <c r="Q5540" s="166" t="s">
        <v>6400</v>
      </c>
    </row>
    <row r="5541" spans="1:21" ht="38.25" x14ac:dyDescent="0.2">
      <c r="A5541" s="331" t="s">
        <v>8282</v>
      </c>
      <c r="B5541" s="169" t="s">
        <v>8283</v>
      </c>
      <c r="C5541" s="151" t="s">
        <v>971</v>
      </c>
      <c r="D5541" s="164" t="s">
        <v>8284</v>
      </c>
      <c r="E5541" s="372" t="s">
        <v>3049</v>
      </c>
      <c r="F5541" s="166" t="s">
        <v>3050</v>
      </c>
      <c r="G5541" s="166">
        <v>73151904</v>
      </c>
      <c r="H5541" s="403" t="s">
        <v>8353</v>
      </c>
      <c r="I5541" s="331">
        <v>10</v>
      </c>
      <c r="J5541" s="403" t="s">
        <v>230</v>
      </c>
      <c r="K5541" s="148">
        <v>70000000</v>
      </c>
      <c r="L5541" s="149">
        <v>1</v>
      </c>
      <c r="M5541" s="169" t="s">
        <v>268</v>
      </c>
      <c r="N5541" s="372" t="s">
        <v>8353</v>
      </c>
      <c r="O5541" s="431" t="s">
        <v>127</v>
      </c>
      <c r="P5541" s="166" t="s">
        <v>68</v>
      </c>
      <c r="Q5541" s="166" t="s">
        <v>6400</v>
      </c>
    </row>
    <row r="5542" spans="1:21" ht="51" x14ac:dyDescent="0.2">
      <c r="A5542" s="331" t="s">
        <v>8282</v>
      </c>
      <c r="B5542" s="169" t="s">
        <v>8283</v>
      </c>
      <c r="C5542" s="151" t="s">
        <v>992</v>
      </c>
      <c r="D5542" s="164" t="s">
        <v>8284</v>
      </c>
      <c r="E5542" s="372" t="s">
        <v>947</v>
      </c>
      <c r="F5542" s="166" t="s">
        <v>406</v>
      </c>
      <c r="G5542" s="166">
        <v>80131504</v>
      </c>
      <c r="H5542" s="403" t="s">
        <v>8354</v>
      </c>
      <c r="I5542" s="331">
        <v>10</v>
      </c>
      <c r="J5542" s="403" t="s">
        <v>33</v>
      </c>
      <c r="K5542" s="148">
        <v>45000000</v>
      </c>
      <c r="L5542" s="149">
        <v>1</v>
      </c>
      <c r="M5542" s="169" t="s">
        <v>268</v>
      </c>
      <c r="N5542" s="372" t="s">
        <v>8355</v>
      </c>
      <c r="O5542" s="431" t="s">
        <v>127</v>
      </c>
      <c r="P5542" s="166" t="s">
        <v>68</v>
      </c>
      <c r="Q5542" s="166" t="s">
        <v>6400</v>
      </c>
    </row>
    <row r="5543" spans="1:21" ht="25.5" x14ac:dyDescent="0.2">
      <c r="A5543" s="331" t="s">
        <v>8356</v>
      </c>
      <c r="B5543" s="169" t="s">
        <v>8357</v>
      </c>
      <c r="C5543" s="151" t="s">
        <v>992</v>
      </c>
      <c r="D5543" s="164" t="s">
        <v>8358</v>
      </c>
      <c r="E5543" s="372" t="s">
        <v>942</v>
      </c>
      <c r="F5543" s="166" t="s">
        <v>1045</v>
      </c>
      <c r="G5543" s="166">
        <v>93141506</v>
      </c>
      <c r="H5543" s="403" t="s">
        <v>8359</v>
      </c>
      <c r="I5543" s="331">
        <v>16</v>
      </c>
      <c r="J5543" s="403"/>
      <c r="K5543" s="148">
        <v>26000000</v>
      </c>
      <c r="L5543" s="149"/>
      <c r="M5543" s="169"/>
      <c r="N5543" s="372"/>
      <c r="O5543" s="431"/>
      <c r="P5543" s="166"/>
      <c r="Q5543" s="166"/>
    </row>
    <row r="5544" spans="1:21" s="117" customFormat="1" ht="38.25" x14ac:dyDescent="0.2">
      <c r="A5544" s="136" t="s">
        <v>3883</v>
      </c>
      <c r="B5544" s="137" t="s">
        <v>3883</v>
      </c>
      <c r="C5544" s="154" t="s">
        <v>8360</v>
      </c>
      <c r="D5544" s="155" t="s">
        <v>8361</v>
      </c>
      <c r="E5544" s="139" t="s">
        <v>754</v>
      </c>
      <c r="F5544" s="138" t="s">
        <v>83</v>
      </c>
      <c r="G5544" s="138">
        <v>24102208</v>
      </c>
      <c r="H5544" s="141" t="s">
        <v>8362</v>
      </c>
      <c r="I5544" s="136">
        <v>10</v>
      </c>
      <c r="J5544" s="141" t="s">
        <v>33</v>
      </c>
      <c r="K5544" s="171">
        <v>100000</v>
      </c>
      <c r="L5544" s="172" t="s">
        <v>3244</v>
      </c>
      <c r="M5544" s="137"/>
      <c r="N5544" s="139" t="s">
        <v>8363</v>
      </c>
      <c r="O5544" s="173" t="s">
        <v>80</v>
      </c>
      <c r="P5544" s="138" t="s">
        <v>901</v>
      </c>
      <c r="Q5544" s="138" t="s">
        <v>464</v>
      </c>
      <c r="U5544" s="118"/>
    </row>
    <row r="5545" spans="1:21" s="117" customFormat="1" ht="25.5" x14ac:dyDescent="0.2">
      <c r="A5545" s="136" t="s">
        <v>3883</v>
      </c>
      <c r="B5545" s="137" t="s">
        <v>3883</v>
      </c>
      <c r="C5545" s="154" t="s">
        <v>50</v>
      </c>
      <c r="D5545" s="155" t="s">
        <v>3931</v>
      </c>
      <c r="E5545" s="139" t="s">
        <v>754</v>
      </c>
      <c r="F5545" s="138" t="s">
        <v>83</v>
      </c>
      <c r="G5545" s="138">
        <v>40101702</v>
      </c>
      <c r="H5545" s="141" t="s">
        <v>8364</v>
      </c>
      <c r="I5545" s="136">
        <v>10</v>
      </c>
      <c r="J5545" s="141" t="s">
        <v>33</v>
      </c>
      <c r="K5545" s="171">
        <v>10500000</v>
      </c>
      <c r="L5545" s="172" t="s">
        <v>3244</v>
      </c>
      <c r="M5545" s="137"/>
      <c r="N5545" s="139" t="s">
        <v>8363</v>
      </c>
      <c r="O5545" s="173" t="s">
        <v>35</v>
      </c>
      <c r="P5545" s="138" t="s">
        <v>36</v>
      </c>
      <c r="Q5545" s="138" t="s">
        <v>464</v>
      </c>
    </row>
    <row r="5546" spans="1:21" s="117" customFormat="1" ht="25.5" x14ac:dyDescent="0.2">
      <c r="A5546" s="136" t="s">
        <v>3883</v>
      </c>
      <c r="B5546" s="137" t="s">
        <v>3883</v>
      </c>
      <c r="C5546" s="154" t="s">
        <v>4034</v>
      </c>
      <c r="D5546" s="155" t="s">
        <v>8365</v>
      </c>
      <c r="E5546" s="139" t="s">
        <v>754</v>
      </c>
      <c r="F5546" s="138" t="s">
        <v>83</v>
      </c>
      <c r="G5546" s="138">
        <v>39111611</v>
      </c>
      <c r="H5546" s="141" t="s">
        <v>8366</v>
      </c>
      <c r="I5546" s="136">
        <v>10</v>
      </c>
      <c r="J5546" s="141" t="s">
        <v>33</v>
      </c>
      <c r="K5546" s="171">
        <v>6000000</v>
      </c>
      <c r="L5546" s="172" t="s">
        <v>3244</v>
      </c>
      <c r="M5546" s="137"/>
      <c r="N5546" s="139" t="s">
        <v>8363</v>
      </c>
      <c r="O5546" s="173" t="s">
        <v>35</v>
      </c>
      <c r="P5546" s="138" t="s">
        <v>36</v>
      </c>
      <c r="Q5546" s="138" t="s">
        <v>464</v>
      </c>
    </row>
    <row r="5547" spans="1:21" s="117" customFormat="1" ht="25.5" x14ac:dyDescent="0.2">
      <c r="A5547" s="136" t="s">
        <v>3883</v>
      </c>
      <c r="B5547" s="137" t="s">
        <v>3883</v>
      </c>
      <c r="C5547" s="154" t="s">
        <v>4034</v>
      </c>
      <c r="D5547" s="155" t="s">
        <v>8365</v>
      </c>
      <c r="E5547" s="139" t="s">
        <v>754</v>
      </c>
      <c r="F5547" s="138" t="s">
        <v>83</v>
      </c>
      <c r="G5547" s="138">
        <v>52161533</v>
      </c>
      <c r="H5547" s="141" t="s">
        <v>8367</v>
      </c>
      <c r="I5547" s="136">
        <v>10</v>
      </c>
      <c r="J5547" s="141" t="s">
        <v>33</v>
      </c>
      <c r="K5547" s="171">
        <v>500000</v>
      </c>
      <c r="L5547" s="172" t="s">
        <v>3244</v>
      </c>
      <c r="M5547" s="137"/>
      <c r="N5547" s="139" t="s">
        <v>8363</v>
      </c>
      <c r="O5547" s="173" t="s">
        <v>35</v>
      </c>
      <c r="P5547" s="138" t="s">
        <v>36</v>
      </c>
      <c r="Q5547" s="138" t="s">
        <v>464</v>
      </c>
    </row>
    <row r="5548" spans="1:21" s="117" customFormat="1" ht="38.25" x14ac:dyDescent="0.2">
      <c r="A5548" s="136" t="s">
        <v>3883</v>
      </c>
      <c r="B5548" s="137" t="s">
        <v>3883</v>
      </c>
      <c r="C5548" s="154" t="s">
        <v>27</v>
      </c>
      <c r="D5548" s="155" t="s">
        <v>8361</v>
      </c>
      <c r="E5548" s="139" t="s">
        <v>754</v>
      </c>
      <c r="F5548" s="138" t="s">
        <v>83</v>
      </c>
      <c r="G5548" s="138">
        <v>52141600</v>
      </c>
      <c r="H5548" s="141" t="s">
        <v>8368</v>
      </c>
      <c r="I5548" s="136">
        <v>10</v>
      </c>
      <c r="J5548" s="141" t="s">
        <v>33</v>
      </c>
      <c r="K5548" s="171">
        <v>3580000</v>
      </c>
      <c r="L5548" s="172" t="s">
        <v>3244</v>
      </c>
      <c r="M5548" s="137"/>
      <c r="N5548" s="139" t="s">
        <v>8363</v>
      </c>
      <c r="O5548" s="173" t="s">
        <v>80</v>
      </c>
      <c r="P5548" s="138" t="s">
        <v>901</v>
      </c>
      <c r="Q5548" s="138" t="s">
        <v>464</v>
      </c>
    </row>
    <row r="5549" spans="1:21" s="117" customFormat="1" ht="38.25" x14ac:dyDescent="0.2">
      <c r="A5549" s="136" t="s">
        <v>3883</v>
      </c>
      <c r="B5549" s="137" t="s">
        <v>3883</v>
      </c>
      <c r="C5549" s="154" t="s">
        <v>787</v>
      </c>
      <c r="D5549" s="155" t="s">
        <v>8361</v>
      </c>
      <c r="E5549" s="139" t="s">
        <v>1065</v>
      </c>
      <c r="F5549" s="138" t="s">
        <v>5694</v>
      </c>
      <c r="G5549" s="138">
        <v>27112006</v>
      </c>
      <c r="H5549" s="141" t="s">
        <v>8369</v>
      </c>
      <c r="I5549" s="136">
        <v>10</v>
      </c>
      <c r="J5549" s="141" t="s">
        <v>33</v>
      </c>
      <c r="K5549" s="171">
        <v>4000000</v>
      </c>
      <c r="L5549" s="172" t="s">
        <v>3244</v>
      </c>
      <c r="M5549" s="137"/>
      <c r="N5549" s="139" t="s">
        <v>8363</v>
      </c>
      <c r="O5549" s="173" t="s">
        <v>80</v>
      </c>
      <c r="P5549" s="138" t="s">
        <v>901</v>
      </c>
      <c r="Q5549" s="138" t="s">
        <v>464</v>
      </c>
    </row>
    <row r="5550" spans="1:21" s="117" customFormat="1" ht="38.25" x14ac:dyDescent="0.2">
      <c r="A5550" s="136" t="s">
        <v>3883</v>
      </c>
      <c r="B5550" s="137" t="s">
        <v>3883</v>
      </c>
      <c r="C5550" s="154" t="s">
        <v>787</v>
      </c>
      <c r="D5550" s="155" t="s">
        <v>8361</v>
      </c>
      <c r="E5550" s="139" t="s">
        <v>1065</v>
      </c>
      <c r="F5550" s="138" t="s">
        <v>5694</v>
      </c>
      <c r="G5550" s="138">
        <v>21101701</v>
      </c>
      <c r="H5550" s="141" t="s">
        <v>8370</v>
      </c>
      <c r="I5550" s="136">
        <v>10</v>
      </c>
      <c r="J5550" s="141" t="s">
        <v>33</v>
      </c>
      <c r="K5550" s="171">
        <v>2500000</v>
      </c>
      <c r="L5550" s="172" t="s">
        <v>3244</v>
      </c>
      <c r="M5550" s="137"/>
      <c r="N5550" s="139" t="s">
        <v>8363</v>
      </c>
      <c r="O5550" s="173" t="s">
        <v>80</v>
      </c>
      <c r="P5550" s="138" t="s">
        <v>901</v>
      </c>
      <c r="Q5550" s="138" t="s">
        <v>464</v>
      </c>
    </row>
    <row r="5551" spans="1:21" s="117" customFormat="1" ht="38.25" x14ac:dyDescent="0.2">
      <c r="A5551" s="136" t="s">
        <v>3883</v>
      </c>
      <c r="B5551" s="137" t="s">
        <v>3883</v>
      </c>
      <c r="C5551" s="154" t="s">
        <v>787</v>
      </c>
      <c r="D5551" s="155" t="s">
        <v>8371</v>
      </c>
      <c r="E5551" s="139" t="s">
        <v>1065</v>
      </c>
      <c r="F5551" s="138" t="s">
        <v>8372</v>
      </c>
      <c r="G5551" s="138">
        <v>52141501</v>
      </c>
      <c r="H5551" s="141" t="s">
        <v>8373</v>
      </c>
      <c r="I5551" s="136">
        <v>10</v>
      </c>
      <c r="J5551" s="141" t="s">
        <v>33</v>
      </c>
      <c r="K5551" s="171">
        <v>1100000</v>
      </c>
      <c r="L5551" s="172" t="s">
        <v>3244</v>
      </c>
      <c r="M5551" s="137"/>
      <c r="N5551" s="139" t="s">
        <v>8363</v>
      </c>
      <c r="O5551" s="173" t="s">
        <v>901</v>
      </c>
      <c r="P5551" s="138" t="s">
        <v>1239</v>
      </c>
      <c r="Q5551" s="138" t="s">
        <v>464</v>
      </c>
    </row>
    <row r="5552" spans="1:21" s="117" customFormat="1" ht="25.5" x14ac:dyDescent="0.2">
      <c r="A5552" s="136" t="s">
        <v>3883</v>
      </c>
      <c r="B5552" s="137" t="s">
        <v>3883</v>
      </c>
      <c r="C5552" s="154" t="s">
        <v>50</v>
      </c>
      <c r="D5552" s="155" t="s">
        <v>3931</v>
      </c>
      <c r="E5552" s="139" t="s">
        <v>7483</v>
      </c>
      <c r="F5552" s="138" t="s">
        <v>87</v>
      </c>
      <c r="G5552" s="138">
        <v>39121004</v>
      </c>
      <c r="H5552" s="141" t="s">
        <v>8374</v>
      </c>
      <c r="I5552" s="136">
        <v>10</v>
      </c>
      <c r="J5552" s="141" t="s">
        <v>33</v>
      </c>
      <c r="K5552" s="171">
        <v>35000000</v>
      </c>
      <c r="L5552" s="172" t="s">
        <v>3244</v>
      </c>
      <c r="M5552" s="137"/>
      <c r="N5552" s="139" t="s">
        <v>8363</v>
      </c>
      <c r="O5552" s="173" t="s">
        <v>35</v>
      </c>
      <c r="P5552" s="138" t="s">
        <v>36</v>
      </c>
      <c r="Q5552" s="138" t="s">
        <v>464</v>
      </c>
    </row>
    <row r="5553" spans="1:17" s="117" customFormat="1" ht="38.25" x14ac:dyDescent="0.2">
      <c r="A5553" s="136" t="s">
        <v>3883</v>
      </c>
      <c r="B5553" s="137" t="s">
        <v>3883</v>
      </c>
      <c r="C5553" s="154" t="s">
        <v>4034</v>
      </c>
      <c r="D5553" s="155" t="s">
        <v>8375</v>
      </c>
      <c r="E5553" s="139" t="s">
        <v>4912</v>
      </c>
      <c r="F5553" s="138" t="s">
        <v>89</v>
      </c>
      <c r="G5553" s="138">
        <v>43232111</v>
      </c>
      <c r="H5553" s="141" t="s">
        <v>8376</v>
      </c>
      <c r="I5553" s="136">
        <v>10</v>
      </c>
      <c r="J5553" s="141" t="s">
        <v>33</v>
      </c>
      <c r="K5553" s="171">
        <v>2000000</v>
      </c>
      <c r="L5553" s="172" t="s">
        <v>3244</v>
      </c>
      <c r="M5553" s="137"/>
      <c r="N5553" s="139" t="s">
        <v>8363</v>
      </c>
      <c r="O5553" s="173" t="s">
        <v>35</v>
      </c>
      <c r="P5553" s="138" t="s">
        <v>36</v>
      </c>
      <c r="Q5553" s="138" t="s">
        <v>464</v>
      </c>
    </row>
    <row r="5554" spans="1:17" s="117" customFormat="1" ht="25.5" x14ac:dyDescent="0.2">
      <c r="A5554" s="136" t="s">
        <v>3883</v>
      </c>
      <c r="B5554" s="137" t="s">
        <v>3883</v>
      </c>
      <c r="C5554" s="154" t="s">
        <v>50</v>
      </c>
      <c r="D5554" s="155" t="s">
        <v>8377</v>
      </c>
      <c r="E5554" s="139" t="s">
        <v>4912</v>
      </c>
      <c r="F5554" s="138" t="s">
        <v>89</v>
      </c>
      <c r="G5554" s="138">
        <v>52161505</v>
      </c>
      <c r="H5554" s="141" t="s">
        <v>8378</v>
      </c>
      <c r="I5554" s="136">
        <v>10</v>
      </c>
      <c r="J5554" s="141" t="s">
        <v>33</v>
      </c>
      <c r="K5554" s="171">
        <v>9000000</v>
      </c>
      <c r="L5554" s="172" t="s">
        <v>3244</v>
      </c>
      <c r="M5554" s="137"/>
      <c r="N5554" s="139" t="s">
        <v>8363</v>
      </c>
      <c r="O5554" s="173" t="s">
        <v>80</v>
      </c>
      <c r="P5554" s="138" t="s">
        <v>901</v>
      </c>
      <c r="Q5554" s="138" t="s">
        <v>662</v>
      </c>
    </row>
    <row r="5555" spans="1:17" s="117" customFormat="1" ht="38.25" x14ac:dyDescent="0.2">
      <c r="A5555" s="136" t="s">
        <v>3883</v>
      </c>
      <c r="B5555" s="137" t="s">
        <v>3883</v>
      </c>
      <c r="C5555" s="154" t="s">
        <v>50</v>
      </c>
      <c r="D5555" s="155" t="s">
        <v>8377</v>
      </c>
      <c r="E5555" s="139" t="s">
        <v>4912</v>
      </c>
      <c r="F5555" s="138" t="s">
        <v>89</v>
      </c>
      <c r="G5555" s="138">
        <v>43191600</v>
      </c>
      <c r="H5555" s="141" t="s">
        <v>8379</v>
      </c>
      <c r="I5555" s="136">
        <v>10</v>
      </c>
      <c r="J5555" s="141" t="s">
        <v>33</v>
      </c>
      <c r="K5555" s="171">
        <v>60000000</v>
      </c>
      <c r="L5555" s="172" t="s">
        <v>3244</v>
      </c>
      <c r="M5555" s="137"/>
      <c r="N5555" s="139" t="s">
        <v>8363</v>
      </c>
      <c r="O5555" s="173" t="s">
        <v>35</v>
      </c>
      <c r="P5555" s="138" t="s">
        <v>36</v>
      </c>
      <c r="Q5555" s="138" t="s">
        <v>3942</v>
      </c>
    </row>
    <row r="5556" spans="1:17" s="117" customFormat="1" ht="25.5" x14ac:dyDescent="0.2">
      <c r="A5556" s="136" t="s">
        <v>3883</v>
      </c>
      <c r="B5556" s="137" t="s">
        <v>3883</v>
      </c>
      <c r="C5556" s="154" t="s">
        <v>50</v>
      </c>
      <c r="D5556" s="155" t="s">
        <v>8377</v>
      </c>
      <c r="E5556" s="139" t="s">
        <v>4912</v>
      </c>
      <c r="F5556" s="138" t="s">
        <v>89</v>
      </c>
      <c r="G5556" s="138">
        <v>52161520</v>
      </c>
      <c r="H5556" s="141" t="s">
        <v>8380</v>
      </c>
      <c r="I5556" s="136">
        <v>10</v>
      </c>
      <c r="J5556" s="141" t="s">
        <v>33</v>
      </c>
      <c r="K5556" s="171">
        <v>4980000</v>
      </c>
      <c r="L5556" s="172" t="s">
        <v>3244</v>
      </c>
      <c r="M5556" s="137"/>
      <c r="N5556" s="139" t="s">
        <v>8363</v>
      </c>
      <c r="O5556" s="173" t="s">
        <v>36</v>
      </c>
      <c r="P5556" s="138" t="s">
        <v>79</v>
      </c>
      <c r="Q5556" s="138" t="s">
        <v>464</v>
      </c>
    </row>
    <row r="5557" spans="1:17" s="117" customFormat="1" ht="51" x14ac:dyDescent="0.2">
      <c r="A5557" s="136" t="s">
        <v>3883</v>
      </c>
      <c r="B5557" s="137" t="s">
        <v>3883</v>
      </c>
      <c r="C5557" s="154" t="s">
        <v>2012</v>
      </c>
      <c r="D5557" s="155" t="s">
        <v>8381</v>
      </c>
      <c r="E5557" s="139" t="s">
        <v>4912</v>
      </c>
      <c r="F5557" s="138" t="s">
        <v>89</v>
      </c>
      <c r="G5557" s="138">
        <v>43202001</v>
      </c>
      <c r="H5557" s="141" t="s">
        <v>8382</v>
      </c>
      <c r="I5557" s="136">
        <v>10</v>
      </c>
      <c r="J5557" s="141" t="s">
        <v>33</v>
      </c>
      <c r="K5557" s="171">
        <v>1550000</v>
      </c>
      <c r="L5557" s="172" t="s">
        <v>3244</v>
      </c>
      <c r="M5557" s="137"/>
      <c r="N5557" s="139" t="s">
        <v>8363</v>
      </c>
      <c r="O5557" s="173" t="s">
        <v>68</v>
      </c>
      <c r="P5557" s="138" t="s">
        <v>67</v>
      </c>
      <c r="Q5557" s="138" t="s">
        <v>3942</v>
      </c>
    </row>
    <row r="5558" spans="1:17" s="117" customFormat="1" ht="38.25" x14ac:dyDescent="0.2">
      <c r="A5558" s="136" t="s">
        <v>3883</v>
      </c>
      <c r="B5558" s="137" t="s">
        <v>3883</v>
      </c>
      <c r="C5558" s="154" t="s">
        <v>50</v>
      </c>
      <c r="D5558" s="155" t="s">
        <v>8377</v>
      </c>
      <c r="E5558" s="139" t="s">
        <v>4912</v>
      </c>
      <c r="F5558" s="138" t="s">
        <v>89</v>
      </c>
      <c r="G5558" s="138">
        <v>45111723</v>
      </c>
      <c r="H5558" s="141" t="s">
        <v>8383</v>
      </c>
      <c r="I5558" s="136">
        <v>10</v>
      </c>
      <c r="J5558" s="141" t="s">
        <v>33</v>
      </c>
      <c r="K5558" s="171">
        <v>800000</v>
      </c>
      <c r="L5558" s="172" t="s">
        <v>3244</v>
      </c>
      <c r="M5558" s="137"/>
      <c r="N5558" s="139" t="s">
        <v>8363</v>
      </c>
      <c r="O5558" s="173" t="s">
        <v>35</v>
      </c>
      <c r="P5558" s="138" t="s">
        <v>36</v>
      </c>
      <c r="Q5558" s="138" t="s">
        <v>3942</v>
      </c>
    </row>
    <row r="5559" spans="1:17" s="117" customFormat="1" ht="51" x14ac:dyDescent="0.2">
      <c r="A5559" s="136" t="s">
        <v>3883</v>
      </c>
      <c r="B5559" s="137" t="s">
        <v>3883</v>
      </c>
      <c r="C5559" s="154" t="s">
        <v>5724</v>
      </c>
      <c r="D5559" s="155" t="s">
        <v>3886</v>
      </c>
      <c r="E5559" s="139" t="s">
        <v>3887</v>
      </c>
      <c r="F5559" s="138" t="s">
        <v>91</v>
      </c>
      <c r="G5559" s="138">
        <v>56121201</v>
      </c>
      <c r="H5559" s="141" t="s">
        <v>8384</v>
      </c>
      <c r="I5559" s="136">
        <v>10</v>
      </c>
      <c r="J5559" s="141" t="s">
        <v>33</v>
      </c>
      <c r="K5559" s="171">
        <v>5000000</v>
      </c>
      <c r="L5559" s="172" t="s">
        <v>3244</v>
      </c>
      <c r="M5559" s="137"/>
      <c r="N5559" s="139" t="s">
        <v>8363</v>
      </c>
      <c r="O5559" s="173" t="s">
        <v>36</v>
      </c>
      <c r="P5559" s="138" t="s">
        <v>79</v>
      </c>
      <c r="Q5559" s="138" t="s">
        <v>464</v>
      </c>
    </row>
    <row r="5560" spans="1:17" s="117" customFormat="1" ht="38.25" x14ac:dyDescent="0.2">
      <c r="A5560" s="136" t="s">
        <v>3883</v>
      </c>
      <c r="B5560" s="137" t="s">
        <v>3883</v>
      </c>
      <c r="C5560" s="154" t="s">
        <v>50</v>
      </c>
      <c r="D5560" s="155" t="s">
        <v>8385</v>
      </c>
      <c r="E5560" s="139" t="s">
        <v>4949</v>
      </c>
      <c r="F5560" s="138" t="s">
        <v>8386</v>
      </c>
      <c r="G5560" s="138">
        <v>43231500</v>
      </c>
      <c r="H5560" s="141" t="s">
        <v>8387</v>
      </c>
      <c r="I5560" s="136">
        <v>10</v>
      </c>
      <c r="J5560" s="141" t="s">
        <v>33</v>
      </c>
      <c r="K5560" s="171">
        <v>21000000</v>
      </c>
      <c r="L5560" s="172" t="s">
        <v>3244</v>
      </c>
      <c r="M5560" s="137"/>
      <c r="N5560" s="139" t="s">
        <v>8363</v>
      </c>
      <c r="O5560" s="173" t="s">
        <v>68</v>
      </c>
      <c r="P5560" s="138" t="s">
        <v>67</v>
      </c>
      <c r="Q5560" s="138" t="s">
        <v>3942</v>
      </c>
    </row>
    <row r="5561" spans="1:17" s="117" customFormat="1" ht="63.75" x14ac:dyDescent="0.2">
      <c r="A5561" s="136" t="s">
        <v>3883</v>
      </c>
      <c r="B5561" s="137" t="s">
        <v>3883</v>
      </c>
      <c r="C5561" s="154" t="s">
        <v>787</v>
      </c>
      <c r="D5561" s="155" t="s">
        <v>3891</v>
      </c>
      <c r="E5561" s="139" t="s">
        <v>3892</v>
      </c>
      <c r="F5561" s="138" t="s">
        <v>110</v>
      </c>
      <c r="G5561" s="138">
        <v>50192600</v>
      </c>
      <c r="H5561" s="141" t="s">
        <v>8388</v>
      </c>
      <c r="I5561" s="136">
        <v>10</v>
      </c>
      <c r="J5561" s="141" t="s">
        <v>33</v>
      </c>
      <c r="K5561" s="171">
        <v>10000000</v>
      </c>
      <c r="L5561" s="172" t="s">
        <v>3244</v>
      </c>
      <c r="M5561" s="137"/>
      <c r="N5561" s="139" t="s">
        <v>8363</v>
      </c>
      <c r="O5561" s="173" t="s">
        <v>127</v>
      </c>
      <c r="P5561" s="138" t="s">
        <v>68</v>
      </c>
      <c r="Q5561" s="138" t="s">
        <v>464</v>
      </c>
    </row>
    <row r="5562" spans="1:17" s="117" customFormat="1" ht="38.25" x14ac:dyDescent="0.2">
      <c r="A5562" s="136" t="s">
        <v>3883</v>
      </c>
      <c r="B5562" s="137" t="s">
        <v>3883</v>
      </c>
      <c r="C5562" s="154" t="s">
        <v>787</v>
      </c>
      <c r="D5562" s="155" t="s">
        <v>8389</v>
      </c>
      <c r="E5562" s="139" t="s">
        <v>3892</v>
      </c>
      <c r="F5562" s="138" t="s">
        <v>110</v>
      </c>
      <c r="G5562" s="138">
        <v>50193100</v>
      </c>
      <c r="H5562" s="141" t="s">
        <v>8390</v>
      </c>
      <c r="I5562" s="136">
        <v>10</v>
      </c>
      <c r="J5562" s="141" t="s">
        <v>33</v>
      </c>
      <c r="K5562" s="171">
        <v>15000000</v>
      </c>
      <c r="L5562" s="172" t="s">
        <v>3244</v>
      </c>
      <c r="M5562" s="137"/>
      <c r="N5562" s="139" t="s">
        <v>8363</v>
      </c>
      <c r="O5562" s="173" t="s">
        <v>68</v>
      </c>
      <c r="P5562" s="138" t="s">
        <v>67</v>
      </c>
      <c r="Q5562" s="138" t="s">
        <v>8389</v>
      </c>
    </row>
    <row r="5563" spans="1:17" s="117" customFormat="1" ht="38.25" x14ac:dyDescent="0.2">
      <c r="A5563" s="136" t="s">
        <v>3883</v>
      </c>
      <c r="B5563" s="137" t="s">
        <v>3883</v>
      </c>
      <c r="C5563" s="154" t="s">
        <v>787</v>
      </c>
      <c r="D5563" s="155" t="s">
        <v>8391</v>
      </c>
      <c r="E5563" s="139" t="s">
        <v>4965</v>
      </c>
      <c r="F5563" s="138" t="s">
        <v>189</v>
      </c>
      <c r="G5563" s="138">
        <v>49121503</v>
      </c>
      <c r="H5563" s="141" t="s">
        <v>8392</v>
      </c>
      <c r="I5563" s="136">
        <v>10</v>
      </c>
      <c r="J5563" s="141" t="s">
        <v>33</v>
      </c>
      <c r="K5563" s="171">
        <v>16000000</v>
      </c>
      <c r="L5563" s="172" t="s">
        <v>3244</v>
      </c>
      <c r="M5563" s="137"/>
      <c r="N5563" s="139" t="s">
        <v>8363</v>
      </c>
      <c r="O5563" s="173" t="s">
        <v>68</v>
      </c>
      <c r="P5563" s="138" t="s">
        <v>67</v>
      </c>
      <c r="Q5563" s="138" t="s">
        <v>464</v>
      </c>
    </row>
    <row r="5564" spans="1:17" s="117" customFormat="1" ht="38.25" x14ac:dyDescent="0.2">
      <c r="A5564" s="136" t="s">
        <v>3883</v>
      </c>
      <c r="B5564" s="137" t="s">
        <v>3883</v>
      </c>
      <c r="C5564" s="154" t="s">
        <v>787</v>
      </c>
      <c r="D5564" s="155" t="s">
        <v>8391</v>
      </c>
      <c r="E5564" s="139" t="s">
        <v>4965</v>
      </c>
      <c r="F5564" s="138" t="s">
        <v>189</v>
      </c>
      <c r="G5564" s="138">
        <v>49121503</v>
      </c>
      <c r="H5564" s="141" t="s">
        <v>8393</v>
      </c>
      <c r="I5564" s="136">
        <v>10</v>
      </c>
      <c r="J5564" s="141" t="s">
        <v>33</v>
      </c>
      <c r="K5564" s="171">
        <v>12000000</v>
      </c>
      <c r="L5564" s="172" t="s">
        <v>3244</v>
      </c>
      <c r="M5564" s="137"/>
      <c r="N5564" s="139" t="s">
        <v>8363</v>
      </c>
      <c r="O5564" s="173" t="s">
        <v>68</v>
      </c>
      <c r="P5564" s="138" t="s">
        <v>67</v>
      </c>
      <c r="Q5564" s="138" t="s">
        <v>464</v>
      </c>
    </row>
    <row r="5565" spans="1:17" s="117" customFormat="1" ht="38.25" x14ac:dyDescent="0.2">
      <c r="A5565" s="136" t="s">
        <v>3883</v>
      </c>
      <c r="B5565" s="137" t="s">
        <v>3883</v>
      </c>
      <c r="C5565" s="154" t="s">
        <v>787</v>
      </c>
      <c r="D5565" s="155" t="s">
        <v>8394</v>
      </c>
      <c r="E5565" s="139" t="s">
        <v>4965</v>
      </c>
      <c r="F5565" s="138" t="s">
        <v>189</v>
      </c>
      <c r="G5565" s="138">
        <v>52121604</v>
      </c>
      <c r="H5565" s="141" t="s">
        <v>8395</v>
      </c>
      <c r="I5565" s="136">
        <v>10</v>
      </c>
      <c r="J5565" s="141" t="s">
        <v>33</v>
      </c>
      <c r="K5565" s="171">
        <v>6000000</v>
      </c>
      <c r="L5565" s="172" t="s">
        <v>3244</v>
      </c>
      <c r="M5565" s="137"/>
      <c r="N5565" s="139" t="s">
        <v>8363</v>
      </c>
      <c r="O5565" s="173" t="s">
        <v>67</v>
      </c>
      <c r="P5565" s="138" t="s">
        <v>35</v>
      </c>
      <c r="Q5565" s="138" t="s">
        <v>464</v>
      </c>
    </row>
    <row r="5566" spans="1:17" s="117" customFormat="1" ht="38.25" x14ac:dyDescent="0.2">
      <c r="A5566" s="136" t="s">
        <v>3883</v>
      </c>
      <c r="B5566" s="137" t="s">
        <v>3883</v>
      </c>
      <c r="C5566" s="154" t="s">
        <v>787</v>
      </c>
      <c r="D5566" s="155" t="s">
        <v>8394</v>
      </c>
      <c r="E5566" s="139" t="s">
        <v>4965</v>
      </c>
      <c r="F5566" s="138" t="s">
        <v>189</v>
      </c>
      <c r="G5566" s="138">
        <v>52121604</v>
      </c>
      <c r="H5566" s="141" t="s">
        <v>8396</v>
      </c>
      <c r="I5566" s="136">
        <v>10</v>
      </c>
      <c r="J5566" s="141" t="s">
        <v>33</v>
      </c>
      <c r="K5566" s="171">
        <v>4000000</v>
      </c>
      <c r="L5566" s="172" t="s">
        <v>3244</v>
      </c>
      <c r="M5566" s="137"/>
      <c r="N5566" s="139" t="s">
        <v>8363</v>
      </c>
      <c r="O5566" s="173" t="s">
        <v>67</v>
      </c>
      <c r="P5566" s="138" t="s">
        <v>35</v>
      </c>
      <c r="Q5566" s="138" t="s">
        <v>464</v>
      </c>
    </row>
    <row r="5567" spans="1:17" s="117" customFormat="1" ht="38.25" x14ac:dyDescent="0.2">
      <c r="A5567" s="136" t="s">
        <v>3883</v>
      </c>
      <c r="B5567" s="137" t="s">
        <v>3883</v>
      </c>
      <c r="C5567" s="154" t="s">
        <v>787</v>
      </c>
      <c r="D5567" s="155" t="s">
        <v>8394</v>
      </c>
      <c r="E5567" s="139" t="s">
        <v>4965</v>
      </c>
      <c r="F5567" s="138" t="s">
        <v>189</v>
      </c>
      <c r="G5567" s="138">
        <v>52121604</v>
      </c>
      <c r="H5567" s="141" t="s">
        <v>8397</v>
      </c>
      <c r="I5567" s="136">
        <v>10</v>
      </c>
      <c r="J5567" s="141" t="s">
        <v>33</v>
      </c>
      <c r="K5567" s="171">
        <v>2500000</v>
      </c>
      <c r="L5567" s="172" t="s">
        <v>3244</v>
      </c>
      <c r="M5567" s="137"/>
      <c r="N5567" s="139" t="s">
        <v>8363</v>
      </c>
      <c r="O5567" s="173" t="s">
        <v>67</v>
      </c>
      <c r="P5567" s="138" t="s">
        <v>35</v>
      </c>
      <c r="Q5567" s="138" t="s">
        <v>464</v>
      </c>
    </row>
    <row r="5568" spans="1:17" s="117" customFormat="1" ht="51" x14ac:dyDescent="0.2">
      <c r="A5568" s="136" t="s">
        <v>3883</v>
      </c>
      <c r="B5568" s="137" t="s">
        <v>3883</v>
      </c>
      <c r="C5568" s="154" t="s">
        <v>5724</v>
      </c>
      <c r="D5568" s="155" t="s">
        <v>3886</v>
      </c>
      <c r="E5568" s="139" t="s">
        <v>4965</v>
      </c>
      <c r="F5568" s="138" t="s">
        <v>189</v>
      </c>
      <c r="G5568" s="138">
        <v>46181532</v>
      </c>
      <c r="H5568" s="141" t="s">
        <v>8398</v>
      </c>
      <c r="I5568" s="136">
        <v>10</v>
      </c>
      <c r="J5568" s="141" t="s">
        <v>33</v>
      </c>
      <c r="K5568" s="171">
        <v>3000000</v>
      </c>
      <c r="L5568" s="172" t="s">
        <v>3244</v>
      </c>
      <c r="M5568" s="137"/>
      <c r="N5568" s="139" t="s">
        <v>8363</v>
      </c>
      <c r="O5568" s="173" t="s">
        <v>36</v>
      </c>
      <c r="P5568" s="138" t="s">
        <v>79</v>
      </c>
      <c r="Q5568" s="138" t="s">
        <v>464</v>
      </c>
    </row>
    <row r="5569" spans="1:17" s="117" customFormat="1" ht="51" x14ac:dyDescent="0.2">
      <c r="A5569" s="136" t="s">
        <v>3883</v>
      </c>
      <c r="B5569" s="137" t="s">
        <v>3883</v>
      </c>
      <c r="C5569" s="154" t="s">
        <v>5724</v>
      </c>
      <c r="D5569" s="155" t="s">
        <v>3886</v>
      </c>
      <c r="E5569" s="139" t="s">
        <v>4965</v>
      </c>
      <c r="F5569" s="138" t="s">
        <v>189</v>
      </c>
      <c r="G5569" s="138">
        <v>46182001</v>
      </c>
      <c r="H5569" s="141" t="s">
        <v>8399</v>
      </c>
      <c r="I5569" s="136">
        <v>10</v>
      </c>
      <c r="J5569" s="141" t="s">
        <v>33</v>
      </c>
      <c r="K5569" s="171">
        <v>4000000</v>
      </c>
      <c r="L5569" s="172" t="s">
        <v>3244</v>
      </c>
      <c r="M5569" s="137"/>
      <c r="N5569" s="139" t="s">
        <v>8363</v>
      </c>
      <c r="O5569" s="173" t="s">
        <v>36</v>
      </c>
      <c r="P5569" s="138" t="s">
        <v>79</v>
      </c>
      <c r="Q5569" s="138" t="s">
        <v>464</v>
      </c>
    </row>
    <row r="5570" spans="1:17" s="117" customFormat="1" ht="38.25" x14ac:dyDescent="0.2">
      <c r="A5570" s="136" t="s">
        <v>3883</v>
      </c>
      <c r="B5570" s="137" t="s">
        <v>3883</v>
      </c>
      <c r="C5570" s="154" t="s">
        <v>787</v>
      </c>
      <c r="D5570" s="155" t="s">
        <v>8394</v>
      </c>
      <c r="E5570" s="139" t="s">
        <v>4965</v>
      </c>
      <c r="F5570" s="138" t="s">
        <v>189</v>
      </c>
      <c r="G5570" s="138">
        <v>55121715</v>
      </c>
      <c r="H5570" s="141" t="s">
        <v>8400</v>
      </c>
      <c r="I5570" s="136">
        <v>10</v>
      </c>
      <c r="J5570" s="141" t="s">
        <v>33</v>
      </c>
      <c r="K5570" s="171">
        <v>11400000</v>
      </c>
      <c r="L5570" s="172" t="s">
        <v>3244</v>
      </c>
      <c r="M5570" s="137"/>
      <c r="N5570" s="139" t="s">
        <v>8363</v>
      </c>
      <c r="O5570" s="173" t="s">
        <v>67</v>
      </c>
      <c r="P5570" s="138" t="s">
        <v>35</v>
      </c>
      <c r="Q5570" s="138" t="s">
        <v>464</v>
      </c>
    </row>
    <row r="5571" spans="1:17" s="117" customFormat="1" ht="63.75" x14ac:dyDescent="0.2">
      <c r="A5571" s="136" t="s">
        <v>3883</v>
      </c>
      <c r="B5571" s="137" t="s">
        <v>3883</v>
      </c>
      <c r="C5571" s="154" t="s">
        <v>787</v>
      </c>
      <c r="D5571" s="155" t="s">
        <v>8394</v>
      </c>
      <c r="E5571" s="139" t="s">
        <v>4965</v>
      </c>
      <c r="F5571" s="138" t="s">
        <v>189</v>
      </c>
      <c r="G5571" s="138">
        <v>55121715</v>
      </c>
      <c r="H5571" s="141" t="s">
        <v>8401</v>
      </c>
      <c r="I5571" s="136">
        <v>10</v>
      </c>
      <c r="J5571" s="141" t="s">
        <v>33</v>
      </c>
      <c r="K5571" s="171">
        <v>8400000</v>
      </c>
      <c r="L5571" s="172" t="s">
        <v>3244</v>
      </c>
      <c r="M5571" s="137"/>
      <c r="N5571" s="139" t="s">
        <v>8363</v>
      </c>
      <c r="O5571" s="173" t="s">
        <v>67</v>
      </c>
      <c r="P5571" s="138" t="s">
        <v>35</v>
      </c>
      <c r="Q5571" s="138" t="s">
        <v>464</v>
      </c>
    </row>
    <row r="5572" spans="1:17" s="117" customFormat="1" ht="38.25" x14ac:dyDescent="0.2">
      <c r="A5572" s="136" t="s">
        <v>3883</v>
      </c>
      <c r="B5572" s="137" t="s">
        <v>3883</v>
      </c>
      <c r="C5572" s="154" t="s">
        <v>787</v>
      </c>
      <c r="D5572" s="155" t="s">
        <v>8394</v>
      </c>
      <c r="E5572" s="139" t="s">
        <v>4965</v>
      </c>
      <c r="F5572" s="138" t="s">
        <v>189</v>
      </c>
      <c r="G5572" s="138">
        <v>55121715</v>
      </c>
      <c r="H5572" s="141" t="s">
        <v>8402</v>
      </c>
      <c r="I5572" s="136">
        <v>10</v>
      </c>
      <c r="J5572" s="141" t="s">
        <v>33</v>
      </c>
      <c r="K5572" s="171">
        <v>4200000</v>
      </c>
      <c r="L5572" s="172" t="s">
        <v>3244</v>
      </c>
      <c r="M5572" s="137"/>
      <c r="N5572" s="139" t="s">
        <v>8363</v>
      </c>
      <c r="O5572" s="173" t="s">
        <v>67</v>
      </c>
      <c r="P5572" s="138" t="s">
        <v>35</v>
      </c>
      <c r="Q5572" s="138" t="s">
        <v>464</v>
      </c>
    </row>
    <row r="5573" spans="1:17" s="117" customFormat="1" ht="51" x14ac:dyDescent="0.2">
      <c r="A5573" s="136" t="s">
        <v>3883</v>
      </c>
      <c r="B5573" s="137" t="s">
        <v>3883</v>
      </c>
      <c r="C5573" s="154" t="s">
        <v>5724</v>
      </c>
      <c r="D5573" s="155" t="s">
        <v>3886</v>
      </c>
      <c r="E5573" s="139" t="s">
        <v>4965</v>
      </c>
      <c r="F5573" s="138" t="s">
        <v>189</v>
      </c>
      <c r="G5573" s="138">
        <v>46181532</v>
      </c>
      <c r="H5573" s="141" t="s">
        <v>8403</v>
      </c>
      <c r="I5573" s="136">
        <v>10</v>
      </c>
      <c r="J5573" s="141" t="s">
        <v>33</v>
      </c>
      <c r="K5573" s="171">
        <v>4000000</v>
      </c>
      <c r="L5573" s="172" t="s">
        <v>3244</v>
      </c>
      <c r="M5573" s="137"/>
      <c r="N5573" s="139" t="s">
        <v>8363</v>
      </c>
      <c r="O5573" s="173" t="s">
        <v>36</v>
      </c>
      <c r="P5573" s="138" t="s">
        <v>79</v>
      </c>
      <c r="Q5573" s="138" t="s">
        <v>464</v>
      </c>
    </row>
    <row r="5574" spans="1:17" s="117" customFormat="1" ht="38.25" x14ac:dyDescent="0.2">
      <c r="A5574" s="136" t="s">
        <v>3883</v>
      </c>
      <c r="B5574" s="137" t="s">
        <v>3883</v>
      </c>
      <c r="C5574" s="154" t="s">
        <v>787</v>
      </c>
      <c r="D5574" s="155" t="s">
        <v>8394</v>
      </c>
      <c r="E5574" s="139" t="s">
        <v>4965</v>
      </c>
      <c r="F5574" s="138" t="s">
        <v>189</v>
      </c>
      <c r="G5574" s="138">
        <v>44102907</v>
      </c>
      <c r="H5574" s="141" t="s">
        <v>8404</v>
      </c>
      <c r="I5574" s="136">
        <v>10</v>
      </c>
      <c r="J5574" s="141" t="s">
        <v>33</v>
      </c>
      <c r="K5574" s="171">
        <v>1800000</v>
      </c>
      <c r="L5574" s="172" t="s">
        <v>3244</v>
      </c>
      <c r="M5574" s="137"/>
      <c r="N5574" s="139" t="s">
        <v>8363</v>
      </c>
      <c r="O5574" s="173" t="s">
        <v>67</v>
      </c>
      <c r="P5574" s="138" t="s">
        <v>35</v>
      </c>
      <c r="Q5574" s="138" t="s">
        <v>464</v>
      </c>
    </row>
    <row r="5575" spans="1:17" s="117" customFormat="1" ht="38.25" x14ac:dyDescent="0.2">
      <c r="A5575" s="136" t="s">
        <v>3883</v>
      </c>
      <c r="B5575" s="137" t="s">
        <v>3883</v>
      </c>
      <c r="C5575" s="154" t="s">
        <v>190</v>
      </c>
      <c r="D5575" s="155" t="s">
        <v>8405</v>
      </c>
      <c r="E5575" s="139" t="s">
        <v>504</v>
      </c>
      <c r="F5575" s="138" t="s">
        <v>229</v>
      </c>
      <c r="G5575" s="138">
        <v>44120000</v>
      </c>
      <c r="H5575" s="141" t="s">
        <v>8406</v>
      </c>
      <c r="I5575" s="136">
        <v>10</v>
      </c>
      <c r="J5575" s="141" t="s">
        <v>230</v>
      </c>
      <c r="K5575" s="171">
        <v>52000000</v>
      </c>
      <c r="L5575" s="172" t="s">
        <v>3244</v>
      </c>
      <c r="M5575" s="137"/>
      <c r="N5575" s="139" t="s">
        <v>8363</v>
      </c>
      <c r="O5575" s="173" t="s">
        <v>127</v>
      </c>
      <c r="P5575" s="138" t="s">
        <v>127</v>
      </c>
      <c r="Q5575" s="138" t="s">
        <v>464</v>
      </c>
    </row>
    <row r="5576" spans="1:17" s="117" customFormat="1" ht="38.25" x14ac:dyDescent="0.2">
      <c r="A5576" s="136" t="s">
        <v>3883</v>
      </c>
      <c r="B5576" s="137" t="s">
        <v>3883</v>
      </c>
      <c r="C5576" s="154" t="s">
        <v>190</v>
      </c>
      <c r="D5576" s="155" t="s">
        <v>8407</v>
      </c>
      <c r="E5576" s="139" t="s">
        <v>504</v>
      </c>
      <c r="F5576" s="138" t="s">
        <v>229</v>
      </c>
      <c r="G5576" s="138">
        <v>44120000</v>
      </c>
      <c r="H5576" s="141" t="s">
        <v>8408</v>
      </c>
      <c r="I5576" s="136">
        <v>10</v>
      </c>
      <c r="J5576" s="141" t="s">
        <v>33</v>
      </c>
      <c r="K5576" s="171">
        <v>40800000</v>
      </c>
      <c r="L5576" s="172" t="s">
        <v>3244</v>
      </c>
      <c r="M5576" s="137"/>
      <c r="N5576" s="139" t="s">
        <v>8363</v>
      </c>
      <c r="O5576" s="173" t="s">
        <v>79</v>
      </c>
      <c r="P5576" s="138" t="s">
        <v>80</v>
      </c>
      <c r="Q5576" s="138" t="s">
        <v>8409</v>
      </c>
    </row>
    <row r="5577" spans="1:17" s="117" customFormat="1" ht="38.25" x14ac:dyDescent="0.2">
      <c r="A5577" s="136" t="s">
        <v>3883</v>
      </c>
      <c r="B5577" s="137" t="s">
        <v>3883</v>
      </c>
      <c r="C5577" s="154" t="s">
        <v>190</v>
      </c>
      <c r="D5577" s="155" t="s">
        <v>8407</v>
      </c>
      <c r="E5577" s="139" t="s">
        <v>504</v>
      </c>
      <c r="F5577" s="138" t="s">
        <v>229</v>
      </c>
      <c r="G5577" s="138">
        <v>44120000</v>
      </c>
      <c r="H5577" s="141" t="s">
        <v>8410</v>
      </c>
      <c r="I5577" s="136">
        <v>10</v>
      </c>
      <c r="J5577" s="141" t="s">
        <v>33</v>
      </c>
      <c r="K5577" s="171">
        <v>7200000</v>
      </c>
      <c r="L5577" s="172" t="s">
        <v>3244</v>
      </c>
      <c r="M5577" s="137"/>
      <c r="N5577" s="139" t="s">
        <v>8363</v>
      </c>
      <c r="O5577" s="173" t="s">
        <v>79</v>
      </c>
      <c r="P5577" s="138" t="s">
        <v>80</v>
      </c>
      <c r="Q5577" s="138" t="s">
        <v>8409</v>
      </c>
    </row>
    <row r="5578" spans="1:17" s="117" customFormat="1" ht="38.25" x14ac:dyDescent="0.2">
      <c r="A5578" s="136" t="s">
        <v>3883</v>
      </c>
      <c r="B5578" s="137" t="s">
        <v>3883</v>
      </c>
      <c r="C5578" s="154" t="s">
        <v>190</v>
      </c>
      <c r="D5578" s="155" t="s">
        <v>8407</v>
      </c>
      <c r="E5578" s="139" t="s">
        <v>504</v>
      </c>
      <c r="F5578" s="138" t="s">
        <v>229</v>
      </c>
      <c r="G5578" s="138">
        <v>44120000</v>
      </c>
      <c r="H5578" s="141" t="s">
        <v>8411</v>
      </c>
      <c r="I5578" s="136">
        <v>10</v>
      </c>
      <c r="J5578" s="141" t="s">
        <v>33</v>
      </c>
      <c r="K5578" s="171">
        <v>497400</v>
      </c>
      <c r="L5578" s="172" t="s">
        <v>3244</v>
      </c>
      <c r="M5578" s="137"/>
      <c r="N5578" s="139" t="s">
        <v>8363</v>
      </c>
      <c r="O5578" s="173" t="s">
        <v>79</v>
      </c>
      <c r="P5578" s="138" t="s">
        <v>80</v>
      </c>
      <c r="Q5578" s="138" t="s">
        <v>8409</v>
      </c>
    </row>
    <row r="5579" spans="1:17" s="117" customFormat="1" ht="38.25" x14ac:dyDescent="0.2">
      <c r="A5579" s="136" t="s">
        <v>3883</v>
      </c>
      <c r="B5579" s="137" t="s">
        <v>3883</v>
      </c>
      <c r="C5579" s="154" t="s">
        <v>190</v>
      </c>
      <c r="D5579" s="155" t="s">
        <v>8407</v>
      </c>
      <c r="E5579" s="139" t="s">
        <v>504</v>
      </c>
      <c r="F5579" s="138" t="s">
        <v>229</v>
      </c>
      <c r="G5579" s="138">
        <v>44120000</v>
      </c>
      <c r="H5579" s="141" t="s">
        <v>8412</v>
      </c>
      <c r="I5579" s="136">
        <v>10</v>
      </c>
      <c r="J5579" s="141" t="s">
        <v>33</v>
      </c>
      <c r="K5579" s="171">
        <v>312600</v>
      </c>
      <c r="L5579" s="172" t="s">
        <v>3244</v>
      </c>
      <c r="M5579" s="137"/>
      <c r="N5579" s="139" t="s">
        <v>8363</v>
      </c>
      <c r="O5579" s="173" t="s">
        <v>79</v>
      </c>
      <c r="P5579" s="138" t="s">
        <v>80</v>
      </c>
      <c r="Q5579" s="138" t="s">
        <v>8409</v>
      </c>
    </row>
    <row r="5580" spans="1:17" s="117" customFormat="1" ht="38.25" x14ac:dyDescent="0.2">
      <c r="A5580" s="136" t="s">
        <v>3883</v>
      </c>
      <c r="B5580" s="137" t="s">
        <v>3883</v>
      </c>
      <c r="C5580" s="154" t="s">
        <v>8413</v>
      </c>
      <c r="D5580" s="155" t="s">
        <v>3905</v>
      </c>
      <c r="E5580" s="139" t="s">
        <v>5041</v>
      </c>
      <c r="F5580" s="138" t="s">
        <v>233</v>
      </c>
      <c r="G5580" s="138">
        <v>15101506</v>
      </c>
      <c r="H5580" s="141" t="s">
        <v>8414</v>
      </c>
      <c r="I5580" s="136">
        <v>10</v>
      </c>
      <c r="J5580" s="141" t="s">
        <v>230</v>
      </c>
      <c r="K5580" s="171">
        <v>380000000</v>
      </c>
      <c r="L5580" s="172" t="s">
        <v>3244</v>
      </c>
      <c r="M5580" s="137"/>
      <c r="N5580" s="139" t="s">
        <v>8363</v>
      </c>
      <c r="O5580" s="173" t="s">
        <v>127</v>
      </c>
      <c r="P5580" s="138" t="s">
        <v>127</v>
      </c>
      <c r="Q5580" s="138" t="s">
        <v>662</v>
      </c>
    </row>
    <row r="5581" spans="1:17" s="117" customFormat="1" ht="38.25" x14ac:dyDescent="0.2">
      <c r="A5581" s="136" t="s">
        <v>3883</v>
      </c>
      <c r="B5581" s="137" t="s">
        <v>3883</v>
      </c>
      <c r="C5581" s="154" t="s">
        <v>8413</v>
      </c>
      <c r="D5581" s="155" t="s">
        <v>3912</v>
      </c>
      <c r="E5581" s="139" t="s">
        <v>5041</v>
      </c>
      <c r="F5581" s="138" t="s">
        <v>233</v>
      </c>
      <c r="G5581" s="138">
        <v>15101506</v>
      </c>
      <c r="H5581" s="141" t="s">
        <v>8415</v>
      </c>
      <c r="I5581" s="136">
        <v>10</v>
      </c>
      <c r="J5581" s="141" t="s">
        <v>33</v>
      </c>
      <c r="K5581" s="171">
        <v>208000000</v>
      </c>
      <c r="L5581" s="172" t="s">
        <v>3244</v>
      </c>
      <c r="M5581" s="137"/>
      <c r="N5581" s="139" t="s">
        <v>8363</v>
      </c>
      <c r="O5581" s="173" t="s">
        <v>68</v>
      </c>
      <c r="P5581" s="138" t="s">
        <v>67</v>
      </c>
      <c r="Q5581" s="138" t="s">
        <v>3942</v>
      </c>
    </row>
    <row r="5582" spans="1:17" s="117" customFormat="1" ht="38.25" x14ac:dyDescent="0.2">
      <c r="A5582" s="136" t="s">
        <v>3883</v>
      </c>
      <c r="B5582" s="137" t="s">
        <v>3883</v>
      </c>
      <c r="C5582" s="154" t="s">
        <v>8413</v>
      </c>
      <c r="D5582" s="155" t="s">
        <v>3912</v>
      </c>
      <c r="E5582" s="139" t="s">
        <v>5041</v>
      </c>
      <c r="F5582" s="138" t="s">
        <v>233</v>
      </c>
      <c r="G5582" s="138">
        <v>15101506</v>
      </c>
      <c r="H5582" s="141" t="s">
        <v>8416</v>
      </c>
      <c r="I5582" s="136">
        <v>10</v>
      </c>
      <c r="J5582" s="141" t="s">
        <v>33</v>
      </c>
      <c r="K5582" s="171">
        <v>690200000</v>
      </c>
      <c r="L5582" s="172" t="s">
        <v>3244</v>
      </c>
      <c r="M5582" s="137"/>
      <c r="N5582" s="139" t="s">
        <v>8363</v>
      </c>
      <c r="O5582" s="173" t="s">
        <v>79</v>
      </c>
      <c r="P5582" s="138" t="s">
        <v>80</v>
      </c>
      <c r="Q5582" s="138" t="s">
        <v>662</v>
      </c>
    </row>
    <row r="5583" spans="1:17" s="117" customFormat="1" ht="38.25" x14ac:dyDescent="0.2">
      <c r="A5583" s="136" t="s">
        <v>3883</v>
      </c>
      <c r="B5583" s="137" t="s">
        <v>3883</v>
      </c>
      <c r="C5583" s="154" t="s">
        <v>8413</v>
      </c>
      <c r="D5583" s="155" t="s">
        <v>3912</v>
      </c>
      <c r="E5583" s="139" t="s">
        <v>5041</v>
      </c>
      <c r="F5583" s="138" t="s">
        <v>233</v>
      </c>
      <c r="G5583" s="138">
        <v>15101506</v>
      </c>
      <c r="H5583" s="141" t="s">
        <v>8417</v>
      </c>
      <c r="I5583" s="136">
        <v>10</v>
      </c>
      <c r="J5583" s="141" t="s">
        <v>33</v>
      </c>
      <c r="K5583" s="171">
        <v>121800000</v>
      </c>
      <c r="L5583" s="172" t="s">
        <v>3244</v>
      </c>
      <c r="M5583" s="137"/>
      <c r="N5583" s="139" t="s">
        <v>8363</v>
      </c>
      <c r="O5583" s="173" t="s">
        <v>79</v>
      </c>
      <c r="P5583" s="138" t="s">
        <v>80</v>
      </c>
      <c r="Q5583" s="138" t="s">
        <v>662</v>
      </c>
    </row>
    <row r="5584" spans="1:17" s="117" customFormat="1" ht="51" x14ac:dyDescent="0.2">
      <c r="A5584" s="136" t="s">
        <v>3883</v>
      </c>
      <c r="B5584" s="137" t="s">
        <v>3883</v>
      </c>
      <c r="C5584" s="154" t="s">
        <v>787</v>
      </c>
      <c r="D5584" s="155" t="s">
        <v>3916</v>
      </c>
      <c r="E5584" s="139" t="s">
        <v>5041</v>
      </c>
      <c r="F5584" s="138" t="s">
        <v>233</v>
      </c>
      <c r="G5584" s="138">
        <v>15101506</v>
      </c>
      <c r="H5584" s="141" t="s">
        <v>8418</v>
      </c>
      <c r="I5584" s="136">
        <v>10</v>
      </c>
      <c r="J5584" s="141" t="s">
        <v>33</v>
      </c>
      <c r="K5584" s="171">
        <v>10000000</v>
      </c>
      <c r="L5584" s="172" t="s">
        <v>3244</v>
      </c>
      <c r="M5584" s="137"/>
      <c r="N5584" s="139" t="s">
        <v>8363</v>
      </c>
      <c r="O5584" s="138" t="s">
        <v>68</v>
      </c>
      <c r="P5584" s="138" t="s">
        <v>68</v>
      </c>
      <c r="Q5584" s="138" t="s">
        <v>464</v>
      </c>
    </row>
    <row r="5585" spans="1:17" s="117" customFormat="1" ht="63.75" x14ac:dyDescent="0.2">
      <c r="A5585" s="136" t="s">
        <v>3883</v>
      </c>
      <c r="B5585" s="137" t="s">
        <v>3883</v>
      </c>
      <c r="C5585" s="154" t="s">
        <v>787</v>
      </c>
      <c r="D5585" s="155" t="s">
        <v>3891</v>
      </c>
      <c r="E5585" s="139" t="s">
        <v>5041</v>
      </c>
      <c r="F5585" s="138" t="s">
        <v>233</v>
      </c>
      <c r="G5585" s="138">
        <v>15101506</v>
      </c>
      <c r="H5585" s="141" t="s">
        <v>8419</v>
      </c>
      <c r="I5585" s="136">
        <v>10</v>
      </c>
      <c r="J5585" s="141" t="s">
        <v>33</v>
      </c>
      <c r="K5585" s="171">
        <v>10000000</v>
      </c>
      <c r="L5585" s="172" t="s">
        <v>3244</v>
      </c>
      <c r="M5585" s="137"/>
      <c r="N5585" s="139" t="s">
        <v>8363</v>
      </c>
      <c r="O5585" s="138" t="s">
        <v>68</v>
      </c>
      <c r="P5585" s="138" t="s">
        <v>68</v>
      </c>
      <c r="Q5585" s="138" t="s">
        <v>464</v>
      </c>
    </row>
    <row r="5586" spans="1:17" s="117" customFormat="1" ht="51" x14ac:dyDescent="0.2">
      <c r="A5586" s="136" t="s">
        <v>3883</v>
      </c>
      <c r="B5586" s="137" t="s">
        <v>3883</v>
      </c>
      <c r="C5586" s="154" t="s">
        <v>5724</v>
      </c>
      <c r="D5586" s="155" t="s">
        <v>3886</v>
      </c>
      <c r="E5586" s="139" t="s">
        <v>8420</v>
      </c>
      <c r="F5586" s="138" t="s">
        <v>8421</v>
      </c>
      <c r="G5586" s="138">
        <v>12352104</v>
      </c>
      <c r="H5586" s="141" t="s">
        <v>8422</v>
      </c>
      <c r="I5586" s="136">
        <v>10</v>
      </c>
      <c r="J5586" s="141" t="s">
        <v>33</v>
      </c>
      <c r="K5586" s="171">
        <v>4000000</v>
      </c>
      <c r="L5586" s="172" t="s">
        <v>3244</v>
      </c>
      <c r="M5586" s="137"/>
      <c r="N5586" s="139" t="s">
        <v>8363</v>
      </c>
      <c r="O5586" s="173" t="s">
        <v>36</v>
      </c>
      <c r="P5586" s="138" t="s">
        <v>79</v>
      </c>
      <c r="Q5586" s="138" t="s">
        <v>464</v>
      </c>
    </row>
    <row r="5587" spans="1:17" s="117" customFormat="1" ht="38.25" x14ac:dyDescent="0.2">
      <c r="A5587" s="136" t="s">
        <v>3883</v>
      </c>
      <c r="B5587" s="137" t="s">
        <v>3883</v>
      </c>
      <c r="C5587" s="154" t="s">
        <v>8413</v>
      </c>
      <c r="D5587" s="155" t="s">
        <v>8423</v>
      </c>
      <c r="E5587" s="139" t="s">
        <v>8420</v>
      </c>
      <c r="F5587" s="138" t="s">
        <v>8421</v>
      </c>
      <c r="G5587" s="138">
        <v>15111700</v>
      </c>
      <c r="H5587" s="141" t="s">
        <v>8424</v>
      </c>
      <c r="I5587" s="136">
        <v>10</v>
      </c>
      <c r="J5587" s="141" t="s">
        <v>33</v>
      </c>
      <c r="K5587" s="171">
        <v>6420000</v>
      </c>
      <c r="L5587" s="172" t="s">
        <v>3244</v>
      </c>
      <c r="M5587" s="137"/>
      <c r="N5587" s="139" t="s">
        <v>8363</v>
      </c>
      <c r="O5587" s="173" t="s">
        <v>80</v>
      </c>
      <c r="P5587" s="138" t="s">
        <v>901</v>
      </c>
      <c r="Q5587" s="138" t="s">
        <v>8423</v>
      </c>
    </row>
    <row r="5588" spans="1:17" s="117" customFormat="1" ht="51" x14ac:dyDescent="0.2">
      <c r="A5588" s="136" t="s">
        <v>3883</v>
      </c>
      <c r="B5588" s="137" t="s">
        <v>3883</v>
      </c>
      <c r="C5588" s="154" t="s">
        <v>5724</v>
      </c>
      <c r="D5588" s="155" t="s">
        <v>3886</v>
      </c>
      <c r="E5588" s="139" t="s">
        <v>546</v>
      </c>
      <c r="F5588" s="138" t="s">
        <v>8425</v>
      </c>
      <c r="G5588" s="138">
        <v>42172001</v>
      </c>
      <c r="H5588" s="141" t="s">
        <v>8426</v>
      </c>
      <c r="I5588" s="136">
        <v>10</v>
      </c>
      <c r="J5588" s="141" t="s">
        <v>33</v>
      </c>
      <c r="K5588" s="171">
        <v>10000000</v>
      </c>
      <c r="L5588" s="172" t="s">
        <v>3244</v>
      </c>
      <c r="M5588" s="137"/>
      <c r="N5588" s="139" t="s">
        <v>8363</v>
      </c>
      <c r="O5588" s="173" t="s">
        <v>36</v>
      </c>
      <c r="P5588" s="138" t="s">
        <v>79</v>
      </c>
      <c r="Q5588" s="138" t="s">
        <v>464</v>
      </c>
    </row>
    <row r="5589" spans="1:17" s="117" customFormat="1" ht="63.75" x14ac:dyDescent="0.2">
      <c r="A5589" s="136" t="s">
        <v>3883</v>
      </c>
      <c r="B5589" s="137" t="s">
        <v>3883</v>
      </c>
      <c r="C5589" s="154" t="s">
        <v>787</v>
      </c>
      <c r="D5589" s="155" t="s">
        <v>3891</v>
      </c>
      <c r="E5589" s="139" t="s">
        <v>546</v>
      </c>
      <c r="F5589" s="138" t="s">
        <v>3919</v>
      </c>
      <c r="G5589" s="138">
        <v>53131608</v>
      </c>
      <c r="H5589" s="141" t="s">
        <v>8427</v>
      </c>
      <c r="I5589" s="136">
        <v>10</v>
      </c>
      <c r="J5589" s="141" t="s">
        <v>33</v>
      </c>
      <c r="K5589" s="171">
        <v>2000000</v>
      </c>
      <c r="L5589" s="172" t="s">
        <v>3244</v>
      </c>
      <c r="M5589" s="137"/>
      <c r="N5589" s="139" t="s">
        <v>8363</v>
      </c>
      <c r="O5589" s="173" t="s">
        <v>127</v>
      </c>
      <c r="P5589" s="138" t="s">
        <v>68</v>
      </c>
      <c r="Q5589" s="138" t="s">
        <v>464</v>
      </c>
    </row>
    <row r="5590" spans="1:17" s="117" customFormat="1" ht="63.75" x14ac:dyDescent="0.2">
      <c r="A5590" s="136" t="s">
        <v>3883</v>
      </c>
      <c r="B5590" s="137" t="s">
        <v>3883</v>
      </c>
      <c r="C5590" s="154" t="s">
        <v>787</v>
      </c>
      <c r="D5590" s="155" t="s">
        <v>3891</v>
      </c>
      <c r="E5590" s="139" t="s">
        <v>546</v>
      </c>
      <c r="F5590" s="138" t="s">
        <v>3919</v>
      </c>
      <c r="G5590" s="138">
        <v>47132100</v>
      </c>
      <c r="H5590" s="141" t="s">
        <v>8428</v>
      </c>
      <c r="I5590" s="136">
        <v>10</v>
      </c>
      <c r="J5590" s="141" t="s">
        <v>33</v>
      </c>
      <c r="K5590" s="171">
        <v>9000000</v>
      </c>
      <c r="L5590" s="172" t="s">
        <v>3244</v>
      </c>
      <c r="M5590" s="137"/>
      <c r="N5590" s="139" t="s">
        <v>8363</v>
      </c>
      <c r="O5590" s="173" t="s">
        <v>127</v>
      </c>
      <c r="P5590" s="138" t="s">
        <v>68</v>
      </c>
      <c r="Q5590" s="138" t="s">
        <v>464</v>
      </c>
    </row>
    <row r="5591" spans="1:17" s="117" customFormat="1" ht="25.5" x14ac:dyDescent="0.2">
      <c r="A5591" s="136" t="s">
        <v>3883</v>
      </c>
      <c r="B5591" s="137" t="s">
        <v>3883</v>
      </c>
      <c r="C5591" s="154" t="s">
        <v>8413</v>
      </c>
      <c r="D5591" s="155" t="s">
        <v>8423</v>
      </c>
      <c r="E5591" s="139" t="s">
        <v>599</v>
      </c>
      <c r="F5591" s="138" t="s">
        <v>262</v>
      </c>
      <c r="G5591" s="138">
        <v>25172504</v>
      </c>
      <c r="H5591" s="141" t="s">
        <v>8429</v>
      </c>
      <c r="I5591" s="136">
        <v>10</v>
      </c>
      <c r="J5591" s="141" t="s">
        <v>230</v>
      </c>
      <c r="K5591" s="171">
        <v>48652079</v>
      </c>
      <c r="L5591" s="172" t="s">
        <v>3244</v>
      </c>
      <c r="M5591" s="137"/>
      <c r="N5591" s="139" t="s">
        <v>8363</v>
      </c>
      <c r="O5591" s="173" t="s">
        <v>127</v>
      </c>
      <c r="P5591" s="138" t="s">
        <v>127</v>
      </c>
      <c r="Q5591" s="138" t="s">
        <v>662</v>
      </c>
    </row>
    <row r="5592" spans="1:17" s="117" customFormat="1" ht="38.25" x14ac:dyDescent="0.2">
      <c r="A5592" s="136" t="s">
        <v>3883</v>
      </c>
      <c r="B5592" s="137" t="s">
        <v>3883</v>
      </c>
      <c r="C5592" s="154" t="s">
        <v>8413</v>
      </c>
      <c r="D5592" s="155" t="s">
        <v>3978</v>
      </c>
      <c r="E5592" s="139" t="s">
        <v>599</v>
      </c>
      <c r="F5592" s="138" t="s">
        <v>262</v>
      </c>
      <c r="G5592" s="138">
        <v>25172504</v>
      </c>
      <c r="H5592" s="141" t="s">
        <v>8430</v>
      </c>
      <c r="I5592" s="136">
        <v>10</v>
      </c>
      <c r="J5592" s="141" t="s">
        <v>33</v>
      </c>
      <c r="K5592" s="171">
        <v>21347921</v>
      </c>
      <c r="L5592" s="172" t="s">
        <v>3244</v>
      </c>
      <c r="M5592" s="137"/>
      <c r="N5592" s="139" t="s">
        <v>8363</v>
      </c>
      <c r="O5592" s="173" t="s">
        <v>127</v>
      </c>
      <c r="P5592" s="138" t="s">
        <v>68</v>
      </c>
      <c r="Q5592" s="138" t="s">
        <v>3942</v>
      </c>
    </row>
    <row r="5593" spans="1:17" s="117" customFormat="1" ht="25.5" x14ac:dyDescent="0.2">
      <c r="A5593" s="136" t="s">
        <v>3883</v>
      </c>
      <c r="B5593" s="137" t="s">
        <v>3883</v>
      </c>
      <c r="C5593" s="154" t="s">
        <v>8413</v>
      </c>
      <c r="D5593" s="155" t="s">
        <v>8423</v>
      </c>
      <c r="E5593" s="139" t="s">
        <v>599</v>
      </c>
      <c r="F5593" s="138" t="s">
        <v>262</v>
      </c>
      <c r="G5593" s="138">
        <v>25172504</v>
      </c>
      <c r="H5593" s="141" t="s">
        <v>8431</v>
      </c>
      <c r="I5593" s="136">
        <v>10</v>
      </c>
      <c r="J5593" s="141" t="s">
        <v>33</v>
      </c>
      <c r="K5593" s="171">
        <v>8500000</v>
      </c>
      <c r="L5593" s="172" t="s">
        <v>3244</v>
      </c>
      <c r="M5593" s="137"/>
      <c r="N5593" s="139" t="s">
        <v>8363</v>
      </c>
      <c r="O5593" s="173" t="s">
        <v>79</v>
      </c>
      <c r="P5593" s="138" t="s">
        <v>80</v>
      </c>
      <c r="Q5593" s="138" t="s">
        <v>662</v>
      </c>
    </row>
    <row r="5594" spans="1:17" s="117" customFormat="1" ht="25.5" x14ac:dyDescent="0.2">
      <c r="A5594" s="136" t="s">
        <v>3883</v>
      </c>
      <c r="B5594" s="137" t="s">
        <v>3883</v>
      </c>
      <c r="C5594" s="154" t="s">
        <v>8413</v>
      </c>
      <c r="D5594" s="155" t="s">
        <v>8423</v>
      </c>
      <c r="E5594" s="139" t="s">
        <v>599</v>
      </c>
      <c r="F5594" s="138" t="s">
        <v>262</v>
      </c>
      <c r="G5594" s="138">
        <v>25172504</v>
      </c>
      <c r="H5594" s="141" t="s">
        <v>8432</v>
      </c>
      <c r="I5594" s="136">
        <v>10</v>
      </c>
      <c r="J5594" s="141" t="s">
        <v>33</v>
      </c>
      <c r="K5594" s="171">
        <v>1500000</v>
      </c>
      <c r="L5594" s="172" t="s">
        <v>3244</v>
      </c>
      <c r="M5594" s="137"/>
      <c r="N5594" s="139" t="s">
        <v>8363</v>
      </c>
      <c r="O5594" s="173" t="s">
        <v>79</v>
      </c>
      <c r="P5594" s="138" t="s">
        <v>80</v>
      </c>
      <c r="Q5594" s="138" t="s">
        <v>662</v>
      </c>
    </row>
    <row r="5595" spans="1:17" s="117" customFormat="1" ht="51" x14ac:dyDescent="0.2">
      <c r="A5595" s="136" t="s">
        <v>3883</v>
      </c>
      <c r="B5595" s="137" t="s">
        <v>3883</v>
      </c>
      <c r="C5595" s="154" t="s">
        <v>5724</v>
      </c>
      <c r="D5595" s="155" t="s">
        <v>3886</v>
      </c>
      <c r="E5595" s="139" t="s">
        <v>599</v>
      </c>
      <c r="F5595" s="138" t="s">
        <v>262</v>
      </c>
      <c r="G5595" s="138">
        <v>46181804</v>
      </c>
      <c r="H5595" s="141" t="s">
        <v>8433</v>
      </c>
      <c r="I5595" s="136">
        <v>10</v>
      </c>
      <c r="J5595" s="141" t="s">
        <v>33</v>
      </c>
      <c r="K5595" s="171">
        <v>500000</v>
      </c>
      <c r="L5595" s="172" t="s">
        <v>3244</v>
      </c>
      <c r="M5595" s="137"/>
      <c r="N5595" s="139" t="s">
        <v>8363</v>
      </c>
      <c r="O5595" s="173" t="s">
        <v>36</v>
      </c>
      <c r="P5595" s="138" t="s">
        <v>79</v>
      </c>
      <c r="Q5595" s="138" t="s">
        <v>464</v>
      </c>
    </row>
    <row r="5596" spans="1:17" s="117" customFormat="1" ht="25.5" x14ac:dyDescent="0.2">
      <c r="A5596" s="136" t="s">
        <v>3883</v>
      </c>
      <c r="B5596" s="137" t="s">
        <v>3883</v>
      </c>
      <c r="C5596" s="154" t="s">
        <v>4034</v>
      </c>
      <c r="D5596" s="155" t="s">
        <v>8365</v>
      </c>
      <c r="E5596" s="139" t="s">
        <v>599</v>
      </c>
      <c r="F5596" s="138" t="s">
        <v>262</v>
      </c>
      <c r="G5596" s="138">
        <v>26111536</v>
      </c>
      <c r="H5596" s="141" t="s">
        <v>8434</v>
      </c>
      <c r="I5596" s="136">
        <v>10</v>
      </c>
      <c r="J5596" s="141" t="s">
        <v>33</v>
      </c>
      <c r="K5596" s="171">
        <v>16065000</v>
      </c>
      <c r="L5596" s="172" t="s">
        <v>3244</v>
      </c>
      <c r="M5596" s="137"/>
      <c r="N5596" s="139" t="s">
        <v>8363</v>
      </c>
      <c r="O5596" s="173" t="s">
        <v>35</v>
      </c>
      <c r="P5596" s="138" t="s">
        <v>36</v>
      </c>
      <c r="Q5596" s="138" t="s">
        <v>464</v>
      </c>
    </row>
    <row r="5597" spans="1:17" s="117" customFormat="1" ht="25.5" x14ac:dyDescent="0.2">
      <c r="A5597" s="136" t="s">
        <v>3883</v>
      </c>
      <c r="B5597" s="137" t="s">
        <v>3883</v>
      </c>
      <c r="C5597" s="154" t="s">
        <v>4034</v>
      </c>
      <c r="D5597" s="155" t="s">
        <v>8365</v>
      </c>
      <c r="E5597" s="139" t="s">
        <v>599</v>
      </c>
      <c r="F5597" s="138" t="s">
        <v>262</v>
      </c>
      <c r="G5597" s="138">
        <v>31171527</v>
      </c>
      <c r="H5597" s="141" t="s">
        <v>8435</v>
      </c>
      <c r="I5597" s="136">
        <v>10</v>
      </c>
      <c r="J5597" s="141" t="s">
        <v>33</v>
      </c>
      <c r="K5597" s="171">
        <v>3215000</v>
      </c>
      <c r="L5597" s="172" t="s">
        <v>3244</v>
      </c>
      <c r="M5597" s="137"/>
      <c r="N5597" s="139" t="s">
        <v>8363</v>
      </c>
      <c r="O5597" s="173" t="s">
        <v>35</v>
      </c>
      <c r="P5597" s="138" t="s">
        <v>36</v>
      </c>
      <c r="Q5597" s="138" t="s">
        <v>464</v>
      </c>
    </row>
    <row r="5598" spans="1:17" ht="51" x14ac:dyDescent="0.2">
      <c r="A5598" s="136" t="s">
        <v>3883</v>
      </c>
      <c r="B5598" s="137" t="s">
        <v>3883</v>
      </c>
      <c r="C5598" s="154" t="s">
        <v>5724</v>
      </c>
      <c r="D5598" s="155" t="s">
        <v>3886</v>
      </c>
      <c r="E5598" s="139" t="s">
        <v>599</v>
      </c>
      <c r="F5598" s="138" t="s">
        <v>262</v>
      </c>
      <c r="G5598" s="138">
        <v>42132201</v>
      </c>
      <c r="H5598" s="141" t="s">
        <v>8436</v>
      </c>
      <c r="I5598" s="136">
        <v>10</v>
      </c>
      <c r="J5598" s="141" t="s">
        <v>33</v>
      </c>
      <c r="K5598" s="171">
        <v>4000000</v>
      </c>
      <c r="L5598" s="172" t="s">
        <v>3244</v>
      </c>
      <c r="M5598" s="137"/>
      <c r="N5598" s="139" t="s">
        <v>8363</v>
      </c>
      <c r="O5598" s="173" t="s">
        <v>36</v>
      </c>
      <c r="P5598" s="138" t="s">
        <v>79</v>
      </c>
      <c r="Q5598" s="138" t="s">
        <v>464</v>
      </c>
    </row>
    <row r="5599" spans="1:17" ht="51" x14ac:dyDescent="0.2">
      <c r="A5599" s="136" t="s">
        <v>3883</v>
      </c>
      <c r="B5599" s="137" t="s">
        <v>3883</v>
      </c>
      <c r="C5599" s="154" t="s">
        <v>5724</v>
      </c>
      <c r="D5599" s="155" t="s">
        <v>3886</v>
      </c>
      <c r="E5599" s="139" t="s">
        <v>599</v>
      </c>
      <c r="F5599" s="138" t="s">
        <v>262</v>
      </c>
      <c r="G5599" s="138">
        <v>42132201</v>
      </c>
      <c r="H5599" s="141" t="s">
        <v>8437</v>
      </c>
      <c r="I5599" s="136">
        <v>10</v>
      </c>
      <c r="J5599" s="141" t="s">
        <v>33</v>
      </c>
      <c r="K5599" s="171">
        <v>4000000</v>
      </c>
      <c r="L5599" s="172" t="s">
        <v>3244</v>
      </c>
      <c r="M5599" s="137"/>
      <c r="N5599" s="139" t="s">
        <v>8363</v>
      </c>
      <c r="O5599" s="173" t="s">
        <v>36</v>
      </c>
      <c r="P5599" s="138" t="s">
        <v>79</v>
      </c>
      <c r="Q5599" s="138" t="s">
        <v>464</v>
      </c>
    </row>
    <row r="5600" spans="1:17" ht="51" x14ac:dyDescent="0.2">
      <c r="A5600" s="136" t="s">
        <v>3883</v>
      </c>
      <c r="B5600" s="137" t="s">
        <v>3883</v>
      </c>
      <c r="C5600" s="154" t="s">
        <v>5724</v>
      </c>
      <c r="D5600" s="155" t="s">
        <v>3886</v>
      </c>
      <c r="E5600" s="139" t="s">
        <v>599</v>
      </c>
      <c r="F5600" s="138" t="s">
        <v>262</v>
      </c>
      <c r="G5600" s="138"/>
      <c r="H5600" s="141" t="s">
        <v>8438</v>
      </c>
      <c r="I5600" s="136">
        <v>10</v>
      </c>
      <c r="J5600" s="141" t="s">
        <v>33</v>
      </c>
      <c r="K5600" s="171">
        <v>1000000</v>
      </c>
      <c r="L5600" s="172" t="s">
        <v>3244</v>
      </c>
      <c r="M5600" s="137"/>
      <c r="N5600" s="139" t="s">
        <v>8363</v>
      </c>
      <c r="O5600" s="173" t="s">
        <v>36</v>
      </c>
      <c r="P5600" s="138" t="s">
        <v>79</v>
      </c>
      <c r="Q5600" s="138" t="s">
        <v>464</v>
      </c>
    </row>
    <row r="5601" spans="1:17" s="117" customFormat="1" ht="51" x14ac:dyDescent="0.2">
      <c r="A5601" s="136" t="s">
        <v>3883</v>
      </c>
      <c r="B5601" s="137" t="s">
        <v>3883</v>
      </c>
      <c r="C5601" s="154" t="s">
        <v>2012</v>
      </c>
      <c r="D5601" s="155" t="s">
        <v>8381</v>
      </c>
      <c r="E5601" s="139" t="s">
        <v>599</v>
      </c>
      <c r="F5601" s="138" t="s">
        <v>262</v>
      </c>
      <c r="G5601" s="138">
        <v>55121725</v>
      </c>
      <c r="H5601" s="141" t="s">
        <v>8439</v>
      </c>
      <c r="I5601" s="136">
        <v>10</v>
      </c>
      <c r="J5601" s="141" t="s">
        <v>33</v>
      </c>
      <c r="K5601" s="171">
        <v>6000000</v>
      </c>
      <c r="L5601" s="172" t="s">
        <v>3244</v>
      </c>
      <c r="M5601" s="137"/>
      <c r="N5601" s="139" t="s">
        <v>8363</v>
      </c>
      <c r="O5601" s="173" t="s">
        <v>68</v>
      </c>
      <c r="P5601" s="138" t="s">
        <v>67</v>
      </c>
      <c r="Q5601" s="138" t="s">
        <v>3942</v>
      </c>
    </row>
    <row r="5602" spans="1:17" ht="38.25" x14ac:dyDescent="0.2">
      <c r="A5602" s="136" t="s">
        <v>3883</v>
      </c>
      <c r="B5602" s="137" t="s">
        <v>3883</v>
      </c>
      <c r="C5602" s="154" t="s">
        <v>787</v>
      </c>
      <c r="D5602" s="155" t="s">
        <v>8391</v>
      </c>
      <c r="E5602" s="139" t="s">
        <v>599</v>
      </c>
      <c r="F5602" s="138" t="s">
        <v>262</v>
      </c>
      <c r="G5602" s="138">
        <v>24101510</v>
      </c>
      <c r="H5602" s="141" t="s">
        <v>8440</v>
      </c>
      <c r="I5602" s="136">
        <v>10</v>
      </c>
      <c r="J5602" s="141" t="s">
        <v>33</v>
      </c>
      <c r="K5602" s="171">
        <v>2000000</v>
      </c>
      <c r="L5602" s="172" t="s">
        <v>3244</v>
      </c>
      <c r="M5602" s="137"/>
      <c r="N5602" s="139" t="s">
        <v>8363</v>
      </c>
      <c r="O5602" s="173" t="s">
        <v>901</v>
      </c>
      <c r="P5602" s="138" t="s">
        <v>1239</v>
      </c>
      <c r="Q5602" s="138" t="s">
        <v>464</v>
      </c>
    </row>
    <row r="5603" spans="1:17" ht="38.25" x14ac:dyDescent="0.2">
      <c r="A5603" s="136" t="s">
        <v>3883</v>
      </c>
      <c r="B5603" s="137" t="s">
        <v>3883</v>
      </c>
      <c r="C5603" s="154" t="s">
        <v>787</v>
      </c>
      <c r="D5603" s="155" t="s">
        <v>8391</v>
      </c>
      <c r="E5603" s="139" t="s">
        <v>599</v>
      </c>
      <c r="F5603" s="138" t="s">
        <v>262</v>
      </c>
      <c r="G5603" s="138">
        <v>24101510</v>
      </c>
      <c r="H5603" s="141" t="s">
        <v>8440</v>
      </c>
      <c r="I5603" s="136">
        <v>10</v>
      </c>
      <c r="J5603" s="141" t="s">
        <v>33</v>
      </c>
      <c r="K5603" s="171">
        <v>2000000</v>
      </c>
      <c r="L5603" s="172" t="s">
        <v>3244</v>
      </c>
      <c r="M5603" s="137"/>
      <c r="N5603" s="139" t="s">
        <v>8363</v>
      </c>
      <c r="O5603" s="173" t="s">
        <v>901</v>
      </c>
      <c r="P5603" s="138" t="s">
        <v>1239</v>
      </c>
      <c r="Q5603" s="138" t="s">
        <v>464</v>
      </c>
    </row>
    <row r="5604" spans="1:17" ht="38.25" x14ac:dyDescent="0.2">
      <c r="A5604" s="136" t="s">
        <v>3883</v>
      </c>
      <c r="B5604" s="137" t="s">
        <v>3883</v>
      </c>
      <c r="C5604" s="154" t="s">
        <v>787</v>
      </c>
      <c r="D5604" s="155" t="s">
        <v>8361</v>
      </c>
      <c r="E5604" s="139" t="s">
        <v>617</v>
      </c>
      <c r="F5604" s="138" t="s">
        <v>8441</v>
      </c>
      <c r="G5604" s="138">
        <v>30191501</v>
      </c>
      <c r="H5604" s="141" t="s">
        <v>8442</v>
      </c>
      <c r="I5604" s="136">
        <v>10</v>
      </c>
      <c r="J5604" s="141" t="s">
        <v>33</v>
      </c>
      <c r="K5604" s="171">
        <v>700000</v>
      </c>
      <c r="L5604" s="172" t="s">
        <v>3244</v>
      </c>
      <c r="M5604" s="137"/>
      <c r="N5604" s="139" t="s">
        <v>8363</v>
      </c>
      <c r="O5604" s="173" t="s">
        <v>80</v>
      </c>
      <c r="P5604" s="138" t="s">
        <v>901</v>
      </c>
      <c r="Q5604" s="138" t="s">
        <v>464</v>
      </c>
    </row>
    <row r="5605" spans="1:17" ht="25.5" x14ac:dyDescent="0.2">
      <c r="A5605" s="136" t="s">
        <v>3883</v>
      </c>
      <c r="B5605" s="137" t="s">
        <v>3883</v>
      </c>
      <c r="C5605" s="154" t="s">
        <v>787</v>
      </c>
      <c r="D5605" s="155" t="s">
        <v>8443</v>
      </c>
      <c r="E5605" s="139" t="s">
        <v>617</v>
      </c>
      <c r="F5605" s="138" t="s">
        <v>8441</v>
      </c>
      <c r="G5605" s="138">
        <v>31162800</v>
      </c>
      <c r="H5605" s="141" t="s">
        <v>8444</v>
      </c>
      <c r="I5605" s="136">
        <v>10</v>
      </c>
      <c r="J5605" s="141" t="s">
        <v>33</v>
      </c>
      <c r="K5605" s="171">
        <v>40000000</v>
      </c>
      <c r="L5605" s="172" t="s">
        <v>3244</v>
      </c>
      <c r="M5605" s="137"/>
      <c r="N5605" s="139" t="s">
        <v>8363</v>
      </c>
      <c r="O5605" s="173" t="s">
        <v>127</v>
      </c>
      <c r="P5605" s="138" t="s">
        <v>68</v>
      </c>
      <c r="Q5605" s="138" t="s">
        <v>662</v>
      </c>
    </row>
    <row r="5606" spans="1:17" ht="25.5" x14ac:dyDescent="0.2">
      <c r="A5606" s="136" t="s">
        <v>3883</v>
      </c>
      <c r="B5606" s="137" t="s">
        <v>3883</v>
      </c>
      <c r="C5606" s="154" t="s">
        <v>787</v>
      </c>
      <c r="D5606" s="155" t="s">
        <v>8443</v>
      </c>
      <c r="E5606" s="139" t="s">
        <v>617</v>
      </c>
      <c r="F5606" s="138" t="s">
        <v>8441</v>
      </c>
      <c r="G5606" s="138">
        <v>31162800</v>
      </c>
      <c r="H5606" s="141" t="s">
        <v>8445</v>
      </c>
      <c r="I5606" s="136">
        <v>10</v>
      </c>
      <c r="J5606" s="141" t="s">
        <v>33</v>
      </c>
      <c r="K5606" s="171">
        <v>20005000</v>
      </c>
      <c r="L5606" s="172" t="s">
        <v>3244</v>
      </c>
      <c r="M5606" s="137"/>
      <c r="N5606" s="139" t="s">
        <v>8363</v>
      </c>
      <c r="O5606" s="173" t="s">
        <v>127</v>
      </c>
      <c r="P5606" s="138" t="s">
        <v>68</v>
      </c>
      <c r="Q5606" s="138" t="s">
        <v>662</v>
      </c>
    </row>
    <row r="5607" spans="1:17" ht="38.25" x14ac:dyDescent="0.2">
      <c r="A5607" s="136" t="s">
        <v>3883</v>
      </c>
      <c r="B5607" s="137" t="s">
        <v>3883</v>
      </c>
      <c r="C5607" s="154" t="s">
        <v>787</v>
      </c>
      <c r="D5607" s="155" t="s">
        <v>8391</v>
      </c>
      <c r="E5607" s="139" t="s">
        <v>617</v>
      </c>
      <c r="F5607" s="138" t="s">
        <v>8441</v>
      </c>
      <c r="G5607" s="138">
        <v>46151505</v>
      </c>
      <c r="H5607" s="141" t="s">
        <v>8446</v>
      </c>
      <c r="I5607" s="136">
        <v>10</v>
      </c>
      <c r="J5607" s="141" t="s">
        <v>33</v>
      </c>
      <c r="K5607" s="171">
        <v>45815000</v>
      </c>
      <c r="L5607" s="172" t="s">
        <v>3244</v>
      </c>
      <c r="M5607" s="137"/>
      <c r="N5607" s="139" t="s">
        <v>8363</v>
      </c>
      <c r="O5607" s="173" t="s">
        <v>68</v>
      </c>
      <c r="P5607" s="138" t="s">
        <v>67</v>
      </c>
      <c r="Q5607" s="138" t="s">
        <v>464</v>
      </c>
    </row>
    <row r="5608" spans="1:17" ht="25.5" x14ac:dyDescent="0.2">
      <c r="A5608" s="136" t="s">
        <v>3883</v>
      </c>
      <c r="B5608" s="137" t="s">
        <v>3883</v>
      </c>
      <c r="C5608" s="154" t="s">
        <v>787</v>
      </c>
      <c r="D5608" s="155" t="s">
        <v>8443</v>
      </c>
      <c r="E5608" s="139" t="s">
        <v>1199</v>
      </c>
      <c r="F5608" s="138" t="s">
        <v>87</v>
      </c>
      <c r="G5608" s="138">
        <v>39121311</v>
      </c>
      <c r="H5608" s="141" t="s">
        <v>8447</v>
      </c>
      <c r="I5608" s="136">
        <v>10</v>
      </c>
      <c r="J5608" s="141" t="s">
        <v>33</v>
      </c>
      <c r="K5608" s="171">
        <v>10000000</v>
      </c>
      <c r="L5608" s="172" t="s">
        <v>3244</v>
      </c>
      <c r="M5608" s="137"/>
      <c r="N5608" s="139" t="s">
        <v>8363</v>
      </c>
      <c r="O5608" s="173" t="s">
        <v>127</v>
      </c>
      <c r="P5608" s="138" t="s">
        <v>68</v>
      </c>
      <c r="Q5608" s="138" t="s">
        <v>662</v>
      </c>
    </row>
    <row r="5609" spans="1:17" ht="38.25" x14ac:dyDescent="0.2">
      <c r="A5609" s="136" t="s">
        <v>3883</v>
      </c>
      <c r="B5609" s="137" t="s">
        <v>3883</v>
      </c>
      <c r="C5609" s="154" t="s">
        <v>342</v>
      </c>
      <c r="D5609" s="155" t="s">
        <v>8389</v>
      </c>
      <c r="E5609" s="139" t="s">
        <v>625</v>
      </c>
      <c r="F5609" s="138" t="s">
        <v>338</v>
      </c>
      <c r="G5609" s="138">
        <v>72101507</v>
      </c>
      <c r="H5609" s="141" t="s">
        <v>8448</v>
      </c>
      <c r="I5609" s="136">
        <v>10</v>
      </c>
      <c r="J5609" s="141" t="s">
        <v>33</v>
      </c>
      <c r="K5609" s="171">
        <v>454600000</v>
      </c>
      <c r="L5609" s="172" t="s">
        <v>765</v>
      </c>
      <c r="M5609" s="137"/>
      <c r="N5609" s="139" t="s">
        <v>8363</v>
      </c>
      <c r="O5609" s="173" t="s">
        <v>67</v>
      </c>
      <c r="P5609" s="138" t="s">
        <v>35</v>
      </c>
      <c r="Q5609" s="138" t="s">
        <v>3942</v>
      </c>
    </row>
    <row r="5610" spans="1:17" ht="38.25" x14ac:dyDescent="0.2">
      <c r="A5610" s="136" t="s">
        <v>3883</v>
      </c>
      <c r="B5610" s="137" t="s">
        <v>3883</v>
      </c>
      <c r="C5610" s="154" t="s">
        <v>342</v>
      </c>
      <c r="D5610" s="155" t="s">
        <v>8389</v>
      </c>
      <c r="E5610" s="139" t="s">
        <v>625</v>
      </c>
      <c r="F5610" s="138" t="s">
        <v>338</v>
      </c>
      <c r="G5610" s="138">
        <v>72101507</v>
      </c>
      <c r="H5610" s="141" t="s">
        <v>8449</v>
      </c>
      <c r="I5610" s="136">
        <v>10</v>
      </c>
      <c r="J5610" s="141" t="s">
        <v>33</v>
      </c>
      <c r="K5610" s="171">
        <v>200000000</v>
      </c>
      <c r="L5610" s="172" t="s">
        <v>765</v>
      </c>
      <c r="M5610" s="137"/>
      <c r="N5610" s="139" t="s">
        <v>8363</v>
      </c>
      <c r="O5610" s="173" t="s">
        <v>67</v>
      </c>
      <c r="P5610" s="138" t="s">
        <v>35</v>
      </c>
      <c r="Q5610" s="138" t="s">
        <v>3942</v>
      </c>
    </row>
    <row r="5611" spans="1:17" ht="38.25" x14ac:dyDescent="0.2">
      <c r="A5611" s="136" t="s">
        <v>3883</v>
      </c>
      <c r="B5611" s="137" t="s">
        <v>3883</v>
      </c>
      <c r="C5611" s="154" t="s">
        <v>787</v>
      </c>
      <c r="D5611" s="155" t="s">
        <v>8450</v>
      </c>
      <c r="E5611" s="139" t="s">
        <v>3949</v>
      </c>
      <c r="F5611" s="138" t="s">
        <v>639</v>
      </c>
      <c r="G5611" s="138">
        <v>90111503</v>
      </c>
      <c r="H5611" s="141" t="s">
        <v>8451</v>
      </c>
      <c r="I5611" s="136">
        <v>10</v>
      </c>
      <c r="J5611" s="141" t="s">
        <v>33</v>
      </c>
      <c r="K5611" s="171">
        <v>25000000</v>
      </c>
      <c r="L5611" s="172" t="s">
        <v>2078</v>
      </c>
      <c r="M5611" s="137"/>
      <c r="N5611" s="139" t="s">
        <v>8363</v>
      </c>
      <c r="O5611" s="173" t="s">
        <v>68</v>
      </c>
      <c r="P5611" s="138" t="s">
        <v>67</v>
      </c>
      <c r="Q5611" s="138" t="s">
        <v>3942</v>
      </c>
    </row>
    <row r="5612" spans="1:17" ht="38.25" x14ac:dyDescent="0.2">
      <c r="A5612" s="136" t="s">
        <v>3883</v>
      </c>
      <c r="B5612" s="137" t="s">
        <v>3883</v>
      </c>
      <c r="C5612" s="154" t="s">
        <v>787</v>
      </c>
      <c r="D5612" s="155" t="s">
        <v>8452</v>
      </c>
      <c r="E5612" s="139" t="s">
        <v>3949</v>
      </c>
      <c r="F5612" s="138" t="s">
        <v>639</v>
      </c>
      <c r="G5612" s="138">
        <v>50192600</v>
      </c>
      <c r="H5612" s="141" t="s">
        <v>8453</v>
      </c>
      <c r="I5612" s="136">
        <v>10</v>
      </c>
      <c r="J5612" s="141" t="s">
        <v>33</v>
      </c>
      <c r="K5612" s="171">
        <v>250000000</v>
      </c>
      <c r="L5612" s="172" t="s">
        <v>2078</v>
      </c>
      <c r="M5612" s="137"/>
      <c r="N5612" s="139" t="s">
        <v>8363</v>
      </c>
      <c r="O5612" s="173" t="s">
        <v>68</v>
      </c>
      <c r="P5612" s="138" t="s">
        <v>67</v>
      </c>
      <c r="Q5612" s="138" t="s">
        <v>3942</v>
      </c>
    </row>
    <row r="5613" spans="1:17" ht="51" x14ac:dyDescent="0.2">
      <c r="A5613" s="136" t="s">
        <v>3883</v>
      </c>
      <c r="B5613" s="137" t="s">
        <v>3883</v>
      </c>
      <c r="C5613" s="154" t="s">
        <v>190</v>
      </c>
      <c r="D5613" s="155" t="s">
        <v>3957</v>
      </c>
      <c r="E5613" s="139" t="s">
        <v>5301</v>
      </c>
      <c r="F5613" s="138" t="s">
        <v>360</v>
      </c>
      <c r="G5613" s="138">
        <v>78102203</v>
      </c>
      <c r="H5613" s="141" t="s">
        <v>8454</v>
      </c>
      <c r="I5613" s="136">
        <v>10</v>
      </c>
      <c r="J5613" s="141" t="s">
        <v>230</v>
      </c>
      <c r="K5613" s="171">
        <v>2000000</v>
      </c>
      <c r="L5613" s="172" t="s">
        <v>2078</v>
      </c>
      <c r="M5613" s="137"/>
      <c r="N5613" s="139" t="s">
        <v>8363</v>
      </c>
      <c r="O5613" s="173" t="s">
        <v>127</v>
      </c>
      <c r="P5613" s="138" t="s">
        <v>127</v>
      </c>
      <c r="Q5613" s="138" t="s">
        <v>1001</v>
      </c>
    </row>
    <row r="5614" spans="1:17" ht="25.5" x14ac:dyDescent="0.2">
      <c r="A5614" s="136" t="s">
        <v>3883</v>
      </c>
      <c r="B5614" s="137" t="s">
        <v>3883</v>
      </c>
      <c r="C5614" s="154" t="s">
        <v>190</v>
      </c>
      <c r="D5614" s="155" t="s">
        <v>8423</v>
      </c>
      <c r="E5614" s="139" t="s">
        <v>5301</v>
      </c>
      <c r="F5614" s="138" t="s">
        <v>360</v>
      </c>
      <c r="G5614" s="138">
        <v>78102203</v>
      </c>
      <c r="H5614" s="141" t="s">
        <v>8455</v>
      </c>
      <c r="I5614" s="136">
        <v>10</v>
      </c>
      <c r="J5614" s="141" t="s">
        <v>33</v>
      </c>
      <c r="K5614" s="171">
        <v>1700000</v>
      </c>
      <c r="L5614" s="172" t="s">
        <v>2078</v>
      </c>
      <c r="M5614" s="137"/>
      <c r="N5614" s="139" t="s">
        <v>8363</v>
      </c>
      <c r="O5614" s="173" t="s">
        <v>79</v>
      </c>
      <c r="P5614" s="138" t="s">
        <v>80</v>
      </c>
      <c r="Q5614" s="138" t="s">
        <v>662</v>
      </c>
    </row>
    <row r="5615" spans="1:17" ht="25.5" x14ac:dyDescent="0.2">
      <c r="A5615" s="136" t="s">
        <v>3883</v>
      </c>
      <c r="B5615" s="137" t="s">
        <v>3883</v>
      </c>
      <c r="C5615" s="154" t="s">
        <v>190</v>
      </c>
      <c r="D5615" s="155" t="s">
        <v>8423</v>
      </c>
      <c r="E5615" s="139" t="s">
        <v>5301</v>
      </c>
      <c r="F5615" s="138" t="s">
        <v>360</v>
      </c>
      <c r="G5615" s="138">
        <v>78102203</v>
      </c>
      <c r="H5615" s="141" t="s">
        <v>8456</v>
      </c>
      <c r="I5615" s="136">
        <v>10</v>
      </c>
      <c r="J5615" s="141" t="s">
        <v>33</v>
      </c>
      <c r="K5615" s="171">
        <v>300000</v>
      </c>
      <c r="L5615" s="172" t="s">
        <v>2078</v>
      </c>
      <c r="M5615" s="137"/>
      <c r="N5615" s="139" t="s">
        <v>8363</v>
      </c>
      <c r="O5615" s="173" t="s">
        <v>79</v>
      </c>
      <c r="P5615" s="138" t="s">
        <v>80</v>
      </c>
      <c r="Q5615" s="138" t="s">
        <v>662</v>
      </c>
    </row>
    <row r="5616" spans="1:17" ht="63.75" x14ac:dyDescent="0.2">
      <c r="A5616" s="136" t="s">
        <v>3883</v>
      </c>
      <c r="B5616" s="137" t="s">
        <v>3883</v>
      </c>
      <c r="C5616" s="154" t="s">
        <v>342</v>
      </c>
      <c r="D5616" s="155" t="s">
        <v>6396</v>
      </c>
      <c r="E5616" s="139" t="s">
        <v>5317</v>
      </c>
      <c r="F5616" s="138" t="s">
        <v>363</v>
      </c>
      <c r="G5616" s="138">
        <v>83101804</v>
      </c>
      <c r="H5616" s="141" t="s">
        <v>8457</v>
      </c>
      <c r="I5616" s="136">
        <v>10</v>
      </c>
      <c r="J5616" s="141" t="s">
        <v>33</v>
      </c>
      <c r="K5616" s="171">
        <v>275000000</v>
      </c>
      <c r="L5616" s="172" t="s">
        <v>2078</v>
      </c>
      <c r="M5616" s="137"/>
      <c r="N5616" s="139" t="s">
        <v>8363</v>
      </c>
      <c r="O5616" s="173" t="s">
        <v>127</v>
      </c>
      <c r="P5616" s="138" t="s">
        <v>127</v>
      </c>
      <c r="Q5616" s="138" t="s">
        <v>8458</v>
      </c>
    </row>
    <row r="5617" spans="1:17" ht="63.75" x14ac:dyDescent="0.2">
      <c r="A5617" s="136" t="s">
        <v>3883</v>
      </c>
      <c r="B5617" s="137" t="s">
        <v>3883</v>
      </c>
      <c r="C5617" s="154" t="s">
        <v>342</v>
      </c>
      <c r="D5617" s="155" t="s">
        <v>6396</v>
      </c>
      <c r="E5617" s="139" t="s">
        <v>5317</v>
      </c>
      <c r="F5617" s="138" t="s">
        <v>363</v>
      </c>
      <c r="G5617" s="138">
        <v>83101501</v>
      </c>
      <c r="H5617" s="141" t="s">
        <v>8459</v>
      </c>
      <c r="I5617" s="136">
        <v>10</v>
      </c>
      <c r="J5617" s="141" t="s">
        <v>33</v>
      </c>
      <c r="K5617" s="171">
        <v>88000000</v>
      </c>
      <c r="L5617" s="172" t="s">
        <v>765</v>
      </c>
      <c r="M5617" s="137"/>
      <c r="N5617" s="139" t="s">
        <v>8363</v>
      </c>
      <c r="O5617" s="173" t="s">
        <v>127</v>
      </c>
      <c r="P5617" s="138" t="s">
        <v>127</v>
      </c>
      <c r="Q5617" s="138" t="s">
        <v>8458</v>
      </c>
    </row>
    <row r="5618" spans="1:17" ht="38.25" x14ac:dyDescent="0.2">
      <c r="A5618" s="136" t="s">
        <v>3883</v>
      </c>
      <c r="B5618" s="137" t="s">
        <v>3883</v>
      </c>
      <c r="C5618" s="154" t="s">
        <v>8413</v>
      </c>
      <c r="D5618" s="155" t="s">
        <v>3905</v>
      </c>
      <c r="E5618" s="139" t="s">
        <v>5343</v>
      </c>
      <c r="F5618" s="138" t="s">
        <v>368</v>
      </c>
      <c r="G5618" s="138">
        <v>84131503</v>
      </c>
      <c r="H5618" s="141" t="s">
        <v>8460</v>
      </c>
      <c r="I5618" s="136">
        <v>10</v>
      </c>
      <c r="J5618" s="141" t="s">
        <v>230</v>
      </c>
      <c r="K5618" s="171">
        <v>130882900</v>
      </c>
      <c r="L5618" s="172" t="s">
        <v>2078</v>
      </c>
      <c r="M5618" s="137"/>
      <c r="N5618" s="139" t="s">
        <v>8363</v>
      </c>
      <c r="O5618" s="173" t="s">
        <v>127</v>
      </c>
      <c r="P5618" s="138" t="s">
        <v>127</v>
      </c>
      <c r="Q5618" s="138" t="s">
        <v>8461</v>
      </c>
    </row>
    <row r="5619" spans="1:17" ht="38.25" x14ac:dyDescent="0.2">
      <c r="A5619" s="136" t="s">
        <v>3883</v>
      </c>
      <c r="B5619" s="137" t="s">
        <v>3883</v>
      </c>
      <c r="C5619" s="154" t="s">
        <v>8413</v>
      </c>
      <c r="D5619" s="155" t="s">
        <v>3989</v>
      </c>
      <c r="E5619" s="139" t="s">
        <v>5343</v>
      </c>
      <c r="F5619" s="138" t="s">
        <v>368</v>
      </c>
      <c r="G5619" s="138">
        <v>84131503</v>
      </c>
      <c r="H5619" s="141" t="s">
        <v>8462</v>
      </c>
      <c r="I5619" s="136">
        <v>10</v>
      </c>
      <c r="J5619" s="141" t="s">
        <v>230</v>
      </c>
      <c r="K5619" s="171">
        <v>117100</v>
      </c>
      <c r="L5619" s="172" t="s">
        <v>2078</v>
      </c>
      <c r="M5619" s="137"/>
      <c r="N5619" s="139" t="s">
        <v>8363</v>
      </c>
      <c r="O5619" s="173" t="s">
        <v>79</v>
      </c>
      <c r="P5619" s="138" t="s">
        <v>80</v>
      </c>
      <c r="Q5619" s="138" t="s">
        <v>662</v>
      </c>
    </row>
    <row r="5620" spans="1:17" ht="38.25" x14ac:dyDescent="0.2">
      <c r="A5620" s="136" t="s">
        <v>3883</v>
      </c>
      <c r="B5620" s="137" t="s">
        <v>3883</v>
      </c>
      <c r="C5620" s="154" t="s">
        <v>8413</v>
      </c>
      <c r="D5620" s="155" t="s">
        <v>3989</v>
      </c>
      <c r="E5620" s="139" t="s">
        <v>5343</v>
      </c>
      <c r="F5620" s="138" t="s">
        <v>368</v>
      </c>
      <c r="G5620" s="138">
        <v>84131503</v>
      </c>
      <c r="H5620" s="141" t="s">
        <v>8463</v>
      </c>
      <c r="I5620" s="136">
        <v>10</v>
      </c>
      <c r="J5620" s="141" t="s">
        <v>33</v>
      </c>
      <c r="K5620" s="171">
        <v>154700000</v>
      </c>
      <c r="L5620" s="172" t="s">
        <v>2078</v>
      </c>
      <c r="M5620" s="137"/>
      <c r="N5620" s="139" t="s">
        <v>8363</v>
      </c>
      <c r="O5620" s="173" t="s">
        <v>79</v>
      </c>
      <c r="P5620" s="138" t="s">
        <v>80</v>
      </c>
      <c r="Q5620" s="138" t="s">
        <v>662</v>
      </c>
    </row>
    <row r="5621" spans="1:17" ht="38.25" x14ac:dyDescent="0.2">
      <c r="A5621" s="136" t="s">
        <v>3883</v>
      </c>
      <c r="B5621" s="137" t="s">
        <v>3883</v>
      </c>
      <c r="C5621" s="154" t="s">
        <v>8413</v>
      </c>
      <c r="D5621" s="155" t="s">
        <v>3989</v>
      </c>
      <c r="E5621" s="139" t="s">
        <v>5343</v>
      </c>
      <c r="F5621" s="138" t="s">
        <v>368</v>
      </c>
      <c r="G5621" s="138">
        <v>84131503</v>
      </c>
      <c r="H5621" s="141" t="s">
        <v>8464</v>
      </c>
      <c r="I5621" s="136">
        <v>10</v>
      </c>
      <c r="J5621" s="141" t="s">
        <v>33</v>
      </c>
      <c r="K5621" s="171">
        <v>27300000</v>
      </c>
      <c r="L5621" s="172" t="s">
        <v>2078</v>
      </c>
      <c r="M5621" s="137"/>
      <c r="N5621" s="139" t="s">
        <v>8363</v>
      </c>
      <c r="O5621" s="173" t="s">
        <v>79</v>
      </c>
      <c r="P5621" s="138" t="s">
        <v>80</v>
      </c>
      <c r="Q5621" s="138" t="s">
        <v>662</v>
      </c>
    </row>
    <row r="5622" spans="1:17" ht="38.25" x14ac:dyDescent="0.2">
      <c r="A5622" s="136" t="s">
        <v>3883</v>
      </c>
      <c r="B5622" s="137" t="s">
        <v>3883</v>
      </c>
      <c r="C5622" s="154" t="s">
        <v>8413</v>
      </c>
      <c r="D5622" s="155" t="s">
        <v>3989</v>
      </c>
      <c r="E5622" s="139" t="s">
        <v>5343</v>
      </c>
      <c r="F5622" s="138" t="s">
        <v>368</v>
      </c>
      <c r="G5622" s="138">
        <v>84131607</v>
      </c>
      <c r="H5622" s="141" t="s">
        <v>8465</v>
      </c>
      <c r="I5622" s="136">
        <v>10</v>
      </c>
      <c r="J5622" s="141" t="s">
        <v>33</v>
      </c>
      <c r="K5622" s="171">
        <v>84000000</v>
      </c>
      <c r="L5622" s="172" t="s">
        <v>2078</v>
      </c>
      <c r="M5622" s="137"/>
      <c r="N5622" s="139" t="s">
        <v>8363</v>
      </c>
      <c r="O5622" s="173" t="s">
        <v>79</v>
      </c>
      <c r="P5622" s="138" t="s">
        <v>80</v>
      </c>
      <c r="Q5622" s="138" t="s">
        <v>662</v>
      </c>
    </row>
    <row r="5623" spans="1:17" ht="38.25" x14ac:dyDescent="0.2">
      <c r="A5623" s="136" t="s">
        <v>3883</v>
      </c>
      <c r="B5623" s="137" t="s">
        <v>3883</v>
      </c>
      <c r="C5623" s="154" t="s">
        <v>8413</v>
      </c>
      <c r="D5623" s="155" t="s">
        <v>3989</v>
      </c>
      <c r="E5623" s="139" t="s">
        <v>5343</v>
      </c>
      <c r="F5623" s="138" t="s">
        <v>368</v>
      </c>
      <c r="G5623" s="138">
        <v>84131607</v>
      </c>
      <c r="H5623" s="141" t="s">
        <v>8466</v>
      </c>
      <c r="I5623" s="136">
        <v>10</v>
      </c>
      <c r="J5623" s="141" t="s">
        <v>33</v>
      </c>
      <c r="K5623" s="171">
        <v>84000000</v>
      </c>
      <c r="L5623" s="172" t="s">
        <v>2078</v>
      </c>
      <c r="M5623" s="137"/>
      <c r="N5623" s="139" t="s">
        <v>8363</v>
      </c>
      <c r="O5623" s="173" t="s">
        <v>79</v>
      </c>
      <c r="P5623" s="138" t="s">
        <v>80</v>
      </c>
      <c r="Q5623" s="138" t="s">
        <v>662</v>
      </c>
    </row>
    <row r="5624" spans="1:17" ht="51" x14ac:dyDescent="0.2">
      <c r="A5624" s="136" t="s">
        <v>3883</v>
      </c>
      <c r="B5624" s="137" t="s">
        <v>3883</v>
      </c>
      <c r="C5624" s="154" t="s">
        <v>5724</v>
      </c>
      <c r="D5624" s="155" t="s">
        <v>3886</v>
      </c>
      <c r="E5624" s="139" t="s">
        <v>5343</v>
      </c>
      <c r="F5624" s="138" t="s">
        <v>368</v>
      </c>
      <c r="G5624" s="138">
        <v>77131700</v>
      </c>
      <c r="H5624" s="141" t="s">
        <v>8467</v>
      </c>
      <c r="I5624" s="136">
        <v>10</v>
      </c>
      <c r="J5624" s="141" t="s">
        <v>33</v>
      </c>
      <c r="K5624" s="171">
        <v>15000000</v>
      </c>
      <c r="L5624" s="172" t="s">
        <v>765</v>
      </c>
      <c r="M5624" s="137"/>
      <c r="N5624" s="139" t="s">
        <v>8363</v>
      </c>
      <c r="O5624" s="173" t="s">
        <v>36</v>
      </c>
      <c r="P5624" s="138" t="s">
        <v>79</v>
      </c>
      <c r="Q5624" s="138" t="s">
        <v>464</v>
      </c>
    </row>
    <row r="5625" spans="1:17" ht="38.25" x14ac:dyDescent="0.2">
      <c r="A5625" s="136" t="s">
        <v>3883</v>
      </c>
      <c r="B5625" s="137" t="s">
        <v>3883</v>
      </c>
      <c r="C5625" s="154" t="s">
        <v>787</v>
      </c>
      <c r="D5625" s="155" t="s">
        <v>8468</v>
      </c>
      <c r="E5625" s="139" t="s">
        <v>3961</v>
      </c>
      <c r="F5625" s="138" t="s">
        <v>371</v>
      </c>
      <c r="G5625" s="138">
        <v>76111500</v>
      </c>
      <c r="H5625" s="141" t="s">
        <v>8469</v>
      </c>
      <c r="I5625" s="136">
        <v>10</v>
      </c>
      <c r="J5625" s="141" t="s">
        <v>230</v>
      </c>
      <c r="K5625" s="171">
        <v>68062888.540000007</v>
      </c>
      <c r="L5625" s="172" t="s">
        <v>2078</v>
      </c>
      <c r="M5625" s="137"/>
      <c r="N5625" s="139" t="s">
        <v>8363</v>
      </c>
      <c r="O5625" s="173" t="s">
        <v>127</v>
      </c>
      <c r="P5625" s="138" t="s">
        <v>127</v>
      </c>
      <c r="Q5625" s="138" t="s">
        <v>662</v>
      </c>
    </row>
    <row r="5626" spans="1:17" ht="25.5" x14ac:dyDescent="0.2">
      <c r="A5626" s="136" t="s">
        <v>3883</v>
      </c>
      <c r="B5626" s="137" t="s">
        <v>3883</v>
      </c>
      <c r="C5626" s="154" t="s">
        <v>787</v>
      </c>
      <c r="D5626" s="155" t="s">
        <v>3964</v>
      </c>
      <c r="E5626" s="139" t="s">
        <v>3961</v>
      </c>
      <c r="F5626" s="138" t="s">
        <v>371</v>
      </c>
      <c r="G5626" s="138">
        <v>76111500</v>
      </c>
      <c r="H5626" s="141" t="s">
        <v>8470</v>
      </c>
      <c r="I5626" s="136">
        <v>10</v>
      </c>
      <c r="J5626" s="141" t="s">
        <v>230</v>
      </c>
      <c r="K5626" s="171">
        <v>1937111.46</v>
      </c>
      <c r="L5626" s="172" t="s">
        <v>2078</v>
      </c>
      <c r="M5626" s="137"/>
      <c r="N5626" s="139" t="s">
        <v>8363</v>
      </c>
      <c r="O5626" s="173" t="s">
        <v>68</v>
      </c>
      <c r="P5626" s="138" t="s">
        <v>67</v>
      </c>
      <c r="Q5626" s="138" t="s">
        <v>662</v>
      </c>
    </row>
    <row r="5627" spans="1:17" ht="25.5" x14ac:dyDescent="0.2">
      <c r="A5627" s="136" t="s">
        <v>3883</v>
      </c>
      <c r="B5627" s="137" t="s">
        <v>3883</v>
      </c>
      <c r="C5627" s="154" t="s">
        <v>787</v>
      </c>
      <c r="D5627" s="155" t="s">
        <v>3964</v>
      </c>
      <c r="E5627" s="139" t="s">
        <v>3961</v>
      </c>
      <c r="F5627" s="138" t="s">
        <v>371</v>
      </c>
      <c r="G5627" s="138">
        <v>76111500</v>
      </c>
      <c r="H5627" s="141" t="s">
        <v>8471</v>
      </c>
      <c r="I5627" s="136">
        <v>10</v>
      </c>
      <c r="J5627" s="141" t="s">
        <v>33</v>
      </c>
      <c r="K5627" s="171">
        <v>32062888.539999999</v>
      </c>
      <c r="L5627" s="172" t="s">
        <v>2078</v>
      </c>
      <c r="M5627" s="137"/>
      <c r="N5627" s="139" t="s">
        <v>8363</v>
      </c>
      <c r="O5627" s="173" t="s">
        <v>68</v>
      </c>
      <c r="P5627" s="138" t="s">
        <v>67</v>
      </c>
      <c r="Q5627" s="138" t="s">
        <v>662</v>
      </c>
    </row>
    <row r="5628" spans="1:17" ht="38.25" x14ac:dyDescent="0.2">
      <c r="A5628" s="136" t="s">
        <v>3883</v>
      </c>
      <c r="B5628" s="137" t="s">
        <v>3883</v>
      </c>
      <c r="C5628" s="154" t="s">
        <v>787</v>
      </c>
      <c r="D5628" s="155" t="s">
        <v>8391</v>
      </c>
      <c r="E5628" s="139" t="s">
        <v>3961</v>
      </c>
      <c r="F5628" s="138" t="s">
        <v>371</v>
      </c>
      <c r="G5628" s="138">
        <v>76111500</v>
      </c>
      <c r="H5628" s="141" t="s">
        <v>8472</v>
      </c>
      <c r="I5628" s="136">
        <v>10</v>
      </c>
      <c r="J5628" s="141" t="s">
        <v>33</v>
      </c>
      <c r="K5628" s="171">
        <v>99872545.459999993</v>
      </c>
      <c r="L5628" s="172" t="s">
        <v>2078</v>
      </c>
      <c r="M5628" s="137"/>
      <c r="N5628" s="139" t="s">
        <v>8363</v>
      </c>
      <c r="O5628" s="173" t="s">
        <v>79</v>
      </c>
      <c r="P5628" s="138" t="s">
        <v>80</v>
      </c>
      <c r="Q5628" s="138" t="s">
        <v>1068</v>
      </c>
    </row>
    <row r="5629" spans="1:17" ht="38.25" x14ac:dyDescent="0.2">
      <c r="A5629" s="136" t="s">
        <v>3883</v>
      </c>
      <c r="B5629" s="137" t="s">
        <v>3883</v>
      </c>
      <c r="C5629" s="154" t="s">
        <v>787</v>
      </c>
      <c r="D5629" s="155" t="s">
        <v>8391</v>
      </c>
      <c r="E5629" s="139" t="s">
        <v>3961</v>
      </c>
      <c r="F5629" s="138" t="s">
        <v>371</v>
      </c>
      <c r="G5629" s="138">
        <v>76111500</v>
      </c>
      <c r="H5629" s="141" t="s">
        <v>8473</v>
      </c>
      <c r="I5629" s="136">
        <v>10</v>
      </c>
      <c r="J5629" s="141" t="s">
        <v>33</v>
      </c>
      <c r="K5629" s="171">
        <v>17624566</v>
      </c>
      <c r="L5629" s="172" t="s">
        <v>2078</v>
      </c>
      <c r="M5629" s="137"/>
      <c r="N5629" s="139" t="s">
        <v>8363</v>
      </c>
      <c r="O5629" s="173" t="s">
        <v>79</v>
      </c>
      <c r="P5629" s="138" t="s">
        <v>80</v>
      </c>
      <c r="Q5629" s="138" t="s">
        <v>1068</v>
      </c>
    </row>
    <row r="5630" spans="1:17" ht="25.5" x14ac:dyDescent="0.2">
      <c r="A5630" s="136" t="s">
        <v>3883</v>
      </c>
      <c r="B5630" s="137" t="s">
        <v>3883</v>
      </c>
      <c r="C5630" s="154" t="s">
        <v>787</v>
      </c>
      <c r="D5630" s="155" t="s">
        <v>8452</v>
      </c>
      <c r="E5630" s="139" t="s">
        <v>3961</v>
      </c>
      <c r="F5630" s="138" t="s">
        <v>371</v>
      </c>
      <c r="G5630" s="138">
        <v>72102103</v>
      </c>
      <c r="H5630" s="141" t="s">
        <v>8474</v>
      </c>
      <c r="I5630" s="136">
        <v>10</v>
      </c>
      <c r="J5630" s="141" t="s">
        <v>33</v>
      </c>
      <c r="K5630" s="171">
        <v>30000000</v>
      </c>
      <c r="L5630" s="172" t="s">
        <v>2078</v>
      </c>
      <c r="M5630" s="137"/>
      <c r="N5630" s="139" t="s">
        <v>8363</v>
      </c>
      <c r="O5630" s="173" t="s">
        <v>80</v>
      </c>
      <c r="P5630" s="138" t="s">
        <v>901</v>
      </c>
      <c r="Q5630" s="138" t="s">
        <v>464</v>
      </c>
    </row>
    <row r="5631" spans="1:17" ht="38.25" x14ac:dyDescent="0.2">
      <c r="A5631" s="136" t="s">
        <v>3883</v>
      </c>
      <c r="B5631" s="137" t="s">
        <v>3883</v>
      </c>
      <c r="C5631" s="154" t="s">
        <v>50</v>
      </c>
      <c r="D5631" s="155" t="s">
        <v>8377</v>
      </c>
      <c r="E5631" s="139" t="s">
        <v>3986</v>
      </c>
      <c r="F5631" s="138" t="s">
        <v>374</v>
      </c>
      <c r="G5631" s="138">
        <v>81112303</v>
      </c>
      <c r="H5631" s="141" t="s">
        <v>8475</v>
      </c>
      <c r="I5631" s="136">
        <v>10</v>
      </c>
      <c r="J5631" s="141" t="s">
        <v>33</v>
      </c>
      <c r="K5631" s="171">
        <v>35000000</v>
      </c>
      <c r="L5631" s="172" t="s">
        <v>2078</v>
      </c>
      <c r="M5631" s="137"/>
      <c r="N5631" s="139" t="s">
        <v>8363</v>
      </c>
      <c r="O5631" s="173" t="s">
        <v>68</v>
      </c>
      <c r="P5631" s="138" t="s">
        <v>67</v>
      </c>
      <c r="Q5631" s="138" t="s">
        <v>464</v>
      </c>
    </row>
    <row r="5632" spans="1:17" ht="38.25" x14ac:dyDescent="0.2">
      <c r="A5632" s="136" t="s">
        <v>3883</v>
      </c>
      <c r="B5632" s="137" t="s">
        <v>3883</v>
      </c>
      <c r="C5632" s="154" t="s">
        <v>8413</v>
      </c>
      <c r="D5632" s="155" t="s">
        <v>3978</v>
      </c>
      <c r="E5632" s="139" t="s">
        <v>3986</v>
      </c>
      <c r="F5632" s="138" t="s">
        <v>374</v>
      </c>
      <c r="G5632" s="138">
        <v>78181507</v>
      </c>
      <c r="H5632" s="141" t="s">
        <v>8476</v>
      </c>
      <c r="I5632" s="136">
        <v>10</v>
      </c>
      <c r="J5632" s="141" t="s">
        <v>230</v>
      </c>
      <c r="K5632" s="171">
        <v>320000000</v>
      </c>
      <c r="L5632" s="172" t="s">
        <v>2078</v>
      </c>
      <c r="M5632" s="137"/>
      <c r="N5632" s="139" t="s">
        <v>8363</v>
      </c>
      <c r="O5632" s="173" t="s">
        <v>127</v>
      </c>
      <c r="P5632" s="138" t="s">
        <v>127</v>
      </c>
      <c r="Q5632" s="138" t="s">
        <v>3942</v>
      </c>
    </row>
    <row r="5633" spans="1:17" ht="38.25" x14ac:dyDescent="0.2">
      <c r="A5633" s="136" t="s">
        <v>3883</v>
      </c>
      <c r="B5633" s="137" t="s">
        <v>3883</v>
      </c>
      <c r="C5633" s="154" t="s">
        <v>8413</v>
      </c>
      <c r="D5633" s="155" t="s">
        <v>8477</v>
      </c>
      <c r="E5633" s="139" t="s">
        <v>3986</v>
      </c>
      <c r="F5633" s="138" t="s">
        <v>374</v>
      </c>
      <c r="G5633" s="138">
        <v>78181507</v>
      </c>
      <c r="H5633" s="141" t="s">
        <v>8478</v>
      </c>
      <c r="I5633" s="136">
        <v>10</v>
      </c>
      <c r="J5633" s="141" t="s">
        <v>33</v>
      </c>
      <c r="K5633" s="171">
        <v>220000000</v>
      </c>
      <c r="L5633" s="172" t="s">
        <v>2078</v>
      </c>
      <c r="M5633" s="137"/>
      <c r="N5633" s="139" t="s">
        <v>8363</v>
      </c>
      <c r="O5633" s="173" t="s">
        <v>127</v>
      </c>
      <c r="P5633" s="138" t="s">
        <v>68</v>
      </c>
      <c r="Q5633" s="138" t="s">
        <v>3942</v>
      </c>
    </row>
    <row r="5634" spans="1:17" ht="38.25" x14ac:dyDescent="0.2">
      <c r="A5634" s="136" t="s">
        <v>3883</v>
      </c>
      <c r="B5634" s="137" t="s">
        <v>3883</v>
      </c>
      <c r="C5634" s="154" t="s">
        <v>8413</v>
      </c>
      <c r="D5634" s="155" t="s">
        <v>3989</v>
      </c>
      <c r="E5634" s="139" t="s">
        <v>3986</v>
      </c>
      <c r="F5634" s="138" t="s">
        <v>374</v>
      </c>
      <c r="G5634" s="138">
        <v>78181507</v>
      </c>
      <c r="H5634" s="141" t="s">
        <v>8479</v>
      </c>
      <c r="I5634" s="136">
        <v>10</v>
      </c>
      <c r="J5634" s="141" t="s">
        <v>33</v>
      </c>
      <c r="K5634" s="171">
        <v>493000000</v>
      </c>
      <c r="L5634" s="172" t="s">
        <v>765</v>
      </c>
      <c r="M5634" s="137"/>
      <c r="N5634" s="139" t="s">
        <v>8363</v>
      </c>
      <c r="O5634" s="173" t="s">
        <v>68</v>
      </c>
      <c r="P5634" s="138" t="s">
        <v>67</v>
      </c>
      <c r="Q5634" s="138" t="s">
        <v>3942</v>
      </c>
    </row>
    <row r="5635" spans="1:17" ht="38.25" x14ac:dyDescent="0.2">
      <c r="A5635" s="136" t="s">
        <v>3883</v>
      </c>
      <c r="B5635" s="137" t="s">
        <v>3883</v>
      </c>
      <c r="C5635" s="154" t="s">
        <v>8413</v>
      </c>
      <c r="D5635" s="155" t="s">
        <v>3989</v>
      </c>
      <c r="E5635" s="139" t="s">
        <v>3986</v>
      </c>
      <c r="F5635" s="138" t="s">
        <v>374</v>
      </c>
      <c r="G5635" s="138">
        <v>78181507</v>
      </c>
      <c r="H5635" s="141" t="s">
        <v>8480</v>
      </c>
      <c r="I5635" s="136">
        <v>10</v>
      </c>
      <c r="J5635" s="141" t="s">
        <v>33</v>
      </c>
      <c r="K5635" s="171">
        <v>87000000</v>
      </c>
      <c r="L5635" s="172" t="s">
        <v>765</v>
      </c>
      <c r="M5635" s="137"/>
      <c r="N5635" s="139" t="s">
        <v>8363</v>
      </c>
      <c r="O5635" s="173" t="s">
        <v>68</v>
      </c>
      <c r="P5635" s="138" t="s">
        <v>67</v>
      </c>
      <c r="Q5635" s="138" t="s">
        <v>3942</v>
      </c>
    </row>
    <row r="5636" spans="1:17" ht="38.25" x14ac:dyDescent="0.2">
      <c r="A5636" s="136" t="s">
        <v>3883</v>
      </c>
      <c r="B5636" s="137" t="s">
        <v>3883</v>
      </c>
      <c r="C5636" s="154" t="s">
        <v>8413</v>
      </c>
      <c r="D5636" s="155" t="s">
        <v>3978</v>
      </c>
      <c r="E5636" s="139" t="s">
        <v>3986</v>
      </c>
      <c r="F5636" s="138" t="s">
        <v>374</v>
      </c>
      <c r="G5636" s="138">
        <v>78181507</v>
      </c>
      <c r="H5636" s="141" t="s">
        <v>8481</v>
      </c>
      <c r="I5636" s="136">
        <v>10</v>
      </c>
      <c r="J5636" s="141" t="s">
        <v>230</v>
      </c>
      <c r="K5636" s="171">
        <v>240000000</v>
      </c>
      <c r="L5636" s="172" t="s">
        <v>765</v>
      </c>
      <c r="M5636" s="137"/>
      <c r="N5636" s="139" t="s">
        <v>8363</v>
      </c>
      <c r="O5636" s="173" t="s">
        <v>127</v>
      </c>
      <c r="P5636" s="138" t="s">
        <v>127</v>
      </c>
      <c r="Q5636" s="138" t="s">
        <v>3942</v>
      </c>
    </row>
    <row r="5637" spans="1:17" ht="38.25" x14ac:dyDescent="0.2">
      <c r="A5637" s="136" t="s">
        <v>3883</v>
      </c>
      <c r="B5637" s="137" t="s">
        <v>3883</v>
      </c>
      <c r="C5637" s="154" t="s">
        <v>8413</v>
      </c>
      <c r="D5637" s="155" t="s">
        <v>8477</v>
      </c>
      <c r="E5637" s="139" t="s">
        <v>3986</v>
      </c>
      <c r="F5637" s="138" t="s">
        <v>374</v>
      </c>
      <c r="G5637" s="138">
        <v>78181507</v>
      </c>
      <c r="H5637" s="141" t="s">
        <v>8482</v>
      </c>
      <c r="I5637" s="136">
        <v>10</v>
      </c>
      <c r="J5637" s="141" t="s">
        <v>33</v>
      </c>
      <c r="K5637" s="171">
        <v>60000000</v>
      </c>
      <c r="L5637" s="172" t="s">
        <v>2078</v>
      </c>
      <c r="M5637" s="137"/>
      <c r="N5637" s="139" t="s">
        <v>8363</v>
      </c>
      <c r="O5637" s="173" t="s">
        <v>127</v>
      </c>
      <c r="P5637" s="138" t="s">
        <v>68</v>
      </c>
      <c r="Q5637" s="138" t="s">
        <v>3942</v>
      </c>
    </row>
    <row r="5638" spans="1:17" ht="38.25" x14ac:dyDescent="0.2">
      <c r="A5638" s="136" t="s">
        <v>3883</v>
      </c>
      <c r="B5638" s="137" t="s">
        <v>3883</v>
      </c>
      <c r="C5638" s="154" t="s">
        <v>8413</v>
      </c>
      <c r="D5638" s="155" t="s">
        <v>3989</v>
      </c>
      <c r="E5638" s="139" t="s">
        <v>3986</v>
      </c>
      <c r="F5638" s="138" t="s">
        <v>374</v>
      </c>
      <c r="G5638" s="138">
        <v>78181507</v>
      </c>
      <c r="H5638" s="141" t="s">
        <v>8483</v>
      </c>
      <c r="I5638" s="136">
        <v>10</v>
      </c>
      <c r="J5638" s="141" t="s">
        <v>33</v>
      </c>
      <c r="K5638" s="171">
        <v>292051500</v>
      </c>
      <c r="L5638" s="172" t="s">
        <v>2078</v>
      </c>
      <c r="M5638" s="137"/>
      <c r="N5638" s="139" t="s">
        <v>8363</v>
      </c>
      <c r="O5638" s="173" t="s">
        <v>79</v>
      </c>
      <c r="P5638" s="138" t="s">
        <v>80</v>
      </c>
      <c r="Q5638" s="138" t="s">
        <v>3942</v>
      </c>
    </row>
    <row r="5639" spans="1:17" ht="38.25" x14ac:dyDescent="0.2">
      <c r="A5639" s="136" t="s">
        <v>3883</v>
      </c>
      <c r="B5639" s="137" t="s">
        <v>3883</v>
      </c>
      <c r="C5639" s="154" t="s">
        <v>8413</v>
      </c>
      <c r="D5639" s="155" t="s">
        <v>3989</v>
      </c>
      <c r="E5639" s="139" t="s">
        <v>3986</v>
      </c>
      <c r="F5639" s="138" t="s">
        <v>374</v>
      </c>
      <c r="G5639" s="138">
        <v>78181507</v>
      </c>
      <c r="H5639" s="141" t="s">
        <v>8480</v>
      </c>
      <c r="I5639" s="136">
        <v>10</v>
      </c>
      <c r="J5639" s="141" t="s">
        <v>33</v>
      </c>
      <c r="K5639" s="171">
        <v>51538500</v>
      </c>
      <c r="L5639" s="172" t="s">
        <v>2078</v>
      </c>
      <c r="M5639" s="137"/>
      <c r="N5639" s="139" t="s">
        <v>8363</v>
      </c>
      <c r="O5639" s="173" t="s">
        <v>79</v>
      </c>
      <c r="P5639" s="138" t="s">
        <v>80</v>
      </c>
      <c r="Q5639" s="138" t="s">
        <v>3942</v>
      </c>
    </row>
    <row r="5640" spans="1:17" ht="51" x14ac:dyDescent="0.2">
      <c r="A5640" s="136" t="s">
        <v>3883</v>
      </c>
      <c r="B5640" s="137" t="s">
        <v>3883</v>
      </c>
      <c r="C5640" s="154" t="s">
        <v>50</v>
      </c>
      <c r="D5640" s="155" t="s">
        <v>3999</v>
      </c>
      <c r="E5640" s="139" t="s">
        <v>3986</v>
      </c>
      <c r="F5640" s="138" t="s">
        <v>374</v>
      </c>
      <c r="G5640" s="138">
        <v>72154300</v>
      </c>
      <c r="H5640" s="141" t="s">
        <v>8484</v>
      </c>
      <c r="I5640" s="136">
        <v>10</v>
      </c>
      <c r="J5640" s="141" t="s">
        <v>33</v>
      </c>
      <c r="K5640" s="171">
        <v>12000000</v>
      </c>
      <c r="L5640" s="172" t="s">
        <v>2078</v>
      </c>
      <c r="M5640" s="137"/>
      <c r="N5640" s="139" t="s">
        <v>8363</v>
      </c>
      <c r="O5640" s="173" t="s">
        <v>127</v>
      </c>
      <c r="P5640" s="138" t="s">
        <v>68</v>
      </c>
      <c r="Q5640" s="138" t="s">
        <v>464</v>
      </c>
    </row>
    <row r="5641" spans="1:17" ht="38.25" x14ac:dyDescent="0.2">
      <c r="A5641" s="136" t="s">
        <v>3883</v>
      </c>
      <c r="B5641" s="137" t="s">
        <v>3883</v>
      </c>
      <c r="C5641" s="154" t="s">
        <v>4034</v>
      </c>
      <c r="D5641" s="155" t="s">
        <v>8485</v>
      </c>
      <c r="E5641" s="139" t="s">
        <v>3986</v>
      </c>
      <c r="F5641" s="138" t="s">
        <v>374</v>
      </c>
      <c r="G5641" s="138">
        <v>72154300</v>
      </c>
      <c r="H5641" s="141" t="s">
        <v>8486</v>
      </c>
      <c r="I5641" s="136">
        <v>10</v>
      </c>
      <c r="J5641" s="141" t="s">
        <v>33</v>
      </c>
      <c r="K5641" s="171">
        <v>10000000</v>
      </c>
      <c r="L5641" s="172" t="s">
        <v>2078</v>
      </c>
      <c r="M5641" s="137"/>
      <c r="N5641" s="139" t="s">
        <v>8363</v>
      </c>
      <c r="O5641" s="173" t="s">
        <v>36</v>
      </c>
      <c r="P5641" s="138" t="s">
        <v>79</v>
      </c>
      <c r="Q5641" s="138" t="s">
        <v>464</v>
      </c>
    </row>
    <row r="5642" spans="1:17" ht="38.25" x14ac:dyDescent="0.2">
      <c r="A5642" s="136" t="s">
        <v>3883</v>
      </c>
      <c r="B5642" s="137" t="s">
        <v>3883</v>
      </c>
      <c r="C5642" s="154" t="s">
        <v>4034</v>
      </c>
      <c r="D5642" s="155" t="s">
        <v>8485</v>
      </c>
      <c r="E5642" s="139" t="s">
        <v>3986</v>
      </c>
      <c r="F5642" s="138" t="s">
        <v>374</v>
      </c>
      <c r="G5642" s="138">
        <v>72154300</v>
      </c>
      <c r="H5642" s="141" t="s">
        <v>8487</v>
      </c>
      <c r="I5642" s="136">
        <v>10</v>
      </c>
      <c r="J5642" s="141" t="s">
        <v>33</v>
      </c>
      <c r="K5642" s="171">
        <v>10000000</v>
      </c>
      <c r="L5642" s="172" t="s">
        <v>2078</v>
      </c>
      <c r="M5642" s="137"/>
      <c r="N5642" s="139" t="s">
        <v>8363</v>
      </c>
      <c r="O5642" s="173" t="s">
        <v>36</v>
      </c>
      <c r="P5642" s="138" t="s">
        <v>79</v>
      </c>
      <c r="Q5642" s="138" t="s">
        <v>464</v>
      </c>
    </row>
    <row r="5643" spans="1:17" ht="51" x14ac:dyDescent="0.2">
      <c r="A5643" s="136" t="s">
        <v>3883</v>
      </c>
      <c r="B5643" s="137" t="s">
        <v>3883</v>
      </c>
      <c r="C5643" s="154" t="s">
        <v>50</v>
      </c>
      <c r="D5643" s="155" t="s">
        <v>3999</v>
      </c>
      <c r="E5643" s="139" t="s">
        <v>3986</v>
      </c>
      <c r="F5643" s="138" t="s">
        <v>374</v>
      </c>
      <c r="G5643" s="138">
        <v>72154300</v>
      </c>
      <c r="H5643" s="141" t="s">
        <v>8488</v>
      </c>
      <c r="I5643" s="136">
        <v>10</v>
      </c>
      <c r="J5643" s="141" t="s">
        <v>33</v>
      </c>
      <c r="K5643" s="171">
        <v>8000000</v>
      </c>
      <c r="L5643" s="172" t="s">
        <v>2078</v>
      </c>
      <c r="M5643" s="137"/>
      <c r="N5643" s="139" t="s">
        <v>8363</v>
      </c>
      <c r="O5643" s="173" t="s">
        <v>127</v>
      </c>
      <c r="P5643" s="138" t="s">
        <v>68</v>
      </c>
      <c r="Q5643" s="138" t="s">
        <v>464</v>
      </c>
    </row>
    <row r="5644" spans="1:17" ht="51" x14ac:dyDescent="0.2">
      <c r="A5644" s="136" t="s">
        <v>3883</v>
      </c>
      <c r="B5644" s="137" t="s">
        <v>3883</v>
      </c>
      <c r="C5644" s="154" t="s">
        <v>50</v>
      </c>
      <c r="D5644" s="155" t="s">
        <v>3999</v>
      </c>
      <c r="E5644" s="139" t="s">
        <v>3986</v>
      </c>
      <c r="F5644" s="138" t="s">
        <v>374</v>
      </c>
      <c r="G5644" s="138">
        <v>72151800</v>
      </c>
      <c r="H5644" s="141" t="s">
        <v>8489</v>
      </c>
      <c r="I5644" s="136">
        <v>10</v>
      </c>
      <c r="J5644" s="141" t="s">
        <v>33</v>
      </c>
      <c r="K5644" s="171">
        <v>12000000</v>
      </c>
      <c r="L5644" s="172" t="s">
        <v>2078</v>
      </c>
      <c r="M5644" s="137"/>
      <c r="N5644" s="139" t="s">
        <v>8363</v>
      </c>
      <c r="O5644" s="173" t="s">
        <v>901</v>
      </c>
      <c r="P5644" s="138" t="s">
        <v>1239</v>
      </c>
      <c r="Q5644" s="138" t="s">
        <v>464</v>
      </c>
    </row>
    <row r="5645" spans="1:17" ht="38.25" x14ac:dyDescent="0.2">
      <c r="A5645" s="136" t="s">
        <v>3883</v>
      </c>
      <c r="B5645" s="137" t="s">
        <v>3883</v>
      </c>
      <c r="C5645" s="154" t="s">
        <v>787</v>
      </c>
      <c r="D5645" s="155" t="s">
        <v>3922</v>
      </c>
      <c r="E5645" s="139" t="s">
        <v>3986</v>
      </c>
      <c r="F5645" s="138" t="s">
        <v>374</v>
      </c>
      <c r="G5645" s="138">
        <v>72101516</v>
      </c>
      <c r="H5645" s="141" t="s">
        <v>8490</v>
      </c>
      <c r="I5645" s="136">
        <v>10</v>
      </c>
      <c r="J5645" s="141" t="s">
        <v>33</v>
      </c>
      <c r="K5645" s="171">
        <v>13000000</v>
      </c>
      <c r="L5645" s="172" t="s">
        <v>2078</v>
      </c>
      <c r="M5645" s="137"/>
      <c r="N5645" s="139" t="s">
        <v>8363</v>
      </c>
      <c r="O5645" s="173" t="s">
        <v>901</v>
      </c>
      <c r="P5645" s="138" t="s">
        <v>1239</v>
      </c>
      <c r="Q5645" s="138" t="s">
        <v>464</v>
      </c>
    </row>
    <row r="5646" spans="1:17" ht="38.25" x14ac:dyDescent="0.2">
      <c r="A5646" s="136" t="s">
        <v>3883</v>
      </c>
      <c r="B5646" s="137" t="s">
        <v>3883</v>
      </c>
      <c r="C5646" s="154" t="s">
        <v>50</v>
      </c>
      <c r="D5646" s="155" t="s">
        <v>8377</v>
      </c>
      <c r="E5646" s="139" t="s">
        <v>3986</v>
      </c>
      <c r="F5646" s="138" t="s">
        <v>374</v>
      </c>
      <c r="G5646" s="138">
        <v>44103100</v>
      </c>
      <c r="H5646" s="141" t="s">
        <v>8491</v>
      </c>
      <c r="I5646" s="136">
        <v>10</v>
      </c>
      <c r="J5646" s="141" t="s">
        <v>33</v>
      </c>
      <c r="K5646" s="171">
        <v>13000000</v>
      </c>
      <c r="L5646" s="172" t="s">
        <v>2078</v>
      </c>
      <c r="M5646" s="137"/>
      <c r="N5646" s="139" t="s">
        <v>8363</v>
      </c>
      <c r="O5646" s="173" t="s">
        <v>68</v>
      </c>
      <c r="P5646" s="138" t="s">
        <v>67</v>
      </c>
      <c r="Q5646" s="138" t="s">
        <v>464</v>
      </c>
    </row>
    <row r="5647" spans="1:17" ht="51" x14ac:dyDescent="0.2">
      <c r="A5647" s="136" t="s">
        <v>3883</v>
      </c>
      <c r="B5647" s="137" t="s">
        <v>3883</v>
      </c>
      <c r="C5647" s="154" t="s">
        <v>2012</v>
      </c>
      <c r="D5647" s="155" t="s">
        <v>8381</v>
      </c>
      <c r="E5647" s="139" t="s">
        <v>8492</v>
      </c>
      <c r="F5647" s="138" t="s">
        <v>933</v>
      </c>
      <c r="G5647" s="138">
        <v>82121502</v>
      </c>
      <c r="H5647" s="141" t="s">
        <v>8493</v>
      </c>
      <c r="I5647" s="136">
        <v>10</v>
      </c>
      <c r="J5647" s="141" t="s">
        <v>33</v>
      </c>
      <c r="K5647" s="171">
        <v>1000000</v>
      </c>
      <c r="L5647" s="172" t="s">
        <v>765</v>
      </c>
      <c r="M5647" s="137"/>
      <c r="N5647" s="139" t="s">
        <v>8363</v>
      </c>
      <c r="O5647" s="173" t="s">
        <v>68</v>
      </c>
      <c r="P5647" s="138" t="s">
        <v>67</v>
      </c>
      <c r="Q5647" s="138" t="s">
        <v>3942</v>
      </c>
    </row>
    <row r="5648" spans="1:17" ht="51" x14ac:dyDescent="0.2">
      <c r="A5648" s="136" t="s">
        <v>3883</v>
      </c>
      <c r="B5648" s="137" t="s">
        <v>3883</v>
      </c>
      <c r="C5648" s="154" t="s">
        <v>2012</v>
      </c>
      <c r="D5648" s="155" t="s">
        <v>8381</v>
      </c>
      <c r="E5648" s="139" t="s">
        <v>8492</v>
      </c>
      <c r="F5648" s="138" t="s">
        <v>933</v>
      </c>
      <c r="G5648" s="138">
        <v>82121502</v>
      </c>
      <c r="H5648" s="141" t="s">
        <v>8494</v>
      </c>
      <c r="I5648" s="136">
        <v>10</v>
      </c>
      <c r="J5648" s="141" t="s">
        <v>33</v>
      </c>
      <c r="K5648" s="171">
        <v>15000000</v>
      </c>
      <c r="L5648" s="172" t="s">
        <v>765</v>
      </c>
      <c r="M5648" s="137"/>
      <c r="N5648" s="139" t="s">
        <v>8363</v>
      </c>
      <c r="O5648" s="173" t="s">
        <v>68</v>
      </c>
      <c r="P5648" s="138" t="s">
        <v>67</v>
      </c>
      <c r="Q5648" s="138" t="s">
        <v>3942</v>
      </c>
    </row>
    <row r="5649" spans="1:17" ht="51" x14ac:dyDescent="0.2">
      <c r="A5649" s="136" t="s">
        <v>3883</v>
      </c>
      <c r="B5649" s="137" t="s">
        <v>3883</v>
      </c>
      <c r="C5649" s="154" t="s">
        <v>2012</v>
      </c>
      <c r="D5649" s="155" t="s">
        <v>8381</v>
      </c>
      <c r="E5649" s="139" t="s">
        <v>8492</v>
      </c>
      <c r="F5649" s="138" t="s">
        <v>933</v>
      </c>
      <c r="G5649" s="138">
        <v>82121502</v>
      </c>
      <c r="H5649" s="141" t="s">
        <v>8495</v>
      </c>
      <c r="I5649" s="136">
        <v>10</v>
      </c>
      <c r="J5649" s="141" t="s">
        <v>33</v>
      </c>
      <c r="K5649" s="171">
        <v>5000000</v>
      </c>
      <c r="L5649" s="172" t="s">
        <v>765</v>
      </c>
      <c r="M5649" s="137"/>
      <c r="N5649" s="139" t="s">
        <v>8363</v>
      </c>
      <c r="O5649" s="173" t="s">
        <v>68</v>
      </c>
      <c r="P5649" s="138" t="s">
        <v>67</v>
      </c>
      <c r="Q5649" s="138" t="s">
        <v>3942</v>
      </c>
    </row>
    <row r="5650" spans="1:17" ht="51" x14ac:dyDescent="0.2">
      <c r="A5650" s="136" t="s">
        <v>3883</v>
      </c>
      <c r="B5650" s="137" t="s">
        <v>3883</v>
      </c>
      <c r="C5650" s="154" t="s">
        <v>2012</v>
      </c>
      <c r="D5650" s="155" t="s">
        <v>8381</v>
      </c>
      <c r="E5650" s="139" t="s">
        <v>8492</v>
      </c>
      <c r="F5650" s="138" t="s">
        <v>933</v>
      </c>
      <c r="G5650" s="138">
        <v>82121502</v>
      </c>
      <c r="H5650" s="141" t="s">
        <v>8496</v>
      </c>
      <c r="I5650" s="136">
        <v>10</v>
      </c>
      <c r="J5650" s="141" t="s">
        <v>33</v>
      </c>
      <c r="K5650" s="171">
        <v>8000000</v>
      </c>
      <c r="L5650" s="172" t="s">
        <v>765</v>
      </c>
      <c r="M5650" s="137"/>
      <c r="N5650" s="139" t="s">
        <v>8363</v>
      </c>
      <c r="O5650" s="173" t="s">
        <v>68</v>
      </c>
      <c r="P5650" s="138" t="s">
        <v>67</v>
      </c>
      <c r="Q5650" s="138" t="s">
        <v>3942</v>
      </c>
    </row>
    <row r="5651" spans="1:17" ht="51" x14ac:dyDescent="0.2">
      <c r="A5651" s="136" t="s">
        <v>3883</v>
      </c>
      <c r="B5651" s="137" t="s">
        <v>3883</v>
      </c>
      <c r="C5651" s="154" t="s">
        <v>2012</v>
      </c>
      <c r="D5651" s="155" t="s">
        <v>8381</v>
      </c>
      <c r="E5651" s="139" t="s">
        <v>8492</v>
      </c>
      <c r="F5651" s="138" t="s">
        <v>933</v>
      </c>
      <c r="G5651" s="138">
        <v>82121502</v>
      </c>
      <c r="H5651" s="141" t="s">
        <v>8497</v>
      </c>
      <c r="I5651" s="136">
        <v>10</v>
      </c>
      <c r="J5651" s="141" t="s">
        <v>33</v>
      </c>
      <c r="K5651" s="171">
        <v>58600000</v>
      </c>
      <c r="L5651" s="172" t="s">
        <v>765</v>
      </c>
      <c r="M5651" s="137"/>
      <c r="N5651" s="139" t="s">
        <v>8363</v>
      </c>
      <c r="O5651" s="173" t="s">
        <v>68</v>
      </c>
      <c r="P5651" s="138" t="s">
        <v>67</v>
      </c>
      <c r="Q5651" s="138" t="s">
        <v>3942</v>
      </c>
    </row>
    <row r="5652" spans="1:17" ht="51" x14ac:dyDescent="0.2">
      <c r="A5652" s="136" t="s">
        <v>3883</v>
      </c>
      <c r="B5652" s="137" t="s">
        <v>3883</v>
      </c>
      <c r="C5652" s="154" t="s">
        <v>2012</v>
      </c>
      <c r="D5652" s="155" t="s">
        <v>8381</v>
      </c>
      <c r="E5652" s="139" t="s">
        <v>8492</v>
      </c>
      <c r="F5652" s="138" t="s">
        <v>933</v>
      </c>
      <c r="G5652" s="138">
        <v>82121502</v>
      </c>
      <c r="H5652" s="141" t="s">
        <v>12877</v>
      </c>
      <c r="I5652" s="136">
        <v>10</v>
      </c>
      <c r="J5652" s="141" t="s">
        <v>33</v>
      </c>
      <c r="K5652" s="171">
        <v>10000000</v>
      </c>
      <c r="L5652" s="172" t="s">
        <v>2078</v>
      </c>
      <c r="M5652" s="137"/>
      <c r="N5652" s="139" t="s">
        <v>8363</v>
      </c>
      <c r="O5652" s="173" t="s">
        <v>68</v>
      </c>
      <c r="P5652" s="138" t="s">
        <v>67</v>
      </c>
      <c r="Q5652" s="138" t="s">
        <v>3942</v>
      </c>
    </row>
    <row r="5653" spans="1:17" ht="51" x14ac:dyDescent="0.2">
      <c r="A5653" s="136" t="s">
        <v>3883</v>
      </c>
      <c r="B5653" s="137" t="s">
        <v>3883</v>
      </c>
      <c r="C5653" s="154" t="s">
        <v>50</v>
      </c>
      <c r="D5653" s="155" t="s">
        <v>8377</v>
      </c>
      <c r="E5653" s="139" t="s">
        <v>8492</v>
      </c>
      <c r="F5653" s="138" t="s">
        <v>933</v>
      </c>
      <c r="G5653" s="138">
        <v>82121500</v>
      </c>
      <c r="H5653" s="141" t="s">
        <v>8498</v>
      </c>
      <c r="I5653" s="136">
        <v>10</v>
      </c>
      <c r="J5653" s="141" t="s">
        <v>33</v>
      </c>
      <c r="K5653" s="171">
        <v>36000000</v>
      </c>
      <c r="L5653" s="172" t="s">
        <v>765</v>
      </c>
      <c r="M5653" s="137"/>
      <c r="N5653" s="139" t="s">
        <v>8363</v>
      </c>
      <c r="O5653" s="173" t="s">
        <v>127</v>
      </c>
      <c r="P5653" s="138" t="s">
        <v>68</v>
      </c>
      <c r="Q5653" s="138" t="s">
        <v>464</v>
      </c>
    </row>
    <row r="5654" spans="1:17" ht="51" x14ac:dyDescent="0.2">
      <c r="A5654" s="136" t="s">
        <v>3883</v>
      </c>
      <c r="B5654" s="137" t="s">
        <v>3883</v>
      </c>
      <c r="C5654" s="154" t="s">
        <v>4116</v>
      </c>
      <c r="D5654" s="155" t="s">
        <v>3886</v>
      </c>
      <c r="E5654" s="139" t="s">
        <v>8499</v>
      </c>
      <c r="F5654" s="138" t="s">
        <v>8500</v>
      </c>
      <c r="G5654" s="138">
        <v>86101709</v>
      </c>
      <c r="H5654" s="141" t="s">
        <v>8501</v>
      </c>
      <c r="I5654" s="136">
        <v>10</v>
      </c>
      <c r="J5654" s="141" t="s">
        <v>33</v>
      </c>
      <c r="K5654" s="171">
        <v>15000000</v>
      </c>
      <c r="L5654" s="172" t="s">
        <v>765</v>
      </c>
      <c r="M5654" s="137"/>
      <c r="N5654" s="139" t="s">
        <v>8363</v>
      </c>
      <c r="O5654" s="173" t="s">
        <v>80</v>
      </c>
      <c r="P5654" s="138" t="s">
        <v>901</v>
      </c>
      <c r="Q5654" s="138" t="s">
        <v>464</v>
      </c>
    </row>
    <row r="5655" spans="1:17" ht="63.75" x14ac:dyDescent="0.2">
      <c r="A5655" s="136" t="s">
        <v>3883</v>
      </c>
      <c r="B5655" s="137" t="s">
        <v>3883</v>
      </c>
      <c r="C5655" s="154" t="s">
        <v>342</v>
      </c>
      <c r="D5655" s="155" t="s">
        <v>6396</v>
      </c>
      <c r="E5655" s="139" t="s">
        <v>5540</v>
      </c>
      <c r="F5655" s="138" t="s">
        <v>397</v>
      </c>
      <c r="G5655" s="138">
        <v>83101500</v>
      </c>
      <c r="H5655" s="141" t="s">
        <v>8502</v>
      </c>
      <c r="I5655" s="136">
        <v>10</v>
      </c>
      <c r="J5655" s="141" t="s">
        <v>33</v>
      </c>
      <c r="K5655" s="171">
        <v>94600000</v>
      </c>
      <c r="L5655" s="172" t="s">
        <v>765</v>
      </c>
      <c r="M5655" s="137"/>
      <c r="N5655" s="139" t="s">
        <v>8363</v>
      </c>
      <c r="O5655" s="173" t="s">
        <v>127</v>
      </c>
      <c r="P5655" s="138" t="s">
        <v>127</v>
      </c>
      <c r="Q5655" s="138" t="s">
        <v>8458</v>
      </c>
    </row>
    <row r="5656" spans="1:17" ht="63.75" x14ac:dyDescent="0.2">
      <c r="A5656" s="136" t="s">
        <v>3883</v>
      </c>
      <c r="B5656" s="137" t="s">
        <v>3883</v>
      </c>
      <c r="C5656" s="154" t="s">
        <v>4116</v>
      </c>
      <c r="D5656" s="155" t="s">
        <v>8503</v>
      </c>
      <c r="E5656" s="139" t="s">
        <v>4012</v>
      </c>
      <c r="F5656" s="138" t="s">
        <v>8504</v>
      </c>
      <c r="G5656" s="138">
        <v>90000000</v>
      </c>
      <c r="H5656" s="141" t="s">
        <v>8505</v>
      </c>
      <c r="I5656" s="136">
        <v>10</v>
      </c>
      <c r="J5656" s="141" t="s">
        <v>33</v>
      </c>
      <c r="K5656" s="171">
        <v>90000000</v>
      </c>
      <c r="L5656" s="172" t="s">
        <v>765</v>
      </c>
      <c r="M5656" s="137"/>
      <c r="N5656" s="139" t="s">
        <v>8363</v>
      </c>
      <c r="O5656" s="173" t="s">
        <v>127</v>
      </c>
      <c r="P5656" s="138" t="s">
        <v>127</v>
      </c>
      <c r="Q5656" s="138" t="s">
        <v>8458</v>
      </c>
    </row>
    <row r="5657" spans="1:17" ht="63.75" x14ac:dyDescent="0.2">
      <c r="A5657" s="560" t="s">
        <v>3883</v>
      </c>
      <c r="B5657" s="561" t="s">
        <v>3883</v>
      </c>
      <c r="C5657" s="562" t="s">
        <v>342</v>
      </c>
      <c r="D5657" s="563" t="s">
        <v>6396</v>
      </c>
      <c r="E5657" s="564" t="s">
        <v>741</v>
      </c>
      <c r="F5657" s="565" t="s">
        <v>409</v>
      </c>
      <c r="G5657" s="565">
        <v>93161600</v>
      </c>
      <c r="H5657" s="566" t="s">
        <v>8506</v>
      </c>
      <c r="I5657" s="560">
        <v>10</v>
      </c>
      <c r="J5657" s="566" t="s">
        <v>33</v>
      </c>
      <c r="K5657" s="567">
        <v>35000000</v>
      </c>
      <c r="L5657" s="568" t="s">
        <v>765</v>
      </c>
      <c r="M5657" s="561"/>
      <c r="N5657" s="564" t="s">
        <v>8363</v>
      </c>
      <c r="O5657" s="569" t="s">
        <v>127</v>
      </c>
      <c r="P5657" s="565" t="s">
        <v>127</v>
      </c>
      <c r="Q5657" s="565" t="s">
        <v>8458</v>
      </c>
    </row>
    <row r="5658" spans="1:17" ht="51" x14ac:dyDescent="0.2">
      <c r="A5658" s="136" t="s">
        <v>3883</v>
      </c>
      <c r="B5658" s="137" t="s">
        <v>4016</v>
      </c>
      <c r="C5658" s="154" t="s">
        <v>8507</v>
      </c>
      <c r="D5658" s="155" t="s">
        <v>8508</v>
      </c>
      <c r="E5658" s="139" t="s">
        <v>942</v>
      </c>
      <c r="F5658" s="138" t="s">
        <v>400</v>
      </c>
      <c r="G5658" s="138">
        <v>93141506</v>
      </c>
      <c r="H5658" s="141" t="s">
        <v>8509</v>
      </c>
      <c r="I5658" s="136">
        <v>16</v>
      </c>
      <c r="J5658" s="141" t="s">
        <v>33</v>
      </c>
      <c r="K5658" s="171">
        <v>90000000</v>
      </c>
      <c r="L5658" s="172" t="s">
        <v>2078</v>
      </c>
      <c r="M5658" s="137"/>
      <c r="N5658" s="139" t="s">
        <v>8363</v>
      </c>
      <c r="O5658" s="173" t="s">
        <v>68</v>
      </c>
      <c r="P5658" s="138" t="s">
        <v>67</v>
      </c>
      <c r="Q5658" s="138" t="s">
        <v>3942</v>
      </c>
    </row>
    <row r="5659" spans="1:17" ht="51" x14ac:dyDescent="0.2">
      <c r="A5659" s="560" t="s">
        <v>3883</v>
      </c>
      <c r="B5659" s="561" t="s">
        <v>4016</v>
      </c>
      <c r="C5659" s="562" t="s">
        <v>8507</v>
      </c>
      <c r="D5659" s="563" t="s">
        <v>8508</v>
      </c>
      <c r="E5659" s="564" t="s">
        <v>942</v>
      </c>
      <c r="F5659" s="565" t="s">
        <v>400</v>
      </c>
      <c r="G5659" s="565">
        <v>93141506</v>
      </c>
      <c r="H5659" s="566" t="s">
        <v>8510</v>
      </c>
      <c r="I5659" s="560">
        <v>16</v>
      </c>
      <c r="J5659" s="566" t="s">
        <v>33</v>
      </c>
      <c r="K5659" s="567">
        <v>26000000</v>
      </c>
      <c r="L5659" s="568" t="s">
        <v>2078</v>
      </c>
      <c r="M5659" s="561"/>
      <c r="N5659" s="564" t="s">
        <v>8363</v>
      </c>
      <c r="O5659" s="569" t="s">
        <v>68</v>
      </c>
      <c r="P5659" s="565" t="s">
        <v>67</v>
      </c>
      <c r="Q5659" s="565" t="s">
        <v>3942</v>
      </c>
    </row>
    <row r="5660" spans="1:17" s="117" customFormat="1" ht="57" customHeight="1" x14ac:dyDescent="0.2">
      <c r="A5660" s="136" t="s">
        <v>3883</v>
      </c>
      <c r="B5660" s="137" t="s">
        <v>8511</v>
      </c>
      <c r="C5660" s="154" t="s">
        <v>8512</v>
      </c>
      <c r="D5660" s="155" t="s">
        <v>3978</v>
      </c>
      <c r="E5660" s="139" t="s">
        <v>3358</v>
      </c>
      <c r="F5660" s="138" t="s">
        <v>262</v>
      </c>
      <c r="G5660" s="138">
        <v>25172504</v>
      </c>
      <c r="H5660" s="141" t="s">
        <v>4105</v>
      </c>
      <c r="I5660" s="136">
        <v>10</v>
      </c>
      <c r="J5660" s="141" t="s">
        <v>33</v>
      </c>
      <c r="K5660" s="171">
        <v>20000000</v>
      </c>
      <c r="L5660" s="172" t="s">
        <v>3244</v>
      </c>
      <c r="M5660" s="137"/>
      <c r="N5660" s="139" t="s">
        <v>8363</v>
      </c>
      <c r="O5660" s="173" t="s">
        <v>68</v>
      </c>
      <c r="P5660" s="138" t="s">
        <v>68</v>
      </c>
      <c r="Q5660" s="138" t="s">
        <v>4748</v>
      </c>
    </row>
    <row r="5661" spans="1:17" s="117" customFormat="1" ht="76.5" x14ac:dyDescent="0.2">
      <c r="A5661" s="136" t="s">
        <v>3883</v>
      </c>
      <c r="B5661" s="137" t="s">
        <v>8511</v>
      </c>
      <c r="C5661" s="154" t="s">
        <v>8512</v>
      </c>
      <c r="D5661" s="155" t="s">
        <v>8513</v>
      </c>
      <c r="E5661" s="139" t="s">
        <v>3179</v>
      </c>
      <c r="F5661" s="138" t="s">
        <v>338</v>
      </c>
      <c r="G5661" s="138">
        <v>72101507</v>
      </c>
      <c r="H5661" s="141" t="s">
        <v>8514</v>
      </c>
      <c r="I5661" s="136">
        <v>10</v>
      </c>
      <c r="J5661" s="141" t="s">
        <v>33</v>
      </c>
      <c r="K5661" s="171">
        <v>240000000</v>
      </c>
      <c r="L5661" s="172" t="s">
        <v>765</v>
      </c>
      <c r="M5661" s="137"/>
      <c r="N5661" s="139" t="s">
        <v>8363</v>
      </c>
      <c r="O5661" s="173" t="s">
        <v>67</v>
      </c>
      <c r="P5661" s="138" t="s">
        <v>35</v>
      </c>
      <c r="Q5661" s="138" t="s">
        <v>3942</v>
      </c>
    </row>
    <row r="5662" spans="1:17" s="117" customFormat="1" ht="38.25" x14ac:dyDescent="0.2">
      <c r="A5662" s="136" t="s">
        <v>3883</v>
      </c>
      <c r="B5662" s="137" t="s">
        <v>8511</v>
      </c>
      <c r="C5662" s="154" t="s">
        <v>8512</v>
      </c>
      <c r="D5662" s="155" t="s">
        <v>8477</v>
      </c>
      <c r="E5662" s="139" t="s">
        <v>3455</v>
      </c>
      <c r="F5662" s="138" t="s">
        <v>374</v>
      </c>
      <c r="G5662" s="138">
        <v>78181507</v>
      </c>
      <c r="H5662" s="141" t="s">
        <v>8515</v>
      </c>
      <c r="I5662" s="136">
        <v>10</v>
      </c>
      <c r="J5662" s="141" t="s">
        <v>33</v>
      </c>
      <c r="K5662" s="171">
        <v>95870000</v>
      </c>
      <c r="L5662" s="172" t="s">
        <v>765</v>
      </c>
      <c r="M5662" s="137"/>
      <c r="N5662" s="139" t="s">
        <v>8363</v>
      </c>
      <c r="O5662" s="173" t="s">
        <v>68</v>
      </c>
      <c r="P5662" s="138" t="s">
        <v>68</v>
      </c>
      <c r="Q5662" s="138" t="s">
        <v>8516</v>
      </c>
    </row>
    <row r="5663" spans="1:17" s="117" customFormat="1" ht="38.25" x14ac:dyDescent="0.2">
      <c r="A5663" s="136" t="s">
        <v>3883</v>
      </c>
      <c r="B5663" s="137" t="s">
        <v>8511</v>
      </c>
      <c r="C5663" s="154" t="s">
        <v>8512</v>
      </c>
      <c r="D5663" s="155" t="s">
        <v>8477</v>
      </c>
      <c r="E5663" s="139" t="s">
        <v>3455</v>
      </c>
      <c r="F5663" s="138" t="s">
        <v>374</v>
      </c>
      <c r="G5663" s="138">
        <v>78181507</v>
      </c>
      <c r="H5663" s="141" t="s">
        <v>8517</v>
      </c>
      <c r="I5663" s="136">
        <v>10</v>
      </c>
      <c r="J5663" s="141" t="s">
        <v>33</v>
      </c>
      <c r="K5663" s="171">
        <v>5000000</v>
      </c>
      <c r="L5663" s="172" t="s">
        <v>765</v>
      </c>
      <c r="M5663" s="137"/>
      <c r="N5663" s="139" t="s">
        <v>8363</v>
      </c>
      <c r="O5663" s="173" t="s">
        <v>68</v>
      </c>
      <c r="P5663" s="138" t="s">
        <v>68</v>
      </c>
      <c r="Q5663" s="138" t="s">
        <v>8516</v>
      </c>
    </row>
    <row r="5664" spans="1:17" s="117" customFormat="1" ht="51" x14ac:dyDescent="0.2">
      <c r="A5664" s="136" t="s">
        <v>3883</v>
      </c>
      <c r="B5664" s="137" t="s">
        <v>8511</v>
      </c>
      <c r="C5664" s="154" t="s">
        <v>8512</v>
      </c>
      <c r="D5664" s="155" t="s">
        <v>8508</v>
      </c>
      <c r="E5664" s="139" t="s">
        <v>942</v>
      </c>
      <c r="F5664" s="138" t="s">
        <v>1045</v>
      </c>
      <c r="G5664" s="138">
        <v>93141506</v>
      </c>
      <c r="H5664" s="141" t="s">
        <v>1045</v>
      </c>
      <c r="I5664" s="136">
        <v>16</v>
      </c>
      <c r="J5664" s="141" t="s">
        <v>33</v>
      </c>
      <c r="K5664" s="171">
        <v>12110000</v>
      </c>
      <c r="L5664" s="172" t="s">
        <v>765</v>
      </c>
      <c r="M5664" s="137"/>
      <c r="N5664" s="139" t="s">
        <v>8363</v>
      </c>
      <c r="O5664" s="173" t="s">
        <v>68</v>
      </c>
      <c r="P5664" s="138" t="s">
        <v>67</v>
      </c>
      <c r="Q5664" s="138" t="s">
        <v>3942</v>
      </c>
    </row>
    <row r="5665" spans="1:21" s="117" customFormat="1" ht="25.5" x14ac:dyDescent="0.2">
      <c r="A5665" s="136" t="s">
        <v>3883</v>
      </c>
      <c r="B5665" s="137" t="s">
        <v>8511</v>
      </c>
      <c r="C5665" s="154" t="s">
        <v>8512</v>
      </c>
      <c r="D5665" s="155" t="s">
        <v>8518</v>
      </c>
      <c r="E5665" s="139" t="s">
        <v>6067</v>
      </c>
      <c r="F5665" s="138" t="s">
        <v>948</v>
      </c>
      <c r="G5665" s="138">
        <v>90000000</v>
      </c>
      <c r="H5665" s="141" t="s">
        <v>948</v>
      </c>
      <c r="I5665" s="136">
        <v>10</v>
      </c>
      <c r="J5665" s="141" t="s">
        <v>33</v>
      </c>
      <c r="K5665" s="171">
        <v>9000000</v>
      </c>
      <c r="L5665" s="172" t="s">
        <v>765</v>
      </c>
      <c r="M5665" s="137"/>
      <c r="N5665" s="139" t="s">
        <v>8363</v>
      </c>
      <c r="O5665" s="173" t="s">
        <v>127</v>
      </c>
      <c r="P5665" s="138" t="s">
        <v>127</v>
      </c>
      <c r="Q5665" s="138" t="s">
        <v>8519</v>
      </c>
    </row>
    <row r="5666" spans="1:21" s="117" customFormat="1" ht="38.25" x14ac:dyDescent="0.2">
      <c r="A5666" s="136" t="s">
        <v>8520</v>
      </c>
      <c r="B5666" s="137" t="s">
        <v>8521</v>
      </c>
      <c r="C5666" s="154" t="s">
        <v>8522</v>
      </c>
      <c r="D5666" s="155" t="s">
        <v>8523</v>
      </c>
      <c r="E5666" s="139" t="s">
        <v>2957</v>
      </c>
      <c r="F5666" s="138" t="s">
        <v>229</v>
      </c>
      <c r="G5666" s="138">
        <v>44121600</v>
      </c>
      <c r="H5666" s="141" t="s">
        <v>8524</v>
      </c>
      <c r="I5666" s="136">
        <v>16</v>
      </c>
      <c r="J5666" s="141" t="s">
        <v>33</v>
      </c>
      <c r="K5666" s="171">
        <v>5000000</v>
      </c>
      <c r="L5666" s="172" t="s">
        <v>765</v>
      </c>
      <c r="M5666" s="137"/>
      <c r="N5666" s="139" t="s">
        <v>8525</v>
      </c>
      <c r="O5666" s="173" t="s">
        <v>68</v>
      </c>
      <c r="P5666" s="138" t="s">
        <v>68</v>
      </c>
      <c r="Q5666" s="138" t="s">
        <v>497</v>
      </c>
      <c r="U5666" s="118"/>
    </row>
    <row r="5667" spans="1:21" s="117" customFormat="1" ht="38.25" x14ac:dyDescent="0.2">
      <c r="A5667" s="136" t="s">
        <v>8520</v>
      </c>
      <c r="B5667" s="137" t="s">
        <v>8521</v>
      </c>
      <c r="C5667" s="154" t="s">
        <v>8522</v>
      </c>
      <c r="D5667" s="155" t="s">
        <v>8443</v>
      </c>
      <c r="E5667" s="139" t="s">
        <v>803</v>
      </c>
      <c r="F5667" s="138" t="s">
        <v>8425</v>
      </c>
      <c r="G5667" s="138">
        <v>31162800</v>
      </c>
      <c r="H5667" s="141" t="s">
        <v>8526</v>
      </c>
      <c r="I5667" s="136">
        <v>16</v>
      </c>
      <c r="J5667" s="141" t="s">
        <v>33</v>
      </c>
      <c r="K5667" s="171">
        <v>4500000</v>
      </c>
      <c r="L5667" s="172" t="s">
        <v>3244</v>
      </c>
      <c r="M5667" s="137"/>
      <c r="N5667" s="139" t="s">
        <v>8525</v>
      </c>
      <c r="O5667" s="173" t="s">
        <v>68</v>
      </c>
      <c r="P5667" s="138" t="s">
        <v>68</v>
      </c>
      <c r="Q5667" s="138" t="s">
        <v>662</v>
      </c>
    </row>
    <row r="5668" spans="1:21" s="117" customFormat="1" ht="25.5" x14ac:dyDescent="0.2">
      <c r="A5668" s="136" t="s">
        <v>8520</v>
      </c>
      <c r="B5668" s="137" t="s">
        <v>8521</v>
      </c>
      <c r="C5668" s="154" t="s">
        <v>8522</v>
      </c>
      <c r="D5668" s="155" t="s">
        <v>8443</v>
      </c>
      <c r="E5668" s="139" t="s">
        <v>2968</v>
      </c>
      <c r="F5668" s="138" t="s">
        <v>262</v>
      </c>
      <c r="G5668" s="138">
        <v>72152602</v>
      </c>
      <c r="H5668" s="141" t="s">
        <v>8527</v>
      </c>
      <c r="I5668" s="136">
        <v>16</v>
      </c>
      <c r="J5668" s="141" t="s">
        <v>33</v>
      </c>
      <c r="K5668" s="171">
        <v>4000000</v>
      </c>
      <c r="L5668" s="172" t="s">
        <v>3244</v>
      </c>
      <c r="M5668" s="137"/>
      <c r="N5668" s="139" t="s">
        <v>8525</v>
      </c>
      <c r="O5668" s="173" t="s">
        <v>68</v>
      </c>
      <c r="P5668" s="138" t="s">
        <v>68</v>
      </c>
      <c r="Q5668" s="138" t="s">
        <v>662</v>
      </c>
    </row>
    <row r="5669" spans="1:21" s="117" customFormat="1" ht="25.5" x14ac:dyDescent="0.2">
      <c r="A5669" s="136" t="s">
        <v>8520</v>
      </c>
      <c r="B5669" s="137" t="s">
        <v>8521</v>
      </c>
      <c r="C5669" s="154" t="s">
        <v>8522</v>
      </c>
      <c r="D5669" s="155" t="s">
        <v>8443</v>
      </c>
      <c r="E5669" s="139" t="s">
        <v>1163</v>
      </c>
      <c r="F5669" s="138" t="s">
        <v>1164</v>
      </c>
      <c r="G5669" s="138">
        <v>30111600</v>
      </c>
      <c r="H5669" s="141" t="s">
        <v>8528</v>
      </c>
      <c r="I5669" s="136">
        <v>16</v>
      </c>
      <c r="J5669" s="141" t="s">
        <v>33</v>
      </c>
      <c r="K5669" s="171">
        <v>4000000</v>
      </c>
      <c r="L5669" s="172" t="s">
        <v>3244</v>
      </c>
      <c r="M5669" s="137"/>
      <c r="N5669" s="139" t="s">
        <v>8525</v>
      </c>
      <c r="O5669" s="173" t="s">
        <v>68</v>
      </c>
      <c r="P5669" s="138" t="s">
        <v>68</v>
      </c>
      <c r="Q5669" s="138" t="s">
        <v>662</v>
      </c>
    </row>
    <row r="5670" spans="1:21" s="117" customFormat="1" ht="25.5" x14ac:dyDescent="0.2">
      <c r="A5670" s="136" t="s">
        <v>8520</v>
      </c>
      <c r="B5670" s="137" t="s">
        <v>8521</v>
      </c>
      <c r="C5670" s="154" t="s">
        <v>8522</v>
      </c>
      <c r="D5670" s="155" t="s">
        <v>8443</v>
      </c>
      <c r="E5670" s="139" t="s">
        <v>829</v>
      </c>
      <c r="F5670" s="138" t="s">
        <v>312</v>
      </c>
      <c r="G5670" s="138">
        <v>31211904</v>
      </c>
      <c r="H5670" s="141" t="s">
        <v>8529</v>
      </c>
      <c r="I5670" s="136">
        <v>16</v>
      </c>
      <c r="J5670" s="141" t="s">
        <v>33</v>
      </c>
      <c r="K5670" s="171">
        <v>3000000</v>
      </c>
      <c r="L5670" s="172" t="s">
        <v>3244</v>
      </c>
      <c r="M5670" s="137"/>
      <c r="N5670" s="139" t="s">
        <v>8525</v>
      </c>
      <c r="O5670" s="173" t="s">
        <v>68</v>
      </c>
      <c r="P5670" s="138" t="s">
        <v>68</v>
      </c>
      <c r="Q5670" s="138" t="s">
        <v>662</v>
      </c>
    </row>
    <row r="5671" spans="1:21" s="117" customFormat="1" ht="38.25" x14ac:dyDescent="0.2">
      <c r="A5671" s="136" t="s">
        <v>8520</v>
      </c>
      <c r="B5671" s="137" t="s">
        <v>8521</v>
      </c>
      <c r="C5671" s="154" t="s">
        <v>8522</v>
      </c>
      <c r="D5671" s="155" t="s">
        <v>8443</v>
      </c>
      <c r="E5671" s="139" t="s">
        <v>2983</v>
      </c>
      <c r="F5671" s="138" t="s">
        <v>363</v>
      </c>
      <c r="G5671" s="138">
        <v>83101804</v>
      </c>
      <c r="H5671" s="141" t="s">
        <v>8530</v>
      </c>
      <c r="I5671" s="136">
        <v>10</v>
      </c>
      <c r="J5671" s="141" t="s">
        <v>33</v>
      </c>
      <c r="K5671" s="171">
        <v>25000000</v>
      </c>
      <c r="L5671" s="172" t="s">
        <v>765</v>
      </c>
      <c r="M5671" s="137"/>
      <c r="N5671" s="139" t="s">
        <v>8525</v>
      </c>
      <c r="O5671" s="173" t="s">
        <v>127</v>
      </c>
      <c r="P5671" s="138" t="s">
        <v>127</v>
      </c>
      <c r="Q5671" s="138" t="s">
        <v>8531</v>
      </c>
    </row>
    <row r="5672" spans="1:21" s="117" customFormat="1" ht="38.25" x14ac:dyDescent="0.2">
      <c r="A5672" s="136" t="s">
        <v>8520</v>
      </c>
      <c r="B5672" s="137" t="s">
        <v>8521</v>
      </c>
      <c r="C5672" s="154" t="s">
        <v>8522</v>
      </c>
      <c r="D5672" s="155" t="s">
        <v>8443</v>
      </c>
      <c r="E5672" s="139" t="s">
        <v>3174</v>
      </c>
      <c r="F5672" s="138" t="s">
        <v>363</v>
      </c>
      <c r="G5672" s="138">
        <v>83101501</v>
      </c>
      <c r="H5672" s="141" t="s">
        <v>4140</v>
      </c>
      <c r="I5672" s="136">
        <v>10</v>
      </c>
      <c r="J5672" s="141" t="s">
        <v>33</v>
      </c>
      <c r="K5672" s="171">
        <v>20000000</v>
      </c>
      <c r="L5672" s="172" t="s">
        <v>2078</v>
      </c>
      <c r="M5672" s="137"/>
      <c r="N5672" s="139" t="s">
        <v>8525</v>
      </c>
      <c r="O5672" s="173" t="s">
        <v>127</v>
      </c>
      <c r="P5672" s="138" t="s">
        <v>127</v>
      </c>
      <c r="Q5672" s="138" t="s">
        <v>8531</v>
      </c>
    </row>
    <row r="5673" spans="1:21" s="117" customFormat="1" ht="38.25" x14ac:dyDescent="0.2">
      <c r="A5673" s="136" t="s">
        <v>8520</v>
      </c>
      <c r="B5673" s="137" t="s">
        <v>8521</v>
      </c>
      <c r="C5673" s="154" t="s">
        <v>8522</v>
      </c>
      <c r="D5673" s="155" t="s">
        <v>8523</v>
      </c>
      <c r="E5673" s="139" t="s">
        <v>3007</v>
      </c>
      <c r="F5673" s="138" t="s">
        <v>371</v>
      </c>
      <c r="G5673" s="138">
        <v>76111500</v>
      </c>
      <c r="H5673" s="141" t="s">
        <v>8532</v>
      </c>
      <c r="I5673" s="136">
        <v>16</v>
      </c>
      <c r="J5673" s="141" t="s">
        <v>230</v>
      </c>
      <c r="K5673" s="171">
        <v>62258755.789999999</v>
      </c>
      <c r="L5673" s="172" t="s">
        <v>2078</v>
      </c>
      <c r="M5673" s="137"/>
      <c r="N5673" s="139" t="s">
        <v>8525</v>
      </c>
      <c r="O5673" s="173" t="s">
        <v>127</v>
      </c>
      <c r="P5673" s="138" t="s">
        <v>127</v>
      </c>
      <c r="Q5673" s="138" t="s">
        <v>662</v>
      </c>
    </row>
    <row r="5674" spans="1:21" s="117" customFormat="1" ht="38.25" x14ac:dyDescent="0.2">
      <c r="A5674" s="136" t="s">
        <v>8520</v>
      </c>
      <c r="B5674" s="137" t="s">
        <v>8521</v>
      </c>
      <c r="C5674" s="154" t="s">
        <v>8522</v>
      </c>
      <c r="D5674" s="155" t="s">
        <v>8523</v>
      </c>
      <c r="E5674" s="139" t="s">
        <v>3007</v>
      </c>
      <c r="F5674" s="138" t="s">
        <v>371</v>
      </c>
      <c r="G5674" s="138">
        <v>76111500</v>
      </c>
      <c r="H5674" s="141" t="s">
        <v>8533</v>
      </c>
      <c r="I5674" s="136">
        <v>16</v>
      </c>
      <c r="J5674" s="141" t="s">
        <v>33</v>
      </c>
      <c r="K5674" s="171">
        <v>2210877.21</v>
      </c>
      <c r="L5674" s="172" t="s">
        <v>765</v>
      </c>
      <c r="M5674" s="137"/>
      <c r="N5674" s="139" t="s">
        <v>8525</v>
      </c>
      <c r="O5674" s="173" t="s">
        <v>68</v>
      </c>
      <c r="P5674" s="138" t="s">
        <v>67</v>
      </c>
      <c r="Q5674" s="138" t="s">
        <v>662</v>
      </c>
    </row>
    <row r="5675" spans="1:21" s="117" customFormat="1" ht="38.25" x14ac:dyDescent="0.2">
      <c r="A5675" s="136" t="s">
        <v>8520</v>
      </c>
      <c r="B5675" s="137" t="s">
        <v>8521</v>
      </c>
      <c r="C5675" s="154" t="s">
        <v>8522</v>
      </c>
      <c r="D5675" s="155" t="s">
        <v>8523</v>
      </c>
      <c r="E5675" s="139" t="s">
        <v>3007</v>
      </c>
      <c r="F5675" s="138" t="s">
        <v>371</v>
      </c>
      <c r="G5675" s="138">
        <v>76111500</v>
      </c>
      <c r="H5675" s="141" t="s">
        <v>8534</v>
      </c>
      <c r="I5675" s="136">
        <v>16</v>
      </c>
      <c r="J5675" s="141" t="s">
        <v>230</v>
      </c>
      <c r="K5675" s="171">
        <v>10389122.789999999</v>
      </c>
      <c r="L5675" s="172" t="s">
        <v>2078</v>
      </c>
      <c r="M5675" s="137"/>
      <c r="N5675" s="139" t="s">
        <v>8525</v>
      </c>
      <c r="O5675" s="173" t="s">
        <v>68</v>
      </c>
      <c r="P5675" s="138" t="s">
        <v>67</v>
      </c>
      <c r="Q5675" s="138" t="s">
        <v>662</v>
      </c>
    </row>
    <row r="5676" spans="1:21" s="117" customFormat="1" ht="38.25" x14ac:dyDescent="0.2">
      <c r="A5676" s="136" t="s">
        <v>8520</v>
      </c>
      <c r="B5676" s="137" t="s">
        <v>8521</v>
      </c>
      <c r="C5676" s="154" t="s">
        <v>8522</v>
      </c>
      <c r="D5676" s="155" t="s">
        <v>8523</v>
      </c>
      <c r="E5676" s="139" t="s">
        <v>3007</v>
      </c>
      <c r="F5676" s="138" t="s">
        <v>371</v>
      </c>
      <c r="G5676" s="138">
        <v>76111500</v>
      </c>
      <c r="H5676" s="141" t="s">
        <v>8535</v>
      </c>
      <c r="I5676" s="136">
        <v>16</v>
      </c>
      <c r="J5676" s="141" t="s">
        <v>230</v>
      </c>
      <c r="K5676" s="171">
        <v>62311689.210000001</v>
      </c>
      <c r="L5676" s="172" t="s">
        <v>2078</v>
      </c>
      <c r="M5676" s="137"/>
      <c r="N5676" s="139" t="s">
        <v>8525</v>
      </c>
      <c r="O5676" s="173" t="s">
        <v>79</v>
      </c>
      <c r="P5676" s="138" t="s">
        <v>80</v>
      </c>
      <c r="Q5676" s="138" t="s">
        <v>1068</v>
      </c>
    </row>
    <row r="5677" spans="1:21" s="117" customFormat="1" ht="38.25" x14ac:dyDescent="0.2">
      <c r="A5677" s="136" t="s">
        <v>8520</v>
      </c>
      <c r="B5677" s="137" t="s">
        <v>8521</v>
      </c>
      <c r="C5677" s="154" t="s">
        <v>8522</v>
      </c>
      <c r="D5677" s="155" t="s">
        <v>8523</v>
      </c>
      <c r="E5677" s="139" t="s">
        <v>3007</v>
      </c>
      <c r="F5677" s="138" t="s">
        <v>371</v>
      </c>
      <c r="G5677" s="138">
        <v>76111500</v>
      </c>
      <c r="H5677" s="141" t="s">
        <v>8536</v>
      </c>
      <c r="I5677" s="136">
        <v>16</v>
      </c>
      <c r="J5677" s="141" t="s">
        <v>33</v>
      </c>
      <c r="K5677" s="171">
        <v>12829555</v>
      </c>
      <c r="L5677" s="172" t="s">
        <v>2078</v>
      </c>
      <c r="M5677" s="137"/>
      <c r="N5677" s="139" t="s">
        <v>8525</v>
      </c>
      <c r="O5677" s="173" t="s">
        <v>79</v>
      </c>
      <c r="P5677" s="138" t="s">
        <v>80</v>
      </c>
      <c r="Q5677" s="138" t="s">
        <v>1068</v>
      </c>
    </row>
    <row r="5678" spans="1:21" s="117" customFormat="1" ht="51" x14ac:dyDescent="0.2">
      <c r="A5678" s="136" t="s">
        <v>8520</v>
      </c>
      <c r="B5678" s="137" t="s">
        <v>8521</v>
      </c>
      <c r="C5678" s="154" t="s">
        <v>8522</v>
      </c>
      <c r="D5678" s="155" t="s">
        <v>8443</v>
      </c>
      <c r="E5678" s="139" t="s">
        <v>936</v>
      </c>
      <c r="F5678" s="138" t="s">
        <v>8537</v>
      </c>
      <c r="G5678" s="138">
        <v>83101500</v>
      </c>
      <c r="H5678" s="141" t="s">
        <v>8537</v>
      </c>
      <c r="I5678" s="136">
        <v>10</v>
      </c>
      <c r="J5678" s="141" t="s">
        <v>33</v>
      </c>
      <c r="K5678" s="171">
        <v>13000000</v>
      </c>
      <c r="L5678" s="172" t="s">
        <v>2078</v>
      </c>
      <c r="M5678" s="137"/>
      <c r="N5678" s="139" t="s">
        <v>8525</v>
      </c>
      <c r="O5678" s="173" t="s">
        <v>127</v>
      </c>
      <c r="P5678" s="138" t="s">
        <v>127</v>
      </c>
      <c r="Q5678" s="138" t="s">
        <v>8531</v>
      </c>
    </row>
    <row r="5679" spans="1:21" s="117" customFormat="1" ht="51" x14ac:dyDescent="0.2">
      <c r="A5679" s="136" t="s">
        <v>3883</v>
      </c>
      <c r="B5679" s="137" t="s">
        <v>3884</v>
      </c>
      <c r="C5679" s="154" t="s">
        <v>3885</v>
      </c>
      <c r="D5679" s="155" t="s">
        <v>3886</v>
      </c>
      <c r="E5679" s="139" t="s">
        <v>3887</v>
      </c>
      <c r="F5679" s="138" t="s">
        <v>91</v>
      </c>
      <c r="G5679" s="138">
        <v>42172101</v>
      </c>
      <c r="H5679" s="141" t="s">
        <v>3888</v>
      </c>
      <c r="I5679" s="136">
        <v>10</v>
      </c>
      <c r="J5679" s="141" t="s">
        <v>33</v>
      </c>
      <c r="K5679" s="171">
        <v>10000000</v>
      </c>
      <c r="L5679" s="172" t="s">
        <v>3244</v>
      </c>
      <c r="M5679" s="137"/>
      <c r="N5679" s="139" t="s">
        <v>3889</v>
      </c>
      <c r="O5679" s="173" t="s">
        <v>36</v>
      </c>
      <c r="P5679" s="138" t="s">
        <v>79</v>
      </c>
      <c r="Q5679" s="138" t="s">
        <v>464</v>
      </c>
    </row>
    <row r="5680" spans="1:21" s="117" customFormat="1" ht="63.75" x14ac:dyDescent="0.2">
      <c r="A5680" s="136" t="s">
        <v>3883</v>
      </c>
      <c r="B5680" s="137" t="s">
        <v>3884</v>
      </c>
      <c r="C5680" s="154" t="s">
        <v>3890</v>
      </c>
      <c r="D5680" s="155" t="s">
        <v>3891</v>
      </c>
      <c r="E5680" s="139" t="s">
        <v>3892</v>
      </c>
      <c r="F5680" s="138" t="s">
        <v>110</v>
      </c>
      <c r="G5680" s="138">
        <v>50000000</v>
      </c>
      <c r="H5680" s="141" t="s">
        <v>3893</v>
      </c>
      <c r="I5680" s="136">
        <v>10</v>
      </c>
      <c r="J5680" s="141" t="s">
        <v>33</v>
      </c>
      <c r="K5680" s="171">
        <v>16000000</v>
      </c>
      <c r="L5680" s="172" t="s">
        <v>3244</v>
      </c>
      <c r="M5680" s="137"/>
      <c r="N5680" s="139" t="s">
        <v>3894</v>
      </c>
      <c r="O5680" s="173" t="s">
        <v>68</v>
      </c>
      <c r="P5680" s="138" t="s">
        <v>68</v>
      </c>
      <c r="Q5680" s="138" t="s">
        <v>3895</v>
      </c>
    </row>
    <row r="5681" spans="1:17" s="117" customFormat="1" ht="51" x14ac:dyDescent="0.2">
      <c r="A5681" s="136" t="s">
        <v>3883</v>
      </c>
      <c r="B5681" s="137" t="s">
        <v>3884</v>
      </c>
      <c r="C5681" s="154" t="s">
        <v>3890</v>
      </c>
      <c r="D5681" s="155" t="s">
        <v>3896</v>
      </c>
      <c r="E5681" s="139" t="s">
        <v>504</v>
      </c>
      <c r="F5681" s="138" t="s">
        <v>229</v>
      </c>
      <c r="G5681" s="138">
        <v>44120000</v>
      </c>
      <c r="H5681" s="141" t="s">
        <v>3897</v>
      </c>
      <c r="I5681" s="136">
        <v>10</v>
      </c>
      <c r="J5681" s="141" t="s">
        <v>230</v>
      </c>
      <c r="K5681" s="171">
        <v>8500000</v>
      </c>
      <c r="L5681" s="172" t="s">
        <v>3244</v>
      </c>
      <c r="M5681" s="137"/>
      <c r="N5681" s="139" t="s">
        <v>3898</v>
      </c>
      <c r="O5681" s="173" t="s">
        <v>699</v>
      </c>
      <c r="P5681" s="138" t="s">
        <v>366</v>
      </c>
      <c r="Q5681" s="138" t="s">
        <v>464</v>
      </c>
    </row>
    <row r="5682" spans="1:17" s="117" customFormat="1" ht="63.75" x14ac:dyDescent="0.2">
      <c r="A5682" s="136" t="s">
        <v>3883</v>
      </c>
      <c r="B5682" s="137" t="s">
        <v>3884</v>
      </c>
      <c r="C5682" s="154" t="s">
        <v>3890</v>
      </c>
      <c r="D5682" s="155" t="s">
        <v>3899</v>
      </c>
      <c r="E5682" s="139" t="s">
        <v>504</v>
      </c>
      <c r="F5682" s="138" t="s">
        <v>229</v>
      </c>
      <c r="G5682" s="138">
        <v>44120000</v>
      </c>
      <c r="H5682" s="141" t="s">
        <v>3900</v>
      </c>
      <c r="I5682" s="136">
        <v>10</v>
      </c>
      <c r="J5682" s="141" t="s">
        <v>33</v>
      </c>
      <c r="K5682" s="171">
        <v>9775000</v>
      </c>
      <c r="L5682" s="172" t="s">
        <v>3244</v>
      </c>
      <c r="M5682" s="137"/>
      <c r="N5682" s="139" t="s">
        <v>3901</v>
      </c>
      <c r="O5682" s="173" t="s">
        <v>79</v>
      </c>
      <c r="P5682" s="138" t="s">
        <v>3902</v>
      </c>
      <c r="Q5682" s="138" t="s">
        <v>3903</v>
      </c>
    </row>
    <row r="5683" spans="1:17" s="117" customFormat="1" ht="63.75" x14ac:dyDescent="0.2">
      <c r="A5683" s="136" t="s">
        <v>3883</v>
      </c>
      <c r="B5683" s="137" t="s">
        <v>3884</v>
      </c>
      <c r="C5683" s="154" t="s">
        <v>3890</v>
      </c>
      <c r="D5683" s="155" t="s">
        <v>3899</v>
      </c>
      <c r="E5683" s="139" t="s">
        <v>504</v>
      </c>
      <c r="F5683" s="138" t="s">
        <v>229</v>
      </c>
      <c r="G5683" s="138">
        <v>44120000</v>
      </c>
      <c r="H5683" s="141" t="s">
        <v>3904</v>
      </c>
      <c r="I5683" s="136">
        <v>10</v>
      </c>
      <c r="J5683" s="141" t="s">
        <v>33</v>
      </c>
      <c r="K5683" s="171">
        <v>1725000</v>
      </c>
      <c r="L5683" s="172" t="s">
        <v>3244</v>
      </c>
      <c r="M5683" s="137"/>
      <c r="N5683" s="139" t="s">
        <v>3901</v>
      </c>
      <c r="O5683" s="173" t="s">
        <v>79</v>
      </c>
      <c r="P5683" s="138" t="s">
        <v>3902</v>
      </c>
      <c r="Q5683" s="138" t="s">
        <v>3903</v>
      </c>
    </row>
    <row r="5684" spans="1:17" s="117" customFormat="1" ht="63.75" x14ac:dyDescent="0.2">
      <c r="A5684" s="136" t="s">
        <v>3883</v>
      </c>
      <c r="B5684" s="137" t="s">
        <v>3884</v>
      </c>
      <c r="C5684" s="154" t="s">
        <v>3890</v>
      </c>
      <c r="D5684" s="155" t="s">
        <v>3905</v>
      </c>
      <c r="E5684" s="139" t="s">
        <v>781</v>
      </c>
      <c r="F5684" s="138" t="s">
        <v>233</v>
      </c>
      <c r="G5684" s="138" t="s">
        <v>3906</v>
      </c>
      <c r="H5684" s="141" t="s">
        <v>3907</v>
      </c>
      <c r="I5684" s="136">
        <v>10</v>
      </c>
      <c r="J5684" s="141" t="s">
        <v>230</v>
      </c>
      <c r="K5684" s="171">
        <v>18200000</v>
      </c>
      <c r="L5684" s="172" t="s">
        <v>2078</v>
      </c>
      <c r="M5684" s="137"/>
      <c r="N5684" s="139" t="s">
        <v>3908</v>
      </c>
      <c r="O5684" s="173" t="s">
        <v>699</v>
      </c>
      <c r="P5684" s="138" t="s">
        <v>366</v>
      </c>
      <c r="Q5684" s="138" t="s">
        <v>662</v>
      </c>
    </row>
    <row r="5685" spans="1:17" s="117" customFormat="1" ht="63.75" x14ac:dyDescent="0.2">
      <c r="A5685" s="136" t="s">
        <v>3883</v>
      </c>
      <c r="B5685" s="137" t="s">
        <v>3884</v>
      </c>
      <c r="C5685" s="154" t="s">
        <v>3890</v>
      </c>
      <c r="D5685" s="155" t="s">
        <v>3909</v>
      </c>
      <c r="E5685" s="139" t="s">
        <v>781</v>
      </c>
      <c r="F5685" s="138" t="s">
        <v>233</v>
      </c>
      <c r="G5685" s="138" t="s">
        <v>3906</v>
      </c>
      <c r="H5685" s="141" t="s">
        <v>3910</v>
      </c>
      <c r="I5685" s="136">
        <v>10</v>
      </c>
      <c r="J5685" s="141" t="s">
        <v>33</v>
      </c>
      <c r="K5685" s="171">
        <v>2800000</v>
      </c>
      <c r="L5685" s="172" t="s">
        <v>2078</v>
      </c>
      <c r="M5685" s="137"/>
      <c r="N5685" s="139" t="s">
        <v>3908</v>
      </c>
      <c r="O5685" s="173" t="s">
        <v>35</v>
      </c>
      <c r="P5685" s="138" t="s">
        <v>36</v>
      </c>
      <c r="Q5685" s="138" t="s">
        <v>3911</v>
      </c>
    </row>
    <row r="5686" spans="1:17" s="117" customFormat="1" ht="63.75" x14ac:dyDescent="0.2">
      <c r="A5686" s="136" t="s">
        <v>3883</v>
      </c>
      <c r="B5686" s="137" t="s">
        <v>3884</v>
      </c>
      <c r="C5686" s="154" t="s">
        <v>3890</v>
      </c>
      <c r="D5686" s="155" t="s">
        <v>3912</v>
      </c>
      <c r="E5686" s="139" t="s">
        <v>781</v>
      </c>
      <c r="F5686" s="138" t="s">
        <v>233</v>
      </c>
      <c r="G5686" s="138" t="s">
        <v>3906</v>
      </c>
      <c r="H5686" s="141" t="s">
        <v>3913</v>
      </c>
      <c r="I5686" s="136">
        <v>10</v>
      </c>
      <c r="J5686" s="141" t="s">
        <v>33</v>
      </c>
      <c r="K5686" s="171">
        <v>23000000</v>
      </c>
      <c r="L5686" s="172" t="s">
        <v>2078</v>
      </c>
      <c r="M5686" s="137"/>
      <c r="N5686" s="139" t="s">
        <v>3908</v>
      </c>
      <c r="O5686" s="173" t="s">
        <v>79</v>
      </c>
      <c r="P5686" s="138" t="s">
        <v>3902</v>
      </c>
      <c r="Q5686" s="138" t="s">
        <v>662</v>
      </c>
    </row>
    <row r="5687" spans="1:17" s="117" customFormat="1" ht="63.75" x14ac:dyDescent="0.2">
      <c r="A5687" s="136" t="s">
        <v>3883</v>
      </c>
      <c r="B5687" s="137" t="s">
        <v>3884</v>
      </c>
      <c r="C5687" s="154" t="s">
        <v>3890</v>
      </c>
      <c r="D5687" s="155" t="s">
        <v>3912</v>
      </c>
      <c r="E5687" s="139" t="s">
        <v>781</v>
      </c>
      <c r="F5687" s="138" t="s">
        <v>233</v>
      </c>
      <c r="G5687" s="138" t="s">
        <v>3906</v>
      </c>
      <c r="H5687" s="141" t="s">
        <v>3914</v>
      </c>
      <c r="I5687" s="136">
        <v>10</v>
      </c>
      <c r="J5687" s="141" t="s">
        <v>33</v>
      </c>
      <c r="K5687" s="171">
        <v>6000000</v>
      </c>
      <c r="L5687" s="172" t="s">
        <v>2078</v>
      </c>
      <c r="M5687" s="137"/>
      <c r="N5687" s="139" t="s">
        <v>3908</v>
      </c>
      <c r="O5687" s="173" t="s">
        <v>79</v>
      </c>
      <c r="P5687" s="138" t="s">
        <v>3902</v>
      </c>
      <c r="Q5687" s="138" t="s">
        <v>662</v>
      </c>
    </row>
    <row r="5688" spans="1:17" s="117" customFormat="1" ht="51" x14ac:dyDescent="0.2">
      <c r="A5688" s="136" t="s">
        <v>3883</v>
      </c>
      <c r="B5688" s="137" t="s">
        <v>3884</v>
      </c>
      <c r="C5688" s="154" t="s">
        <v>3915</v>
      </c>
      <c r="D5688" s="155" t="s">
        <v>3916</v>
      </c>
      <c r="E5688" s="139" t="s">
        <v>781</v>
      </c>
      <c r="F5688" s="138" t="s">
        <v>233</v>
      </c>
      <c r="G5688" s="138">
        <v>15101500</v>
      </c>
      <c r="H5688" s="141" t="s">
        <v>3917</v>
      </c>
      <c r="I5688" s="136">
        <v>10</v>
      </c>
      <c r="J5688" s="141" t="s">
        <v>33</v>
      </c>
      <c r="K5688" s="171">
        <v>5000000</v>
      </c>
      <c r="L5688" s="172" t="s">
        <v>2078</v>
      </c>
      <c r="M5688" s="137"/>
      <c r="N5688" s="139" t="s">
        <v>3918</v>
      </c>
      <c r="O5688" s="173" t="s">
        <v>68</v>
      </c>
      <c r="P5688" s="138" t="s">
        <v>68</v>
      </c>
      <c r="Q5688" s="138" t="s">
        <v>3895</v>
      </c>
    </row>
    <row r="5689" spans="1:17" s="117" customFormat="1" ht="76.5" x14ac:dyDescent="0.2">
      <c r="A5689" s="136" t="s">
        <v>3883</v>
      </c>
      <c r="B5689" s="137" t="s">
        <v>3884</v>
      </c>
      <c r="C5689" s="154" t="s">
        <v>3890</v>
      </c>
      <c r="D5689" s="155" t="s">
        <v>3891</v>
      </c>
      <c r="E5689" s="139" t="s">
        <v>803</v>
      </c>
      <c r="F5689" s="138" t="s">
        <v>3919</v>
      </c>
      <c r="G5689" s="138">
        <v>47130000</v>
      </c>
      <c r="H5689" s="141" t="s">
        <v>3920</v>
      </c>
      <c r="I5689" s="136">
        <v>10</v>
      </c>
      <c r="J5689" s="141" t="s">
        <v>33</v>
      </c>
      <c r="K5689" s="171">
        <v>24000000</v>
      </c>
      <c r="L5689" s="172" t="s">
        <v>3244</v>
      </c>
      <c r="M5689" s="137"/>
      <c r="N5689" s="139" t="s">
        <v>3921</v>
      </c>
      <c r="O5689" s="173" t="s">
        <v>68</v>
      </c>
      <c r="P5689" s="138" t="s">
        <v>68</v>
      </c>
      <c r="Q5689" s="138" t="s">
        <v>3895</v>
      </c>
    </row>
    <row r="5690" spans="1:17" s="117" customFormat="1" ht="51" x14ac:dyDescent="0.2">
      <c r="A5690" s="136" t="s">
        <v>3883</v>
      </c>
      <c r="B5690" s="137" t="s">
        <v>3884</v>
      </c>
      <c r="C5690" s="154" t="s">
        <v>3885</v>
      </c>
      <c r="D5690" s="155" t="s">
        <v>3922</v>
      </c>
      <c r="E5690" s="139" t="s">
        <v>803</v>
      </c>
      <c r="F5690" s="138" t="s">
        <v>3923</v>
      </c>
      <c r="G5690" s="138">
        <v>46191613</v>
      </c>
      <c r="H5690" s="141" t="s">
        <v>3924</v>
      </c>
      <c r="I5690" s="136">
        <v>10</v>
      </c>
      <c r="J5690" s="141" t="s">
        <v>33</v>
      </c>
      <c r="K5690" s="171">
        <v>3000000</v>
      </c>
      <c r="L5690" s="172" t="s">
        <v>3244</v>
      </c>
      <c r="M5690" s="137"/>
      <c r="N5690" s="139" t="s">
        <v>3925</v>
      </c>
      <c r="O5690" s="173" t="s">
        <v>901</v>
      </c>
      <c r="P5690" s="138" t="s">
        <v>1239</v>
      </c>
      <c r="Q5690" s="138" t="s">
        <v>3895</v>
      </c>
    </row>
    <row r="5691" spans="1:17" s="117" customFormat="1" ht="135" customHeight="1" x14ac:dyDescent="0.2">
      <c r="A5691" s="136" t="s">
        <v>3883</v>
      </c>
      <c r="B5691" s="137" t="s">
        <v>3884</v>
      </c>
      <c r="C5691" s="154" t="s">
        <v>3926</v>
      </c>
      <c r="D5691" s="155" t="s">
        <v>3927</v>
      </c>
      <c r="E5691" s="139" t="s">
        <v>617</v>
      </c>
      <c r="F5691" s="138" t="s">
        <v>316</v>
      </c>
      <c r="G5691" s="138">
        <v>20121123</v>
      </c>
      <c r="H5691" s="141" t="s">
        <v>3928</v>
      </c>
      <c r="I5691" s="136">
        <v>10</v>
      </c>
      <c r="J5691" s="141" t="s">
        <v>33</v>
      </c>
      <c r="K5691" s="171">
        <v>15000000</v>
      </c>
      <c r="L5691" s="172" t="s">
        <v>3244</v>
      </c>
      <c r="M5691" s="137"/>
      <c r="N5691" s="139" t="s">
        <v>3929</v>
      </c>
      <c r="O5691" s="173" t="s">
        <v>68</v>
      </c>
      <c r="P5691" s="138" t="s">
        <v>68</v>
      </c>
      <c r="Q5691" s="138" t="s">
        <v>3930</v>
      </c>
    </row>
    <row r="5692" spans="1:17" s="117" customFormat="1" ht="25.5" x14ac:dyDescent="0.2">
      <c r="A5692" s="136" t="s">
        <v>3883</v>
      </c>
      <c r="B5692" s="137" t="s">
        <v>3884</v>
      </c>
      <c r="C5692" s="154" t="s">
        <v>3915</v>
      </c>
      <c r="D5692" s="155" t="s">
        <v>3931</v>
      </c>
      <c r="E5692" s="139" t="s">
        <v>1199</v>
      </c>
      <c r="F5692" s="138" t="s">
        <v>87</v>
      </c>
      <c r="G5692" s="138">
        <v>26111707</v>
      </c>
      <c r="H5692" s="141" t="s">
        <v>3932</v>
      </c>
      <c r="I5692" s="136">
        <v>10</v>
      </c>
      <c r="J5692" s="141" t="s">
        <v>33</v>
      </c>
      <c r="K5692" s="171">
        <v>11000000</v>
      </c>
      <c r="L5692" s="172" t="s">
        <v>3244</v>
      </c>
      <c r="M5692" s="137"/>
      <c r="N5692" s="139" t="s">
        <v>3933</v>
      </c>
      <c r="O5692" s="173" t="s">
        <v>35</v>
      </c>
      <c r="P5692" s="138" t="s">
        <v>36</v>
      </c>
      <c r="Q5692" s="138" t="s">
        <v>3895</v>
      </c>
    </row>
    <row r="5693" spans="1:17" s="117" customFormat="1" ht="25.5" x14ac:dyDescent="0.2">
      <c r="A5693" s="136" t="s">
        <v>3883</v>
      </c>
      <c r="B5693" s="137" t="s">
        <v>3884</v>
      </c>
      <c r="C5693" s="154" t="s">
        <v>3915</v>
      </c>
      <c r="D5693" s="155" t="s">
        <v>3934</v>
      </c>
      <c r="E5693" s="139" t="s">
        <v>1206</v>
      </c>
      <c r="F5693" s="138" t="s">
        <v>89</v>
      </c>
      <c r="G5693" s="138">
        <v>52161514</v>
      </c>
      <c r="H5693" s="141" t="s">
        <v>3935</v>
      </c>
      <c r="I5693" s="136">
        <v>10</v>
      </c>
      <c r="J5693" s="141" t="s">
        <v>33</v>
      </c>
      <c r="K5693" s="171">
        <v>2000000</v>
      </c>
      <c r="L5693" s="172" t="s">
        <v>3244</v>
      </c>
      <c r="M5693" s="137"/>
      <c r="N5693" s="139" t="s">
        <v>3936</v>
      </c>
      <c r="O5693" s="173" t="s">
        <v>36</v>
      </c>
      <c r="P5693" s="138" t="s">
        <v>79</v>
      </c>
      <c r="Q5693" s="138" t="s">
        <v>3895</v>
      </c>
    </row>
    <row r="5694" spans="1:17" s="117" customFormat="1" ht="76.5" x14ac:dyDescent="0.2">
      <c r="A5694" s="136" t="s">
        <v>3883</v>
      </c>
      <c r="B5694" s="137" t="s">
        <v>3884</v>
      </c>
      <c r="C5694" s="154" t="s">
        <v>3937</v>
      </c>
      <c r="D5694" s="155" t="s">
        <v>3938</v>
      </c>
      <c r="E5694" s="139" t="s">
        <v>3939</v>
      </c>
      <c r="F5694" s="138" t="s">
        <v>338</v>
      </c>
      <c r="G5694" s="138">
        <v>72101500</v>
      </c>
      <c r="H5694" s="141" t="s">
        <v>3940</v>
      </c>
      <c r="I5694" s="136">
        <v>10</v>
      </c>
      <c r="J5694" s="141" t="s">
        <v>33</v>
      </c>
      <c r="K5694" s="171">
        <v>240000000</v>
      </c>
      <c r="L5694" s="172" t="s">
        <v>2078</v>
      </c>
      <c r="M5694" s="137"/>
      <c r="N5694" s="139" t="s">
        <v>3941</v>
      </c>
      <c r="O5694" s="173" t="s">
        <v>67</v>
      </c>
      <c r="P5694" s="138" t="s">
        <v>35</v>
      </c>
      <c r="Q5694" s="138" t="s">
        <v>3942</v>
      </c>
    </row>
    <row r="5695" spans="1:17" s="117" customFormat="1" ht="38.25" x14ac:dyDescent="0.2">
      <c r="A5695" s="136" t="s">
        <v>3883</v>
      </c>
      <c r="B5695" s="137" t="s">
        <v>3884</v>
      </c>
      <c r="C5695" s="154" t="s">
        <v>3890</v>
      </c>
      <c r="D5695" s="155" t="s">
        <v>3943</v>
      </c>
      <c r="E5695" s="139" t="s">
        <v>3944</v>
      </c>
      <c r="F5695" s="138" t="s">
        <v>3945</v>
      </c>
      <c r="G5695" s="138">
        <v>90111501</v>
      </c>
      <c r="H5695" s="141" t="s">
        <v>3946</v>
      </c>
      <c r="I5695" s="136">
        <v>10</v>
      </c>
      <c r="J5695" s="141" t="s">
        <v>33</v>
      </c>
      <c r="K5695" s="171">
        <v>27000000</v>
      </c>
      <c r="L5695" s="172" t="s">
        <v>2078</v>
      </c>
      <c r="M5695" s="137"/>
      <c r="N5695" s="139" t="s">
        <v>3947</v>
      </c>
      <c r="O5695" s="173" t="s">
        <v>68</v>
      </c>
      <c r="P5695" s="138" t="s">
        <v>67</v>
      </c>
      <c r="Q5695" s="138" t="s">
        <v>3942</v>
      </c>
    </row>
    <row r="5696" spans="1:17" s="117" customFormat="1" ht="63.75" x14ac:dyDescent="0.2">
      <c r="A5696" s="136" t="s">
        <v>3883</v>
      </c>
      <c r="B5696" s="137" t="s">
        <v>3884</v>
      </c>
      <c r="C5696" s="154" t="s">
        <v>3890</v>
      </c>
      <c r="D5696" s="155" t="s">
        <v>3948</v>
      </c>
      <c r="E5696" s="139" t="s">
        <v>3949</v>
      </c>
      <c r="F5696" s="138" t="s">
        <v>2981</v>
      </c>
      <c r="G5696" s="138">
        <v>90101604</v>
      </c>
      <c r="H5696" s="141" t="s">
        <v>3950</v>
      </c>
      <c r="I5696" s="136">
        <v>10</v>
      </c>
      <c r="J5696" s="141" t="s">
        <v>33</v>
      </c>
      <c r="K5696" s="171">
        <v>50000000</v>
      </c>
      <c r="L5696" s="172" t="s">
        <v>2078</v>
      </c>
      <c r="M5696" s="137"/>
      <c r="N5696" s="139" t="s">
        <v>3951</v>
      </c>
      <c r="O5696" s="173" t="s">
        <v>68</v>
      </c>
      <c r="P5696" s="138" t="s">
        <v>67</v>
      </c>
      <c r="Q5696" s="138" t="s">
        <v>3942</v>
      </c>
    </row>
    <row r="5697" spans="1:17" s="117" customFormat="1" ht="102" x14ac:dyDescent="0.2">
      <c r="A5697" s="136" t="s">
        <v>3883</v>
      </c>
      <c r="B5697" s="137" t="s">
        <v>3884</v>
      </c>
      <c r="C5697" s="154" t="s">
        <v>3952</v>
      </c>
      <c r="D5697" s="155" t="s">
        <v>3953</v>
      </c>
      <c r="E5697" s="139" t="s">
        <v>855</v>
      </c>
      <c r="F5697" s="138" t="s">
        <v>360</v>
      </c>
      <c r="G5697" s="138">
        <v>78102203</v>
      </c>
      <c r="H5697" s="141" t="s">
        <v>3954</v>
      </c>
      <c r="I5697" s="136">
        <v>10</v>
      </c>
      <c r="J5697" s="141" t="s">
        <v>33</v>
      </c>
      <c r="K5697" s="171">
        <v>850000</v>
      </c>
      <c r="L5697" s="172" t="s">
        <v>2078</v>
      </c>
      <c r="M5697" s="137"/>
      <c r="N5697" s="139" t="s">
        <v>3955</v>
      </c>
      <c r="O5697" s="173" t="s">
        <v>68</v>
      </c>
      <c r="P5697" s="138" t="s">
        <v>68</v>
      </c>
      <c r="Q5697" s="138" t="s">
        <v>3956</v>
      </c>
    </row>
    <row r="5698" spans="1:17" s="117" customFormat="1" ht="63.75" x14ac:dyDescent="0.2">
      <c r="A5698" s="136" t="s">
        <v>3883</v>
      </c>
      <c r="B5698" s="137" t="s">
        <v>3884</v>
      </c>
      <c r="C5698" s="154" t="s">
        <v>3952</v>
      </c>
      <c r="D5698" s="155" t="s">
        <v>3957</v>
      </c>
      <c r="E5698" s="139" t="s">
        <v>855</v>
      </c>
      <c r="F5698" s="138" t="s">
        <v>360</v>
      </c>
      <c r="G5698" s="138">
        <v>78102203</v>
      </c>
      <c r="H5698" s="141" t="s">
        <v>3958</v>
      </c>
      <c r="I5698" s="136">
        <v>10</v>
      </c>
      <c r="J5698" s="141" t="s">
        <v>33</v>
      </c>
      <c r="K5698" s="171">
        <v>150000</v>
      </c>
      <c r="L5698" s="172" t="s">
        <v>2078</v>
      </c>
      <c r="M5698" s="137"/>
      <c r="N5698" s="139" t="s">
        <v>3955</v>
      </c>
      <c r="O5698" s="173" t="s">
        <v>79</v>
      </c>
      <c r="P5698" s="138" t="s">
        <v>3902</v>
      </c>
      <c r="Q5698" s="138" t="s">
        <v>3959</v>
      </c>
    </row>
    <row r="5699" spans="1:17" s="117" customFormat="1" ht="63.75" x14ac:dyDescent="0.2">
      <c r="A5699" s="136" t="s">
        <v>3883</v>
      </c>
      <c r="B5699" s="137" t="s">
        <v>3884</v>
      </c>
      <c r="C5699" s="154" t="s">
        <v>3890</v>
      </c>
      <c r="D5699" s="155" t="s">
        <v>3960</v>
      </c>
      <c r="E5699" s="139" t="s">
        <v>3961</v>
      </c>
      <c r="F5699" s="138" t="s">
        <v>371</v>
      </c>
      <c r="G5699" s="138">
        <v>76111501</v>
      </c>
      <c r="H5699" s="141" t="s">
        <v>3962</v>
      </c>
      <c r="I5699" s="136">
        <v>10</v>
      </c>
      <c r="J5699" s="141" t="s">
        <v>230</v>
      </c>
      <c r="K5699" s="171">
        <v>15636068.99</v>
      </c>
      <c r="L5699" s="172" t="s">
        <v>2078</v>
      </c>
      <c r="M5699" s="137"/>
      <c r="N5699" s="139" t="s">
        <v>3963</v>
      </c>
      <c r="O5699" s="173" t="s">
        <v>366</v>
      </c>
      <c r="P5699" s="138" t="s">
        <v>127</v>
      </c>
      <c r="Q5699" s="138" t="s">
        <v>662</v>
      </c>
    </row>
    <row r="5700" spans="1:17" s="117" customFormat="1" ht="63.75" x14ac:dyDescent="0.2">
      <c r="A5700" s="136" t="s">
        <v>3883</v>
      </c>
      <c r="B5700" s="137" t="s">
        <v>3884</v>
      </c>
      <c r="C5700" s="154" t="s">
        <v>3890</v>
      </c>
      <c r="D5700" s="155" t="s">
        <v>3964</v>
      </c>
      <c r="E5700" s="139" t="s">
        <v>3961</v>
      </c>
      <c r="F5700" s="138" t="s">
        <v>371</v>
      </c>
      <c r="G5700" s="138">
        <v>76111501</v>
      </c>
      <c r="H5700" s="141" t="s">
        <v>3965</v>
      </c>
      <c r="I5700" s="136">
        <v>10</v>
      </c>
      <c r="J5700" s="141" t="s">
        <v>33</v>
      </c>
      <c r="K5700" s="171">
        <v>4363931.01</v>
      </c>
      <c r="L5700" s="172" t="s">
        <v>2078</v>
      </c>
      <c r="M5700" s="137"/>
      <c r="N5700" s="139" t="s">
        <v>3966</v>
      </c>
      <c r="O5700" s="173" t="s">
        <v>68</v>
      </c>
      <c r="P5700" s="138" t="s">
        <v>67</v>
      </c>
      <c r="Q5700" s="138" t="s">
        <v>3967</v>
      </c>
    </row>
    <row r="5701" spans="1:17" s="117" customFormat="1" ht="63.75" x14ac:dyDescent="0.2">
      <c r="A5701" s="136" t="s">
        <v>3883</v>
      </c>
      <c r="B5701" s="137" t="s">
        <v>3884</v>
      </c>
      <c r="C5701" s="154" t="s">
        <v>3890</v>
      </c>
      <c r="D5701" s="155" t="s">
        <v>3960</v>
      </c>
      <c r="E5701" s="139" t="s">
        <v>3961</v>
      </c>
      <c r="F5701" s="138" t="s">
        <v>371</v>
      </c>
      <c r="G5701" s="138">
        <v>76111501</v>
      </c>
      <c r="H5701" s="141" t="s">
        <v>3968</v>
      </c>
      <c r="I5701" s="136">
        <v>10</v>
      </c>
      <c r="J5701" s="141" t="s">
        <v>33</v>
      </c>
      <c r="K5701" s="171">
        <v>27200000</v>
      </c>
      <c r="L5701" s="172" t="s">
        <v>2078</v>
      </c>
      <c r="M5701" s="137"/>
      <c r="N5701" s="139" t="s">
        <v>3966</v>
      </c>
      <c r="O5701" s="173" t="s">
        <v>68</v>
      </c>
      <c r="P5701" s="138" t="s">
        <v>67</v>
      </c>
      <c r="Q5701" s="138" t="s">
        <v>3967</v>
      </c>
    </row>
    <row r="5702" spans="1:17" s="117" customFormat="1" ht="63.75" x14ac:dyDescent="0.2">
      <c r="A5702" s="136" t="s">
        <v>3883</v>
      </c>
      <c r="B5702" s="137" t="s">
        <v>3884</v>
      </c>
      <c r="C5702" s="154" t="s">
        <v>3890</v>
      </c>
      <c r="D5702" s="155" t="s">
        <v>3969</v>
      </c>
      <c r="E5702" s="139" t="s">
        <v>3961</v>
      </c>
      <c r="F5702" s="138" t="s">
        <v>371</v>
      </c>
      <c r="G5702" s="138">
        <v>76111501</v>
      </c>
      <c r="H5702" s="141" t="s">
        <v>3970</v>
      </c>
      <c r="I5702" s="136">
        <v>10</v>
      </c>
      <c r="J5702" s="141" t="s">
        <v>33</v>
      </c>
      <c r="K5702" s="171">
        <v>37230000</v>
      </c>
      <c r="L5702" s="172" t="s">
        <v>2078</v>
      </c>
      <c r="M5702" s="137"/>
      <c r="N5702" s="139" t="s">
        <v>3966</v>
      </c>
      <c r="O5702" s="173" t="s">
        <v>79</v>
      </c>
      <c r="P5702" s="138" t="s">
        <v>3902</v>
      </c>
      <c r="Q5702" s="138" t="s">
        <v>1068</v>
      </c>
    </row>
    <row r="5703" spans="1:17" s="117" customFormat="1" ht="63.75" x14ac:dyDescent="0.2">
      <c r="A5703" s="136" t="s">
        <v>3883</v>
      </c>
      <c r="B5703" s="137" t="s">
        <v>3884</v>
      </c>
      <c r="C5703" s="154" t="s">
        <v>3890</v>
      </c>
      <c r="D5703" s="155" t="s">
        <v>3969</v>
      </c>
      <c r="E5703" s="139" t="s">
        <v>3961</v>
      </c>
      <c r="F5703" s="138" t="s">
        <v>371</v>
      </c>
      <c r="G5703" s="138">
        <v>76111501</v>
      </c>
      <c r="H5703" s="141" t="s">
        <v>3971</v>
      </c>
      <c r="I5703" s="136">
        <v>10</v>
      </c>
      <c r="J5703" s="141" t="s">
        <v>33</v>
      </c>
      <c r="K5703" s="171">
        <v>6570000</v>
      </c>
      <c r="L5703" s="172" t="s">
        <v>2078</v>
      </c>
      <c r="M5703" s="137"/>
      <c r="N5703" s="139" t="s">
        <v>3966</v>
      </c>
      <c r="O5703" s="173" t="s">
        <v>79</v>
      </c>
      <c r="P5703" s="138" t="s">
        <v>3902</v>
      </c>
      <c r="Q5703" s="138" t="s">
        <v>1068</v>
      </c>
    </row>
    <row r="5704" spans="1:17" s="117" customFormat="1" ht="63.75" x14ac:dyDescent="0.2">
      <c r="A5704" s="136" t="s">
        <v>3883</v>
      </c>
      <c r="B5704" s="137" t="s">
        <v>3884</v>
      </c>
      <c r="C5704" s="154" t="s">
        <v>3972</v>
      </c>
      <c r="D5704" s="155" t="s">
        <v>3948</v>
      </c>
      <c r="E5704" s="139" t="s">
        <v>3961</v>
      </c>
      <c r="F5704" s="138" t="s">
        <v>371</v>
      </c>
      <c r="G5704" s="138">
        <v>76101503</v>
      </c>
      <c r="H5704" s="141" t="s">
        <v>3973</v>
      </c>
      <c r="I5704" s="136">
        <v>10</v>
      </c>
      <c r="J5704" s="141" t="s">
        <v>33</v>
      </c>
      <c r="K5704" s="171">
        <v>5000000</v>
      </c>
      <c r="L5704" s="172" t="s">
        <v>2078</v>
      </c>
      <c r="M5704" s="137"/>
      <c r="N5704" s="139" t="s">
        <v>3974</v>
      </c>
      <c r="O5704" s="173" t="s">
        <v>80</v>
      </c>
      <c r="P5704" s="138" t="s">
        <v>901</v>
      </c>
      <c r="Q5704" s="138" t="s">
        <v>464</v>
      </c>
    </row>
    <row r="5705" spans="1:17" s="117" customFormat="1" ht="76.5" x14ac:dyDescent="0.2">
      <c r="A5705" s="136" t="s">
        <v>3883</v>
      </c>
      <c r="B5705" s="137" t="s">
        <v>3884</v>
      </c>
      <c r="C5705" s="154" t="s">
        <v>3915</v>
      </c>
      <c r="D5705" s="155" t="s">
        <v>3934</v>
      </c>
      <c r="E5705" s="139" t="s">
        <v>3975</v>
      </c>
      <c r="F5705" s="138" t="s">
        <v>374</v>
      </c>
      <c r="G5705" s="138">
        <v>81112307</v>
      </c>
      <c r="H5705" s="141" t="s">
        <v>3976</v>
      </c>
      <c r="I5705" s="136">
        <v>10</v>
      </c>
      <c r="J5705" s="141" t="s">
        <v>33</v>
      </c>
      <c r="K5705" s="171">
        <v>21000000</v>
      </c>
      <c r="L5705" s="172" t="s">
        <v>2078</v>
      </c>
      <c r="M5705" s="137"/>
      <c r="N5705" s="139" t="s">
        <v>3977</v>
      </c>
      <c r="O5705" s="173" t="s">
        <v>68</v>
      </c>
      <c r="P5705" s="138" t="s">
        <v>67</v>
      </c>
      <c r="Q5705" s="138" t="s">
        <v>464</v>
      </c>
    </row>
    <row r="5706" spans="1:17" s="117" customFormat="1" ht="63.75" x14ac:dyDescent="0.2">
      <c r="A5706" s="136" t="s">
        <v>3883</v>
      </c>
      <c r="B5706" s="137" t="s">
        <v>3884</v>
      </c>
      <c r="C5706" s="154" t="s">
        <v>3890</v>
      </c>
      <c r="D5706" s="155" t="s">
        <v>3978</v>
      </c>
      <c r="E5706" s="139" t="s">
        <v>3979</v>
      </c>
      <c r="F5706" s="138" t="s">
        <v>3980</v>
      </c>
      <c r="G5706" s="138">
        <v>78181500</v>
      </c>
      <c r="H5706" s="141" t="s">
        <v>3981</v>
      </c>
      <c r="I5706" s="136">
        <v>10</v>
      </c>
      <c r="J5706" s="141" t="s">
        <v>230</v>
      </c>
      <c r="K5706" s="171">
        <v>17500000</v>
      </c>
      <c r="L5706" s="172" t="s">
        <v>2078</v>
      </c>
      <c r="M5706" s="137"/>
      <c r="N5706" s="139" t="s">
        <v>3982</v>
      </c>
      <c r="O5706" s="173" t="s">
        <v>2761</v>
      </c>
      <c r="P5706" s="138" t="s">
        <v>699</v>
      </c>
      <c r="Q5706" s="138" t="s">
        <v>3942</v>
      </c>
    </row>
    <row r="5707" spans="1:17" s="117" customFormat="1" ht="63.75" x14ac:dyDescent="0.2">
      <c r="A5707" s="136" t="s">
        <v>3883</v>
      </c>
      <c r="B5707" s="137" t="s">
        <v>3884</v>
      </c>
      <c r="C5707" s="154" t="s">
        <v>3890</v>
      </c>
      <c r="D5707" s="155" t="s">
        <v>3978</v>
      </c>
      <c r="E5707" s="139" t="s">
        <v>3979</v>
      </c>
      <c r="F5707" s="138" t="s">
        <v>3980</v>
      </c>
      <c r="G5707" s="138">
        <v>78181501</v>
      </c>
      <c r="H5707" s="141" t="s">
        <v>3983</v>
      </c>
      <c r="I5707" s="136">
        <v>10</v>
      </c>
      <c r="J5707" s="141" t="s">
        <v>230</v>
      </c>
      <c r="K5707" s="171">
        <v>2000000</v>
      </c>
      <c r="L5707" s="172" t="s">
        <v>2078</v>
      </c>
      <c r="M5707" s="137"/>
      <c r="N5707" s="139" t="s">
        <v>3984</v>
      </c>
      <c r="O5707" s="173" t="s">
        <v>2761</v>
      </c>
      <c r="P5707" s="138" t="s">
        <v>699</v>
      </c>
      <c r="Q5707" s="138" t="s">
        <v>3942</v>
      </c>
    </row>
    <row r="5708" spans="1:17" s="117" customFormat="1" ht="63.75" x14ac:dyDescent="0.2">
      <c r="A5708" s="136" t="s">
        <v>3883</v>
      </c>
      <c r="B5708" s="137" t="s">
        <v>3884</v>
      </c>
      <c r="C5708" s="154" t="s">
        <v>3890</v>
      </c>
      <c r="D5708" s="155" t="s">
        <v>3985</v>
      </c>
      <c r="E5708" s="139" t="s">
        <v>3986</v>
      </c>
      <c r="F5708" s="138" t="s">
        <v>3980</v>
      </c>
      <c r="G5708" s="138">
        <v>78181501</v>
      </c>
      <c r="H5708" s="141" t="s">
        <v>3987</v>
      </c>
      <c r="I5708" s="136">
        <v>10</v>
      </c>
      <c r="J5708" s="141" t="s">
        <v>33</v>
      </c>
      <c r="K5708" s="171">
        <v>6500000</v>
      </c>
      <c r="L5708" s="172" t="s">
        <v>2078</v>
      </c>
      <c r="M5708" s="137"/>
      <c r="N5708" s="139" t="s">
        <v>3982</v>
      </c>
      <c r="O5708" s="173" t="s">
        <v>68</v>
      </c>
      <c r="P5708" s="138" t="s">
        <v>68</v>
      </c>
      <c r="Q5708" s="138" t="s">
        <v>3988</v>
      </c>
    </row>
    <row r="5709" spans="1:17" s="117" customFormat="1" ht="63.75" x14ac:dyDescent="0.2">
      <c r="A5709" s="136" t="s">
        <v>3883</v>
      </c>
      <c r="B5709" s="137" t="s">
        <v>3884</v>
      </c>
      <c r="C5709" s="154" t="s">
        <v>3890</v>
      </c>
      <c r="D5709" s="155" t="s">
        <v>3989</v>
      </c>
      <c r="E5709" s="139" t="s">
        <v>3986</v>
      </c>
      <c r="F5709" s="138" t="s">
        <v>3980</v>
      </c>
      <c r="G5709" s="138">
        <v>78181501</v>
      </c>
      <c r="H5709" s="141" t="s">
        <v>3990</v>
      </c>
      <c r="I5709" s="136">
        <v>10</v>
      </c>
      <c r="J5709" s="141" t="s">
        <v>33</v>
      </c>
      <c r="K5709" s="171">
        <v>22000000</v>
      </c>
      <c r="L5709" s="172" t="s">
        <v>2078</v>
      </c>
      <c r="M5709" s="137"/>
      <c r="N5709" s="139" t="s">
        <v>3982</v>
      </c>
      <c r="O5709" s="173" t="s">
        <v>79</v>
      </c>
      <c r="P5709" s="138" t="s">
        <v>3902</v>
      </c>
      <c r="Q5709" s="138" t="s">
        <v>3942</v>
      </c>
    </row>
    <row r="5710" spans="1:17" s="117" customFormat="1" ht="63.75" x14ac:dyDescent="0.2">
      <c r="A5710" s="136" t="s">
        <v>3883</v>
      </c>
      <c r="B5710" s="137" t="s">
        <v>3884</v>
      </c>
      <c r="C5710" s="154" t="s">
        <v>3890</v>
      </c>
      <c r="D5710" s="155" t="s">
        <v>3989</v>
      </c>
      <c r="E5710" s="139" t="s">
        <v>3986</v>
      </c>
      <c r="F5710" s="138" t="s">
        <v>3980</v>
      </c>
      <c r="G5710" s="138">
        <v>78181501</v>
      </c>
      <c r="H5710" s="141" t="s">
        <v>3991</v>
      </c>
      <c r="I5710" s="136">
        <v>10</v>
      </c>
      <c r="J5710" s="141" t="s">
        <v>33</v>
      </c>
      <c r="K5710" s="171">
        <v>5000000</v>
      </c>
      <c r="L5710" s="172" t="s">
        <v>2078</v>
      </c>
      <c r="M5710" s="137"/>
      <c r="N5710" s="139" t="s">
        <v>3982</v>
      </c>
      <c r="O5710" s="173" t="s">
        <v>79</v>
      </c>
      <c r="P5710" s="138" t="s">
        <v>3902</v>
      </c>
      <c r="Q5710" s="138" t="s">
        <v>3942</v>
      </c>
    </row>
    <row r="5711" spans="1:17" s="117" customFormat="1" ht="63.75" x14ac:dyDescent="0.2">
      <c r="A5711" s="136" t="s">
        <v>3883</v>
      </c>
      <c r="B5711" s="137" t="s">
        <v>3884</v>
      </c>
      <c r="C5711" s="154" t="s">
        <v>3890</v>
      </c>
      <c r="D5711" s="155" t="s">
        <v>3992</v>
      </c>
      <c r="E5711" s="139" t="s">
        <v>3986</v>
      </c>
      <c r="F5711" s="138" t="s">
        <v>3980</v>
      </c>
      <c r="G5711" s="138">
        <v>78181501</v>
      </c>
      <c r="H5711" s="141" t="s">
        <v>3993</v>
      </c>
      <c r="I5711" s="136">
        <v>10</v>
      </c>
      <c r="J5711" s="141" t="s">
        <v>33</v>
      </c>
      <c r="K5711" s="171">
        <v>3400000</v>
      </c>
      <c r="L5711" s="172" t="s">
        <v>2078</v>
      </c>
      <c r="M5711" s="137"/>
      <c r="N5711" s="139" t="s">
        <v>3984</v>
      </c>
      <c r="O5711" s="173" t="s">
        <v>79</v>
      </c>
      <c r="P5711" s="138" t="s">
        <v>3902</v>
      </c>
      <c r="Q5711" s="138" t="s">
        <v>3942</v>
      </c>
    </row>
    <row r="5712" spans="1:17" s="117" customFormat="1" ht="63.75" x14ac:dyDescent="0.2">
      <c r="A5712" s="136" t="s">
        <v>3883</v>
      </c>
      <c r="B5712" s="137" t="s">
        <v>3884</v>
      </c>
      <c r="C5712" s="154" t="s">
        <v>3890</v>
      </c>
      <c r="D5712" s="155" t="s">
        <v>3992</v>
      </c>
      <c r="E5712" s="139" t="s">
        <v>3986</v>
      </c>
      <c r="F5712" s="138" t="s">
        <v>3980</v>
      </c>
      <c r="G5712" s="138">
        <v>78181501</v>
      </c>
      <c r="H5712" s="141" t="s">
        <v>3994</v>
      </c>
      <c r="I5712" s="136">
        <v>10</v>
      </c>
      <c r="J5712" s="141" t="s">
        <v>33</v>
      </c>
      <c r="K5712" s="171">
        <v>600000</v>
      </c>
      <c r="L5712" s="172" t="s">
        <v>2078</v>
      </c>
      <c r="M5712" s="137"/>
      <c r="N5712" s="139" t="s">
        <v>3984</v>
      </c>
      <c r="O5712" s="173" t="s">
        <v>79</v>
      </c>
      <c r="P5712" s="138" t="s">
        <v>3902</v>
      </c>
      <c r="Q5712" s="138" t="s">
        <v>3942</v>
      </c>
    </row>
    <row r="5713" spans="1:21" s="117" customFormat="1" ht="51" x14ac:dyDescent="0.2">
      <c r="A5713" s="136" t="s">
        <v>3883</v>
      </c>
      <c r="B5713" s="137" t="s">
        <v>3884</v>
      </c>
      <c r="C5713" s="154" t="s">
        <v>3915</v>
      </c>
      <c r="D5713" s="155" t="s">
        <v>3995</v>
      </c>
      <c r="E5713" s="139" t="s">
        <v>880</v>
      </c>
      <c r="F5713" s="138" t="s">
        <v>3032</v>
      </c>
      <c r="G5713" s="138">
        <v>72154300</v>
      </c>
      <c r="H5713" s="141" t="s">
        <v>3996</v>
      </c>
      <c r="I5713" s="136">
        <v>10</v>
      </c>
      <c r="J5713" s="141" t="s">
        <v>33</v>
      </c>
      <c r="K5713" s="171">
        <v>15000000</v>
      </c>
      <c r="L5713" s="172" t="s">
        <v>2078</v>
      </c>
      <c r="M5713" s="137"/>
      <c r="N5713" s="139" t="s">
        <v>3997</v>
      </c>
      <c r="O5713" s="173" t="s">
        <v>68</v>
      </c>
      <c r="P5713" s="138" t="s">
        <v>68</v>
      </c>
      <c r="Q5713" s="138" t="s">
        <v>3895</v>
      </c>
    </row>
    <row r="5714" spans="1:21" s="117" customFormat="1" ht="51" x14ac:dyDescent="0.2">
      <c r="A5714" s="136" t="s">
        <v>3883</v>
      </c>
      <c r="B5714" s="137" t="s">
        <v>3884</v>
      </c>
      <c r="C5714" s="154" t="s">
        <v>3915</v>
      </c>
      <c r="D5714" s="155" t="s">
        <v>3995</v>
      </c>
      <c r="E5714" s="139" t="s">
        <v>880</v>
      </c>
      <c r="F5714" s="138" t="s">
        <v>3032</v>
      </c>
      <c r="G5714" s="138">
        <v>72101511</v>
      </c>
      <c r="H5714" s="141" t="s">
        <v>466</v>
      </c>
      <c r="I5714" s="136">
        <v>10</v>
      </c>
      <c r="J5714" s="141" t="s">
        <v>33</v>
      </c>
      <c r="K5714" s="171">
        <v>13000000</v>
      </c>
      <c r="L5714" s="172" t="s">
        <v>2078</v>
      </c>
      <c r="M5714" s="137"/>
      <c r="N5714" s="139" t="s">
        <v>3998</v>
      </c>
      <c r="O5714" s="173" t="s">
        <v>901</v>
      </c>
      <c r="P5714" s="138" t="s">
        <v>1239</v>
      </c>
      <c r="Q5714" s="138" t="s">
        <v>464</v>
      </c>
    </row>
    <row r="5715" spans="1:21" s="117" customFormat="1" ht="51" x14ac:dyDescent="0.2">
      <c r="A5715" s="136" t="s">
        <v>3883</v>
      </c>
      <c r="B5715" s="137" t="s">
        <v>3884</v>
      </c>
      <c r="C5715" s="154" t="s">
        <v>3915</v>
      </c>
      <c r="D5715" s="155" t="s">
        <v>3999</v>
      </c>
      <c r="E5715" s="139" t="s">
        <v>880</v>
      </c>
      <c r="F5715" s="138" t="s">
        <v>3032</v>
      </c>
      <c r="G5715" s="138">
        <v>81112208</v>
      </c>
      <c r="H5715" s="141" t="s">
        <v>4000</v>
      </c>
      <c r="I5715" s="136">
        <v>10</v>
      </c>
      <c r="J5715" s="141" t="s">
        <v>33</v>
      </c>
      <c r="K5715" s="171">
        <v>10000000</v>
      </c>
      <c r="L5715" s="172" t="s">
        <v>2078</v>
      </c>
      <c r="M5715" s="137"/>
      <c r="N5715" s="139" t="s">
        <v>4001</v>
      </c>
      <c r="O5715" s="173" t="s">
        <v>67</v>
      </c>
      <c r="P5715" s="138" t="s">
        <v>35</v>
      </c>
      <c r="Q5715" s="138" t="s">
        <v>464</v>
      </c>
    </row>
    <row r="5716" spans="1:21" s="117" customFormat="1" ht="63.75" x14ac:dyDescent="0.2">
      <c r="A5716" s="136" t="s">
        <v>3883</v>
      </c>
      <c r="B5716" s="137" t="s">
        <v>3884</v>
      </c>
      <c r="C5716" s="154" t="s">
        <v>4002</v>
      </c>
      <c r="D5716" s="155" t="s">
        <v>4003</v>
      </c>
      <c r="E5716" s="139" t="s">
        <v>4004</v>
      </c>
      <c r="F5716" s="138" t="s">
        <v>933</v>
      </c>
      <c r="G5716" s="138">
        <v>82121502</v>
      </c>
      <c r="H5716" s="141" t="s">
        <v>4005</v>
      </c>
      <c r="I5716" s="136">
        <v>10</v>
      </c>
      <c r="J5716" s="141" t="s">
        <v>33</v>
      </c>
      <c r="K5716" s="171">
        <v>15000000</v>
      </c>
      <c r="L5716" s="172" t="s">
        <v>3244</v>
      </c>
      <c r="M5716" s="137"/>
      <c r="N5716" s="139" t="s">
        <v>4006</v>
      </c>
      <c r="O5716" s="173" t="s">
        <v>68</v>
      </c>
      <c r="P5716" s="138" t="s">
        <v>67</v>
      </c>
      <c r="Q5716" s="138" t="s">
        <v>3942</v>
      </c>
    </row>
    <row r="5717" spans="1:21" s="117" customFormat="1" ht="51" x14ac:dyDescent="0.2">
      <c r="A5717" s="136" t="s">
        <v>3883</v>
      </c>
      <c r="B5717" s="137" t="s">
        <v>3884</v>
      </c>
      <c r="C5717" s="154" t="s">
        <v>3915</v>
      </c>
      <c r="D5717" s="155" t="s">
        <v>3934</v>
      </c>
      <c r="E5717" s="139" t="s">
        <v>4004</v>
      </c>
      <c r="F5717" s="138" t="s">
        <v>933</v>
      </c>
      <c r="G5717" s="138" t="s">
        <v>4007</v>
      </c>
      <c r="H5717" s="141" t="s">
        <v>4008</v>
      </c>
      <c r="I5717" s="136">
        <v>10</v>
      </c>
      <c r="J5717" s="141" t="s">
        <v>33</v>
      </c>
      <c r="K5717" s="171">
        <v>16000000</v>
      </c>
      <c r="L5717" s="172" t="s">
        <v>3244</v>
      </c>
      <c r="M5717" s="137"/>
      <c r="N5717" s="139" t="s">
        <v>4009</v>
      </c>
      <c r="O5717" s="173" t="s">
        <v>68</v>
      </c>
      <c r="P5717" s="138" t="s">
        <v>68</v>
      </c>
      <c r="Q5717" s="138" t="s">
        <v>3895</v>
      </c>
    </row>
    <row r="5718" spans="1:21" s="117" customFormat="1" ht="63.75" x14ac:dyDescent="0.2">
      <c r="A5718" s="136" t="s">
        <v>3883</v>
      </c>
      <c r="B5718" s="137" t="s">
        <v>3884</v>
      </c>
      <c r="C5718" s="154" t="s">
        <v>4010</v>
      </c>
      <c r="D5718" s="155" t="s">
        <v>4011</v>
      </c>
      <c r="E5718" s="139" t="s">
        <v>4012</v>
      </c>
      <c r="F5718" s="138" t="s">
        <v>4013</v>
      </c>
      <c r="G5718" s="257">
        <v>90000000</v>
      </c>
      <c r="H5718" s="570" t="s">
        <v>4014</v>
      </c>
      <c r="I5718" s="136">
        <v>10</v>
      </c>
      <c r="J5718" s="141" t="s">
        <v>33</v>
      </c>
      <c r="K5718" s="171">
        <v>45000000</v>
      </c>
      <c r="L5718" s="172" t="s">
        <v>3244</v>
      </c>
      <c r="M5718" s="137"/>
      <c r="N5718" s="139" t="s">
        <v>4015</v>
      </c>
      <c r="O5718" s="173" t="s">
        <v>127</v>
      </c>
      <c r="P5718" s="138" t="s">
        <v>127</v>
      </c>
      <c r="Q5718" s="138" t="s">
        <v>436</v>
      </c>
    </row>
    <row r="5719" spans="1:21" ht="51" x14ac:dyDescent="0.2">
      <c r="A5719" s="136" t="s">
        <v>3883</v>
      </c>
      <c r="B5719" s="137" t="s">
        <v>4016</v>
      </c>
      <c r="C5719" s="146" t="s">
        <v>4010</v>
      </c>
      <c r="D5719" s="146" t="s">
        <v>4017</v>
      </c>
      <c r="E5719" s="145" t="s">
        <v>942</v>
      </c>
      <c r="F5719" s="147" t="s">
        <v>400</v>
      </c>
      <c r="G5719" s="186">
        <v>93141506</v>
      </c>
      <c r="H5719" s="571" t="s">
        <v>4018</v>
      </c>
      <c r="I5719" s="183">
        <v>16</v>
      </c>
      <c r="J5719" s="572" t="s">
        <v>33</v>
      </c>
      <c r="K5719" s="573">
        <v>60000000</v>
      </c>
      <c r="L5719" s="446" t="s">
        <v>2078</v>
      </c>
      <c r="M5719" s="463"/>
      <c r="N5719" s="183" t="s">
        <v>4019</v>
      </c>
      <c r="O5719" s="377" t="s">
        <v>68</v>
      </c>
      <c r="P5719" s="146" t="s">
        <v>67</v>
      </c>
      <c r="Q5719" s="146" t="s">
        <v>3942</v>
      </c>
    </row>
    <row r="5720" spans="1:21" ht="51" x14ac:dyDescent="0.2">
      <c r="A5720" s="136" t="s">
        <v>8538</v>
      </c>
      <c r="B5720" s="136" t="s">
        <v>8538</v>
      </c>
      <c r="C5720" s="138" t="s">
        <v>772</v>
      </c>
      <c r="D5720" s="137" t="s">
        <v>8371</v>
      </c>
      <c r="E5720" s="139" t="s">
        <v>486</v>
      </c>
      <c r="F5720" s="229" t="s">
        <v>487</v>
      </c>
      <c r="G5720" s="186">
        <v>52131601</v>
      </c>
      <c r="H5720" s="574" t="s">
        <v>8539</v>
      </c>
      <c r="I5720" s="575">
        <v>10</v>
      </c>
      <c r="J5720" s="576" t="s">
        <v>33</v>
      </c>
      <c r="K5720" s="577">
        <v>70000000</v>
      </c>
      <c r="L5720" s="236" t="s">
        <v>1995</v>
      </c>
      <c r="M5720" s="571" t="s">
        <v>1995</v>
      </c>
      <c r="N5720" s="408" t="s">
        <v>8540</v>
      </c>
      <c r="O5720" s="186" t="s">
        <v>36</v>
      </c>
      <c r="P5720" s="145" t="s">
        <v>36</v>
      </c>
      <c r="Q5720" s="138" t="s">
        <v>3942</v>
      </c>
      <c r="U5720" s="58"/>
    </row>
    <row r="5721" spans="1:21" ht="51" x14ac:dyDescent="0.2">
      <c r="A5721" s="136" t="s">
        <v>8538</v>
      </c>
      <c r="B5721" s="136" t="s">
        <v>8538</v>
      </c>
      <c r="C5721" s="138" t="s">
        <v>772</v>
      </c>
      <c r="D5721" s="137" t="s">
        <v>8371</v>
      </c>
      <c r="E5721" s="139" t="s">
        <v>486</v>
      </c>
      <c r="F5721" s="229" t="s">
        <v>487</v>
      </c>
      <c r="G5721" s="138">
        <v>49121603</v>
      </c>
      <c r="H5721" s="150" t="s">
        <v>8541</v>
      </c>
      <c r="I5721" s="136">
        <v>10</v>
      </c>
      <c r="J5721" s="578" t="s">
        <v>33</v>
      </c>
      <c r="K5721" s="171">
        <v>50000000</v>
      </c>
      <c r="L5721" s="172" t="s">
        <v>3244</v>
      </c>
      <c r="M5721" s="137" t="s">
        <v>1995</v>
      </c>
      <c r="N5721" s="139" t="s">
        <v>8540</v>
      </c>
      <c r="O5721" s="138" t="s">
        <v>36</v>
      </c>
      <c r="P5721" s="146" t="s">
        <v>36</v>
      </c>
      <c r="Q5721" s="138" t="s">
        <v>3942</v>
      </c>
    </row>
    <row r="5722" spans="1:21" ht="38.25" x14ac:dyDescent="0.2">
      <c r="A5722" s="136" t="s">
        <v>8538</v>
      </c>
      <c r="B5722" s="136" t="s">
        <v>8538</v>
      </c>
      <c r="C5722" s="138" t="s">
        <v>772</v>
      </c>
      <c r="D5722" s="137" t="s">
        <v>8371</v>
      </c>
      <c r="E5722" s="139" t="s">
        <v>486</v>
      </c>
      <c r="F5722" s="229" t="s">
        <v>487</v>
      </c>
      <c r="G5722" s="146">
        <v>49121603</v>
      </c>
      <c r="H5722" s="455" t="s">
        <v>8542</v>
      </c>
      <c r="I5722" s="136">
        <v>10</v>
      </c>
      <c r="J5722" s="141" t="s">
        <v>33</v>
      </c>
      <c r="K5722" s="175">
        <v>30000000</v>
      </c>
      <c r="L5722" s="176" t="s">
        <v>3244</v>
      </c>
      <c r="M5722" s="137" t="s">
        <v>1995</v>
      </c>
      <c r="N5722" s="139" t="s">
        <v>8543</v>
      </c>
      <c r="O5722" s="146" t="s">
        <v>36</v>
      </c>
      <c r="P5722" s="146" t="s">
        <v>36</v>
      </c>
      <c r="Q5722" s="138" t="s">
        <v>3942</v>
      </c>
    </row>
    <row r="5723" spans="1:21" ht="51" x14ac:dyDescent="0.2">
      <c r="A5723" s="136" t="s">
        <v>8538</v>
      </c>
      <c r="B5723" s="136" t="s">
        <v>8538</v>
      </c>
      <c r="C5723" s="138" t="s">
        <v>772</v>
      </c>
      <c r="D5723" s="137" t="s">
        <v>8371</v>
      </c>
      <c r="E5723" s="139" t="s">
        <v>486</v>
      </c>
      <c r="F5723" s="229" t="s">
        <v>487</v>
      </c>
      <c r="G5723" s="146">
        <v>56101516</v>
      </c>
      <c r="H5723" s="455" t="s">
        <v>8544</v>
      </c>
      <c r="I5723" s="136">
        <v>10</v>
      </c>
      <c r="J5723" s="141" t="s">
        <v>33</v>
      </c>
      <c r="K5723" s="175">
        <v>50000000</v>
      </c>
      <c r="L5723" s="176" t="s">
        <v>3244</v>
      </c>
      <c r="M5723" s="137" t="s">
        <v>1995</v>
      </c>
      <c r="N5723" s="139" t="s">
        <v>8540</v>
      </c>
      <c r="O5723" s="146" t="s">
        <v>36</v>
      </c>
      <c r="P5723" s="146" t="s">
        <v>36</v>
      </c>
      <c r="Q5723" s="138" t="s">
        <v>3942</v>
      </c>
    </row>
    <row r="5724" spans="1:21" ht="51" x14ac:dyDescent="0.2">
      <c r="A5724" s="136" t="s">
        <v>8538</v>
      </c>
      <c r="B5724" s="136" t="s">
        <v>8538</v>
      </c>
      <c r="C5724" s="138" t="s">
        <v>772</v>
      </c>
      <c r="D5724" s="137" t="s">
        <v>8371</v>
      </c>
      <c r="E5724" s="139" t="s">
        <v>486</v>
      </c>
      <c r="F5724" s="229" t="s">
        <v>487</v>
      </c>
      <c r="G5724" s="146">
        <v>56101515</v>
      </c>
      <c r="H5724" s="455" t="s">
        <v>8545</v>
      </c>
      <c r="I5724" s="136">
        <v>10</v>
      </c>
      <c r="J5724" s="141" t="s">
        <v>33</v>
      </c>
      <c r="K5724" s="175">
        <v>50000000</v>
      </c>
      <c r="L5724" s="176" t="s">
        <v>3244</v>
      </c>
      <c r="M5724" s="137" t="s">
        <v>1995</v>
      </c>
      <c r="N5724" s="139" t="s">
        <v>8540</v>
      </c>
      <c r="O5724" s="146" t="s">
        <v>36</v>
      </c>
      <c r="P5724" s="146" t="s">
        <v>36</v>
      </c>
      <c r="Q5724" s="138" t="s">
        <v>3942</v>
      </c>
    </row>
    <row r="5725" spans="1:21" ht="51" x14ac:dyDescent="0.2">
      <c r="A5725" s="136" t="s">
        <v>8538</v>
      </c>
      <c r="B5725" s="136" t="s">
        <v>8538</v>
      </c>
      <c r="C5725" s="138" t="s">
        <v>772</v>
      </c>
      <c r="D5725" s="137" t="s">
        <v>8371</v>
      </c>
      <c r="E5725" s="139" t="s">
        <v>486</v>
      </c>
      <c r="F5725" s="229" t="s">
        <v>487</v>
      </c>
      <c r="G5725" s="146">
        <v>56101508</v>
      </c>
      <c r="H5725" s="455" t="s">
        <v>8546</v>
      </c>
      <c r="I5725" s="136">
        <v>10</v>
      </c>
      <c r="J5725" s="141" t="s">
        <v>33</v>
      </c>
      <c r="K5725" s="175">
        <v>50000000</v>
      </c>
      <c r="L5725" s="176" t="s">
        <v>3244</v>
      </c>
      <c r="M5725" s="137" t="s">
        <v>1995</v>
      </c>
      <c r="N5725" s="139" t="s">
        <v>8540</v>
      </c>
      <c r="O5725" s="146" t="s">
        <v>36</v>
      </c>
      <c r="P5725" s="146" t="s">
        <v>36</v>
      </c>
      <c r="Q5725" s="138" t="s">
        <v>497</v>
      </c>
    </row>
    <row r="5726" spans="1:21" ht="51" x14ac:dyDescent="0.2">
      <c r="A5726" s="136" t="s">
        <v>8538</v>
      </c>
      <c r="B5726" s="136" t="s">
        <v>8538</v>
      </c>
      <c r="C5726" s="138" t="s">
        <v>772</v>
      </c>
      <c r="D5726" s="137" t="s">
        <v>8371</v>
      </c>
      <c r="E5726" s="139" t="s">
        <v>486</v>
      </c>
      <c r="F5726" s="229" t="s">
        <v>487</v>
      </c>
      <c r="G5726" s="146">
        <v>46182400</v>
      </c>
      <c r="H5726" s="455" t="s">
        <v>8547</v>
      </c>
      <c r="I5726" s="136">
        <v>10</v>
      </c>
      <c r="J5726" s="141" t="s">
        <v>33</v>
      </c>
      <c r="K5726" s="175">
        <v>20000000</v>
      </c>
      <c r="L5726" s="176" t="s">
        <v>3244</v>
      </c>
      <c r="M5726" s="137" t="s">
        <v>1995</v>
      </c>
      <c r="N5726" s="139" t="s">
        <v>8540</v>
      </c>
      <c r="O5726" s="146" t="s">
        <v>36</v>
      </c>
      <c r="P5726" s="146" t="s">
        <v>36</v>
      </c>
      <c r="Q5726" s="138" t="s">
        <v>3942</v>
      </c>
    </row>
    <row r="5727" spans="1:21" ht="51" x14ac:dyDescent="0.2">
      <c r="A5727" s="136" t="s">
        <v>8538</v>
      </c>
      <c r="B5727" s="136" t="s">
        <v>8538</v>
      </c>
      <c r="C5727" s="138" t="s">
        <v>772</v>
      </c>
      <c r="D5727" s="137" t="s">
        <v>8371</v>
      </c>
      <c r="E5727" s="139" t="s">
        <v>486</v>
      </c>
      <c r="F5727" s="229" t="s">
        <v>487</v>
      </c>
      <c r="G5727" s="146">
        <v>56101703</v>
      </c>
      <c r="H5727" s="455" t="s">
        <v>8548</v>
      </c>
      <c r="I5727" s="136">
        <v>10</v>
      </c>
      <c r="J5727" s="141" t="s">
        <v>33</v>
      </c>
      <c r="K5727" s="175">
        <v>40000000</v>
      </c>
      <c r="L5727" s="176" t="s">
        <v>3244</v>
      </c>
      <c r="M5727" s="137" t="s">
        <v>1995</v>
      </c>
      <c r="N5727" s="139" t="s">
        <v>8540</v>
      </c>
      <c r="O5727" s="146" t="s">
        <v>36</v>
      </c>
      <c r="P5727" s="146" t="s">
        <v>36</v>
      </c>
      <c r="Q5727" s="138" t="s">
        <v>3942</v>
      </c>
    </row>
    <row r="5728" spans="1:21" ht="51" x14ac:dyDescent="0.2">
      <c r="A5728" s="136" t="s">
        <v>8538</v>
      </c>
      <c r="B5728" s="136" t="s">
        <v>8538</v>
      </c>
      <c r="C5728" s="138" t="s">
        <v>772</v>
      </c>
      <c r="D5728" s="137" t="s">
        <v>8371</v>
      </c>
      <c r="E5728" s="139" t="s">
        <v>486</v>
      </c>
      <c r="F5728" s="229" t="s">
        <v>487</v>
      </c>
      <c r="G5728" s="146">
        <v>56112104</v>
      </c>
      <c r="H5728" s="455" t="s">
        <v>8549</v>
      </c>
      <c r="I5728" s="136">
        <v>10</v>
      </c>
      <c r="J5728" s="141" t="s">
        <v>33</v>
      </c>
      <c r="K5728" s="175">
        <v>30000000</v>
      </c>
      <c r="L5728" s="176" t="s">
        <v>3244</v>
      </c>
      <c r="M5728" s="137" t="s">
        <v>1995</v>
      </c>
      <c r="N5728" s="139" t="s">
        <v>8540</v>
      </c>
      <c r="O5728" s="146" t="s">
        <v>36</v>
      </c>
      <c r="P5728" s="146" t="s">
        <v>36</v>
      </c>
      <c r="Q5728" s="138" t="s">
        <v>3942</v>
      </c>
    </row>
    <row r="5729" spans="1:17" ht="51" x14ac:dyDescent="0.2">
      <c r="A5729" s="136" t="s">
        <v>8538</v>
      </c>
      <c r="B5729" s="136" t="s">
        <v>8538</v>
      </c>
      <c r="C5729" s="138" t="s">
        <v>772</v>
      </c>
      <c r="D5729" s="137" t="s">
        <v>8371</v>
      </c>
      <c r="E5729" s="139" t="s">
        <v>486</v>
      </c>
      <c r="F5729" s="229" t="s">
        <v>487</v>
      </c>
      <c r="G5729" s="146">
        <v>56111906</v>
      </c>
      <c r="H5729" s="455" t="s">
        <v>8550</v>
      </c>
      <c r="I5729" s="136">
        <v>10</v>
      </c>
      <c r="J5729" s="141" t="s">
        <v>33</v>
      </c>
      <c r="K5729" s="175">
        <v>50000000</v>
      </c>
      <c r="L5729" s="176" t="s">
        <v>3244</v>
      </c>
      <c r="M5729" s="137" t="s">
        <v>1995</v>
      </c>
      <c r="N5729" s="139" t="s">
        <v>8540</v>
      </c>
      <c r="O5729" s="146" t="s">
        <v>36</v>
      </c>
      <c r="P5729" s="146" t="s">
        <v>36</v>
      </c>
      <c r="Q5729" s="138" t="s">
        <v>3942</v>
      </c>
    </row>
    <row r="5730" spans="1:17" ht="51" x14ac:dyDescent="0.2">
      <c r="A5730" s="136" t="s">
        <v>8538</v>
      </c>
      <c r="B5730" s="136" t="s">
        <v>8538</v>
      </c>
      <c r="C5730" s="138" t="s">
        <v>772</v>
      </c>
      <c r="D5730" s="137" t="s">
        <v>8371</v>
      </c>
      <c r="E5730" s="139" t="s">
        <v>486</v>
      </c>
      <c r="F5730" s="229" t="s">
        <v>487</v>
      </c>
      <c r="G5730" s="146">
        <v>49201600</v>
      </c>
      <c r="H5730" s="455" t="s">
        <v>8551</v>
      </c>
      <c r="I5730" s="136">
        <v>10</v>
      </c>
      <c r="J5730" s="141" t="s">
        <v>33</v>
      </c>
      <c r="K5730" s="175">
        <v>4500000</v>
      </c>
      <c r="L5730" s="176" t="s">
        <v>3244</v>
      </c>
      <c r="M5730" s="137" t="s">
        <v>1995</v>
      </c>
      <c r="N5730" s="139" t="s">
        <v>8540</v>
      </c>
      <c r="O5730" s="146" t="s">
        <v>1239</v>
      </c>
      <c r="P5730" s="146" t="s">
        <v>1239</v>
      </c>
      <c r="Q5730" s="146" t="s">
        <v>497</v>
      </c>
    </row>
    <row r="5731" spans="1:17" ht="51" x14ac:dyDescent="0.2">
      <c r="A5731" s="136" t="s">
        <v>8538</v>
      </c>
      <c r="B5731" s="136" t="s">
        <v>8538</v>
      </c>
      <c r="C5731" s="138" t="s">
        <v>772</v>
      </c>
      <c r="D5731" s="137" t="s">
        <v>8371</v>
      </c>
      <c r="E5731" s="139" t="s">
        <v>486</v>
      </c>
      <c r="F5731" s="229" t="s">
        <v>487</v>
      </c>
      <c r="G5731" s="146">
        <v>49201600</v>
      </c>
      <c r="H5731" s="455" t="s">
        <v>8552</v>
      </c>
      <c r="I5731" s="136">
        <v>10</v>
      </c>
      <c r="J5731" s="141" t="s">
        <v>33</v>
      </c>
      <c r="K5731" s="175">
        <v>1200000</v>
      </c>
      <c r="L5731" s="176" t="s">
        <v>3244</v>
      </c>
      <c r="M5731" s="137" t="s">
        <v>1995</v>
      </c>
      <c r="N5731" s="139" t="s">
        <v>8540</v>
      </c>
      <c r="O5731" s="146" t="s">
        <v>1239</v>
      </c>
      <c r="P5731" s="146" t="s">
        <v>1239</v>
      </c>
      <c r="Q5731" s="146" t="s">
        <v>497</v>
      </c>
    </row>
    <row r="5732" spans="1:17" ht="51" x14ac:dyDescent="0.2">
      <c r="A5732" s="136" t="s">
        <v>8538</v>
      </c>
      <c r="B5732" s="136" t="s">
        <v>8538</v>
      </c>
      <c r="C5732" s="138" t="s">
        <v>772</v>
      </c>
      <c r="D5732" s="137" t="s">
        <v>8371</v>
      </c>
      <c r="E5732" s="139" t="s">
        <v>486</v>
      </c>
      <c r="F5732" s="229" t="s">
        <v>487</v>
      </c>
      <c r="G5732" s="146">
        <v>49201600</v>
      </c>
      <c r="H5732" s="455" t="s">
        <v>8553</v>
      </c>
      <c r="I5732" s="136">
        <v>10</v>
      </c>
      <c r="J5732" s="141" t="s">
        <v>33</v>
      </c>
      <c r="K5732" s="175">
        <v>1600000</v>
      </c>
      <c r="L5732" s="176" t="s">
        <v>3244</v>
      </c>
      <c r="M5732" s="137" t="s">
        <v>1995</v>
      </c>
      <c r="N5732" s="139" t="s">
        <v>8540</v>
      </c>
      <c r="O5732" s="146" t="s">
        <v>1239</v>
      </c>
      <c r="P5732" s="146" t="s">
        <v>1239</v>
      </c>
      <c r="Q5732" s="146" t="s">
        <v>497</v>
      </c>
    </row>
    <row r="5733" spans="1:17" ht="51" x14ac:dyDescent="0.2">
      <c r="A5733" s="136" t="s">
        <v>8538</v>
      </c>
      <c r="B5733" s="136" t="s">
        <v>8538</v>
      </c>
      <c r="C5733" s="138" t="s">
        <v>772</v>
      </c>
      <c r="D5733" s="137" t="s">
        <v>8371</v>
      </c>
      <c r="E5733" s="139" t="s">
        <v>486</v>
      </c>
      <c r="F5733" s="229" t="s">
        <v>487</v>
      </c>
      <c r="G5733" s="146">
        <v>49201600</v>
      </c>
      <c r="H5733" s="455" t="s">
        <v>8554</v>
      </c>
      <c r="I5733" s="136">
        <v>10</v>
      </c>
      <c r="J5733" s="141" t="s">
        <v>33</v>
      </c>
      <c r="K5733" s="175">
        <v>3100000</v>
      </c>
      <c r="L5733" s="176" t="s">
        <v>3244</v>
      </c>
      <c r="M5733" s="137" t="s">
        <v>1995</v>
      </c>
      <c r="N5733" s="139" t="s">
        <v>8540</v>
      </c>
      <c r="O5733" s="146" t="s">
        <v>1239</v>
      </c>
      <c r="P5733" s="146" t="s">
        <v>1239</v>
      </c>
      <c r="Q5733" s="146" t="s">
        <v>497</v>
      </c>
    </row>
    <row r="5734" spans="1:17" ht="51" x14ac:dyDescent="0.2">
      <c r="A5734" s="136" t="s">
        <v>8538</v>
      </c>
      <c r="B5734" s="136" t="s">
        <v>8538</v>
      </c>
      <c r="C5734" s="138" t="s">
        <v>772</v>
      </c>
      <c r="D5734" s="137" t="s">
        <v>8371</v>
      </c>
      <c r="E5734" s="139" t="s">
        <v>486</v>
      </c>
      <c r="F5734" s="229" t="s">
        <v>487</v>
      </c>
      <c r="G5734" s="146">
        <v>49161608</v>
      </c>
      <c r="H5734" s="455" t="s">
        <v>8555</v>
      </c>
      <c r="I5734" s="136">
        <v>10</v>
      </c>
      <c r="J5734" s="141" t="s">
        <v>33</v>
      </c>
      <c r="K5734" s="175">
        <v>1350000</v>
      </c>
      <c r="L5734" s="176" t="s">
        <v>3244</v>
      </c>
      <c r="M5734" s="137" t="s">
        <v>1995</v>
      </c>
      <c r="N5734" s="139" t="s">
        <v>8540</v>
      </c>
      <c r="O5734" s="146" t="s">
        <v>1239</v>
      </c>
      <c r="P5734" s="146" t="s">
        <v>1239</v>
      </c>
      <c r="Q5734" s="146" t="s">
        <v>497</v>
      </c>
    </row>
    <row r="5735" spans="1:17" ht="51" x14ac:dyDescent="0.2">
      <c r="A5735" s="136" t="s">
        <v>8538</v>
      </c>
      <c r="B5735" s="136" t="s">
        <v>8538</v>
      </c>
      <c r="C5735" s="138" t="s">
        <v>772</v>
      </c>
      <c r="D5735" s="137" t="s">
        <v>8371</v>
      </c>
      <c r="E5735" s="139" t="s">
        <v>486</v>
      </c>
      <c r="F5735" s="229" t="s">
        <v>487</v>
      </c>
      <c r="G5735" s="146">
        <v>49221505</v>
      </c>
      <c r="H5735" s="455" t="s">
        <v>8556</v>
      </c>
      <c r="I5735" s="136">
        <v>10</v>
      </c>
      <c r="J5735" s="141" t="s">
        <v>33</v>
      </c>
      <c r="K5735" s="175">
        <v>1250000</v>
      </c>
      <c r="L5735" s="176" t="s">
        <v>3244</v>
      </c>
      <c r="M5735" s="137" t="s">
        <v>1995</v>
      </c>
      <c r="N5735" s="139" t="s">
        <v>8540</v>
      </c>
      <c r="O5735" s="146" t="s">
        <v>1239</v>
      </c>
      <c r="P5735" s="146" t="s">
        <v>1239</v>
      </c>
      <c r="Q5735" s="146" t="s">
        <v>497</v>
      </c>
    </row>
    <row r="5736" spans="1:17" ht="51" x14ac:dyDescent="0.2">
      <c r="A5736" s="136" t="s">
        <v>8538</v>
      </c>
      <c r="B5736" s="136" t="s">
        <v>8538</v>
      </c>
      <c r="C5736" s="138" t="s">
        <v>772</v>
      </c>
      <c r="D5736" s="137" t="s">
        <v>8371</v>
      </c>
      <c r="E5736" s="139" t="s">
        <v>486</v>
      </c>
      <c r="F5736" s="229" t="s">
        <v>487</v>
      </c>
      <c r="G5736" s="146">
        <v>49221505</v>
      </c>
      <c r="H5736" s="455" t="s">
        <v>8557</v>
      </c>
      <c r="I5736" s="136">
        <v>10</v>
      </c>
      <c r="J5736" s="141" t="s">
        <v>33</v>
      </c>
      <c r="K5736" s="175">
        <v>1600000</v>
      </c>
      <c r="L5736" s="176" t="s">
        <v>3244</v>
      </c>
      <c r="M5736" s="137" t="s">
        <v>1995</v>
      </c>
      <c r="N5736" s="139" t="s">
        <v>8540</v>
      </c>
      <c r="O5736" s="146" t="s">
        <v>1239</v>
      </c>
      <c r="P5736" s="146" t="s">
        <v>1239</v>
      </c>
      <c r="Q5736" s="146" t="s">
        <v>497</v>
      </c>
    </row>
    <row r="5737" spans="1:17" ht="39.75" customHeight="1" x14ac:dyDescent="0.2">
      <c r="A5737" s="136" t="s">
        <v>8538</v>
      </c>
      <c r="B5737" s="136" t="s">
        <v>8538</v>
      </c>
      <c r="C5737" s="138" t="s">
        <v>772</v>
      </c>
      <c r="D5737" s="137" t="s">
        <v>8371</v>
      </c>
      <c r="E5737" s="139" t="s">
        <v>486</v>
      </c>
      <c r="F5737" s="229" t="s">
        <v>487</v>
      </c>
      <c r="G5737" s="146">
        <v>49221505</v>
      </c>
      <c r="H5737" s="455" t="s">
        <v>8558</v>
      </c>
      <c r="I5737" s="136">
        <v>10</v>
      </c>
      <c r="J5737" s="141" t="s">
        <v>33</v>
      </c>
      <c r="K5737" s="175">
        <v>1140000</v>
      </c>
      <c r="L5737" s="176" t="s">
        <v>3244</v>
      </c>
      <c r="M5737" s="137" t="s">
        <v>1995</v>
      </c>
      <c r="N5737" s="139" t="s">
        <v>8540</v>
      </c>
      <c r="O5737" s="146" t="s">
        <v>1239</v>
      </c>
      <c r="P5737" s="146" t="s">
        <v>1239</v>
      </c>
      <c r="Q5737" s="146" t="s">
        <v>497</v>
      </c>
    </row>
    <row r="5738" spans="1:17" ht="44.25" customHeight="1" x14ac:dyDescent="0.2">
      <c r="A5738" s="136" t="s">
        <v>8538</v>
      </c>
      <c r="B5738" s="136" t="s">
        <v>8538</v>
      </c>
      <c r="C5738" s="138" t="s">
        <v>772</v>
      </c>
      <c r="D5738" s="137" t="s">
        <v>8371</v>
      </c>
      <c r="E5738" s="139" t="s">
        <v>486</v>
      </c>
      <c r="F5738" s="229" t="s">
        <v>487</v>
      </c>
      <c r="G5738" s="146">
        <v>49221505</v>
      </c>
      <c r="H5738" s="455" t="s">
        <v>8559</v>
      </c>
      <c r="I5738" s="136">
        <v>10</v>
      </c>
      <c r="J5738" s="141" t="s">
        <v>33</v>
      </c>
      <c r="K5738" s="175">
        <v>1300000</v>
      </c>
      <c r="L5738" s="176" t="s">
        <v>3244</v>
      </c>
      <c r="M5738" s="137" t="s">
        <v>1995</v>
      </c>
      <c r="N5738" s="139" t="s">
        <v>8540</v>
      </c>
      <c r="O5738" s="146" t="s">
        <v>1239</v>
      </c>
      <c r="P5738" s="146" t="s">
        <v>1239</v>
      </c>
      <c r="Q5738" s="146" t="s">
        <v>497</v>
      </c>
    </row>
    <row r="5739" spans="1:17" ht="51" x14ac:dyDescent="0.2">
      <c r="A5739" s="136" t="s">
        <v>8538</v>
      </c>
      <c r="B5739" s="136" t="s">
        <v>8538</v>
      </c>
      <c r="C5739" s="138" t="s">
        <v>772</v>
      </c>
      <c r="D5739" s="137" t="s">
        <v>8371</v>
      </c>
      <c r="E5739" s="139" t="s">
        <v>486</v>
      </c>
      <c r="F5739" s="229" t="s">
        <v>487</v>
      </c>
      <c r="G5739" s="146">
        <v>44101503</v>
      </c>
      <c r="H5739" s="455" t="s">
        <v>8560</v>
      </c>
      <c r="I5739" s="136">
        <v>10</v>
      </c>
      <c r="J5739" s="141" t="s">
        <v>33</v>
      </c>
      <c r="K5739" s="175">
        <v>30000000</v>
      </c>
      <c r="L5739" s="176" t="s">
        <v>3244</v>
      </c>
      <c r="M5739" s="137" t="s">
        <v>1995</v>
      </c>
      <c r="N5739" s="139" t="s">
        <v>8540</v>
      </c>
      <c r="O5739" s="146" t="s">
        <v>1239</v>
      </c>
      <c r="P5739" s="146" t="s">
        <v>1239</v>
      </c>
      <c r="Q5739" s="146" t="s">
        <v>497</v>
      </c>
    </row>
    <row r="5740" spans="1:17" ht="51" x14ac:dyDescent="0.2">
      <c r="A5740" s="136" t="s">
        <v>8538</v>
      </c>
      <c r="B5740" s="136" t="s">
        <v>8538</v>
      </c>
      <c r="C5740" s="138" t="s">
        <v>772</v>
      </c>
      <c r="D5740" s="137" t="s">
        <v>8371</v>
      </c>
      <c r="E5740" s="139" t="s">
        <v>486</v>
      </c>
      <c r="F5740" s="229" t="s">
        <v>487</v>
      </c>
      <c r="G5740" s="146">
        <v>49201600</v>
      </c>
      <c r="H5740" s="455" t="s">
        <v>8561</v>
      </c>
      <c r="I5740" s="136">
        <v>10</v>
      </c>
      <c r="J5740" s="141" t="s">
        <v>33</v>
      </c>
      <c r="K5740" s="175">
        <v>7920000</v>
      </c>
      <c r="L5740" s="176" t="s">
        <v>3244</v>
      </c>
      <c r="M5740" s="137" t="s">
        <v>1995</v>
      </c>
      <c r="N5740" s="139" t="s">
        <v>8540</v>
      </c>
      <c r="O5740" s="146" t="s">
        <v>1239</v>
      </c>
      <c r="P5740" s="146" t="s">
        <v>1239</v>
      </c>
      <c r="Q5740" s="146" t="s">
        <v>497</v>
      </c>
    </row>
    <row r="5741" spans="1:17" ht="51" x14ac:dyDescent="0.2">
      <c r="A5741" s="136" t="s">
        <v>8538</v>
      </c>
      <c r="B5741" s="136" t="s">
        <v>8538</v>
      </c>
      <c r="C5741" s="138" t="s">
        <v>772</v>
      </c>
      <c r="D5741" s="137" t="s">
        <v>8371</v>
      </c>
      <c r="E5741" s="139" t="s">
        <v>486</v>
      </c>
      <c r="F5741" s="229" t="s">
        <v>487</v>
      </c>
      <c r="G5741" s="146">
        <v>49201600</v>
      </c>
      <c r="H5741" s="455" t="s">
        <v>8562</v>
      </c>
      <c r="I5741" s="136">
        <v>10</v>
      </c>
      <c r="J5741" s="141" t="s">
        <v>33</v>
      </c>
      <c r="K5741" s="175">
        <v>5000000</v>
      </c>
      <c r="L5741" s="176" t="s">
        <v>3244</v>
      </c>
      <c r="M5741" s="137" t="s">
        <v>1995</v>
      </c>
      <c r="N5741" s="139" t="s">
        <v>8540</v>
      </c>
      <c r="O5741" s="146" t="s">
        <v>1239</v>
      </c>
      <c r="P5741" s="146" t="s">
        <v>1239</v>
      </c>
      <c r="Q5741" s="146" t="s">
        <v>497</v>
      </c>
    </row>
    <row r="5742" spans="1:17" ht="51" x14ac:dyDescent="0.2">
      <c r="A5742" s="136" t="s">
        <v>8538</v>
      </c>
      <c r="B5742" s="136" t="s">
        <v>8538</v>
      </c>
      <c r="C5742" s="138" t="s">
        <v>8563</v>
      </c>
      <c r="D5742" s="164" t="s">
        <v>8564</v>
      </c>
      <c r="E5742" s="139" t="s">
        <v>4894</v>
      </c>
      <c r="F5742" s="229" t="s">
        <v>487</v>
      </c>
      <c r="G5742" s="146">
        <v>21101701</v>
      </c>
      <c r="H5742" s="455" t="s">
        <v>8565</v>
      </c>
      <c r="I5742" s="136">
        <v>10</v>
      </c>
      <c r="J5742" s="141" t="s">
        <v>33</v>
      </c>
      <c r="K5742" s="175">
        <v>12000000</v>
      </c>
      <c r="L5742" s="176" t="s">
        <v>3244</v>
      </c>
      <c r="M5742" s="137" t="s">
        <v>1995</v>
      </c>
      <c r="N5742" s="139" t="s">
        <v>8540</v>
      </c>
      <c r="O5742" s="146" t="s">
        <v>901</v>
      </c>
      <c r="P5742" s="146" t="s">
        <v>901</v>
      </c>
      <c r="Q5742" s="146" t="s">
        <v>497</v>
      </c>
    </row>
    <row r="5743" spans="1:17" ht="51" x14ac:dyDescent="0.2">
      <c r="A5743" s="136" t="s">
        <v>8538</v>
      </c>
      <c r="B5743" s="136" t="s">
        <v>8538</v>
      </c>
      <c r="C5743" s="138" t="s">
        <v>8563</v>
      </c>
      <c r="D5743" s="164" t="s">
        <v>8564</v>
      </c>
      <c r="E5743" s="139" t="s">
        <v>4894</v>
      </c>
      <c r="F5743" s="229" t="s">
        <v>487</v>
      </c>
      <c r="G5743" s="146">
        <v>23291500</v>
      </c>
      <c r="H5743" s="455" t="s">
        <v>8566</v>
      </c>
      <c r="I5743" s="136">
        <v>10</v>
      </c>
      <c r="J5743" s="141" t="s">
        <v>33</v>
      </c>
      <c r="K5743" s="175">
        <v>18000000</v>
      </c>
      <c r="L5743" s="176" t="s">
        <v>3244</v>
      </c>
      <c r="M5743" s="137" t="s">
        <v>1995</v>
      </c>
      <c r="N5743" s="139" t="s">
        <v>8540</v>
      </c>
      <c r="O5743" s="146" t="s">
        <v>901</v>
      </c>
      <c r="P5743" s="146" t="s">
        <v>901</v>
      </c>
      <c r="Q5743" s="146" t="s">
        <v>497</v>
      </c>
    </row>
    <row r="5744" spans="1:17" ht="51" x14ac:dyDescent="0.2">
      <c r="A5744" s="136" t="s">
        <v>8538</v>
      </c>
      <c r="B5744" s="136" t="s">
        <v>8538</v>
      </c>
      <c r="C5744" s="138" t="s">
        <v>772</v>
      </c>
      <c r="D5744" s="137" t="s">
        <v>8371</v>
      </c>
      <c r="E5744" s="139" t="s">
        <v>4894</v>
      </c>
      <c r="F5744" s="229" t="s">
        <v>487</v>
      </c>
      <c r="G5744" s="146">
        <v>52141545</v>
      </c>
      <c r="H5744" s="455" t="s">
        <v>8567</v>
      </c>
      <c r="I5744" s="136">
        <v>10</v>
      </c>
      <c r="J5744" s="141" t="s">
        <v>33</v>
      </c>
      <c r="K5744" s="175">
        <v>12000000</v>
      </c>
      <c r="L5744" s="176" t="s">
        <v>3244</v>
      </c>
      <c r="M5744" s="137" t="s">
        <v>1995</v>
      </c>
      <c r="N5744" s="139" t="s">
        <v>8540</v>
      </c>
      <c r="O5744" s="146" t="s">
        <v>1239</v>
      </c>
      <c r="P5744" s="146" t="s">
        <v>1239</v>
      </c>
      <c r="Q5744" s="146" t="s">
        <v>497</v>
      </c>
    </row>
    <row r="5745" spans="1:17" ht="51" x14ac:dyDescent="0.2">
      <c r="A5745" s="136" t="s">
        <v>8538</v>
      </c>
      <c r="B5745" s="136" t="s">
        <v>8538</v>
      </c>
      <c r="C5745" s="138" t="s">
        <v>772</v>
      </c>
      <c r="D5745" s="137" t="s">
        <v>8371</v>
      </c>
      <c r="E5745" s="139" t="s">
        <v>4894</v>
      </c>
      <c r="F5745" s="229" t="s">
        <v>487</v>
      </c>
      <c r="G5745" s="146">
        <v>25174001</v>
      </c>
      <c r="H5745" s="455" t="s">
        <v>4219</v>
      </c>
      <c r="I5745" s="136">
        <v>10</v>
      </c>
      <c r="J5745" s="141" t="s">
        <v>33</v>
      </c>
      <c r="K5745" s="175">
        <v>15000000</v>
      </c>
      <c r="L5745" s="176" t="s">
        <v>3244</v>
      </c>
      <c r="M5745" s="137" t="s">
        <v>1995</v>
      </c>
      <c r="N5745" s="139" t="s">
        <v>8540</v>
      </c>
      <c r="O5745" s="146" t="s">
        <v>1239</v>
      </c>
      <c r="P5745" s="146" t="s">
        <v>1239</v>
      </c>
      <c r="Q5745" s="146" t="s">
        <v>497</v>
      </c>
    </row>
    <row r="5746" spans="1:17" ht="51" x14ac:dyDescent="0.2">
      <c r="A5746" s="136" t="s">
        <v>8538</v>
      </c>
      <c r="B5746" s="136" t="s">
        <v>8538</v>
      </c>
      <c r="C5746" s="138" t="s">
        <v>772</v>
      </c>
      <c r="D5746" s="137" t="s">
        <v>8371</v>
      </c>
      <c r="E5746" s="139" t="s">
        <v>4894</v>
      </c>
      <c r="F5746" s="229" t="s">
        <v>487</v>
      </c>
      <c r="G5746" s="146">
        <v>52141501</v>
      </c>
      <c r="H5746" s="455" t="s">
        <v>8568</v>
      </c>
      <c r="I5746" s="136">
        <v>10</v>
      </c>
      <c r="J5746" s="141" t="s">
        <v>33</v>
      </c>
      <c r="K5746" s="175">
        <v>40000000</v>
      </c>
      <c r="L5746" s="176" t="s">
        <v>3244</v>
      </c>
      <c r="M5746" s="137" t="s">
        <v>1995</v>
      </c>
      <c r="N5746" s="139" t="s">
        <v>8540</v>
      </c>
      <c r="O5746" s="146" t="s">
        <v>1239</v>
      </c>
      <c r="P5746" s="146" t="s">
        <v>1239</v>
      </c>
      <c r="Q5746" s="146" t="s">
        <v>497</v>
      </c>
    </row>
    <row r="5747" spans="1:17" ht="51" x14ac:dyDescent="0.2">
      <c r="A5747" s="136" t="s">
        <v>8538</v>
      </c>
      <c r="B5747" s="136" t="s">
        <v>8538</v>
      </c>
      <c r="C5747" s="146" t="s">
        <v>50</v>
      </c>
      <c r="D5747" s="164" t="s">
        <v>3931</v>
      </c>
      <c r="E5747" s="139" t="s">
        <v>7481</v>
      </c>
      <c r="F5747" s="181" t="s">
        <v>1618</v>
      </c>
      <c r="G5747" s="146">
        <v>44101603</v>
      </c>
      <c r="H5747" s="455" t="s">
        <v>8569</v>
      </c>
      <c r="I5747" s="136">
        <v>10</v>
      </c>
      <c r="J5747" s="141" t="s">
        <v>33</v>
      </c>
      <c r="K5747" s="175">
        <v>14000000</v>
      </c>
      <c r="L5747" s="176" t="s">
        <v>3244</v>
      </c>
      <c r="M5747" s="137" t="s">
        <v>1995</v>
      </c>
      <c r="N5747" s="139" t="s">
        <v>8540</v>
      </c>
      <c r="O5747" s="146" t="s">
        <v>35</v>
      </c>
      <c r="P5747" s="146" t="s">
        <v>35</v>
      </c>
      <c r="Q5747" s="146" t="s">
        <v>497</v>
      </c>
    </row>
    <row r="5748" spans="1:17" ht="51" x14ac:dyDescent="0.2">
      <c r="A5748" s="136" t="s">
        <v>8538</v>
      </c>
      <c r="B5748" s="136" t="s">
        <v>8538</v>
      </c>
      <c r="C5748" s="146" t="s">
        <v>50</v>
      </c>
      <c r="D5748" s="164" t="s">
        <v>3931</v>
      </c>
      <c r="E5748" s="145" t="s">
        <v>7481</v>
      </c>
      <c r="F5748" s="181" t="s">
        <v>1618</v>
      </c>
      <c r="G5748" s="146">
        <v>44101603</v>
      </c>
      <c r="H5748" s="455" t="s">
        <v>8570</v>
      </c>
      <c r="I5748" s="136">
        <v>10</v>
      </c>
      <c r="J5748" s="141" t="s">
        <v>33</v>
      </c>
      <c r="K5748" s="175">
        <v>12000000</v>
      </c>
      <c r="L5748" s="176" t="s">
        <v>3244</v>
      </c>
      <c r="M5748" s="137" t="s">
        <v>1995</v>
      </c>
      <c r="N5748" s="139" t="s">
        <v>8540</v>
      </c>
      <c r="O5748" s="146" t="s">
        <v>35</v>
      </c>
      <c r="P5748" s="146" t="s">
        <v>35</v>
      </c>
      <c r="Q5748" s="146" t="s">
        <v>497</v>
      </c>
    </row>
    <row r="5749" spans="1:17" ht="51" x14ac:dyDescent="0.2">
      <c r="A5749" s="136" t="s">
        <v>8538</v>
      </c>
      <c r="B5749" s="136" t="s">
        <v>8538</v>
      </c>
      <c r="C5749" s="146" t="s">
        <v>50</v>
      </c>
      <c r="D5749" s="164" t="s">
        <v>3931</v>
      </c>
      <c r="E5749" s="145" t="s">
        <v>7481</v>
      </c>
      <c r="F5749" s="181" t="s">
        <v>1618</v>
      </c>
      <c r="G5749" s="146">
        <v>43211711</v>
      </c>
      <c r="H5749" s="455" t="s">
        <v>8571</v>
      </c>
      <c r="I5749" s="136">
        <v>10</v>
      </c>
      <c r="J5749" s="141" t="s">
        <v>33</v>
      </c>
      <c r="K5749" s="175">
        <v>10000000</v>
      </c>
      <c r="L5749" s="176" t="s">
        <v>3244</v>
      </c>
      <c r="M5749" s="137" t="s">
        <v>1995</v>
      </c>
      <c r="N5749" s="139" t="s">
        <v>8540</v>
      </c>
      <c r="O5749" s="146" t="s">
        <v>35</v>
      </c>
      <c r="P5749" s="146" t="s">
        <v>35</v>
      </c>
      <c r="Q5749" s="146" t="s">
        <v>497</v>
      </c>
    </row>
    <row r="5750" spans="1:17" ht="51" x14ac:dyDescent="0.2">
      <c r="A5750" s="136" t="s">
        <v>8538</v>
      </c>
      <c r="B5750" s="136" t="s">
        <v>8538</v>
      </c>
      <c r="C5750" s="146" t="s">
        <v>50</v>
      </c>
      <c r="D5750" s="164" t="s">
        <v>3931</v>
      </c>
      <c r="E5750" s="145" t="s">
        <v>7481</v>
      </c>
      <c r="F5750" s="181" t="s">
        <v>1618</v>
      </c>
      <c r="G5750" s="146">
        <v>43211500</v>
      </c>
      <c r="H5750" s="455" t="s">
        <v>8572</v>
      </c>
      <c r="I5750" s="136">
        <v>10</v>
      </c>
      <c r="J5750" s="141" t="s">
        <v>33</v>
      </c>
      <c r="K5750" s="175">
        <v>65000000</v>
      </c>
      <c r="L5750" s="176" t="s">
        <v>3244</v>
      </c>
      <c r="M5750" s="137" t="s">
        <v>1995</v>
      </c>
      <c r="N5750" s="139" t="s">
        <v>8540</v>
      </c>
      <c r="O5750" s="377" t="s">
        <v>35</v>
      </c>
      <c r="P5750" s="377" t="s">
        <v>35</v>
      </c>
      <c r="Q5750" s="377" t="s">
        <v>3942</v>
      </c>
    </row>
    <row r="5751" spans="1:17" ht="51" x14ac:dyDescent="0.2">
      <c r="A5751" s="136" t="s">
        <v>8538</v>
      </c>
      <c r="B5751" s="136" t="s">
        <v>8538</v>
      </c>
      <c r="C5751" s="146" t="s">
        <v>50</v>
      </c>
      <c r="D5751" s="164" t="s">
        <v>3931</v>
      </c>
      <c r="E5751" s="145" t="s">
        <v>7481</v>
      </c>
      <c r="F5751" s="181" t="s">
        <v>1618</v>
      </c>
      <c r="G5751" s="146">
        <v>43211500</v>
      </c>
      <c r="H5751" s="455" t="s">
        <v>8573</v>
      </c>
      <c r="I5751" s="136">
        <v>10</v>
      </c>
      <c r="J5751" s="141" t="s">
        <v>33</v>
      </c>
      <c r="K5751" s="175">
        <v>216000000</v>
      </c>
      <c r="L5751" s="176" t="s">
        <v>3244</v>
      </c>
      <c r="M5751" s="137" t="s">
        <v>1995</v>
      </c>
      <c r="N5751" s="579" t="s">
        <v>8540</v>
      </c>
      <c r="O5751" s="186" t="s">
        <v>35</v>
      </c>
      <c r="P5751" s="186" t="s">
        <v>35</v>
      </c>
      <c r="Q5751" s="186" t="s">
        <v>3942</v>
      </c>
    </row>
    <row r="5752" spans="1:17" ht="51" x14ac:dyDescent="0.2">
      <c r="A5752" s="136" t="s">
        <v>8538</v>
      </c>
      <c r="B5752" s="136" t="s">
        <v>8538</v>
      </c>
      <c r="C5752" s="146" t="s">
        <v>50</v>
      </c>
      <c r="D5752" s="164" t="s">
        <v>3931</v>
      </c>
      <c r="E5752" s="145" t="s">
        <v>7481</v>
      </c>
      <c r="F5752" s="181" t="s">
        <v>1618</v>
      </c>
      <c r="G5752" s="146">
        <v>43211711</v>
      </c>
      <c r="H5752" s="455" t="s">
        <v>8574</v>
      </c>
      <c r="I5752" s="136">
        <v>10</v>
      </c>
      <c r="J5752" s="141" t="s">
        <v>33</v>
      </c>
      <c r="K5752" s="175">
        <v>20000000</v>
      </c>
      <c r="L5752" s="176" t="s">
        <v>3244</v>
      </c>
      <c r="M5752" s="137" t="s">
        <v>1995</v>
      </c>
      <c r="N5752" s="579" t="s">
        <v>8540</v>
      </c>
      <c r="O5752" s="186" t="s">
        <v>35</v>
      </c>
      <c r="P5752" s="186" t="s">
        <v>35</v>
      </c>
      <c r="Q5752" s="186" t="s">
        <v>497</v>
      </c>
    </row>
    <row r="5753" spans="1:17" ht="51" x14ac:dyDescent="0.2">
      <c r="A5753" s="136" t="s">
        <v>8538</v>
      </c>
      <c r="B5753" s="136" t="s">
        <v>8538</v>
      </c>
      <c r="C5753" s="146" t="s">
        <v>50</v>
      </c>
      <c r="D5753" s="164" t="s">
        <v>3931</v>
      </c>
      <c r="E5753" s="145" t="s">
        <v>7481</v>
      </c>
      <c r="F5753" s="181" t="s">
        <v>1618</v>
      </c>
      <c r="G5753" s="146">
        <v>43211500</v>
      </c>
      <c r="H5753" s="455" t="s">
        <v>8575</v>
      </c>
      <c r="I5753" s="136">
        <v>10</v>
      </c>
      <c r="J5753" s="141" t="s">
        <v>33</v>
      </c>
      <c r="K5753" s="175">
        <v>50000000</v>
      </c>
      <c r="L5753" s="176" t="s">
        <v>3244</v>
      </c>
      <c r="M5753" s="137" t="s">
        <v>1995</v>
      </c>
      <c r="N5753" s="579" t="s">
        <v>8540</v>
      </c>
      <c r="O5753" s="186" t="s">
        <v>79</v>
      </c>
      <c r="P5753" s="186" t="s">
        <v>79</v>
      </c>
      <c r="Q5753" s="209" t="s">
        <v>497</v>
      </c>
    </row>
    <row r="5754" spans="1:17" ht="51" x14ac:dyDescent="0.2">
      <c r="A5754" s="136" t="s">
        <v>8538</v>
      </c>
      <c r="B5754" s="136" t="s">
        <v>8538</v>
      </c>
      <c r="C5754" s="146" t="s">
        <v>50</v>
      </c>
      <c r="D5754" s="164" t="s">
        <v>3931</v>
      </c>
      <c r="E5754" s="145" t="s">
        <v>7481</v>
      </c>
      <c r="F5754" s="181" t="s">
        <v>1618</v>
      </c>
      <c r="G5754" s="146">
        <v>43211500</v>
      </c>
      <c r="H5754" s="455" t="s">
        <v>8576</v>
      </c>
      <c r="I5754" s="136">
        <v>10</v>
      </c>
      <c r="J5754" s="141" t="s">
        <v>33</v>
      </c>
      <c r="K5754" s="175">
        <v>9000000</v>
      </c>
      <c r="L5754" s="176" t="s">
        <v>3244</v>
      </c>
      <c r="M5754" s="137" t="s">
        <v>1995</v>
      </c>
      <c r="N5754" s="579" t="s">
        <v>8540</v>
      </c>
      <c r="O5754" s="186" t="s">
        <v>35</v>
      </c>
      <c r="P5754" s="186" t="s">
        <v>35</v>
      </c>
      <c r="Q5754" s="186" t="s">
        <v>3942</v>
      </c>
    </row>
    <row r="5755" spans="1:17" ht="51" x14ac:dyDescent="0.2">
      <c r="A5755" s="136" t="s">
        <v>8538</v>
      </c>
      <c r="B5755" s="136" t="s">
        <v>8538</v>
      </c>
      <c r="C5755" s="146" t="s">
        <v>50</v>
      </c>
      <c r="D5755" s="164" t="s">
        <v>3931</v>
      </c>
      <c r="E5755" s="145" t="s">
        <v>7481</v>
      </c>
      <c r="F5755" s="181" t="s">
        <v>1618</v>
      </c>
      <c r="G5755" s="146">
        <v>43211500</v>
      </c>
      <c r="H5755" s="455" t="s">
        <v>8577</v>
      </c>
      <c r="I5755" s="136">
        <v>10</v>
      </c>
      <c r="J5755" s="141" t="s">
        <v>33</v>
      </c>
      <c r="K5755" s="175">
        <v>5000000</v>
      </c>
      <c r="L5755" s="176" t="s">
        <v>3244</v>
      </c>
      <c r="M5755" s="137" t="s">
        <v>1995</v>
      </c>
      <c r="N5755" s="139" t="s">
        <v>8540</v>
      </c>
      <c r="O5755" s="186" t="s">
        <v>79</v>
      </c>
      <c r="P5755" s="186" t="s">
        <v>79</v>
      </c>
      <c r="Q5755" s="186" t="s">
        <v>497</v>
      </c>
    </row>
    <row r="5756" spans="1:17" ht="51" x14ac:dyDescent="0.2">
      <c r="A5756" s="136" t="s">
        <v>8538</v>
      </c>
      <c r="B5756" s="136" t="s">
        <v>8538</v>
      </c>
      <c r="C5756" s="146" t="s">
        <v>50</v>
      </c>
      <c r="D5756" s="164" t="s">
        <v>3931</v>
      </c>
      <c r="E5756" s="145" t="s">
        <v>4912</v>
      </c>
      <c r="F5756" s="181" t="s">
        <v>2947</v>
      </c>
      <c r="G5756" s="146">
        <v>26111701</v>
      </c>
      <c r="H5756" s="455" t="s">
        <v>8578</v>
      </c>
      <c r="I5756" s="136">
        <v>10</v>
      </c>
      <c r="J5756" s="141" t="s">
        <v>33</v>
      </c>
      <c r="K5756" s="175">
        <v>90000000</v>
      </c>
      <c r="L5756" s="176" t="s">
        <v>3244</v>
      </c>
      <c r="M5756" s="137" t="s">
        <v>1995</v>
      </c>
      <c r="N5756" s="139" t="s">
        <v>8540</v>
      </c>
      <c r="O5756" s="186" t="s">
        <v>79</v>
      </c>
      <c r="P5756" s="186" t="s">
        <v>79</v>
      </c>
      <c r="Q5756" s="186" t="s">
        <v>3942</v>
      </c>
    </row>
    <row r="5757" spans="1:17" ht="38.25" customHeight="1" x14ac:dyDescent="0.2">
      <c r="A5757" s="136" t="s">
        <v>8538</v>
      </c>
      <c r="B5757" s="136" t="s">
        <v>8538</v>
      </c>
      <c r="C5757" s="146" t="s">
        <v>50</v>
      </c>
      <c r="D5757" s="164" t="s">
        <v>3931</v>
      </c>
      <c r="E5757" s="145" t="s">
        <v>4912</v>
      </c>
      <c r="F5757" s="181" t="s">
        <v>2947</v>
      </c>
      <c r="G5757" s="146">
        <v>52161505</v>
      </c>
      <c r="H5757" s="455" t="s">
        <v>8579</v>
      </c>
      <c r="I5757" s="136">
        <v>10</v>
      </c>
      <c r="J5757" s="141" t="s">
        <v>33</v>
      </c>
      <c r="K5757" s="175">
        <v>60000000</v>
      </c>
      <c r="L5757" s="176" t="s">
        <v>3244</v>
      </c>
      <c r="M5757" s="137" t="s">
        <v>1995</v>
      </c>
      <c r="N5757" s="139" t="s">
        <v>8540</v>
      </c>
      <c r="O5757" s="146" t="s">
        <v>901</v>
      </c>
      <c r="P5757" s="146" t="s">
        <v>901</v>
      </c>
      <c r="Q5757" s="146" t="s">
        <v>662</v>
      </c>
    </row>
    <row r="5758" spans="1:17" ht="36.75" customHeight="1" x14ac:dyDescent="0.2">
      <c r="A5758" s="136" t="s">
        <v>8538</v>
      </c>
      <c r="B5758" s="136" t="s">
        <v>8538</v>
      </c>
      <c r="C5758" s="146" t="s">
        <v>50</v>
      </c>
      <c r="D5758" s="164" t="s">
        <v>3931</v>
      </c>
      <c r="E5758" s="145" t="s">
        <v>4912</v>
      </c>
      <c r="F5758" s="181" t="s">
        <v>2947</v>
      </c>
      <c r="G5758" s="146">
        <v>45121516</v>
      </c>
      <c r="H5758" s="455" t="s">
        <v>8580</v>
      </c>
      <c r="I5758" s="136">
        <v>10</v>
      </c>
      <c r="J5758" s="141" t="s">
        <v>33</v>
      </c>
      <c r="K5758" s="175">
        <v>30000000</v>
      </c>
      <c r="L5758" s="176" t="s">
        <v>3244</v>
      </c>
      <c r="M5758" s="137" t="s">
        <v>1995</v>
      </c>
      <c r="N5758" s="139" t="s">
        <v>8540</v>
      </c>
      <c r="O5758" s="146" t="s">
        <v>79</v>
      </c>
      <c r="P5758" s="146" t="s">
        <v>79</v>
      </c>
      <c r="Q5758" s="186" t="s">
        <v>497</v>
      </c>
    </row>
    <row r="5759" spans="1:17" ht="40.5" customHeight="1" x14ac:dyDescent="0.2">
      <c r="A5759" s="136" t="s">
        <v>8538</v>
      </c>
      <c r="B5759" s="136" t="s">
        <v>8538</v>
      </c>
      <c r="C5759" s="146" t="s">
        <v>50</v>
      </c>
      <c r="D5759" s="164" t="s">
        <v>3931</v>
      </c>
      <c r="E5759" s="145" t="s">
        <v>4912</v>
      </c>
      <c r="F5759" s="181" t="s">
        <v>2947</v>
      </c>
      <c r="G5759" s="146">
        <v>45121603</v>
      </c>
      <c r="H5759" s="455" t="s">
        <v>8581</v>
      </c>
      <c r="I5759" s="136">
        <v>10</v>
      </c>
      <c r="J5759" s="141" t="s">
        <v>33</v>
      </c>
      <c r="K5759" s="175">
        <v>7000000</v>
      </c>
      <c r="L5759" s="176" t="s">
        <v>3244</v>
      </c>
      <c r="M5759" s="137" t="s">
        <v>1995</v>
      </c>
      <c r="N5759" s="139" t="s">
        <v>8540</v>
      </c>
      <c r="O5759" s="146" t="s">
        <v>79</v>
      </c>
      <c r="P5759" s="146" t="s">
        <v>79</v>
      </c>
      <c r="Q5759" s="186" t="s">
        <v>497</v>
      </c>
    </row>
    <row r="5760" spans="1:17" ht="35.25" customHeight="1" x14ac:dyDescent="0.2">
      <c r="A5760" s="136" t="s">
        <v>8538</v>
      </c>
      <c r="B5760" s="136" t="s">
        <v>8538</v>
      </c>
      <c r="C5760" s="146" t="s">
        <v>50</v>
      </c>
      <c r="D5760" s="164" t="s">
        <v>3931</v>
      </c>
      <c r="E5760" s="145" t="s">
        <v>4912</v>
      </c>
      <c r="F5760" s="181" t="s">
        <v>2947</v>
      </c>
      <c r="G5760" s="146">
        <v>45121602</v>
      </c>
      <c r="H5760" s="455" t="s">
        <v>8582</v>
      </c>
      <c r="I5760" s="136">
        <v>10</v>
      </c>
      <c r="J5760" s="141" t="s">
        <v>33</v>
      </c>
      <c r="K5760" s="175">
        <v>2600000</v>
      </c>
      <c r="L5760" s="176" t="s">
        <v>3244</v>
      </c>
      <c r="M5760" s="137" t="s">
        <v>1995</v>
      </c>
      <c r="N5760" s="139" t="s">
        <v>8540</v>
      </c>
      <c r="O5760" s="146" t="s">
        <v>79</v>
      </c>
      <c r="P5760" s="146" t="s">
        <v>79</v>
      </c>
      <c r="Q5760" s="186" t="s">
        <v>497</v>
      </c>
    </row>
    <row r="5761" spans="1:17" ht="38.25" customHeight="1" x14ac:dyDescent="0.2">
      <c r="A5761" s="136" t="s">
        <v>8538</v>
      </c>
      <c r="B5761" s="136" t="s">
        <v>8538</v>
      </c>
      <c r="C5761" s="146" t="s">
        <v>50</v>
      </c>
      <c r="D5761" s="164" t="s">
        <v>3931</v>
      </c>
      <c r="E5761" s="145" t="s">
        <v>4912</v>
      </c>
      <c r="F5761" s="181" t="s">
        <v>2947</v>
      </c>
      <c r="G5761" s="146">
        <v>52161522</v>
      </c>
      <c r="H5761" s="455" t="s">
        <v>8583</v>
      </c>
      <c r="I5761" s="136">
        <v>10</v>
      </c>
      <c r="J5761" s="141" t="s">
        <v>33</v>
      </c>
      <c r="K5761" s="175">
        <v>12000000</v>
      </c>
      <c r="L5761" s="176" t="s">
        <v>3244</v>
      </c>
      <c r="M5761" s="137" t="s">
        <v>1995</v>
      </c>
      <c r="N5761" s="139" t="s">
        <v>8540</v>
      </c>
      <c r="O5761" s="146" t="s">
        <v>79</v>
      </c>
      <c r="P5761" s="146" t="s">
        <v>79</v>
      </c>
      <c r="Q5761" s="186" t="s">
        <v>497</v>
      </c>
    </row>
    <row r="5762" spans="1:17" ht="51" x14ac:dyDescent="0.2">
      <c r="A5762" s="136" t="s">
        <v>8538</v>
      </c>
      <c r="B5762" s="136" t="s">
        <v>8538</v>
      </c>
      <c r="C5762" s="146" t="s">
        <v>853</v>
      </c>
      <c r="D5762" s="164" t="s">
        <v>8584</v>
      </c>
      <c r="E5762" s="145" t="s">
        <v>3887</v>
      </c>
      <c r="F5762" s="181" t="s">
        <v>91</v>
      </c>
      <c r="G5762" s="146">
        <v>41112303</v>
      </c>
      <c r="H5762" s="455" t="s">
        <v>4823</v>
      </c>
      <c r="I5762" s="136">
        <v>10</v>
      </c>
      <c r="J5762" s="141" t="s">
        <v>33</v>
      </c>
      <c r="K5762" s="175">
        <v>12000000</v>
      </c>
      <c r="L5762" s="176" t="s">
        <v>3244</v>
      </c>
      <c r="M5762" s="137" t="s">
        <v>1995</v>
      </c>
      <c r="N5762" s="139" t="s">
        <v>8540</v>
      </c>
      <c r="O5762" s="146" t="s">
        <v>901</v>
      </c>
      <c r="P5762" s="146" t="s">
        <v>901</v>
      </c>
      <c r="Q5762" s="186" t="s">
        <v>497</v>
      </c>
    </row>
    <row r="5763" spans="1:17" ht="51" x14ac:dyDescent="0.2">
      <c r="A5763" s="136" t="s">
        <v>8538</v>
      </c>
      <c r="B5763" s="136" t="s">
        <v>8538</v>
      </c>
      <c r="C5763" s="146" t="s">
        <v>853</v>
      </c>
      <c r="D5763" s="164" t="s">
        <v>8584</v>
      </c>
      <c r="E5763" s="145" t="s">
        <v>3887</v>
      </c>
      <c r="F5763" s="181" t="s">
        <v>91</v>
      </c>
      <c r="G5763" s="146">
        <v>41115309</v>
      </c>
      <c r="H5763" s="455" t="s">
        <v>1454</v>
      </c>
      <c r="I5763" s="136">
        <v>10</v>
      </c>
      <c r="J5763" s="141" t="s">
        <v>33</v>
      </c>
      <c r="K5763" s="175">
        <v>12000000</v>
      </c>
      <c r="L5763" s="176" t="s">
        <v>3244</v>
      </c>
      <c r="M5763" s="137" t="s">
        <v>1995</v>
      </c>
      <c r="N5763" s="139" t="s">
        <v>8540</v>
      </c>
      <c r="O5763" s="146" t="s">
        <v>901</v>
      </c>
      <c r="P5763" s="146" t="s">
        <v>901</v>
      </c>
      <c r="Q5763" s="186" t="s">
        <v>497</v>
      </c>
    </row>
    <row r="5764" spans="1:17" ht="51" x14ac:dyDescent="0.2">
      <c r="A5764" s="136" t="s">
        <v>8538</v>
      </c>
      <c r="B5764" s="136" t="s">
        <v>8538</v>
      </c>
      <c r="C5764" s="146" t="s">
        <v>853</v>
      </c>
      <c r="D5764" s="164" t="s">
        <v>8584</v>
      </c>
      <c r="E5764" s="145" t="s">
        <v>3887</v>
      </c>
      <c r="F5764" s="181" t="s">
        <v>91</v>
      </c>
      <c r="G5764" s="146">
        <v>40101902</v>
      </c>
      <c r="H5764" s="455" t="s">
        <v>8585</v>
      </c>
      <c r="I5764" s="136">
        <v>10</v>
      </c>
      <c r="J5764" s="141" t="s">
        <v>33</v>
      </c>
      <c r="K5764" s="175">
        <v>13000000</v>
      </c>
      <c r="L5764" s="176" t="s">
        <v>3244</v>
      </c>
      <c r="M5764" s="137" t="s">
        <v>1995</v>
      </c>
      <c r="N5764" s="139" t="s">
        <v>8540</v>
      </c>
      <c r="O5764" s="146" t="s">
        <v>901</v>
      </c>
      <c r="P5764" s="146" t="s">
        <v>901</v>
      </c>
      <c r="Q5764" s="186" t="s">
        <v>497</v>
      </c>
    </row>
    <row r="5765" spans="1:17" ht="51" x14ac:dyDescent="0.2">
      <c r="A5765" s="136" t="s">
        <v>8538</v>
      </c>
      <c r="B5765" s="136" t="s">
        <v>8538</v>
      </c>
      <c r="C5765" s="146" t="s">
        <v>853</v>
      </c>
      <c r="D5765" s="164" t="s">
        <v>8584</v>
      </c>
      <c r="E5765" s="145" t="s">
        <v>3887</v>
      </c>
      <c r="F5765" s="181" t="s">
        <v>91</v>
      </c>
      <c r="G5765" s="146">
        <v>40101903</v>
      </c>
      <c r="H5765" s="455" t="s">
        <v>8586</v>
      </c>
      <c r="I5765" s="136">
        <v>10</v>
      </c>
      <c r="J5765" s="141" t="s">
        <v>33</v>
      </c>
      <c r="K5765" s="175">
        <v>13000000</v>
      </c>
      <c r="L5765" s="176" t="s">
        <v>3244</v>
      </c>
      <c r="M5765" s="137" t="s">
        <v>1995</v>
      </c>
      <c r="N5765" s="139" t="s">
        <v>8540</v>
      </c>
      <c r="O5765" s="146" t="s">
        <v>901</v>
      </c>
      <c r="P5765" s="146" t="s">
        <v>901</v>
      </c>
      <c r="Q5765" s="186" t="s">
        <v>497</v>
      </c>
    </row>
    <row r="5766" spans="1:17" ht="51" x14ac:dyDescent="0.2">
      <c r="A5766" s="136" t="s">
        <v>8538</v>
      </c>
      <c r="B5766" s="136" t="s">
        <v>8538</v>
      </c>
      <c r="C5766" s="146" t="s">
        <v>50</v>
      </c>
      <c r="D5766" s="164" t="s">
        <v>3931</v>
      </c>
      <c r="E5766" s="145" t="s">
        <v>4949</v>
      </c>
      <c r="F5766" s="181" t="s">
        <v>8386</v>
      </c>
      <c r="G5766" s="146">
        <v>81112501</v>
      </c>
      <c r="H5766" s="455" t="s">
        <v>8587</v>
      </c>
      <c r="I5766" s="136">
        <v>10</v>
      </c>
      <c r="J5766" s="141" t="s">
        <v>33</v>
      </c>
      <c r="K5766" s="175">
        <v>61000000</v>
      </c>
      <c r="L5766" s="176" t="s">
        <v>3244</v>
      </c>
      <c r="M5766" s="137" t="s">
        <v>1995</v>
      </c>
      <c r="N5766" s="139" t="s">
        <v>8540</v>
      </c>
      <c r="O5766" s="146" t="s">
        <v>35</v>
      </c>
      <c r="P5766" s="146" t="s">
        <v>35</v>
      </c>
      <c r="Q5766" s="186" t="s">
        <v>3942</v>
      </c>
    </row>
    <row r="5767" spans="1:17" ht="63.75" x14ac:dyDescent="0.2">
      <c r="A5767" s="136" t="s">
        <v>8538</v>
      </c>
      <c r="B5767" s="136" t="s">
        <v>8538</v>
      </c>
      <c r="C5767" s="146" t="s">
        <v>2956</v>
      </c>
      <c r="D5767" s="144" t="s">
        <v>3891</v>
      </c>
      <c r="E5767" s="145" t="s">
        <v>769</v>
      </c>
      <c r="F5767" s="181" t="s">
        <v>110</v>
      </c>
      <c r="G5767" s="146">
        <v>50192600</v>
      </c>
      <c r="H5767" s="455" t="s">
        <v>8588</v>
      </c>
      <c r="I5767" s="136">
        <v>10</v>
      </c>
      <c r="J5767" s="141" t="s">
        <v>33</v>
      </c>
      <c r="K5767" s="175">
        <v>16000000</v>
      </c>
      <c r="L5767" s="176" t="s">
        <v>3244</v>
      </c>
      <c r="M5767" s="137" t="s">
        <v>1995</v>
      </c>
      <c r="N5767" s="139" t="s">
        <v>8540</v>
      </c>
      <c r="O5767" s="146" t="s">
        <v>68</v>
      </c>
      <c r="P5767" s="146" t="s">
        <v>68</v>
      </c>
      <c r="Q5767" s="146" t="s">
        <v>497</v>
      </c>
    </row>
    <row r="5768" spans="1:17" ht="51" x14ac:dyDescent="0.2">
      <c r="A5768" s="136" t="s">
        <v>8538</v>
      </c>
      <c r="B5768" s="136" t="s">
        <v>8538</v>
      </c>
      <c r="C5768" s="146" t="s">
        <v>772</v>
      </c>
      <c r="D5768" s="137" t="s">
        <v>8371</v>
      </c>
      <c r="E5768" s="145" t="s">
        <v>769</v>
      </c>
      <c r="F5768" s="181" t="s">
        <v>110</v>
      </c>
      <c r="G5768" s="146">
        <v>50193100</v>
      </c>
      <c r="H5768" s="455" t="s">
        <v>8589</v>
      </c>
      <c r="I5768" s="136">
        <v>10</v>
      </c>
      <c r="J5768" s="141" t="s">
        <v>33</v>
      </c>
      <c r="K5768" s="175">
        <v>340000000</v>
      </c>
      <c r="L5768" s="176" t="s">
        <v>3244</v>
      </c>
      <c r="M5768" s="137" t="s">
        <v>1995</v>
      </c>
      <c r="N5768" s="139" t="s">
        <v>8540</v>
      </c>
      <c r="O5768" s="146" t="s">
        <v>67</v>
      </c>
      <c r="P5768" s="146" t="s">
        <v>67</v>
      </c>
      <c r="Q5768" s="186" t="s">
        <v>3942</v>
      </c>
    </row>
    <row r="5769" spans="1:17" ht="37.5" customHeight="1" x14ac:dyDescent="0.2">
      <c r="A5769" s="136" t="s">
        <v>8538</v>
      </c>
      <c r="B5769" s="136" t="s">
        <v>8538</v>
      </c>
      <c r="C5769" s="146" t="s">
        <v>772</v>
      </c>
      <c r="D5769" s="137" t="s">
        <v>8371</v>
      </c>
      <c r="E5769" s="145" t="s">
        <v>769</v>
      </c>
      <c r="F5769" s="181" t="s">
        <v>110</v>
      </c>
      <c r="G5769" s="146">
        <v>50193100</v>
      </c>
      <c r="H5769" s="455" t="s">
        <v>8590</v>
      </c>
      <c r="I5769" s="136">
        <v>10</v>
      </c>
      <c r="J5769" s="141" t="s">
        <v>33</v>
      </c>
      <c r="K5769" s="175">
        <v>310000000</v>
      </c>
      <c r="L5769" s="176" t="s">
        <v>3244</v>
      </c>
      <c r="M5769" s="137" t="s">
        <v>1995</v>
      </c>
      <c r="N5769" s="139" t="s">
        <v>8543</v>
      </c>
      <c r="O5769" s="146" t="s">
        <v>67</v>
      </c>
      <c r="P5769" s="146" t="s">
        <v>67</v>
      </c>
      <c r="Q5769" s="186" t="s">
        <v>3942</v>
      </c>
    </row>
    <row r="5770" spans="1:17" ht="51" x14ac:dyDescent="0.2">
      <c r="A5770" s="136" t="s">
        <v>8538</v>
      </c>
      <c r="B5770" s="136" t="s">
        <v>8538</v>
      </c>
      <c r="C5770" s="146" t="s">
        <v>8591</v>
      </c>
      <c r="D5770" s="144" t="s">
        <v>3886</v>
      </c>
      <c r="E5770" s="145" t="s">
        <v>1101</v>
      </c>
      <c r="F5770" s="181" t="s">
        <v>8592</v>
      </c>
      <c r="G5770" s="146">
        <v>42172001</v>
      </c>
      <c r="H5770" s="455" t="s">
        <v>8593</v>
      </c>
      <c r="I5770" s="136">
        <v>10</v>
      </c>
      <c r="J5770" s="141" t="s">
        <v>33</v>
      </c>
      <c r="K5770" s="175">
        <v>1000000</v>
      </c>
      <c r="L5770" s="176" t="s">
        <v>3244</v>
      </c>
      <c r="M5770" s="144" t="s">
        <v>7501</v>
      </c>
      <c r="N5770" s="139" t="s">
        <v>8540</v>
      </c>
      <c r="O5770" s="146" t="s">
        <v>79</v>
      </c>
      <c r="P5770" s="146" t="s">
        <v>79</v>
      </c>
      <c r="Q5770" s="146" t="s">
        <v>497</v>
      </c>
    </row>
    <row r="5771" spans="1:17" ht="51" x14ac:dyDescent="0.2">
      <c r="A5771" s="136" t="s">
        <v>8538</v>
      </c>
      <c r="B5771" s="136" t="s">
        <v>8538</v>
      </c>
      <c r="C5771" s="146" t="s">
        <v>772</v>
      </c>
      <c r="D5771" s="144" t="s">
        <v>8407</v>
      </c>
      <c r="E5771" s="145" t="s">
        <v>776</v>
      </c>
      <c r="F5771" s="181" t="s">
        <v>8594</v>
      </c>
      <c r="G5771" s="146">
        <v>44121600</v>
      </c>
      <c r="H5771" s="455" t="s">
        <v>8595</v>
      </c>
      <c r="I5771" s="136">
        <v>10</v>
      </c>
      <c r="J5771" s="147" t="s">
        <v>230</v>
      </c>
      <c r="K5771" s="175">
        <v>50000000</v>
      </c>
      <c r="L5771" s="176" t="s">
        <v>3244</v>
      </c>
      <c r="M5771" s="144" t="s">
        <v>805</v>
      </c>
      <c r="N5771" s="139" t="s">
        <v>8540</v>
      </c>
      <c r="O5771" s="146" t="s">
        <v>127</v>
      </c>
      <c r="P5771" s="146" t="s">
        <v>127</v>
      </c>
      <c r="Q5771" s="146" t="s">
        <v>497</v>
      </c>
    </row>
    <row r="5772" spans="1:17" ht="51" x14ac:dyDescent="0.2">
      <c r="A5772" s="136" t="s">
        <v>8538</v>
      </c>
      <c r="B5772" s="136" t="s">
        <v>8538</v>
      </c>
      <c r="C5772" s="146" t="s">
        <v>772</v>
      </c>
      <c r="D5772" s="144" t="s">
        <v>8407</v>
      </c>
      <c r="E5772" s="145" t="s">
        <v>776</v>
      </c>
      <c r="F5772" s="181" t="s">
        <v>8594</v>
      </c>
      <c r="G5772" s="146">
        <v>44121600</v>
      </c>
      <c r="H5772" s="455" t="s">
        <v>8596</v>
      </c>
      <c r="I5772" s="136">
        <v>10</v>
      </c>
      <c r="J5772" s="141" t="s">
        <v>33</v>
      </c>
      <c r="K5772" s="175">
        <v>10000000</v>
      </c>
      <c r="L5772" s="176" t="s">
        <v>3244</v>
      </c>
      <c r="M5772" s="144" t="s">
        <v>805</v>
      </c>
      <c r="N5772" s="139" t="s">
        <v>8540</v>
      </c>
      <c r="O5772" s="146" t="s">
        <v>80</v>
      </c>
      <c r="P5772" s="146" t="s">
        <v>80</v>
      </c>
      <c r="Q5772" s="146" t="s">
        <v>3903</v>
      </c>
    </row>
    <row r="5773" spans="1:17" ht="51" x14ac:dyDescent="0.2">
      <c r="A5773" s="136" t="s">
        <v>8538</v>
      </c>
      <c r="B5773" s="136" t="s">
        <v>8538</v>
      </c>
      <c r="C5773" s="146" t="s">
        <v>772</v>
      </c>
      <c r="D5773" s="144" t="s">
        <v>8407</v>
      </c>
      <c r="E5773" s="145" t="s">
        <v>776</v>
      </c>
      <c r="F5773" s="181" t="s">
        <v>8594</v>
      </c>
      <c r="G5773" s="146">
        <v>44121600</v>
      </c>
      <c r="H5773" s="455" t="s">
        <v>8597</v>
      </c>
      <c r="I5773" s="136">
        <v>10</v>
      </c>
      <c r="J5773" s="141" t="s">
        <v>33</v>
      </c>
      <c r="K5773" s="175">
        <v>10000000</v>
      </c>
      <c r="L5773" s="176" t="s">
        <v>3244</v>
      </c>
      <c r="M5773" s="144" t="s">
        <v>805</v>
      </c>
      <c r="N5773" s="139" t="s">
        <v>8540</v>
      </c>
      <c r="O5773" s="146" t="s">
        <v>366</v>
      </c>
      <c r="P5773" s="146" t="s">
        <v>366</v>
      </c>
      <c r="Q5773" s="146" t="s">
        <v>3903</v>
      </c>
    </row>
    <row r="5774" spans="1:17" ht="51" x14ac:dyDescent="0.2">
      <c r="A5774" s="136" t="s">
        <v>8538</v>
      </c>
      <c r="B5774" s="136" t="s">
        <v>8538</v>
      </c>
      <c r="C5774" s="146" t="s">
        <v>3577</v>
      </c>
      <c r="D5774" s="144" t="s">
        <v>3912</v>
      </c>
      <c r="E5774" s="145" t="s">
        <v>781</v>
      </c>
      <c r="F5774" s="181" t="s">
        <v>233</v>
      </c>
      <c r="G5774" s="146">
        <v>78181701</v>
      </c>
      <c r="H5774" s="455" t="s">
        <v>8598</v>
      </c>
      <c r="I5774" s="136">
        <v>10</v>
      </c>
      <c r="J5774" s="147" t="s">
        <v>230</v>
      </c>
      <c r="K5774" s="175">
        <v>330000000</v>
      </c>
      <c r="L5774" s="176" t="s">
        <v>3244</v>
      </c>
      <c r="M5774" s="144" t="s">
        <v>4794</v>
      </c>
      <c r="N5774" s="139" t="s">
        <v>8540</v>
      </c>
      <c r="O5774" s="146" t="s">
        <v>127</v>
      </c>
      <c r="P5774" s="146" t="s">
        <v>127</v>
      </c>
      <c r="Q5774" s="146" t="s">
        <v>662</v>
      </c>
    </row>
    <row r="5775" spans="1:17" ht="51" x14ac:dyDescent="0.2">
      <c r="A5775" s="136" t="s">
        <v>8538</v>
      </c>
      <c r="B5775" s="136" t="s">
        <v>8538</v>
      </c>
      <c r="C5775" s="146" t="s">
        <v>3577</v>
      </c>
      <c r="D5775" s="144" t="s">
        <v>3912</v>
      </c>
      <c r="E5775" s="145" t="s">
        <v>781</v>
      </c>
      <c r="F5775" s="181" t="s">
        <v>233</v>
      </c>
      <c r="G5775" s="146">
        <v>78181701</v>
      </c>
      <c r="H5775" s="455" t="s">
        <v>8599</v>
      </c>
      <c r="I5775" s="136">
        <v>10</v>
      </c>
      <c r="J5775" s="147" t="s">
        <v>33</v>
      </c>
      <c r="K5775" s="175">
        <v>400000000</v>
      </c>
      <c r="L5775" s="176" t="s">
        <v>3244</v>
      </c>
      <c r="M5775" s="144" t="s">
        <v>4794</v>
      </c>
      <c r="N5775" s="139" t="s">
        <v>8540</v>
      </c>
      <c r="O5775" s="146" t="s">
        <v>80</v>
      </c>
      <c r="P5775" s="146" t="s">
        <v>80</v>
      </c>
      <c r="Q5775" s="146" t="s">
        <v>662</v>
      </c>
    </row>
    <row r="5776" spans="1:17" ht="51" x14ac:dyDescent="0.2">
      <c r="A5776" s="136" t="s">
        <v>8538</v>
      </c>
      <c r="B5776" s="136" t="s">
        <v>8538</v>
      </c>
      <c r="C5776" s="146" t="s">
        <v>3577</v>
      </c>
      <c r="D5776" s="144" t="s">
        <v>3912</v>
      </c>
      <c r="E5776" s="145" t="s">
        <v>781</v>
      </c>
      <c r="F5776" s="181" t="s">
        <v>233</v>
      </c>
      <c r="G5776" s="146">
        <v>78181701</v>
      </c>
      <c r="H5776" s="455" t="s">
        <v>8600</v>
      </c>
      <c r="I5776" s="136">
        <v>10</v>
      </c>
      <c r="J5776" s="147" t="s">
        <v>33</v>
      </c>
      <c r="K5776" s="175">
        <v>100000000</v>
      </c>
      <c r="L5776" s="176" t="s">
        <v>3244</v>
      </c>
      <c r="M5776" s="144" t="s">
        <v>4794</v>
      </c>
      <c r="N5776" s="139" t="s">
        <v>8540</v>
      </c>
      <c r="O5776" s="146" t="s">
        <v>79</v>
      </c>
      <c r="P5776" s="146" t="s">
        <v>79</v>
      </c>
      <c r="Q5776" s="146" t="s">
        <v>662</v>
      </c>
    </row>
    <row r="5777" spans="1:17" ht="51" x14ac:dyDescent="0.2">
      <c r="A5777" s="136" t="s">
        <v>8538</v>
      </c>
      <c r="B5777" s="136" t="s">
        <v>8538</v>
      </c>
      <c r="C5777" s="146" t="s">
        <v>3577</v>
      </c>
      <c r="D5777" s="144" t="s">
        <v>3912</v>
      </c>
      <c r="E5777" s="145" t="s">
        <v>781</v>
      </c>
      <c r="F5777" s="181" t="s">
        <v>233</v>
      </c>
      <c r="G5777" s="146">
        <v>78181701</v>
      </c>
      <c r="H5777" s="455" t="s">
        <v>8601</v>
      </c>
      <c r="I5777" s="136">
        <v>10</v>
      </c>
      <c r="J5777" s="147" t="s">
        <v>33</v>
      </c>
      <c r="K5777" s="175">
        <v>60000000</v>
      </c>
      <c r="L5777" s="176" t="s">
        <v>3244</v>
      </c>
      <c r="M5777" s="144" t="s">
        <v>4794</v>
      </c>
      <c r="N5777" s="139" t="s">
        <v>8540</v>
      </c>
      <c r="O5777" s="146" t="s">
        <v>366</v>
      </c>
      <c r="P5777" s="146" t="s">
        <v>366</v>
      </c>
      <c r="Q5777" s="146" t="s">
        <v>662</v>
      </c>
    </row>
    <row r="5778" spans="1:17" ht="51" x14ac:dyDescent="0.2">
      <c r="A5778" s="136" t="s">
        <v>8538</v>
      </c>
      <c r="B5778" s="136" t="s">
        <v>8538</v>
      </c>
      <c r="C5778" s="146" t="s">
        <v>2956</v>
      </c>
      <c r="D5778" s="144" t="s">
        <v>3912</v>
      </c>
      <c r="E5778" s="145" t="s">
        <v>781</v>
      </c>
      <c r="F5778" s="181" t="s">
        <v>233</v>
      </c>
      <c r="G5778" s="146">
        <v>78181701</v>
      </c>
      <c r="H5778" s="455" t="s">
        <v>8602</v>
      </c>
      <c r="I5778" s="136">
        <v>10</v>
      </c>
      <c r="J5778" s="147" t="s">
        <v>33</v>
      </c>
      <c r="K5778" s="175">
        <v>6720000</v>
      </c>
      <c r="L5778" s="176" t="s">
        <v>3244</v>
      </c>
      <c r="M5778" s="144" t="s">
        <v>4794</v>
      </c>
      <c r="N5778" s="139" t="s">
        <v>8540</v>
      </c>
      <c r="O5778" s="146" t="s">
        <v>68</v>
      </c>
      <c r="P5778" s="146" t="s">
        <v>68</v>
      </c>
      <c r="Q5778" s="146" t="s">
        <v>497</v>
      </c>
    </row>
    <row r="5779" spans="1:17" ht="51" x14ac:dyDescent="0.2">
      <c r="A5779" s="136" t="s">
        <v>8538</v>
      </c>
      <c r="B5779" s="136" t="s">
        <v>8538</v>
      </c>
      <c r="C5779" s="146" t="s">
        <v>50</v>
      </c>
      <c r="D5779" s="144" t="s">
        <v>3912</v>
      </c>
      <c r="E5779" s="145" t="s">
        <v>781</v>
      </c>
      <c r="F5779" s="181" t="s">
        <v>233</v>
      </c>
      <c r="G5779" s="146">
        <v>78181701</v>
      </c>
      <c r="H5779" s="455" t="s">
        <v>8603</v>
      </c>
      <c r="I5779" s="136">
        <v>10</v>
      </c>
      <c r="J5779" s="147" t="s">
        <v>33</v>
      </c>
      <c r="K5779" s="175">
        <v>5000000</v>
      </c>
      <c r="L5779" s="176" t="s">
        <v>3244</v>
      </c>
      <c r="M5779" s="144" t="s">
        <v>4794</v>
      </c>
      <c r="N5779" s="139" t="s">
        <v>8540</v>
      </c>
      <c r="O5779" s="146" t="s">
        <v>68</v>
      </c>
      <c r="P5779" s="146" t="s">
        <v>68</v>
      </c>
      <c r="Q5779" s="146" t="s">
        <v>497</v>
      </c>
    </row>
    <row r="5780" spans="1:17" ht="38.25" x14ac:dyDescent="0.2">
      <c r="A5780" s="136" t="s">
        <v>8538</v>
      </c>
      <c r="B5780" s="136" t="s">
        <v>8538</v>
      </c>
      <c r="C5780" s="146" t="s">
        <v>50</v>
      </c>
      <c r="D5780" s="144" t="s">
        <v>3912</v>
      </c>
      <c r="E5780" s="145" t="s">
        <v>781</v>
      </c>
      <c r="F5780" s="181" t="s">
        <v>233</v>
      </c>
      <c r="G5780" s="146">
        <v>78181701</v>
      </c>
      <c r="H5780" s="455" t="s">
        <v>8604</v>
      </c>
      <c r="I5780" s="136">
        <v>10</v>
      </c>
      <c r="J5780" s="147" t="s">
        <v>33</v>
      </c>
      <c r="K5780" s="175">
        <v>10000000</v>
      </c>
      <c r="L5780" s="176" t="s">
        <v>3244</v>
      </c>
      <c r="M5780" s="144" t="s">
        <v>4794</v>
      </c>
      <c r="N5780" s="139" t="s">
        <v>8543</v>
      </c>
      <c r="O5780" s="146" t="s">
        <v>68</v>
      </c>
      <c r="P5780" s="146" t="s">
        <v>68</v>
      </c>
      <c r="Q5780" s="146" t="s">
        <v>497</v>
      </c>
    </row>
    <row r="5781" spans="1:17" ht="51" x14ac:dyDescent="0.2">
      <c r="A5781" s="136" t="s">
        <v>8538</v>
      </c>
      <c r="B5781" s="136" t="s">
        <v>8538</v>
      </c>
      <c r="C5781" s="146" t="s">
        <v>3577</v>
      </c>
      <c r="D5781" s="144" t="s">
        <v>8605</v>
      </c>
      <c r="E5781" s="145" t="s">
        <v>781</v>
      </c>
      <c r="F5781" s="181" t="s">
        <v>233</v>
      </c>
      <c r="G5781" s="146">
        <v>15121522</v>
      </c>
      <c r="H5781" s="455" t="s">
        <v>8606</v>
      </c>
      <c r="I5781" s="136">
        <v>10</v>
      </c>
      <c r="J5781" s="147" t="s">
        <v>33</v>
      </c>
      <c r="K5781" s="175">
        <v>5000000</v>
      </c>
      <c r="L5781" s="176" t="s">
        <v>3244</v>
      </c>
      <c r="M5781" s="144" t="s">
        <v>4794</v>
      </c>
      <c r="N5781" s="139" t="s">
        <v>8540</v>
      </c>
      <c r="O5781" s="146" t="s">
        <v>901</v>
      </c>
      <c r="P5781" s="146" t="s">
        <v>901</v>
      </c>
      <c r="Q5781" s="146" t="s">
        <v>497</v>
      </c>
    </row>
    <row r="5782" spans="1:17" ht="51" x14ac:dyDescent="0.2">
      <c r="A5782" s="136" t="s">
        <v>8538</v>
      </c>
      <c r="B5782" s="136" t="s">
        <v>8538</v>
      </c>
      <c r="C5782" s="146" t="s">
        <v>3577</v>
      </c>
      <c r="D5782" s="144" t="s">
        <v>8605</v>
      </c>
      <c r="E5782" s="145" t="s">
        <v>781</v>
      </c>
      <c r="F5782" s="181" t="s">
        <v>233</v>
      </c>
      <c r="G5782" s="146">
        <v>15121522</v>
      </c>
      <c r="H5782" s="455" t="s">
        <v>8607</v>
      </c>
      <c r="I5782" s="136">
        <v>10</v>
      </c>
      <c r="J5782" s="147" t="s">
        <v>33</v>
      </c>
      <c r="K5782" s="175">
        <v>4370000</v>
      </c>
      <c r="L5782" s="176" t="s">
        <v>3244</v>
      </c>
      <c r="M5782" s="144" t="s">
        <v>4794</v>
      </c>
      <c r="N5782" s="139" t="s">
        <v>8540</v>
      </c>
      <c r="O5782" s="146" t="s">
        <v>901</v>
      </c>
      <c r="P5782" s="146" t="s">
        <v>901</v>
      </c>
      <c r="Q5782" s="146" t="s">
        <v>497</v>
      </c>
    </row>
    <row r="5783" spans="1:17" ht="51" x14ac:dyDescent="0.2">
      <c r="A5783" s="136" t="s">
        <v>8538</v>
      </c>
      <c r="B5783" s="136" t="s">
        <v>8538</v>
      </c>
      <c r="C5783" s="146" t="s">
        <v>3577</v>
      </c>
      <c r="D5783" s="144" t="s">
        <v>8605</v>
      </c>
      <c r="E5783" s="145" t="s">
        <v>781</v>
      </c>
      <c r="F5783" s="181" t="s">
        <v>233</v>
      </c>
      <c r="G5783" s="146">
        <v>12191602</v>
      </c>
      <c r="H5783" s="455" t="s">
        <v>8608</v>
      </c>
      <c r="I5783" s="136">
        <v>10</v>
      </c>
      <c r="J5783" s="147" t="s">
        <v>33</v>
      </c>
      <c r="K5783" s="175">
        <v>5000000</v>
      </c>
      <c r="L5783" s="176" t="s">
        <v>3244</v>
      </c>
      <c r="M5783" s="144" t="s">
        <v>4794</v>
      </c>
      <c r="N5783" s="139" t="s">
        <v>8540</v>
      </c>
      <c r="O5783" s="146" t="s">
        <v>901</v>
      </c>
      <c r="P5783" s="146" t="s">
        <v>901</v>
      </c>
      <c r="Q5783" s="146" t="s">
        <v>497</v>
      </c>
    </row>
    <row r="5784" spans="1:17" ht="63.75" x14ac:dyDescent="0.2">
      <c r="A5784" s="136" t="s">
        <v>8538</v>
      </c>
      <c r="B5784" s="136" t="s">
        <v>8538</v>
      </c>
      <c r="C5784" s="146" t="s">
        <v>2956</v>
      </c>
      <c r="D5784" s="144" t="s">
        <v>3891</v>
      </c>
      <c r="E5784" s="145" t="s">
        <v>803</v>
      </c>
      <c r="F5784" s="181" t="s">
        <v>8425</v>
      </c>
      <c r="G5784" s="146">
        <v>47130000</v>
      </c>
      <c r="H5784" s="455" t="s">
        <v>3920</v>
      </c>
      <c r="I5784" s="136">
        <v>10</v>
      </c>
      <c r="J5784" s="147" t="s">
        <v>33</v>
      </c>
      <c r="K5784" s="175">
        <v>40000000</v>
      </c>
      <c r="L5784" s="176" t="s">
        <v>3244</v>
      </c>
      <c r="M5784" s="144" t="s">
        <v>805</v>
      </c>
      <c r="N5784" s="139" t="s">
        <v>8540</v>
      </c>
      <c r="O5784" s="146" t="s">
        <v>68</v>
      </c>
      <c r="P5784" s="146" t="s">
        <v>68</v>
      </c>
      <c r="Q5784" s="146" t="s">
        <v>497</v>
      </c>
    </row>
    <row r="5785" spans="1:17" ht="51" x14ac:dyDescent="0.2">
      <c r="A5785" s="136" t="s">
        <v>8538</v>
      </c>
      <c r="B5785" s="136" t="s">
        <v>8538</v>
      </c>
      <c r="C5785" s="146" t="s">
        <v>8591</v>
      </c>
      <c r="D5785" s="144" t="s">
        <v>8609</v>
      </c>
      <c r="E5785" s="145" t="s">
        <v>803</v>
      </c>
      <c r="F5785" s="181" t="s">
        <v>8425</v>
      </c>
      <c r="G5785" s="146">
        <v>12101516</v>
      </c>
      <c r="H5785" s="455" t="s">
        <v>8610</v>
      </c>
      <c r="I5785" s="136">
        <v>10</v>
      </c>
      <c r="J5785" s="147" t="s">
        <v>33</v>
      </c>
      <c r="K5785" s="175">
        <v>6000000</v>
      </c>
      <c r="L5785" s="176" t="s">
        <v>3244</v>
      </c>
      <c r="M5785" s="144" t="s">
        <v>805</v>
      </c>
      <c r="N5785" s="139" t="s">
        <v>8540</v>
      </c>
      <c r="O5785" s="146" t="s">
        <v>1239</v>
      </c>
      <c r="P5785" s="146" t="s">
        <v>1239</v>
      </c>
      <c r="Q5785" s="146" t="s">
        <v>497</v>
      </c>
    </row>
    <row r="5786" spans="1:17" ht="51" x14ac:dyDescent="0.2">
      <c r="A5786" s="136" t="s">
        <v>8538</v>
      </c>
      <c r="B5786" s="136" t="s">
        <v>8538</v>
      </c>
      <c r="C5786" s="146" t="s">
        <v>8591</v>
      </c>
      <c r="D5786" s="144" t="s">
        <v>8609</v>
      </c>
      <c r="E5786" s="145" t="s">
        <v>803</v>
      </c>
      <c r="F5786" s="181" t="s">
        <v>8425</v>
      </c>
      <c r="G5786" s="146">
        <v>12101516</v>
      </c>
      <c r="H5786" s="455" t="s">
        <v>8611</v>
      </c>
      <c r="I5786" s="136">
        <v>10</v>
      </c>
      <c r="J5786" s="147" t="s">
        <v>33</v>
      </c>
      <c r="K5786" s="175">
        <v>6000000</v>
      </c>
      <c r="L5786" s="176" t="s">
        <v>3244</v>
      </c>
      <c r="M5786" s="144" t="s">
        <v>805</v>
      </c>
      <c r="N5786" s="139" t="s">
        <v>8540</v>
      </c>
      <c r="O5786" s="146" t="s">
        <v>1239</v>
      </c>
      <c r="P5786" s="146" t="s">
        <v>1239</v>
      </c>
      <c r="Q5786" s="146" t="s">
        <v>497</v>
      </c>
    </row>
    <row r="5787" spans="1:17" ht="51" x14ac:dyDescent="0.2">
      <c r="A5787" s="136" t="s">
        <v>8538</v>
      </c>
      <c r="B5787" s="136" t="s">
        <v>8538</v>
      </c>
      <c r="C5787" s="146" t="s">
        <v>8591</v>
      </c>
      <c r="D5787" s="144" t="s">
        <v>8609</v>
      </c>
      <c r="E5787" s="145" t="s">
        <v>803</v>
      </c>
      <c r="F5787" s="181" t="s">
        <v>8425</v>
      </c>
      <c r="G5787" s="146">
        <v>12101516</v>
      </c>
      <c r="H5787" s="455" t="s">
        <v>8612</v>
      </c>
      <c r="I5787" s="136">
        <v>10</v>
      </c>
      <c r="J5787" s="147" t="s">
        <v>33</v>
      </c>
      <c r="K5787" s="175">
        <v>3000000</v>
      </c>
      <c r="L5787" s="176" t="s">
        <v>3244</v>
      </c>
      <c r="M5787" s="144" t="s">
        <v>805</v>
      </c>
      <c r="N5787" s="139" t="s">
        <v>8540</v>
      </c>
      <c r="O5787" s="146" t="s">
        <v>1239</v>
      </c>
      <c r="P5787" s="146" t="s">
        <v>1239</v>
      </c>
      <c r="Q5787" s="146" t="s">
        <v>497</v>
      </c>
    </row>
    <row r="5788" spans="1:17" ht="36.75" customHeight="1" x14ac:dyDescent="0.2">
      <c r="A5788" s="136" t="s">
        <v>8538</v>
      </c>
      <c r="B5788" s="136" t="s">
        <v>8538</v>
      </c>
      <c r="C5788" s="146" t="s">
        <v>3577</v>
      </c>
      <c r="D5788" s="144" t="s">
        <v>8613</v>
      </c>
      <c r="E5788" s="145" t="s">
        <v>812</v>
      </c>
      <c r="F5788" s="181" t="s">
        <v>262</v>
      </c>
      <c r="G5788" s="146">
        <v>25172500</v>
      </c>
      <c r="H5788" s="455" t="s">
        <v>8614</v>
      </c>
      <c r="I5788" s="136">
        <v>10</v>
      </c>
      <c r="J5788" s="147" t="s">
        <v>230</v>
      </c>
      <c r="K5788" s="175">
        <v>60000000</v>
      </c>
      <c r="L5788" s="176" t="s">
        <v>3244</v>
      </c>
      <c r="M5788" s="144" t="s">
        <v>805</v>
      </c>
      <c r="N5788" s="139" t="s">
        <v>8540</v>
      </c>
      <c r="O5788" s="146" t="s">
        <v>127</v>
      </c>
      <c r="P5788" s="146" t="s">
        <v>127</v>
      </c>
      <c r="Q5788" s="146" t="s">
        <v>662</v>
      </c>
    </row>
    <row r="5789" spans="1:17" ht="39.75" customHeight="1" x14ac:dyDescent="0.2">
      <c r="A5789" s="136" t="s">
        <v>8538</v>
      </c>
      <c r="B5789" s="136" t="s">
        <v>8538</v>
      </c>
      <c r="C5789" s="146" t="s">
        <v>3577</v>
      </c>
      <c r="D5789" s="144" t="s">
        <v>8613</v>
      </c>
      <c r="E5789" s="145" t="s">
        <v>812</v>
      </c>
      <c r="F5789" s="181" t="s">
        <v>262</v>
      </c>
      <c r="G5789" s="146">
        <v>25172500</v>
      </c>
      <c r="H5789" s="455" t="s">
        <v>8615</v>
      </c>
      <c r="I5789" s="136">
        <v>10</v>
      </c>
      <c r="J5789" s="147" t="s">
        <v>33</v>
      </c>
      <c r="K5789" s="175">
        <v>160000000</v>
      </c>
      <c r="L5789" s="176" t="s">
        <v>3244</v>
      </c>
      <c r="M5789" s="144" t="s">
        <v>805</v>
      </c>
      <c r="N5789" s="139" t="s">
        <v>8540</v>
      </c>
      <c r="O5789" s="146" t="s">
        <v>80</v>
      </c>
      <c r="P5789" s="146" t="s">
        <v>80</v>
      </c>
      <c r="Q5789" s="146" t="s">
        <v>662</v>
      </c>
    </row>
    <row r="5790" spans="1:17" ht="37.5" customHeight="1" x14ac:dyDescent="0.2">
      <c r="A5790" s="136" t="s">
        <v>8538</v>
      </c>
      <c r="B5790" s="136" t="s">
        <v>8538</v>
      </c>
      <c r="C5790" s="146" t="s">
        <v>3577</v>
      </c>
      <c r="D5790" s="144" t="s">
        <v>8613</v>
      </c>
      <c r="E5790" s="145" t="s">
        <v>812</v>
      </c>
      <c r="F5790" s="181" t="s">
        <v>262</v>
      </c>
      <c r="G5790" s="146">
        <v>25172500</v>
      </c>
      <c r="H5790" s="455" t="s">
        <v>8616</v>
      </c>
      <c r="I5790" s="136">
        <v>10</v>
      </c>
      <c r="J5790" s="147" t="s">
        <v>33</v>
      </c>
      <c r="K5790" s="175">
        <v>30000000</v>
      </c>
      <c r="L5790" s="176" t="s">
        <v>3244</v>
      </c>
      <c r="M5790" s="144" t="s">
        <v>805</v>
      </c>
      <c r="N5790" s="139" t="s">
        <v>8540</v>
      </c>
      <c r="O5790" s="146" t="s">
        <v>366</v>
      </c>
      <c r="P5790" s="146" t="s">
        <v>1239</v>
      </c>
      <c r="Q5790" s="146" t="s">
        <v>662</v>
      </c>
    </row>
    <row r="5791" spans="1:17" ht="51" x14ac:dyDescent="0.2">
      <c r="A5791" s="136" t="s">
        <v>8538</v>
      </c>
      <c r="B5791" s="136" t="s">
        <v>8538</v>
      </c>
      <c r="C5791" s="146" t="s">
        <v>8591</v>
      </c>
      <c r="D5791" s="144" t="s">
        <v>3886</v>
      </c>
      <c r="E5791" s="145" t="s">
        <v>812</v>
      </c>
      <c r="F5791" s="181" t="s">
        <v>262</v>
      </c>
      <c r="G5791" s="146">
        <v>42132201</v>
      </c>
      <c r="H5791" s="455" t="s">
        <v>8617</v>
      </c>
      <c r="I5791" s="136">
        <v>10</v>
      </c>
      <c r="J5791" s="147" t="s">
        <v>33</v>
      </c>
      <c r="K5791" s="175">
        <v>2000000</v>
      </c>
      <c r="L5791" s="176" t="s">
        <v>3244</v>
      </c>
      <c r="M5791" s="144" t="s">
        <v>7501</v>
      </c>
      <c r="N5791" s="139" t="s">
        <v>8540</v>
      </c>
      <c r="O5791" s="146" t="s">
        <v>79</v>
      </c>
      <c r="P5791" s="146" t="s">
        <v>79</v>
      </c>
      <c r="Q5791" s="146" t="s">
        <v>497</v>
      </c>
    </row>
    <row r="5792" spans="1:17" ht="51" x14ac:dyDescent="0.2">
      <c r="A5792" s="136" t="s">
        <v>8538</v>
      </c>
      <c r="B5792" s="136" t="s">
        <v>8538</v>
      </c>
      <c r="C5792" s="146" t="s">
        <v>8591</v>
      </c>
      <c r="D5792" s="144" t="s">
        <v>3886</v>
      </c>
      <c r="E5792" s="145" t="s">
        <v>812</v>
      </c>
      <c r="F5792" s="181" t="s">
        <v>262</v>
      </c>
      <c r="G5792" s="146">
        <v>46151505</v>
      </c>
      <c r="H5792" s="455" t="s">
        <v>8618</v>
      </c>
      <c r="I5792" s="136">
        <v>10</v>
      </c>
      <c r="J5792" s="147" t="s">
        <v>33</v>
      </c>
      <c r="K5792" s="175">
        <v>40000000</v>
      </c>
      <c r="L5792" s="176" t="s">
        <v>3244</v>
      </c>
      <c r="M5792" s="144" t="s">
        <v>805</v>
      </c>
      <c r="N5792" s="139" t="s">
        <v>8540</v>
      </c>
      <c r="O5792" s="146" t="s">
        <v>36</v>
      </c>
      <c r="P5792" s="146" t="s">
        <v>36</v>
      </c>
      <c r="Q5792" s="146" t="s">
        <v>497</v>
      </c>
    </row>
    <row r="5793" spans="1:17" ht="51" x14ac:dyDescent="0.2">
      <c r="A5793" s="136" t="s">
        <v>8538</v>
      </c>
      <c r="B5793" s="136" t="s">
        <v>8538</v>
      </c>
      <c r="C5793" s="146" t="s">
        <v>8591</v>
      </c>
      <c r="D5793" s="144" t="s">
        <v>3886</v>
      </c>
      <c r="E5793" s="145" t="s">
        <v>812</v>
      </c>
      <c r="F5793" s="181" t="s">
        <v>262</v>
      </c>
      <c r="G5793" s="146">
        <v>52141528</v>
      </c>
      <c r="H5793" s="455" t="s">
        <v>8619</v>
      </c>
      <c r="I5793" s="136">
        <v>10</v>
      </c>
      <c r="J5793" s="147" t="s">
        <v>33</v>
      </c>
      <c r="K5793" s="175">
        <v>8000000</v>
      </c>
      <c r="L5793" s="176" t="s">
        <v>3244</v>
      </c>
      <c r="M5793" s="144" t="s">
        <v>805</v>
      </c>
      <c r="N5793" s="139" t="s">
        <v>8540</v>
      </c>
      <c r="O5793" s="146" t="s">
        <v>36</v>
      </c>
      <c r="P5793" s="146" t="s">
        <v>36</v>
      </c>
      <c r="Q5793" s="146" t="s">
        <v>497</v>
      </c>
    </row>
    <row r="5794" spans="1:17" ht="51" x14ac:dyDescent="0.2">
      <c r="A5794" s="136" t="s">
        <v>8538</v>
      </c>
      <c r="B5794" s="136" t="s">
        <v>8538</v>
      </c>
      <c r="C5794" s="146" t="s">
        <v>772</v>
      </c>
      <c r="D5794" s="144" t="s">
        <v>8443</v>
      </c>
      <c r="E5794" s="145" t="s">
        <v>834</v>
      </c>
      <c r="F5794" s="181" t="s">
        <v>8441</v>
      </c>
      <c r="G5794" s="146">
        <v>20121123</v>
      </c>
      <c r="H5794" s="455" t="s">
        <v>8620</v>
      </c>
      <c r="I5794" s="136">
        <v>10</v>
      </c>
      <c r="J5794" s="147" t="s">
        <v>33</v>
      </c>
      <c r="K5794" s="175">
        <v>100000000</v>
      </c>
      <c r="L5794" s="176" t="s">
        <v>3244</v>
      </c>
      <c r="M5794" s="144" t="s">
        <v>805</v>
      </c>
      <c r="N5794" s="139" t="s">
        <v>8540</v>
      </c>
      <c r="O5794" s="146" t="s">
        <v>68</v>
      </c>
      <c r="P5794" s="146" t="s">
        <v>68</v>
      </c>
      <c r="Q5794" s="146" t="s">
        <v>662</v>
      </c>
    </row>
    <row r="5795" spans="1:17" ht="37.5" customHeight="1" x14ac:dyDescent="0.2">
      <c r="A5795" s="136" t="s">
        <v>8538</v>
      </c>
      <c r="B5795" s="136" t="s">
        <v>8538</v>
      </c>
      <c r="C5795" s="146" t="s">
        <v>772</v>
      </c>
      <c r="D5795" s="144" t="s">
        <v>8443</v>
      </c>
      <c r="E5795" s="145" t="s">
        <v>834</v>
      </c>
      <c r="F5795" s="181" t="s">
        <v>8441</v>
      </c>
      <c r="G5795" s="146">
        <v>20121123</v>
      </c>
      <c r="H5795" s="455" t="s">
        <v>8621</v>
      </c>
      <c r="I5795" s="136">
        <v>10</v>
      </c>
      <c r="J5795" s="147" t="s">
        <v>33</v>
      </c>
      <c r="K5795" s="175">
        <v>50000000</v>
      </c>
      <c r="L5795" s="176" t="s">
        <v>3244</v>
      </c>
      <c r="M5795" s="144" t="s">
        <v>805</v>
      </c>
      <c r="N5795" s="139" t="s">
        <v>8543</v>
      </c>
      <c r="O5795" s="146" t="s">
        <v>68</v>
      </c>
      <c r="P5795" s="146" t="s">
        <v>68</v>
      </c>
      <c r="Q5795" s="146" t="s">
        <v>662</v>
      </c>
    </row>
    <row r="5796" spans="1:17" ht="51" x14ac:dyDescent="0.2">
      <c r="A5796" s="136" t="s">
        <v>8538</v>
      </c>
      <c r="B5796" s="136" t="s">
        <v>8538</v>
      </c>
      <c r="C5796" s="146" t="s">
        <v>2956</v>
      </c>
      <c r="D5796" s="144" t="s">
        <v>8361</v>
      </c>
      <c r="E5796" s="145" t="s">
        <v>834</v>
      </c>
      <c r="F5796" s="181" t="s">
        <v>8441</v>
      </c>
      <c r="G5796" s="146">
        <v>27112006</v>
      </c>
      <c r="H5796" s="455" t="s">
        <v>4340</v>
      </c>
      <c r="I5796" s="136">
        <v>10</v>
      </c>
      <c r="J5796" s="147" t="s">
        <v>33</v>
      </c>
      <c r="K5796" s="175">
        <v>2500000</v>
      </c>
      <c r="L5796" s="176" t="s">
        <v>3244</v>
      </c>
      <c r="M5796" s="144" t="s">
        <v>805</v>
      </c>
      <c r="N5796" s="139" t="s">
        <v>8540</v>
      </c>
      <c r="O5796" s="146" t="s">
        <v>901</v>
      </c>
      <c r="P5796" s="146" t="s">
        <v>901</v>
      </c>
      <c r="Q5796" s="146" t="s">
        <v>497</v>
      </c>
    </row>
    <row r="5797" spans="1:17" ht="51" x14ac:dyDescent="0.2">
      <c r="A5797" s="136" t="s">
        <v>8538</v>
      </c>
      <c r="B5797" s="136" t="s">
        <v>8538</v>
      </c>
      <c r="C5797" s="146" t="s">
        <v>772</v>
      </c>
      <c r="D5797" s="137" t="s">
        <v>8371</v>
      </c>
      <c r="E5797" s="145" t="s">
        <v>834</v>
      </c>
      <c r="F5797" s="181" t="s">
        <v>8441</v>
      </c>
      <c r="G5797" s="146">
        <v>52141526</v>
      </c>
      <c r="H5797" s="455" t="s">
        <v>8622</v>
      </c>
      <c r="I5797" s="136">
        <v>10</v>
      </c>
      <c r="J5797" s="147" t="s">
        <v>33</v>
      </c>
      <c r="K5797" s="175">
        <v>10000000</v>
      </c>
      <c r="L5797" s="176" t="s">
        <v>3244</v>
      </c>
      <c r="M5797" s="144" t="s">
        <v>805</v>
      </c>
      <c r="N5797" s="139" t="s">
        <v>8540</v>
      </c>
      <c r="O5797" s="146" t="s">
        <v>1239</v>
      </c>
      <c r="P5797" s="146" t="s">
        <v>1239</v>
      </c>
      <c r="Q5797" s="146" t="s">
        <v>497</v>
      </c>
    </row>
    <row r="5798" spans="1:17" ht="76.5" x14ac:dyDescent="0.2">
      <c r="A5798" s="136" t="s">
        <v>8538</v>
      </c>
      <c r="B5798" s="136" t="s">
        <v>8538</v>
      </c>
      <c r="C5798" s="146" t="s">
        <v>772</v>
      </c>
      <c r="D5798" s="144" t="s">
        <v>8513</v>
      </c>
      <c r="E5798" s="145" t="s">
        <v>842</v>
      </c>
      <c r="F5798" s="181" t="s">
        <v>8623</v>
      </c>
      <c r="G5798" s="146">
        <v>72101507</v>
      </c>
      <c r="H5798" s="455" t="s">
        <v>8624</v>
      </c>
      <c r="I5798" s="136">
        <v>10</v>
      </c>
      <c r="J5798" s="147" t="s">
        <v>33</v>
      </c>
      <c r="K5798" s="175">
        <v>740000000</v>
      </c>
      <c r="L5798" s="176" t="s">
        <v>3244</v>
      </c>
      <c r="M5798" s="144" t="s">
        <v>765</v>
      </c>
      <c r="N5798" s="139" t="s">
        <v>8540</v>
      </c>
      <c r="O5798" s="146" t="s">
        <v>35</v>
      </c>
      <c r="P5798" s="146" t="s">
        <v>35</v>
      </c>
      <c r="Q5798" s="186" t="s">
        <v>3942</v>
      </c>
    </row>
    <row r="5799" spans="1:17" ht="76.5" x14ac:dyDescent="0.2">
      <c r="A5799" s="136" t="s">
        <v>8538</v>
      </c>
      <c r="B5799" s="136" t="s">
        <v>8538</v>
      </c>
      <c r="C5799" s="146" t="s">
        <v>772</v>
      </c>
      <c r="D5799" s="144" t="s">
        <v>8513</v>
      </c>
      <c r="E5799" s="145" t="s">
        <v>8625</v>
      </c>
      <c r="F5799" s="181" t="s">
        <v>8623</v>
      </c>
      <c r="G5799" s="146">
        <v>72101507</v>
      </c>
      <c r="H5799" s="455" t="s">
        <v>8626</v>
      </c>
      <c r="I5799" s="136">
        <v>10</v>
      </c>
      <c r="J5799" s="147" t="s">
        <v>33</v>
      </c>
      <c r="K5799" s="175">
        <v>360000000</v>
      </c>
      <c r="L5799" s="176" t="s">
        <v>3244</v>
      </c>
      <c r="M5799" s="144" t="s">
        <v>765</v>
      </c>
      <c r="N5799" s="139" t="s">
        <v>8540</v>
      </c>
      <c r="O5799" s="146" t="s">
        <v>35</v>
      </c>
      <c r="P5799" s="146" t="s">
        <v>35</v>
      </c>
      <c r="Q5799" s="186" t="s">
        <v>3942</v>
      </c>
    </row>
    <row r="5800" spans="1:17" ht="76.5" x14ac:dyDescent="0.2">
      <c r="A5800" s="136" t="s">
        <v>8538</v>
      </c>
      <c r="B5800" s="136" t="s">
        <v>8538</v>
      </c>
      <c r="C5800" s="146" t="s">
        <v>772</v>
      </c>
      <c r="D5800" s="144" t="s">
        <v>8513</v>
      </c>
      <c r="E5800" s="145" t="s">
        <v>8627</v>
      </c>
      <c r="F5800" s="181" t="s">
        <v>8623</v>
      </c>
      <c r="G5800" s="146">
        <v>72101507</v>
      </c>
      <c r="H5800" s="455" t="s">
        <v>8628</v>
      </c>
      <c r="I5800" s="136">
        <v>10</v>
      </c>
      <c r="J5800" s="147" t="s">
        <v>33</v>
      </c>
      <c r="K5800" s="175">
        <v>450000000</v>
      </c>
      <c r="L5800" s="176" t="s">
        <v>3244</v>
      </c>
      <c r="M5800" s="144" t="s">
        <v>765</v>
      </c>
      <c r="N5800" s="139" t="s">
        <v>8540</v>
      </c>
      <c r="O5800" s="146" t="s">
        <v>35</v>
      </c>
      <c r="P5800" s="146" t="s">
        <v>35</v>
      </c>
      <c r="Q5800" s="186" t="s">
        <v>3942</v>
      </c>
    </row>
    <row r="5801" spans="1:17" ht="76.5" x14ac:dyDescent="0.2">
      <c r="A5801" s="136" t="s">
        <v>8538</v>
      </c>
      <c r="B5801" s="136" t="s">
        <v>8538</v>
      </c>
      <c r="C5801" s="146" t="s">
        <v>772</v>
      </c>
      <c r="D5801" s="144" t="s">
        <v>8513</v>
      </c>
      <c r="E5801" s="145" t="s">
        <v>8629</v>
      </c>
      <c r="F5801" s="181" t="s">
        <v>8623</v>
      </c>
      <c r="G5801" s="146">
        <v>72101507</v>
      </c>
      <c r="H5801" s="455" t="s">
        <v>8630</v>
      </c>
      <c r="I5801" s="136">
        <v>10</v>
      </c>
      <c r="J5801" s="147" t="s">
        <v>33</v>
      </c>
      <c r="K5801" s="175">
        <v>350000000</v>
      </c>
      <c r="L5801" s="176" t="s">
        <v>3244</v>
      </c>
      <c r="M5801" s="144" t="s">
        <v>765</v>
      </c>
      <c r="N5801" s="139" t="s">
        <v>8540</v>
      </c>
      <c r="O5801" s="146" t="s">
        <v>35</v>
      </c>
      <c r="P5801" s="146" t="s">
        <v>35</v>
      </c>
      <c r="Q5801" s="186" t="s">
        <v>3942</v>
      </c>
    </row>
    <row r="5802" spans="1:17" ht="51" x14ac:dyDescent="0.2">
      <c r="A5802" s="136" t="s">
        <v>8538</v>
      </c>
      <c r="B5802" s="136" t="s">
        <v>8538</v>
      </c>
      <c r="C5802" s="146" t="s">
        <v>772</v>
      </c>
      <c r="D5802" s="164" t="s">
        <v>8450</v>
      </c>
      <c r="E5802" s="145" t="s">
        <v>848</v>
      </c>
      <c r="F5802" s="181" t="s">
        <v>3945</v>
      </c>
      <c r="G5802" s="146">
        <v>90111503</v>
      </c>
      <c r="H5802" s="455" t="s">
        <v>8631</v>
      </c>
      <c r="I5802" s="136">
        <v>10</v>
      </c>
      <c r="J5802" s="147" t="s">
        <v>33</v>
      </c>
      <c r="K5802" s="175">
        <v>300000000</v>
      </c>
      <c r="L5802" s="176" t="s">
        <v>3244</v>
      </c>
      <c r="M5802" s="144" t="s">
        <v>765</v>
      </c>
      <c r="N5802" s="139" t="s">
        <v>8540</v>
      </c>
      <c r="O5802" s="146" t="s">
        <v>67</v>
      </c>
      <c r="P5802" s="146" t="s">
        <v>67</v>
      </c>
      <c r="Q5802" s="186" t="s">
        <v>3942</v>
      </c>
    </row>
    <row r="5803" spans="1:17" ht="51" x14ac:dyDescent="0.2">
      <c r="A5803" s="136" t="s">
        <v>8538</v>
      </c>
      <c r="B5803" s="136" t="s">
        <v>8538</v>
      </c>
      <c r="C5803" s="146" t="s">
        <v>772</v>
      </c>
      <c r="D5803" s="144" t="s">
        <v>8452</v>
      </c>
      <c r="E5803" s="145" t="s">
        <v>848</v>
      </c>
      <c r="F5803" s="181" t="s">
        <v>3945</v>
      </c>
      <c r="G5803" s="146">
        <v>90111503</v>
      </c>
      <c r="H5803" s="455" t="s">
        <v>8632</v>
      </c>
      <c r="I5803" s="136">
        <v>10</v>
      </c>
      <c r="J5803" s="147" t="s">
        <v>33</v>
      </c>
      <c r="K5803" s="175">
        <v>300000000</v>
      </c>
      <c r="L5803" s="176" t="s">
        <v>3244</v>
      </c>
      <c r="M5803" s="144" t="s">
        <v>765</v>
      </c>
      <c r="N5803" s="139" t="s">
        <v>8540</v>
      </c>
      <c r="O5803" s="146" t="s">
        <v>67</v>
      </c>
      <c r="P5803" s="146" t="s">
        <v>67</v>
      </c>
      <c r="Q5803" s="186" t="s">
        <v>3942</v>
      </c>
    </row>
    <row r="5804" spans="1:17" ht="51" x14ac:dyDescent="0.2">
      <c r="A5804" s="136" t="s">
        <v>8538</v>
      </c>
      <c r="B5804" s="136" t="s">
        <v>8538</v>
      </c>
      <c r="C5804" s="146" t="s">
        <v>853</v>
      </c>
      <c r="D5804" s="144" t="s">
        <v>3957</v>
      </c>
      <c r="E5804" s="145" t="s">
        <v>855</v>
      </c>
      <c r="F5804" s="181" t="s">
        <v>360</v>
      </c>
      <c r="G5804" s="146">
        <v>78102203</v>
      </c>
      <c r="H5804" s="455" t="s">
        <v>8633</v>
      </c>
      <c r="I5804" s="136">
        <v>10</v>
      </c>
      <c r="J5804" s="147" t="s">
        <v>230</v>
      </c>
      <c r="K5804" s="175">
        <v>7500000</v>
      </c>
      <c r="L5804" s="176" t="s">
        <v>3244</v>
      </c>
      <c r="M5804" s="144" t="s">
        <v>765</v>
      </c>
      <c r="N5804" s="139" t="s">
        <v>8540</v>
      </c>
      <c r="O5804" s="146" t="s">
        <v>127</v>
      </c>
      <c r="P5804" s="146" t="s">
        <v>127</v>
      </c>
      <c r="Q5804" s="146" t="s">
        <v>1001</v>
      </c>
    </row>
    <row r="5805" spans="1:17" ht="51" x14ac:dyDescent="0.2">
      <c r="A5805" s="136" t="s">
        <v>8538</v>
      </c>
      <c r="B5805" s="136" t="s">
        <v>8538</v>
      </c>
      <c r="C5805" s="146" t="s">
        <v>853</v>
      </c>
      <c r="D5805" s="144" t="s">
        <v>3957</v>
      </c>
      <c r="E5805" s="145" t="s">
        <v>855</v>
      </c>
      <c r="F5805" s="181" t="s">
        <v>360</v>
      </c>
      <c r="G5805" s="146">
        <v>78102203</v>
      </c>
      <c r="H5805" s="455" t="s">
        <v>8634</v>
      </c>
      <c r="I5805" s="136">
        <v>10</v>
      </c>
      <c r="J5805" s="147" t="s">
        <v>33</v>
      </c>
      <c r="K5805" s="175">
        <v>3600000</v>
      </c>
      <c r="L5805" s="176" t="s">
        <v>3244</v>
      </c>
      <c r="M5805" s="144" t="s">
        <v>765</v>
      </c>
      <c r="N5805" s="139" t="s">
        <v>8540</v>
      </c>
      <c r="O5805" s="146" t="s">
        <v>80</v>
      </c>
      <c r="P5805" s="146" t="s">
        <v>80</v>
      </c>
      <c r="Q5805" s="146" t="s">
        <v>1001</v>
      </c>
    </row>
    <row r="5806" spans="1:17" ht="51" x14ac:dyDescent="0.2">
      <c r="A5806" s="136" t="s">
        <v>8538</v>
      </c>
      <c r="B5806" s="136" t="s">
        <v>8538</v>
      </c>
      <c r="C5806" s="146" t="s">
        <v>853</v>
      </c>
      <c r="D5806" s="144" t="s">
        <v>3957</v>
      </c>
      <c r="E5806" s="145" t="s">
        <v>855</v>
      </c>
      <c r="F5806" s="181" t="s">
        <v>360</v>
      </c>
      <c r="G5806" s="146">
        <v>78102203</v>
      </c>
      <c r="H5806" s="455" t="s">
        <v>8635</v>
      </c>
      <c r="I5806" s="136">
        <v>10</v>
      </c>
      <c r="J5806" s="147" t="s">
        <v>33</v>
      </c>
      <c r="K5806" s="175">
        <v>900000</v>
      </c>
      <c r="L5806" s="176" t="s">
        <v>3244</v>
      </c>
      <c r="M5806" s="144" t="s">
        <v>765</v>
      </c>
      <c r="N5806" s="139" t="s">
        <v>8540</v>
      </c>
      <c r="O5806" s="146" t="s">
        <v>366</v>
      </c>
      <c r="P5806" s="146" t="s">
        <v>366</v>
      </c>
      <c r="Q5806" s="146" t="s">
        <v>1001</v>
      </c>
    </row>
    <row r="5807" spans="1:17" ht="51" x14ac:dyDescent="0.2">
      <c r="A5807" s="136" t="s">
        <v>8538</v>
      </c>
      <c r="B5807" s="136" t="s">
        <v>8538</v>
      </c>
      <c r="C5807" s="146" t="s">
        <v>772</v>
      </c>
      <c r="D5807" s="144" t="s">
        <v>8636</v>
      </c>
      <c r="E5807" s="145" t="s">
        <v>858</v>
      </c>
      <c r="F5807" s="181" t="s">
        <v>363</v>
      </c>
      <c r="G5807" s="146">
        <v>83101804</v>
      </c>
      <c r="H5807" s="455" t="s">
        <v>8637</v>
      </c>
      <c r="I5807" s="136">
        <v>10</v>
      </c>
      <c r="J5807" s="147" t="s">
        <v>33</v>
      </c>
      <c r="K5807" s="175">
        <v>1377000000</v>
      </c>
      <c r="L5807" s="176" t="s">
        <v>3244</v>
      </c>
      <c r="M5807" s="144" t="s">
        <v>765</v>
      </c>
      <c r="N5807" s="139" t="s">
        <v>8540</v>
      </c>
      <c r="O5807" s="146" t="s">
        <v>127</v>
      </c>
      <c r="P5807" s="146" t="s">
        <v>127</v>
      </c>
      <c r="Q5807" s="146" t="s">
        <v>8638</v>
      </c>
    </row>
    <row r="5808" spans="1:17" ht="51" x14ac:dyDescent="0.2">
      <c r="A5808" s="136" t="s">
        <v>8538</v>
      </c>
      <c r="B5808" s="136" t="s">
        <v>8538</v>
      </c>
      <c r="C5808" s="146" t="s">
        <v>772</v>
      </c>
      <c r="D5808" s="144" t="s">
        <v>8636</v>
      </c>
      <c r="E5808" s="145" t="s">
        <v>858</v>
      </c>
      <c r="F5808" s="181" t="s">
        <v>363</v>
      </c>
      <c r="G5808" s="146">
        <v>83101501</v>
      </c>
      <c r="H5808" s="455" t="s">
        <v>8639</v>
      </c>
      <c r="I5808" s="136">
        <v>10</v>
      </c>
      <c r="J5808" s="147" t="s">
        <v>33</v>
      </c>
      <c r="K5808" s="175">
        <v>100000000</v>
      </c>
      <c r="L5808" s="176" t="s">
        <v>3244</v>
      </c>
      <c r="M5808" s="144" t="s">
        <v>765</v>
      </c>
      <c r="N5808" s="139" t="s">
        <v>8540</v>
      </c>
      <c r="O5808" s="146" t="s">
        <v>127</v>
      </c>
      <c r="P5808" s="146" t="s">
        <v>127</v>
      </c>
      <c r="Q5808" s="146" t="s">
        <v>8638</v>
      </c>
    </row>
    <row r="5809" spans="1:17" ht="51" x14ac:dyDescent="0.2">
      <c r="A5809" s="136" t="s">
        <v>8538</v>
      </c>
      <c r="B5809" s="136" t="s">
        <v>8538</v>
      </c>
      <c r="C5809" s="146" t="s">
        <v>3577</v>
      </c>
      <c r="D5809" s="144" t="s">
        <v>8640</v>
      </c>
      <c r="E5809" s="145" t="s">
        <v>862</v>
      </c>
      <c r="F5809" s="181" t="s">
        <v>368</v>
      </c>
      <c r="G5809" s="146">
        <v>84131512</v>
      </c>
      <c r="H5809" s="455" t="s">
        <v>8641</v>
      </c>
      <c r="I5809" s="136">
        <v>10</v>
      </c>
      <c r="J5809" s="147" t="s">
        <v>33</v>
      </c>
      <c r="K5809" s="175">
        <v>200000000</v>
      </c>
      <c r="L5809" s="176" t="s">
        <v>3244</v>
      </c>
      <c r="M5809" s="144" t="s">
        <v>805</v>
      </c>
      <c r="N5809" s="139" t="s">
        <v>8540</v>
      </c>
      <c r="O5809" s="146" t="s">
        <v>80</v>
      </c>
      <c r="P5809" s="146" t="s">
        <v>80</v>
      </c>
      <c r="Q5809" s="146" t="s">
        <v>662</v>
      </c>
    </row>
    <row r="5810" spans="1:17" ht="37.5" customHeight="1" x14ac:dyDescent="0.2">
      <c r="A5810" s="136" t="s">
        <v>8538</v>
      </c>
      <c r="B5810" s="136" t="s">
        <v>8538</v>
      </c>
      <c r="C5810" s="146" t="s">
        <v>3577</v>
      </c>
      <c r="D5810" s="144" t="s">
        <v>8640</v>
      </c>
      <c r="E5810" s="145" t="s">
        <v>862</v>
      </c>
      <c r="F5810" s="181" t="s">
        <v>368</v>
      </c>
      <c r="G5810" s="146">
        <v>84131503</v>
      </c>
      <c r="H5810" s="455" t="s">
        <v>8642</v>
      </c>
      <c r="I5810" s="136">
        <v>10</v>
      </c>
      <c r="J5810" s="147" t="s">
        <v>230</v>
      </c>
      <c r="K5810" s="175">
        <v>150000000</v>
      </c>
      <c r="L5810" s="176" t="s">
        <v>3244</v>
      </c>
      <c r="M5810" s="144" t="s">
        <v>805</v>
      </c>
      <c r="N5810" s="139" t="s">
        <v>8540</v>
      </c>
      <c r="O5810" s="146" t="s">
        <v>127</v>
      </c>
      <c r="P5810" s="146" t="s">
        <v>127</v>
      </c>
      <c r="Q5810" s="146" t="s">
        <v>662</v>
      </c>
    </row>
    <row r="5811" spans="1:17" ht="37.5" customHeight="1" x14ac:dyDescent="0.2">
      <c r="A5811" s="136" t="s">
        <v>8538</v>
      </c>
      <c r="B5811" s="136" t="s">
        <v>8538</v>
      </c>
      <c r="C5811" s="146" t="s">
        <v>3577</v>
      </c>
      <c r="D5811" s="144" t="s">
        <v>8640</v>
      </c>
      <c r="E5811" s="145" t="s">
        <v>862</v>
      </c>
      <c r="F5811" s="181" t="s">
        <v>368</v>
      </c>
      <c r="G5811" s="146">
        <v>84131503</v>
      </c>
      <c r="H5811" s="455" t="s">
        <v>8643</v>
      </c>
      <c r="I5811" s="136">
        <v>10</v>
      </c>
      <c r="J5811" s="147" t="s">
        <v>33</v>
      </c>
      <c r="K5811" s="175">
        <v>189520000</v>
      </c>
      <c r="L5811" s="176" t="s">
        <v>3244</v>
      </c>
      <c r="M5811" s="144" t="s">
        <v>805</v>
      </c>
      <c r="N5811" s="139" t="s">
        <v>8540</v>
      </c>
      <c r="O5811" s="146" t="s">
        <v>80</v>
      </c>
      <c r="P5811" s="146" t="s">
        <v>80</v>
      </c>
      <c r="Q5811" s="146" t="s">
        <v>662</v>
      </c>
    </row>
    <row r="5812" spans="1:17" ht="51" x14ac:dyDescent="0.2">
      <c r="A5812" s="136" t="s">
        <v>8538</v>
      </c>
      <c r="B5812" s="136" t="s">
        <v>8538</v>
      </c>
      <c r="C5812" s="146" t="s">
        <v>3577</v>
      </c>
      <c r="D5812" s="144" t="s">
        <v>8640</v>
      </c>
      <c r="E5812" s="145" t="s">
        <v>862</v>
      </c>
      <c r="F5812" s="181" t="s">
        <v>368</v>
      </c>
      <c r="G5812" s="146">
        <v>84131503</v>
      </c>
      <c r="H5812" s="455" t="s">
        <v>8644</v>
      </c>
      <c r="I5812" s="174">
        <v>10</v>
      </c>
      <c r="J5812" s="147" t="s">
        <v>33</v>
      </c>
      <c r="K5812" s="175">
        <v>35000000</v>
      </c>
      <c r="L5812" s="176" t="s">
        <v>3244</v>
      </c>
      <c r="M5812" s="144" t="s">
        <v>805</v>
      </c>
      <c r="N5812" s="139" t="s">
        <v>8540</v>
      </c>
      <c r="O5812" s="146" t="s">
        <v>366</v>
      </c>
      <c r="P5812" s="146" t="s">
        <v>366</v>
      </c>
      <c r="Q5812" s="146" t="s">
        <v>662</v>
      </c>
    </row>
    <row r="5813" spans="1:17" ht="41.25" customHeight="1" x14ac:dyDescent="0.2">
      <c r="A5813" s="136" t="s">
        <v>8538</v>
      </c>
      <c r="B5813" s="136" t="s">
        <v>8538</v>
      </c>
      <c r="C5813" s="146" t="s">
        <v>772</v>
      </c>
      <c r="D5813" s="137" t="s">
        <v>8371</v>
      </c>
      <c r="E5813" s="145" t="s">
        <v>865</v>
      </c>
      <c r="F5813" s="181" t="s">
        <v>445</v>
      </c>
      <c r="G5813" s="146">
        <v>80131502</v>
      </c>
      <c r="H5813" s="455" t="s">
        <v>8645</v>
      </c>
      <c r="I5813" s="174">
        <v>10</v>
      </c>
      <c r="J5813" s="147" t="s">
        <v>230</v>
      </c>
      <c r="K5813" s="175">
        <v>6500000</v>
      </c>
      <c r="L5813" s="176" t="s">
        <v>3244</v>
      </c>
      <c r="M5813" s="144" t="s">
        <v>765</v>
      </c>
      <c r="N5813" s="139" t="s">
        <v>8540</v>
      </c>
      <c r="O5813" s="146" t="s">
        <v>127</v>
      </c>
      <c r="P5813" s="146" t="s">
        <v>127</v>
      </c>
      <c r="Q5813" s="146" t="s">
        <v>1001</v>
      </c>
    </row>
    <row r="5814" spans="1:17" ht="43.5" customHeight="1" x14ac:dyDescent="0.2">
      <c r="A5814" s="136" t="s">
        <v>8538</v>
      </c>
      <c r="B5814" s="136" t="s">
        <v>8538</v>
      </c>
      <c r="C5814" s="146" t="s">
        <v>772</v>
      </c>
      <c r="D5814" s="137" t="s">
        <v>8371</v>
      </c>
      <c r="E5814" s="145" t="s">
        <v>865</v>
      </c>
      <c r="F5814" s="181" t="s">
        <v>445</v>
      </c>
      <c r="G5814" s="146">
        <v>80131502</v>
      </c>
      <c r="H5814" s="455" t="s">
        <v>8646</v>
      </c>
      <c r="I5814" s="174">
        <v>10</v>
      </c>
      <c r="J5814" s="147" t="s">
        <v>33</v>
      </c>
      <c r="K5814" s="175">
        <v>5500000</v>
      </c>
      <c r="L5814" s="176" t="s">
        <v>3244</v>
      </c>
      <c r="M5814" s="144" t="s">
        <v>765</v>
      </c>
      <c r="N5814" s="139" t="s">
        <v>8540</v>
      </c>
      <c r="O5814" s="146" t="s">
        <v>80</v>
      </c>
      <c r="P5814" s="146" t="s">
        <v>80</v>
      </c>
      <c r="Q5814" s="146" t="s">
        <v>1001</v>
      </c>
    </row>
    <row r="5815" spans="1:17" ht="31.5" customHeight="1" x14ac:dyDescent="0.2">
      <c r="A5815" s="136" t="s">
        <v>8538</v>
      </c>
      <c r="B5815" s="136" t="s">
        <v>8538</v>
      </c>
      <c r="C5815" s="146" t="s">
        <v>772</v>
      </c>
      <c r="D5815" s="137" t="s">
        <v>8371</v>
      </c>
      <c r="E5815" s="145" t="s">
        <v>865</v>
      </c>
      <c r="F5815" s="181" t="s">
        <v>445</v>
      </c>
      <c r="G5815" s="146">
        <v>80131502</v>
      </c>
      <c r="H5815" s="455" t="s">
        <v>8647</v>
      </c>
      <c r="I5815" s="174">
        <v>10</v>
      </c>
      <c r="J5815" s="147" t="s">
        <v>33</v>
      </c>
      <c r="K5815" s="175">
        <v>1200000</v>
      </c>
      <c r="L5815" s="176" t="s">
        <v>3244</v>
      </c>
      <c r="M5815" s="144" t="s">
        <v>765</v>
      </c>
      <c r="N5815" s="139" t="s">
        <v>8540</v>
      </c>
      <c r="O5815" s="146" t="s">
        <v>366</v>
      </c>
      <c r="P5815" s="146" t="s">
        <v>366</v>
      </c>
      <c r="Q5815" s="146" t="s">
        <v>1001</v>
      </c>
    </row>
    <row r="5816" spans="1:17" ht="56.25" customHeight="1" x14ac:dyDescent="0.2">
      <c r="A5816" s="136" t="s">
        <v>8538</v>
      </c>
      <c r="B5816" s="136" t="s">
        <v>8538</v>
      </c>
      <c r="C5816" s="146" t="s">
        <v>772</v>
      </c>
      <c r="D5816" s="144" t="s">
        <v>8648</v>
      </c>
      <c r="E5816" s="145" t="s">
        <v>865</v>
      </c>
      <c r="F5816" s="181" t="s">
        <v>445</v>
      </c>
      <c r="G5816" s="146">
        <v>80131502</v>
      </c>
      <c r="H5816" s="455" t="s">
        <v>8649</v>
      </c>
      <c r="I5816" s="174">
        <v>10</v>
      </c>
      <c r="J5816" s="147" t="s">
        <v>230</v>
      </c>
      <c r="K5816" s="175">
        <v>11400000</v>
      </c>
      <c r="L5816" s="176" t="s">
        <v>3244</v>
      </c>
      <c r="M5816" s="144" t="s">
        <v>765</v>
      </c>
      <c r="N5816" s="139" t="s">
        <v>8540</v>
      </c>
      <c r="O5816" s="146" t="s">
        <v>127</v>
      </c>
      <c r="P5816" s="146" t="s">
        <v>127</v>
      </c>
      <c r="Q5816" s="146" t="s">
        <v>1001</v>
      </c>
    </row>
    <row r="5817" spans="1:17" ht="54.75" customHeight="1" x14ac:dyDescent="0.2">
      <c r="A5817" s="136" t="s">
        <v>8538</v>
      </c>
      <c r="B5817" s="136" t="s">
        <v>8538</v>
      </c>
      <c r="C5817" s="146" t="s">
        <v>772</v>
      </c>
      <c r="D5817" s="144" t="s">
        <v>8648</v>
      </c>
      <c r="E5817" s="145" t="s">
        <v>865</v>
      </c>
      <c r="F5817" s="181" t="s">
        <v>445</v>
      </c>
      <c r="G5817" s="146">
        <v>80131502</v>
      </c>
      <c r="H5817" s="455" t="s">
        <v>8650</v>
      </c>
      <c r="I5817" s="174">
        <v>10</v>
      </c>
      <c r="J5817" s="147" t="s">
        <v>33</v>
      </c>
      <c r="K5817" s="175">
        <v>11700000</v>
      </c>
      <c r="L5817" s="176" t="s">
        <v>3244</v>
      </c>
      <c r="M5817" s="144" t="s">
        <v>765</v>
      </c>
      <c r="N5817" s="139" t="s">
        <v>8540</v>
      </c>
      <c r="O5817" s="146" t="s">
        <v>80</v>
      </c>
      <c r="P5817" s="146" t="s">
        <v>80</v>
      </c>
      <c r="Q5817" s="146" t="s">
        <v>1001</v>
      </c>
    </row>
    <row r="5818" spans="1:17" ht="57.75" customHeight="1" x14ac:dyDescent="0.2">
      <c r="A5818" s="136" t="s">
        <v>8538</v>
      </c>
      <c r="B5818" s="136" t="s">
        <v>8538</v>
      </c>
      <c r="C5818" s="146" t="s">
        <v>772</v>
      </c>
      <c r="D5818" s="144" t="s">
        <v>8648</v>
      </c>
      <c r="E5818" s="145" t="s">
        <v>865</v>
      </c>
      <c r="F5818" s="181" t="s">
        <v>445</v>
      </c>
      <c r="G5818" s="146">
        <v>80131502</v>
      </c>
      <c r="H5818" s="455" t="s">
        <v>8651</v>
      </c>
      <c r="I5818" s="174">
        <v>10</v>
      </c>
      <c r="J5818" s="147" t="s">
        <v>33</v>
      </c>
      <c r="K5818" s="175">
        <v>1900000</v>
      </c>
      <c r="L5818" s="176" t="s">
        <v>3244</v>
      </c>
      <c r="M5818" s="144" t="s">
        <v>765</v>
      </c>
      <c r="N5818" s="139" t="s">
        <v>8540</v>
      </c>
      <c r="O5818" s="146" t="s">
        <v>366</v>
      </c>
      <c r="P5818" s="146" t="s">
        <v>366</v>
      </c>
      <c r="Q5818" s="146" t="s">
        <v>1001</v>
      </c>
    </row>
    <row r="5819" spans="1:17" ht="43.5" customHeight="1" x14ac:dyDescent="0.2">
      <c r="A5819" s="136" t="s">
        <v>8538</v>
      </c>
      <c r="B5819" s="136" t="s">
        <v>8538</v>
      </c>
      <c r="C5819" s="146" t="s">
        <v>8652</v>
      </c>
      <c r="D5819" s="144" t="s">
        <v>8653</v>
      </c>
      <c r="E5819" s="145" t="s">
        <v>1241</v>
      </c>
      <c r="F5819" s="181" t="s">
        <v>8654</v>
      </c>
      <c r="G5819" s="146">
        <v>92101803</v>
      </c>
      <c r="H5819" s="455" t="s">
        <v>8655</v>
      </c>
      <c r="I5819" s="174">
        <v>10</v>
      </c>
      <c r="J5819" s="147"/>
      <c r="K5819" s="175">
        <v>14000000</v>
      </c>
      <c r="L5819" s="176" t="s">
        <v>3244</v>
      </c>
      <c r="M5819" s="144" t="s">
        <v>765</v>
      </c>
      <c r="N5819" s="139" t="s">
        <v>8540</v>
      </c>
      <c r="O5819" s="146" t="s">
        <v>68</v>
      </c>
      <c r="P5819" s="146" t="s">
        <v>68</v>
      </c>
      <c r="Q5819" s="146" t="s">
        <v>497</v>
      </c>
    </row>
    <row r="5820" spans="1:17" ht="41.25" customHeight="1" x14ac:dyDescent="0.2">
      <c r="A5820" s="136" t="s">
        <v>8538</v>
      </c>
      <c r="B5820" s="136" t="s">
        <v>8538</v>
      </c>
      <c r="C5820" s="146" t="s">
        <v>2956</v>
      </c>
      <c r="D5820" s="144" t="s">
        <v>8391</v>
      </c>
      <c r="E5820" s="145" t="s">
        <v>874</v>
      </c>
      <c r="F5820" s="181" t="s">
        <v>371</v>
      </c>
      <c r="G5820" s="146">
        <v>76111500</v>
      </c>
      <c r="H5820" s="455" t="s">
        <v>8656</v>
      </c>
      <c r="I5820" s="174">
        <v>10</v>
      </c>
      <c r="J5820" s="147" t="s">
        <v>230</v>
      </c>
      <c r="K5820" s="175">
        <v>112000000</v>
      </c>
      <c r="L5820" s="176" t="s">
        <v>3244</v>
      </c>
      <c r="M5820" s="144" t="s">
        <v>765</v>
      </c>
      <c r="N5820" s="139" t="s">
        <v>8540</v>
      </c>
      <c r="O5820" s="146" t="s">
        <v>127</v>
      </c>
      <c r="P5820" s="146" t="s">
        <v>127</v>
      </c>
      <c r="Q5820" s="146" t="s">
        <v>662</v>
      </c>
    </row>
    <row r="5821" spans="1:17" ht="51" x14ac:dyDescent="0.2">
      <c r="A5821" s="136" t="s">
        <v>8538</v>
      </c>
      <c r="B5821" s="136" t="s">
        <v>8538</v>
      </c>
      <c r="C5821" s="146" t="s">
        <v>2956</v>
      </c>
      <c r="D5821" s="144" t="s">
        <v>8391</v>
      </c>
      <c r="E5821" s="145" t="s">
        <v>874</v>
      </c>
      <c r="F5821" s="181" t="s">
        <v>371</v>
      </c>
      <c r="G5821" s="146">
        <v>76111500</v>
      </c>
      <c r="H5821" s="455" t="s">
        <v>8657</v>
      </c>
      <c r="I5821" s="174">
        <v>10</v>
      </c>
      <c r="J5821" s="147" t="s">
        <v>33</v>
      </c>
      <c r="K5821" s="175">
        <v>66000000</v>
      </c>
      <c r="L5821" s="176" t="s">
        <v>3244</v>
      </c>
      <c r="M5821" s="144" t="s">
        <v>765</v>
      </c>
      <c r="N5821" s="139" t="s">
        <v>8540</v>
      </c>
      <c r="O5821" s="146" t="s">
        <v>80</v>
      </c>
      <c r="P5821" s="146" t="s">
        <v>80</v>
      </c>
      <c r="Q5821" s="146" t="s">
        <v>662</v>
      </c>
    </row>
    <row r="5822" spans="1:17" ht="51" x14ac:dyDescent="0.2">
      <c r="A5822" s="136" t="s">
        <v>8538</v>
      </c>
      <c r="B5822" s="136" t="s">
        <v>8538</v>
      </c>
      <c r="C5822" s="146" t="s">
        <v>2956</v>
      </c>
      <c r="D5822" s="144" t="s">
        <v>8391</v>
      </c>
      <c r="E5822" s="145" t="s">
        <v>874</v>
      </c>
      <c r="F5822" s="181" t="s">
        <v>371</v>
      </c>
      <c r="G5822" s="146">
        <v>76111500</v>
      </c>
      <c r="H5822" s="455" t="s">
        <v>8658</v>
      </c>
      <c r="I5822" s="174">
        <v>10</v>
      </c>
      <c r="J5822" s="147" t="s">
        <v>33</v>
      </c>
      <c r="K5822" s="175">
        <v>17000000</v>
      </c>
      <c r="L5822" s="176" t="s">
        <v>3244</v>
      </c>
      <c r="M5822" s="144" t="s">
        <v>765</v>
      </c>
      <c r="N5822" s="139" t="s">
        <v>8540</v>
      </c>
      <c r="O5822" s="146" t="s">
        <v>366</v>
      </c>
      <c r="P5822" s="146" t="s">
        <v>366</v>
      </c>
      <c r="Q5822" s="146" t="s">
        <v>662</v>
      </c>
    </row>
    <row r="5823" spans="1:17" ht="51" x14ac:dyDescent="0.2">
      <c r="A5823" s="136" t="s">
        <v>8538</v>
      </c>
      <c r="B5823" s="136" t="s">
        <v>8538</v>
      </c>
      <c r="C5823" s="146" t="s">
        <v>2956</v>
      </c>
      <c r="D5823" s="144" t="s">
        <v>8391</v>
      </c>
      <c r="E5823" s="145" t="s">
        <v>874</v>
      </c>
      <c r="F5823" s="181" t="s">
        <v>371</v>
      </c>
      <c r="G5823" s="146">
        <v>72102103</v>
      </c>
      <c r="H5823" s="455" t="s">
        <v>8659</v>
      </c>
      <c r="I5823" s="174">
        <v>10</v>
      </c>
      <c r="J5823" s="147" t="s">
        <v>33</v>
      </c>
      <c r="K5823" s="175">
        <v>17560000</v>
      </c>
      <c r="L5823" s="176" t="s">
        <v>3244</v>
      </c>
      <c r="M5823" s="144" t="s">
        <v>765</v>
      </c>
      <c r="N5823" s="139" t="s">
        <v>8540</v>
      </c>
      <c r="O5823" s="146" t="s">
        <v>901</v>
      </c>
      <c r="P5823" s="146" t="s">
        <v>901</v>
      </c>
      <c r="Q5823" s="146" t="s">
        <v>497</v>
      </c>
    </row>
    <row r="5824" spans="1:17" ht="51" x14ac:dyDescent="0.2">
      <c r="A5824" s="136" t="s">
        <v>8538</v>
      </c>
      <c r="B5824" s="136" t="s">
        <v>8538</v>
      </c>
      <c r="C5824" s="146" t="s">
        <v>50</v>
      </c>
      <c r="D5824" s="164" t="s">
        <v>8377</v>
      </c>
      <c r="E5824" s="145" t="s">
        <v>880</v>
      </c>
      <c r="F5824" s="181" t="s">
        <v>374</v>
      </c>
      <c r="G5824" s="146">
        <v>81112300</v>
      </c>
      <c r="H5824" s="455" t="s">
        <v>8660</v>
      </c>
      <c r="I5824" s="174">
        <v>10</v>
      </c>
      <c r="J5824" s="147" t="s">
        <v>33</v>
      </c>
      <c r="K5824" s="175">
        <v>60000000</v>
      </c>
      <c r="L5824" s="176" t="s">
        <v>3244</v>
      </c>
      <c r="M5824" s="144" t="s">
        <v>765</v>
      </c>
      <c r="N5824" s="139" t="s">
        <v>8540</v>
      </c>
      <c r="O5824" s="146" t="s">
        <v>67</v>
      </c>
      <c r="P5824" s="146" t="s">
        <v>67</v>
      </c>
      <c r="Q5824" s="146" t="s">
        <v>497</v>
      </c>
    </row>
    <row r="5825" spans="1:17" ht="48.75" customHeight="1" x14ac:dyDescent="0.2">
      <c r="A5825" s="136" t="s">
        <v>8538</v>
      </c>
      <c r="B5825" s="136" t="s">
        <v>8538</v>
      </c>
      <c r="C5825" s="146" t="s">
        <v>3577</v>
      </c>
      <c r="D5825" s="164" t="s">
        <v>3989</v>
      </c>
      <c r="E5825" s="145" t="s">
        <v>880</v>
      </c>
      <c r="F5825" s="181" t="s">
        <v>374</v>
      </c>
      <c r="G5825" s="146">
        <v>78181507</v>
      </c>
      <c r="H5825" s="455" t="s">
        <v>8661</v>
      </c>
      <c r="I5825" s="174">
        <v>10</v>
      </c>
      <c r="J5825" s="147" t="s">
        <v>230</v>
      </c>
      <c r="K5825" s="175">
        <v>550000000</v>
      </c>
      <c r="L5825" s="176" t="s">
        <v>3244</v>
      </c>
      <c r="M5825" s="144" t="s">
        <v>765</v>
      </c>
      <c r="N5825" s="139" t="s">
        <v>8540</v>
      </c>
      <c r="O5825" s="146" t="s">
        <v>127</v>
      </c>
      <c r="P5825" s="146" t="s">
        <v>127</v>
      </c>
      <c r="Q5825" s="146" t="s">
        <v>3942</v>
      </c>
    </row>
    <row r="5826" spans="1:17" ht="46.5" customHeight="1" x14ac:dyDescent="0.2">
      <c r="A5826" s="136" t="s">
        <v>8538</v>
      </c>
      <c r="B5826" s="136" t="s">
        <v>8538</v>
      </c>
      <c r="C5826" s="146" t="s">
        <v>3577</v>
      </c>
      <c r="D5826" s="164" t="s">
        <v>3989</v>
      </c>
      <c r="E5826" s="145" t="s">
        <v>880</v>
      </c>
      <c r="F5826" s="181" t="s">
        <v>374</v>
      </c>
      <c r="G5826" s="146">
        <v>78181507</v>
      </c>
      <c r="H5826" s="455" t="s">
        <v>8662</v>
      </c>
      <c r="I5826" s="174">
        <v>10</v>
      </c>
      <c r="J5826" s="147" t="s">
        <v>230</v>
      </c>
      <c r="K5826" s="175">
        <v>150000000</v>
      </c>
      <c r="L5826" s="176" t="s">
        <v>3244</v>
      </c>
      <c r="M5826" s="144" t="s">
        <v>765</v>
      </c>
      <c r="N5826" s="139" t="s">
        <v>8540</v>
      </c>
      <c r="O5826" s="146" t="s">
        <v>127</v>
      </c>
      <c r="P5826" s="146" t="s">
        <v>127</v>
      </c>
      <c r="Q5826" s="146" t="s">
        <v>3942</v>
      </c>
    </row>
    <row r="5827" spans="1:17" ht="48" customHeight="1" x14ac:dyDescent="0.2">
      <c r="A5827" s="136" t="s">
        <v>8538</v>
      </c>
      <c r="B5827" s="136" t="s">
        <v>8538</v>
      </c>
      <c r="C5827" s="146" t="s">
        <v>3577</v>
      </c>
      <c r="D5827" s="164" t="s">
        <v>3989</v>
      </c>
      <c r="E5827" s="145" t="s">
        <v>880</v>
      </c>
      <c r="F5827" s="181" t="s">
        <v>374</v>
      </c>
      <c r="G5827" s="146">
        <v>78181507</v>
      </c>
      <c r="H5827" s="455" t="s">
        <v>8663</v>
      </c>
      <c r="I5827" s="174">
        <v>10</v>
      </c>
      <c r="J5827" s="147" t="s">
        <v>33</v>
      </c>
      <c r="K5827" s="175">
        <v>330000000</v>
      </c>
      <c r="L5827" s="176" t="s">
        <v>3244</v>
      </c>
      <c r="M5827" s="144" t="s">
        <v>765</v>
      </c>
      <c r="N5827" s="139" t="s">
        <v>8540</v>
      </c>
      <c r="O5827" s="146" t="s">
        <v>80</v>
      </c>
      <c r="P5827" s="146" t="s">
        <v>80</v>
      </c>
      <c r="Q5827" s="146" t="s">
        <v>3942</v>
      </c>
    </row>
    <row r="5828" spans="1:17" ht="41.25" customHeight="1" x14ac:dyDescent="0.2">
      <c r="A5828" s="136" t="s">
        <v>8538</v>
      </c>
      <c r="B5828" s="136" t="s">
        <v>8538</v>
      </c>
      <c r="C5828" s="146" t="s">
        <v>3577</v>
      </c>
      <c r="D5828" s="164" t="s">
        <v>3989</v>
      </c>
      <c r="E5828" s="145" t="s">
        <v>880</v>
      </c>
      <c r="F5828" s="181" t="s">
        <v>374</v>
      </c>
      <c r="G5828" s="146">
        <v>78181507</v>
      </c>
      <c r="H5828" s="455" t="s">
        <v>8664</v>
      </c>
      <c r="I5828" s="174">
        <v>10</v>
      </c>
      <c r="J5828" s="147" t="s">
        <v>33</v>
      </c>
      <c r="K5828" s="175">
        <v>60000000</v>
      </c>
      <c r="L5828" s="176" t="s">
        <v>3244</v>
      </c>
      <c r="M5828" s="144" t="s">
        <v>765</v>
      </c>
      <c r="N5828" s="139" t="s">
        <v>8540</v>
      </c>
      <c r="O5828" s="146" t="s">
        <v>366</v>
      </c>
      <c r="P5828" s="146" t="s">
        <v>366</v>
      </c>
      <c r="Q5828" s="146" t="s">
        <v>3942</v>
      </c>
    </row>
    <row r="5829" spans="1:17" ht="41.25" customHeight="1" x14ac:dyDescent="0.2">
      <c r="A5829" s="136" t="s">
        <v>8538</v>
      </c>
      <c r="B5829" s="136" t="s">
        <v>8538</v>
      </c>
      <c r="C5829" s="146" t="s">
        <v>3577</v>
      </c>
      <c r="D5829" s="164" t="s">
        <v>3989</v>
      </c>
      <c r="E5829" s="145" t="s">
        <v>880</v>
      </c>
      <c r="F5829" s="181" t="s">
        <v>374</v>
      </c>
      <c r="G5829" s="146">
        <v>78181507</v>
      </c>
      <c r="H5829" s="455" t="s">
        <v>8665</v>
      </c>
      <c r="I5829" s="174">
        <v>10</v>
      </c>
      <c r="J5829" s="147" t="s">
        <v>33</v>
      </c>
      <c r="K5829" s="175">
        <v>80000000</v>
      </c>
      <c r="L5829" s="176" t="s">
        <v>3244</v>
      </c>
      <c r="M5829" s="144" t="s">
        <v>765</v>
      </c>
      <c r="N5829" s="139" t="s">
        <v>8540</v>
      </c>
      <c r="O5829" s="146" t="s">
        <v>80</v>
      </c>
      <c r="P5829" s="146" t="s">
        <v>80</v>
      </c>
      <c r="Q5829" s="146" t="s">
        <v>3942</v>
      </c>
    </row>
    <row r="5830" spans="1:17" ht="51.75" customHeight="1" x14ac:dyDescent="0.2">
      <c r="A5830" s="136" t="s">
        <v>8538</v>
      </c>
      <c r="B5830" s="136" t="s">
        <v>8538</v>
      </c>
      <c r="C5830" s="146" t="s">
        <v>3577</v>
      </c>
      <c r="D5830" s="164" t="s">
        <v>3989</v>
      </c>
      <c r="E5830" s="145" t="s">
        <v>880</v>
      </c>
      <c r="F5830" s="181" t="s">
        <v>374</v>
      </c>
      <c r="G5830" s="146">
        <v>78181507</v>
      </c>
      <c r="H5830" s="455" t="s">
        <v>8666</v>
      </c>
      <c r="I5830" s="174">
        <v>10</v>
      </c>
      <c r="J5830" s="147" t="s">
        <v>33</v>
      </c>
      <c r="K5830" s="175">
        <v>20000000</v>
      </c>
      <c r="L5830" s="176" t="s">
        <v>3244</v>
      </c>
      <c r="M5830" s="144" t="s">
        <v>765</v>
      </c>
      <c r="N5830" s="139" t="s">
        <v>8540</v>
      </c>
      <c r="O5830" s="146" t="s">
        <v>366</v>
      </c>
      <c r="P5830" s="146" t="s">
        <v>366</v>
      </c>
      <c r="Q5830" s="146" t="s">
        <v>3942</v>
      </c>
    </row>
    <row r="5831" spans="1:17" ht="51" x14ac:dyDescent="0.2">
      <c r="A5831" s="136" t="s">
        <v>8538</v>
      </c>
      <c r="B5831" s="136" t="s">
        <v>8538</v>
      </c>
      <c r="C5831" s="146" t="s">
        <v>50</v>
      </c>
      <c r="D5831" s="144" t="s">
        <v>3999</v>
      </c>
      <c r="E5831" s="145" t="s">
        <v>880</v>
      </c>
      <c r="F5831" s="181" t="s">
        <v>374</v>
      </c>
      <c r="G5831" s="146">
        <v>72154300</v>
      </c>
      <c r="H5831" s="370" t="s">
        <v>8667</v>
      </c>
      <c r="I5831" s="174">
        <v>10</v>
      </c>
      <c r="J5831" s="147" t="s">
        <v>33</v>
      </c>
      <c r="K5831" s="175">
        <v>10000000</v>
      </c>
      <c r="L5831" s="176" t="s">
        <v>3244</v>
      </c>
      <c r="M5831" s="144" t="s">
        <v>765</v>
      </c>
      <c r="N5831" s="139" t="s">
        <v>8540</v>
      </c>
      <c r="O5831" s="146" t="s">
        <v>68</v>
      </c>
      <c r="P5831" s="146" t="s">
        <v>68</v>
      </c>
      <c r="Q5831" s="146" t="s">
        <v>497</v>
      </c>
    </row>
    <row r="5832" spans="1:17" ht="51" x14ac:dyDescent="0.2">
      <c r="A5832" s="136" t="s">
        <v>8538</v>
      </c>
      <c r="B5832" s="136" t="s">
        <v>8538</v>
      </c>
      <c r="C5832" s="146" t="s">
        <v>50</v>
      </c>
      <c r="D5832" s="144" t="s">
        <v>3999</v>
      </c>
      <c r="E5832" s="145" t="s">
        <v>880</v>
      </c>
      <c r="F5832" s="181" t="s">
        <v>374</v>
      </c>
      <c r="G5832" s="146">
        <v>72151800</v>
      </c>
      <c r="H5832" s="370" t="s">
        <v>6667</v>
      </c>
      <c r="I5832" s="174">
        <v>10</v>
      </c>
      <c r="J5832" s="147" t="s">
        <v>33</v>
      </c>
      <c r="K5832" s="175">
        <v>10000000</v>
      </c>
      <c r="L5832" s="176" t="s">
        <v>3244</v>
      </c>
      <c r="M5832" s="144" t="s">
        <v>765</v>
      </c>
      <c r="N5832" s="139" t="s">
        <v>8540</v>
      </c>
      <c r="O5832" s="146" t="s">
        <v>1239</v>
      </c>
      <c r="P5832" s="146" t="s">
        <v>1239</v>
      </c>
      <c r="Q5832" s="146" t="s">
        <v>497</v>
      </c>
    </row>
    <row r="5833" spans="1:17" ht="51" x14ac:dyDescent="0.2">
      <c r="A5833" s="136" t="s">
        <v>8538</v>
      </c>
      <c r="B5833" s="136" t="s">
        <v>8538</v>
      </c>
      <c r="C5833" s="146" t="s">
        <v>50</v>
      </c>
      <c r="D5833" s="144" t="s">
        <v>8377</v>
      </c>
      <c r="E5833" s="145" t="s">
        <v>880</v>
      </c>
      <c r="F5833" s="181" t="s">
        <v>374</v>
      </c>
      <c r="G5833" s="146">
        <v>46191601</v>
      </c>
      <c r="H5833" s="370" t="s">
        <v>8668</v>
      </c>
      <c r="I5833" s="174">
        <v>10</v>
      </c>
      <c r="J5833" s="147" t="s">
        <v>33</v>
      </c>
      <c r="K5833" s="175">
        <v>10000000</v>
      </c>
      <c r="L5833" s="176" t="s">
        <v>3244</v>
      </c>
      <c r="M5833" s="144" t="s">
        <v>765</v>
      </c>
      <c r="N5833" s="139" t="s">
        <v>8540</v>
      </c>
      <c r="O5833" s="146" t="s">
        <v>67</v>
      </c>
      <c r="P5833" s="146" t="s">
        <v>67</v>
      </c>
      <c r="Q5833" s="146" t="s">
        <v>497</v>
      </c>
    </row>
    <row r="5834" spans="1:17" ht="51" x14ac:dyDescent="0.2">
      <c r="A5834" s="136" t="s">
        <v>8538</v>
      </c>
      <c r="B5834" s="136" t="s">
        <v>8538</v>
      </c>
      <c r="C5834" s="146" t="s">
        <v>2956</v>
      </c>
      <c r="D5834" s="144" t="s">
        <v>8669</v>
      </c>
      <c r="E5834" s="145" t="s">
        <v>880</v>
      </c>
      <c r="F5834" s="181" t="s">
        <v>374</v>
      </c>
      <c r="G5834" s="146">
        <v>7210506</v>
      </c>
      <c r="H5834" s="370" t="s">
        <v>8670</v>
      </c>
      <c r="I5834" s="174">
        <v>10</v>
      </c>
      <c r="J5834" s="147" t="s">
        <v>230</v>
      </c>
      <c r="K5834" s="175">
        <v>30000000</v>
      </c>
      <c r="L5834" s="176" t="s">
        <v>3244</v>
      </c>
      <c r="M5834" s="144" t="s">
        <v>765</v>
      </c>
      <c r="N5834" s="139" t="s">
        <v>8540</v>
      </c>
      <c r="O5834" s="146" t="s">
        <v>127</v>
      </c>
      <c r="P5834" s="146" t="s">
        <v>127</v>
      </c>
      <c r="Q5834" s="146" t="s">
        <v>497</v>
      </c>
    </row>
    <row r="5835" spans="1:17" ht="51" x14ac:dyDescent="0.2">
      <c r="A5835" s="136" t="s">
        <v>8538</v>
      </c>
      <c r="B5835" s="136" t="s">
        <v>8538</v>
      </c>
      <c r="C5835" s="146" t="s">
        <v>2956</v>
      </c>
      <c r="D5835" s="144" t="s">
        <v>8669</v>
      </c>
      <c r="E5835" s="145" t="s">
        <v>880</v>
      </c>
      <c r="F5835" s="181" t="s">
        <v>374</v>
      </c>
      <c r="G5835" s="146">
        <v>7210506</v>
      </c>
      <c r="H5835" s="370" t="s">
        <v>8671</v>
      </c>
      <c r="I5835" s="174">
        <v>10</v>
      </c>
      <c r="J5835" s="147" t="s">
        <v>33</v>
      </c>
      <c r="K5835" s="175">
        <v>13450000</v>
      </c>
      <c r="L5835" s="176" t="s">
        <v>3244</v>
      </c>
      <c r="M5835" s="144" t="s">
        <v>765</v>
      </c>
      <c r="N5835" s="139" t="s">
        <v>8540</v>
      </c>
      <c r="O5835" s="146" t="s">
        <v>80</v>
      </c>
      <c r="P5835" s="146" t="s">
        <v>80</v>
      </c>
      <c r="Q5835" s="146" t="s">
        <v>497</v>
      </c>
    </row>
    <row r="5836" spans="1:17" ht="51" x14ac:dyDescent="0.2">
      <c r="A5836" s="136" t="s">
        <v>8538</v>
      </c>
      <c r="B5836" s="136" t="s">
        <v>8538</v>
      </c>
      <c r="C5836" s="146" t="s">
        <v>2956</v>
      </c>
      <c r="D5836" s="144" t="s">
        <v>8669</v>
      </c>
      <c r="E5836" s="145" t="s">
        <v>880</v>
      </c>
      <c r="F5836" s="181" t="s">
        <v>374</v>
      </c>
      <c r="G5836" s="146">
        <v>7210506</v>
      </c>
      <c r="H5836" s="370" t="s">
        <v>8672</v>
      </c>
      <c r="I5836" s="174">
        <v>10</v>
      </c>
      <c r="J5836" s="147" t="s">
        <v>33</v>
      </c>
      <c r="K5836" s="175">
        <v>3000000</v>
      </c>
      <c r="L5836" s="176" t="s">
        <v>3244</v>
      </c>
      <c r="M5836" s="144" t="s">
        <v>765</v>
      </c>
      <c r="N5836" s="139" t="s">
        <v>8540</v>
      </c>
      <c r="O5836" s="146" t="s">
        <v>366</v>
      </c>
      <c r="P5836" s="146" t="s">
        <v>366</v>
      </c>
      <c r="Q5836" s="146" t="s">
        <v>497</v>
      </c>
    </row>
    <row r="5837" spans="1:17" ht="51" x14ac:dyDescent="0.2">
      <c r="A5837" s="136" t="s">
        <v>8538</v>
      </c>
      <c r="B5837" s="136" t="s">
        <v>8538</v>
      </c>
      <c r="C5837" s="146" t="s">
        <v>2956</v>
      </c>
      <c r="D5837" s="144" t="s">
        <v>8371</v>
      </c>
      <c r="E5837" s="145" t="s">
        <v>880</v>
      </c>
      <c r="F5837" s="181" t="s">
        <v>374</v>
      </c>
      <c r="G5837" s="146">
        <v>72103300</v>
      </c>
      <c r="H5837" s="370" t="s">
        <v>8673</v>
      </c>
      <c r="I5837" s="174">
        <v>16</v>
      </c>
      <c r="J5837" s="147" t="s">
        <v>33</v>
      </c>
      <c r="K5837" s="175">
        <v>13820000</v>
      </c>
      <c r="L5837" s="176" t="s">
        <v>3244</v>
      </c>
      <c r="M5837" s="144" t="s">
        <v>765</v>
      </c>
      <c r="N5837" s="139" t="s">
        <v>8540</v>
      </c>
      <c r="O5837" s="146" t="s">
        <v>1239</v>
      </c>
      <c r="P5837" s="146" t="s">
        <v>1239</v>
      </c>
      <c r="Q5837" s="146" t="s">
        <v>497</v>
      </c>
    </row>
    <row r="5838" spans="1:17" ht="39" customHeight="1" x14ac:dyDescent="0.2">
      <c r="A5838" s="136" t="s">
        <v>8538</v>
      </c>
      <c r="B5838" s="136" t="s">
        <v>8538</v>
      </c>
      <c r="C5838" s="146" t="s">
        <v>50</v>
      </c>
      <c r="D5838" s="164" t="s">
        <v>8377</v>
      </c>
      <c r="E5838" s="145" t="s">
        <v>932</v>
      </c>
      <c r="F5838" s="181" t="s">
        <v>933</v>
      </c>
      <c r="G5838" s="146">
        <v>82121500</v>
      </c>
      <c r="H5838" s="455" t="s">
        <v>8674</v>
      </c>
      <c r="I5838" s="174">
        <v>10</v>
      </c>
      <c r="J5838" s="147" t="s">
        <v>33</v>
      </c>
      <c r="K5838" s="175">
        <v>10000000</v>
      </c>
      <c r="L5838" s="176" t="s">
        <v>3244</v>
      </c>
      <c r="M5838" s="144" t="s">
        <v>765</v>
      </c>
      <c r="N5838" s="139" t="s">
        <v>8540</v>
      </c>
      <c r="O5838" s="146" t="s">
        <v>68</v>
      </c>
      <c r="P5838" s="146" t="s">
        <v>68</v>
      </c>
      <c r="Q5838" s="146" t="s">
        <v>497</v>
      </c>
    </row>
    <row r="5839" spans="1:17" ht="70.5" customHeight="1" x14ac:dyDescent="0.2">
      <c r="A5839" s="136" t="s">
        <v>8538</v>
      </c>
      <c r="B5839" s="136" t="s">
        <v>8538</v>
      </c>
      <c r="C5839" s="146" t="s">
        <v>1007</v>
      </c>
      <c r="D5839" s="144" t="s">
        <v>8381</v>
      </c>
      <c r="E5839" s="145" t="s">
        <v>932</v>
      </c>
      <c r="F5839" s="181" t="s">
        <v>933</v>
      </c>
      <c r="G5839" s="146">
        <v>82121502</v>
      </c>
      <c r="H5839" s="455" t="s">
        <v>8675</v>
      </c>
      <c r="I5839" s="174">
        <v>10</v>
      </c>
      <c r="J5839" s="147" t="s">
        <v>33</v>
      </c>
      <c r="K5839" s="175">
        <v>40000000</v>
      </c>
      <c r="L5839" s="176" t="s">
        <v>3244</v>
      </c>
      <c r="M5839" s="144" t="s">
        <v>765</v>
      </c>
      <c r="N5839" s="139" t="s">
        <v>8540</v>
      </c>
      <c r="O5839" s="146" t="s">
        <v>67</v>
      </c>
      <c r="P5839" s="146" t="s">
        <v>67</v>
      </c>
      <c r="Q5839" s="146" t="s">
        <v>3942</v>
      </c>
    </row>
    <row r="5840" spans="1:17" ht="52.5" customHeight="1" x14ac:dyDescent="0.2">
      <c r="A5840" s="136" t="s">
        <v>8538</v>
      </c>
      <c r="B5840" s="136" t="s">
        <v>8538</v>
      </c>
      <c r="C5840" s="146" t="s">
        <v>772</v>
      </c>
      <c r="D5840" s="144" t="s">
        <v>8636</v>
      </c>
      <c r="E5840" s="145" t="s">
        <v>936</v>
      </c>
      <c r="F5840" s="181" t="s">
        <v>397</v>
      </c>
      <c r="G5840" s="146">
        <v>83101500</v>
      </c>
      <c r="H5840" s="455" t="s">
        <v>8537</v>
      </c>
      <c r="I5840" s="174">
        <v>10</v>
      </c>
      <c r="J5840" s="147" t="s">
        <v>33</v>
      </c>
      <c r="K5840" s="175">
        <v>220000000</v>
      </c>
      <c r="L5840" s="176" t="s">
        <v>3244</v>
      </c>
      <c r="M5840" s="144" t="s">
        <v>765</v>
      </c>
      <c r="N5840" s="139" t="s">
        <v>8540</v>
      </c>
      <c r="O5840" s="146" t="s">
        <v>127</v>
      </c>
      <c r="P5840" s="146" t="s">
        <v>127</v>
      </c>
      <c r="Q5840" s="377" t="s">
        <v>8638</v>
      </c>
    </row>
    <row r="5841" spans="1:22" ht="51" x14ac:dyDescent="0.2">
      <c r="A5841" s="136" t="s">
        <v>8538</v>
      </c>
      <c r="B5841" s="136" t="s">
        <v>8538</v>
      </c>
      <c r="C5841" s="146" t="s">
        <v>356</v>
      </c>
      <c r="D5841" s="164" t="s">
        <v>8676</v>
      </c>
      <c r="E5841" s="145" t="s">
        <v>6067</v>
      </c>
      <c r="F5841" s="181" t="s">
        <v>8504</v>
      </c>
      <c r="G5841" s="146">
        <v>90121500</v>
      </c>
      <c r="H5841" s="455" t="s">
        <v>8677</v>
      </c>
      <c r="I5841" s="174">
        <v>10</v>
      </c>
      <c r="J5841" s="147" t="s">
        <v>33</v>
      </c>
      <c r="K5841" s="175">
        <v>150000000</v>
      </c>
      <c r="L5841" s="176" t="s">
        <v>3244</v>
      </c>
      <c r="M5841" s="144" t="s">
        <v>765</v>
      </c>
      <c r="N5841" s="139" t="s">
        <v>8540</v>
      </c>
      <c r="O5841" s="146" t="s">
        <v>127</v>
      </c>
      <c r="P5841" s="147" t="s">
        <v>127</v>
      </c>
      <c r="Q5841" s="186" t="s">
        <v>8678</v>
      </c>
    </row>
    <row r="5842" spans="1:22" ht="51" x14ac:dyDescent="0.2">
      <c r="A5842" s="580" t="s">
        <v>8538</v>
      </c>
      <c r="B5842" s="580" t="s">
        <v>8538</v>
      </c>
      <c r="C5842" s="581" t="s">
        <v>772</v>
      </c>
      <c r="D5842" s="582" t="s">
        <v>8636</v>
      </c>
      <c r="E5842" s="583" t="s">
        <v>952</v>
      </c>
      <c r="F5842" s="584" t="s">
        <v>8679</v>
      </c>
      <c r="G5842" s="581" t="s">
        <v>741</v>
      </c>
      <c r="H5842" s="585" t="s">
        <v>2498</v>
      </c>
      <c r="I5842" s="586">
        <v>10</v>
      </c>
      <c r="J5842" s="587" t="s">
        <v>33</v>
      </c>
      <c r="K5842" s="588">
        <v>320300000</v>
      </c>
      <c r="L5842" s="589" t="s">
        <v>3244</v>
      </c>
      <c r="M5842" s="582" t="s">
        <v>765</v>
      </c>
      <c r="N5842" s="590" t="s">
        <v>8540</v>
      </c>
      <c r="O5842" s="581" t="s">
        <v>127</v>
      </c>
      <c r="P5842" s="587" t="s">
        <v>127</v>
      </c>
      <c r="Q5842" s="395" t="s">
        <v>8638</v>
      </c>
    </row>
    <row r="5843" spans="1:22" s="39" customFormat="1" ht="38.25" x14ac:dyDescent="0.2">
      <c r="A5843" s="186" t="s">
        <v>8680</v>
      </c>
      <c r="B5843" s="186" t="s">
        <v>8680</v>
      </c>
      <c r="C5843" s="186" t="s">
        <v>193</v>
      </c>
      <c r="D5843" s="186" t="s">
        <v>8681</v>
      </c>
      <c r="E5843" s="186" t="s">
        <v>6691</v>
      </c>
      <c r="F5843" s="229" t="s">
        <v>8682</v>
      </c>
      <c r="G5843" s="186" t="s">
        <v>8683</v>
      </c>
      <c r="H5843" s="591" t="s">
        <v>8684</v>
      </c>
      <c r="I5843" s="408">
        <v>16</v>
      </c>
      <c r="J5843" s="571" t="s">
        <v>33</v>
      </c>
      <c r="K5843" s="577">
        <v>500000</v>
      </c>
      <c r="L5843" s="592" t="s">
        <v>3244</v>
      </c>
      <c r="M5843" s="571" t="s">
        <v>3244</v>
      </c>
      <c r="N5843" s="408" t="s">
        <v>8685</v>
      </c>
      <c r="O5843" s="186" t="s">
        <v>36</v>
      </c>
      <c r="P5843" s="236" t="s">
        <v>80</v>
      </c>
      <c r="Q5843" s="186" t="s">
        <v>497</v>
      </c>
      <c r="R5843" s="49"/>
      <c r="S5843" s="49"/>
      <c r="T5843" s="49"/>
      <c r="U5843" s="49"/>
      <c r="V5843" s="49"/>
    </row>
    <row r="5844" spans="1:22" s="39" customFormat="1" ht="38.25" x14ac:dyDescent="0.2">
      <c r="A5844" s="186" t="s">
        <v>8680</v>
      </c>
      <c r="B5844" s="186" t="s">
        <v>8680</v>
      </c>
      <c r="C5844" s="377" t="s">
        <v>772</v>
      </c>
      <c r="D5844" s="186" t="s">
        <v>8371</v>
      </c>
      <c r="E5844" s="186" t="s">
        <v>8686</v>
      </c>
      <c r="F5844" s="229" t="s">
        <v>487</v>
      </c>
      <c r="G5844" s="186" t="s">
        <v>8687</v>
      </c>
      <c r="H5844" s="591" t="s">
        <v>8688</v>
      </c>
      <c r="I5844" s="408">
        <v>16</v>
      </c>
      <c r="J5844" s="571" t="s">
        <v>33</v>
      </c>
      <c r="K5844" s="577">
        <v>2250000</v>
      </c>
      <c r="L5844" s="592" t="s">
        <v>3244</v>
      </c>
      <c r="M5844" s="571" t="s">
        <v>3244</v>
      </c>
      <c r="N5844" s="408" t="s">
        <v>8685</v>
      </c>
      <c r="O5844" s="186" t="s">
        <v>35</v>
      </c>
      <c r="P5844" s="236" t="s">
        <v>36</v>
      </c>
      <c r="Q5844" s="186" t="s">
        <v>497</v>
      </c>
      <c r="R5844" s="49"/>
      <c r="S5844" s="49"/>
      <c r="T5844" s="49"/>
      <c r="U5844" s="49"/>
      <c r="V5844" s="49"/>
    </row>
    <row r="5845" spans="1:22" s="39" customFormat="1" ht="51" x14ac:dyDescent="0.2">
      <c r="A5845" s="186" t="s">
        <v>8680</v>
      </c>
      <c r="B5845" s="186" t="s">
        <v>8680</v>
      </c>
      <c r="C5845" s="377" t="s">
        <v>772</v>
      </c>
      <c r="D5845" s="186" t="s">
        <v>3886</v>
      </c>
      <c r="E5845" s="186" t="s">
        <v>1101</v>
      </c>
      <c r="F5845" s="229" t="s">
        <v>189</v>
      </c>
      <c r="G5845" s="186">
        <v>42131606</v>
      </c>
      <c r="H5845" s="591" t="s">
        <v>8689</v>
      </c>
      <c r="I5845" s="408">
        <v>16</v>
      </c>
      <c r="J5845" s="571" t="s">
        <v>33</v>
      </c>
      <c r="K5845" s="577">
        <v>1000000</v>
      </c>
      <c r="L5845" s="592" t="s">
        <v>3244</v>
      </c>
      <c r="M5845" s="571" t="s">
        <v>3244</v>
      </c>
      <c r="N5845" s="408" t="s">
        <v>8685</v>
      </c>
      <c r="O5845" s="186" t="s">
        <v>36</v>
      </c>
      <c r="P5845" s="236" t="s">
        <v>79</v>
      </c>
      <c r="Q5845" s="186" t="s">
        <v>497</v>
      </c>
      <c r="R5845" s="49"/>
      <c r="S5845" s="49"/>
      <c r="T5845" s="49"/>
      <c r="U5845" s="49"/>
      <c r="V5845" s="49"/>
    </row>
    <row r="5846" spans="1:22" s="39" customFormat="1" ht="76.5" x14ac:dyDescent="0.2">
      <c r="A5846" s="186" t="s">
        <v>8680</v>
      </c>
      <c r="B5846" s="186" t="s">
        <v>8680</v>
      </c>
      <c r="C5846" s="186" t="s">
        <v>8690</v>
      </c>
      <c r="D5846" s="186" t="s">
        <v>8523</v>
      </c>
      <c r="E5846" s="186" t="s">
        <v>776</v>
      </c>
      <c r="F5846" s="229" t="s">
        <v>229</v>
      </c>
      <c r="G5846" s="186">
        <v>14111506</v>
      </c>
      <c r="H5846" s="591" t="s">
        <v>8691</v>
      </c>
      <c r="I5846" s="408">
        <v>10</v>
      </c>
      <c r="J5846" s="571" t="s">
        <v>33</v>
      </c>
      <c r="K5846" s="577">
        <v>29500000</v>
      </c>
      <c r="L5846" s="592" t="s">
        <v>3244</v>
      </c>
      <c r="M5846" s="571" t="s">
        <v>3244</v>
      </c>
      <c r="N5846" s="408" t="s">
        <v>8685</v>
      </c>
      <c r="O5846" s="186" t="s">
        <v>68</v>
      </c>
      <c r="P5846" s="236" t="s">
        <v>67</v>
      </c>
      <c r="Q5846" s="186" t="s">
        <v>8692</v>
      </c>
      <c r="R5846" s="49"/>
      <c r="S5846" s="49"/>
      <c r="T5846" s="49"/>
      <c r="U5846" s="49"/>
      <c r="V5846" s="49"/>
    </row>
    <row r="5847" spans="1:22" s="39" customFormat="1" ht="51" x14ac:dyDescent="0.2">
      <c r="A5847" s="186" t="s">
        <v>8680</v>
      </c>
      <c r="B5847" s="186" t="s">
        <v>8680</v>
      </c>
      <c r="C5847" s="186" t="s">
        <v>193</v>
      </c>
      <c r="D5847" s="186" t="s">
        <v>3886</v>
      </c>
      <c r="E5847" s="186" t="s">
        <v>812</v>
      </c>
      <c r="F5847" s="229" t="s">
        <v>8693</v>
      </c>
      <c r="G5847" s="186">
        <v>42132205</v>
      </c>
      <c r="H5847" s="591" t="s">
        <v>8694</v>
      </c>
      <c r="I5847" s="408">
        <v>16</v>
      </c>
      <c r="J5847" s="571" t="s">
        <v>33</v>
      </c>
      <c r="K5847" s="577">
        <v>1000000</v>
      </c>
      <c r="L5847" s="592" t="s">
        <v>3244</v>
      </c>
      <c r="M5847" s="571" t="s">
        <v>3244</v>
      </c>
      <c r="N5847" s="408" t="s">
        <v>8685</v>
      </c>
      <c r="O5847" s="186" t="s">
        <v>36</v>
      </c>
      <c r="P5847" s="236" t="s">
        <v>79</v>
      </c>
      <c r="Q5847" s="186" t="s">
        <v>497</v>
      </c>
      <c r="R5847" s="49"/>
      <c r="S5847" s="49"/>
      <c r="T5847" s="49"/>
      <c r="U5847" s="49"/>
      <c r="V5847" s="49"/>
    </row>
    <row r="5848" spans="1:22" s="39" customFormat="1" ht="49.5" customHeight="1" x14ac:dyDescent="0.2">
      <c r="A5848" s="186" t="s">
        <v>8680</v>
      </c>
      <c r="B5848" s="186" t="s">
        <v>8680</v>
      </c>
      <c r="C5848" s="377" t="s">
        <v>772</v>
      </c>
      <c r="D5848" s="186" t="s">
        <v>8695</v>
      </c>
      <c r="E5848" s="186" t="s">
        <v>842</v>
      </c>
      <c r="F5848" s="229" t="s">
        <v>6708</v>
      </c>
      <c r="G5848" s="186">
        <v>72111101</v>
      </c>
      <c r="H5848" s="591" t="s">
        <v>6708</v>
      </c>
      <c r="I5848" s="408">
        <v>10</v>
      </c>
      <c r="J5848" s="571" t="s">
        <v>33</v>
      </c>
      <c r="K5848" s="577">
        <v>218400000</v>
      </c>
      <c r="L5848" s="592" t="s">
        <v>3244</v>
      </c>
      <c r="M5848" s="571" t="s">
        <v>765</v>
      </c>
      <c r="N5848" s="408" t="s">
        <v>8685</v>
      </c>
      <c r="O5848" s="186" t="s">
        <v>67</v>
      </c>
      <c r="P5848" s="236" t="s">
        <v>35</v>
      </c>
      <c r="Q5848" s="186" t="s">
        <v>3942</v>
      </c>
      <c r="R5848" s="49"/>
      <c r="S5848" s="49"/>
      <c r="T5848" s="49"/>
      <c r="U5848" s="49"/>
      <c r="V5848" s="49"/>
    </row>
    <row r="5849" spans="1:22" s="39" customFormat="1" ht="51" x14ac:dyDescent="0.2">
      <c r="A5849" s="186" t="s">
        <v>8680</v>
      </c>
      <c r="B5849" s="186" t="s">
        <v>8680</v>
      </c>
      <c r="C5849" s="377" t="s">
        <v>772</v>
      </c>
      <c r="D5849" s="186" t="s">
        <v>8523</v>
      </c>
      <c r="E5849" s="186" t="s">
        <v>869</v>
      </c>
      <c r="F5849" s="229" t="s">
        <v>8696</v>
      </c>
      <c r="G5849" s="186">
        <v>80111701</v>
      </c>
      <c r="H5849" s="591" t="s">
        <v>8697</v>
      </c>
      <c r="I5849" s="408">
        <v>16</v>
      </c>
      <c r="J5849" s="571" t="s">
        <v>230</v>
      </c>
      <c r="K5849" s="577">
        <v>15000000</v>
      </c>
      <c r="L5849" s="592" t="s">
        <v>3244</v>
      </c>
      <c r="M5849" s="571" t="s">
        <v>765</v>
      </c>
      <c r="N5849" s="408" t="s">
        <v>8685</v>
      </c>
      <c r="O5849" s="186" t="s">
        <v>2761</v>
      </c>
      <c r="P5849" s="236" t="s">
        <v>699</v>
      </c>
      <c r="Q5849" s="186" t="s">
        <v>8698</v>
      </c>
      <c r="R5849" s="49"/>
      <c r="S5849" s="49"/>
      <c r="T5849" s="49"/>
      <c r="U5849" s="49"/>
      <c r="V5849" s="49"/>
    </row>
    <row r="5850" spans="1:22" s="39" customFormat="1" ht="51" x14ac:dyDescent="0.2">
      <c r="A5850" s="186" t="s">
        <v>8680</v>
      </c>
      <c r="B5850" s="186" t="s">
        <v>8680</v>
      </c>
      <c r="C5850" s="377" t="s">
        <v>772</v>
      </c>
      <c r="D5850" s="186" t="s">
        <v>8523</v>
      </c>
      <c r="E5850" s="186" t="s">
        <v>869</v>
      </c>
      <c r="F5850" s="229" t="s">
        <v>8696</v>
      </c>
      <c r="G5850" s="186">
        <v>80111701</v>
      </c>
      <c r="H5850" s="591" t="s">
        <v>8699</v>
      </c>
      <c r="I5850" s="408">
        <v>16</v>
      </c>
      <c r="J5850" s="571" t="s">
        <v>33</v>
      </c>
      <c r="K5850" s="577">
        <v>7500000</v>
      </c>
      <c r="L5850" s="592" t="s">
        <v>3244</v>
      </c>
      <c r="M5850" s="571" t="s">
        <v>765</v>
      </c>
      <c r="N5850" s="408" t="s">
        <v>8685</v>
      </c>
      <c r="O5850" s="186" t="s">
        <v>79</v>
      </c>
      <c r="P5850" s="236" t="s">
        <v>80</v>
      </c>
      <c r="Q5850" s="186" t="s">
        <v>8698</v>
      </c>
      <c r="R5850" s="49"/>
      <c r="S5850" s="49"/>
      <c r="T5850" s="49"/>
      <c r="U5850" s="49"/>
      <c r="V5850" s="49"/>
    </row>
    <row r="5851" spans="1:22" s="39" customFormat="1" ht="140.25" x14ac:dyDescent="0.2">
      <c r="A5851" s="186" t="s">
        <v>8680</v>
      </c>
      <c r="B5851" s="186" t="s">
        <v>8680</v>
      </c>
      <c r="C5851" s="377" t="s">
        <v>772</v>
      </c>
      <c r="D5851" s="186" t="s">
        <v>8523</v>
      </c>
      <c r="E5851" s="186" t="s">
        <v>869</v>
      </c>
      <c r="F5851" s="229" t="s">
        <v>8696</v>
      </c>
      <c r="G5851" s="186">
        <v>80111701</v>
      </c>
      <c r="H5851" s="591" t="s">
        <v>8700</v>
      </c>
      <c r="I5851" s="408">
        <v>16</v>
      </c>
      <c r="J5851" s="571" t="s">
        <v>33</v>
      </c>
      <c r="K5851" s="577">
        <v>7800000</v>
      </c>
      <c r="L5851" s="592" t="s">
        <v>3244</v>
      </c>
      <c r="M5851" s="571" t="s">
        <v>765</v>
      </c>
      <c r="N5851" s="408" t="s">
        <v>8685</v>
      </c>
      <c r="O5851" s="186"/>
      <c r="P5851" s="236"/>
      <c r="Q5851" s="186" t="s">
        <v>8701</v>
      </c>
      <c r="R5851" s="49"/>
      <c r="S5851" s="49"/>
      <c r="T5851" s="49"/>
      <c r="U5851" s="49"/>
      <c r="V5851" s="49"/>
    </row>
    <row r="5852" spans="1:22" s="39" customFormat="1" ht="51" x14ac:dyDescent="0.2">
      <c r="A5852" s="186" t="s">
        <v>8680</v>
      </c>
      <c r="B5852" s="186" t="s">
        <v>8680</v>
      </c>
      <c r="C5852" s="377" t="s">
        <v>772</v>
      </c>
      <c r="D5852" s="186" t="s">
        <v>8523</v>
      </c>
      <c r="E5852" s="186" t="s">
        <v>869</v>
      </c>
      <c r="F5852" s="229" t="s">
        <v>8696</v>
      </c>
      <c r="G5852" s="186">
        <v>80111701</v>
      </c>
      <c r="H5852" s="591" t="s">
        <v>8702</v>
      </c>
      <c r="I5852" s="408">
        <v>16</v>
      </c>
      <c r="J5852" s="571" t="s">
        <v>230</v>
      </c>
      <c r="K5852" s="577">
        <v>21000000</v>
      </c>
      <c r="L5852" s="592" t="s">
        <v>3244</v>
      </c>
      <c r="M5852" s="571" t="s">
        <v>765</v>
      </c>
      <c r="N5852" s="408" t="s">
        <v>8685</v>
      </c>
      <c r="O5852" s="186" t="s">
        <v>79</v>
      </c>
      <c r="P5852" s="236" t="s">
        <v>80</v>
      </c>
      <c r="Q5852" s="186" t="s">
        <v>8698</v>
      </c>
      <c r="R5852" s="49"/>
      <c r="S5852" s="49"/>
      <c r="T5852" s="49"/>
      <c r="U5852" s="49"/>
      <c r="V5852" s="49"/>
    </row>
    <row r="5853" spans="1:22" s="39" customFormat="1" ht="51" x14ac:dyDescent="0.2">
      <c r="A5853" s="186" t="s">
        <v>8680</v>
      </c>
      <c r="B5853" s="186" t="s">
        <v>8680</v>
      </c>
      <c r="C5853" s="377" t="s">
        <v>772</v>
      </c>
      <c r="D5853" s="186" t="s">
        <v>8523</v>
      </c>
      <c r="E5853" s="186" t="s">
        <v>869</v>
      </c>
      <c r="F5853" s="229" t="s">
        <v>8696</v>
      </c>
      <c r="G5853" s="186">
        <v>80111701</v>
      </c>
      <c r="H5853" s="591" t="s">
        <v>8703</v>
      </c>
      <c r="I5853" s="408">
        <v>16</v>
      </c>
      <c r="J5853" s="571" t="s">
        <v>33</v>
      </c>
      <c r="K5853" s="577">
        <v>10500000</v>
      </c>
      <c r="L5853" s="592" t="s">
        <v>3244</v>
      </c>
      <c r="M5853" s="571" t="s">
        <v>765</v>
      </c>
      <c r="N5853" s="408" t="s">
        <v>8685</v>
      </c>
      <c r="O5853" s="186" t="s">
        <v>79</v>
      </c>
      <c r="P5853" s="236" t="s">
        <v>80</v>
      </c>
      <c r="Q5853" s="186" t="s">
        <v>8698</v>
      </c>
      <c r="R5853" s="49"/>
      <c r="S5853" s="49"/>
      <c r="T5853" s="49"/>
      <c r="U5853" s="49"/>
      <c r="V5853" s="49"/>
    </row>
    <row r="5854" spans="1:22" s="39" customFormat="1" ht="51" x14ac:dyDescent="0.2">
      <c r="A5854" s="186" t="s">
        <v>8680</v>
      </c>
      <c r="B5854" s="186" t="s">
        <v>8680</v>
      </c>
      <c r="C5854" s="377" t="s">
        <v>772</v>
      </c>
      <c r="D5854" s="186" t="s">
        <v>8523</v>
      </c>
      <c r="E5854" s="186" t="s">
        <v>869</v>
      </c>
      <c r="F5854" s="229" t="s">
        <v>8696</v>
      </c>
      <c r="G5854" s="186">
        <v>80111701</v>
      </c>
      <c r="H5854" s="591" t="s">
        <v>8704</v>
      </c>
      <c r="I5854" s="408">
        <v>16</v>
      </c>
      <c r="J5854" s="571" t="s">
        <v>33</v>
      </c>
      <c r="K5854" s="577">
        <v>10950000</v>
      </c>
      <c r="L5854" s="592" t="s">
        <v>3244</v>
      </c>
      <c r="M5854" s="571" t="s">
        <v>765</v>
      </c>
      <c r="N5854" s="408" t="s">
        <v>8685</v>
      </c>
      <c r="O5854" s="186"/>
      <c r="P5854" s="236"/>
      <c r="Q5854" s="186" t="s">
        <v>8698</v>
      </c>
      <c r="R5854" s="49"/>
      <c r="S5854" s="49"/>
      <c r="T5854" s="49"/>
      <c r="U5854" s="49"/>
      <c r="V5854" s="49"/>
    </row>
    <row r="5855" spans="1:22" s="39" customFormat="1" ht="51" x14ac:dyDescent="0.2">
      <c r="A5855" s="186" t="s">
        <v>8680</v>
      </c>
      <c r="B5855" s="186" t="s">
        <v>8680</v>
      </c>
      <c r="C5855" s="377" t="s">
        <v>772</v>
      </c>
      <c r="D5855" s="186" t="s">
        <v>8523</v>
      </c>
      <c r="E5855" s="186" t="s">
        <v>869</v>
      </c>
      <c r="F5855" s="229" t="s">
        <v>8696</v>
      </c>
      <c r="G5855" s="186"/>
      <c r="H5855" s="591" t="s">
        <v>8705</v>
      </c>
      <c r="I5855" s="408">
        <v>16</v>
      </c>
      <c r="J5855" s="571"/>
      <c r="K5855" s="577">
        <v>79310000</v>
      </c>
      <c r="L5855" s="592" t="s">
        <v>3244</v>
      </c>
      <c r="M5855" s="571" t="s">
        <v>765</v>
      </c>
      <c r="N5855" s="408" t="s">
        <v>8685</v>
      </c>
      <c r="O5855" s="186" t="s">
        <v>35</v>
      </c>
      <c r="P5855" s="236" t="s">
        <v>35</v>
      </c>
      <c r="Q5855" s="186" t="s">
        <v>8705</v>
      </c>
      <c r="R5855" s="49"/>
      <c r="S5855" s="49"/>
      <c r="T5855" s="49"/>
      <c r="U5855" s="49"/>
      <c r="V5855" s="49"/>
    </row>
    <row r="5856" spans="1:22" s="39" customFormat="1" ht="54.75" customHeight="1" x14ac:dyDescent="0.2">
      <c r="A5856" s="186" t="s">
        <v>8680</v>
      </c>
      <c r="B5856" s="186" t="s">
        <v>8680</v>
      </c>
      <c r="C5856" s="377" t="s">
        <v>772</v>
      </c>
      <c r="D5856" s="186" t="s">
        <v>8523</v>
      </c>
      <c r="E5856" s="186" t="s">
        <v>874</v>
      </c>
      <c r="F5856" s="229" t="s">
        <v>371</v>
      </c>
      <c r="G5856" s="186">
        <v>76111501</v>
      </c>
      <c r="H5856" s="591" t="s">
        <v>8706</v>
      </c>
      <c r="I5856" s="408">
        <v>16</v>
      </c>
      <c r="J5856" s="571" t="s">
        <v>33</v>
      </c>
      <c r="K5856" s="577">
        <v>11480000</v>
      </c>
      <c r="L5856" s="592" t="s">
        <v>3244</v>
      </c>
      <c r="M5856" s="571" t="s">
        <v>765</v>
      </c>
      <c r="N5856" s="408" t="s">
        <v>8685</v>
      </c>
      <c r="O5856" s="186" t="s">
        <v>68</v>
      </c>
      <c r="P5856" s="236" t="s">
        <v>67</v>
      </c>
      <c r="Q5856" s="186" t="s">
        <v>8707</v>
      </c>
      <c r="R5856" s="49"/>
      <c r="S5856" s="49"/>
      <c r="T5856" s="49"/>
      <c r="U5856" s="49"/>
      <c r="V5856" s="49"/>
    </row>
    <row r="5857" spans="1:22" s="39" customFormat="1" ht="38.25" customHeight="1" x14ac:dyDescent="0.2">
      <c r="A5857" s="186" t="s">
        <v>8680</v>
      </c>
      <c r="B5857" s="186" t="s">
        <v>8680</v>
      </c>
      <c r="C5857" s="377" t="s">
        <v>772</v>
      </c>
      <c r="D5857" s="186" t="s">
        <v>8523</v>
      </c>
      <c r="E5857" s="186" t="s">
        <v>874</v>
      </c>
      <c r="F5857" s="229" t="s">
        <v>371</v>
      </c>
      <c r="G5857" s="186">
        <v>76111501</v>
      </c>
      <c r="H5857" s="591" t="s">
        <v>8708</v>
      </c>
      <c r="I5857" s="408">
        <v>16</v>
      </c>
      <c r="J5857" s="571" t="s">
        <v>33</v>
      </c>
      <c r="K5857" s="577">
        <v>3000000</v>
      </c>
      <c r="L5857" s="592" t="s">
        <v>3244</v>
      </c>
      <c r="M5857" s="571" t="s">
        <v>765</v>
      </c>
      <c r="N5857" s="408" t="s">
        <v>8685</v>
      </c>
      <c r="O5857" s="186" t="s">
        <v>2761</v>
      </c>
      <c r="P5857" s="236" t="s">
        <v>699</v>
      </c>
      <c r="Q5857" s="186" t="s">
        <v>8709</v>
      </c>
      <c r="R5857" s="49"/>
      <c r="S5857" s="49"/>
      <c r="T5857" s="49"/>
      <c r="U5857" s="49"/>
      <c r="V5857" s="49"/>
    </row>
    <row r="5858" spans="1:22" s="39" customFormat="1" ht="51" x14ac:dyDescent="0.2">
      <c r="A5858" s="186" t="s">
        <v>8680</v>
      </c>
      <c r="B5858" s="186" t="s">
        <v>8680</v>
      </c>
      <c r="C5858" s="186" t="s">
        <v>356</v>
      </c>
      <c r="D5858" s="186" t="s">
        <v>8508</v>
      </c>
      <c r="E5858" s="186" t="s">
        <v>8710</v>
      </c>
      <c r="F5858" s="229" t="s">
        <v>400</v>
      </c>
      <c r="G5858" s="186">
        <v>93141506</v>
      </c>
      <c r="H5858" s="591" t="s">
        <v>8711</v>
      </c>
      <c r="I5858" s="408">
        <v>16</v>
      </c>
      <c r="J5858" s="571" t="s">
        <v>33</v>
      </c>
      <c r="K5858" s="577">
        <v>7620000</v>
      </c>
      <c r="L5858" s="592" t="s">
        <v>3244</v>
      </c>
      <c r="M5858" s="571" t="s">
        <v>765</v>
      </c>
      <c r="N5858" s="408" t="s">
        <v>8685</v>
      </c>
      <c r="O5858" s="186" t="s">
        <v>68</v>
      </c>
      <c r="P5858" s="236" t="s">
        <v>67</v>
      </c>
      <c r="Q5858" s="186" t="s">
        <v>3942</v>
      </c>
      <c r="R5858" s="49"/>
      <c r="S5858" s="49"/>
      <c r="T5858" s="49"/>
      <c r="U5858" s="49"/>
      <c r="V5858" s="49"/>
    </row>
    <row r="5859" spans="1:22" s="39" customFormat="1" ht="51" x14ac:dyDescent="0.2">
      <c r="A5859" s="186" t="s">
        <v>8712</v>
      </c>
      <c r="B5859" s="186" t="s">
        <v>8712</v>
      </c>
      <c r="C5859" s="377" t="s">
        <v>772</v>
      </c>
      <c r="D5859" s="186" t="s">
        <v>8636</v>
      </c>
      <c r="E5859" s="236" t="s">
        <v>858</v>
      </c>
      <c r="F5859" s="229" t="s">
        <v>363</v>
      </c>
      <c r="G5859" s="408">
        <v>83101804</v>
      </c>
      <c r="H5859" s="591" t="s">
        <v>8637</v>
      </c>
      <c r="I5859" s="408">
        <v>10</v>
      </c>
      <c r="J5859" s="571" t="s">
        <v>33</v>
      </c>
      <c r="K5859" s="577">
        <v>17000000</v>
      </c>
      <c r="L5859" s="592" t="s">
        <v>3244</v>
      </c>
      <c r="M5859" s="571" t="s">
        <v>765</v>
      </c>
      <c r="N5859" s="408" t="s">
        <v>8713</v>
      </c>
      <c r="O5859" s="186" t="s">
        <v>127</v>
      </c>
      <c r="P5859" s="236" t="s">
        <v>127</v>
      </c>
      <c r="Q5859" s="186" t="s">
        <v>8638</v>
      </c>
      <c r="R5859" s="49"/>
      <c r="S5859" s="49"/>
      <c r="T5859" s="49"/>
      <c r="U5859" s="49"/>
      <c r="V5859" s="49"/>
    </row>
    <row r="5860" spans="1:22" s="39" customFormat="1" ht="24.75" customHeight="1" x14ac:dyDescent="0.2">
      <c r="A5860" s="186" t="s">
        <v>8712</v>
      </c>
      <c r="B5860" s="186" t="s">
        <v>8712</v>
      </c>
      <c r="C5860" s="377" t="s">
        <v>772</v>
      </c>
      <c r="D5860" s="186" t="s">
        <v>8636</v>
      </c>
      <c r="E5860" s="236" t="s">
        <v>858</v>
      </c>
      <c r="F5860" s="229" t="s">
        <v>3175</v>
      </c>
      <c r="G5860" s="408">
        <v>83101501</v>
      </c>
      <c r="H5860" s="591" t="s">
        <v>8639</v>
      </c>
      <c r="I5860" s="408">
        <v>10</v>
      </c>
      <c r="J5860" s="571" t="s">
        <v>33</v>
      </c>
      <c r="K5860" s="577">
        <v>5500000</v>
      </c>
      <c r="L5860" s="592" t="s">
        <v>3244</v>
      </c>
      <c r="M5860" s="571" t="s">
        <v>765</v>
      </c>
      <c r="N5860" s="408" t="s">
        <v>8713</v>
      </c>
      <c r="O5860" s="186" t="s">
        <v>127</v>
      </c>
      <c r="P5860" s="236" t="s">
        <v>127</v>
      </c>
      <c r="Q5860" s="186" t="s">
        <v>8638</v>
      </c>
      <c r="R5860" s="49"/>
      <c r="S5860" s="49"/>
      <c r="T5860" s="49"/>
      <c r="U5860" s="49"/>
      <c r="V5860" s="49"/>
    </row>
    <row r="5861" spans="1:22" s="39" customFormat="1" ht="38.25" x14ac:dyDescent="0.2">
      <c r="A5861" s="186" t="s">
        <v>8712</v>
      </c>
      <c r="B5861" s="186" t="s">
        <v>8712</v>
      </c>
      <c r="C5861" s="377" t="s">
        <v>772</v>
      </c>
      <c r="D5861" s="186" t="s">
        <v>8477</v>
      </c>
      <c r="E5861" s="236" t="s">
        <v>880</v>
      </c>
      <c r="F5861" s="229" t="s">
        <v>374</v>
      </c>
      <c r="G5861" s="408">
        <v>78181507</v>
      </c>
      <c r="H5861" s="591" t="s">
        <v>4162</v>
      </c>
      <c r="I5861" s="408">
        <v>16</v>
      </c>
      <c r="J5861" s="571" t="s">
        <v>33</v>
      </c>
      <c r="K5861" s="577">
        <v>65000000</v>
      </c>
      <c r="L5861" s="592" t="s">
        <v>3244</v>
      </c>
      <c r="M5861" s="571" t="s">
        <v>765</v>
      </c>
      <c r="N5861" s="408" t="s">
        <v>8713</v>
      </c>
      <c r="O5861" s="186" t="s">
        <v>68</v>
      </c>
      <c r="P5861" s="236" t="s">
        <v>68</v>
      </c>
      <c r="Q5861" s="186" t="s">
        <v>3942</v>
      </c>
      <c r="R5861" s="49"/>
      <c r="S5861" s="49"/>
      <c r="T5861" s="49"/>
      <c r="U5861" s="49"/>
      <c r="V5861" s="49"/>
    </row>
    <row r="5862" spans="1:22" s="39" customFormat="1" ht="38.25" x14ac:dyDescent="0.2">
      <c r="A5862" s="186" t="s">
        <v>8712</v>
      </c>
      <c r="B5862" s="186" t="s">
        <v>8712</v>
      </c>
      <c r="C5862" s="377" t="s">
        <v>772</v>
      </c>
      <c r="D5862" s="186" t="s">
        <v>8477</v>
      </c>
      <c r="E5862" s="236" t="s">
        <v>880</v>
      </c>
      <c r="F5862" s="229" t="s">
        <v>374</v>
      </c>
      <c r="G5862" s="408">
        <v>78181507</v>
      </c>
      <c r="H5862" s="591" t="s">
        <v>4165</v>
      </c>
      <c r="I5862" s="408">
        <v>16</v>
      </c>
      <c r="J5862" s="571" t="s">
        <v>33</v>
      </c>
      <c r="K5862" s="577">
        <v>26160000</v>
      </c>
      <c r="L5862" s="592" t="s">
        <v>3244</v>
      </c>
      <c r="M5862" s="571" t="s">
        <v>765</v>
      </c>
      <c r="N5862" s="408" t="s">
        <v>8713</v>
      </c>
      <c r="O5862" s="186" t="s">
        <v>68</v>
      </c>
      <c r="P5862" s="236" t="s">
        <v>68</v>
      </c>
      <c r="Q5862" s="186" t="s">
        <v>3942</v>
      </c>
      <c r="R5862" s="49"/>
      <c r="S5862" s="49"/>
      <c r="T5862" s="49"/>
      <c r="U5862" s="49"/>
      <c r="V5862" s="49"/>
    </row>
    <row r="5863" spans="1:22" s="39" customFormat="1" ht="51" x14ac:dyDescent="0.2">
      <c r="A5863" s="186" t="s">
        <v>8712</v>
      </c>
      <c r="B5863" s="186" t="s">
        <v>8712</v>
      </c>
      <c r="C5863" s="377" t="s">
        <v>772</v>
      </c>
      <c r="D5863" s="186" t="s">
        <v>8636</v>
      </c>
      <c r="E5863" s="236" t="s">
        <v>936</v>
      </c>
      <c r="F5863" s="229" t="s">
        <v>397</v>
      </c>
      <c r="G5863" s="408">
        <v>83101500</v>
      </c>
      <c r="H5863" s="591" t="s">
        <v>8537</v>
      </c>
      <c r="I5863" s="408">
        <v>10</v>
      </c>
      <c r="J5863" s="571" t="s">
        <v>33</v>
      </c>
      <c r="K5863" s="577">
        <v>5500000</v>
      </c>
      <c r="L5863" s="592" t="s">
        <v>3244</v>
      </c>
      <c r="M5863" s="571" t="s">
        <v>765</v>
      </c>
      <c r="N5863" s="408" t="s">
        <v>8713</v>
      </c>
      <c r="O5863" s="186" t="s">
        <v>127</v>
      </c>
      <c r="P5863" s="236" t="s">
        <v>127</v>
      </c>
      <c r="Q5863" s="186" t="s">
        <v>8638</v>
      </c>
      <c r="R5863" s="49"/>
      <c r="S5863" s="49"/>
      <c r="T5863" s="49"/>
      <c r="U5863" s="49"/>
      <c r="V5863" s="49"/>
    </row>
    <row r="5864" spans="1:22" s="39" customFormat="1" ht="51" x14ac:dyDescent="0.2">
      <c r="A5864" s="186" t="s">
        <v>8712</v>
      </c>
      <c r="B5864" s="186" t="s">
        <v>8712</v>
      </c>
      <c r="C5864" s="186" t="s">
        <v>356</v>
      </c>
      <c r="D5864" s="186" t="s">
        <v>8676</v>
      </c>
      <c r="E5864" s="236" t="s">
        <v>6067</v>
      </c>
      <c r="F5864" s="229" t="s">
        <v>8504</v>
      </c>
      <c r="G5864" s="408">
        <v>90121500</v>
      </c>
      <c r="H5864" s="591" t="s">
        <v>8714</v>
      </c>
      <c r="I5864" s="408">
        <v>16</v>
      </c>
      <c r="J5864" s="571" t="s">
        <v>33</v>
      </c>
      <c r="K5864" s="577">
        <v>1800000</v>
      </c>
      <c r="L5864" s="592" t="s">
        <v>3244</v>
      </c>
      <c r="M5864" s="571" t="s">
        <v>765</v>
      </c>
      <c r="N5864" s="408" t="s">
        <v>8713</v>
      </c>
      <c r="O5864" s="186" t="s">
        <v>127</v>
      </c>
      <c r="P5864" s="236" t="s">
        <v>127</v>
      </c>
      <c r="Q5864" s="186" t="s">
        <v>8678</v>
      </c>
      <c r="R5864" s="49"/>
      <c r="S5864" s="49"/>
      <c r="T5864" s="49"/>
      <c r="U5864" s="49"/>
      <c r="V5864" s="49"/>
    </row>
    <row r="5865" spans="1:22" s="39" customFormat="1" ht="51" x14ac:dyDescent="0.2">
      <c r="A5865" s="186" t="s">
        <v>8715</v>
      </c>
      <c r="B5865" s="186" t="s">
        <v>8715</v>
      </c>
      <c r="C5865" s="186" t="s">
        <v>356</v>
      </c>
      <c r="D5865" s="186" t="s">
        <v>8508</v>
      </c>
      <c r="E5865" s="236" t="s">
        <v>8716</v>
      </c>
      <c r="F5865" s="209" t="s">
        <v>1045</v>
      </c>
      <c r="G5865" s="408">
        <v>93141506</v>
      </c>
      <c r="H5865" s="229" t="s">
        <v>8717</v>
      </c>
      <c r="I5865" s="408">
        <v>16</v>
      </c>
      <c r="J5865" s="571" t="s">
        <v>33</v>
      </c>
      <c r="K5865" s="577">
        <v>70000000</v>
      </c>
      <c r="L5865" s="592" t="s">
        <v>3244</v>
      </c>
      <c r="M5865" s="571" t="s">
        <v>765</v>
      </c>
      <c r="N5865" s="408" t="s">
        <v>8718</v>
      </c>
      <c r="O5865" s="186" t="s">
        <v>67</v>
      </c>
      <c r="P5865" s="236" t="s">
        <v>67</v>
      </c>
      <c r="Q5865" s="186" t="s">
        <v>3942</v>
      </c>
      <c r="R5865" s="49"/>
      <c r="S5865" s="49"/>
      <c r="T5865" s="49"/>
      <c r="U5865" s="49"/>
      <c r="V5865" s="49"/>
    </row>
    <row r="5866" spans="1:22" s="39" customFormat="1" ht="51.75" thickBot="1" x14ac:dyDescent="0.25">
      <c r="A5866" s="186" t="s">
        <v>8715</v>
      </c>
      <c r="B5866" s="186" t="s">
        <v>8715</v>
      </c>
      <c r="C5866" s="186" t="s">
        <v>356</v>
      </c>
      <c r="D5866" s="186" t="s">
        <v>8508</v>
      </c>
      <c r="E5866" s="186" t="s">
        <v>8716</v>
      </c>
      <c r="F5866" s="262" t="s">
        <v>1045</v>
      </c>
      <c r="G5866" s="186">
        <v>93141506</v>
      </c>
      <c r="H5866" s="229" t="s">
        <v>8719</v>
      </c>
      <c r="I5866" s="408">
        <v>16</v>
      </c>
      <c r="J5866" s="571" t="s">
        <v>33</v>
      </c>
      <c r="K5866" s="577">
        <v>150000000</v>
      </c>
      <c r="L5866" s="592" t="s">
        <v>3244</v>
      </c>
      <c r="M5866" s="571" t="s">
        <v>765</v>
      </c>
      <c r="N5866" s="408" t="s">
        <v>8718</v>
      </c>
      <c r="O5866" s="186" t="s">
        <v>67</v>
      </c>
      <c r="P5866" s="236" t="s">
        <v>67</v>
      </c>
      <c r="Q5866" s="186" t="s">
        <v>3942</v>
      </c>
      <c r="R5866" s="49"/>
      <c r="S5866" s="49"/>
      <c r="T5866" s="49"/>
      <c r="U5866" s="49"/>
      <c r="V5866" s="49"/>
    </row>
    <row r="5867" spans="1:22" ht="42.75" customHeight="1" x14ac:dyDescent="0.2">
      <c r="A5867" s="152" t="s">
        <v>8720</v>
      </c>
      <c r="B5867" s="160" t="s">
        <v>8721</v>
      </c>
      <c r="C5867" s="593" t="s">
        <v>356</v>
      </c>
      <c r="D5867" s="594" t="s">
        <v>356</v>
      </c>
      <c r="E5867" s="369" t="s">
        <v>8722</v>
      </c>
      <c r="F5867" s="158" t="s">
        <v>3158</v>
      </c>
      <c r="G5867" s="158">
        <v>46191601</v>
      </c>
      <c r="H5867" s="160" t="s">
        <v>8723</v>
      </c>
      <c r="I5867" s="152">
        <v>10</v>
      </c>
      <c r="J5867" s="160" t="s">
        <v>33</v>
      </c>
      <c r="K5867" s="595">
        <v>12000000</v>
      </c>
      <c r="L5867" s="596">
        <v>1</v>
      </c>
      <c r="M5867" s="597" t="s">
        <v>805</v>
      </c>
      <c r="N5867" s="369" t="s">
        <v>8724</v>
      </c>
      <c r="O5867" s="158" t="s">
        <v>79</v>
      </c>
      <c r="P5867" s="158" t="s">
        <v>80</v>
      </c>
      <c r="Q5867" s="158" t="s">
        <v>497</v>
      </c>
      <c r="U5867" s="58"/>
    </row>
    <row r="5868" spans="1:22" ht="42.75" customHeight="1" x14ac:dyDescent="0.2">
      <c r="A5868" s="331" t="s">
        <v>8725</v>
      </c>
      <c r="B5868" s="403" t="s">
        <v>889</v>
      </c>
      <c r="C5868" s="598" t="s">
        <v>889</v>
      </c>
      <c r="D5868" s="599" t="s">
        <v>889</v>
      </c>
      <c r="E5868" s="372" t="s">
        <v>8726</v>
      </c>
      <c r="F5868" s="166" t="s">
        <v>3124</v>
      </c>
      <c r="G5868" s="166">
        <v>45111616</v>
      </c>
      <c r="H5868" s="403" t="s">
        <v>8727</v>
      </c>
      <c r="I5868" s="331">
        <v>16</v>
      </c>
      <c r="J5868" s="403" t="s">
        <v>33</v>
      </c>
      <c r="K5868" s="148">
        <v>14860000</v>
      </c>
      <c r="L5868" s="149">
        <v>1</v>
      </c>
      <c r="M5868" s="600" t="s">
        <v>805</v>
      </c>
      <c r="N5868" s="372" t="s">
        <v>8728</v>
      </c>
      <c r="O5868" s="166" t="s">
        <v>127</v>
      </c>
      <c r="P5868" s="166" t="s">
        <v>127</v>
      </c>
      <c r="Q5868" s="158" t="s">
        <v>497</v>
      </c>
    </row>
    <row r="5869" spans="1:22" ht="42.75" customHeight="1" x14ac:dyDescent="0.2">
      <c r="A5869" s="331" t="s">
        <v>8725</v>
      </c>
      <c r="B5869" s="403" t="s">
        <v>889</v>
      </c>
      <c r="C5869" s="598" t="s">
        <v>889</v>
      </c>
      <c r="D5869" s="599" t="s">
        <v>889</v>
      </c>
      <c r="E5869" s="372" t="s">
        <v>8729</v>
      </c>
      <c r="F5869" s="166" t="s">
        <v>3127</v>
      </c>
      <c r="G5869" s="166">
        <v>26131501</v>
      </c>
      <c r="H5869" s="403" t="s">
        <v>8730</v>
      </c>
      <c r="I5869" s="331">
        <v>16</v>
      </c>
      <c r="J5869" s="403" t="s">
        <v>33</v>
      </c>
      <c r="K5869" s="148">
        <v>19000000</v>
      </c>
      <c r="L5869" s="149">
        <v>1</v>
      </c>
      <c r="M5869" s="600" t="s">
        <v>805</v>
      </c>
      <c r="N5869" s="372" t="s">
        <v>8728</v>
      </c>
      <c r="O5869" s="166" t="s">
        <v>127</v>
      </c>
      <c r="P5869" s="166" t="s">
        <v>127</v>
      </c>
      <c r="Q5869" s="158" t="s">
        <v>497</v>
      </c>
    </row>
    <row r="5870" spans="1:22" ht="42.75" customHeight="1" x14ac:dyDescent="0.2">
      <c r="A5870" s="152" t="s">
        <v>8720</v>
      </c>
      <c r="B5870" s="160" t="s">
        <v>8721</v>
      </c>
      <c r="C5870" s="598" t="s">
        <v>4034</v>
      </c>
      <c r="D5870" s="599" t="s">
        <v>4034</v>
      </c>
      <c r="E5870" s="372" t="s">
        <v>8731</v>
      </c>
      <c r="F5870" s="166" t="s">
        <v>2947</v>
      </c>
      <c r="G5870" s="166">
        <v>43221704</v>
      </c>
      <c r="H5870" s="403" t="s">
        <v>8732</v>
      </c>
      <c r="I5870" s="331">
        <v>10</v>
      </c>
      <c r="J5870" s="403" t="s">
        <v>33</v>
      </c>
      <c r="K5870" s="148">
        <v>252000000</v>
      </c>
      <c r="L5870" s="149">
        <v>1</v>
      </c>
      <c r="M5870" s="600" t="s">
        <v>805</v>
      </c>
      <c r="N5870" s="372" t="s">
        <v>8733</v>
      </c>
      <c r="O5870" s="166" t="s">
        <v>67</v>
      </c>
      <c r="P5870" s="166" t="s">
        <v>35</v>
      </c>
      <c r="Q5870" s="166" t="s">
        <v>429</v>
      </c>
    </row>
    <row r="5871" spans="1:22" ht="42.75" customHeight="1" x14ac:dyDescent="0.2">
      <c r="A5871" s="331" t="s">
        <v>8725</v>
      </c>
      <c r="B5871" s="403" t="s">
        <v>889</v>
      </c>
      <c r="C5871" s="598" t="s">
        <v>889</v>
      </c>
      <c r="D5871" s="599" t="s">
        <v>889</v>
      </c>
      <c r="E5871" s="372" t="s">
        <v>8734</v>
      </c>
      <c r="F5871" s="166" t="s">
        <v>3263</v>
      </c>
      <c r="G5871" s="166">
        <v>25101801</v>
      </c>
      <c r="H5871" s="403" t="s">
        <v>8735</v>
      </c>
      <c r="I5871" s="331">
        <v>16</v>
      </c>
      <c r="J5871" s="403" t="s">
        <v>33</v>
      </c>
      <c r="K5871" s="148">
        <v>250000000</v>
      </c>
      <c r="L5871" s="149">
        <v>1</v>
      </c>
      <c r="M5871" s="600" t="s">
        <v>805</v>
      </c>
      <c r="N5871" s="372" t="s">
        <v>8728</v>
      </c>
      <c r="O5871" s="166" t="s">
        <v>127</v>
      </c>
      <c r="P5871" s="166" t="s">
        <v>127</v>
      </c>
      <c r="Q5871" s="166" t="s">
        <v>429</v>
      </c>
    </row>
    <row r="5872" spans="1:22" ht="42.75" customHeight="1" x14ac:dyDescent="0.2">
      <c r="A5872" s="331" t="s">
        <v>8736</v>
      </c>
      <c r="B5872" s="403" t="s">
        <v>8737</v>
      </c>
      <c r="C5872" s="598" t="s">
        <v>50</v>
      </c>
      <c r="D5872" s="599" t="s">
        <v>8737</v>
      </c>
      <c r="E5872" s="372" t="s">
        <v>8738</v>
      </c>
      <c r="F5872" s="166" t="s">
        <v>8289</v>
      </c>
      <c r="G5872" s="166">
        <v>85112501</v>
      </c>
      <c r="H5872" s="403" t="s">
        <v>8739</v>
      </c>
      <c r="I5872" s="331">
        <v>10</v>
      </c>
      <c r="J5872" s="403" t="s">
        <v>33</v>
      </c>
      <c r="K5872" s="148">
        <v>7000000</v>
      </c>
      <c r="L5872" s="149">
        <v>1</v>
      </c>
      <c r="M5872" s="600" t="s">
        <v>805</v>
      </c>
      <c r="N5872" s="372" t="s">
        <v>8740</v>
      </c>
      <c r="O5872" s="166" t="s">
        <v>80</v>
      </c>
      <c r="P5872" s="166" t="s">
        <v>901</v>
      </c>
      <c r="Q5872" s="158" t="s">
        <v>497</v>
      </c>
    </row>
    <row r="5873" spans="1:17" ht="42.75" customHeight="1" x14ac:dyDescent="0.2">
      <c r="A5873" s="331" t="s">
        <v>8720</v>
      </c>
      <c r="B5873" s="403" t="s">
        <v>8721</v>
      </c>
      <c r="C5873" s="598" t="s">
        <v>4209</v>
      </c>
      <c r="D5873" s="599" t="s">
        <v>4209</v>
      </c>
      <c r="E5873" s="372" t="s">
        <v>8741</v>
      </c>
      <c r="F5873" s="166" t="s">
        <v>8742</v>
      </c>
      <c r="G5873" s="166">
        <v>50201706</v>
      </c>
      <c r="H5873" s="403" t="s">
        <v>8743</v>
      </c>
      <c r="I5873" s="331">
        <v>10</v>
      </c>
      <c r="J5873" s="403" t="s">
        <v>33</v>
      </c>
      <c r="K5873" s="148">
        <v>15000000</v>
      </c>
      <c r="L5873" s="149">
        <v>1</v>
      </c>
      <c r="M5873" s="600" t="s">
        <v>805</v>
      </c>
      <c r="N5873" s="601" t="s">
        <v>8743</v>
      </c>
      <c r="O5873" s="166" t="s">
        <v>127</v>
      </c>
      <c r="P5873" s="166" t="s">
        <v>127</v>
      </c>
      <c r="Q5873" s="158" t="s">
        <v>497</v>
      </c>
    </row>
    <row r="5874" spans="1:17" ht="42.75" customHeight="1" x14ac:dyDescent="0.2">
      <c r="A5874" s="331" t="s">
        <v>8720</v>
      </c>
      <c r="B5874" s="403" t="s">
        <v>8721</v>
      </c>
      <c r="C5874" s="598" t="s">
        <v>4209</v>
      </c>
      <c r="D5874" s="599" t="s">
        <v>4209</v>
      </c>
      <c r="E5874" s="372" t="s">
        <v>8744</v>
      </c>
      <c r="F5874" s="166" t="s">
        <v>2958</v>
      </c>
      <c r="G5874" s="166">
        <v>24112404</v>
      </c>
      <c r="H5874" s="403" t="s">
        <v>8745</v>
      </c>
      <c r="I5874" s="331">
        <v>10</v>
      </c>
      <c r="J5874" s="403" t="s">
        <v>33</v>
      </c>
      <c r="K5874" s="148">
        <v>60000000</v>
      </c>
      <c r="L5874" s="149">
        <v>1</v>
      </c>
      <c r="M5874" s="600" t="s">
        <v>805</v>
      </c>
      <c r="N5874" s="372" t="s">
        <v>8746</v>
      </c>
      <c r="O5874" s="166" t="s">
        <v>68</v>
      </c>
      <c r="P5874" s="166" t="s">
        <v>67</v>
      </c>
      <c r="Q5874" s="158" t="s">
        <v>497</v>
      </c>
    </row>
    <row r="5875" spans="1:17" ht="42.75" customHeight="1" x14ac:dyDescent="0.2">
      <c r="A5875" s="331" t="s">
        <v>8736</v>
      </c>
      <c r="B5875" s="403" t="s">
        <v>8737</v>
      </c>
      <c r="C5875" s="598" t="s">
        <v>4209</v>
      </c>
      <c r="D5875" s="599" t="s">
        <v>8737</v>
      </c>
      <c r="E5875" s="372" t="s">
        <v>8744</v>
      </c>
      <c r="F5875" s="166" t="s">
        <v>2958</v>
      </c>
      <c r="G5875" s="166">
        <v>24112404</v>
      </c>
      <c r="H5875" s="403" t="s">
        <v>8747</v>
      </c>
      <c r="I5875" s="331">
        <v>10</v>
      </c>
      <c r="J5875" s="403" t="s">
        <v>33</v>
      </c>
      <c r="K5875" s="148">
        <v>10000000</v>
      </c>
      <c r="L5875" s="149">
        <v>1</v>
      </c>
      <c r="M5875" s="600" t="s">
        <v>805</v>
      </c>
      <c r="N5875" s="372" t="s">
        <v>8748</v>
      </c>
      <c r="O5875" s="166" t="s">
        <v>68</v>
      </c>
      <c r="P5875" s="166" t="s">
        <v>67</v>
      </c>
      <c r="Q5875" s="158" t="s">
        <v>497</v>
      </c>
    </row>
    <row r="5876" spans="1:17" ht="42.75" customHeight="1" x14ac:dyDescent="0.2">
      <c r="A5876" s="331" t="s">
        <v>8720</v>
      </c>
      <c r="B5876" s="403" t="s">
        <v>8721</v>
      </c>
      <c r="C5876" s="598" t="s">
        <v>4209</v>
      </c>
      <c r="D5876" s="599" t="s">
        <v>3577</v>
      </c>
      <c r="E5876" s="372" t="s">
        <v>8749</v>
      </c>
      <c r="F5876" s="166" t="s">
        <v>5632</v>
      </c>
      <c r="G5876" s="166">
        <v>15101500</v>
      </c>
      <c r="H5876" s="403" t="s">
        <v>8750</v>
      </c>
      <c r="I5876" s="331">
        <v>10</v>
      </c>
      <c r="J5876" s="403" t="s">
        <v>230</v>
      </c>
      <c r="K5876" s="148">
        <v>385000000</v>
      </c>
      <c r="L5876" s="149">
        <v>1</v>
      </c>
      <c r="M5876" s="600" t="s">
        <v>798</v>
      </c>
      <c r="N5876" s="372" t="s">
        <v>8751</v>
      </c>
      <c r="O5876" s="166" t="s">
        <v>127</v>
      </c>
      <c r="P5876" s="166" t="s">
        <v>127</v>
      </c>
      <c r="Q5876" s="166" t="s">
        <v>662</v>
      </c>
    </row>
    <row r="5877" spans="1:17" ht="42.75" customHeight="1" x14ac:dyDescent="0.2">
      <c r="A5877" s="331" t="s">
        <v>8720</v>
      </c>
      <c r="B5877" s="403" t="s">
        <v>8721</v>
      </c>
      <c r="C5877" s="598" t="s">
        <v>4209</v>
      </c>
      <c r="D5877" s="599" t="s">
        <v>3577</v>
      </c>
      <c r="E5877" s="372" t="s">
        <v>8749</v>
      </c>
      <c r="F5877" s="166" t="s">
        <v>5632</v>
      </c>
      <c r="G5877" s="166">
        <v>15101500</v>
      </c>
      <c r="H5877" s="403" t="s">
        <v>8750</v>
      </c>
      <c r="I5877" s="331">
        <v>10</v>
      </c>
      <c r="J5877" s="403" t="s">
        <v>33</v>
      </c>
      <c r="K5877" s="148">
        <v>735000000</v>
      </c>
      <c r="L5877" s="149">
        <v>1</v>
      </c>
      <c r="M5877" s="600" t="s">
        <v>798</v>
      </c>
      <c r="N5877" s="372" t="s">
        <v>8752</v>
      </c>
      <c r="O5877" s="166" t="s">
        <v>67</v>
      </c>
      <c r="P5877" s="166" t="s">
        <v>35</v>
      </c>
      <c r="Q5877" s="166" t="s">
        <v>662</v>
      </c>
    </row>
    <row r="5878" spans="1:17" ht="42.75" customHeight="1" x14ac:dyDescent="0.2">
      <c r="A5878" s="331" t="s">
        <v>8720</v>
      </c>
      <c r="B5878" s="403" t="s">
        <v>8721</v>
      </c>
      <c r="C5878" s="598" t="s">
        <v>50</v>
      </c>
      <c r="D5878" s="599" t="s">
        <v>50</v>
      </c>
      <c r="E5878" s="372" t="s">
        <v>8749</v>
      </c>
      <c r="F5878" s="166" t="s">
        <v>5632</v>
      </c>
      <c r="G5878" s="166">
        <v>15101505</v>
      </c>
      <c r="H5878" s="403" t="s">
        <v>8753</v>
      </c>
      <c r="I5878" s="331">
        <v>10</v>
      </c>
      <c r="J5878" s="403" t="s">
        <v>33</v>
      </c>
      <c r="K5878" s="148">
        <v>8000000</v>
      </c>
      <c r="L5878" s="149">
        <v>1</v>
      </c>
      <c r="M5878" s="600" t="s">
        <v>798</v>
      </c>
      <c r="N5878" s="372" t="s">
        <v>8754</v>
      </c>
      <c r="O5878" s="166" t="s">
        <v>68</v>
      </c>
      <c r="P5878" s="166" t="s">
        <v>67</v>
      </c>
      <c r="Q5878" s="158" t="s">
        <v>497</v>
      </c>
    </row>
    <row r="5879" spans="1:17" ht="42.75" customHeight="1" x14ac:dyDescent="0.2">
      <c r="A5879" s="331" t="s">
        <v>8720</v>
      </c>
      <c r="B5879" s="403" t="s">
        <v>8721</v>
      </c>
      <c r="C5879" s="602" t="s">
        <v>4209</v>
      </c>
      <c r="D5879" s="599" t="s">
        <v>3577</v>
      </c>
      <c r="E5879" s="372" t="s">
        <v>8755</v>
      </c>
      <c r="F5879" s="166" t="s">
        <v>8756</v>
      </c>
      <c r="G5879" s="166">
        <v>12161602</v>
      </c>
      <c r="H5879" s="403" t="s">
        <v>8757</v>
      </c>
      <c r="I5879" s="331">
        <v>10</v>
      </c>
      <c r="J5879" s="403" t="s">
        <v>33</v>
      </c>
      <c r="K5879" s="148">
        <v>8000000</v>
      </c>
      <c r="L5879" s="149">
        <v>1</v>
      </c>
      <c r="M5879" s="600" t="s">
        <v>798</v>
      </c>
      <c r="N5879" s="372" t="s">
        <v>8758</v>
      </c>
      <c r="O5879" s="166" t="s">
        <v>35</v>
      </c>
      <c r="P5879" s="166" t="s">
        <v>36</v>
      </c>
      <c r="Q5879" s="158" t="s">
        <v>662</v>
      </c>
    </row>
    <row r="5880" spans="1:17" ht="42.75" customHeight="1" x14ac:dyDescent="0.2">
      <c r="A5880" s="331" t="s">
        <v>8720</v>
      </c>
      <c r="B5880" s="403" t="s">
        <v>8721</v>
      </c>
      <c r="C5880" s="598" t="s">
        <v>4209</v>
      </c>
      <c r="D5880" s="599" t="s">
        <v>42</v>
      </c>
      <c r="E5880" s="372" t="s">
        <v>8759</v>
      </c>
      <c r="F5880" s="166" t="s">
        <v>8760</v>
      </c>
      <c r="G5880" s="166">
        <v>46181528</v>
      </c>
      <c r="H5880" s="403" t="s">
        <v>8761</v>
      </c>
      <c r="I5880" s="331">
        <v>10</v>
      </c>
      <c r="J5880" s="403" t="s">
        <v>33</v>
      </c>
      <c r="K5880" s="148">
        <v>16000000</v>
      </c>
      <c r="L5880" s="149">
        <v>1</v>
      </c>
      <c r="M5880" s="603" t="s">
        <v>805</v>
      </c>
      <c r="N5880" s="372" t="s">
        <v>8762</v>
      </c>
      <c r="O5880" s="166" t="s">
        <v>67</v>
      </c>
      <c r="P5880" s="166" t="s">
        <v>35</v>
      </c>
      <c r="Q5880" s="158" t="s">
        <v>497</v>
      </c>
    </row>
    <row r="5881" spans="1:17" ht="42.75" customHeight="1" x14ac:dyDescent="0.2">
      <c r="A5881" s="331" t="s">
        <v>8720</v>
      </c>
      <c r="B5881" s="403" t="s">
        <v>8721</v>
      </c>
      <c r="C5881" s="598" t="s">
        <v>4209</v>
      </c>
      <c r="D5881" s="599" t="s">
        <v>3577</v>
      </c>
      <c r="E5881" s="372" t="s">
        <v>8763</v>
      </c>
      <c r="F5881" s="166" t="s">
        <v>8764</v>
      </c>
      <c r="G5881" s="166">
        <v>25172504</v>
      </c>
      <c r="H5881" s="403" t="s">
        <v>8765</v>
      </c>
      <c r="I5881" s="331">
        <v>10</v>
      </c>
      <c r="J5881" s="403" t="s">
        <v>33</v>
      </c>
      <c r="K5881" s="148">
        <v>177100000</v>
      </c>
      <c r="L5881" s="149">
        <v>1</v>
      </c>
      <c r="M5881" s="603" t="s">
        <v>805</v>
      </c>
      <c r="N5881" s="372" t="s">
        <v>8766</v>
      </c>
      <c r="O5881" s="166" t="s">
        <v>68</v>
      </c>
      <c r="P5881" s="166" t="s">
        <v>67</v>
      </c>
      <c r="Q5881" s="158" t="s">
        <v>662</v>
      </c>
    </row>
    <row r="5882" spans="1:17" ht="42.75" customHeight="1" x14ac:dyDescent="0.2">
      <c r="A5882" s="331" t="s">
        <v>8725</v>
      </c>
      <c r="B5882" s="403" t="s">
        <v>889</v>
      </c>
      <c r="C5882" s="598" t="s">
        <v>889</v>
      </c>
      <c r="D5882" s="599" t="s">
        <v>889</v>
      </c>
      <c r="E5882" s="372" t="s">
        <v>8767</v>
      </c>
      <c r="F5882" s="166" t="s">
        <v>5673</v>
      </c>
      <c r="G5882" s="166">
        <v>46161508</v>
      </c>
      <c r="H5882" s="403" t="s">
        <v>8768</v>
      </c>
      <c r="I5882" s="331">
        <v>16</v>
      </c>
      <c r="J5882" s="403" t="s">
        <v>33</v>
      </c>
      <c r="K5882" s="148">
        <v>43800000</v>
      </c>
      <c r="L5882" s="149">
        <v>1</v>
      </c>
      <c r="M5882" s="603" t="s">
        <v>805</v>
      </c>
      <c r="N5882" s="372" t="s">
        <v>8728</v>
      </c>
      <c r="O5882" s="166" t="s">
        <v>127</v>
      </c>
      <c r="P5882" s="166" t="s">
        <v>127</v>
      </c>
      <c r="Q5882" s="166" t="s">
        <v>497</v>
      </c>
    </row>
    <row r="5883" spans="1:17" ht="42.75" customHeight="1" x14ac:dyDescent="0.2">
      <c r="A5883" s="331" t="s">
        <v>8720</v>
      </c>
      <c r="B5883" s="403" t="s">
        <v>8721</v>
      </c>
      <c r="C5883" s="598" t="s">
        <v>4209</v>
      </c>
      <c r="D5883" s="599" t="s">
        <v>8769</v>
      </c>
      <c r="E5883" s="372" t="s">
        <v>315</v>
      </c>
      <c r="F5883" s="166" t="s">
        <v>316</v>
      </c>
      <c r="G5883" s="166">
        <v>56111906</v>
      </c>
      <c r="H5883" s="403" t="s">
        <v>8770</v>
      </c>
      <c r="I5883" s="331">
        <v>10</v>
      </c>
      <c r="J5883" s="403" t="s">
        <v>33</v>
      </c>
      <c r="K5883" s="148">
        <v>20000000</v>
      </c>
      <c r="L5883" s="149">
        <v>1</v>
      </c>
      <c r="M5883" s="603" t="s">
        <v>805</v>
      </c>
      <c r="N5883" s="372" t="s">
        <v>8771</v>
      </c>
      <c r="O5883" s="166" t="s">
        <v>67</v>
      </c>
      <c r="P5883" s="166" t="s">
        <v>35</v>
      </c>
      <c r="Q5883" s="166" t="s">
        <v>429</v>
      </c>
    </row>
    <row r="5884" spans="1:17" ht="42.75" customHeight="1" x14ac:dyDescent="0.2">
      <c r="A5884" s="331" t="s">
        <v>8720</v>
      </c>
      <c r="B5884" s="403" t="s">
        <v>8721</v>
      </c>
      <c r="C5884" s="598" t="s">
        <v>1007</v>
      </c>
      <c r="D5884" s="599" t="s">
        <v>1007</v>
      </c>
      <c r="E5884" s="372" t="s">
        <v>8772</v>
      </c>
      <c r="F5884" s="166" t="s">
        <v>2947</v>
      </c>
      <c r="G5884" s="166">
        <v>45121504</v>
      </c>
      <c r="H5884" s="403" t="s">
        <v>8773</v>
      </c>
      <c r="I5884" s="331">
        <v>10</v>
      </c>
      <c r="J5884" s="403" t="s">
        <v>33</v>
      </c>
      <c r="K5884" s="148">
        <v>16000000</v>
      </c>
      <c r="L5884" s="149">
        <v>1</v>
      </c>
      <c r="M5884" s="603" t="s">
        <v>805</v>
      </c>
      <c r="N5884" s="372" t="s">
        <v>8774</v>
      </c>
      <c r="O5884" s="166" t="s">
        <v>127</v>
      </c>
      <c r="P5884" s="166" t="s">
        <v>68</v>
      </c>
      <c r="Q5884" s="166" t="s">
        <v>497</v>
      </c>
    </row>
    <row r="5885" spans="1:17" ht="42.75" customHeight="1" x14ac:dyDescent="0.2">
      <c r="A5885" s="331" t="s">
        <v>8725</v>
      </c>
      <c r="B5885" s="403" t="s">
        <v>889</v>
      </c>
      <c r="C5885" s="598" t="s">
        <v>889</v>
      </c>
      <c r="D5885" s="599" t="s">
        <v>889</v>
      </c>
      <c r="E5885" s="372" t="s">
        <v>8775</v>
      </c>
      <c r="F5885" s="166" t="s">
        <v>8776</v>
      </c>
      <c r="G5885" s="166">
        <v>46151604</v>
      </c>
      <c r="H5885" s="403" t="s">
        <v>8777</v>
      </c>
      <c r="I5885" s="331">
        <v>16</v>
      </c>
      <c r="J5885" s="403" t="s">
        <v>33</v>
      </c>
      <c r="K5885" s="148">
        <v>12000000</v>
      </c>
      <c r="L5885" s="149">
        <v>1</v>
      </c>
      <c r="M5885" s="603" t="s">
        <v>805</v>
      </c>
      <c r="N5885" s="372" t="s">
        <v>8728</v>
      </c>
      <c r="O5885" s="166" t="s">
        <v>127</v>
      </c>
      <c r="P5885" s="166" t="s">
        <v>68</v>
      </c>
      <c r="Q5885" s="166" t="s">
        <v>497</v>
      </c>
    </row>
    <row r="5886" spans="1:17" ht="42.75" customHeight="1" x14ac:dyDescent="0.2">
      <c r="A5886" s="331" t="s">
        <v>8720</v>
      </c>
      <c r="B5886" s="403" t="s">
        <v>8721</v>
      </c>
      <c r="C5886" s="598" t="s">
        <v>8778</v>
      </c>
      <c r="D5886" s="599" t="s">
        <v>8779</v>
      </c>
      <c r="E5886" s="372" t="s">
        <v>8780</v>
      </c>
      <c r="F5886" s="166" t="s">
        <v>8781</v>
      </c>
      <c r="G5886" s="166">
        <v>72101507</v>
      </c>
      <c r="H5886" s="403" t="s">
        <v>8782</v>
      </c>
      <c r="I5886" s="331">
        <v>10</v>
      </c>
      <c r="J5886" s="403" t="s">
        <v>33</v>
      </c>
      <c r="K5886" s="148">
        <v>1150000000</v>
      </c>
      <c r="L5886" s="149">
        <v>1</v>
      </c>
      <c r="M5886" s="603" t="s">
        <v>765</v>
      </c>
      <c r="N5886" s="372" t="s">
        <v>8783</v>
      </c>
      <c r="O5886" s="166" t="s">
        <v>67</v>
      </c>
      <c r="P5886" s="166" t="s">
        <v>35</v>
      </c>
      <c r="Q5886" s="166" t="s">
        <v>429</v>
      </c>
    </row>
    <row r="5887" spans="1:17" ht="42.75" customHeight="1" x14ac:dyDescent="0.2">
      <c r="A5887" s="331" t="s">
        <v>8784</v>
      </c>
      <c r="B5887" s="403" t="s">
        <v>8721</v>
      </c>
      <c r="C5887" s="598" t="s">
        <v>8785</v>
      </c>
      <c r="D5887" s="599" t="s">
        <v>356</v>
      </c>
      <c r="E5887" s="372" t="s">
        <v>8780</v>
      </c>
      <c r="F5887" s="166" t="s">
        <v>8781</v>
      </c>
      <c r="G5887" s="166">
        <v>72101507</v>
      </c>
      <c r="H5887" s="403" t="s">
        <v>8782</v>
      </c>
      <c r="I5887" s="331">
        <v>16</v>
      </c>
      <c r="J5887" s="403" t="s">
        <v>33</v>
      </c>
      <c r="K5887" s="148">
        <v>100000000</v>
      </c>
      <c r="L5887" s="149">
        <v>1</v>
      </c>
      <c r="M5887" s="603" t="s">
        <v>765</v>
      </c>
      <c r="N5887" s="372" t="s">
        <v>8786</v>
      </c>
      <c r="O5887" s="166" t="s">
        <v>67</v>
      </c>
      <c r="P5887" s="166" t="s">
        <v>35</v>
      </c>
      <c r="Q5887" s="166" t="s">
        <v>429</v>
      </c>
    </row>
    <row r="5888" spans="1:17" ht="42.75" customHeight="1" x14ac:dyDescent="0.2">
      <c r="A5888" s="331" t="s">
        <v>8720</v>
      </c>
      <c r="B5888" s="403" t="s">
        <v>8721</v>
      </c>
      <c r="C5888" s="598" t="s">
        <v>8778</v>
      </c>
      <c r="D5888" s="599" t="s">
        <v>8779</v>
      </c>
      <c r="E5888" s="372" t="s">
        <v>433</v>
      </c>
      <c r="F5888" s="166" t="s">
        <v>2984</v>
      </c>
      <c r="G5888" s="166">
        <v>83101807</v>
      </c>
      <c r="H5888" s="403" t="s">
        <v>8787</v>
      </c>
      <c r="I5888" s="331">
        <v>10</v>
      </c>
      <c r="J5888" s="403" t="s">
        <v>33</v>
      </c>
      <c r="K5888" s="148">
        <v>1570000000</v>
      </c>
      <c r="L5888" s="149">
        <v>1</v>
      </c>
      <c r="M5888" s="603" t="s">
        <v>765</v>
      </c>
      <c r="N5888" s="372" t="s">
        <v>8788</v>
      </c>
      <c r="O5888" s="166" t="s">
        <v>127</v>
      </c>
      <c r="P5888" s="166" t="s">
        <v>127</v>
      </c>
      <c r="Q5888" s="166" t="s">
        <v>5913</v>
      </c>
    </row>
    <row r="5889" spans="1:17" ht="42.75" customHeight="1" x14ac:dyDescent="0.2">
      <c r="A5889" s="331" t="s">
        <v>8720</v>
      </c>
      <c r="B5889" s="403" t="s">
        <v>8721</v>
      </c>
      <c r="C5889" s="598" t="s">
        <v>8778</v>
      </c>
      <c r="D5889" s="599" t="s">
        <v>8779</v>
      </c>
      <c r="E5889" s="372" t="s">
        <v>437</v>
      </c>
      <c r="F5889" s="166" t="s">
        <v>3175</v>
      </c>
      <c r="G5889" s="166">
        <v>83101501</v>
      </c>
      <c r="H5889" s="403" t="s">
        <v>8789</v>
      </c>
      <c r="I5889" s="331">
        <v>10</v>
      </c>
      <c r="J5889" s="403" t="s">
        <v>33</v>
      </c>
      <c r="K5889" s="148">
        <v>360000000</v>
      </c>
      <c r="L5889" s="149">
        <v>1</v>
      </c>
      <c r="M5889" s="603" t="s">
        <v>765</v>
      </c>
      <c r="N5889" s="372" t="s">
        <v>8790</v>
      </c>
      <c r="O5889" s="166" t="s">
        <v>127</v>
      </c>
      <c r="P5889" s="166" t="s">
        <v>127</v>
      </c>
      <c r="Q5889" s="166" t="s">
        <v>5913</v>
      </c>
    </row>
    <row r="5890" spans="1:17" ht="42.75" customHeight="1" x14ac:dyDescent="0.2">
      <c r="A5890" s="331" t="s">
        <v>8720</v>
      </c>
      <c r="B5890" s="403" t="s">
        <v>8721</v>
      </c>
      <c r="C5890" s="598" t="s">
        <v>4209</v>
      </c>
      <c r="D5890" s="599" t="s">
        <v>3577</v>
      </c>
      <c r="E5890" s="372" t="s">
        <v>8791</v>
      </c>
      <c r="F5890" s="166" t="s">
        <v>3170</v>
      </c>
      <c r="G5890" s="166">
        <v>84131603</v>
      </c>
      <c r="H5890" s="403" t="s">
        <v>8792</v>
      </c>
      <c r="I5890" s="331">
        <v>10</v>
      </c>
      <c r="J5890" s="403" t="s">
        <v>230</v>
      </c>
      <c r="K5890" s="148">
        <v>300000000</v>
      </c>
      <c r="L5890" s="149">
        <v>1</v>
      </c>
      <c r="M5890" s="603" t="s">
        <v>765</v>
      </c>
      <c r="N5890" s="372" t="s">
        <v>8793</v>
      </c>
      <c r="O5890" s="166" t="s">
        <v>127</v>
      </c>
      <c r="P5890" s="166" t="s">
        <v>127</v>
      </c>
      <c r="Q5890" s="166" t="s">
        <v>662</v>
      </c>
    </row>
    <row r="5891" spans="1:17" ht="42.75" customHeight="1" x14ac:dyDescent="0.2">
      <c r="A5891" s="331" t="s">
        <v>8720</v>
      </c>
      <c r="B5891" s="403" t="s">
        <v>8721</v>
      </c>
      <c r="C5891" s="598" t="s">
        <v>4209</v>
      </c>
      <c r="D5891" s="599" t="s">
        <v>3577</v>
      </c>
      <c r="E5891" s="372" t="s">
        <v>8791</v>
      </c>
      <c r="F5891" s="166" t="s">
        <v>3170</v>
      </c>
      <c r="G5891" s="166">
        <v>84131603</v>
      </c>
      <c r="H5891" s="403" t="s">
        <v>8794</v>
      </c>
      <c r="I5891" s="331">
        <v>10</v>
      </c>
      <c r="J5891" s="403" t="s">
        <v>33</v>
      </c>
      <c r="K5891" s="148">
        <v>365000000</v>
      </c>
      <c r="L5891" s="149">
        <v>1</v>
      </c>
      <c r="M5891" s="603" t="s">
        <v>765</v>
      </c>
      <c r="N5891" s="372" t="s">
        <v>8793</v>
      </c>
      <c r="O5891" s="166" t="s">
        <v>67</v>
      </c>
      <c r="P5891" s="166" t="s">
        <v>35</v>
      </c>
      <c r="Q5891" s="166" t="s">
        <v>662</v>
      </c>
    </row>
    <row r="5892" spans="1:17" ht="42.75" customHeight="1" x14ac:dyDescent="0.2">
      <c r="A5892" s="331" t="s">
        <v>8720</v>
      </c>
      <c r="B5892" s="403" t="s">
        <v>8721</v>
      </c>
      <c r="C5892" s="598" t="s">
        <v>4034</v>
      </c>
      <c r="D5892" s="599" t="s">
        <v>4034</v>
      </c>
      <c r="E5892" s="372" t="s">
        <v>8795</v>
      </c>
      <c r="F5892" s="166" t="s">
        <v>8096</v>
      </c>
      <c r="G5892" s="166">
        <v>80131502</v>
      </c>
      <c r="H5892" s="403" t="s">
        <v>8796</v>
      </c>
      <c r="I5892" s="331">
        <v>10</v>
      </c>
      <c r="J5892" s="403" t="s">
        <v>230</v>
      </c>
      <c r="K5892" s="148">
        <v>71360069.840000004</v>
      </c>
      <c r="L5892" s="149">
        <v>1</v>
      </c>
      <c r="M5892" s="603" t="s">
        <v>765</v>
      </c>
      <c r="N5892" s="372" t="s">
        <v>8797</v>
      </c>
      <c r="O5892" s="166" t="s">
        <v>127</v>
      </c>
      <c r="P5892" s="166" t="s">
        <v>127</v>
      </c>
      <c r="Q5892" s="166" t="s">
        <v>448</v>
      </c>
    </row>
    <row r="5893" spans="1:17" ht="42.75" customHeight="1" x14ac:dyDescent="0.2">
      <c r="A5893" s="331" t="s">
        <v>8720</v>
      </c>
      <c r="B5893" s="403" t="s">
        <v>8721</v>
      </c>
      <c r="C5893" s="598" t="s">
        <v>4034</v>
      </c>
      <c r="D5893" s="599" t="s">
        <v>4034</v>
      </c>
      <c r="E5893" s="372" t="s">
        <v>8795</v>
      </c>
      <c r="F5893" s="166" t="s">
        <v>8096</v>
      </c>
      <c r="G5893" s="166">
        <v>80131502</v>
      </c>
      <c r="H5893" s="403" t="s">
        <v>8798</v>
      </c>
      <c r="I5893" s="331">
        <v>10</v>
      </c>
      <c r="J5893" s="403" t="s">
        <v>33</v>
      </c>
      <c r="K5893" s="148">
        <v>143639930.16</v>
      </c>
      <c r="L5893" s="149">
        <v>1</v>
      </c>
      <c r="M5893" s="603" t="s">
        <v>765</v>
      </c>
      <c r="N5893" s="372" t="s">
        <v>8797</v>
      </c>
      <c r="O5893" s="166" t="s">
        <v>67</v>
      </c>
      <c r="P5893" s="166" t="s">
        <v>35</v>
      </c>
      <c r="Q5893" s="166" t="s">
        <v>448</v>
      </c>
    </row>
    <row r="5894" spans="1:17" ht="42.75" customHeight="1" x14ac:dyDescent="0.2">
      <c r="A5894" s="331" t="s">
        <v>8720</v>
      </c>
      <c r="B5894" s="403" t="s">
        <v>8721</v>
      </c>
      <c r="C5894" s="598" t="s">
        <v>4209</v>
      </c>
      <c r="D5894" s="599" t="s">
        <v>4209</v>
      </c>
      <c r="E5894" s="372" t="s">
        <v>8799</v>
      </c>
      <c r="F5894" s="166" t="s">
        <v>8800</v>
      </c>
      <c r="G5894" s="166">
        <v>76111501</v>
      </c>
      <c r="H5894" s="403" t="s">
        <v>8801</v>
      </c>
      <c r="I5894" s="331">
        <v>10</v>
      </c>
      <c r="J5894" s="403" t="s">
        <v>230</v>
      </c>
      <c r="K5894" s="148">
        <v>74000000</v>
      </c>
      <c r="L5894" s="149">
        <v>1</v>
      </c>
      <c r="M5894" s="603" t="s">
        <v>765</v>
      </c>
      <c r="N5894" s="372" t="s">
        <v>8802</v>
      </c>
      <c r="O5894" s="166" t="s">
        <v>127</v>
      </c>
      <c r="P5894" s="166" t="s">
        <v>127</v>
      </c>
      <c r="Q5894" s="166" t="s">
        <v>662</v>
      </c>
    </row>
    <row r="5895" spans="1:17" ht="42.75" customHeight="1" x14ac:dyDescent="0.2">
      <c r="A5895" s="331" t="s">
        <v>8720</v>
      </c>
      <c r="B5895" s="403" t="s">
        <v>8721</v>
      </c>
      <c r="C5895" s="598" t="s">
        <v>4209</v>
      </c>
      <c r="D5895" s="599" t="s">
        <v>4209</v>
      </c>
      <c r="E5895" s="372" t="s">
        <v>8799</v>
      </c>
      <c r="F5895" s="166" t="s">
        <v>8800</v>
      </c>
      <c r="G5895" s="166">
        <v>76111501</v>
      </c>
      <c r="H5895" s="403" t="s">
        <v>8801</v>
      </c>
      <c r="I5895" s="331">
        <v>10</v>
      </c>
      <c r="J5895" s="403" t="s">
        <v>33</v>
      </c>
      <c r="K5895" s="148">
        <v>130000000</v>
      </c>
      <c r="L5895" s="149">
        <v>1</v>
      </c>
      <c r="M5895" s="603" t="s">
        <v>765</v>
      </c>
      <c r="N5895" s="372" t="s">
        <v>8803</v>
      </c>
      <c r="O5895" s="166" t="s">
        <v>35</v>
      </c>
      <c r="P5895" s="166" t="s">
        <v>36</v>
      </c>
      <c r="Q5895" s="166" t="s">
        <v>662</v>
      </c>
    </row>
    <row r="5896" spans="1:17" ht="42.75" customHeight="1" x14ac:dyDescent="0.2">
      <c r="A5896" s="331" t="s">
        <v>8720</v>
      </c>
      <c r="B5896" s="403" t="s">
        <v>8721</v>
      </c>
      <c r="C5896" s="598" t="s">
        <v>4209</v>
      </c>
      <c r="D5896" s="599" t="s">
        <v>4209</v>
      </c>
      <c r="E5896" s="372" t="s">
        <v>8799</v>
      </c>
      <c r="F5896" s="166" t="s">
        <v>8800</v>
      </c>
      <c r="G5896" s="166">
        <v>76111501</v>
      </c>
      <c r="H5896" s="403" t="s">
        <v>8804</v>
      </c>
      <c r="I5896" s="331">
        <v>10</v>
      </c>
      <c r="J5896" s="403" t="s">
        <v>33</v>
      </c>
      <c r="K5896" s="148">
        <v>7900000</v>
      </c>
      <c r="L5896" s="149">
        <v>1</v>
      </c>
      <c r="M5896" s="603" t="s">
        <v>765</v>
      </c>
      <c r="N5896" s="372" t="s">
        <v>8805</v>
      </c>
      <c r="O5896" s="166" t="s">
        <v>36</v>
      </c>
      <c r="P5896" s="166" t="s">
        <v>79</v>
      </c>
      <c r="Q5896" s="166" t="s">
        <v>662</v>
      </c>
    </row>
    <row r="5897" spans="1:17" ht="42.75" customHeight="1" x14ac:dyDescent="0.2">
      <c r="A5897" s="331" t="s">
        <v>8720</v>
      </c>
      <c r="B5897" s="403" t="s">
        <v>8721</v>
      </c>
      <c r="C5897" s="598" t="s">
        <v>4209</v>
      </c>
      <c r="D5897" s="599" t="s">
        <v>3577</v>
      </c>
      <c r="E5897" s="372" t="s">
        <v>8806</v>
      </c>
      <c r="F5897" s="166" t="s">
        <v>3456</v>
      </c>
      <c r="G5897" s="166">
        <v>78181507</v>
      </c>
      <c r="H5897" s="403" t="s">
        <v>8807</v>
      </c>
      <c r="I5897" s="331">
        <v>10</v>
      </c>
      <c r="J5897" s="403" t="s">
        <v>230</v>
      </c>
      <c r="K5897" s="148">
        <v>400000000</v>
      </c>
      <c r="L5897" s="149">
        <v>1</v>
      </c>
      <c r="M5897" s="603" t="s">
        <v>765</v>
      </c>
      <c r="N5897" s="372" t="s">
        <v>8808</v>
      </c>
      <c r="O5897" s="166" t="s">
        <v>127</v>
      </c>
      <c r="P5897" s="166" t="s">
        <v>127</v>
      </c>
      <c r="Q5897" s="166" t="s">
        <v>662</v>
      </c>
    </row>
    <row r="5898" spans="1:17" ht="42.75" customHeight="1" x14ac:dyDescent="0.2">
      <c r="A5898" s="331" t="s">
        <v>8720</v>
      </c>
      <c r="B5898" s="403" t="s">
        <v>8721</v>
      </c>
      <c r="C5898" s="598" t="s">
        <v>4209</v>
      </c>
      <c r="D5898" s="599" t="s">
        <v>3577</v>
      </c>
      <c r="E5898" s="557" t="s">
        <v>8806</v>
      </c>
      <c r="F5898" s="353" t="s">
        <v>3456</v>
      </c>
      <c r="G5898" s="353">
        <v>78181507</v>
      </c>
      <c r="H5898" s="552" t="s">
        <v>8809</v>
      </c>
      <c r="I5898" s="604">
        <v>10</v>
      </c>
      <c r="J5898" s="552" t="s">
        <v>33</v>
      </c>
      <c r="K5898" s="558">
        <v>1253070000</v>
      </c>
      <c r="L5898" s="605">
        <v>1</v>
      </c>
      <c r="M5898" s="603" t="s">
        <v>765</v>
      </c>
      <c r="N5898" s="372" t="s">
        <v>8810</v>
      </c>
      <c r="O5898" s="166" t="s">
        <v>35</v>
      </c>
      <c r="P5898" s="166" t="s">
        <v>36</v>
      </c>
      <c r="Q5898" s="158" t="s">
        <v>662</v>
      </c>
    </row>
    <row r="5899" spans="1:17" ht="42.75" customHeight="1" x14ac:dyDescent="0.2">
      <c r="A5899" s="331" t="s">
        <v>8720</v>
      </c>
      <c r="B5899" s="403" t="s">
        <v>8721</v>
      </c>
      <c r="C5899" s="598" t="s">
        <v>8778</v>
      </c>
      <c r="D5899" s="599" t="s">
        <v>8779</v>
      </c>
      <c r="E5899" s="225" t="s">
        <v>465</v>
      </c>
      <c r="F5899" s="208" t="s">
        <v>3032</v>
      </c>
      <c r="G5899" s="353">
        <v>72154302</v>
      </c>
      <c r="H5899" s="208" t="s">
        <v>8811</v>
      </c>
      <c r="I5899" s="604">
        <v>10</v>
      </c>
      <c r="J5899" s="403" t="s">
        <v>33</v>
      </c>
      <c r="K5899" s="558">
        <v>57000000</v>
      </c>
      <c r="L5899" s="605">
        <v>1</v>
      </c>
      <c r="M5899" s="603" t="s">
        <v>765</v>
      </c>
      <c r="N5899" s="372" t="s">
        <v>8812</v>
      </c>
      <c r="O5899" s="166" t="s">
        <v>35</v>
      </c>
      <c r="P5899" s="166" t="s">
        <v>36</v>
      </c>
      <c r="Q5899" s="158" t="s">
        <v>662</v>
      </c>
    </row>
    <row r="5900" spans="1:17" ht="42.75" customHeight="1" x14ac:dyDescent="0.2">
      <c r="A5900" s="331" t="s">
        <v>8720</v>
      </c>
      <c r="B5900" s="403" t="s">
        <v>8721</v>
      </c>
      <c r="C5900" s="575" t="s">
        <v>4209</v>
      </c>
      <c r="D5900" s="571" t="s">
        <v>42</v>
      </c>
      <c r="E5900" s="225" t="s">
        <v>465</v>
      </c>
      <c r="F5900" s="208" t="s">
        <v>3032</v>
      </c>
      <c r="G5900" s="208">
        <v>72154201</v>
      </c>
      <c r="H5900" s="208" t="s">
        <v>8813</v>
      </c>
      <c r="I5900" s="604">
        <v>10</v>
      </c>
      <c r="J5900" s="403" t="s">
        <v>33</v>
      </c>
      <c r="K5900" s="558">
        <v>7000000</v>
      </c>
      <c r="L5900" s="605">
        <v>1</v>
      </c>
      <c r="M5900" s="603" t="s">
        <v>765</v>
      </c>
      <c r="N5900" s="372" t="s">
        <v>8813</v>
      </c>
      <c r="O5900" s="166" t="s">
        <v>79</v>
      </c>
      <c r="P5900" s="166" t="s">
        <v>80</v>
      </c>
      <c r="Q5900" s="158" t="s">
        <v>429</v>
      </c>
    </row>
    <row r="5901" spans="1:17" ht="42.75" customHeight="1" x14ac:dyDescent="0.2">
      <c r="A5901" s="331" t="s">
        <v>8720</v>
      </c>
      <c r="B5901" s="403" t="s">
        <v>8721</v>
      </c>
      <c r="C5901" s="575" t="s">
        <v>190</v>
      </c>
      <c r="D5901" s="571" t="s">
        <v>190</v>
      </c>
      <c r="E5901" s="225" t="s">
        <v>465</v>
      </c>
      <c r="F5901" s="208" t="s">
        <v>3032</v>
      </c>
      <c r="G5901" s="208">
        <v>72154201</v>
      </c>
      <c r="H5901" s="208" t="s">
        <v>8814</v>
      </c>
      <c r="I5901" s="604">
        <v>10</v>
      </c>
      <c r="J5901" s="403" t="s">
        <v>33</v>
      </c>
      <c r="K5901" s="558">
        <v>3000000</v>
      </c>
      <c r="L5901" s="605">
        <v>1</v>
      </c>
      <c r="M5901" s="603" t="s">
        <v>765</v>
      </c>
      <c r="N5901" s="372" t="s">
        <v>8815</v>
      </c>
      <c r="O5901" s="166" t="s">
        <v>79</v>
      </c>
      <c r="P5901" s="166" t="s">
        <v>80</v>
      </c>
      <c r="Q5901" s="158" t="s">
        <v>429</v>
      </c>
    </row>
    <row r="5902" spans="1:17" ht="42.75" customHeight="1" x14ac:dyDescent="0.2">
      <c r="A5902" s="331" t="s">
        <v>8736</v>
      </c>
      <c r="B5902" s="403" t="s">
        <v>8737</v>
      </c>
      <c r="C5902" s="575" t="s">
        <v>8737</v>
      </c>
      <c r="D5902" s="571" t="s">
        <v>4034</v>
      </c>
      <c r="E5902" s="225" t="s">
        <v>3045</v>
      </c>
      <c r="F5902" s="208" t="s">
        <v>3046</v>
      </c>
      <c r="G5902" s="208">
        <v>46171600</v>
      </c>
      <c r="H5902" s="208" t="s">
        <v>8816</v>
      </c>
      <c r="I5902" s="604">
        <v>10</v>
      </c>
      <c r="J5902" s="403" t="s">
        <v>33</v>
      </c>
      <c r="K5902" s="558">
        <v>9400000</v>
      </c>
      <c r="L5902" s="605">
        <v>1</v>
      </c>
      <c r="M5902" s="603" t="s">
        <v>765</v>
      </c>
      <c r="N5902" s="372" t="s">
        <v>8816</v>
      </c>
      <c r="O5902" s="166" t="s">
        <v>80</v>
      </c>
      <c r="P5902" s="166" t="s">
        <v>901</v>
      </c>
      <c r="Q5902" s="158" t="s">
        <v>497</v>
      </c>
    </row>
    <row r="5903" spans="1:17" ht="42.75" customHeight="1" x14ac:dyDescent="0.2">
      <c r="A5903" s="331" t="s">
        <v>8720</v>
      </c>
      <c r="B5903" s="403" t="s">
        <v>8721</v>
      </c>
      <c r="C5903" s="575" t="s">
        <v>50</v>
      </c>
      <c r="D5903" s="571" t="s">
        <v>50</v>
      </c>
      <c r="E5903" s="225" t="s">
        <v>8817</v>
      </c>
      <c r="F5903" s="208" t="s">
        <v>8204</v>
      </c>
      <c r="G5903" s="208">
        <v>82121503</v>
      </c>
      <c r="H5903" s="208" t="s">
        <v>8818</v>
      </c>
      <c r="I5903" s="604">
        <v>10</v>
      </c>
      <c r="J5903" s="403" t="s">
        <v>33</v>
      </c>
      <c r="K5903" s="558">
        <v>140000000</v>
      </c>
      <c r="L5903" s="605">
        <v>1</v>
      </c>
      <c r="M5903" s="603" t="s">
        <v>765</v>
      </c>
      <c r="N5903" s="372" t="s">
        <v>8819</v>
      </c>
      <c r="O5903" s="166" t="s">
        <v>68</v>
      </c>
      <c r="P5903" s="166" t="s">
        <v>67</v>
      </c>
      <c r="Q5903" s="529" t="s">
        <v>662</v>
      </c>
    </row>
    <row r="5904" spans="1:17" ht="42.75" customHeight="1" x14ac:dyDescent="0.2">
      <c r="A5904" s="331" t="s">
        <v>8720</v>
      </c>
      <c r="B5904" s="403" t="s">
        <v>8721</v>
      </c>
      <c r="C5904" s="606" t="s">
        <v>8778</v>
      </c>
      <c r="D5904" s="599" t="s">
        <v>8779</v>
      </c>
      <c r="E5904" s="225" t="s">
        <v>474</v>
      </c>
      <c r="F5904" s="208" t="s">
        <v>3220</v>
      </c>
      <c r="G5904" s="208">
        <v>83101501</v>
      </c>
      <c r="H5904" s="208" t="s">
        <v>8820</v>
      </c>
      <c r="I5904" s="604">
        <v>10</v>
      </c>
      <c r="J5904" s="403" t="s">
        <v>33</v>
      </c>
      <c r="K5904" s="558">
        <v>185000000</v>
      </c>
      <c r="L5904" s="605">
        <v>1</v>
      </c>
      <c r="M5904" s="603" t="s">
        <v>765</v>
      </c>
      <c r="N5904" s="372" t="s">
        <v>8821</v>
      </c>
      <c r="O5904" s="166" t="s">
        <v>127</v>
      </c>
      <c r="P5904" s="403" t="s">
        <v>127</v>
      </c>
      <c r="Q5904" s="208" t="s">
        <v>448</v>
      </c>
    </row>
    <row r="5905" spans="1:17" ht="42.75" customHeight="1" x14ac:dyDescent="0.2">
      <c r="A5905" s="331" t="s">
        <v>8822</v>
      </c>
      <c r="B5905" s="403" t="s">
        <v>8823</v>
      </c>
      <c r="C5905" s="607" t="s">
        <v>8785</v>
      </c>
      <c r="D5905" s="599" t="s">
        <v>356</v>
      </c>
      <c r="E5905" s="225" t="s">
        <v>8824</v>
      </c>
      <c r="F5905" s="208" t="s">
        <v>400</v>
      </c>
      <c r="G5905" s="208">
        <v>93141506</v>
      </c>
      <c r="H5905" s="208" t="s">
        <v>8825</v>
      </c>
      <c r="I5905" s="604">
        <v>16</v>
      </c>
      <c r="J5905" s="403" t="s">
        <v>33</v>
      </c>
      <c r="K5905" s="558">
        <v>300000000</v>
      </c>
      <c r="L5905" s="605">
        <v>1</v>
      </c>
      <c r="M5905" s="603" t="s">
        <v>765</v>
      </c>
      <c r="N5905" s="208" t="s">
        <v>8826</v>
      </c>
      <c r="O5905" s="353" t="s">
        <v>68</v>
      </c>
      <c r="P5905" s="552" t="s">
        <v>67</v>
      </c>
      <c r="Q5905" s="208" t="s">
        <v>429</v>
      </c>
    </row>
    <row r="5906" spans="1:17" ht="42.75" customHeight="1" x14ac:dyDescent="0.2">
      <c r="A5906" s="331" t="s">
        <v>8827</v>
      </c>
      <c r="B5906" s="403" t="s">
        <v>8828</v>
      </c>
      <c r="C5906" s="607" t="s">
        <v>8829</v>
      </c>
      <c r="D5906" s="599" t="s">
        <v>356</v>
      </c>
      <c r="E5906" s="225" t="s">
        <v>8824</v>
      </c>
      <c r="F5906" s="208" t="s">
        <v>400</v>
      </c>
      <c r="G5906" s="208">
        <v>93141506</v>
      </c>
      <c r="H5906" s="208" t="s">
        <v>8830</v>
      </c>
      <c r="I5906" s="604">
        <v>16</v>
      </c>
      <c r="J5906" s="403" t="s">
        <v>33</v>
      </c>
      <c r="K5906" s="558">
        <v>26000000</v>
      </c>
      <c r="L5906" s="605">
        <v>1</v>
      </c>
      <c r="M5906" s="603" t="s">
        <v>765</v>
      </c>
      <c r="N5906" s="208" t="s">
        <v>8831</v>
      </c>
      <c r="O5906" s="353" t="s">
        <v>68</v>
      </c>
      <c r="P5906" s="552" t="s">
        <v>67</v>
      </c>
      <c r="Q5906" s="158" t="s">
        <v>429</v>
      </c>
    </row>
    <row r="5907" spans="1:17" ht="42.75" customHeight="1" x14ac:dyDescent="0.2">
      <c r="A5907" s="331" t="s">
        <v>8725</v>
      </c>
      <c r="B5907" s="403" t="s">
        <v>8832</v>
      </c>
      <c r="C5907" s="607" t="s">
        <v>889</v>
      </c>
      <c r="D5907" s="599" t="s">
        <v>356</v>
      </c>
      <c r="E5907" s="225" t="s">
        <v>8824</v>
      </c>
      <c r="F5907" s="208" t="s">
        <v>400</v>
      </c>
      <c r="G5907" s="208">
        <v>93141506</v>
      </c>
      <c r="H5907" s="208" t="s">
        <v>8833</v>
      </c>
      <c r="I5907" s="604">
        <v>16</v>
      </c>
      <c r="J5907" s="403" t="s">
        <v>33</v>
      </c>
      <c r="K5907" s="558">
        <v>65674398</v>
      </c>
      <c r="L5907" s="605">
        <v>1</v>
      </c>
      <c r="M5907" s="603" t="s">
        <v>765</v>
      </c>
      <c r="N5907" s="557" t="s">
        <v>8834</v>
      </c>
      <c r="O5907" s="353" t="s">
        <v>68</v>
      </c>
      <c r="P5907" s="552" t="s">
        <v>67</v>
      </c>
      <c r="Q5907" s="158" t="s">
        <v>429</v>
      </c>
    </row>
    <row r="5908" spans="1:17" ht="42.75" customHeight="1" x14ac:dyDescent="0.2">
      <c r="A5908" s="331" t="s">
        <v>8720</v>
      </c>
      <c r="B5908" s="403" t="s">
        <v>8721</v>
      </c>
      <c r="C5908" s="598" t="s">
        <v>356</v>
      </c>
      <c r="D5908" s="599" t="s">
        <v>356</v>
      </c>
      <c r="E5908" s="225" t="s">
        <v>6453</v>
      </c>
      <c r="F5908" s="208" t="s">
        <v>8504</v>
      </c>
      <c r="G5908" s="208">
        <v>90111503</v>
      </c>
      <c r="H5908" s="208" t="s">
        <v>8835</v>
      </c>
      <c r="I5908" s="604">
        <v>10</v>
      </c>
      <c r="J5908" s="403" t="s">
        <v>33</v>
      </c>
      <c r="K5908" s="558">
        <v>70000000</v>
      </c>
      <c r="L5908" s="605">
        <v>1</v>
      </c>
      <c r="M5908" s="603" t="s">
        <v>765</v>
      </c>
      <c r="N5908" s="557" t="s">
        <v>8836</v>
      </c>
      <c r="O5908" s="353" t="s">
        <v>127</v>
      </c>
      <c r="P5908" s="552" t="s">
        <v>127</v>
      </c>
      <c r="Q5908" s="208" t="s">
        <v>448</v>
      </c>
    </row>
    <row r="5909" spans="1:17" ht="42.75" customHeight="1" x14ac:dyDescent="0.2">
      <c r="A5909" s="604" t="s">
        <v>8736</v>
      </c>
      <c r="B5909" s="552" t="s">
        <v>8721</v>
      </c>
      <c r="C5909" s="608" t="s">
        <v>356</v>
      </c>
      <c r="D5909" s="599" t="s">
        <v>8737</v>
      </c>
      <c r="E5909" s="609" t="s">
        <v>6453</v>
      </c>
      <c r="F5909" s="364" t="s">
        <v>8504</v>
      </c>
      <c r="G5909" s="364">
        <v>90111503</v>
      </c>
      <c r="H5909" s="364" t="s">
        <v>8837</v>
      </c>
      <c r="I5909" s="604">
        <v>10</v>
      </c>
      <c r="J5909" s="552" t="s">
        <v>33</v>
      </c>
      <c r="K5909" s="558">
        <v>45000000</v>
      </c>
      <c r="L5909" s="605">
        <v>1</v>
      </c>
      <c r="M5909" s="603" t="s">
        <v>765</v>
      </c>
      <c r="N5909" s="225" t="s">
        <v>8838</v>
      </c>
      <c r="O5909" s="208" t="s">
        <v>127</v>
      </c>
      <c r="P5909" s="208" t="s">
        <v>127</v>
      </c>
      <c r="Q5909" s="208" t="s">
        <v>448</v>
      </c>
    </row>
    <row r="5910" spans="1:17" ht="42.75" customHeight="1" x14ac:dyDescent="0.2">
      <c r="A5910" s="208" t="s">
        <v>8725</v>
      </c>
      <c r="B5910" s="228" t="s">
        <v>889</v>
      </c>
      <c r="C5910" s="575" t="s">
        <v>356</v>
      </c>
      <c r="D5910" s="571" t="s">
        <v>889</v>
      </c>
      <c r="E5910" s="225" t="s">
        <v>6453</v>
      </c>
      <c r="F5910" s="208" t="s">
        <v>8504</v>
      </c>
      <c r="G5910" s="208">
        <v>90111503</v>
      </c>
      <c r="H5910" s="208" t="s">
        <v>8839</v>
      </c>
      <c r="I5910" s="208">
        <v>16</v>
      </c>
      <c r="J5910" s="228" t="s">
        <v>33</v>
      </c>
      <c r="K5910" s="610">
        <v>99800000</v>
      </c>
      <c r="L5910" s="611">
        <v>1</v>
      </c>
      <c r="M5910" s="612" t="s">
        <v>765</v>
      </c>
      <c r="N5910" s="225" t="s">
        <v>8840</v>
      </c>
      <c r="O5910" s="208" t="s">
        <v>127</v>
      </c>
      <c r="P5910" s="208" t="s">
        <v>127</v>
      </c>
      <c r="Q5910" s="208" t="s">
        <v>448</v>
      </c>
    </row>
    <row r="5911" spans="1:17" ht="42.75" customHeight="1" x14ac:dyDescent="0.2">
      <c r="A5911" s="331" t="s">
        <v>8720</v>
      </c>
      <c r="B5911" s="403" t="s">
        <v>8721</v>
      </c>
      <c r="C5911" s="575" t="s">
        <v>342</v>
      </c>
      <c r="D5911" s="571" t="s">
        <v>342</v>
      </c>
      <c r="E5911" s="225" t="s">
        <v>408</v>
      </c>
      <c r="F5911" s="208" t="s">
        <v>8841</v>
      </c>
      <c r="G5911" s="208">
        <v>93161601</v>
      </c>
      <c r="H5911" s="208" t="s">
        <v>8842</v>
      </c>
      <c r="I5911" s="208">
        <v>10</v>
      </c>
      <c r="J5911" s="228" t="s">
        <v>33</v>
      </c>
      <c r="K5911" s="610">
        <v>170000000</v>
      </c>
      <c r="L5911" s="611">
        <v>1</v>
      </c>
      <c r="M5911" s="612" t="s">
        <v>765</v>
      </c>
      <c r="N5911" s="225" t="s">
        <v>8843</v>
      </c>
      <c r="O5911" s="208" t="s">
        <v>127</v>
      </c>
      <c r="P5911" s="208" t="s">
        <v>127</v>
      </c>
      <c r="Q5911" s="208" t="s">
        <v>448</v>
      </c>
    </row>
    <row r="5912" spans="1:17" ht="42.75" customHeight="1" thickBot="1" x14ac:dyDescent="0.25">
      <c r="A5912" s="331" t="s">
        <v>8720</v>
      </c>
      <c r="B5912" s="403" t="s">
        <v>8721</v>
      </c>
      <c r="C5912" s="575" t="s">
        <v>342</v>
      </c>
      <c r="D5912" s="571" t="s">
        <v>342</v>
      </c>
      <c r="E5912" s="225" t="s">
        <v>8844</v>
      </c>
      <c r="F5912" s="208" t="s">
        <v>4666</v>
      </c>
      <c r="G5912" s="208">
        <v>93161601</v>
      </c>
      <c r="H5912" s="208" t="s">
        <v>8845</v>
      </c>
      <c r="I5912" s="208">
        <v>10</v>
      </c>
      <c r="J5912" s="228" t="s">
        <v>33</v>
      </c>
      <c r="K5912" s="610">
        <v>33900000</v>
      </c>
      <c r="L5912" s="611">
        <v>1</v>
      </c>
      <c r="M5912" s="613" t="s">
        <v>765</v>
      </c>
      <c r="N5912" s="225" t="s">
        <v>8846</v>
      </c>
      <c r="O5912" s="208" t="s">
        <v>127</v>
      </c>
      <c r="P5912" s="208" t="s">
        <v>127</v>
      </c>
      <c r="Q5912" s="208" t="s">
        <v>448</v>
      </c>
    </row>
    <row r="5913" spans="1:17" s="38" customFormat="1" x14ac:dyDescent="0.2">
      <c r="A5913" s="248" t="s">
        <v>8847</v>
      </c>
      <c r="B5913" s="248" t="s">
        <v>8848</v>
      </c>
      <c r="C5913" s="248" t="s">
        <v>58</v>
      </c>
      <c r="D5913" s="248" t="s">
        <v>8849</v>
      </c>
      <c r="E5913" s="248" t="s">
        <v>769</v>
      </c>
      <c r="F5913" s="248" t="s">
        <v>110</v>
      </c>
      <c r="G5913" s="614">
        <v>10151600</v>
      </c>
      <c r="H5913" s="248" t="s">
        <v>8850</v>
      </c>
      <c r="I5913" s="248">
        <v>10</v>
      </c>
      <c r="J5913" s="248" t="s">
        <v>3754</v>
      </c>
      <c r="K5913" s="64">
        <v>2100000</v>
      </c>
      <c r="L5913" s="248">
        <v>1</v>
      </c>
      <c r="M5913" s="248" t="s">
        <v>805</v>
      </c>
      <c r="N5913" s="248" t="s">
        <v>8851</v>
      </c>
      <c r="O5913" s="248" t="s">
        <v>2518</v>
      </c>
      <c r="P5913" s="248" t="s">
        <v>2700</v>
      </c>
      <c r="Q5913" s="248" t="s">
        <v>683</v>
      </c>
    </row>
    <row r="5914" spans="1:17" s="38" customFormat="1" x14ac:dyDescent="0.2">
      <c r="A5914" s="248" t="s">
        <v>8847</v>
      </c>
      <c r="B5914" s="248" t="s">
        <v>8848</v>
      </c>
      <c r="C5914" s="248" t="s">
        <v>58</v>
      </c>
      <c r="D5914" s="248" t="s">
        <v>8849</v>
      </c>
      <c r="E5914" s="248" t="s">
        <v>769</v>
      </c>
      <c r="F5914" s="248" t="s">
        <v>110</v>
      </c>
      <c r="G5914" s="614">
        <v>10151701</v>
      </c>
      <c r="H5914" s="248" t="s">
        <v>8852</v>
      </c>
      <c r="I5914" s="248">
        <v>10</v>
      </c>
      <c r="J5914" s="248" t="s">
        <v>3754</v>
      </c>
      <c r="K5914" s="64">
        <v>25956000</v>
      </c>
      <c r="L5914" s="248">
        <v>1</v>
      </c>
      <c r="M5914" s="248" t="s">
        <v>805</v>
      </c>
      <c r="N5914" s="248" t="s">
        <v>8851</v>
      </c>
      <c r="O5914" s="248" t="s">
        <v>2518</v>
      </c>
      <c r="P5914" s="248" t="s">
        <v>2700</v>
      </c>
      <c r="Q5914" s="248" t="s">
        <v>683</v>
      </c>
    </row>
    <row r="5915" spans="1:17" s="38" customFormat="1" x14ac:dyDescent="0.2">
      <c r="A5915" s="248" t="s">
        <v>8847</v>
      </c>
      <c r="B5915" s="248" t="s">
        <v>8848</v>
      </c>
      <c r="C5915" s="248" t="s">
        <v>58</v>
      </c>
      <c r="D5915" s="248" t="s">
        <v>8849</v>
      </c>
      <c r="E5915" s="248" t="s">
        <v>1101</v>
      </c>
      <c r="F5915" s="248" t="s">
        <v>8853</v>
      </c>
      <c r="G5915" s="614">
        <v>11162100</v>
      </c>
      <c r="H5915" s="248" t="s">
        <v>8854</v>
      </c>
      <c r="I5915" s="248">
        <v>10</v>
      </c>
      <c r="J5915" s="248" t="s">
        <v>3754</v>
      </c>
      <c r="K5915" s="64">
        <v>702625</v>
      </c>
      <c r="L5915" s="248">
        <v>1</v>
      </c>
      <c r="M5915" s="248" t="s">
        <v>805</v>
      </c>
      <c r="N5915" s="248" t="s">
        <v>8851</v>
      </c>
      <c r="O5915" s="248" t="s">
        <v>2518</v>
      </c>
      <c r="P5915" s="248" t="s">
        <v>2700</v>
      </c>
      <c r="Q5915" s="248" t="s">
        <v>683</v>
      </c>
    </row>
    <row r="5916" spans="1:17" s="38" customFormat="1" x14ac:dyDescent="0.2">
      <c r="A5916" s="248" t="s">
        <v>8847</v>
      </c>
      <c r="B5916" s="248" t="s">
        <v>8848</v>
      </c>
      <c r="C5916" s="248" t="s">
        <v>58</v>
      </c>
      <c r="D5916" s="248" t="s">
        <v>8849</v>
      </c>
      <c r="E5916" s="248" t="s">
        <v>1101</v>
      </c>
      <c r="F5916" s="248" t="s">
        <v>8853</v>
      </c>
      <c r="G5916" s="614">
        <v>11162100</v>
      </c>
      <c r="H5916" s="248" t="s">
        <v>8855</v>
      </c>
      <c r="I5916" s="248">
        <v>10</v>
      </c>
      <c r="J5916" s="248" t="s">
        <v>3754</v>
      </c>
      <c r="K5916" s="64">
        <v>685202</v>
      </c>
      <c r="L5916" s="248">
        <v>1</v>
      </c>
      <c r="M5916" s="248" t="s">
        <v>805</v>
      </c>
      <c r="N5916" s="248" t="s">
        <v>8851</v>
      </c>
      <c r="O5916" s="248" t="s">
        <v>2518</v>
      </c>
      <c r="P5916" s="248" t="s">
        <v>2700</v>
      </c>
      <c r="Q5916" s="248" t="s">
        <v>683</v>
      </c>
    </row>
    <row r="5917" spans="1:17" s="38" customFormat="1" x14ac:dyDescent="0.2">
      <c r="A5917" s="248" t="s">
        <v>8847</v>
      </c>
      <c r="B5917" s="248" t="s">
        <v>8848</v>
      </c>
      <c r="C5917" s="248" t="s">
        <v>58</v>
      </c>
      <c r="D5917" s="248" t="s">
        <v>8849</v>
      </c>
      <c r="E5917" s="248" t="s">
        <v>1101</v>
      </c>
      <c r="F5917" s="248" t="s">
        <v>8853</v>
      </c>
      <c r="G5917" s="614">
        <v>11162100</v>
      </c>
      <c r="H5917" s="248" t="s">
        <v>8856</v>
      </c>
      <c r="I5917" s="248">
        <v>10</v>
      </c>
      <c r="J5917" s="248" t="s">
        <v>3754</v>
      </c>
      <c r="K5917" s="64">
        <v>212173</v>
      </c>
      <c r="L5917" s="248">
        <v>1</v>
      </c>
      <c r="M5917" s="248" t="s">
        <v>805</v>
      </c>
      <c r="N5917" s="248" t="s">
        <v>8851</v>
      </c>
      <c r="O5917" s="248" t="s">
        <v>2518</v>
      </c>
      <c r="P5917" s="248" t="s">
        <v>2700</v>
      </c>
      <c r="Q5917" s="248" t="s">
        <v>683</v>
      </c>
    </row>
    <row r="5918" spans="1:17" s="38" customFormat="1" x14ac:dyDescent="0.2">
      <c r="A5918" s="248" t="s">
        <v>8847</v>
      </c>
      <c r="B5918" s="248" t="s">
        <v>8848</v>
      </c>
      <c r="C5918" s="248" t="s">
        <v>58</v>
      </c>
      <c r="D5918" s="248" t="s">
        <v>8849</v>
      </c>
      <c r="E5918" s="248" t="s">
        <v>803</v>
      </c>
      <c r="F5918" s="248" t="s">
        <v>240</v>
      </c>
      <c r="G5918" s="614">
        <v>12161602</v>
      </c>
      <c r="H5918" s="248" t="s">
        <v>8857</v>
      </c>
      <c r="I5918" s="248">
        <v>10</v>
      </c>
      <c r="J5918" s="248" t="s">
        <v>3754</v>
      </c>
      <c r="K5918" s="64">
        <v>3000000</v>
      </c>
      <c r="L5918" s="248">
        <v>1</v>
      </c>
      <c r="M5918" s="248" t="s">
        <v>805</v>
      </c>
      <c r="N5918" s="248" t="s">
        <v>4102</v>
      </c>
      <c r="O5918" s="248" t="s">
        <v>2518</v>
      </c>
      <c r="P5918" s="248" t="s">
        <v>2700</v>
      </c>
      <c r="Q5918" s="248" t="s">
        <v>464</v>
      </c>
    </row>
    <row r="5919" spans="1:17" s="38" customFormat="1" x14ac:dyDescent="0.2">
      <c r="A5919" s="248" t="s">
        <v>8847</v>
      </c>
      <c r="B5919" s="248" t="s">
        <v>8848</v>
      </c>
      <c r="C5919" s="248" t="s">
        <v>58</v>
      </c>
      <c r="D5919" s="248" t="s">
        <v>8849</v>
      </c>
      <c r="E5919" s="248" t="s">
        <v>803</v>
      </c>
      <c r="F5919" s="248" t="s">
        <v>240</v>
      </c>
      <c r="G5919" s="614">
        <v>12164900</v>
      </c>
      <c r="H5919" s="248" t="s">
        <v>8858</v>
      </c>
      <c r="I5919" s="248">
        <v>16</v>
      </c>
      <c r="J5919" s="248" t="s">
        <v>3754</v>
      </c>
      <c r="K5919" s="64">
        <v>2481577</v>
      </c>
      <c r="L5919" s="248">
        <v>1</v>
      </c>
      <c r="M5919" s="248" t="s">
        <v>805</v>
      </c>
      <c r="N5919" s="248" t="s">
        <v>8859</v>
      </c>
      <c r="O5919" s="248" t="s">
        <v>2518</v>
      </c>
      <c r="P5919" s="248" t="s">
        <v>2700</v>
      </c>
      <c r="Q5919" s="248" t="s">
        <v>464</v>
      </c>
    </row>
    <row r="5920" spans="1:17" s="38" customFormat="1" x14ac:dyDescent="0.2">
      <c r="A5920" s="248" t="s">
        <v>8847</v>
      </c>
      <c r="B5920" s="248" t="s">
        <v>8848</v>
      </c>
      <c r="C5920" s="248" t="s">
        <v>58</v>
      </c>
      <c r="D5920" s="248" t="s">
        <v>8849</v>
      </c>
      <c r="E5920" s="248" t="s">
        <v>803</v>
      </c>
      <c r="F5920" s="248" t="s">
        <v>240</v>
      </c>
      <c r="G5920" s="614">
        <v>12352200</v>
      </c>
      <c r="H5920" s="248" t="s">
        <v>8860</v>
      </c>
      <c r="I5920" s="248">
        <v>10</v>
      </c>
      <c r="J5920" s="248" t="s">
        <v>3754</v>
      </c>
      <c r="K5920" s="64">
        <v>733936</v>
      </c>
      <c r="L5920" s="248">
        <v>1</v>
      </c>
      <c r="M5920" s="248" t="s">
        <v>805</v>
      </c>
      <c r="N5920" s="248" t="s">
        <v>8851</v>
      </c>
      <c r="O5920" s="248" t="s">
        <v>2518</v>
      </c>
      <c r="P5920" s="248" t="s">
        <v>2700</v>
      </c>
      <c r="Q5920" s="248" t="s">
        <v>683</v>
      </c>
    </row>
    <row r="5921" spans="1:17" s="38" customFormat="1" x14ac:dyDescent="0.2">
      <c r="A5921" s="248" t="s">
        <v>8861</v>
      </c>
      <c r="B5921" s="248" t="s">
        <v>8862</v>
      </c>
      <c r="C5921" s="248" t="s">
        <v>58</v>
      </c>
      <c r="D5921" s="248" t="s">
        <v>8849</v>
      </c>
      <c r="E5921" s="248" t="s">
        <v>776</v>
      </c>
      <c r="F5921" s="248" t="s">
        <v>1018</v>
      </c>
      <c r="G5921" s="614">
        <v>14101501</v>
      </c>
      <c r="H5921" s="248" t="s">
        <v>8863</v>
      </c>
      <c r="I5921" s="248">
        <v>10</v>
      </c>
      <c r="J5921" s="248" t="s">
        <v>3754</v>
      </c>
      <c r="K5921" s="64">
        <v>4000000</v>
      </c>
      <c r="L5921" s="248">
        <v>1</v>
      </c>
      <c r="M5921" s="248" t="s">
        <v>805</v>
      </c>
      <c r="N5921" s="248" t="s">
        <v>8864</v>
      </c>
      <c r="O5921" s="248" t="s">
        <v>2700</v>
      </c>
      <c r="P5921" s="248" t="s">
        <v>2635</v>
      </c>
      <c r="Q5921" s="248" t="s">
        <v>464</v>
      </c>
    </row>
    <row r="5922" spans="1:17" s="38" customFormat="1" x14ac:dyDescent="0.2">
      <c r="A5922" s="248" t="s">
        <v>8861</v>
      </c>
      <c r="B5922" s="248" t="s">
        <v>8862</v>
      </c>
      <c r="C5922" s="248" t="s">
        <v>58</v>
      </c>
      <c r="D5922" s="248" t="s">
        <v>8849</v>
      </c>
      <c r="E5922" s="248" t="s">
        <v>776</v>
      </c>
      <c r="F5922" s="248" t="s">
        <v>1018</v>
      </c>
      <c r="G5922" s="614">
        <v>14111500</v>
      </c>
      <c r="H5922" s="248" t="s">
        <v>8865</v>
      </c>
      <c r="I5922" s="248">
        <v>10</v>
      </c>
      <c r="J5922" s="248" t="s">
        <v>3754</v>
      </c>
      <c r="K5922" s="64">
        <v>15000000</v>
      </c>
      <c r="L5922" s="248">
        <v>1</v>
      </c>
      <c r="M5922" s="248" t="s">
        <v>805</v>
      </c>
      <c r="N5922" s="248" t="s">
        <v>8864</v>
      </c>
      <c r="O5922" s="248" t="s">
        <v>2700</v>
      </c>
      <c r="P5922" s="248" t="s">
        <v>2635</v>
      </c>
      <c r="Q5922" s="248" t="s">
        <v>464</v>
      </c>
    </row>
    <row r="5923" spans="1:17" s="38" customFormat="1" x14ac:dyDescent="0.2">
      <c r="A5923" s="248" t="s">
        <v>8866</v>
      </c>
      <c r="B5923" s="248" t="s">
        <v>8867</v>
      </c>
      <c r="C5923" s="248" t="s">
        <v>58</v>
      </c>
      <c r="D5923" s="248" t="s">
        <v>8849</v>
      </c>
      <c r="E5923" s="248" t="s">
        <v>776</v>
      </c>
      <c r="F5923" s="248" t="s">
        <v>1018</v>
      </c>
      <c r="G5923" s="614">
        <v>14111500</v>
      </c>
      <c r="H5923" s="248" t="s">
        <v>8868</v>
      </c>
      <c r="I5923" s="248">
        <v>10</v>
      </c>
      <c r="J5923" s="248" t="s">
        <v>3754</v>
      </c>
      <c r="K5923" s="64">
        <v>1000000</v>
      </c>
      <c r="L5923" s="248">
        <v>1</v>
      </c>
      <c r="M5923" s="248" t="s">
        <v>805</v>
      </c>
      <c r="N5923" s="248" t="s">
        <v>8864</v>
      </c>
      <c r="O5923" s="248" t="s">
        <v>2518</v>
      </c>
      <c r="P5923" s="248" t="s">
        <v>2700</v>
      </c>
      <c r="Q5923" s="248" t="s">
        <v>464</v>
      </c>
    </row>
    <row r="5924" spans="1:17" s="38" customFormat="1" x14ac:dyDescent="0.2">
      <c r="A5924" s="248" t="s">
        <v>8847</v>
      </c>
      <c r="B5924" s="248" t="s">
        <v>8848</v>
      </c>
      <c r="C5924" s="248" t="s">
        <v>58</v>
      </c>
      <c r="D5924" s="248" t="s">
        <v>8849</v>
      </c>
      <c r="E5924" s="248" t="s">
        <v>776</v>
      </c>
      <c r="F5924" s="248" t="s">
        <v>1018</v>
      </c>
      <c r="G5924" s="614">
        <v>14111500</v>
      </c>
      <c r="H5924" s="248" t="s">
        <v>8869</v>
      </c>
      <c r="I5924" s="248">
        <v>16</v>
      </c>
      <c r="J5924" s="248" t="s">
        <v>3754</v>
      </c>
      <c r="K5924" s="64">
        <v>4830000</v>
      </c>
      <c r="L5924" s="248">
        <v>1</v>
      </c>
      <c r="M5924" s="248" t="s">
        <v>805</v>
      </c>
      <c r="N5924" s="248" t="s">
        <v>8864</v>
      </c>
      <c r="O5924" s="248" t="s">
        <v>2700</v>
      </c>
      <c r="P5924" s="248" t="s">
        <v>2635</v>
      </c>
      <c r="Q5924" s="248" t="s">
        <v>464</v>
      </c>
    </row>
    <row r="5925" spans="1:17" s="38" customFormat="1" x14ac:dyDescent="0.2">
      <c r="A5925" s="248" t="s">
        <v>8847</v>
      </c>
      <c r="B5925" s="248" t="s">
        <v>8848</v>
      </c>
      <c r="C5925" s="248" t="s">
        <v>58</v>
      </c>
      <c r="D5925" s="248" t="s">
        <v>8849</v>
      </c>
      <c r="E5925" s="248" t="s">
        <v>776</v>
      </c>
      <c r="F5925" s="248" t="s">
        <v>1018</v>
      </c>
      <c r="G5925" s="614">
        <v>14111500</v>
      </c>
      <c r="H5925" s="248" t="s">
        <v>8870</v>
      </c>
      <c r="I5925" s="248">
        <v>16</v>
      </c>
      <c r="J5925" s="248" t="s">
        <v>3754</v>
      </c>
      <c r="K5925" s="64">
        <v>10510500</v>
      </c>
      <c r="L5925" s="248">
        <v>1</v>
      </c>
      <c r="M5925" s="248" t="s">
        <v>805</v>
      </c>
      <c r="N5925" s="248" t="s">
        <v>8864</v>
      </c>
      <c r="O5925" s="248" t="s">
        <v>2700</v>
      </c>
      <c r="P5925" s="248" t="s">
        <v>2635</v>
      </c>
      <c r="Q5925" s="248" t="s">
        <v>464</v>
      </c>
    </row>
    <row r="5926" spans="1:17" s="38" customFormat="1" x14ac:dyDescent="0.2">
      <c r="A5926" s="248" t="s">
        <v>8847</v>
      </c>
      <c r="B5926" s="248" t="s">
        <v>8848</v>
      </c>
      <c r="C5926" s="248" t="s">
        <v>58</v>
      </c>
      <c r="D5926" s="248" t="s">
        <v>8849</v>
      </c>
      <c r="E5926" s="248" t="s">
        <v>776</v>
      </c>
      <c r="F5926" s="248" t="s">
        <v>1018</v>
      </c>
      <c r="G5926" s="614">
        <v>14111507</v>
      </c>
      <c r="H5926" s="248" t="s">
        <v>8871</v>
      </c>
      <c r="I5926" s="248">
        <v>16</v>
      </c>
      <c r="J5926" s="248" t="s">
        <v>3754</v>
      </c>
      <c r="K5926" s="64">
        <v>3950100</v>
      </c>
      <c r="L5926" s="248">
        <v>1</v>
      </c>
      <c r="M5926" s="248" t="s">
        <v>805</v>
      </c>
      <c r="N5926" s="248" t="s">
        <v>8864</v>
      </c>
      <c r="O5926" s="248" t="s">
        <v>2700</v>
      </c>
      <c r="P5926" s="248" t="s">
        <v>2635</v>
      </c>
      <c r="Q5926" s="248" t="s">
        <v>464</v>
      </c>
    </row>
    <row r="5927" spans="1:17" s="38" customFormat="1" x14ac:dyDescent="0.2">
      <c r="A5927" s="248" t="s">
        <v>8847</v>
      </c>
      <c r="B5927" s="248" t="s">
        <v>8848</v>
      </c>
      <c r="C5927" s="248" t="s">
        <v>58</v>
      </c>
      <c r="D5927" s="248" t="s">
        <v>8849</v>
      </c>
      <c r="E5927" s="248" t="s">
        <v>776</v>
      </c>
      <c r="F5927" s="248" t="s">
        <v>1018</v>
      </c>
      <c r="G5927" s="614">
        <v>14111507</v>
      </c>
      <c r="H5927" s="248" t="s">
        <v>8872</v>
      </c>
      <c r="I5927" s="248">
        <v>16</v>
      </c>
      <c r="J5927" s="248" t="s">
        <v>3754</v>
      </c>
      <c r="K5927" s="64">
        <v>2268000</v>
      </c>
      <c r="L5927" s="248">
        <v>1</v>
      </c>
      <c r="M5927" s="248" t="s">
        <v>805</v>
      </c>
      <c r="N5927" s="248" t="s">
        <v>8864</v>
      </c>
      <c r="O5927" s="248" t="s">
        <v>2700</v>
      </c>
      <c r="P5927" s="248" t="s">
        <v>2635</v>
      </c>
      <c r="Q5927" s="248" t="s">
        <v>464</v>
      </c>
    </row>
    <row r="5928" spans="1:17" s="38" customFormat="1" x14ac:dyDescent="0.2">
      <c r="A5928" s="248" t="s">
        <v>8847</v>
      </c>
      <c r="B5928" s="248" t="s">
        <v>8848</v>
      </c>
      <c r="C5928" s="248" t="s">
        <v>58</v>
      </c>
      <c r="D5928" s="248" t="s">
        <v>8849</v>
      </c>
      <c r="E5928" s="248" t="s">
        <v>776</v>
      </c>
      <c r="F5928" s="248" t="s">
        <v>1018</v>
      </c>
      <c r="G5928" s="614">
        <v>14111616</v>
      </c>
      <c r="H5928" s="248" t="s">
        <v>8873</v>
      </c>
      <c r="I5928" s="248">
        <v>16</v>
      </c>
      <c r="J5928" s="248" t="s">
        <v>3754</v>
      </c>
      <c r="K5928" s="64">
        <v>2742600</v>
      </c>
      <c r="L5928" s="248">
        <v>1</v>
      </c>
      <c r="M5928" s="248" t="s">
        <v>805</v>
      </c>
      <c r="N5928" s="248" t="s">
        <v>8864</v>
      </c>
      <c r="O5928" s="248" t="s">
        <v>2700</v>
      </c>
      <c r="P5928" s="248" t="s">
        <v>2635</v>
      </c>
      <c r="Q5928" s="248" t="s">
        <v>464</v>
      </c>
    </row>
    <row r="5929" spans="1:17" s="38" customFormat="1" x14ac:dyDescent="0.2">
      <c r="A5929" s="248" t="s">
        <v>8874</v>
      </c>
      <c r="B5929" s="248" t="s">
        <v>8875</v>
      </c>
      <c r="C5929" s="248" t="s">
        <v>58</v>
      </c>
      <c r="D5929" s="248" t="s">
        <v>8849</v>
      </c>
      <c r="E5929" s="248" t="s">
        <v>776</v>
      </c>
      <c r="F5929" s="248" t="s">
        <v>1018</v>
      </c>
      <c r="G5929" s="614">
        <v>14111616</v>
      </c>
      <c r="H5929" s="248" t="s">
        <v>8876</v>
      </c>
      <c r="I5929" s="248">
        <v>16</v>
      </c>
      <c r="J5929" s="248" t="s">
        <v>3754</v>
      </c>
      <c r="K5929" s="64">
        <v>370260</v>
      </c>
      <c r="L5929" s="248">
        <v>1</v>
      </c>
      <c r="M5929" s="248" t="s">
        <v>805</v>
      </c>
      <c r="N5929" s="248" t="s">
        <v>8864</v>
      </c>
      <c r="O5929" s="248" t="s">
        <v>2700</v>
      </c>
      <c r="P5929" s="248" t="s">
        <v>2635</v>
      </c>
      <c r="Q5929" s="248" t="s">
        <v>464</v>
      </c>
    </row>
    <row r="5930" spans="1:17" s="38" customFormat="1" x14ac:dyDescent="0.2">
      <c r="A5930" s="248" t="s">
        <v>8847</v>
      </c>
      <c r="B5930" s="248" t="s">
        <v>8848</v>
      </c>
      <c r="C5930" s="248" t="s">
        <v>58</v>
      </c>
      <c r="D5930" s="248" t="s">
        <v>8849</v>
      </c>
      <c r="E5930" s="248" t="s">
        <v>776</v>
      </c>
      <c r="F5930" s="248" t="s">
        <v>1018</v>
      </c>
      <c r="G5930" s="614">
        <v>14111700</v>
      </c>
      <c r="H5930" s="248" t="s">
        <v>8877</v>
      </c>
      <c r="I5930" s="248">
        <v>10</v>
      </c>
      <c r="J5930" s="248" t="s">
        <v>3754</v>
      </c>
      <c r="K5930" s="64">
        <v>1951404</v>
      </c>
      <c r="L5930" s="248">
        <v>1</v>
      </c>
      <c r="M5930" s="248" t="s">
        <v>805</v>
      </c>
      <c r="N5930" s="248" t="s">
        <v>8851</v>
      </c>
      <c r="O5930" s="248" t="s">
        <v>2518</v>
      </c>
      <c r="P5930" s="248" t="s">
        <v>2700</v>
      </c>
      <c r="Q5930" s="248" t="s">
        <v>683</v>
      </c>
    </row>
    <row r="5931" spans="1:17" s="38" customFormat="1" x14ac:dyDescent="0.2">
      <c r="A5931" s="248" t="s">
        <v>8847</v>
      </c>
      <c r="B5931" s="248" t="s">
        <v>8848</v>
      </c>
      <c r="C5931" s="248" t="s">
        <v>58</v>
      </c>
      <c r="D5931" s="248" t="s">
        <v>8849</v>
      </c>
      <c r="E5931" s="248" t="s">
        <v>776</v>
      </c>
      <c r="F5931" s="248" t="s">
        <v>1018</v>
      </c>
      <c r="G5931" s="614">
        <v>14111700</v>
      </c>
      <c r="H5931" s="248" t="s">
        <v>8878</v>
      </c>
      <c r="I5931" s="248">
        <v>10</v>
      </c>
      <c r="J5931" s="248" t="s">
        <v>3754</v>
      </c>
      <c r="K5931" s="64">
        <v>248087</v>
      </c>
      <c r="L5931" s="248">
        <v>1</v>
      </c>
      <c r="M5931" s="248" t="s">
        <v>805</v>
      </c>
      <c r="N5931" s="248" t="s">
        <v>8851</v>
      </c>
      <c r="O5931" s="248" t="s">
        <v>2518</v>
      </c>
      <c r="P5931" s="248" t="s">
        <v>2700</v>
      </c>
      <c r="Q5931" s="248" t="s">
        <v>683</v>
      </c>
    </row>
    <row r="5932" spans="1:17" s="38" customFormat="1" x14ac:dyDescent="0.2">
      <c r="A5932" s="248" t="s">
        <v>8847</v>
      </c>
      <c r="B5932" s="248" t="s">
        <v>8848</v>
      </c>
      <c r="C5932" s="248" t="s">
        <v>58</v>
      </c>
      <c r="D5932" s="248" t="s">
        <v>8849</v>
      </c>
      <c r="E5932" s="248" t="s">
        <v>776</v>
      </c>
      <c r="F5932" s="248" t="s">
        <v>1018</v>
      </c>
      <c r="G5932" s="614">
        <v>14111700</v>
      </c>
      <c r="H5932" s="248" t="s">
        <v>8879</v>
      </c>
      <c r="I5932" s="248">
        <v>10</v>
      </c>
      <c r="J5932" s="248" t="s">
        <v>3754</v>
      </c>
      <c r="K5932" s="64">
        <v>428718</v>
      </c>
      <c r="L5932" s="248">
        <v>1</v>
      </c>
      <c r="M5932" s="248" t="s">
        <v>805</v>
      </c>
      <c r="N5932" s="248" t="s">
        <v>8851</v>
      </c>
      <c r="O5932" s="248" t="s">
        <v>2518</v>
      </c>
      <c r="P5932" s="248" t="s">
        <v>2700</v>
      </c>
      <c r="Q5932" s="248" t="s">
        <v>683</v>
      </c>
    </row>
    <row r="5933" spans="1:17" s="38" customFormat="1" x14ac:dyDescent="0.2">
      <c r="A5933" s="248" t="s">
        <v>8847</v>
      </c>
      <c r="B5933" s="248" t="s">
        <v>8848</v>
      </c>
      <c r="C5933" s="248" t="s">
        <v>58</v>
      </c>
      <c r="D5933" s="248" t="s">
        <v>8849</v>
      </c>
      <c r="E5933" s="248" t="s">
        <v>776</v>
      </c>
      <c r="F5933" s="248" t="s">
        <v>1018</v>
      </c>
      <c r="G5933" s="614">
        <v>14111705</v>
      </c>
      <c r="H5933" s="248" t="s">
        <v>8880</v>
      </c>
      <c r="I5933" s="248">
        <v>10</v>
      </c>
      <c r="J5933" s="248" t="s">
        <v>3754</v>
      </c>
      <c r="K5933" s="64">
        <v>380205</v>
      </c>
      <c r="L5933" s="248">
        <v>1</v>
      </c>
      <c r="M5933" s="248" t="s">
        <v>805</v>
      </c>
      <c r="N5933" s="248" t="s">
        <v>8851</v>
      </c>
      <c r="O5933" s="248" t="s">
        <v>2518</v>
      </c>
      <c r="P5933" s="248" t="s">
        <v>2700</v>
      </c>
      <c r="Q5933" s="248" t="s">
        <v>683</v>
      </c>
    </row>
    <row r="5934" spans="1:17" s="38" customFormat="1" x14ac:dyDescent="0.2">
      <c r="A5934" s="248" t="s">
        <v>8847</v>
      </c>
      <c r="B5934" s="248" t="s">
        <v>8848</v>
      </c>
      <c r="C5934" s="248" t="s">
        <v>234</v>
      </c>
      <c r="D5934" s="248" t="s">
        <v>8881</v>
      </c>
      <c r="E5934" s="248" t="s">
        <v>781</v>
      </c>
      <c r="F5934" s="248" t="s">
        <v>233</v>
      </c>
      <c r="G5934" s="614">
        <v>15101500</v>
      </c>
      <c r="H5934" s="248" t="s">
        <v>8882</v>
      </c>
      <c r="I5934" s="248">
        <v>10</v>
      </c>
      <c r="J5934" s="248" t="s">
        <v>3754</v>
      </c>
      <c r="K5934" s="64">
        <v>108075000</v>
      </c>
      <c r="L5934" s="248">
        <v>1</v>
      </c>
      <c r="M5934" s="248" t="s">
        <v>765</v>
      </c>
      <c r="N5934" s="248" t="s">
        <v>4073</v>
      </c>
      <c r="O5934" s="248" t="s">
        <v>2635</v>
      </c>
      <c r="P5934" s="248" t="s">
        <v>2635</v>
      </c>
      <c r="Q5934" s="248" t="s">
        <v>3942</v>
      </c>
    </row>
    <row r="5935" spans="1:17" s="38" customFormat="1" x14ac:dyDescent="0.2">
      <c r="A5935" s="248" t="s">
        <v>8847</v>
      </c>
      <c r="B5935" s="248" t="s">
        <v>8848</v>
      </c>
      <c r="C5935" s="248" t="s">
        <v>234</v>
      </c>
      <c r="D5935" s="248" t="s">
        <v>8881</v>
      </c>
      <c r="E5935" s="248" t="s">
        <v>781</v>
      </c>
      <c r="F5935" s="248" t="s">
        <v>233</v>
      </c>
      <c r="G5935" s="614">
        <v>15101500</v>
      </c>
      <c r="H5935" s="248" t="s">
        <v>8883</v>
      </c>
      <c r="I5935" s="248">
        <v>10</v>
      </c>
      <c r="J5935" s="248" t="s">
        <v>3754</v>
      </c>
      <c r="K5935" s="64">
        <v>600545454.54999995</v>
      </c>
      <c r="L5935" s="248">
        <v>1</v>
      </c>
      <c r="M5935" s="248" t="s">
        <v>765</v>
      </c>
      <c r="N5935" s="248" t="s">
        <v>4073</v>
      </c>
      <c r="O5935" s="248" t="s">
        <v>2700</v>
      </c>
      <c r="P5935" s="248" t="s">
        <v>2635</v>
      </c>
      <c r="Q5935" s="248" t="s">
        <v>3942</v>
      </c>
    </row>
    <row r="5936" spans="1:17" s="38" customFormat="1" x14ac:dyDescent="0.2">
      <c r="A5936" s="248" t="s">
        <v>8847</v>
      </c>
      <c r="B5936" s="248" t="s">
        <v>8848</v>
      </c>
      <c r="C5936" s="248" t="s">
        <v>234</v>
      </c>
      <c r="D5936" s="248" t="s">
        <v>8881</v>
      </c>
      <c r="E5936" s="248" t="s">
        <v>781</v>
      </c>
      <c r="F5936" s="248" t="s">
        <v>233</v>
      </c>
      <c r="G5936" s="614">
        <v>15101500</v>
      </c>
      <c r="H5936" s="248" t="s">
        <v>8884</v>
      </c>
      <c r="I5936" s="248">
        <v>10</v>
      </c>
      <c r="J5936" s="248" t="s">
        <v>8885</v>
      </c>
      <c r="K5936" s="64">
        <v>116954545.45</v>
      </c>
      <c r="L5936" s="248">
        <v>1</v>
      </c>
      <c r="M5936" s="248" t="s">
        <v>765</v>
      </c>
      <c r="N5936" s="248" t="s">
        <v>4073</v>
      </c>
      <c r="O5936" s="248" t="s">
        <v>4850</v>
      </c>
      <c r="P5936" s="248" t="s">
        <v>4850</v>
      </c>
      <c r="Q5936" s="248" t="s">
        <v>3942</v>
      </c>
    </row>
    <row r="5937" spans="1:17" s="38" customFormat="1" x14ac:dyDescent="0.2">
      <c r="A5937" s="248" t="s">
        <v>8847</v>
      </c>
      <c r="B5937" s="248" t="s">
        <v>8848</v>
      </c>
      <c r="C5937" s="248" t="s">
        <v>234</v>
      </c>
      <c r="D5937" s="248" t="s">
        <v>8881</v>
      </c>
      <c r="E5937" s="248" t="s">
        <v>781</v>
      </c>
      <c r="F5937" s="248" t="s">
        <v>233</v>
      </c>
      <c r="G5937" s="614">
        <v>15101500</v>
      </c>
      <c r="H5937" s="248" t="s">
        <v>8886</v>
      </c>
      <c r="I5937" s="248">
        <v>10</v>
      </c>
      <c r="J5937" s="248" t="s">
        <v>3754</v>
      </c>
      <c r="K5937" s="64">
        <v>5000000</v>
      </c>
      <c r="L5937" s="248">
        <v>1</v>
      </c>
      <c r="M5937" s="248" t="s">
        <v>765</v>
      </c>
      <c r="N5937" s="248" t="s">
        <v>4073</v>
      </c>
      <c r="O5937" s="248" t="s">
        <v>2635</v>
      </c>
      <c r="P5937" s="248" t="s">
        <v>2635</v>
      </c>
      <c r="Q5937" s="248" t="s">
        <v>3942</v>
      </c>
    </row>
    <row r="5938" spans="1:17" s="38" customFormat="1" x14ac:dyDescent="0.2">
      <c r="A5938" s="248" t="s">
        <v>8847</v>
      </c>
      <c r="B5938" s="248" t="s">
        <v>8848</v>
      </c>
      <c r="C5938" s="248" t="s">
        <v>234</v>
      </c>
      <c r="D5938" s="248" t="s">
        <v>8881</v>
      </c>
      <c r="E5938" s="248" t="s">
        <v>781</v>
      </c>
      <c r="F5938" s="248" t="s">
        <v>233</v>
      </c>
      <c r="G5938" s="614">
        <v>15101500</v>
      </c>
      <c r="H5938" s="248" t="s">
        <v>8887</v>
      </c>
      <c r="I5938" s="248">
        <v>10</v>
      </c>
      <c r="J5938" s="248" t="s">
        <v>3754</v>
      </c>
      <c r="K5938" s="64">
        <v>54000000</v>
      </c>
      <c r="L5938" s="248">
        <v>1</v>
      </c>
      <c r="M5938" s="248" t="s">
        <v>765</v>
      </c>
      <c r="N5938" s="248" t="s">
        <v>4073</v>
      </c>
      <c r="O5938" s="248" t="s">
        <v>2700</v>
      </c>
      <c r="P5938" s="248" t="s">
        <v>2635</v>
      </c>
      <c r="Q5938" s="248" t="s">
        <v>464</v>
      </c>
    </row>
    <row r="5939" spans="1:17" s="38" customFormat="1" x14ac:dyDescent="0.2">
      <c r="A5939" s="248" t="s">
        <v>8847</v>
      </c>
      <c r="B5939" s="248" t="s">
        <v>8848</v>
      </c>
      <c r="C5939" s="248" t="s">
        <v>234</v>
      </c>
      <c r="D5939" s="248" t="s">
        <v>8881</v>
      </c>
      <c r="E5939" s="248" t="s">
        <v>781</v>
      </c>
      <c r="F5939" s="248" t="s">
        <v>233</v>
      </c>
      <c r="G5939" s="614">
        <v>15101500</v>
      </c>
      <c r="H5939" s="248" t="s">
        <v>8888</v>
      </c>
      <c r="I5939" s="248">
        <v>10</v>
      </c>
      <c r="J5939" s="248" t="s">
        <v>8885</v>
      </c>
      <c r="K5939" s="64">
        <v>12000000</v>
      </c>
      <c r="L5939" s="248">
        <v>1</v>
      </c>
      <c r="M5939" s="248" t="s">
        <v>765</v>
      </c>
      <c r="N5939" s="248" t="s">
        <v>4073</v>
      </c>
      <c r="O5939" s="248" t="s">
        <v>6591</v>
      </c>
      <c r="P5939" s="248" t="s">
        <v>2657</v>
      </c>
      <c r="Q5939" s="248" t="s">
        <v>464</v>
      </c>
    </row>
    <row r="5940" spans="1:17" s="38" customFormat="1" x14ac:dyDescent="0.2">
      <c r="A5940" s="248" t="s">
        <v>8847</v>
      </c>
      <c r="B5940" s="248" t="s">
        <v>8848</v>
      </c>
      <c r="C5940" s="248" t="s">
        <v>234</v>
      </c>
      <c r="D5940" s="248" t="s">
        <v>8881</v>
      </c>
      <c r="E5940" s="248" t="s">
        <v>781</v>
      </c>
      <c r="F5940" s="248" t="s">
        <v>233</v>
      </c>
      <c r="G5940" s="614">
        <v>15101500</v>
      </c>
      <c r="H5940" s="248" t="s">
        <v>8889</v>
      </c>
      <c r="I5940" s="248">
        <v>10</v>
      </c>
      <c r="J5940" s="248" t="s">
        <v>3754</v>
      </c>
      <c r="K5940" s="64">
        <v>5000000</v>
      </c>
      <c r="L5940" s="248">
        <v>1</v>
      </c>
      <c r="M5940" s="248" t="s">
        <v>765</v>
      </c>
      <c r="N5940" s="248" t="s">
        <v>4073</v>
      </c>
      <c r="O5940" s="248" t="s">
        <v>2635</v>
      </c>
      <c r="P5940" s="248" t="s">
        <v>2635</v>
      </c>
      <c r="Q5940" s="248" t="s">
        <v>464</v>
      </c>
    </row>
    <row r="5941" spans="1:17" s="38" customFormat="1" x14ac:dyDescent="0.2">
      <c r="A5941" s="248" t="s">
        <v>8847</v>
      </c>
      <c r="B5941" s="248" t="s">
        <v>8848</v>
      </c>
      <c r="C5941" s="248" t="s">
        <v>234</v>
      </c>
      <c r="D5941" s="248" t="s">
        <v>8881</v>
      </c>
      <c r="E5941" s="248" t="s">
        <v>781</v>
      </c>
      <c r="F5941" s="248" t="s">
        <v>233</v>
      </c>
      <c r="G5941" s="614">
        <v>15101500</v>
      </c>
      <c r="H5941" s="248" t="s">
        <v>8890</v>
      </c>
      <c r="I5941" s="248">
        <v>10</v>
      </c>
      <c r="J5941" s="248" t="s">
        <v>3754</v>
      </c>
      <c r="K5941" s="64">
        <v>54000000</v>
      </c>
      <c r="L5941" s="248">
        <v>1</v>
      </c>
      <c r="M5941" s="248" t="s">
        <v>765</v>
      </c>
      <c r="N5941" s="248" t="s">
        <v>4073</v>
      </c>
      <c r="O5941" s="248" t="s">
        <v>2700</v>
      </c>
      <c r="P5941" s="248" t="s">
        <v>2635</v>
      </c>
      <c r="Q5941" s="248" t="s">
        <v>464</v>
      </c>
    </row>
    <row r="5942" spans="1:17" s="38" customFormat="1" x14ac:dyDescent="0.2">
      <c r="A5942" s="248" t="s">
        <v>8847</v>
      </c>
      <c r="B5942" s="248" t="s">
        <v>8848</v>
      </c>
      <c r="C5942" s="248" t="s">
        <v>234</v>
      </c>
      <c r="D5942" s="248" t="s">
        <v>8881</v>
      </c>
      <c r="E5942" s="248" t="s">
        <v>781</v>
      </c>
      <c r="F5942" s="248" t="s">
        <v>233</v>
      </c>
      <c r="G5942" s="614">
        <v>15101500</v>
      </c>
      <c r="H5942" s="248" t="s">
        <v>8891</v>
      </c>
      <c r="I5942" s="248">
        <v>10</v>
      </c>
      <c r="J5942" s="248" t="s">
        <v>8885</v>
      </c>
      <c r="K5942" s="64">
        <v>12000000</v>
      </c>
      <c r="L5942" s="248">
        <v>1</v>
      </c>
      <c r="M5942" s="248" t="s">
        <v>765</v>
      </c>
      <c r="N5942" s="248" t="s">
        <v>4073</v>
      </c>
      <c r="O5942" s="248" t="s">
        <v>6591</v>
      </c>
      <c r="P5942" s="248" t="s">
        <v>2657</v>
      </c>
      <c r="Q5942" s="248" t="s">
        <v>464</v>
      </c>
    </row>
    <row r="5943" spans="1:17" s="38" customFormat="1" x14ac:dyDescent="0.2">
      <c r="A5943" s="248" t="s">
        <v>8847</v>
      </c>
      <c r="B5943" s="248" t="s">
        <v>8848</v>
      </c>
      <c r="C5943" s="248" t="s">
        <v>234</v>
      </c>
      <c r="D5943" s="248" t="s">
        <v>8881</v>
      </c>
      <c r="E5943" s="248" t="s">
        <v>781</v>
      </c>
      <c r="F5943" s="248" t="s">
        <v>233</v>
      </c>
      <c r="G5943" s="614">
        <v>15101500</v>
      </c>
      <c r="H5943" s="248" t="s">
        <v>8892</v>
      </c>
      <c r="I5943" s="248">
        <v>10</v>
      </c>
      <c r="J5943" s="248" t="s">
        <v>3754</v>
      </c>
      <c r="K5943" s="64">
        <v>5800000</v>
      </c>
      <c r="L5943" s="248">
        <v>1</v>
      </c>
      <c r="M5943" s="248" t="s">
        <v>765</v>
      </c>
      <c r="N5943" s="248" t="s">
        <v>4073</v>
      </c>
      <c r="O5943" s="248" t="s">
        <v>2635</v>
      </c>
      <c r="P5943" s="248" t="s">
        <v>2635</v>
      </c>
      <c r="Q5943" s="248" t="s">
        <v>464</v>
      </c>
    </row>
    <row r="5944" spans="1:17" s="38" customFormat="1" x14ac:dyDescent="0.2">
      <c r="A5944" s="248" t="s">
        <v>8847</v>
      </c>
      <c r="B5944" s="248" t="s">
        <v>8848</v>
      </c>
      <c r="C5944" s="248" t="s">
        <v>234</v>
      </c>
      <c r="D5944" s="248" t="s">
        <v>8881</v>
      </c>
      <c r="E5944" s="248" t="s">
        <v>781</v>
      </c>
      <c r="F5944" s="248" t="s">
        <v>233</v>
      </c>
      <c r="G5944" s="614">
        <v>15101500</v>
      </c>
      <c r="H5944" s="248" t="s">
        <v>8893</v>
      </c>
      <c r="I5944" s="248">
        <v>10</v>
      </c>
      <c r="J5944" s="248" t="s">
        <v>3754</v>
      </c>
      <c r="K5944" s="64">
        <v>67500000</v>
      </c>
      <c r="L5944" s="248">
        <v>1</v>
      </c>
      <c r="M5944" s="248" t="s">
        <v>765</v>
      </c>
      <c r="N5944" s="248" t="s">
        <v>4073</v>
      </c>
      <c r="O5944" s="248" t="s">
        <v>2700</v>
      </c>
      <c r="P5944" s="248" t="s">
        <v>2635</v>
      </c>
      <c r="Q5944" s="248" t="s">
        <v>464</v>
      </c>
    </row>
    <row r="5945" spans="1:17" s="38" customFormat="1" x14ac:dyDescent="0.2">
      <c r="A5945" s="248" t="s">
        <v>8847</v>
      </c>
      <c r="B5945" s="248" t="s">
        <v>8848</v>
      </c>
      <c r="C5945" s="248" t="s">
        <v>234</v>
      </c>
      <c r="D5945" s="248" t="s">
        <v>8881</v>
      </c>
      <c r="E5945" s="248" t="s">
        <v>781</v>
      </c>
      <c r="F5945" s="248" t="s">
        <v>233</v>
      </c>
      <c r="G5945" s="614">
        <v>15101500</v>
      </c>
      <c r="H5945" s="248" t="s">
        <v>8894</v>
      </c>
      <c r="I5945" s="248">
        <v>10</v>
      </c>
      <c r="J5945" s="248" t="s">
        <v>8885</v>
      </c>
      <c r="K5945" s="64">
        <v>15000000</v>
      </c>
      <c r="L5945" s="248">
        <v>1</v>
      </c>
      <c r="M5945" s="248" t="s">
        <v>765</v>
      </c>
      <c r="N5945" s="248" t="s">
        <v>4073</v>
      </c>
      <c r="O5945" s="248" t="s">
        <v>6591</v>
      </c>
      <c r="P5945" s="248" t="s">
        <v>2657</v>
      </c>
      <c r="Q5945" s="248" t="s">
        <v>464</v>
      </c>
    </row>
    <row r="5946" spans="1:17" s="38" customFormat="1" x14ac:dyDescent="0.2">
      <c r="A5946" s="248" t="s">
        <v>8847</v>
      </c>
      <c r="B5946" s="248" t="s">
        <v>8848</v>
      </c>
      <c r="C5946" s="248" t="s">
        <v>234</v>
      </c>
      <c r="D5946" s="248" t="s">
        <v>8881</v>
      </c>
      <c r="E5946" s="248" t="s">
        <v>781</v>
      </c>
      <c r="F5946" s="248" t="s">
        <v>233</v>
      </c>
      <c r="G5946" s="614">
        <v>15101500</v>
      </c>
      <c r="H5946" s="248" t="s">
        <v>8895</v>
      </c>
      <c r="I5946" s="248">
        <v>10</v>
      </c>
      <c r="J5946" s="248" t="s">
        <v>3754</v>
      </c>
      <c r="K5946" s="64">
        <v>1000000</v>
      </c>
      <c r="L5946" s="248">
        <v>1</v>
      </c>
      <c r="M5946" s="248" t="s">
        <v>765</v>
      </c>
      <c r="N5946" s="248" t="s">
        <v>4073</v>
      </c>
      <c r="O5946" s="248" t="s">
        <v>2635</v>
      </c>
      <c r="P5946" s="248" t="s">
        <v>2635</v>
      </c>
      <c r="Q5946" s="248" t="s">
        <v>464</v>
      </c>
    </row>
    <row r="5947" spans="1:17" s="38" customFormat="1" x14ac:dyDescent="0.2">
      <c r="A5947" s="248" t="s">
        <v>8847</v>
      </c>
      <c r="B5947" s="248" t="s">
        <v>8848</v>
      </c>
      <c r="C5947" s="248" t="s">
        <v>234</v>
      </c>
      <c r="D5947" s="248" t="s">
        <v>8881</v>
      </c>
      <c r="E5947" s="248" t="s">
        <v>781</v>
      </c>
      <c r="F5947" s="248" t="s">
        <v>233</v>
      </c>
      <c r="G5947" s="614">
        <v>15101500</v>
      </c>
      <c r="H5947" s="248" t="s">
        <v>8896</v>
      </c>
      <c r="I5947" s="248">
        <v>10</v>
      </c>
      <c r="J5947" s="248" t="s">
        <v>3754</v>
      </c>
      <c r="K5947" s="64">
        <v>13500000</v>
      </c>
      <c r="L5947" s="248">
        <v>1</v>
      </c>
      <c r="M5947" s="248" t="s">
        <v>765</v>
      </c>
      <c r="N5947" s="248" t="s">
        <v>4073</v>
      </c>
      <c r="O5947" s="248" t="s">
        <v>2700</v>
      </c>
      <c r="P5947" s="248" t="s">
        <v>2635</v>
      </c>
      <c r="Q5947" s="248" t="s">
        <v>464</v>
      </c>
    </row>
    <row r="5948" spans="1:17" s="38" customFormat="1" x14ac:dyDescent="0.2">
      <c r="A5948" s="248" t="s">
        <v>8847</v>
      </c>
      <c r="B5948" s="248" t="s">
        <v>8848</v>
      </c>
      <c r="C5948" s="248" t="s">
        <v>234</v>
      </c>
      <c r="D5948" s="248" t="s">
        <v>8881</v>
      </c>
      <c r="E5948" s="248" t="s">
        <v>781</v>
      </c>
      <c r="F5948" s="248" t="s">
        <v>233</v>
      </c>
      <c r="G5948" s="614">
        <v>15101500</v>
      </c>
      <c r="H5948" s="248" t="s">
        <v>8897</v>
      </c>
      <c r="I5948" s="248">
        <v>10</v>
      </c>
      <c r="J5948" s="248" t="s">
        <v>8885</v>
      </c>
      <c r="K5948" s="64">
        <v>3000000</v>
      </c>
      <c r="L5948" s="248">
        <v>1</v>
      </c>
      <c r="M5948" s="248" t="s">
        <v>765</v>
      </c>
      <c r="N5948" s="248" t="s">
        <v>4073</v>
      </c>
      <c r="O5948" s="248" t="s">
        <v>6591</v>
      </c>
      <c r="P5948" s="248" t="s">
        <v>2657</v>
      </c>
      <c r="Q5948" s="248" t="s">
        <v>464</v>
      </c>
    </row>
    <row r="5949" spans="1:17" s="38" customFormat="1" x14ac:dyDescent="0.2">
      <c r="A5949" s="248" t="s">
        <v>8847</v>
      </c>
      <c r="B5949" s="248" t="s">
        <v>8848</v>
      </c>
      <c r="C5949" s="248" t="s">
        <v>234</v>
      </c>
      <c r="D5949" s="248" t="s">
        <v>8881</v>
      </c>
      <c r="E5949" s="248" t="s">
        <v>781</v>
      </c>
      <c r="F5949" s="248" t="s">
        <v>233</v>
      </c>
      <c r="G5949" s="614">
        <v>15101500</v>
      </c>
      <c r="H5949" s="248" t="s">
        <v>8898</v>
      </c>
      <c r="I5949" s="248">
        <v>10</v>
      </c>
      <c r="J5949" s="248" t="s">
        <v>3754</v>
      </c>
      <c r="K5949" s="64">
        <v>6500000</v>
      </c>
      <c r="L5949" s="248">
        <v>1</v>
      </c>
      <c r="M5949" s="248" t="s">
        <v>765</v>
      </c>
      <c r="N5949" s="248" t="s">
        <v>4073</v>
      </c>
      <c r="O5949" s="248" t="s">
        <v>2635</v>
      </c>
      <c r="P5949" s="248" t="s">
        <v>2635</v>
      </c>
      <c r="Q5949" s="248" t="s">
        <v>464</v>
      </c>
    </row>
    <row r="5950" spans="1:17" s="38" customFormat="1" x14ac:dyDescent="0.2">
      <c r="A5950" s="248" t="s">
        <v>8847</v>
      </c>
      <c r="B5950" s="248" t="s">
        <v>8848</v>
      </c>
      <c r="C5950" s="248" t="s">
        <v>234</v>
      </c>
      <c r="D5950" s="248" t="s">
        <v>8881</v>
      </c>
      <c r="E5950" s="248" t="s">
        <v>781</v>
      </c>
      <c r="F5950" s="248" t="s">
        <v>233</v>
      </c>
      <c r="G5950" s="614">
        <v>15101500</v>
      </c>
      <c r="H5950" s="248" t="s">
        <v>8899</v>
      </c>
      <c r="I5950" s="248">
        <v>10</v>
      </c>
      <c r="J5950" s="248" t="s">
        <v>3754</v>
      </c>
      <c r="K5950" s="64">
        <v>58500000</v>
      </c>
      <c r="L5950" s="248">
        <v>1</v>
      </c>
      <c r="M5950" s="248" t="s">
        <v>765</v>
      </c>
      <c r="N5950" s="248" t="s">
        <v>4073</v>
      </c>
      <c r="O5950" s="248" t="s">
        <v>2700</v>
      </c>
      <c r="P5950" s="248" t="s">
        <v>2635</v>
      </c>
      <c r="Q5950" s="248" t="s">
        <v>464</v>
      </c>
    </row>
    <row r="5951" spans="1:17" s="38" customFormat="1" x14ac:dyDescent="0.2">
      <c r="A5951" s="248" t="s">
        <v>8847</v>
      </c>
      <c r="B5951" s="248" t="s">
        <v>8848</v>
      </c>
      <c r="C5951" s="248" t="s">
        <v>234</v>
      </c>
      <c r="D5951" s="248" t="s">
        <v>8881</v>
      </c>
      <c r="E5951" s="248" t="s">
        <v>781</v>
      </c>
      <c r="F5951" s="248" t="s">
        <v>233</v>
      </c>
      <c r="G5951" s="614">
        <v>15101500</v>
      </c>
      <c r="H5951" s="248" t="s">
        <v>8900</v>
      </c>
      <c r="I5951" s="248">
        <v>10</v>
      </c>
      <c r="J5951" s="248" t="s">
        <v>8885</v>
      </c>
      <c r="K5951" s="64">
        <v>13000000</v>
      </c>
      <c r="L5951" s="248">
        <v>1</v>
      </c>
      <c r="M5951" s="248" t="s">
        <v>765</v>
      </c>
      <c r="N5951" s="248" t="s">
        <v>4073</v>
      </c>
      <c r="O5951" s="248" t="s">
        <v>6591</v>
      </c>
      <c r="P5951" s="248" t="s">
        <v>2657</v>
      </c>
      <c r="Q5951" s="248" t="s">
        <v>464</v>
      </c>
    </row>
    <row r="5952" spans="1:17" s="38" customFormat="1" x14ac:dyDescent="0.2">
      <c r="A5952" s="248" t="s">
        <v>8847</v>
      </c>
      <c r="B5952" s="248" t="s">
        <v>8848</v>
      </c>
      <c r="C5952" s="248" t="s">
        <v>234</v>
      </c>
      <c r="D5952" s="248" t="s">
        <v>8881</v>
      </c>
      <c r="E5952" s="248" t="s">
        <v>781</v>
      </c>
      <c r="F5952" s="248" t="s">
        <v>233</v>
      </c>
      <c r="G5952" s="614">
        <v>15101500</v>
      </c>
      <c r="H5952" s="248" t="s">
        <v>8901</v>
      </c>
      <c r="I5952" s="248">
        <v>10</v>
      </c>
      <c r="J5952" s="248" t="s">
        <v>3754</v>
      </c>
      <c r="K5952" s="64">
        <v>15000000</v>
      </c>
      <c r="L5952" s="248">
        <v>1</v>
      </c>
      <c r="M5952" s="248" t="s">
        <v>765</v>
      </c>
      <c r="N5952" s="248" t="s">
        <v>4073</v>
      </c>
      <c r="O5952" s="248" t="s">
        <v>2635</v>
      </c>
      <c r="P5952" s="248" t="s">
        <v>2635</v>
      </c>
      <c r="Q5952" s="248" t="s">
        <v>464</v>
      </c>
    </row>
    <row r="5953" spans="1:17" s="38" customFormat="1" x14ac:dyDescent="0.2">
      <c r="A5953" s="248" t="s">
        <v>8847</v>
      </c>
      <c r="B5953" s="248" t="s">
        <v>8848</v>
      </c>
      <c r="C5953" s="248" t="s">
        <v>234</v>
      </c>
      <c r="D5953" s="248" t="s">
        <v>8881</v>
      </c>
      <c r="E5953" s="248" t="s">
        <v>781</v>
      </c>
      <c r="F5953" s="248" t="s">
        <v>233</v>
      </c>
      <c r="G5953" s="614">
        <v>15101500</v>
      </c>
      <c r="H5953" s="248" t="s">
        <v>8902</v>
      </c>
      <c r="I5953" s="248">
        <v>10</v>
      </c>
      <c r="J5953" s="248" t="s">
        <v>3754</v>
      </c>
      <c r="K5953" s="64">
        <v>130000000</v>
      </c>
      <c r="L5953" s="248">
        <v>1</v>
      </c>
      <c r="M5953" s="248" t="s">
        <v>765</v>
      </c>
      <c r="N5953" s="248" t="s">
        <v>4073</v>
      </c>
      <c r="O5953" s="248" t="s">
        <v>2700</v>
      </c>
      <c r="P5953" s="248" t="s">
        <v>2635</v>
      </c>
      <c r="Q5953" s="248" t="s">
        <v>464</v>
      </c>
    </row>
    <row r="5954" spans="1:17" s="38" customFormat="1" x14ac:dyDescent="0.2">
      <c r="A5954" s="248" t="s">
        <v>8847</v>
      </c>
      <c r="B5954" s="248" t="s">
        <v>8848</v>
      </c>
      <c r="C5954" s="248" t="s">
        <v>234</v>
      </c>
      <c r="D5954" s="248" t="s">
        <v>8881</v>
      </c>
      <c r="E5954" s="248" t="s">
        <v>781</v>
      </c>
      <c r="F5954" s="248" t="s">
        <v>233</v>
      </c>
      <c r="G5954" s="614">
        <v>15101500</v>
      </c>
      <c r="H5954" s="248" t="s">
        <v>8903</v>
      </c>
      <c r="I5954" s="248">
        <v>10</v>
      </c>
      <c r="J5954" s="248" t="s">
        <v>8885</v>
      </c>
      <c r="K5954" s="64">
        <v>57000000</v>
      </c>
      <c r="L5954" s="248">
        <v>1</v>
      </c>
      <c r="M5954" s="248" t="s">
        <v>765</v>
      </c>
      <c r="N5954" s="248" t="s">
        <v>4073</v>
      </c>
      <c r="O5954" s="248" t="s">
        <v>6591</v>
      </c>
      <c r="P5954" s="248" t="s">
        <v>2657</v>
      </c>
      <c r="Q5954" s="248" t="s">
        <v>464</v>
      </c>
    </row>
    <row r="5955" spans="1:17" s="38" customFormat="1" x14ac:dyDescent="0.2">
      <c r="A5955" s="248" t="s">
        <v>8847</v>
      </c>
      <c r="B5955" s="248" t="s">
        <v>8848</v>
      </c>
      <c r="C5955" s="248" t="s">
        <v>234</v>
      </c>
      <c r="D5955" s="248" t="s">
        <v>8881</v>
      </c>
      <c r="E5955" s="248" t="s">
        <v>781</v>
      </c>
      <c r="F5955" s="248" t="s">
        <v>233</v>
      </c>
      <c r="G5955" s="614">
        <v>15101500</v>
      </c>
      <c r="H5955" s="248" t="s">
        <v>8904</v>
      </c>
      <c r="I5955" s="248">
        <v>10</v>
      </c>
      <c r="J5955" s="248" t="s">
        <v>3754</v>
      </c>
      <c r="K5955" s="64">
        <v>18000000</v>
      </c>
      <c r="L5955" s="248">
        <v>1</v>
      </c>
      <c r="M5955" s="248" t="s">
        <v>765</v>
      </c>
      <c r="N5955" s="248" t="s">
        <v>4073</v>
      </c>
      <c r="O5955" s="248" t="s">
        <v>2635</v>
      </c>
      <c r="P5955" s="248" t="s">
        <v>2635</v>
      </c>
      <c r="Q5955" s="248" t="s">
        <v>464</v>
      </c>
    </row>
    <row r="5956" spans="1:17" s="38" customFormat="1" x14ac:dyDescent="0.2">
      <c r="A5956" s="248" t="s">
        <v>8847</v>
      </c>
      <c r="B5956" s="248" t="s">
        <v>8848</v>
      </c>
      <c r="C5956" s="248" t="s">
        <v>234</v>
      </c>
      <c r="D5956" s="248" t="s">
        <v>8881</v>
      </c>
      <c r="E5956" s="248" t="s">
        <v>781</v>
      </c>
      <c r="F5956" s="248" t="s">
        <v>233</v>
      </c>
      <c r="G5956" s="614">
        <v>15101500</v>
      </c>
      <c r="H5956" s="248" t="s">
        <v>8905</v>
      </c>
      <c r="I5956" s="248">
        <v>10</v>
      </c>
      <c r="J5956" s="248" t="s">
        <v>3754</v>
      </c>
      <c r="K5956" s="64">
        <v>130000000</v>
      </c>
      <c r="L5956" s="248">
        <v>1</v>
      </c>
      <c r="M5956" s="248" t="s">
        <v>765</v>
      </c>
      <c r="N5956" s="248" t="s">
        <v>4073</v>
      </c>
      <c r="O5956" s="248" t="s">
        <v>2700</v>
      </c>
      <c r="P5956" s="248" t="s">
        <v>2635</v>
      </c>
      <c r="Q5956" s="248" t="s">
        <v>464</v>
      </c>
    </row>
    <row r="5957" spans="1:17" s="38" customFormat="1" x14ac:dyDescent="0.2">
      <c r="A5957" s="248" t="s">
        <v>8847</v>
      </c>
      <c r="B5957" s="248" t="s">
        <v>8848</v>
      </c>
      <c r="C5957" s="248" t="s">
        <v>234</v>
      </c>
      <c r="D5957" s="248" t="s">
        <v>8881</v>
      </c>
      <c r="E5957" s="248" t="s">
        <v>781</v>
      </c>
      <c r="F5957" s="248" t="s">
        <v>233</v>
      </c>
      <c r="G5957" s="614">
        <v>15101500</v>
      </c>
      <c r="H5957" s="248" t="s">
        <v>8906</v>
      </c>
      <c r="I5957" s="248">
        <v>10</v>
      </c>
      <c r="J5957" s="248" t="s">
        <v>8885</v>
      </c>
      <c r="K5957" s="64">
        <v>90000000</v>
      </c>
      <c r="L5957" s="248">
        <v>1</v>
      </c>
      <c r="M5957" s="248" t="s">
        <v>765</v>
      </c>
      <c r="N5957" s="248" t="s">
        <v>4073</v>
      </c>
      <c r="O5957" s="248" t="s">
        <v>6591</v>
      </c>
      <c r="P5957" s="248" t="s">
        <v>2635</v>
      </c>
      <c r="Q5957" s="248" t="s">
        <v>464</v>
      </c>
    </row>
    <row r="5958" spans="1:17" s="38" customFormat="1" x14ac:dyDescent="0.2">
      <c r="A5958" s="248" t="s">
        <v>8847</v>
      </c>
      <c r="B5958" s="248" t="s">
        <v>8848</v>
      </c>
      <c r="C5958" s="248" t="s">
        <v>234</v>
      </c>
      <c r="D5958" s="248" t="s">
        <v>8881</v>
      </c>
      <c r="E5958" s="248" t="s">
        <v>781</v>
      </c>
      <c r="F5958" s="248" t="s">
        <v>233</v>
      </c>
      <c r="G5958" s="614">
        <v>15101500</v>
      </c>
      <c r="H5958" s="248" t="s">
        <v>8907</v>
      </c>
      <c r="I5958" s="248">
        <v>10</v>
      </c>
      <c r="J5958" s="248" t="s">
        <v>3754</v>
      </c>
      <c r="K5958" s="64">
        <v>10000000</v>
      </c>
      <c r="L5958" s="248">
        <v>1</v>
      </c>
      <c r="M5958" s="248" t="s">
        <v>765</v>
      </c>
      <c r="N5958" s="248" t="s">
        <v>4073</v>
      </c>
      <c r="O5958" s="248" t="s">
        <v>2635</v>
      </c>
      <c r="P5958" s="248" t="s">
        <v>2635</v>
      </c>
      <c r="Q5958" s="248" t="s">
        <v>464</v>
      </c>
    </row>
    <row r="5959" spans="1:17" s="38" customFormat="1" x14ac:dyDescent="0.2">
      <c r="A5959" s="248" t="s">
        <v>8847</v>
      </c>
      <c r="B5959" s="248" t="s">
        <v>8848</v>
      </c>
      <c r="C5959" s="248" t="s">
        <v>234</v>
      </c>
      <c r="D5959" s="248" t="s">
        <v>8881</v>
      </c>
      <c r="E5959" s="248" t="s">
        <v>781</v>
      </c>
      <c r="F5959" s="248" t="s">
        <v>233</v>
      </c>
      <c r="G5959" s="614">
        <v>15101500</v>
      </c>
      <c r="H5959" s="248" t="s">
        <v>8908</v>
      </c>
      <c r="I5959" s="248">
        <v>10</v>
      </c>
      <c r="J5959" s="248" t="s">
        <v>3754</v>
      </c>
      <c r="K5959" s="64">
        <v>99000000</v>
      </c>
      <c r="L5959" s="248">
        <v>1</v>
      </c>
      <c r="M5959" s="248" t="s">
        <v>765</v>
      </c>
      <c r="N5959" s="248" t="s">
        <v>4073</v>
      </c>
      <c r="O5959" s="248" t="s">
        <v>2700</v>
      </c>
      <c r="P5959" s="248" t="s">
        <v>2635</v>
      </c>
      <c r="Q5959" s="248" t="s">
        <v>464</v>
      </c>
    </row>
    <row r="5960" spans="1:17" s="38" customFormat="1" x14ac:dyDescent="0.2">
      <c r="A5960" s="248" t="s">
        <v>8847</v>
      </c>
      <c r="B5960" s="248" t="s">
        <v>8848</v>
      </c>
      <c r="C5960" s="248" t="s">
        <v>234</v>
      </c>
      <c r="D5960" s="248" t="s">
        <v>8881</v>
      </c>
      <c r="E5960" s="248" t="s">
        <v>781</v>
      </c>
      <c r="F5960" s="248" t="s">
        <v>233</v>
      </c>
      <c r="G5960" s="614">
        <v>15101500</v>
      </c>
      <c r="H5960" s="248" t="s">
        <v>8909</v>
      </c>
      <c r="I5960" s="248">
        <v>10</v>
      </c>
      <c r="J5960" s="248" t="s">
        <v>8885</v>
      </c>
      <c r="K5960" s="64">
        <v>22000000</v>
      </c>
      <c r="L5960" s="248">
        <v>1</v>
      </c>
      <c r="M5960" s="248" t="s">
        <v>765</v>
      </c>
      <c r="N5960" s="248" t="s">
        <v>4073</v>
      </c>
      <c r="O5960" s="248" t="s">
        <v>6591</v>
      </c>
      <c r="P5960" s="248" t="s">
        <v>2657</v>
      </c>
      <c r="Q5960" s="248" t="s">
        <v>464</v>
      </c>
    </row>
    <row r="5961" spans="1:17" s="38" customFormat="1" x14ac:dyDescent="0.2">
      <c r="A5961" s="248" t="s">
        <v>8847</v>
      </c>
      <c r="B5961" s="248" t="s">
        <v>8848</v>
      </c>
      <c r="C5961" s="248" t="s">
        <v>234</v>
      </c>
      <c r="D5961" s="248" t="s">
        <v>8881</v>
      </c>
      <c r="E5961" s="248" t="s">
        <v>781</v>
      </c>
      <c r="F5961" s="248" t="s">
        <v>233</v>
      </c>
      <c r="G5961" s="614">
        <v>15101500</v>
      </c>
      <c r="H5961" s="248" t="s">
        <v>8910</v>
      </c>
      <c r="I5961" s="248">
        <v>10</v>
      </c>
      <c r="J5961" s="248" t="s">
        <v>3754</v>
      </c>
      <c r="K5961" s="64">
        <v>7500000</v>
      </c>
      <c r="L5961" s="248">
        <v>1</v>
      </c>
      <c r="M5961" s="248" t="s">
        <v>765</v>
      </c>
      <c r="N5961" s="248" t="s">
        <v>4073</v>
      </c>
      <c r="O5961" s="248" t="s">
        <v>2635</v>
      </c>
      <c r="P5961" s="248" t="s">
        <v>2635</v>
      </c>
      <c r="Q5961" s="248" t="s">
        <v>464</v>
      </c>
    </row>
    <row r="5962" spans="1:17" s="38" customFormat="1" x14ac:dyDescent="0.2">
      <c r="A5962" s="248" t="s">
        <v>8847</v>
      </c>
      <c r="B5962" s="248" t="s">
        <v>8848</v>
      </c>
      <c r="C5962" s="248" t="s">
        <v>234</v>
      </c>
      <c r="D5962" s="248" t="s">
        <v>8881</v>
      </c>
      <c r="E5962" s="248" t="s">
        <v>781</v>
      </c>
      <c r="F5962" s="248" t="s">
        <v>233</v>
      </c>
      <c r="G5962" s="614">
        <v>15101500</v>
      </c>
      <c r="H5962" s="248" t="s">
        <v>8911</v>
      </c>
      <c r="I5962" s="248">
        <v>10</v>
      </c>
      <c r="J5962" s="248" t="s">
        <v>3754</v>
      </c>
      <c r="K5962" s="64">
        <v>76500000</v>
      </c>
      <c r="L5962" s="248">
        <v>1</v>
      </c>
      <c r="M5962" s="248" t="s">
        <v>765</v>
      </c>
      <c r="N5962" s="248" t="s">
        <v>4073</v>
      </c>
      <c r="O5962" s="248" t="s">
        <v>2700</v>
      </c>
      <c r="P5962" s="248" t="s">
        <v>2635</v>
      </c>
      <c r="Q5962" s="248" t="s">
        <v>464</v>
      </c>
    </row>
    <row r="5963" spans="1:17" s="38" customFormat="1" x14ac:dyDescent="0.2">
      <c r="A5963" s="248" t="s">
        <v>8847</v>
      </c>
      <c r="B5963" s="248" t="s">
        <v>8848</v>
      </c>
      <c r="C5963" s="248" t="s">
        <v>234</v>
      </c>
      <c r="D5963" s="248" t="s">
        <v>8881</v>
      </c>
      <c r="E5963" s="248" t="s">
        <v>781</v>
      </c>
      <c r="F5963" s="248" t="s">
        <v>233</v>
      </c>
      <c r="G5963" s="614">
        <v>15101500</v>
      </c>
      <c r="H5963" s="248" t="s">
        <v>8912</v>
      </c>
      <c r="I5963" s="248">
        <v>10</v>
      </c>
      <c r="J5963" s="248" t="s">
        <v>8885</v>
      </c>
      <c r="K5963" s="64">
        <v>17000000</v>
      </c>
      <c r="L5963" s="248">
        <v>1</v>
      </c>
      <c r="M5963" s="248" t="s">
        <v>765</v>
      </c>
      <c r="N5963" s="248" t="s">
        <v>4073</v>
      </c>
      <c r="O5963" s="248" t="s">
        <v>6591</v>
      </c>
      <c r="P5963" s="248" t="s">
        <v>2657</v>
      </c>
      <c r="Q5963" s="248" t="s">
        <v>464</v>
      </c>
    </row>
    <row r="5964" spans="1:17" s="38" customFormat="1" x14ac:dyDescent="0.2">
      <c r="A5964" s="248" t="s">
        <v>8847</v>
      </c>
      <c r="B5964" s="248" t="s">
        <v>8848</v>
      </c>
      <c r="C5964" s="248" t="s">
        <v>234</v>
      </c>
      <c r="D5964" s="248" t="s">
        <v>8881</v>
      </c>
      <c r="E5964" s="248" t="s">
        <v>781</v>
      </c>
      <c r="F5964" s="248" t="s">
        <v>233</v>
      </c>
      <c r="G5964" s="614">
        <v>15101500</v>
      </c>
      <c r="H5964" s="248" t="s">
        <v>8913</v>
      </c>
      <c r="I5964" s="248">
        <v>10</v>
      </c>
      <c r="J5964" s="248" t="s">
        <v>3754</v>
      </c>
      <c r="K5964" s="64">
        <v>18000000</v>
      </c>
      <c r="L5964" s="248">
        <v>1</v>
      </c>
      <c r="M5964" s="248" t="s">
        <v>765</v>
      </c>
      <c r="N5964" s="248" t="s">
        <v>4073</v>
      </c>
      <c r="O5964" s="248" t="s">
        <v>2635</v>
      </c>
      <c r="P5964" s="248" t="s">
        <v>2635</v>
      </c>
      <c r="Q5964" s="248" t="s">
        <v>464</v>
      </c>
    </row>
    <row r="5965" spans="1:17" s="38" customFormat="1" x14ac:dyDescent="0.2">
      <c r="A5965" s="248" t="s">
        <v>8847</v>
      </c>
      <c r="B5965" s="248" t="s">
        <v>8848</v>
      </c>
      <c r="C5965" s="248" t="s">
        <v>234</v>
      </c>
      <c r="D5965" s="248" t="s">
        <v>8881</v>
      </c>
      <c r="E5965" s="248" t="s">
        <v>781</v>
      </c>
      <c r="F5965" s="248" t="s">
        <v>233</v>
      </c>
      <c r="G5965" s="614">
        <v>15101500</v>
      </c>
      <c r="H5965" s="248" t="s">
        <v>8914</v>
      </c>
      <c r="I5965" s="248">
        <v>10</v>
      </c>
      <c r="J5965" s="248" t="s">
        <v>3754</v>
      </c>
      <c r="K5965" s="64">
        <v>130000000</v>
      </c>
      <c r="L5965" s="248">
        <v>1</v>
      </c>
      <c r="M5965" s="248" t="s">
        <v>765</v>
      </c>
      <c r="N5965" s="248" t="s">
        <v>4073</v>
      </c>
      <c r="O5965" s="248" t="s">
        <v>2700</v>
      </c>
      <c r="P5965" s="248" t="s">
        <v>2635</v>
      </c>
      <c r="Q5965" s="248" t="s">
        <v>464</v>
      </c>
    </row>
    <row r="5966" spans="1:17" s="38" customFormat="1" x14ac:dyDescent="0.2">
      <c r="A5966" s="248" t="s">
        <v>8847</v>
      </c>
      <c r="B5966" s="248" t="s">
        <v>8848</v>
      </c>
      <c r="C5966" s="248" t="s">
        <v>234</v>
      </c>
      <c r="D5966" s="248" t="s">
        <v>8881</v>
      </c>
      <c r="E5966" s="248" t="s">
        <v>781</v>
      </c>
      <c r="F5966" s="248" t="s">
        <v>233</v>
      </c>
      <c r="G5966" s="614">
        <v>15101500</v>
      </c>
      <c r="H5966" s="248" t="s">
        <v>8915</v>
      </c>
      <c r="I5966" s="248">
        <v>10</v>
      </c>
      <c r="J5966" s="248" t="s">
        <v>8885</v>
      </c>
      <c r="K5966" s="64">
        <v>90000000</v>
      </c>
      <c r="L5966" s="248">
        <v>1</v>
      </c>
      <c r="M5966" s="248" t="s">
        <v>765</v>
      </c>
      <c r="N5966" s="248" t="s">
        <v>4073</v>
      </c>
      <c r="O5966" s="248" t="s">
        <v>6591</v>
      </c>
      <c r="P5966" s="248" t="s">
        <v>2657</v>
      </c>
      <c r="Q5966" s="248" t="s">
        <v>464</v>
      </c>
    </row>
    <row r="5967" spans="1:17" s="38" customFormat="1" x14ac:dyDescent="0.2">
      <c r="A5967" s="248" t="s">
        <v>8847</v>
      </c>
      <c r="B5967" s="248" t="s">
        <v>8848</v>
      </c>
      <c r="C5967" s="248" t="s">
        <v>234</v>
      </c>
      <c r="D5967" s="248" t="s">
        <v>8881</v>
      </c>
      <c r="E5967" s="248" t="s">
        <v>781</v>
      </c>
      <c r="F5967" s="248" t="s">
        <v>233</v>
      </c>
      <c r="G5967" s="614">
        <v>15101500</v>
      </c>
      <c r="H5967" s="248" t="s">
        <v>8916</v>
      </c>
      <c r="I5967" s="248">
        <v>10</v>
      </c>
      <c r="J5967" s="248" t="s">
        <v>3754</v>
      </c>
      <c r="K5967" s="64">
        <v>4125000</v>
      </c>
      <c r="L5967" s="248">
        <v>1</v>
      </c>
      <c r="M5967" s="248" t="s">
        <v>765</v>
      </c>
      <c r="N5967" s="248" t="s">
        <v>4073</v>
      </c>
      <c r="O5967" s="248" t="s">
        <v>2635</v>
      </c>
      <c r="P5967" s="248" t="s">
        <v>2635</v>
      </c>
      <c r="Q5967" s="248" t="s">
        <v>464</v>
      </c>
    </row>
    <row r="5968" spans="1:17" s="38" customFormat="1" x14ac:dyDescent="0.2">
      <c r="A5968" s="248" t="s">
        <v>8847</v>
      </c>
      <c r="B5968" s="248" t="s">
        <v>8848</v>
      </c>
      <c r="C5968" s="248" t="s">
        <v>234</v>
      </c>
      <c r="D5968" s="248" t="s">
        <v>8881</v>
      </c>
      <c r="E5968" s="248" t="s">
        <v>781</v>
      </c>
      <c r="F5968" s="248" t="s">
        <v>233</v>
      </c>
      <c r="G5968" s="614">
        <v>15101500</v>
      </c>
      <c r="H5968" s="248" t="s">
        <v>8917</v>
      </c>
      <c r="I5968" s="248">
        <v>10</v>
      </c>
      <c r="J5968" s="248" t="s">
        <v>3754</v>
      </c>
      <c r="K5968" s="64">
        <v>99000000</v>
      </c>
      <c r="L5968" s="248">
        <v>1</v>
      </c>
      <c r="M5968" s="248" t="s">
        <v>765</v>
      </c>
      <c r="N5968" s="248" t="s">
        <v>4073</v>
      </c>
      <c r="O5968" s="248" t="s">
        <v>2700</v>
      </c>
      <c r="P5968" s="248" t="s">
        <v>2635</v>
      </c>
      <c r="Q5968" s="248" t="s">
        <v>464</v>
      </c>
    </row>
    <row r="5969" spans="1:17" s="38" customFormat="1" x14ac:dyDescent="0.2">
      <c r="A5969" s="248" t="s">
        <v>8847</v>
      </c>
      <c r="B5969" s="248" t="s">
        <v>8848</v>
      </c>
      <c r="C5969" s="248" t="s">
        <v>234</v>
      </c>
      <c r="D5969" s="248" t="s">
        <v>8881</v>
      </c>
      <c r="E5969" s="248" t="s">
        <v>781</v>
      </c>
      <c r="F5969" s="248" t="s">
        <v>233</v>
      </c>
      <c r="G5969" s="614">
        <v>15101500</v>
      </c>
      <c r="H5969" s="248" t="s">
        <v>8918</v>
      </c>
      <c r="I5969" s="248">
        <v>10</v>
      </c>
      <c r="J5969" s="248" t="s">
        <v>8885</v>
      </c>
      <c r="K5969" s="64">
        <v>22000000</v>
      </c>
      <c r="L5969" s="248">
        <v>1</v>
      </c>
      <c r="M5969" s="248" t="s">
        <v>765</v>
      </c>
      <c r="N5969" s="248" t="s">
        <v>4073</v>
      </c>
      <c r="O5969" s="248" t="s">
        <v>6591</v>
      </c>
      <c r="P5969" s="248" t="s">
        <v>2657</v>
      </c>
      <c r="Q5969" s="248" t="s">
        <v>464</v>
      </c>
    </row>
    <row r="5970" spans="1:17" s="38" customFormat="1" x14ac:dyDescent="0.2">
      <c r="A5970" s="248" t="s">
        <v>8847</v>
      </c>
      <c r="B5970" s="248" t="s">
        <v>8848</v>
      </c>
      <c r="C5970" s="248" t="s">
        <v>234</v>
      </c>
      <c r="D5970" s="248" t="s">
        <v>8881</v>
      </c>
      <c r="E5970" s="248" t="s">
        <v>781</v>
      </c>
      <c r="F5970" s="248" t="s">
        <v>233</v>
      </c>
      <c r="G5970" s="614">
        <v>15101500</v>
      </c>
      <c r="H5970" s="248" t="s">
        <v>8919</v>
      </c>
      <c r="I5970" s="248">
        <v>10</v>
      </c>
      <c r="J5970" s="248" t="s">
        <v>3754</v>
      </c>
      <c r="K5970" s="64">
        <v>6000000</v>
      </c>
      <c r="L5970" s="248">
        <v>1</v>
      </c>
      <c r="M5970" s="248" t="s">
        <v>765</v>
      </c>
      <c r="N5970" s="248" t="s">
        <v>4073</v>
      </c>
      <c r="O5970" s="248" t="s">
        <v>2635</v>
      </c>
      <c r="P5970" s="248" t="s">
        <v>2635</v>
      </c>
      <c r="Q5970" s="248" t="s">
        <v>464</v>
      </c>
    </row>
    <row r="5971" spans="1:17" s="38" customFormat="1" x14ac:dyDescent="0.2">
      <c r="A5971" s="248" t="s">
        <v>8847</v>
      </c>
      <c r="B5971" s="248" t="s">
        <v>8848</v>
      </c>
      <c r="C5971" s="248" t="s">
        <v>234</v>
      </c>
      <c r="D5971" s="248" t="s">
        <v>8881</v>
      </c>
      <c r="E5971" s="248" t="s">
        <v>781</v>
      </c>
      <c r="F5971" s="248" t="s">
        <v>233</v>
      </c>
      <c r="G5971" s="614">
        <v>15101500</v>
      </c>
      <c r="H5971" s="248" t="s">
        <v>8920</v>
      </c>
      <c r="I5971" s="248">
        <v>10</v>
      </c>
      <c r="J5971" s="248" t="s">
        <v>3754</v>
      </c>
      <c r="K5971" s="64">
        <v>58500000</v>
      </c>
      <c r="L5971" s="248">
        <v>1</v>
      </c>
      <c r="M5971" s="248" t="s">
        <v>765</v>
      </c>
      <c r="N5971" s="248" t="s">
        <v>4073</v>
      </c>
      <c r="O5971" s="248" t="s">
        <v>2700</v>
      </c>
      <c r="P5971" s="248" t="s">
        <v>2635</v>
      </c>
      <c r="Q5971" s="248" t="s">
        <v>464</v>
      </c>
    </row>
    <row r="5972" spans="1:17" s="38" customFormat="1" x14ac:dyDescent="0.2">
      <c r="A5972" s="248" t="s">
        <v>8847</v>
      </c>
      <c r="B5972" s="248" t="s">
        <v>8848</v>
      </c>
      <c r="C5972" s="248" t="s">
        <v>234</v>
      </c>
      <c r="D5972" s="248" t="s">
        <v>8881</v>
      </c>
      <c r="E5972" s="248" t="s">
        <v>781</v>
      </c>
      <c r="F5972" s="248" t="s">
        <v>233</v>
      </c>
      <c r="G5972" s="614">
        <v>15101500</v>
      </c>
      <c r="H5972" s="248" t="s">
        <v>8921</v>
      </c>
      <c r="I5972" s="248">
        <v>10</v>
      </c>
      <c r="J5972" s="248" t="s">
        <v>8885</v>
      </c>
      <c r="K5972" s="64">
        <v>13000000</v>
      </c>
      <c r="L5972" s="248">
        <v>1</v>
      </c>
      <c r="M5972" s="248" t="s">
        <v>765</v>
      </c>
      <c r="N5972" s="248" t="s">
        <v>4073</v>
      </c>
      <c r="O5972" s="248" t="s">
        <v>6591</v>
      </c>
      <c r="P5972" s="248" t="s">
        <v>2657</v>
      </c>
      <c r="Q5972" s="248" t="s">
        <v>464</v>
      </c>
    </row>
    <row r="5973" spans="1:17" s="38" customFormat="1" x14ac:dyDescent="0.2">
      <c r="A5973" s="248" t="s">
        <v>8847</v>
      </c>
      <c r="B5973" s="248" t="s">
        <v>8848</v>
      </c>
      <c r="C5973" s="248" t="s">
        <v>234</v>
      </c>
      <c r="D5973" s="248" t="s">
        <v>8881</v>
      </c>
      <c r="E5973" s="248" t="s">
        <v>781</v>
      </c>
      <c r="F5973" s="248" t="s">
        <v>233</v>
      </c>
      <c r="G5973" s="614">
        <v>15101500</v>
      </c>
      <c r="H5973" s="248" t="s">
        <v>8922</v>
      </c>
      <c r="I5973" s="248">
        <v>10</v>
      </c>
      <c r="J5973" s="248" t="s">
        <v>3754</v>
      </c>
      <c r="K5973" s="64">
        <v>30000000</v>
      </c>
      <c r="L5973" s="248">
        <v>1</v>
      </c>
      <c r="M5973" s="248" t="s">
        <v>765</v>
      </c>
      <c r="N5973" s="248" t="s">
        <v>4073</v>
      </c>
      <c r="O5973" s="248" t="s">
        <v>2635</v>
      </c>
      <c r="P5973" s="248" t="s">
        <v>2635</v>
      </c>
      <c r="Q5973" s="248" t="s">
        <v>3942</v>
      </c>
    </row>
    <row r="5974" spans="1:17" s="38" customFormat="1" x14ac:dyDescent="0.2">
      <c r="A5974" s="248" t="s">
        <v>8847</v>
      </c>
      <c r="B5974" s="248" t="s">
        <v>8848</v>
      </c>
      <c r="C5974" s="248" t="s">
        <v>234</v>
      </c>
      <c r="D5974" s="248" t="s">
        <v>8881</v>
      </c>
      <c r="E5974" s="248" t="s">
        <v>781</v>
      </c>
      <c r="F5974" s="248" t="s">
        <v>233</v>
      </c>
      <c r="G5974" s="614">
        <v>15101500</v>
      </c>
      <c r="H5974" s="248" t="s">
        <v>8923</v>
      </c>
      <c r="I5974" s="248">
        <v>10</v>
      </c>
      <c r="J5974" s="248" t="s">
        <v>3754</v>
      </c>
      <c r="K5974" s="64">
        <v>250363636.36000001</v>
      </c>
      <c r="L5974" s="248">
        <v>1</v>
      </c>
      <c r="M5974" s="248" t="s">
        <v>765</v>
      </c>
      <c r="N5974" s="248" t="s">
        <v>4073</v>
      </c>
      <c r="O5974" s="248" t="s">
        <v>2635</v>
      </c>
      <c r="P5974" s="248" t="s">
        <v>2635</v>
      </c>
      <c r="Q5974" s="248" t="s">
        <v>3942</v>
      </c>
    </row>
    <row r="5975" spans="1:17" s="38" customFormat="1" x14ac:dyDescent="0.2">
      <c r="A5975" s="248" t="s">
        <v>8847</v>
      </c>
      <c r="B5975" s="248" t="s">
        <v>8848</v>
      </c>
      <c r="C5975" s="248" t="s">
        <v>234</v>
      </c>
      <c r="D5975" s="248" t="s">
        <v>8881</v>
      </c>
      <c r="E5975" s="248" t="s">
        <v>781</v>
      </c>
      <c r="F5975" s="248" t="s">
        <v>233</v>
      </c>
      <c r="G5975" s="614">
        <v>15101500</v>
      </c>
      <c r="H5975" s="248" t="s">
        <v>8924</v>
      </c>
      <c r="I5975" s="248">
        <v>10</v>
      </c>
      <c r="J5975" s="248" t="s">
        <v>8885</v>
      </c>
      <c r="K5975" s="64">
        <v>55636363.640000001</v>
      </c>
      <c r="L5975" s="248">
        <v>1</v>
      </c>
      <c r="M5975" s="248" t="s">
        <v>765</v>
      </c>
      <c r="N5975" s="248" t="s">
        <v>4073</v>
      </c>
      <c r="O5975" s="248" t="s">
        <v>6591</v>
      </c>
      <c r="P5975" s="248" t="s">
        <v>2657</v>
      </c>
      <c r="Q5975" s="248" t="s">
        <v>3942</v>
      </c>
    </row>
    <row r="5976" spans="1:17" s="38" customFormat="1" x14ac:dyDescent="0.2">
      <c r="A5976" s="248" t="s">
        <v>8925</v>
      </c>
      <c r="B5976" s="248" t="s">
        <v>8926</v>
      </c>
      <c r="C5976" s="248" t="s">
        <v>234</v>
      </c>
      <c r="D5976" s="248" t="s">
        <v>8881</v>
      </c>
      <c r="E5976" s="248" t="s">
        <v>781</v>
      </c>
      <c r="F5976" s="248" t="s">
        <v>233</v>
      </c>
      <c r="G5976" s="614">
        <v>15101500</v>
      </c>
      <c r="H5976" s="248" t="s">
        <v>8927</v>
      </c>
      <c r="I5976" s="248">
        <v>10</v>
      </c>
      <c r="J5976" s="248" t="s">
        <v>3754</v>
      </c>
      <c r="K5976" s="64">
        <v>30000000</v>
      </c>
      <c r="L5976" s="248">
        <v>1</v>
      </c>
      <c r="M5976" s="248" t="s">
        <v>765</v>
      </c>
      <c r="N5976" s="248" t="s">
        <v>4073</v>
      </c>
      <c r="O5976" s="248" t="s">
        <v>2635</v>
      </c>
      <c r="P5976" s="248" t="s">
        <v>2635</v>
      </c>
      <c r="Q5976" s="248" t="s">
        <v>3942</v>
      </c>
    </row>
    <row r="5977" spans="1:17" s="38" customFormat="1" x14ac:dyDescent="0.2">
      <c r="A5977" s="248" t="s">
        <v>8925</v>
      </c>
      <c r="B5977" s="248" t="s">
        <v>8926</v>
      </c>
      <c r="C5977" s="248" t="s">
        <v>234</v>
      </c>
      <c r="D5977" s="248" t="s">
        <v>8881</v>
      </c>
      <c r="E5977" s="248" t="s">
        <v>781</v>
      </c>
      <c r="F5977" s="248" t="s">
        <v>233</v>
      </c>
      <c r="G5977" s="614">
        <v>15101500</v>
      </c>
      <c r="H5977" s="248" t="s">
        <v>8928</v>
      </c>
      <c r="I5977" s="248">
        <v>10</v>
      </c>
      <c r="J5977" s="248" t="s">
        <v>3754</v>
      </c>
      <c r="K5977" s="64">
        <v>243000000</v>
      </c>
      <c r="L5977" s="248">
        <v>1</v>
      </c>
      <c r="M5977" s="248" t="s">
        <v>765</v>
      </c>
      <c r="N5977" s="248" t="s">
        <v>4073</v>
      </c>
      <c r="O5977" s="248" t="s">
        <v>2529</v>
      </c>
      <c r="P5977" s="248" t="s">
        <v>2518</v>
      </c>
      <c r="Q5977" s="248" t="s">
        <v>3942</v>
      </c>
    </row>
    <row r="5978" spans="1:17" s="38" customFormat="1" x14ac:dyDescent="0.2">
      <c r="A5978" s="248" t="s">
        <v>8925</v>
      </c>
      <c r="B5978" s="248" t="s">
        <v>8926</v>
      </c>
      <c r="C5978" s="248" t="s">
        <v>234</v>
      </c>
      <c r="D5978" s="248" t="s">
        <v>8881</v>
      </c>
      <c r="E5978" s="248" t="s">
        <v>781</v>
      </c>
      <c r="F5978" s="248" t="s">
        <v>233</v>
      </c>
      <c r="G5978" s="614">
        <v>15101500</v>
      </c>
      <c r="H5978" s="248" t="s">
        <v>8929</v>
      </c>
      <c r="I5978" s="248">
        <v>10</v>
      </c>
      <c r="J5978" s="248" t="s">
        <v>8885</v>
      </c>
      <c r="K5978" s="64">
        <v>157000000</v>
      </c>
      <c r="L5978" s="248">
        <v>1</v>
      </c>
      <c r="M5978" s="248" t="s">
        <v>765</v>
      </c>
      <c r="N5978" s="248" t="s">
        <v>4073</v>
      </c>
      <c r="O5978" s="248" t="s">
        <v>4850</v>
      </c>
      <c r="P5978" s="248" t="s">
        <v>4850</v>
      </c>
      <c r="Q5978" s="248" t="s">
        <v>3942</v>
      </c>
    </row>
    <row r="5979" spans="1:17" s="38" customFormat="1" x14ac:dyDescent="0.2">
      <c r="A5979" s="248" t="s">
        <v>8861</v>
      </c>
      <c r="B5979" s="248" t="s">
        <v>8862</v>
      </c>
      <c r="C5979" s="248" t="s">
        <v>234</v>
      </c>
      <c r="D5979" s="248" t="s">
        <v>8881</v>
      </c>
      <c r="E5979" s="248" t="s">
        <v>781</v>
      </c>
      <c r="F5979" s="248" t="s">
        <v>233</v>
      </c>
      <c r="G5979" s="614">
        <v>15101500</v>
      </c>
      <c r="H5979" s="248" t="s">
        <v>8930</v>
      </c>
      <c r="I5979" s="248">
        <v>10</v>
      </c>
      <c r="J5979" s="248" t="s">
        <v>3754</v>
      </c>
      <c r="K5979" s="64">
        <v>1000000</v>
      </c>
      <c r="L5979" s="248">
        <v>1</v>
      </c>
      <c r="M5979" s="248" t="s">
        <v>805</v>
      </c>
      <c r="N5979" s="248" t="s">
        <v>4073</v>
      </c>
      <c r="O5979" s="248" t="s">
        <v>2700</v>
      </c>
      <c r="P5979" s="248" t="s">
        <v>2635</v>
      </c>
      <c r="Q5979" s="248" t="s">
        <v>464</v>
      </c>
    </row>
    <row r="5980" spans="1:17" s="38" customFormat="1" x14ac:dyDescent="0.2">
      <c r="A5980" s="248" t="s">
        <v>8861</v>
      </c>
      <c r="B5980" s="248" t="s">
        <v>8862</v>
      </c>
      <c r="C5980" s="248" t="s">
        <v>1081</v>
      </c>
      <c r="D5980" s="248" t="s">
        <v>8931</v>
      </c>
      <c r="E5980" s="248" t="s">
        <v>781</v>
      </c>
      <c r="F5980" s="248" t="s">
        <v>233</v>
      </c>
      <c r="G5980" s="614">
        <v>15101500</v>
      </c>
      <c r="H5980" s="248" t="s">
        <v>8932</v>
      </c>
      <c r="I5980" s="248">
        <v>10</v>
      </c>
      <c r="J5980" s="248" t="s">
        <v>3754</v>
      </c>
      <c r="K5980" s="64">
        <v>15000000</v>
      </c>
      <c r="L5980" s="248">
        <v>1</v>
      </c>
      <c r="M5980" s="248" t="s">
        <v>805</v>
      </c>
      <c r="N5980" s="248" t="s">
        <v>8933</v>
      </c>
      <c r="O5980" s="248" t="s">
        <v>2518</v>
      </c>
      <c r="P5980" s="248" t="s">
        <v>2700</v>
      </c>
      <c r="Q5980" s="248" t="s">
        <v>464</v>
      </c>
    </row>
    <row r="5981" spans="1:17" s="38" customFormat="1" x14ac:dyDescent="0.2">
      <c r="A5981" s="248" t="s">
        <v>8861</v>
      </c>
      <c r="B5981" s="248" t="s">
        <v>8862</v>
      </c>
      <c r="C5981" s="248" t="s">
        <v>1081</v>
      </c>
      <c r="D5981" s="248" t="s">
        <v>8931</v>
      </c>
      <c r="E5981" s="248" t="s">
        <v>781</v>
      </c>
      <c r="F5981" s="248" t="s">
        <v>233</v>
      </c>
      <c r="G5981" s="614">
        <v>15101500</v>
      </c>
      <c r="H5981" s="248" t="s">
        <v>8934</v>
      </c>
      <c r="I5981" s="248">
        <v>10</v>
      </c>
      <c r="J5981" s="248" t="s">
        <v>3754</v>
      </c>
      <c r="K5981" s="64">
        <v>19000000</v>
      </c>
      <c r="L5981" s="248">
        <v>1</v>
      </c>
      <c r="M5981" s="248" t="s">
        <v>805</v>
      </c>
      <c r="N5981" s="248" t="s">
        <v>8933</v>
      </c>
      <c r="O5981" s="248" t="s">
        <v>2518</v>
      </c>
      <c r="P5981" s="248" t="s">
        <v>2700</v>
      </c>
      <c r="Q5981" s="248" t="s">
        <v>464</v>
      </c>
    </row>
    <row r="5982" spans="1:17" s="38" customFormat="1" x14ac:dyDescent="0.2">
      <c r="A5982" s="248" t="s">
        <v>8866</v>
      </c>
      <c r="B5982" s="248" t="s">
        <v>8867</v>
      </c>
      <c r="C5982" s="248" t="s">
        <v>234</v>
      </c>
      <c r="D5982" s="248" t="s">
        <v>8881</v>
      </c>
      <c r="E5982" s="248" t="s">
        <v>781</v>
      </c>
      <c r="F5982" s="248" t="s">
        <v>233</v>
      </c>
      <c r="G5982" s="614">
        <v>15101500</v>
      </c>
      <c r="H5982" s="248" t="s">
        <v>8935</v>
      </c>
      <c r="I5982" s="248">
        <v>10</v>
      </c>
      <c r="J5982" s="248" t="s">
        <v>3754</v>
      </c>
      <c r="K5982" s="64">
        <v>68000000</v>
      </c>
      <c r="L5982" s="248">
        <v>1</v>
      </c>
      <c r="M5982" s="248" t="s">
        <v>765</v>
      </c>
      <c r="N5982" s="248" t="s">
        <v>4073</v>
      </c>
      <c r="O5982" s="248" t="s">
        <v>2700</v>
      </c>
      <c r="P5982" s="248" t="s">
        <v>2635</v>
      </c>
      <c r="Q5982" s="248" t="s">
        <v>3942</v>
      </c>
    </row>
    <row r="5983" spans="1:17" s="38" customFormat="1" x14ac:dyDescent="0.2">
      <c r="A5983" s="248" t="s">
        <v>8866</v>
      </c>
      <c r="B5983" s="248" t="s">
        <v>8867</v>
      </c>
      <c r="C5983" s="248" t="s">
        <v>234</v>
      </c>
      <c r="D5983" s="248" t="s">
        <v>8881</v>
      </c>
      <c r="E5983" s="248" t="s">
        <v>781</v>
      </c>
      <c r="F5983" s="248" t="s">
        <v>233</v>
      </c>
      <c r="G5983" s="614">
        <v>15101500</v>
      </c>
      <c r="H5983" s="248" t="s">
        <v>8936</v>
      </c>
      <c r="I5983" s="248">
        <v>10</v>
      </c>
      <c r="J5983" s="248" t="s">
        <v>3754</v>
      </c>
      <c r="K5983" s="64">
        <v>6000000</v>
      </c>
      <c r="L5983" s="248">
        <v>1</v>
      </c>
      <c r="M5983" s="248" t="s">
        <v>765</v>
      </c>
      <c r="N5983" s="248" t="s">
        <v>4073</v>
      </c>
      <c r="O5983" s="248" t="s">
        <v>2635</v>
      </c>
      <c r="P5983" s="248" t="s">
        <v>2635</v>
      </c>
      <c r="Q5983" s="248" t="s">
        <v>3942</v>
      </c>
    </row>
    <row r="5984" spans="1:17" s="38" customFormat="1" x14ac:dyDescent="0.2">
      <c r="A5984" s="248" t="s">
        <v>8866</v>
      </c>
      <c r="B5984" s="248" t="s">
        <v>8867</v>
      </c>
      <c r="C5984" s="248" t="s">
        <v>234</v>
      </c>
      <c r="D5984" s="248" t="s">
        <v>8881</v>
      </c>
      <c r="E5984" s="248" t="s">
        <v>781</v>
      </c>
      <c r="F5984" s="248" t="s">
        <v>233</v>
      </c>
      <c r="G5984" s="614">
        <v>15101500</v>
      </c>
      <c r="H5984" s="248" t="s">
        <v>8937</v>
      </c>
      <c r="I5984" s="248">
        <v>10</v>
      </c>
      <c r="J5984" s="248" t="s">
        <v>8885</v>
      </c>
      <c r="K5984" s="64">
        <v>6000000</v>
      </c>
      <c r="L5984" s="248">
        <v>1</v>
      </c>
      <c r="M5984" s="248" t="s">
        <v>765</v>
      </c>
      <c r="N5984" s="248" t="s">
        <v>4073</v>
      </c>
      <c r="O5984" s="248" t="s">
        <v>4850</v>
      </c>
      <c r="P5984" s="248" t="s">
        <v>4850</v>
      </c>
      <c r="Q5984" s="248" t="s">
        <v>3942</v>
      </c>
    </row>
    <row r="5985" spans="1:17" s="38" customFormat="1" x14ac:dyDescent="0.2">
      <c r="A5985" s="248" t="s">
        <v>8866</v>
      </c>
      <c r="B5985" s="248" t="s">
        <v>8867</v>
      </c>
      <c r="C5985" s="248" t="s">
        <v>234</v>
      </c>
      <c r="D5985" s="248" t="s">
        <v>8881</v>
      </c>
      <c r="E5985" s="248" t="s">
        <v>781</v>
      </c>
      <c r="F5985" s="248" t="s">
        <v>233</v>
      </c>
      <c r="G5985" s="614">
        <v>15101500</v>
      </c>
      <c r="H5985" s="248" t="s">
        <v>8938</v>
      </c>
      <c r="I5985" s="248">
        <v>10</v>
      </c>
      <c r="J5985" s="248" t="s">
        <v>3754</v>
      </c>
      <c r="K5985" s="64">
        <v>1000000</v>
      </c>
      <c r="L5985" s="248">
        <v>1</v>
      </c>
      <c r="M5985" s="248" t="s">
        <v>805</v>
      </c>
      <c r="N5985" s="248" t="s">
        <v>4073</v>
      </c>
      <c r="O5985" s="248" t="s">
        <v>2700</v>
      </c>
      <c r="P5985" s="248" t="s">
        <v>2635</v>
      </c>
      <c r="Q5985" s="248" t="s">
        <v>3942</v>
      </c>
    </row>
    <row r="5986" spans="1:17" s="38" customFormat="1" x14ac:dyDescent="0.2">
      <c r="A5986" s="248" t="s">
        <v>8847</v>
      </c>
      <c r="B5986" s="248" t="s">
        <v>8848</v>
      </c>
      <c r="C5986" s="248" t="s">
        <v>58</v>
      </c>
      <c r="D5986" s="248" t="s">
        <v>8849</v>
      </c>
      <c r="E5986" s="248" t="s">
        <v>803</v>
      </c>
      <c r="F5986" s="248" t="s">
        <v>240</v>
      </c>
      <c r="G5986" s="614">
        <v>15121800</v>
      </c>
      <c r="H5986" s="248" t="s">
        <v>8939</v>
      </c>
      <c r="I5986" s="248">
        <v>16</v>
      </c>
      <c r="J5986" s="248" t="s">
        <v>3754</v>
      </c>
      <c r="K5986" s="64">
        <v>1198529</v>
      </c>
      <c r="L5986" s="248">
        <v>1</v>
      </c>
      <c r="M5986" s="248" t="s">
        <v>805</v>
      </c>
      <c r="N5986" s="248" t="s">
        <v>8859</v>
      </c>
      <c r="O5986" s="248" t="s">
        <v>2518</v>
      </c>
      <c r="P5986" s="248" t="s">
        <v>2700</v>
      </c>
      <c r="Q5986" s="248" t="s">
        <v>464</v>
      </c>
    </row>
    <row r="5987" spans="1:17" s="38" customFormat="1" x14ac:dyDescent="0.2">
      <c r="A5987" s="248" t="s">
        <v>8940</v>
      </c>
      <c r="B5987" s="248" t="s">
        <v>8941</v>
      </c>
      <c r="C5987" s="248" t="s">
        <v>58</v>
      </c>
      <c r="D5987" s="248" t="s">
        <v>8849</v>
      </c>
      <c r="E5987" s="248" t="s">
        <v>812</v>
      </c>
      <c r="F5987" s="248" t="s">
        <v>262</v>
      </c>
      <c r="G5987" s="614">
        <v>20142900</v>
      </c>
      <c r="H5987" s="248" t="s">
        <v>8942</v>
      </c>
      <c r="I5987" s="248">
        <v>16</v>
      </c>
      <c r="J5987" s="248" t="s">
        <v>3754</v>
      </c>
      <c r="K5987" s="64">
        <v>5000000</v>
      </c>
      <c r="L5987" s="248">
        <v>1</v>
      </c>
      <c r="M5987" s="248" t="s">
        <v>805</v>
      </c>
      <c r="N5987" s="248" t="s">
        <v>8943</v>
      </c>
      <c r="O5987" s="248" t="s">
        <v>2700</v>
      </c>
      <c r="P5987" s="248" t="s">
        <v>2635</v>
      </c>
      <c r="Q5987" s="248" t="s">
        <v>464</v>
      </c>
    </row>
    <row r="5988" spans="1:17" s="38" customFormat="1" x14ac:dyDescent="0.2">
      <c r="A5988" s="248" t="s">
        <v>8847</v>
      </c>
      <c r="B5988" s="248" t="s">
        <v>8848</v>
      </c>
      <c r="C5988" s="248" t="s">
        <v>58</v>
      </c>
      <c r="D5988" s="248" t="s">
        <v>8849</v>
      </c>
      <c r="E5988" s="248" t="s">
        <v>1065</v>
      </c>
      <c r="F5988" s="248" t="s">
        <v>1066</v>
      </c>
      <c r="G5988" s="614">
        <v>23101502</v>
      </c>
      <c r="H5988" s="248" t="s">
        <v>8944</v>
      </c>
      <c r="I5988" s="248">
        <v>16</v>
      </c>
      <c r="J5988" s="248" t="s">
        <v>3754</v>
      </c>
      <c r="K5988" s="64">
        <v>250000</v>
      </c>
      <c r="L5988" s="248">
        <v>1</v>
      </c>
      <c r="M5988" s="248" t="s">
        <v>805</v>
      </c>
      <c r="N5988" s="248" t="s">
        <v>8859</v>
      </c>
      <c r="O5988" s="248" t="s">
        <v>2518</v>
      </c>
      <c r="P5988" s="248" t="s">
        <v>2700</v>
      </c>
      <c r="Q5988" s="248" t="s">
        <v>464</v>
      </c>
    </row>
    <row r="5989" spans="1:17" s="38" customFormat="1" x14ac:dyDescent="0.2">
      <c r="A5989" s="248" t="s">
        <v>8847</v>
      </c>
      <c r="B5989" s="248" t="s">
        <v>8848</v>
      </c>
      <c r="C5989" s="248" t="s">
        <v>58</v>
      </c>
      <c r="D5989" s="248" t="s">
        <v>8849</v>
      </c>
      <c r="E5989" s="248" t="s">
        <v>1065</v>
      </c>
      <c r="F5989" s="248" t="s">
        <v>1066</v>
      </c>
      <c r="G5989" s="614">
        <v>23101502</v>
      </c>
      <c r="H5989" s="248" t="s">
        <v>8945</v>
      </c>
      <c r="I5989" s="248">
        <v>16</v>
      </c>
      <c r="J5989" s="248" t="s">
        <v>3754</v>
      </c>
      <c r="K5989" s="64">
        <v>450000</v>
      </c>
      <c r="L5989" s="248">
        <v>1</v>
      </c>
      <c r="M5989" s="248" t="s">
        <v>805</v>
      </c>
      <c r="N5989" s="248" t="s">
        <v>8859</v>
      </c>
      <c r="O5989" s="248" t="s">
        <v>2518</v>
      </c>
      <c r="P5989" s="248" t="s">
        <v>2700</v>
      </c>
      <c r="Q5989" s="248" t="s">
        <v>464</v>
      </c>
    </row>
    <row r="5990" spans="1:17" s="38" customFormat="1" x14ac:dyDescent="0.2">
      <c r="A5990" s="248" t="s">
        <v>8847</v>
      </c>
      <c r="B5990" s="248" t="s">
        <v>8848</v>
      </c>
      <c r="C5990" s="248" t="s">
        <v>58</v>
      </c>
      <c r="D5990" s="248" t="s">
        <v>8849</v>
      </c>
      <c r="E5990" s="248" t="s">
        <v>1065</v>
      </c>
      <c r="F5990" s="248" t="s">
        <v>1066</v>
      </c>
      <c r="G5990" s="614">
        <v>23101502</v>
      </c>
      <c r="H5990" s="248" t="s">
        <v>8946</v>
      </c>
      <c r="I5990" s="248">
        <v>16</v>
      </c>
      <c r="J5990" s="248" t="s">
        <v>3754</v>
      </c>
      <c r="K5990" s="64">
        <v>1200000</v>
      </c>
      <c r="L5990" s="248">
        <v>1</v>
      </c>
      <c r="M5990" s="248" t="s">
        <v>805</v>
      </c>
      <c r="N5990" s="248" t="s">
        <v>8859</v>
      </c>
      <c r="O5990" s="248" t="s">
        <v>2518</v>
      </c>
      <c r="P5990" s="248" t="s">
        <v>2700</v>
      </c>
      <c r="Q5990" s="248" t="s">
        <v>464</v>
      </c>
    </row>
    <row r="5991" spans="1:17" s="38" customFormat="1" x14ac:dyDescent="0.2">
      <c r="A5991" s="248" t="s">
        <v>8866</v>
      </c>
      <c r="B5991" s="248" t="s">
        <v>8867</v>
      </c>
      <c r="C5991" s="248" t="s">
        <v>58</v>
      </c>
      <c r="D5991" s="248" t="s">
        <v>8849</v>
      </c>
      <c r="E5991" s="248" t="s">
        <v>1065</v>
      </c>
      <c r="F5991" s="248" t="s">
        <v>1066</v>
      </c>
      <c r="G5991" s="614">
        <v>23101506</v>
      </c>
      <c r="H5991" s="248" t="s">
        <v>8947</v>
      </c>
      <c r="I5991" s="248">
        <v>10</v>
      </c>
      <c r="J5991" s="248" t="s">
        <v>3754</v>
      </c>
      <c r="K5991" s="64">
        <v>790000</v>
      </c>
      <c r="L5991" s="248">
        <v>1</v>
      </c>
      <c r="M5991" s="248" t="s">
        <v>805</v>
      </c>
      <c r="N5991" s="248" t="s">
        <v>8859</v>
      </c>
      <c r="O5991" s="248" t="s">
        <v>2518</v>
      </c>
      <c r="P5991" s="248" t="s">
        <v>2700</v>
      </c>
      <c r="Q5991" s="248" t="s">
        <v>464</v>
      </c>
    </row>
    <row r="5992" spans="1:17" s="38" customFormat="1" x14ac:dyDescent="0.2">
      <c r="A5992" s="248" t="s">
        <v>8847</v>
      </c>
      <c r="B5992" s="248" t="s">
        <v>8848</v>
      </c>
      <c r="C5992" s="248" t="s">
        <v>58</v>
      </c>
      <c r="D5992" s="248" t="s">
        <v>8849</v>
      </c>
      <c r="E5992" s="248" t="s">
        <v>1065</v>
      </c>
      <c r="F5992" s="248" t="s">
        <v>1066</v>
      </c>
      <c r="G5992" s="614">
        <v>23242605</v>
      </c>
      <c r="H5992" s="248" t="s">
        <v>8948</v>
      </c>
      <c r="I5992" s="248">
        <v>16</v>
      </c>
      <c r="J5992" s="248" t="s">
        <v>3754</v>
      </c>
      <c r="K5992" s="64">
        <v>370000</v>
      </c>
      <c r="L5992" s="248">
        <v>1</v>
      </c>
      <c r="M5992" s="248" t="s">
        <v>805</v>
      </c>
      <c r="N5992" s="248" t="s">
        <v>8859</v>
      </c>
      <c r="O5992" s="248" t="s">
        <v>2518</v>
      </c>
      <c r="P5992" s="248" t="s">
        <v>2700</v>
      </c>
      <c r="Q5992" s="248" t="s">
        <v>464</v>
      </c>
    </row>
    <row r="5993" spans="1:17" s="38" customFormat="1" x14ac:dyDescent="0.2">
      <c r="A5993" s="248" t="s">
        <v>8847</v>
      </c>
      <c r="B5993" s="248" t="s">
        <v>8848</v>
      </c>
      <c r="C5993" s="248" t="s">
        <v>58</v>
      </c>
      <c r="D5993" s="248" t="s">
        <v>8849</v>
      </c>
      <c r="E5993" s="248" t="s">
        <v>803</v>
      </c>
      <c r="F5993" s="248" t="s">
        <v>240</v>
      </c>
      <c r="G5993" s="614">
        <v>23271411</v>
      </c>
      <c r="H5993" s="248" t="s">
        <v>8949</v>
      </c>
      <c r="I5993" s="248">
        <v>16</v>
      </c>
      <c r="J5993" s="248" t="s">
        <v>3754</v>
      </c>
      <c r="K5993" s="64">
        <v>450360</v>
      </c>
      <c r="L5993" s="248">
        <v>1</v>
      </c>
      <c r="M5993" s="248" t="s">
        <v>805</v>
      </c>
      <c r="N5993" s="248" t="s">
        <v>8859</v>
      </c>
      <c r="O5993" s="248" t="s">
        <v>2518</v>
      </c>
      <c r="P5993" s="248" t="s">
        <v>2700</v>
      </c>
      <c r="Q5993" s="248" t="s">
        <v>464</v>
      </c>
    </row>
    <row r="5994" spans="1:17" s="38" customFormat="1" x14ac:dyDescent="0.2">
      <c r="A5994" s="248" t="s">
        <v>8847</v>
      </c>
      <c r="B5994" s="248" t="s">
        <v>8848</v>
      </c>
      <c r="C5994" s="248" t="s">
        <v>58</v>
      </c>
      <c r="D5994" s="248" t="s">
        <v>8849</v>
      </c>
      <c r="E5994" s="248" t="s">
        <v>803</v>
      </c>
      <c r="F5994" s="248" t="s">
        <v>240</v>
      </c>
      <c r="G5994" s="614">
        <v>23271800</v>
      </c>
      <c r="H5994" s="248" t="s">
        <v>8950</v>
      </c>
      <c r="I5994" s="248">
        <v>16</v>
      </c>
      <c r="J5994" s="248" t="s">
        <v>3754</v>
      </c>
      <c r="K5994" s="64">
        <v>765778</v>
      </c>
      <c r="L5994" s="248">
        <v>1</v>
      </c>
      <c r="M5994" s="248" t="s">
        <v>805</v>
      </c>
      <c r="N5994" s="248" t="s">
        <v>8859</v>
      </c>
      <c r="O5994" s="248" t="s">
        <v>2518</v>
      </c>
      <c r="P5994" s="248" t="s">
        <v>2700</v>
      </c>
      <c r="Q5994" s="248" t="s">
        <v>464</v>
      </c>
    </row>
    <row r="5995" spans="1:17" s="38" customFormat="1" x14ac:dyDescent="0.2">
      <c r="A5995" s="248" t="s">
        <v>8951</v>
      </c>
      <c r="B5995" s="248" t="s">
        <v>8952</v>
      </c>
      <c r="C5995" s="248" t="s">
        <v>58</v>
      </c>
      <c r="D5995" s="248" t="s">
        <v>8849</v>
      </c>
      <c r="E5995" s="248" t="s">
        <v>812</v>
      </c>
      <c r="F5995" s="248" t="s">
        <v>262</v>
      </c>
      <c r="G5995" s="614">
        <v>24101510</v>
      </c>
      <c r="H5995" s="248" t="s">
        <v>8953</v>
      </c>
      <c r="I5995" s="248">
        <v>16</v>
      </c>
      <c r="J5995" s="248" t="s">
        <v>3754</v>
      </c>
      <c r="K5995" s="64">
        <v>2500000</v>
      </c>
      <c r="L5995" s="248">
        <v>1</v>
      </c>
      <c r="M5995" s="248" t="s">
        <v>805</v>
      </c>
      <c r="N5995" s="248" t="s">
        <v>8943</v>
      </c>
      <c r="O5995" s="248" t="s">
        <v>2700</v>
      </c>
      <c r="P5995" s="248" t="s">
        <v>2635</v>
      </c>
      <c r="Q5995" s="248" t="s">
        <v>464</v>
      </c>
    </row>
    <row r="5996" spans="1:17" s="38" customFormat="1" x14ac:dyDescent="0.2">
      <c r="A5996" s="248" t="s">
        <v>8866</v>
      </c>
      <c r="B5996" s="248" t="s">
        <v>8867</v>
      </c>
      <c r="C5996" s="248" t="s">
        <v>58</v>
      </c>
      <c r="D5996" s="248" t="s">
        <v>8849</v>
      </c>
      <c r="E5996" s="248" t="s">
        <v>812</v>
      </c>
      <c r="F5996" s="248" t="s">
        <v>262</v>
      </c>
      <c r="G5996" s="614">
        <v>24112400</v>
      </c>
      <c r="H5996" s="248" t="s">
        <v>8954</v>
      </c>
      <c r="I5996" s="248">
        <v>10</v>
      </c>
      <c r="J5996" s="248" t="s">
        <v>3754</v>
      </c>
      <c r="K5996" s="64">
        <v>1500000</v>
      </c>
      <c r="L5996" s="248">
        <v>1</v>
      </c>
      <c r="M5996" s="248" t="s">
        <v>805</v>
      </c>
      <c r="N5996" s="248" t="s">
        <v>8955</v>
      </c>
      <c r="O5996" s="248" t="s">
        <v>2518</v>
      </c>
      <c r="P5996" s="248" t="s">
        <v>2700</v>
      </c>
      <c r="Q5996" s="248" t="s">
        <v>464</v>
      </c>
    </row>
    <row r="5997" spans="1:17" s="38" customFormat="1" x14ac:dyDescent="0.2">
      <c r="A5997" s="248" t="s">
        <v>8866</v>
      </c>
      <c r="B5997" s="248" t="s">
        <v>8867</v>
      </c>
      <c r="C5997" s="248" t="s">
        <v>58</v>
      </c>
      <c r="D5997" s="248" t="s">
        <v>8849</v>
      </c>
      <c r="E5997" s="248" t="s">
        <v>812</v>
      </c>
      <c r="F5997" s="248" t="s">
        <v>262</v>
      </c>
      <c r="G5997" s="614">
        <v>24112400</v>
      </c>
      <c r="H5997" s="248" t="s">
        <v>8956</v>
      </c>
      <c r="I5997" s="248">
        <v>10</v>
      </c>
      <c r="J5997" s="248" t="s">
        <v>3754</v>
      </c>
      <c r="K5997" s="64">
        <v>1500000</v>
      </c>
      <c r="L5997" s="248">
        <v>1</v>
      </c>
      <c r="M5997" s="248" t="s">
        <v>805</v>
      </c>
      <c r="N5997" s="248" t="s">
        <v>8955</v>
      </c>
      <c r="O5997" s="248" t="s">
        <v>2518</v>
      </c>
      <c r="P5997" s="248" t="s">
        <v>2700</v>
      </c>
      <c r="Q5997" s="248" t="s">
        <v>464</v>
      </c>
    </row>
    <row r="5998" spans="1:17" s="38" customFormat="1" x14ac:dyDescent="0.2">
      <c r="A5998" s="248" t="s">
        <v>8861</v>
      </c>
      <c r="B5998" s="248" t="s">
        <v>8862</v>
      </c>
      <c r="C5998" s="248" t="s">
        <v>58</v>
      </c>
      <c r="D5998" s="248" t="s">
        <v>8849</v>
      </c>
      <c r="E5998" s="248" t="s">
        <v>1713</v>
      </c>
      <c r="F5998" s="248" t="s">
        <v>499</v>
      </c>
      <c r="G5998" s="614">
        <v>24112901</v>
      </c>
      <c r="H5998" s="248" t="s">
        <v>8957</v>
      </c>
      <c r="I5998" s="248">
        <v>10</v>
      </c>
      <c r="J5998" s="248" t="s">
        <v>3754</v>
      </c>
      <c r="K5998" s="64">
        <v>5000000</v>
      </c>
      <c r="L5998" s="248">
        <v>1</v>
      </c>
      <c r="M5998" s="248" t="s">
        <v>805</v>
      </c>
      <c r="N5998" s="248" t="s">
        <v>8955</v>
      </c>
      <c r="O5998" s="248" t="s">
        <v>2518</v>
      </c>
      <c r="P5998" s="248" t="s">
        <v>2700</v>
      </c>
      <c r="Q5998" s="248" t="s">
        <v>464</v>
      </c>
    </row>
    <row r="5999" spans="1:17" s="38" customFormat="1" x14ac:dyDescent="0.2">
      <c r="A5999" s="248" t="s">
        <v>8847</v>
      </c>
      <c r="B5999" s="248" t="s">
        <v>8848</v>
      </c>
      <c r="C5999" s="248" t="s">
        <v>234</v>
      </c>
      <c r="D5999" s="248" t="s">
        <v>8881</v>
      </c>
      <c r="E5999" s="248" t="s">
        <v>812</v>
      </c>
      <c r="F5999" s="248" t="s">
        <v>262</v>
      </c>
      <c r="G5999" s="614">
        <v>25172500</v>
      </c>
      <c r="H5999" s="248" t="s">
        <v>8958</v>
      </c>
      <c r="I5999" s="248">
        <v>10</v>
      </c>
      <c r="J5999" s="248" t="s">
        <v>3754</v>
      </c>
      <c r="K5999" s="64">
        <v>9723673.0800000001</v>
      </c>
      <c r="L5999" s="248">
        <v>1</v>
      </c>
      <c r="M5999" s="248" t="s">
        <v>805</v>
      </c>
      <c r="N5999" s="248" t="s">
        <v>8959</v>
      </c>
      <c r="O5999" s="248" t="s">
        <v>2635</v>
      </c>
      <c r="P5999" s="248" t="s">
        <v>2635</v>
      </c>
      <c r="Q5999" s="248" t="s">
        <v>683</v>
      </c>
    </row>
    <row r="6000" spans="1:17" s="38" customFormat="1" x14ac:dyDescent="0.2">
      <c r="A6000" s="248" t="s">
        <v>8847</v>
      </c>
      <c r="B6000" s="248" t="s">
        <v>8848</v>
      </c>
      <c r="C6000" s="248" t="s">
        <v>234</v>
      </c>
      <c r="D6000" s="248" t="s">
        <v>8881</v>
      </c>
      <c r="E6000" s="248" t="s">
        <v>812</v>
      </c>
      <c r="F6000" s="248" t="s">
        <v>262</v>
      </c>
      <c r="G6000" s="614">
        <v>25172500</v>
      </c>
      <c r="H6000" s="248" t="s">
        <v>8960</v>
      </c>
      <c r="I6000" s="248">
        <v>10</v>
      </c>
      <c r="J6000" s="248" t="s">
        <v>3754</v>
      </c>
      <c r="K6000" s="64">
        <v>340276326.92000002</v>
      </c>
      <c r="L6000" s="248">
        <v>1</v>
      </c>
      <c r="M6000" s="248" t="s">
        <v>805</v>
      </c>
      <c r="N6000" s="248" t="s">
        <v>8959</v>
      </c>
      <c r="O6000" s="248" t="s">
        <v>2518</v>
      </c>
      <c r="P6000" s="248" t="s">
        <v>2700</v>
      </c>
      <c r="Q6000" s="248" t="s">
        <v>683</v>
      </c>
    </row>
    <row r="6001" spans="1:17" s="38" customFormat="1" x14ac:dyDescent="0.2">
      <c r="A6001" s="248" t="s">
        <v>8866</v>
      </c>
      <c r="B6001" s="248" t="s">
        <v>8867</v>
      </c>
      <c r="C6001" s="248" t="s">
        <v>58</v>
      </c>
      <c r="D6001" s="248" t="s">
        <v>8849</v>
      </c>
      <c r="E6001" s="248" t="s">
        <v>1024</v>
      </c>
      <c r="F6001" s="248" t="s">
        <v>87</v>
      </c>
      <c r="G6001" s="614">
        <v>26111700</v>
      </c>
      <c r="H6001" s="248" t="s">
        <v>8961</v>
      </c>
      <c r="I6001" s="248">
        <v>10</v>
      </c>
      <c r="J6001" s="248" t="s">
        <v>3754</v>
      </c>
      <c r="K6001" s="64">
        <v>180000</v>
      </c>
      <c r="L6001" s="248">
        <v>1</v>
      </c>
      <c r="M6001" s="248" t="s">
        <v>805</v>
      </c>
      <c r="N6001" s="248" t="s">
        <v>8962</v>
      </c>
      <c r="O6001" s="248" t="s">
        <v>2700</v>
      </c>
      <c r="P6001" s="248" t="s">
        <v>2635</v>
      </c>
      <c r="Q6001" s="248" t="s">
        <v>464</v>
      </c>
    </row>
    <row r="6002" spans="1:17" s="38" customFormat="1" x14ac:dyDescent="0.2">
      <c r="A6002" s="248" t="s">
        <v>8847</v>
      </c>
      <c r="B6002" s="248" t="s">
        <v>8848</v>
      </c>
      <c r="C6002" s="248" t="s">
        <v>58</v>
      </c>
      <c r="D6002" s="248" t="s">
        <v>8849</v>
      </c>
      <c r="E6002" s="248" t="s">
        <v>834</v>
      </c>
      <c r="F6002" s="248" t="s">
        <v>316</v>
      </c>
      <c r="G6002" s="614">
        <v>26121500</v>
      </c>
      <c r="H6002" s="248" t="s">
        <v>8963</v>
      </c>
      <c r="I6002" s="248">
        <v>16</v>
      </c>
      <c r="J6002" s="248" t="s">
        <v>3754</v>
      </c>
      <c r="K6002" s="64">
        <v>250000</v>
      </c>
      <c r="L6002" s="248">
        <v>1</v>
      </c>
      <c r="M6002" s="248" t="s">
        <v>805</v>
      </c>
      <c r="N6002" s="248" t="s">
        <v>8859</v>
      </c>
      <c r="O6002" s="248" t="s">
        <v>2518</v>
      </c>
      <c r="P6002" s="248" t="s">
        <v>2700</v>
      </c>
      <c r="Q6002" s="248" t="s">
        <v>464</v>
      </c>
    </row>
    <row r="6003" spans="1:17" s="38" customFormat="1" x14ac:dyDescent="0.2">
      <c r="A6003" s="248" t="s">
        <v>8847</v>
      </c>
      <c r="B6003" s="248" t="s">
        <v>8848</v>
      </c>
      <c r="C6003" s="248" t="s">
        <v>58</v>
      </c>
      <c r="D6003" s="248" t="s">
        <v>8849</v>
      </c>
      <c r="E6003" s="248" t="s">
        <v>834</v>
      </c>
      <c r="F6003" s="248" t="s">
        <v>316</v>
      </c>
      <c r="G6003" s="614">
        <v>26121500</v>
      </c>
      <c r="H6003" s="248" t="s">
        <v>8964</v>
      </c>
      <c r="I6003" s="248">
        <v>16</v>
      </c>
      <c r="J6003" s="248" t="s">
        <v>3754</v>
      </c>
      <c r="K6003" s="64">
        <v>250000</v>
      </c>
      <c r="L6003" s="248">
        <v>1</v>
      </c>
      <c r="M6003" s="248" t="s">
        <v>805</v>
      </c>
      <c r="N6003" s="248" t="s">
        <v>8859</v>
      </c>
      <c r="O6003" s="248" t="s">
        <v>2518</v>
      </c>
      <c r="P6003" s="248" t="s">
        <v>2700</v>
      </c>
      <c r="Q6003" s="248" t="s">
        <v>464</v>
      </c>
    </row>
    <row r="6004" spans="1:17" s="38" customFormat="1" x14ac:dyDescent="0.2">
      <c r="A6004" s="248" t="s">
        <v>8847</v>
      </c>
      <c r="B6004" s="248" t="s">
        <v>8848</v>
      </c>
      <c r="C6004" s="248" t="s">
        <v>58</v>
      </c>
      <c r="D6004" s="248" t="s">
        <v>8849</v>
      </c>
      <c r="E6004" s="248" t="s">
        <v>834</v>
      </c>
      <c r="F6004" s="248" t="s">
        <v>316</v>
      </c>
      <c r="G6004" s="614">
        <v>26121500</v>
      </c>
      <c r="H6004" s="248" t="s">
        <v>8965</v>
      </c>
      <c r="I6004" s="248">
        <v>16</v>
      </c>
      <c r="J6004" s="248" t="s">
        <v>3754</v>
      </c>
      <c r="K6004" s="64">
        <v>250000</v>
      </c>
      <c r="L6004" s="248">
        <v>1</v>
      </c>
      <c r="M6004" s="248" t="s">
        <v>805</v>
      </c>
      <c r="N6004" s="248" t="s">
        <v>8859</v>
      </c>
      <c r="O6004" s="248" t="s">
        <v>2518</v>
      </c>
      <c r="P6004" s="248" t="s">
        <v>2700</v>
      </c>
      <c r="Q6004" s="248" t="s">
        <v>464</v>
      </c>
    </row>
    <row r="6005" spans="1:17" s="38" customFormat="1" x14ac:dyDescent="0.2">
      <c r="A6005" s="248" t="s">
        <v>8847</v>
      </c>
      <c r="B6005" s="248" t="s">
        <v>8848</v>
      </c>
      <c r="C6005" s="248" t="s">
        <v>58</v>
      </c>
      <c r="D6005" s="248" t="s">
        <v>8849</v>
      </c>
      <c r="E6005" s="248" t="s">
        <v>834</v>
      </c>
      <c r="F6005" s="248" t="s">
        <v>316</v>
      </c>
      <c r="G6005" s="614">
        <v>26121500</v>
      </c>
      <c r="H6005" s="248" t="s">
        <v>8966</v>
      </c>
      <c r="I6005" s="248">
        <v>16</v>
      </c>
      <c r="J6005" s="248" t="s">
        <v>3754</v>
      </c>
      <c r="K6005" s="64">
        <v>250000</v>
      </c>
      <c r="L6005" s="248">
        <v>1</v>
      </c>
      <c r="M6005" s="248" t="s">
        <v>805</v>
      </c>
      <c r="N6005" s="248" t="s">
        <v>8859</v>
      </c>
      <c r="O6005" s="248" t="s">
        <v>2518</v>
      </c>
      <c r="P6005" s="248" t="s">
        <v>2700</v>
      </c>
      <c r="Q6005" s="248" t="s">
        <v>464</v>
      </c>
    </row>
    <row r="6006" spans="1:17" s="38" customFormat="1" x14ac:dyDescent="0.2">
      <c r="A6006" s="248" t="s">
        <v>8847</v>
      </c>
      <c r="B6006" s="248" t="s">
        <v>8848</v>
      </c>
      <c r="C6006" s="248" t="s">
        <v>58</v>
      </c>
      <c r="D6006" s="248" t="s">
        <v>8849</v>
      </c>
      <c r="E6006" s="248" t="s">
        <v>834</v>
      </c>
      <c r="F6006" s="248" t="s">
        <v>316</v>
      </c>
      <c r="G6006" s="614">
        <v>26121500</v>
      </c>
      <c r="H6006" s="248" t="s">
        <v>8967</v>
      </c>
      <c r="I6006" s="248">
        <v>16</v>
      </c>
      <c r="J6006" s="248" t="s">
        <v>3754</v>
      </c>
      <c r="K6006" s="64">
        <v>250000</v>
      </c>
      <c r="L6006" s="248">
        <v>1</v>
      </c>
      <c r="M6006" s="248" t="s">
        <v>805</v>
      </c>
      <c r="N6006" s="248" t="s">
        <v>8859</v>
      </c>
      <c r="O6006" s="248" t="s">
        <v>2518</v>
      </c>
      <c r="P6006" s="248" t="s">
        <v>2700</v>
      </c>
      <c r="Q6006" s="248" t="s">
        <v>464</v>
      </c>
    </row>
    <row r="6007" spans="1:17" s="38" customFormat="1" x14ac:dyDescent="0.2">
      <c r="A6007" s="248" t="s">
        <v>8847</v>
      </c>
      <c r="B6007" s="248" t="s">
        <v>8848</v>
      </c>
      <c r="C6007" s="248" t="s">
        <v>58</v>
      </c>
      <c r="D6007" s="248" t="s">
        <v>8849</v>
      </c>
      <c r="E6007" s="248" t="s">
        <v>1065</v>
      </c>
      <c r="F6007" s="248" t="s">
        <v>1066</v>
      </c>
      <c r="G6007" s="614">
        <v>27111500</v>
      </c>
      <c r="H6007" s="248" t="s">
        <v>8968</v>
      </c>
      <c r="I6007" s="248">
        <v>16</v>
      </c>
      <c r="J6007" s="248" t="s">
        <v>3754</v>
      </c>
      <c r="K6007" s="64">
        <v>220000</v>
      </c>
      <c r="L6007" s="248">
        <v>1</v>
      </c>
      <c r="M6007" s="248" t="s">
        <v>805</v>
      </c>
      <c r="N6007" s="248" t="s">
        <v>8859</v>
      </c>
      <c r="O6007" s="248" t="s">
        <v>2518</v>
      </c>
      <c r="P6007" s="248" t="s">
        <v>2700</v>
      </c>
      <c r="Q6007" s="248" t="s">
        <v>464</v>
      </c>
    </row>
    <row r="6008" spans="1:17" s="38" customFormat="1" x14ac:dyDescent="0.2">
      <c r="A6008" s="248" t="s">
        <v>8847</v>
      </c>
      <c r="B6008" s="248" t="s">
        <v>8848</v>
      </c>
      <c r="C6008" s="248" t="s">
        <v>58</v>
      </c>
      <c r="D6008" s="248" t="s">
        <v>8849</v>
      </c>
      <c r="E6008" s="248" t="s">
        <v>1065</v>
      </c>
      <c r="F6008" s="248" t="s">
        <v>1066</v>
      </c>
      <c r="G6008" s="614">
        <v>27111500</v>
      </c>
      <c r="H6008" s="248" t="s">
        <v>8969</v>
      </c>
      <c r="I6008" s="248">
        <v>16</v>
      </c>
      <c r="J6008" s="248" t="s">
        <v>3754</v>
      </c>
      <c r="K6008" s="64">
        <v>400000</v>
      </c>
      <c r="L6008" s="248">
        <v>1</v>
      </c>
      <c r="M6008" s="248" t="s">
        <v>805</v>
      </c>
      <c r="N6008" s="248" t="s">
        <v>8859</v>
      </c>
      <c r="O6008" s="248" t="s">
        <v>2518</v>
      </c>
      <c r="P6008" s="248" t="s">
        <v>2700</v>
      </c>
      <c r="Q6008" s="248" t="s">
        <v>464</v>
      </c>
    </row>
    <row r="6009" spans="1:17" s="38" customFormat="1" x14ac:dyDescent="0.2">
      <c r="A6009" s="248" t="s">
        <v>8847</v>
      </c>
      <c r="B6009" s="248" t="s">
        <v>8848</v>
      </c>
      <c r="C6009" s="248" t="s">
        <v>58</v>
      </c>
      <c r="D6009" s="248" t="s">
        <v>8849</v>
      </c>
      <c r="E6009" s="248" t="s">
        <v>829</v>
      </c>
      <c r="F6009" s="248" t="s">
        <v>312</v>
      </c>
      <c r="G6009" s="614">
        <v>27112000</v>
      </c>
      <c r="H6009" s="248" t="s">
        <v>8970</v>
      </c>
      <c r="I6009" s="248">
        <v>10</v>
      </c>
      <c r="J6009" s="248" t="s">
        <v>3754</v>
      </c>
      <c r="K6009" s="64">
        <v>334068</v>
      </c>
      <c r="L6009" s="248">
        <v>1</v>
      </c>
      <c r="M6009" s="248" t="s">
        <v>805</v>
      </c>
      <c r="N6009" s="248" t="s">
        <v>8851</v>
      </c>
      <c r="O6009" s="248" t="s">
        <v>2518</v>
      </c>
      <c r="P6009" s="248" t="s">
        <v>2700</v>
      </c>
      <c r="Q6009" s="248" t="s">
        <v>683</v>
      </c>
    </row>
    <row r="6010" spans="1:17" s="38" customFormat="1" x14ac:dyDescent="0.2">
      <c r="A6010" s="248" t="s">
        <v>8874</v>
      </c>
      <c r="B6010" s="248" t="s">
        <v>8875</v>
      </c>
      <c r="C6010" s="248" t="s">
        <v>58</v>
      </c>
      <c r="D6010" s="248" t="s">
        <v>8849</v>
      </c>
      <c r="E6010" s="248" t="s">
        <v>829</v>
      </c>
      <c r="F6010" s="248" t="s">
        <v>312</v>
      </c>
      <c r="G6010" s="614">
        <v>27112309</v>
      </c>
      <c r="H6010" s="248" t="s">
        <v>8971</v>
      </c>
      <c r="I6010" s="248">
        <v>16</v>
      </c>
      <c r="J6010" s="248" t="s">
        <v>3754</v>
      </c>
      <c r="K6010" s="64">
        <v>199230.5</v>
      </c>
      <c r="L6010" s="248">
        <v>1</v>
      </c>
      <c r="M6010" s="248" t="s">
        <v>805</v>
      </c>
      <c r="N6010" s="248" t="s">
        <v>8864</v>
      </c>
      <c r="O6010" s="248" t="s">
        <v>2700</v>
      </c>
      <c r="P6010" s="248" t="s">
        <v>2635</v>
      </c>
      <c r="Q6010" s="248" t="s">
        <v>464</v>
      </c>
    </row>
    <row r="6011" spans="1:17" s="38" customFormat="1" x14ac:dyDescent="0.2">
      <c r="A6011" s="248" t="s">
        <v>8847</v>
      </c>
      <c r="B6011" s="248" t="s">
        <v>8848</v>
      </c>
      <c r="C6011" s="248" t="s">
        <v>58</v>
      </c>
      <c r="D6011" s="248" t="s">
        <v>8849</v>
      </c>
      <c r="E6011" s="248" t="s">
        <v>1065</v>
      </c>
      <c r="F6011" s="248" t="s">
        <v>1066</v>
      </c>
      <c r="G6011" s="614">
        <v>27112836</v>
      </c>
      <c r="H6011" s="248" t="s">
        <v>8972</v>
      </c>
      <c r="I6011" s="248">
        <v>16</v>
      </c>
      <c r="J6011" s="248" t="s">
        <v>3754</v>
      </c>
      <c r="K6011" s="64">
        <v>200000</v>
      </c>
      <c r="L6011" s="248">
        <v>1</v>
      </c>
      <c r="M6011" s="248" t="s">
        <v>805</v>
      </c>
      <c r="N6011" s="248" t="s">
        <v>8859</v>
      </c>
      <c r="O6011" s="248" t="s">
        <v>2518</v>
      </c>
      <c r="P6011" s="248" t="s">
        <v>2700</v>
      </c>
      <c r="Q6011" s="248" t="s">
        <v>464</v>
      </c>
    </row>
    <row r="6012" spans="1:17" s="38" customFormat="1" x14ac:dyDescent="0.2">
      <c r="A6012" s="248" t="s">
        <v>8847</v>
      </c>
      <c r="B6012" s="248" t="s">
        <v>8848</v>
      </c>
      <c r="C6012" s="248" t="s">
        <v>58</v>
      </c>
      <c r="D6012" s="248" t="s">
        <v>8849</v>
      </c>
      <c r="E6012" s="248" t="s">
        <v>1163</v>
      </c>
      <c r="F6012" s="248" t="s">
        <v>1164</v>
      </c>
      <c r="G6012" s="614">
        <v>30111600</v>
      </c>
      <c r="H6012" s="248" t="s">
        <v>8973</v>
      </c>
      <c r="I6012" s="248">
        <v>16</v>
      </c>
      <c r="J6012" s="248" t="s">
        <v>3754</v>
      </c>
      <c r="K6012" s="64">
        <v>2630000</v>
      </c>
      <c r="L6012" s="248">
        <v>1</v>
      </c>
      <c r="M6012" s="248" t="s">
        <v>805</v>
      </c>
      <c r="N6012" s="248" t="s">
        <v>8859</v>
      </c>
      <c r="O6012" s="248" t="s">
        <v>2518</v>
      </c>
      <c r="P6012" s="248" t="s">
        <v>2700</v>
      </c>
      <c r="Q6012" s="248" t="s">
        <v>464</v>
      </c>
    </row>
    <row r="6013" spans="1:17" s="38" customFormat="1" x14ac:dyDescent="0.2">
      <c r="A6013" s="248" t="s">
        <v>8847</v>
      </c>
      <c r="B6013" s="248" t="s">
        <v>8848</v>
      </c>
      <c r="C6013" s="248" t="s">
        <v>58</v>
      </c>
      <c r="D6013" s="248" t="s">
        <v>8849</v>
      </c>
      <c r="E6013" s="248" t="s">
        <v>834</v>
      </c>
      <c r="F6013" s="248" t="s">
        <v>316</v>
      </c>
      <c r="G6013" s="614">
        <v>30181800</v>
      </c>
      <c r="H6013" s="248" t="s">
        <v>8974</v>
      </c>
      <c r="I6013" s="248">
        <v>16</v>
      </c>
      <c r="J6013" s="248" t="s">
        <v>3754</v>
      </c>
      <c r="K6013" s="64">
        <v>4177740</v>
      </c>
      <c r="L6013" s="248">
        <v>1</v>
      </c>
      <c r="M6013" s="248" t="s">
        <v>805</v>
      </c>
      <c r="N6013" s="248" t="s">
        <v>8859</v>
      </c>
      <c r="O6013" s="248" t="s">
        <v>2518</v>
      </c>
      <c r="P6013" s="248" t="s">
        <v>2700</v>
      </c>
      <c r="Q6013" s="248" t="s">
        <v>464</v>
      </c>
    </row>
    <row r="6014" spans="1:17" s="38" customFormat="1" x14ac:dyDescent="0.2">
      <c r="A6014" s="248" t="s">
        <v>8847</v>
      </c>
      <c r="B6014" s="248" t="s">
        <v>8848</v>
      </c>
      <c r="C6014" s="248" t="s">
        <v>58</v>
      </c>
      <c r="D6014" s="248" t="s">
        <v>8849</v>
      </c>
      <c r="E6014" s="248" t="s">
        <v>834</v>
      </c>
      <c r="F6014" s="248" t="s">
        <v>316</v>
      </c>
      <c r="G6014" s="614">
        <v>30181800</v>
      </c>
      <c r="H6014" s="248" t="s">
        <v>8975</v>
      </c>
      <c r="I6014" s="248">
        <v>16</v>
      </c>
      <c r="J6014" s="248" t="s">
        <v>3754</v>
      </c>
      <c r="K6014" s="64">
        <v>4552019</v>
      </c>
      <c r="L6014" s="248">
        <v>1</v>
      </c>
      <c r="M6014" s="248" t="s">
        <v>805</v>
      </c>
      <c r="N6014" s="248" t="s">
        <v>8859</v>
      </c>
      <c r="O6014" s="248" t="s">
        <v>2518</v>
      </c>
      <c r="P6014" s="248" t="s">
        <v>2700</v>
      </c>
      <c r="Q6014" s="248" t="s">
        <v>464</v>
      </c>
    </row>
    <row r="6015" spans="1:17" s="38" customFormat="1" x14ac:dyDescent="0.2">
      <c r="A6015" s="248" t="s">
        <v>8847</v>
      </c>
      <c r="B6015" s="248" t="s">
        <v>8848</v>
      </c>
      <c r="C6015" s="248" t="s">
        <v>58</v>
      </c>
      <c r="D6015" s="248" t="s">
        <v>8849</v>
      </c>
      <c r="E6015" s="248" t="s">
        <v>834</v>
      </c>
      <c r="F6015" s="248" t="s">
        <v>316</v>
      </c>
      <c r="G6015" s="614">
        <v>30181800</v>
      </c>
      <c r="H6015" s="248" t="s">
        <v>8976</v>
      </c>
      <c r="I6015" s="248">
        <v>16</v>
      </c>
      <c r="J6015" s="248" t="s">
        <v>3754</v>
      </c>
      <c r="K6015" s="64">
        <v>3394463</v>
      </c>
      <c r="L6015" s="248">
        <v>1</v>
      </c>
      <c r="M6015" s="248" t="s">
        <v>805</v>
      </c>
      <c r="N6015" s="248" t="s">
        <v>8859</v>
      </c>
      <c r="O6015" s="248" t="s">
        <v>2518</v>
      </c>
      <c r="P6015" s="248" t="s">
        <v>2700</v>
      </c>
      <c r="Q6015" s="248" t="s">
        <v>464</v>
      </c>
    </row>
    <row r="6016" spans="1:17" s="38" customFormat="1" x14ac:dyDescent="0.2">
      <c r="A6016" s="248" t="s">
        <v>8847</v>
      </c>
      <c r="B6016" s="248" t="s">
        <v>8848</v>
      </c>
      <c r="C6016" s="248" t="s">
        <v>58</v>
      </c>
      <c r="D6016" s="248" t="s">
        <v>8849</v>
      </c>
      <c r="E6016" s="248" t="s">
        <v>834</v>
      </c>
      <c r="F6016" s="248" t="s">
        <v>316</v>
      </c>
      <c r="G6016" s="614">
        <v>30181800</v>
      </c>
      <c r="H6016" s="248" t="s">
        <v>8977</v>
      </c>
      <c r="I6016" s="248">
        <v>16</v>
      </c>
      <c r="J6016" s="248" t="s">
        <v>3754</v>
      </c>
      <c r="K6016" s="64">
        <v>300000</v>
      </c>
      <c r="L6016" s="248">
        <v>1</v>
      </c>
      <c r="M6016" s="248" t="s">
        <v>805</v>
      </c>
      <c r="N6016" s="248" t="s">
        <v>8859</v>
      </c>
      <c r="O6016" s="248" t="s">
        <v>2518</v>
      </c>
      <c r="P6016" s="248" t="s">
        <v>2700</v>
      </c>
      <c r="Q6016" s="248" t="s">
        <v>464</v>
      </c>
    </row>
    <row r="6017" spans="1:17" s="38" customFormat="1" x14ac:dyDescent="0.2">
      <c r="A6017" s="248" t="s">
        <v>8847</v>
      </c>
      <c r="B6017" s="248" t="s">
        <v>8848</v>
      </c>
      <c r="C6017" s="248" t="s">
        <v>58</v>
      </c>
      <c r="D6017" s="248" t="s">
        <v>8849</v>
      </c>
      <c r="E6017" s="248" t="s">
        <v>834</v>
      </c>
      <c r="F6017" s="248" t="s">
        <v>316</v>
      </c>
      <c r="G6017" s="614">
        <v>30181800</v>
      </c>
      <c r="H6017" s="248" t="s">
        <v>8978</v>
      </c>
      <c r="I6017" s="248">
        <v>16</v>
      </c>
      <c r="J6017" s="248" t="s">
        <v>3754</v>
      </c>
      <c r="K6017" s="64">
        <v>400000</v>
      </c>
      <c r="L6017" s="248">
        <v>1</v>
      </c>
      <c r="M6017" s="248" t="s">
        <v>805</v>
      </c>
      <c r="N6017" s="248" t="s">
        <v>8859</v>
      </c>
      <c r="O6017" s="248" t="s">
        <v>2518</v>
      </c>
      <c r="P6017" s="248" t="s">
        <v>2700</v>
      </c>
      <c r="Q6017" s="248" t="s">
        <v>464</v>
      </c>
    </row>
    <row r="6018" spans="1:17" s="38" customFormat="1" x14ac:dyDescent="0.2">
      <c r="A6018" s="248" t="s">
        <v>8866</v>
      </c>
      <c r="B6018" s="248" t="s">
        <v>8867</v>
      </c>
      <c r="C6018" s="248" t="s">
        <v>58</v>
      </c>
      <c r="D6018" s="248" t="s">
        <v>8849</v>
      </c>
      <c r="E6018" s="248" t="s">
        <v>812</v>
      </c>
      <c r="F6018" s="248" t="s">
        <v>262</v>
      </c>
      <c r="G6018" s="614">
        <v>31162800</v>
      </c>
      <c r="H6018" s="248" t="s">
        <v>8979</v>
      </c>
      <c r="I6018" s="248">
        <v>10</v>
      </c>
      <c r="J6018" s="248" t="s">
        <v>3754</v>
      </c>
      <c r="K6018" s="64">
        <v>1000000</v>
      </c>
      <c r="L6018" s="248">
        <v>1</v>
      </c>
      <c r="M6018" s="248" t="s">
        <v>805</v>
      </c>
      <c r="N6018" s="248" t="s">
        <v>8980</v>
      </c>
      <c r="O6018" s="248" t="s">
        <v>2700</v>
      </c>
      <c r="P6018" s="248" t="s">
        <v>2635</v>
      </c>
      <c r="Q6018" s="248" t="s">
        <v>464</v>
      </c>
    </row>
    <row r="6019" spans="1:17" s="38" customFormat="1" x14ac:dyDescent="0.2">
      <c r="A6019" s="248" t="s">
        <v>8866</v>
      </c>
      <c r="B6019" s="248" t="s">
        <v>8867</v>
      </c>
      <c r="C6019" s="248" t="s">
        <v>58</v>
      </c>
      <c r="D6019" s="248" t="s">
        <v>8849</v>
      </c>
      <c r="E6019" s="248" t="s">
        <v>1065</v>
      </c>
      <c r="F6019" s="248" t="s">
        <v>1066</v>
      </c>
      <c r="G6019" s="614">
        <v>31171804</v>
      </c>
      <c r="H6019" s="248" t="s">
        <v>8981</v>
      </c>
      <c r="I6019" s="248">
        <v>10</v>
      </c>
      <c r="J6019" s="248" t="s">
        <v>3754</v>
      </c>
      <c r="K6019" s="64">
        <v>5000000</v>
      </c>
      <c r="L6019" s="248">
        <v>1</v>
      </c>
      <c r="M6019" s="248" t="s">
        <v>805</v>
      </c>
      <c r="N6019" s="248" t="s">
        <v>8980</v>
      </c>
      <c r="O6019" s="248" t="s">
        <v>2700</v>
      </c>
      <c r="P6019" s="248" t="s">
        <v>2635</v>
      </c>
      <c r="Q6019" s="248" t="s">
        <v>464</v>
      </c>
    </row>
    <row r="6020" spans="1:17" s="38" customFormat="1" x14ac:dyDescent="0.2">
      <c r="A6020" s="248" t="s">
        <v>8861</v>
      </c>
      <c r="B6020" s="248" t="s">
        <v>8862</v>
      </c>
      <c r="C6020" s="248" t="s">
        <v>58</v>
      </c>
      <c r="D6020" s="248" t="s">
        <v>8849</v>
      </c>
      <c r="E6020" s="248" t="s">
        <v>760</v>
      </c>
      <c r="F6020" s="248" t="s">
        <v>4913</v>
      </c>
      <c r="G6020" s="614">
        <v>31191501</v>
      </c>
      <c r="H6020" s="248" t="s">
        <v>8982</v>
      </c>
      <c r="I6020" s="248">
        <v>10</v>
      </c>
      <c r="J6020" s="248" t="s">
        <v>3754</v>
      </c>
      <c r="K6020" s="64">
        <v>400000</v>
      </c>
      <c r="L6020" s="248">
        <v>1</v>
      </c>
      <c r="M6020" s="248" t="s">
        <v>805</v>
      </c>
      <c r="N6020" s="248" t="s">
        <v>8864</v>
      </c>
      <c r="O6020" s="248" t="s">
        <v>2700</v>
      </c>
      <c r="P6020" s="248" t="s">
        <v>2635</v>
      </c>
      <c r="Q6020" s="248" t="s">
        <v>464</v>
      </c>
    </row>
    <row r="6021" spans="1:17" s="38" customFormat="1" x14ac:dyDescent="0.2">
      <c r="A6021" s="248" t="s">
        <v>8940</v>
      </c>
      <c r="B6021" s="248" t="s">
        <v>8941</v>
      </c>
      <c r="C6021" s="248" t="s">
        <v>58</v>
      </c>
      <c r="D6021" s="248" t="s">
        <v>8849</v>
      </c>
      <c r="E6021" s="248" t="s">
        <v>803</v>
      </c>
      <c r="F6021" s="248" t="s">
        <v>240</v>
      </c>
      <c r="G6021" s="614">
        <v>31210000</v>
      </c>
      <c r="H6021" s="248" t="s">
        <v>8983</v>
      </c>
      <c r="I6021" s="248">
        <v>16</v>
      </c>
      <c r="J6021" s="248" t="s">
        <v>3754</v>
      </c>
      <c r="K6021" s="64">
        <v>3500000</v>
      </c>
      <c r="L6021" s="248">
        <v>1</v>
      </c>
      <c r="M6021" s="248" t="s">
        <v>805</v>
      </c>
      <c r="N6021" s="248" t="s">
        <v>8859</v>
      </c>
      <c r="O6021" s="248" t="s">
        <v>2518</v>
      </c>
      <c r="P6021" s="248" t="s">
        <v>2700</v>
      </c>
      <c r="Q6021" s="248" t="s">
        <v>464</v>
      </c>
    </row>
    <row r="6022" spans="1:17" s="38" customFormat="1" x14ac:dyDescent="0.2">
      <c r="A6022" s="248" t="s">
        <v>8940</v>
      </c>
      <c r="B6022" s="248" t="s">
        <v>8941</v>
      </c>
      <c r="C6022" s="248" t="s">
        <v>58</v>
      </c>
      <c r="D6022" s="248" t="s">
        <v>8849</v>
      </c>
      <c r="E6022" s="248" t="s">
        <v>803</v>
      </c>
      <c r="F6022" s="248" t="s">
        <v>240</v>
      </c>
      <c r="G6022" s="614">
        <v>31210000</v>
      </c>
      <c r="H6022" s="248" t="s">
        <v>8984</v>
      </c>
      <c r="I6022" s="248">
        <v>16</v>
      </c>
      <c r="J6022" s="248" t="s">
        <v>3754</v>
      </c>
      <c r="K6022" s="64">
        <v>3500000</v>
      </c>
      <c r="L6022" s="248">
        <v>1</v>
      </c>
      <c r="M6022" s="248" t="s">
        <v>805</v>
      </c>
      <c r="N6022" s="248" t="s">
        <v>8859</v>
      </c>
      <c r="O6022" s="248" t="s">
        <v>2518</v>
      </c>
      <c r="P6022" s="248" t="s">
        <v>2700</v>
      </c>
      <c r="Q6022" s="248" t="s">
        <v>464</v>
      </c>
    </row>
    <row r="6023" spans="1:17" s="38" customFormat="1" x14ac:dyDescent="0.2">
      <c r="A6023" s="248" t="s">
        <v>8847</v>
      </c>
      <c r="B6023" s="248" t="s">
        <v>8848</v>
      </c>
      <c r="C6023" s="248" t="s">
        <v>58</v>
      </c>
      <c r="D6023" s="248" t="s">
        <v>8849</v>
      </c>
      <c r="E6023" s="248" t="s">
        <v>803</v>
      </c>
      <c r="F6023" s="248" t="s">
        <v>240</v>
      </c>
      <c r="G6023" s="614">
        <v>31211500</v>
      </c>
      <c r="H6023" s="248" t="s">
        <v>8985</v>
      </c>
      <c r="I6023" s="248">
        <v>16</v>
      </c>
      <c r="J6023" s="248" t="s">
        <v>3754</v>
      </c>
      <c r="K6023" s="64">
        <v>21139366</v>
      </c>
      <c r="L6023" s="248">
        <v>1</v>
      </c>
      <c r="M6023" s="248" t="s">
        <v>805</v>
      </c>
      <c r="N6023" s="248" t="s">
        <v>8859</v>
      </c>
      <c r="O6023" s="248" t="s">
        <v>2518</v>
      </c>
      <c r="P6023" s="248" t="s">
        <v>2700</v>
      </c>
      <c r="Q6023" s="248" t="s">
        <v>464</v>
      </c>
    </row>
    <row r="6024" spans="1:17" s="38" customFormat="1" x14ac:dyDescent="0.2">
      <c r="A6024" s="248" t="s">
        <v>8847</v>
      </c>
      <c r="B6024" s="248" t="s">
        <v>8848</v>
      </c>
      <c r="C6024" s="248" t="s">
        <v>58</v>
      </c>
      <c r="D6024" s="248" t="s">
        <v>8849</v>
      </c>
      <c r="E6024" s="248" t="s">
        <v>803</v>
      </c>
      <c r="F6024" s="248" t="s">
        <v>240</v>
      </c>
      <c r="G6024" s="614">
        <v>31211500</v>
      </c>
      <c r="H6024" s="248" t="s">
        <v>8986</v>
      </c>
      <c r="I6024" s="248">
        <v>16</v>
      </c>
      <c r="J6024" s="248" t="s">
        <v>3754</v>
      </c>
      <c r="K6024" s="64">
        <v>25530168</v>
      </c>
      <c r="L6024" s="248">
        <v>1</v>
      </c>
      <c r="M6024" s="248" t="s">
        <v>805</v>
      </c>
      <c r="N6024" s="248" t="s">
        <v>8859</v>
      </c>
      <c r="O6024" s="248" t="s">
        <v>2518</v>
      </c>
      <c r="P6024" s="248" t="s">
        <v>2700</v>
      </c>
      <c r="Q6024" s="248" t="s">
        <v>464</v>
      </c>
    </row>
    <row r="6025" spans="1:17" s="38" customFormat="1" x14ac:dyDescent="0.2">
      <c r="A6025" s="248" t="s">
        <v>8874</v>
      </c>
      <c r="B6025" s="248" t="s">
        <v>8875</v>
      </c>
      <c r="C6025" s="248" t="s">
        <v>58</v>
      </c>
      <c r="D6025" s="248" t="s">
        <v>8849</v>
      </c>
      <c r="E6025" s="248" t="s">
        <v>803</v>
      </c>
      <c r="F6025" s="248" t="s">
        <v>240</v>
      </c>
      <c r="G6025" s="614">
        <v>31211500</v>
      </c>
      <c r="H6025" s="248" t="s">
        <v>8987</v>
      </c>
      <c r="I6025" s="248">
        <v>16</v>
      </c>
      <c r="J6025" s="248" t="s">
        <v>3754</v>
      </c>
      <c r="K6025" s="64">
        <v>2785300</v>
      </c>
      <c r="L6025" s="248">
        <v>1</v>
      </c>
      <c r="M6025" s="248" t="s">
        <v>805</v>
      </c>
      <c r="N6025" s="248" t="s">
        <v>8859</v>
      </c>
      <c r="O6025" s="248" t="s">
        <v>2518</v>
      </c>
      <c r="P6025" s="248" t="s">
        <v>2700</v>
      </c>
      <c r="Q6025" s="248" t="s">
        <v>464</v>
      </c>
    </row>
    <row r="6026" spans="1:17" s="38" customFormat="1" x14ac:dyDescent="0.2">
      <c r="A6026" s="248" t="s">
        <v>8874</v>
      </c>
      <c r="B6026" s="248" t="s">
        <v>8875</v>
      </c>
      <c r="C6026" s="248" t="s">
        <v>58</v>
      </c>
      <c r="D6026" s="248" t="s">
        <v>8849</v>
      </c>
      <c r="E6026" s="248" t="s">
        <v>803</v>
      </c>
      <c r="F6026" s="248" t="s">
        <v>240</v>
      </c>
      <c r="G6026" s="614">
        <v>31211500</v>
      </c>
      <c r="H6026" s="248" t="s">
        <v>8988</v>
      </c>
      <c r="I6026" s="248">
        <v>16</v>
      </c>
      <c r="J6026" s="248" t="s">
        <v>3754</v>
      </c>
      <c r="K6026" s="64">
        <v>1193700</v>
      </c>
      <c r="L6026" s="248">
        <v>1</v>
      </c>
      <c r="M6026" s="248" t="s">
        <v>805</v>
      </c>
      <c r="N6026" s="248" t="s">
        <v>8859</v>
      </c>
      <c r="O6026" s="248" t="s">
        <v>2518</v>
      </c>
      <c r="P6026" s="248" t="s">
        <v>2700</v>
      </c>
      <c r="Q6026" s="248" t="s">
        <v>464</v>
      </c>
    </row>
    <row r="6027" spans="1:17" s="38" customFormat="1" x14ac:dyDescent="0.2">
      <c r="A6027" s="248" t="s">
        <v>8874</v>
      </c>
      <c r="B6027" s="248" t="s">
        <v>8875</v>
      </c>
      <c r="C6027" s="248" t="s">
        <v>58</v>
      </c>
      <c r="D6027" s="248" t="s">
        <v>8849</v>
      </c>
      <c r="E6027" s="248" t="s">
        <v>829</v>
      </c>
      <c r="F6027" s="248" t="s">
        <v>312</v>
      </c>
      <c r="G6027" s="614">
        <v>31211904</v>
      </c>
      <c r="H6027" s="248" t="s">
        <v>8989</v>
      </c>
      <c r="I6027" s="248">
        <v>16</v>
      </c>
      <c r="J6027" s="248" t="s">
        <v>3754</v>
      </c>
      <c r="K6027" s="64">
        <v>357600</v>
      </c>
      <c r="L6027" s="248">
        <v>1</v>
      </c>
      <c r="M6027" s="248" t="s">
        <v>805</v>
      </c>
      <c r="N6027" s="248" t="s">
        <v>8859</v>
      </c>
      <c r="O6027" s="248" t="s">
        <v>2518</v>
      </c>
      <c r="P6027" s="248" t="s">
        <v>2700</v>
      </c>
      <c r="Q6027" s="248" t="s">
        <v>464</v>
      </c>
    </row>
    <row r="6028" spans="1:17" s="38" customFormat="1" x14ac:dyDescent="0.2">
      <c r="A6028" s="248" t="s">
        <v>8874</v>
      </c>
      <c r="B6028" s="248" t="s">
        <v>8875</v>
      </c>
      <c r="C6028" s="248" t="s">
        <v>58</v>
      </c>
      <c r="D6028" s="248" t="s">
        <v>8849</v>
      </c>
      <c r="E6028" s="248" t="s">
        <v>829</v>
      </c>
      <c r="F6028" s="248" t="s">
        <v>312</v>
      </c>
      <c r="G6028" s="614">
        <v>31211906</v>
      </c>
      <c r="H6028" s="248" t="s">
        <v>8990</v>
      </c>
      <c r="I6028" s="248">
        <v>16</v>
      </c>
      <c r="J6028" s="248" t="s">
        <v>3754</v>
      </c>
      <c r="K6028" s="64">
        <v>253500</v>
      </c>
      <c r="L6028" s="248">
        <v>1</v>
      </c>
      <c r="M6028" s="248" t="s">
        <v>805</v>
      </c>
      <c r="N6028" s="248" t="s">
        <v>8859</v>
      </c>
      <c r="O6028" s="248" t="s">
        <v>2518</v>
      </c>
      <c r="P6028" s="248" t="s">
        <v>2700</v>
      </c>
      <c r="Q6028" s="248" t="s">
        <v>464</v>
      </c>
    </row>
    <row r="6029" spans="1:17" s="38" customFormat="1" x14ac:dyDescent="0.2">
      <c r="A6029" s="248" t="s">
        <v>8847</v>
      </c>
      <c r="B6029" s="248" t="s">
        <v>8848</v>
      </c>
      <c r="C6029" s="248" t="s">
        <v>58</v>
      </c>
      <c r="D6029" s="248" t="s">
        <v>8849</v>
      </c>
      <c r="E6029" s="248" t="s">
        <v>1199</v>
      </c>
      <c r="F6029" s="248" t="s">
        <v>87</v>
      </c>
      <c r="G6029" s="614">
        <v>39101600</v>
      </c>
      <c r="H6029" s="248" t="s">
        <v>8991</v>
      </c>
      <c r="I6029" s="248">
        <v>16</v>
      </c>
      <c r="J6029" s="248" t="s">
        <v>3754</v>
      </c>
      <c r="K6029" s="64">
        <v>8000000</v>
      </c>
      <c r="L6029" s="248">
        <v>1</v>
      </c>
      <c r="M6029" s="248" t="s">
        <v>805</v>
      </c>
      <c r="N6029" s="248" t="s">
        <v>8859</v>
      </c>
      <c r="O6029" s="248" t="s">
        <v>2518</v>
      </c>
      <c r="P6029" s="248" t="s">
        <v>2700</v>
      </c>
      <c r="Q6029" s="248" t="s">
        <v>464</v>
      </c>
    </row>
    <row r="6030" spans="1:17" s="38" customFormat="1" x14ac:dyDescent="0.2">
      <c r="A6030" s="248" t="s">
        <v>8847</v>
      </c>
      <c r="B6030" s="248" t="s">
        <v>8848</v>
      </c>
      <c r="C6030" s="248" t="s">
        <v>58</v>
      </c>
      <c r="D6030" s="248" t="s">
        <v>8849</v>
      </c>
      <c r="E6030" s="248" t="s">
        <v>1199</v>
      </c>
      <c r="F6030" s="248" t="s">
        <v>87</v>
      </c>
      <c r="G6030" s="614">
        <v>39101600</v>
      </c>
      <c r="H6030" s="248" t="s">
        <v>8992</v>
      </c>
      <c r="I6030" s="248">
        <v>16</v>
      </c>
      <c r="J6030" s="248" t="s">
        <v>3754</v>
      </c>
      <c r="K6030" s="64">
        <v>1620000</v>
      </c>
      <c r="L6030" s="248">
        <v>1</v>
      </c>
      <c r="M6030" s="248" t="s">
        <v>805</v>
      </c>
      <c r="N6030" s="248" t="s">
        <v>8859</v>
      </c>
      <c r="O6030" s="248" t="s">
        <v>2518</v>
      </c>
      <c r="P6030" s="248" t="s">
        <v>2700</v>
      </c>
      <c r="Q6030" s="248" t="s">
        <v>464</v>
      </c>
    </row>
    <row r="6031" spans="1:17" s="38" customFormat="1" x14ac:dyDescent="0.2">
      <c r="A6031" s="248" t="s">
        <v>8861</v>
      </c>
      <c r="B6031" s="248" t="s">
        <v>8862</v>
      </c>
      <c r="C6031" s="248" t="s">
        <v>58</v>
      </c>
      <c r="D6031" s="248" t="s">
        <v>8849</v>
      </c>
      <c r="E6031" s="248" t="s">
        <v>1024</v>
      </c>
      <c r="F6031" s="248" t="s">
        <v>87</v>
      </c>
      <c r="G6031" s="614">
        <v>39111600</v>
      </c>
      <c r="H6031" s="248" t="s">
        <v>8993</v>
      </c>
      <c r="I6031" s="248">
        <v>16</v>
      </c>
      <c r="J6031" s="248" t="s">
        <v>3754</v>
      </c>
      <c r="K6031" s="64">
        <v>22000000</v>
      </c>
      <c r="L6031" s="248">
        <v>1</v>
      </c>
      <c r="M6031" s="248" t="s">
        <v>805</v>
      </c>
      <c r="N6031" s="248" t="s">
        <v>8994</v>
      </c>
      <c r="O6031" s="248" t="s">
        <v>2700</v>
      </c>
      <c r="P6031" s="248" t="s">
        <v>2635</v>
      </c>
      <c r="Q6031" s="248" t="s">
        <v>3942</v>
      </c>
    </row>
    <row r="6032" spans="1:17" s="38" customFormat="1" x14ac:dyDescent="0.2">
      <c r="A6032" s="248" t="s">
        <v>8861</v>
      </c>
      <c r="B6032" s="248" t="s">
        <v>8862</v>
      </c>
      <c r="C6032" s="248" t="s">
        <v>58</v>
      </c>
      <c r="D6032" s="248" t="s">
        <v>8849</v>
      </c>
      <c r="E6032" s="248" t="s">
        <v>1024</v>
      </c>
      <c r="F6032" s="248" t="s">
        <v>87</v>
      </c>
      <c r="G6032" s="614">
        <v>39111600</v>
      </c>
      <c r="H6032" s="248" t="s">
        <v>8995</v>
      </c>
      <c r="I6032" s="248">
        <v>10</v>
      </c>
      <c r="J6032" s="248" t="s">
        <v>3754</v>
      </c>
      <c r="K6032" s="64">
        <v>100000000</v>
      </c>
      <c r="L6032" s="248">
        <v>1</v>
      </c>
      <c r="M6032" s="248" t="s">
        <v>805</v>
      </c>
      <c r="N6032" s="248" t="s">
        <v>8996</v>
      </c>
      <c r="O6032" s="248" t="s">
        <v>2700</v>
      </c>
      <c r="P6032" s="248" t="s">
        <v>2635</v>
      </c>
      <c r="Q6032" s="248" t="s">
        <v>448</v>
      </c>
    </row>
    <row r="6033" spans="1:17" s="38" customFormat="1" x14ac:dyDescent="0.2">
      <c r="A6033" s="248" t="s">
        <v>8847</v>
      </c>
      <c r="B6033" s="248" t="s">
        <v>8848</v>
      </c>
      <c r="C6033" s="248" t="s">
        <v>58</v>
      </c>
      <c r="D6033" s="248" t="s">
        <v>8849</v>
      </c>
      <c r="E6033" s="248" t="s">
        <v>1199</v>
      </c>
      <c r="F6033" s="248" t="s">
        <v>87</v>
      </c>
      <c r="G6033" s="614">
        <v>39111800</v>
      </c>
      <c r="H6033" s="248" t="s">
        <v>8997</v>
      </c>
      <c r="I6033" s="248">
        <v>16</v>
      </c>
      <c r="J6033" s="248" t="s">
        <v>3754</v>
      </c>
      <c r="K6033" s="64">
        <v>660000</v>
      </c>
      <c r="L6033" s="248">
        <v>1</v>
      </c>
      <c r="M6033" s="248" t="s">
        <v>805</v>
      </c>
      <c r="N6033" s="248" t="s">
        <v>8859</v>
      </c>
      <c r="O6033" s="248" t="s">
        <v>2518</v>
      </c>
      <c r="P6033" s="248" t="s">
        <v>2700</v>
      </c>
      <c r="Q6033" s="248" t="s">
        <v>464</v>
      </c>
    </row>
    <row r="6034" spans="1:17" s="38" customFormat="1" x14ac:dyDescent="0.2">
      <c r="A6034" s="248" t="s">
        <v>8847</v>
      </c>
      <c r="B6034" s="248" t="s">
        <v>8848</v>
      </c>
      <c r="C6034" s="248" t="s">
        <v>58</v>
      </c>
      <c r="D6034" s="248" t="s">
        <v>8849</v>
      </c>
      <c r="E6034" s="248" t="s">
        <v>1199</v>
      </c>
      <c r="F6034" s="248" t="s">
        <v>87</v>
      </c>
      <c r="G6034" s="614">
        <v>39121308</v>
      </c>
      <c r="H6034" s="248" t="s">
        <v>8998</v>
      </c>
      <c r="I6034" s="248">
        <v>16</v>
      </c>
      <c r="J6034" s="248" t="s">
        <v>3754</v>
      </c>
      <c r="K6034" s="64">
        <v>310000</v>
      </c>
      <c r="L6034" s="248">
        <v>1</v>
      </c>
      <c r="M6034" s="248" t="s">
        <v>805</v>
      </c>
      <c r="N6034" s="248" t="s">
        <v>8859</v>
      </c>
      <c r="O6034" s="248" t="s">
        <v>2518</v>
      </c>
      <c r="P6034" s="248" t="s">
        <v>2700</v>
      </c>
      <c r="Q6034" s="248" t="s">
        <v>464</v>
      </c>
    </row>
    <row r="6035" spans="1:17" s="38" customFormat="1" x14ac:dyDescent="0.2">
      <c r="A6035" s="248" t="s">
        <v>8847</v>
      </c>
      <c r="B6035" s="248" t="s">
        <v>8848</v>
      </c>
      <c r="C6035" s="248" t="s">
        <v>58</v>
      </c>
      <c r="D6035" s="248" t="s">
        <v>8849</v>
      </c>
      <c r="E6035" s="248" t="s">
        <v>1199</v>
      </c>
      <c r="F6035" s="248" t="s">
        <v>87</v>
      </c>
      <c r="G6035" s="614">
        <v>39121308</v>
      </c>
      <c r="H6035" s="248" t="s">
        <v>8999</v>
      </c>
      <c r="I6035" s="248">
        <v>16</v>
      </c>
      <c r="J6035" s="248" t="s">
        <v>3754</v>
      </c>
      <c r="K6035" s="64">
        <v>450000</v>
      </c>
      <c r="L6035" s="248">
        <v>1</v>
      </c>
      <c r="M6035" s="248" t="s">
        <v>805</v>
      </c>
      <c r="N6035" s="248" t="s">
        <v>8859</v>
      </c>
      <c r="O6035" s="248" t="s">
        <v>2518</v>
      </c>
      <c r="P6035" s="248" t="s">
        <v>2700</v>
      </c>
      <c r="Q6035" s="248" t="s">
        <v>464</v>
      </c>
    </row>
    <row r="6036" spans="1:17" s="38" customFormat="1" x14ac:dyDescent="0.2">
      <c r="A6036" s="248" t="s">
        <v>8847</v>
      </c>
      <c r="B6036" s="248" t="s">
        <v>8848</v>
      </c>
      <c r="C6036" s="248" t="s">
        <v>58</v>
      </c>
      <c r="D6036" s="248" t="s">
        <v>8849</v>
      </c>
      <c r="E6036" s="248" t="s">
        <v>1199</v>
      </c>
      <c r="F6036" s="248" t="s">
        <v>87</v>
      </c>
      <c r="G6036" s="614">
        <v>39121640</v>
      </c>
      <c r="H6036" s="248" t="s">
        <v>9000</v>
      </c>
      <c r="I6036" s="248">
        <v>16</v>
      </c>
      <c r="J6036" s="248" t="s">
        <v>3754</v>
      </c>
      <c r="K6036" s="64">
        <v>800000</v>
      </c>
      <c r="L6036" s="248">
        <v>1</v>
      </c>
      <c r="M6036" s="248" t="s">
        <v>805</v>
      </c>
      <c r="N6036" s="248" t="s">
        <v>8859</v>
      </c>
      <c r="O6036" s="248" t="s">
        <v>2518</v>
      </c>
      <c r="P6036" s="248" t="s">
        <v>2700</v>
      </c>
      <c r="Q6036" s="248" t="s">
        <v>464</v>
      </c>
    </row>
    <row r="6037" spans="1:17" s="38" customFormat="1" x14ac:dyDescent="0.2">
      <c r="A6037" s="248" t="s">
        <v>8847</v>
      </c>
      <c r="B6037" s="248" t="s">
        <v>8848</v>
      </c>
      <c r="C6037" s="248" t="s">
        <v>58</v>
      </c>
      <c r="D6037" s="248" t="s">
        <v>8849</v>
      </c>
      <c r="E6037" s="248" t="s">
        <v>1199</v>
      </c>
      <c r="F6037" s="248" t="s">
        <v>87</v>
      </c>
      <c r="G6037" s="614">
        <v>39121640</v>
      </c>
      <c r="H6037" s="248" t="s">
        <v>9001</v>
      </c>
      <c r="I6037" s="248">
        <v>16</v>
      </c>
      <c r="J6037" s="248" t="s">
        <v>3754</v>
      </c>
      <c r="K6037" s="64">
        <v>800000</v>
      </c>
      <c r="L6037" s="248">
        <v>1</v>
      </c>
      <c r="M6037" s="248" t="s">
        <v>805</v>
      </c>
      <c r="N6037" s="248" t="s">
        <v>8859</v>
      </c>
      <c r="O6037" s="248" t="s">
        <v>2518</v>
      </c>
      <c r="P6037" s="248" t="s">
        <v>2700</v>
      </c>
      <c r="Q6037" s="248" t="s">
        <v>464</v>
      </c>
    </row>
    <row r="6038" spans="1:17" s="38" customFormat="1" x14ac:dyDescent="0.2">
      <c r="A6038" s="248" t="s">
        <v>8866</v>
      </c>
      <c r="B6038" s="248" t="s">
        <v>8867</v>
      </c>
      <c r="C6038" s="248" t="s">
        <v>58</v>
      </c>
      <c r="D6038" s="248" t="s">
        <v>8849</v>
      </c>
      <c r="E6038" s="248" t="s">
        <v>1072</v>
      </c>
      <c r="F6038" s="248" t="s">
        <v>91</v>
      </c>
      <c r="G6038" s="614">
        <v>41112100</v>
      </c>
      <c r="H6038" s="248" t="s">
        <v>9002</v>
      </c>
      <c r="I6038" s="248">
        <v>10</v>
      </c>
      <c r="J6038" s="248" t="s">
        <v>3754</v>
      </c>
      <c r="K6038" s="64">
        <v>1300000</v>
      </c>
      <c r="L6038" s="248">
        <v>1</v>
      </c>
      <c r="M6038" s="248" t="s">
        <v>805</v>
      </c>
      <c r="N6038" s="248" t="s">
        <v>8980</v>
      </c>
      <c r="O6038" s="248" t="s">
        <v>2700</v>
      </c>
      <c r="P6038" s="248" t="s">
        <v>2635</v>
      </c>
      <c r="Q6038" s="248" t="s">
        <v>464</v>
      </c>
    </row>
    <row r="6039" spans="1:17" s="38" customFormat="1" x14ac:dyDescent="0.2">
      <c r="A6039" s="248" t="s">
        <v>8866</v>
      </c>
      <c r="B6039" s="248" t="s">
        <v>8867</v>
      </c>
      <c r="C6039" s="248" t="s">
        <v>58</v>
      </c>
      <c r="D6039" s="248" t="s">
        <v>8849</v>
      </c>
      <c r="E6039" s="248" t="s">
        <v>812</v>
      </c>
      <c r="F6039" s="248" t="s">
        <v>262</v>
      </c>
      <c r="G6039" s="614">
        <v>41115717</v>
      </c>
      <c r="H6039" s="248" t="s">
        <v>9003</v>
      </c>
      <c r="I6039" s="248">
        <v>10</v>
      </c>
      <c r="J6039" s="248" t="s">
        <v>3754</v>
      </c>
      <c r="K6039" s="64">
        <v>1700000</v>
      </c>
      <c r="L6039" s="248">
        <v>1</v>
      </c>
      <c r="M6039" s="248" t="s">
        <v>805</v>
      </c>
      <c r="N6039" s="248" t="s">
        <v>9004</v>
      </c>
      <c r="O6039" s="248" t="s">
        <v>2700</v>
      </c>
      <c r="P6039" s="248" t="s">
        <v>2635</v>
      </c>
      <c r="Q6039" s="248" t="s">
        <v>464</v>
      </c>
    </row>
    <row r="6040" spans="1:17" s="38" customFormat="1" x14ac:dyDescent="0.2">
      <c r="A6040" s="248" t="s">
        <v>8866</v>
      </c>
      <c r="B6040" s="248" t="s">
        <v>8867</v>
      </c>
      <c r="C6040" s="248" t="s">
        <v>58</v>
      </c>
      <c r="D6040" s="248" t="s">
        <v>8849</v>
      </c>
      <c r="E6040" s="248" t="s">
        <v>1163</v>
      </c>
      <c r="F6040" s="248" t="s">
        <v>1164</v>
      </c>
      <c r="G6040" s="614">
        <v>41121800</v>
      </c>
      <c r="H6040" s="248" t="s">
        <v>9005</v>
      </c>
      <c r="I6040" s="248">
        <v>10</v>
      </c>
      <c r="J6040" s="248" t="s">
        <v>3754</v>
      </c>
      <c r="K6040" s="64">
        <v>1100000</v>
      </c>
      <c r="L6040" s="248">
        <v>1</v>
      </c>
      <c r="M6040" s="248" t="s">
        <v>805</v>
      </c>
      <c r="N6040" s="248" t="s">
        <v>9004</v>
      </c>
      <c r="O6040" s="248" t="s">
        <v>2527</v>
      </c>
      <c r="P6040" s="248" t="s">
        <v>2521</v>
      </c>
      <c r="Q6040" s="248" t="s">
        <v>464</v>
      </c>
    </row>
    <row r="6041" spans="1:17" s="38" customFormat="1" x14ac:dyDescent="0.2">
      <c r="A6041" s="248" t="s">
        <v>8866</v>
      </c>
      <c r="B6041" s="248" t="s">
        <v>8867</v>
      </c>
      <c r="C6041" s="248" t="s">
        <v>58</v>
      </c>
      <c r="D6041" s="248" t="s">
        <v>8849</v>
      </c>
      <c r="E6041" s="248" t="s">
        <v>812</v>
      </c>
      <c r="F6041" s="248" t="s">
        <v>262</v>
      </c>
      <c r="G6041" s="614">
        <v>42131600</v>
      </c>
      <c r="H6041" s="248" t="s">
        <v>9006</v>
      </c>
      <c r="I6041" s="248">
        <v>10</v>
      </c>
      <c r="J6041" s="248" t="s">
        <v>3754</v>
      </c>
      <c r="K6041" s="64">
        <v>600000</v>
      </c>
      <c r="L6041" s="248">
        <v>1</v>
      </c>
      <c r="M6041" s="248" t="s">
        <v>805</v>
      </c>
      <c r="N6041" s="248" t="s">
        <v>8980</v>
      </c>
      <c r="O6041" s="248" t="s">
        <v>2700</v>
      </c>
      <c r="P6041" s="248" t="s">
        <v>2635</v>
      </c>
      <c r="Q6041" s="248" t="s">
        <v>464</v>
      </c>
    </row>
    <row r="6042" spans="1:17" s="38" customFormat="1" x14ac:dyDescent="0.2">
      <c r="A6042" s="248" t="s">
        <v>9007</v>
      </c>
      <c r="B6042" s="248" t="s">
        <v>9008</v>
      </c>
      <c r="C6042" s="248" t="s">
        <v>58</v>
      </c>
      <c r="D6042" s="248" t="s">
        <v>8849</v>
      </c>
      <c r="E6042" s="248" t="s">
        <v>812</v>
      </c>
      <c r="F6042" s="248" t="s">
        <v>262</v>
      </c>
      <c r="G6042" s="614">
        <v>42132200</v>
      </c>
      <c r="H6042" s="248" t="s">
        <v>9009</v>
      </c>
      <c r="I6042" s="248">
        <v>16</v>
      </c>
      <c r="J6042" s="248" t="s">
        <v>3754</v>
      </c>
      <c r="K6042" s="64">
        <v>1000000</v>
      </c>
      <c r="L6042" s="248">
        <v>1</v>
      </c>
      <c r="M6042" s="248" t="s">
        <v>805</v>
      </c>
      <c r="N6042" s="248" t="s">
        <v>8980</v>
      </c>
      <c r="O6042" s="248" t="s">
        <v>2700</v>
      </c>
      <c r="P6042" s="248" t="s">
        <v>2635</v>
      </c>
      <c r="Q6042" s="248" t="s">
        <v>464</v>
      </c>
    </row>
    <row r="6043" spans="1:17" s="38" customFormat="1" x14ac:dyDescent="0.2">
      <c r="A6043" s="248" t="s">
        <v>8866</v>
      </c>
      <c r="B6043" s="248" t="s">
        <v>8867</v>
      </c>
      <c r="C6043" s="248" t="s">
        <v>58</v>
      </c>
      <c r="D6043" s="248" t="s">
        <v>8849</v>
      </c>
      <c r="E6043" s="248" t="s">
        <v>812</v>
      </c>
      <c r="F6043" s="248" t="s">
        <v>262</v>
      </c>
      <c r="G6043" s="614">
        <v>42142600</v>
      </c>
      <c r="H6043" s="248" t="s">
        <v>9010</v>
      </c>
      <c r="I6043" s="248">
        <v>10</v>
      </c>
      <c r="J6043" s="248" t="s">
        <v>3754</v>
      </c>
      <c r="K6043" s="64">
        <v>400000</v>
      </c>
      <c r="L6043" s="248">
        <v>1</v>
      </c>
      <c r="M6043" s="248" t="s">
        <v>805</v>
      </c>
      <c r="N6043" s="248" t="s">
        <v>8980</v>
      </c>
      <c r="O6043" s="248" t="s">
        <v>2700</v>
      </c>
      <c r="P6043" s="248" t="s">
        <v>2635</v>
      </c>
      <c r="Q6043" s="248" t="s">
        <v>464</v>
      </c>
    </row>
    <row r="6044" spans="1:17" s="38" customFormat="1" x14ac:dyDescent="0.2">
      <c r="A6044" s="248" t="s">
        <v>8866</v>
      </c>
      <c r="B6044" s="248" t="s">
        <v>8867</v>
      </c>
      <c r="C6044" s="248" t="s">
        <v>58</v>
      </c>
      <c r="D6044" s="248" t="s">
        <v>8849</v>
      </c>
      <c r="E6044" s="248" t="s">
        <v>812</v>
      </c>
      <c r="F6044" s="248" t="s">
        <v>262</v>
      </c>
      <c r="G6044" s="614">
        <v>42171501</v>
      </c>
      <c r="H6044" s="248" t="s">
        <v>9011</v>
      </c>
      <c r="I6044" s="248">
        <v>10</v>
      </c>
      <c r="J6044" s="248" t="s">
        <v>3754</v>
      </c>
      <c r="K6044" s="64">
        <v>2200000</v>
      </c>
      <c r="L6044" s="248">
        <v>1</v>
      </c>
      <c r="M6044" s="248" t="s">
        <v>805</v>
      </c>
      <c r="N6044" s="248" t="s">
        <v>9004</v>
      </c>
      <c r="O6044" s="248" t="s">
        <v>2527</v>
      </c>
      <c r="P6044" s="248" t="s">
        <v>2521</v>
      </c>
      <c r="Q6044" s="248" t="s">
        <v>464</v>
      </c>
    </row>
    <row r="6045" spans="1:17" s="38" customFormat="1" x14ac:dyDescent="0.2">
      <c r="A6045" s="248" t="s">
        <v>8866</v>
      </c>
      <c r="B6045" s="248" t="s">
        <v>8867</v>
      </c>
      <c r="C6045" s="248" t="s">
        <v>58</v>
      </c>
      <c r="D6045" s="248" t="s">
        <v>8849</v>
      </c>
      <c r="E6045" s="248" t="s">
        <v>812</v>
      </c>
      <c r="F6045" s="248" t="s">
        <v>262</v>
      </c>
      <c r="G6045" s="614">
        <v>42171501</v>
      </c>
      <c r="H6045" s="248" t="s">
        <v>9012</v>
      </c>
      <c r="I6045" s="248">
        <v>10</v>
      </c>
      <c r="J6045" s="248" t="s">
        <v>3754</v>
      </c>
      <c r="K6045" s="64">
        <v>2500000</v>
      </c>
      <c r="L6045" s="248">
        <v>1</v>
      </c>
      <c r="M6045" s="248" t="s">
        <v>805</v>
      </c>
      <c r="N6045" s="248" t="s">
        <v>9004</v>
      </c>
      <c r="O6045" s="248" t="s">
        <v>2527</v>
      </c>
      <c r="P6045" s="248" t="s">
        <v>2521</v>
      </c>
      <c r="Q6045" s="248" t="s">
        <v>464</v>
      </c>
    </row>
    <row r="6046" spans="1:17" s="38" customFormat="1" x14ac:dyDescent="0.2">
      <c r="A6046" s="248" t="s">
        <v>9007</v>
      </c>
      <c r="B6046" s="248" t="s">
        <v>9008</v>
      </c>
      <c r="C6046" s="248" t="s">
        <v>58</v>
      </c>
      <c r="D6046" s="248" t="s">
        <v>8849</v>
      </c>
      <c r="E6046" s="248" t="s">
        <v>1713</v>
      </c>
      <c r="F6046" s="248" t="s">
        <v>499</v>
      </c>
      <c r="G6046" s="614">
        <v>42181501</v>
      </c>
      <c r="H6046" s="248" t="s">
        <v>9013</v>
      </c>
      <c r="I6046" s="248">
        <v>16</v>
      </c>
      <c r="J6046" s="248" t="s">
        <v>3754</v>
      </c>
      <c r="K6046" s="64">
        <v>720000</v>
      </c>
      <c r="L6046" s="248">
        <v>1</v>
      </c>
      <c r="M6046" s="248" t="s">
        <v>805</v>
      </c>
      <c r="N6046" s="248" t="s">
        <v>8980</v>
      </c>
      <c r="O6046" s="248" t="s">
        <v>2700</v>
      </c>
      <c r="P6046" s="248" t="s">
        <v>2635</v>
      </c>
      <c r="Q6046" s="248" t="s">
        <v>464</v>
      </c>
    </row>
    <row r="6047" spans="1:17" s="38" customFormat="1" x14ac:dyDescent="0.2">
      <c r="A6047" s="248" t="s">
        <v>8866</v>
      </c>
      <c r="B6047" s="248" t="s">
        <v>8867</v>
      </c>
      <c r="C6047" s="248" t="s">
        <v>58</v>
      </c>
      <c r="D6047" s="248" t="s">
        <v>8849</v>
      </c>
      <c r="E6047" s="248" t="s">
        <v>1065</v>
      </c>
      <c r="F6047" s="248" t="s">
        <v>1066</v>
      </c>
      <c r="G6047" s="614">
        <v>43191600</v>
      </c>
      <c r="H6047" s="248" t="s">
        <v>9014</v>
      </c>
      <c r="I6047" s="248">
        <v>10</v>
      </c>
      <c r="J6047" s="248" t="s">
        <v>3754</v>
      </c>
      <c r="K6047" s="64">
        <v>18000000</v>
      </c>
      <c r="L6047" s="248">
        <v>1</v>
      </c>
      <c r="M6047" s="248" t="s">
        <v>765</v>
      </c>
      <c r="N6047" s="248" t="s">
        <v>8962</v>
      </c>
      <c r="O6047" s="248" t="s">
        <v>2518</v>
      </c>
      <c r="P6047" s="248" t="s">
        <v>2700</v>
      </c>
      <c r="Q6047" s="248" t="s">
        <v>464</v>
      </c>
    </row>
    <row r="6048" spans="1:17" s="38" customFormat="1" x14ac:dyDescent="0.2">
      <c r="A6048" s="248" t="s">
        <v>8847</v>
      </c>
      <c r="B6048" s="248" t="s">
        <v>8848</v>
      </c>
      <c r="C6048" s="248" t="s">
        <v>50</v>
      </c>
      <c r="D6048" s="248" t="s">
        <v>9015</v>
      </c>
      <c r="E6048" s="248" t="s">
        <v>1065</v>
      </c>
      <c r="F6048" s="248" t="s">
        <v>1066</v>
      </c>
      <c r="G6048" s="614">
        <v>43191600</v>
      </c>
      <c r="H6048" s="248" t="s">
        <v>9016</v>
      </c>
      <c r="I6048" s="248">
        <v>16</v>
      </c>
      <c r="J6048" s="248" t="s">
        <v>3754</v>
      </c>
      <c r="K6048" s="64">
        <v>60000000</v>
      </c>
      <c r="L6048" s="248">
        <v>1</v>
      </c>
      <c r="M6048" s="248" t="s">
        <v>765</v>
      </c>
      <c r="N6048" s="248" t="s">
        <v>8962</v>
      </c>
      <c r="O6048" s="248" t="s">
        <v>2518</v>
      </c>
      <c r="P6048" s="248" t="s">
        <v>2700</v>
      </c>
      <c r="Q6048" s="248" t="s">
        <v>464</v>
      </c>
    </row>
    <row r="6049" spans="1:17" s="38" customFormat="1" x14ac:dyDescent="0.2">
      <c r="A6049" s="248" t="s">
        <v>8866</v>
      </c>
      <c r="B6049" s="248" t="s">
        <v>8867</v>
      </c>
      <c r="C6049" s="248" t="s">
        <v>58</v>
      </c>
      <c r="D6049" s="248" t="s">
        <v>8849</v>
      </c>
      <c r="E6049" s="248" t="s">
        <v>760</v>
      </c>
      <c r="F6049" s="248" t="s">
        <v>4913</v>
      </c>
      <c r="G6049" s="614">
        <v>43202001</v>
      </c>
      <c r="H6049" s="248" t="s">
        <v>9017</v>
      </c>
      <c r="I6049" s="248">
        <v>10</v>
      </c>
      <c r="J6049" s="248" t="s">
        <v>3754</v>
      </c>
      <c r="K6049" s="64">
        <v>3000000</v>
      </c>
      <c r="L6049" s="248">
        <v>1</v>
      </c>
      <c r="M6049" s="248" t="s">
        <v>805</v>
      </c>
      <c r="N6049" s="248" t="s">
        <v>8864</v>
      </c>
      <c r="O6049" s="248" t="s">
        <v>2700</v>
      </c>
      <c r="P6049" s="248" t="s">
        <v>2635</v>
      </c>
      <c r="Q6049" s="248" t="s">
        <v>464</v>
      </c>
    </row>
    <row r="6050" spans="1:17" s="38" customFormat="1" x14ac:dyDescent="0.2">
      <c r="A6050" s="248" t="s">
        <v>8866</v>
      </c>
      <c r="B6050" s="248" t="s">
        <v>8867</v>
      </c>
      <c r="C6050" s="248" t="s">
        <v>58</v>
      </c>
      <c r="D6050" s="248" t="s">
        <v>8849</v>
      </c>
      <c r="E6050" s="248" t="s">
        <v>760</v>
      </c>
      <c r="F6050" s="248" t="s">
        <v>4913</v>
      </c>
      <c r="G6050" s="614">
        <v>43202001</v>
      </c>
      <c r="H6050" s="248" t="s">
        <v>9018</v>
      </c>
      <c r="I6050" s="248">
        <v>10</v>
      </c>
      <c r="J6050" s="248" t="s">
        <v>3754</v>
      </c>
      <c r="K6050" s="64">
        <v>1800000</v>
      </c>
      <c r="L6050" s="248">
        <v>1</v>
      </c>
      <c r="M6050" s="248" t="s">
        <v>805</v>
      </c>
      <c r="N6050" s="248" t="s">
        <v>8864</v>
      </c>
      <c r="O6050" s="248" t="s">
        <v>2700</v>
      </c>
      <c r="P6050" s="248" t="s">
        <v>2635</v>
      </c>
      <c r="Q6050" s="248" t="s">
        <v>464</v>
      </c>
    </row>
    <row r="6051" spans="1:17" s="38" customFormat="1" x14ac:dyDescent="0.2">
      <c r="A6051" s="248" t="s">
        <v>8866</v>
      </c>
      <c r="B6051" s="248" t="s">
        <v>8867</v>
      </c>
      <c r="C6051" s="248" t="s">
        <v>58</v>
      </c>
      <c r="D6051" s="248" t="s">
        <v>8849</v>
      </c>
      <c r="E6051" s="248" t="s">
        <v>760</v>
      </c>
      <c r="F6051" s="248" t="s">
        <v>4913</v>
      </c>
      <c r="G6051" s="614">
        <v>43202001</v>
      </c>
      <c r="H6051" s="248" t="s">
        <v>9019</v>
      </c>
      <c r="I6051" s="248">
        <v>10</v>
      </c>
      <c r="J6051" s="248" t="s">
        <v>3754</v>
      </c>
      <c r="K6051" s="64">
        <v>1500000</v>
      </c>
      <c r="L6051" s="248">
        <v>1</v>
      </c>
      <c r="M6051" s="248" t="s">
        <v>805</v>
      </c>
      <c r="N6051" s="248" t="s">
        <v>8864</v>
      </c>
      <c r="O6051" s="248" t="s">
        <v>2700</v>
      </c>
      <c r="P6051" s="248" t="s">
        <v>2635</v>
      </c>
      <c r="Q6051" s="248" t="s">
        <v>464</v>
      </c>
    </row>
    <row r="6052" spans="1:17" s="38" customFormat="1" x14ac:dyDescent="0.2">
      <c r="A6052" s="248" t="s">
        <v>8866</v>
      </c>
      <c r="B6052" s="248" t="s">
        <v>8867</v>
      </c>
      <c r="C6052" s="248" t="s">
        <v>58</v>
      </c>
      <c r="D6052" s="248" t="s">
        <v>8849</v>
      </c>
      <c r="E6052" s="248" t="s">
        <v>760</v>
      </c>
      <c r="F6052" s="248" t="s">
        <v>4913</v>
      </c>
      <c r="G6052" s="614">
        <v>43202001</v>
      </c>
      <c r="H6052" s="248" t="s">
        <v>9020</v>
      </c>
      <c r="I6052" s="248">
        <v>10</v>
      </c>
      <c r="J6052" s="248" t="s">
        <v>3754</v>
      </c>
      <c r="K6052" s="64">
        <v>2500000</v>
      </c>
      <c r="L6052" s="248">
        <v>1</v>
      </c>
      <c r="M6052" s="248" t="s">
        <v>805</v>
      </c>
      <c r="N6052" s="248" t="s">
        <v>8864</v>
      </c>
      <c r="O6052" s="248" t="s">
        <v>2700</v>
      </c>
      <c r="P6052" s="248" t="s">
        <v>2635</v>
      </c>
      <c r="Q6052" s="248" t="s">
        <v>464</v>
      </c>
    </row>
    <row r="6053" spans="1:17" s="38" customFormat="1" x14ac:dyDescent="0.2">
      <c r="A6053" s="248" t="s">
        <v>8866</v>
      </c>
      <c r="B6053" s="248" t="s">
        <v>8867</v>
      </c>
      <c r="C6053" s="248" t="s">
        <v>58</v>
      </c>
      <c r="D6053" s="248" t="s">
        <v>8849</v>
      </c>
      <c r="E6053" s="248" t="s">
        <v>763</v>
      </c>
      <c r="F6053" s="248" t="s">
        <v>1084</v>
      </c>
      <c r="G6053" s="614">
        <v>43231512</v>
      </c>
      <c r="H6053" s="248" t="s">
        <v>9021</v>
      </c>
      <c r="I6053" s="248">
        <v>10</v>
      </c>
      <c r="J6053" s="248" t="s">
        <v>3754</v>
      </c>
      <c r="K6053" s="64">
        <v>16500000</v>
      </c>
      <c r="L6053" s="248">
        <v>1</v>
      </c>
      <c r="M6053" s="248" t="s">
        <v>805</v>
      </c>
      <c r="N6053" s="248" t="s">
        <v>9022</v>
      </c>
      <c r="O6053" s="248" t="s">
        <v>2518</v>
      </c>
      <c r="P6053" s="248" t="s">
        <v>2700</v>
      </c>
      <c r="Q6053" s="248" t="s">
        <v>464</v>
      </c>
    </row>
    <row r="6054" spans="1:17" s="38" customFormat="1" x14ac:dyDescent="0.2">
      <c r="A6054" s="248" t="s">
        <v>8866</v>
      </c>
      <c r="B6054" s="248" t="s">
        <v>8867</v>
      </c>
      <c r="C6054" s="248" t="s">
        <v>58</v>
      </c>
      <c r="D6054" s="248" t="s">
        <v>8849</v>
      </c>
      <c r="E6054" s="248" t="s">
        <v>763</v>
      </c>
      <c r="F6054" s="248" t="s">
        <v>1084</v>
      </c>
      <c r="G6054" s="614">
        <v>43231512</v>
      </c>
      <c r="H6054" s="248" t="s">
        <v>9023</v>
      </c>
      <c r="I6054" s="248">
        <v>10</v>
      </c>
      <c r="J6054" s="248" t="s">
        <v>3754</v>
      </c>
      <c r="K6054" s="64">
        <v>1600000</v>
      </c>
      <c r="L6054" s="248">
        <v>1</v>
      </c>
      <c r="M6054" s="248" t="s">
        <v>805</v>
      </c>
      <c r="N6054" s="248" t="s">
        <v>9022</v>
      </c>
      <c r="O6054" s="248" t="s">
        <v>2518</v>
      </c>
      <c r="P6054" s="248" t="s">
        <v>2700</v>
      </c>
      <c r="Q6054" s="248" t="s">
        <v>464</v>
      </c>
    </row>
    <row r="6055" spans="1:17" s="38" customFormat="1" x14ac:dyDescent="0.2">
      <c r="A6055" s="248" t="s">
        <v>8866</v>
      </c>
      <c r="B6055" s="248" t="s">
        <v>8867</v>
      </c>
      <c r="C6055" s="248" t="s">
        <v>58</v>
      </c>
      <c r="D6055" s="248" t="s">
        <v>8849</v>
      </c>
      <c r="E6055" s="248" t="s">
        <v>812</v>
      </c>
      <c r="F6055" s="248" t="s">
        <v>262</v>
      </c>
      <c r="G6055" s="614">
        <v>44103004</v>
      </c>
      <c r="H6055" s="248" t="s">
        <v>9024</v>
      </c>
      <c r="I6055" s="248">
        <v>10</v>
      </c>
      <c r="J6055" s="248" t="s">
        <v>3754</v>
      </c>
      <c r="K6055" s="64">
        <v>2800000</v>
      </c>
      <c r="L6055" s="248">
        <v>1</v>
      </c>
      <c r="M6055" s="248" t="s">
        <v>805</v>
      </c>
      <c r="N6055" s="248" t="s">
        <v>8962</v>
      </c>
      <c r="O6055" s="248" t="s">
        <v>2700</v>
      </c>
      <c r="P6055" s="248" t="s">
        <v>2635</v>
      </c>
      <c r="Q6055" s="248" t="s">
        <v>464</v>
      </c>
    </row>
    <row r="6056" spans="1:17" s="38" customFormat="1" x14ac:dyDescent="0.2">
      <c r="A6056" s="248" t="s">
        <v>8866</v>
      </c>
      <c r="B6056" s="248" t="s">
        <v>8867</v>
      </c>
      <c r="C6056" s="248" t="s">
        <v>58</v>
      </c>
      <c r="D6056" s="248" t="s">
        <v>8849</v>
      </c>
      <c r="E6056" s="248" t="s">
        <v>812</v>
      </c>
      <c r="F6056" s="248" t="s">
        <v>262</v>
      </c>
      <c r="G6056" s="614">
        <v>44103103</v>
      </c>
      <c r="H6056" s="248" t="s">
        <v>9025</v>
      </c>
      <c r="I6056" s="248">
        <v>10</v>
      </c>
      <c r="J6056" s="248" t="s">
        <v>3754</v>
      </c>
      <c r="K6056" s="64">
        <v>1800000</v>
      </c>
      <c r="L6056" s="248">
        <v>1</v>
      </c>
      <c r="M6056" s="248" t="s">
        <v>805</v>
      </c>
      <c r="N6056" s="248" t="s">
        <v>8864</v>
      </c>
      <c r="O6056" s="248" t="s">
        <v>2700</v>
      </c>
      <c r="P6056" s="248" t="s">
        <v>2635</v>
      </c>
      <c r="Q6056" s="248" t="s">
        <v>464</v>
      </c>
    </row>
    <row r="6057" spans="1:17" s="38" customFormat="1" x14ac:dyDescent="0.2">
      <c r="A6057" s="248" t="s">
        <v>8866</v>
      </c>
      <c r="B6057" s="248" t="s">
        <v>8867</v>
      </c>
      <c r="C6057" s="248" t="s">
        <v>58</v>
      </c>
      <c r="D6057" s="248" t="s">
        <v>8849</v>
      </c>
      <c r="E6057" s="248" t="s">
        <v>812</v>
      </c>
      <c r="F6057" s="248" t="s">
        <v>262</v>
      </c>
      <c r="G6057" s="614">
        <v>44103105</v>
      </c>
      <c r="H6057" s="248" t="s">
        <v>9026</v>
      </c>
      <c r="I6057" s="248">
        <v>10</v>
      </c>
      <c r="J6057" s="248" t="s">
        <v>3754</v>
      </c>
      <c r="K6057" s="64">
        <v>1800000</v>
      </c>
      <c r="L6057" s="248">
        <v>1</v>
      </c>
      <c r="M6057" s="248" t="s">
        <v>805</v>
      </c>
      <c r="N6057" s="248" t="s">
        <v>8864</v>
      </c>
      <c r="O6057" s="248" t="s">
        <v>2700</v>
      </c>
      <c r="P6057" s="248" t="s">
        <v>2635</v>
      </c>
      <c r="Q6057" s="248" t="s">
        <v>464</v>
      </c>
    </row>
    <row r="6058" spans="1:17" s="38" customFormat="1" x14ac:dyDescent="0.2">
      <c r="A6058" s="248" t="s">
        <v>8866</v>
      </c>
      <c r="B6058" s="248" t="s">
        <v>8867</v>
      </c>
      <c r="C6058" s="248" t="s">
        <v>58</v>
      </c>
      <c r="D6058" s="248" t="s">
        <v>8849</v>
      </c>
      <c r="E6058" s="248" t="s">
        <v>812</v>
      </c>
      <c r="F6058" s="248" t="s">
        <v>262</v>
      </c>
      <c r="G6058" s="614">
        <v>44103120</v>
      </c>
      <c r="H6058" s="248" t="s">
        <v>9027</v>
      </c>
      <c r="I6058" s="248">
        <v>10</v>
      </c>
      <c r="J6058" s="248" t="s">
        <v>3754</v>
      </c>
      <c r="K6058" s="64">
        <v>300000</v>
      </c>
      <c r="L6058" s="248">
        <v>1</v>
      </c>
      <c r="M6058" s="248" t="s">
        <v>805</v>
      </c>
      <c r="N6058" s="248" t="s">
        <v>8943</v>
      </c>
      <c r="O6058" s="248" t="s">
        <v>2700</v>
      </c>
      <c r="P6058" s="248" t="s">
        <v>2635</v>
      </c>
      <c r="Q6058" s="248" t="s">
        <v>464</v>
      </c>
    </row>
    <row r="6059" spans="1:17" s="38" customFormat="1" x14ac:dyDescent="0.2">
      <c r="A6059" s="248" t="s">
        <v>9007</v>
      </c>
      <c r="B6059" s="248" t="s">
        <v>9008</v>
      </c>
      <c r="C6059" s="248" t="s">
        <v>58</v>
      </c>
      <c r="D6059" s="248" t="s">
        <v>8849</v>
      </c>
      <c r="E6059" s="248" t="s">
        <v>1713</v>
      </c>
      <c r="F6059" s="248" t="s">
        <v>499</v>
      </c>
      <c r="G6059" s="614">
        <v>44111515</v>
      </c>
      <c r="H6059" s="248" t="s">
        <v>9028</v>
      </c>
      <c r="I6059" s="248">
        <v>10</v>
      </c>
      <c r="J6059" s="248" t="s">
        <v>3754</v>
      </c>
      <c r="K6059" s="64">
        <v>4560000</v>
      </c>
      <c r="L6059" s="248">
        <v>1</v>
      </c>
      <c r="M6059" s="248" t="s">
        <v>805</v>
      </c>
      <c r="N6059" s="248" t="s">
        <v>8980</v>
      </c>
      <c r="O6059" s="248" t="s">
        <v>2700</v>
      </c>
      <c r="P6059" s="248" t="s">
        <v>2635</v>
      </c>
      <c r="Q6059" s="248" t="s">
        <v>464</v>
      </c>
    </row>
    <row r="6060" spans="1:17" s="38" customFormat="1" x14ac:dyDescent="0.2">
      <c r="A6060" s="248" t="s">
        <v>8866</v>
      </c>
      <c r="B6060" s="248" t="s">
        <v>8867</v>
      </c>
      <c r="C6060" s="248" t="s">
        <v>58</v>
      </c>
      <c r="D6060" s="248" t="s">
        <v>8849</v>
      </c>
      <c r="E6060" s="248" t="s">
        <v>776</v>
      </c>
      <c r="F6060" s="248" t="s">
        <v>1018</v>
      </c>
      <c r="G6060" s="614">
        <v>44111515</v>
      </c>
      <c r="H6060" s="248" t="s">
        <v>9029</v>
      </c>
      <c r="I6060" s="248">
        <v>10</v>
      </c>
      <c r="J6060" s="248" t="s">
        <v>3754</v>
      </c>
      <c r="K6060" s="64">
        <v>500000</v>
      </c>
      <c r="L6060" s="248">
        <v>1</v>
      </c>
      <c r="M6060" s="248" t="s">
        <v>805</v>
      </c>
      <c r="N6060" s="248" t="s">
        <v>8864</v>
      </c>
      <c r="O6060" s="248" t="s">
        <v>2518</v>
      </c>
      <c r="P6060" s="248" t="s">
        <v>2700</v>
      </c>
      <c r="Q6060" s="248" t="s">
        <v>464</v>
      </c>
    </row>
    <row r="6061" spans="1:17" s="38" customFormat="1" x14ac:dyDescent="0.2">
      <c r="A6061" s="248" t="s">
        <v>8847</v>
      </c>
      <c r="B6061" s="248" t="s">
        <v>8848</v>
      </c>
      <c r="C6061" s="248" t="s">
        <v>58</v>
      </c>
      <c r="D6061" s="248" t="s">
        <v>8849</v>
      </c>
      <c r="E6061" s="248" t="s">
        <v>776</v>
      </c>
      <c r="F6061" s="248" t="s">
        <v>1018</v>
      </c>
      <c r="G6061" s="614">
        <v>44111515</v>
      </c>
      <c r="H6061" s="248" t="s">
        <v>9030</v>
      </c>
      <c r="I6061" s="248">
        <v>16</v>
      </c>
      <c r="J6061" s="248" t="s">
        <v>3754</v>
      </c>
      <c r="K6061" s="64">
        <v>2898840</v>
      </c>
      <c r="L6061" s="248">
        <v>1</v>
      </c>
      <c r="M6061" s="248" t="s">
        <v>805</v>
      </c>
      <c r="N6061" s="248" t="s">
        <v>8864</v>
      </c>
      <c r="O6061" s="248" t="s">
        <v>2700</v>
      </c>
      <c r="P6061" s="248" t="s">
        <v>2635</v>
      </c>
      <c r="Q6061" s="248" t="s">
        <v>464</v>
      </c>
    </row>
    <row r="6062" spans="1:17" s="38" customFormat="1" x14ac:dyDescent="0.2">
      <c r="A6062" s="248" t="s">
        <v>8874</v>
      </c>
      <c r="B6062" s="248" t="s">
        <v>8875</v>
      </c>
      <c r="C6062" s="248" t="s">
        <v>58</v>
      </c>
      <c r="D6062" s="248" t="s">
        <v>8849</v>
      </c>
      <c r="E6062" s="248" t="s">
        <v>776</v>
      </c>
      <c r="F6062" s="248" t="s">
        <v>1018</v>
      </c>
      <c r="G6062" s="614">
        <v>44111515</v>
      </c>
      <c r="H6062" s="248" t="s">
        <v>9031</v>
      </c>
      <c r="I6062" s="248">
        <v>16</v>
      </c>
      <c r="J6062" s="248" t="s">
        <v>3754</v>
      </c>
      <c r="K6062" s="64">
        <v>2629740</v>
      </c>
      <c r="L6062" s="248">
        <v>1</v>
      </c>
      <c r="M6062" s="248" t="s">
        <v>805</v>
      </c>
      <c r="N6062" s="248" t="s">
        <v>8864</v>
      </c>
      <c r="O6062" s="248" t="s">
        <v>2700</v>
      </c>
      <c r="P6062" s="248" t="s">
        <v>2635</v>
      </c>
      <c r="Q6062" s="248" t="s">
        <v>464</v>
      </c>
    </row>
    <row r="6063" spans="1:17" s="38" customFormat="1" x14ac:dyDescent="0.2">
      <c r="A6063" s="248" t="s">
        <v>8866</v>
      </c>
      <c r="B6063" s="248" t="s">
        <v>8867</v>
      </c>
      <c r="C6063" s="248" t="s">
        <v>58</v>
      </c>
      <c r="D6063" s="248" t="s">
        <v>8849</v>
      </c>
      <c r="E6063" s="248" t="s">
        <v>829</v>
      </c>
      <c r="F6063" s="248" t="s">
        <v>312</v>
      </c>
      <c r="G6063" s="614">
        <v>44111900</v>
      </c>
      <c r="H6063" s="248" t="s">
        <v>9032</v>
      </c>
      <c r="I6063" s="248">
        <v>10</v>
      </c>
      <c r="J6063" s="248" t="s">
        <v>3754</v>
      </c>
      <c r="K6063" s="64">
        <v>300000</v>
      </c>
      <c r="L6063" s="248">
        <v>1</v>
      </c>
      <c r="M6063" s="248" t="s">
        <v>805</v>
      </c>
      <c r="N6063" s="248" t="s">
        <v>8864</v>
      </c>
      <c r="O6063" s="248" t="s">
        <v>2700</v>
      </c>
      <c r="P6063" s="248" t="s">
        <v>2635</v>
      </c>
      <c r="Q6063" s="248" t="s">
        <v>464</v>
      </c>
    </row>
    <row r="6064" spans="1:17" s="38" customFormat="1" x14ac:dyDescent="0.2">
      <c r="A6064" s="248" t="s">
        <v>8847</v>
      </c>
      <c r="B6064" s="248" t="s">
        <v>8848</v>
      </c>
      <c r="C6064" s="248" t="s">
        <v>58</v>
      </c>
      <c r="D6064" s="248" t="s">
        <v>8849</v>
      </c>
      <c r="E6064" s="248" t="s">
        <v>829</v>
      </c>
      <c r="F6064" s="248" t="s">
        <v>312</v>
      </c>
      <c r="G6064" s="614">
        <v>44111900</v>
      </c>
      <c r="H6064" s="248" t="s">
        <v>9033</v>
      </c>
      <c r="I6064" s="248">
        <v>16</v>
      </c>
      <c r="J6064" s="248" t="s">
        <v>3754</v>
      </c>
      <c r="K6064" s="64">
        <v>574770</v>
      </c>
      <c r="L6064" s="248">
        <v>1</v>
      </c>
      <c r="M6064" s="248" t="s">
        <v>805</v>
      </c>
      <c r="N6064" s="248" t="s">
        <v>8864</v>
      </c>
      <c r="O6064" s="248" t="s">
        <v>2700</v>
      </c>
      <c r="P6064" s="248" t="s">
        <v>2635</v>
      </c>
      <c r="Q6064" s="248" t="s">
        <v>464</v>
      </c>
    </row>
    <row r="6065" spans="1:17" s="38" customFormat="1" x14ac:dyDescent="0.2">
      <c r="A6065" s="248" t="s">
        <v>8847</v>
      </c>
      <c r="B6065" s="248" t="s">
        <v>8848</v>
      </c>
      <c r="C6065" s="248" t="s">
        <v>58</v>
      </c>
      <c r="D6065" s="248" t="s">
        <v>8849</v>
      </c>
      <c r="E6065" s="248" t="s">
        <v>776</v>
      </c>
      <c r="F6065" s="248" t="s">
        <v>1018</v>
      </c>
      <c r="G6065" s="614">
        <v>44121503</v>
      </c>
      <c r="H6065" s="248" t="s">
        <v>9034</v>
      </c>
      <c r="I6065" s="248">
        <v>16</v>
      </c>
      <c r="J6065" s="248" t="s">
        <v>3754</v>
      </c>
      <c r="K6065" s="64">
        <v>201022.5</v>
      </c>
      <c r="L6065" s="248">
        <v>1</v>
      </c>
      <c r="M6065" s="248" t="s">
        <v>805</v>
      </c>
      <c r="N6065" s="248" t="s">
        <v>8864</v>
      </c>
      <c r="O6065" s="248" t="s">
        <v>2700</v>
      </c>
      <c r="P6065" s="248" t="s">
        <v>2635</v>
      </c>
      <c r="Q6065" s="248" t="s">
        <v>464</v>
      </c>
    </row>
    <row r="6066" spans="1:17" s="38" customFormat="1" x14ac:dyDescent="0.2">
      <c r="A6066" s="248" t="s">
        <v>8847</v>
      </c>
      <c r="B6066" s="248" t="s">
        <v>8848</v>
      </c>
      <c r="C6066" s="248" t="s">
        <v>58</v>
      </c>
      <c r="D6066" s="248" t="s">
        <v>8849</v>
      </c>
      <c r="E6066" s="248" t="s">
        <v>776</v>
      </c>
      <c r="F6066" s="248" t="s">
        <v>1018</v>
      </c>
      <c r="G6066" s="614">
        <v>44121503</v>
      </c>
      <c r="H6066" s="248" t="s">
        <v>9035</v>
      </c>
      <c r="I6066" s="248">
        <v>16</v>
      </c>
      <c r="J6066" s="248" t="s">
        <v>3754</v>
      </c>
      <c r="K6066" s="64">
        <v>59850</v>
      </c>
      <c r="L6066" s="248">
        <v>1</v>
      </c>
      <c r="M6066" s="248" t="s">
        <v>805</v>
      </c>
      <c r="N6066" s="248" t="s">
        <v>8864</v>
      </c>
      <c r="O6066" s="248" t="s">
        <v>2700</v>
      </c>
      <c r="P6066" s="248" t="s">
        <v>2635</v>
      </c>
      <c r="Q6066" s="248" t="s">
        <v>464</v>
      </c>
    </row>
    <row r="6067" spans="1:17" s="38" customFormat="1" x14ac:dyDescent="0.2">
      <c r="A6067" s="248" t="s">
        <v>8847</v>
      </c>
      <c r="B6067" s="248" t="s">
        <v>8848</v>
      </c>
      <c r="C6067" s="248" t="s">
        <v>58</v>
      </c>
      <c r="D6067" s="248" t="s">
        <v>8849</v>
      </c>
      <c r="E6067" s="248" t="s">
        <v>776</v>
      </c>
      <c r="F6067" s="248" t="s">
        <v>1018</v>
      </c>
      <c r="G6067" s="614">
        <v>44121600</v>
      </c>
      <c r="H6067" s="248" t="s">
        <v>9036</v>
      </c>
      <c r="I6067" s="248">
        <v>16</v>
      </c>
      <c r="J6067" s="248" t="s">
        <v>3754</v>
      </c>
      <c r="K6067" s="64">
        <v>447762</v>
      </c>
      <c r="L6067" s="248">
        <v>1</v>
      </c>
      <c r="M6067" s="248" t="s">
        <v>805</v>
      </c>
      <c r="N6067" s="248" t="s">
        <v>8864</v>
      </c>
      <c r="O6067" s="248" t="s">
        <v>2700</v>
      </c>
      <c r="P6067" s="248" t="s">
        <v>2635</v>
      </c>
      <c r="Q6067" s="248" t="s">
        <v>464</v>
      </c>
    </row>
    <row r="6068" spans="1:17" s="38" customFormat="1" x14ac:dyDescent="0.2">
      <c r="A6068" s="248" t="s">
        <v>8866</v>
      </c>
      <c r="B6068" s="248" t="s">
        <v>8867</v>
      </c>
      <c r="C6068" s="248" t="s">
        <v>58</v>
      </c>
      <c r="D6068" s="248" t="s">
        <v>8849</v>
      </c>
      <c r="E6068" s="248" t="s">
        <v>829</v>
      </c>
      <c r="F6068" s="248" t="s">
        <v>312</v>
      </c>
      <c r="G6068" s="614">
        <v>44121700</v>
      </c>
      <c r="H6068" s="248" t="s">
        <v>9037</v>
      </c>
      <c r="I6068" s="248">
        <v>10</v>
      </c>
      <c r="J6068" s="248" t="s">
        <v>3754</v>
      </c>
      <c r="K6068" s="64">
        <v>300000</v>
      </c>
      <c r="L6068" s="248">
        <v>1</v>
      </c>
      <c r="M6068" s="248" t="s">
        <v>805</v>
      </c>
      <c r="N6068" s="248" t="s">
        <v>8864</v>
      </c>
      <c r="O6068" s="248" t="s">
        <v>2700</v>
      </c>
      <c r="P6068" s="248" t="s">
        <v>2635</v>
      </c>
      <c r="Q6068" s="248" t="s">
        <v>464</v>
      </c>
    </row>
    <row r="6069" spans="1:17" s="38" customFormat="1" x14ac:dyDescent="0.2">
      <c r="A6069" s="248" t="s">
        <v>8866</v>
      </c>
      <c r="B6069" s="248" t="s">
        <v>8867</v>
      </c>
      <c r="C6069" s="248" t="s">
        <v>58</v>
      </c>
      <c r="D6069" s="248" t="s">
        <v>8849</v>
      </c>
      <c r="E6069" s="248" t="s">
        <v>829</v>
      </c>
      <c r="F6069" s="248" t="s">
        <v>312</v>
      </c>
      <c r="G6069" s="614">
        <v>44121700</v>
      </c>
      <c r="H6069" s="248" t="s">
        <v>9038</v>
      </c>
      <c r="I6069" s="248">
        <v>10</v>
      </c>
      <c r="J6069" s="248" t="s">
        <v>3754</v>
      </c>
      <c r="K6069" s="64">
        <v>400000</v>
      </c>
      <c r="L6069" s="248">
        <v>1</v>
      </c>
      <c r="M6069" s="248" t="s">
        <v>805</v>
      </c>
      <c r="N6069" s="248" t="s">
        <v>8864</v>
      </c>
      <c r="O6069" s="248" t="s">
        <v>2700</v>
      </c>
      <c r="P6069" s="248" t="s">
        <v>2635</v>
      </c>
      <c r="Q6069" s="248" t="s">
        <v>464</v>
      </c>
    </row>
    <row r="6070" spans="1:17" s="38" customFormat="1" x14ac:dyDescent="0.2">
      <c r="A6070" s="248" t="s">
        <v>8866</v>
      </c>
      <c r="B6070" s="248" t="s">
        <v>8867</v>
      </c>
      <c r="C6070" s="248" t="s">
        <v>58</v>
      </c>
      <c r="D6070" s="248" t="s">
        <v>8849</v>
      </c>
      <c r="E6070" s="248" t="s">
        <v>829</v>
      </c>
      <c r="F6070" s="248" t="s">
        <v>312</v>
      </c>
      <c r="G6070" s="614">
        <v>44121700</v>
      </c>
      <c r="H6070" s="248" t="s">
        <v>9039</v>
      </c>
      <c r="I6070" s="248">
        <v>10</v>
      </c>
      <c r="J6070" s="248" t="s">
        <v>3754</v>
      </c>
      <c r="K6070" s="64">
        <v>400000</v>
      </c>
      <c r="L6070" s="248">
        <v>1</v>
      </c>
      <c r="M6070" s="248" t="s">
        <v>805</v>
      </c>
      <c r="N6070" s="248" t="s">
        <v>8864</v>
      </c>
      <c r="O6070" s="248" t="s">
        <v>2700</v>
      </c>
      <c r="P6070" s="248" t="s">
        <v>2635</v>
      </c>
      <c r="Q6070" s="248" t="s">
        <v>464</v>
      </c>
    </row>
    <row r="6071" spans="1:17" s="38" customFormat="1" x14ac:dyDescent="0.2">
      <c r="A6071" s="248" t="s">
        <v>8866</v>
      </c>
      <c r="B6071" s="248" t="s">
        <v>8867</v>
      </c>
      <c r="C6071" s="248" t="s">
        <v>58</v>
      </c>
      <c r="D6071" s="248" t="s">
        <v>8849</v>
      </c>
      <c r="E6071" s="248" t="s">
        <v>829</v>
      </c>
      <c r="F6071" s="248" t="s">
        <v>312</v>
      </c>
      <c r="G6071" s="614">
        <v>44121700</v>
      </c>
      <c r="H6071" s="248" t="s">
        <v>9040</v>
      </c>
      <c r="I6071" s="248">
        <v>10</v>
      </c>
      <c r="J6071" s="248" t="s">
        <v>3754</v>
      </c>
      <c r="K6071" s="64">
        <v>400000</v>
      </c>
      <c r="L6071" s="248">
        <v>1</v>
      </c>
      <c r="M6071" s="248" t="s">
        <v>805</v>
      </c>
      <c r="N6071" s="248" t="s">
        <v>8864</v>
      </c>
      <c r="O6071" s="248" t="s">
        <v>2700</v>
      </c>
      <c r="P6071" s="248" t="s">
        <v>2635</v>
      </c>
      <c r="Q6071" s="248" t="s">
        <v>464</v>
      </c>
    </row>
    <row r="6072" spans="1:17" s="38" customFormat="1" x14ac:dyDescent="0.2">
      <c r="A6072" s="248" t="s">
        <v>8847</v>
      </c>
      <c r="B6072" s="248" t="s">
        <v>8848</v>
      </c>
      <c r="C6072" s="248" t="s">
        <v>58</v>
      </c>
      <c r="D6072" s="248" t="s">
        <v>8849</v>
      </c>
      <c r="E6072" s="248" t="s">
        <v>829</v>
      </c>
      <c r="F6072" s="248" t="s">
        <v>312</v>
      </c>
      <c r="G6072" s="614">
        <v>44121700</v>
      </c>
      <c r="H6072" s="248" t="s">
        <v>9041</v>
      </c>
      <c r="I6072" s="248">
        <v>16</v>
      </c>
      <c r="J6072" s="248" t="s">
        <v>3754</v>
      </c>
      <c r="K6072" s="64">
        <v>2499000</v>
      </c>
      <c r="L6072" s="248">
        <v>1</v>
      </c>
      <c r="M6072" s="248" t="s">
        <v>805</v>
      </c>
      <c r="N6072" s="248" t="s">
        <v>8864</v>
      </c>
      <c r="O6072" s="248" t="s">
        <v>2700</v>
      </c>
      <c r="P6072" s="248" t="s">
        <v>2635</v>
      </c>
      <c r="Q6072" s="248" t="s">
        <v>464</v>
      </c>
    </row>
    <row r="6073" spans="1:17" s="38" customFormat="1" x14ac:dyDescent="0.2">
      <c r="A6073" s="248" t="s">
        <v>8847</v>
      </c>
      <c r="B6073" s="248" t="s">
        <v>8848</v>
      </c>
      <c r="C6073" s="248" t="s">
        <v>58</v>
      </c>
      <c r="D6073" s="248" t="s">
        <v>8849</v>
      </c>
      <c r="E6073" s="248" t="s">
        <v>829</v>
      </c>
      <c r="F6073" s="248" t="s">
        <v>312</v>
      </c>
      <c r="G6073" s="614">
        <v>44121700</v>
      </c>
      <c r="H6073" s="248" t="s">
        <v>9042</v>
      </c>
      <c r="I6073" s="248">
        <v>16</v>
      </c>
      <c r="J6073" s="248" t="s">
        <v>3754</v>
      </c>
      <c r="K6073" s="64">
        <v>477750</v>
      </c>
      <c r="L6073" s="248">
        <v>1</v>
      </c>
      <c r="M6073" s="248" t="s">
        <v>805</v>
      </c>
      <c r="N6073" s="248" t="s">
        <v>8864</v>
      </c>
      <c r="O6073" s="248" t="s">
        <v>2700</v>
      </c>
      <c r="P6073" s="248" t="s">
        <v>2635</v>
      </c>
      <c r="Q6073" s="248" t="s">
        <v>464</v>
      </c>
    </row>
    <row r="6074" spans="1:17" s="38" customFormat="1" x14ac:dyDescent="0.2">
      <c r="A6074" s="248" t="s">
        <v>8847</v>
      </c>
      <c r="B6074" s="248" t="s">
        <v>8848</v>
      </c>
      <c r="C6074" s="248" t="s">
        <v>58</v>
      </c>
      <c r="D6074" s="248" t="s">
        <v>8849</v>
      </c>
      <c r="E6074" s="248" t="s">
        <v>829</v>
      </c>
      <c r="F6074" s="248" t="s">
        <v>312</v>
      </c>
      <c r="G6074" s="614">
        <v>44121700</v>
      </c>
      <c r="H6074" s="248" t="s">
        <v>9043</v>
      </c>
      <c r="I6074" s="248">
        <v>16</v>
      </c>
      <c r="J6074" s="248" t="s">
        <v>3754</v>
      </c>
      <c r="K6074" s="64">
        <v>1000718</v>
      </c>
      <c r="L6074" s="248">
        <v>1</v>
      </c>
      <c r="M6074" s="248" t="s">
        <v>805</v>
      </c>
      <c r="N6074" s="248" t="s">
        <v>8864</v>
      </c>
      <c r="O6074" s="248" t="s">
        <v>2700</v>
      </c>
      <c r="P6074" s="248" t="s">
        <v>2635</v>
      </c>
      <c r="Q6074" s="248" t="s">
        <v>464</v>
      </c>
    </row>
    <row r="6075" spans="1:17" s="38" customFormat="1" x14ac:dyDescent="0.2">
      <c r="A6075" s="248" t="s">
        <v>8874</v>
      </c>
      <c r="B6075" s="248" t="s">
        <v>8875</v>
      </c>
      <c r="C6075" s="248" t="s">
        <v>58</v>
      </c>
      <c r="D6075" s="248" t="s">
        <v>8849</v>
      </c>
      <c r="E6075" s="248" t="s">
        <v>829</v>
      </c>
      <c r="F6075" s="248" t="s">
        <v>312</v>
      </c>
      <c r="G6075" s="614">
        <v>44121700</v>
      </c>
      <c r="H6075" s="248" t="s">
        <v>9044</v>
      </c>
      <c r="I6075" s="248">
        <v>16</v>
      </c>
      <c r="J6075" s="248" t="s">
        <v>3754</v>
      </c>
      <c r="K6075" s="64">
        <v>840001.5</v>
      </c>
      <c r="L6075" s="248">
        <v>1</v>
      </c>
      <c r="M6075" s="248" t="s">
        <v>805</v>
      </c>
      <c r="N6075" s="248" t="s">
        <v>8864</v>
      </c>
      <c r="O6075" s="248" t="s">
        <v>2700</v>
      </c>
      <c r="P6075" s="248" t="s">
        <v>2635</v>
      </c>
      <c r="Q6075" s="248" t="s">
        <v>464</v>
      </c>
    </row>
    <row r="6076" spans="1:17" s="38" customFormat="1" x14ac:dyDescent="0.2">
      <c r="A6076" s="248" t="s">
        <v>8874</v>
      </c>
      <c r="B6076" s="248" t="s">
        <v>8875</v>
      </c>
      <c r="C6076" s="248" t="s">
        <v>58</v>
      </c>
      <c r="D6076" s="248" t="s">
        <v>8849</v>
      </c>
      <c r="E6076" s="248" t="s">
        <v>829</v>
      </c>
      <c r="F6076" s="248" t="s">
        <v>312</v>
      </c>
      <c r="G6076" s="614">
        <v>44121700</v>
      </c>
      <c r="H6076" s="248" t="s">
        <v>9045</v>
      </c>
      <c r="I6076" s="248">
        <v>16</v>
      </c>
      <c r="J6076" s="248" t="s">
        <v>3754</v>
      </c>
      <c r="K6076" s="64">
        <v>396668</v>
      </c>
      <c r="L6076" s="248">
        <v>1</v>
      </c>
      <c r="M6076" s="248" t="s">
        <v>805</v>
      </c>
      <c r="N6076" s="248" t="s">
        <v>8864</v>
      </c>
      <c r="O6076" s="248" t="s">
        <v>2700</v>
      </c>
      <c r="P6076" s="248" t="s">
        <v>2635</v>
      </c>
      <c r="Q6076" s="248" t="s">
        <v>464</v>
      </c>
    </row>
    <row r="6077" spans="1:17" s="38" customFormat="1" x14ac:dyDescent="0.2">
      <c r="A6077" s="248" t="s">
        <v>8874</v>
      </c>
      <c r="B6077" s="248" t="s">
        <v>8875</v>
      </c>
      <c r="C6077" s="248" t="s">
        <v>58</v>
      </c>
      <c r="D6077" s="248" t="s">
        <v>8849</v>
      </c>
      <c r="E6077" s="248" t="s">
        <v>829</v>
      </c>
      <c r="F6077" s="248" t="s">
        <v>312</v>
      </c>
      <c r="G6077" s="614">
        <v>44121700</v>
      </c>
      <c r="H6077" s="248" t="s">
        <v>9046</v>
      </c>
      <c r="I6077" s="248">
        <v>16</v>
      </c>
      <c r="J6077" s="248" t="s">
        <v>3754</v>
      </c>
      <c r="K6077" s="64">
        <v>104000</v>
      </c>
      <c r="L6077" s="248">
        <v>1</v>
      </c>
      <c r="M6077" s="248" t="s">
        <v>805</v>
      </c>
      <c r="N6077" s="248" t="s">
        <v>8864</v>
      </c>
      <c r="O6077" s="248" t="s">
        <v>2700</v>
      </c>
      <c r="P6077" s="248" t="s">
        <v>2635</v>
      </c>
      <c r="Q6077" s="248" t="s">
        <v>464</v>
      </c>
    </row>
    <row r="6078" spans="1:17" s="38" customFormat="1" x14ac:dyDescent="0.2">
      <c r="A6078" s="248" t="s">
        <v>8940</v>
      </c>
      <c r="B6078" s="248" t="s">
        <v>8941</v>
      </c>
      <c r="C6078" s="248" t="s">
        <v>58</v>
      </c>
      <c r="D6078" s="248" t="s">
        <v>8849</v>
      </c>
      <c r="E6078" s="248" t="s">
        <v>829</v>
      </c>
      <c r="F6078" s="248" t="s">
        <v>312</v>
      </c>
      <c r="G6078" s="614">
        <v>44121700</v>
      </c>
      <c r="H6078" s="248" t="s">
        <v>9047</v>
      </c>
      <c r="I6078" s="248">
        <v>16</v>
      </c>
      <c r="J6078" s="248" t="s">
        <v>3754</v>
      </c>
      <c r="K6078" s="64">
        <v>3000000</v>
      </c>
      <c r="L6078" s="248">
        <v>1</v>
      </c>
      <c r="M6078" s="248" t="s">
        <v>805</v>
      </c>
      <c r="N6078" s="248" t="s">
        <v>8864</v>
      </c>
      <c r="O6078" s="248" t="s">
        <v>2635</v>
      </c>
      <c r="P6078" s="248" t="s">
        <v>2635</v>
      </c>
      <c r="Q6078" s="248" t="s">
        <v>464</v>
      </c>
    </row>
    <row r="6079" spans="1:17" s="38" customFormat="1" x14ac:dyDescent="0.2">
      <c r="A6079" s="248" t="s">
        <v>8874</v>
      </c>
      <c r="B6079" s="248" t="s">
        <v>8875</v>
      </c>
      <c r="C6079" s="248" t="s">
        <v>58</v>
      </c>
      <c r="D6079" s="248" t="s">
        <v>8849</v>
      </c>
      <c r="E6079" s="248" t="s">
        <v>829</v>
      </c>
      <c r="F6079" s="248" t="s">
        <v>312</v>
      </c>
      <c r="G6079" s="614">
        <v>44121708</v>
      </c>
      <c r="H6079" s="248" t="s">
        <v>9048</v>
      </c>
      <c r="I6079" s="248">
        <v>16</v>
      </c>
      <c r="J6079" s="248" t="s">
        <v>3754</v>
      </c>
      <c r="K6079" s="64">
        <v>3249000</v>
      </c>
      <c r="L6079" s="248">
        <v>1</v>
      </c>
      <c r="M6079" s="248" t="s">
        <v>805</v>
      </c>
      <c r="N6079" s="248" t="s">
        <v>8864</v>
      </c>
      <c r="O6079" s="248" t="s">
        <v>2700</v>
      </c>
      <c r="P6079" s="248" t="s">
        <v>2635</v>
      </c>
      <c r="Q6079" s="248" t="s">
        <v>464</v>
      </c>
    </row>
    <row r="6080" spans="1:17" s="38" customFormat="1" x14ac:dyDescent="0.2">
      <c r="A6080" s="248" t="s">
        <v>9007</v>
      </c>
      <c r="B6080" s="248" t="s">
        <v>9008</v>
      </c>
      <c r="C6080" s="248" t="s">
        <v>58</v>
      </c>
      <c r="D6080" s="248" t="s">
        <v>8849</v>
      </c>
      <c r="E6080" s="248" t="s">
        <v>776</v>
      </c>
      <c r="F6080" s="248" t="s">
        <v>1018</v>
      </c>
      <c r="G6080" s="614">
        <v>44122000</v>
      </c>
      <c r="H6080" s="248" t="s">
        <v>9049</v>
      </c>
      <c r="I6080" s="248">
        <v>10</v>
      </c>
      <c r="J6080" s="248" t="s">
        <v>3754</v>
      </c>
      <c r="K6080" s="64">
        <v>43000000</v>
      </c>
      <c r="L6080" s="248">
        <v>1</v>
      </c>
      <c r="M6080" s="248" t="s">
        <v>805</v>
      </c>
      <c r="N6080" s="248" t="s">
        <v>8864</v>
      </c>
      <c r="O6080" s="248" t="s">
        <v>2700</v>
      </c>
      <c r="P6080" s="248" t="s">
        <v>2635</v>
      </c>
      <c r="Q6080" s="248" t="s">
        <v>464</v>
      </c>
    </row>
    <row r="6081" spans="1:17" s="38" customFormat="1" x14ac:dyDescent="0.2">
      <c r="A6081" s="248" t="s">
        <v>8866</v>
      </c>
      <c r="B6081" s="248" t="s">
        <v>8867</v>
      </c>
      <c r="C6081" s="248" t="s">
        <v>58</v>
      </c>
      <c r="D6081" s="248" t="s">
        <v>8849</v>
      </c>
      <c r="E6081" s="248" t="s">
        <v>776</v>
      </c>
      <c r="F6081" s="248" t="s">
        <v>1018</v>
      </c>
      <c r="G6081" s="614">
        <v>44122000</v>
      </c>
      <c r="H6081" s="248" t="s">
        <v>9050</v>
      </c>
      <c r="I6081" s="248">
        <v>10</v>
      </c>
      <c r="J6081" s="248" t="s">
        <v>3754</v>
      </c>
      <c r="K6081" s="64">
        <v>10000000</v>
      </c>
      <c r="L6081" s="248">
        <v>1</v>
      </c>
      <c r="M6081" s="248" t="s">
        <v>805</v>
      </c>
      <c r="N6081" s="248" t="s">
        <v>8864</v>
      </c>
      <c r="O6081" s="248" t="s">
        <v>2518</v>
      </c>
      <c r="P6081" s="248" t="s">
        <v>2700</v>
      </c>
      <c r="Q6081" s="248" t="s">
        <v>464</v>
      </c>
    </row>
    <row r="6082" spans="1:17" s="38" customFormat="1" x14ac:dyDescent="0.2">
      <c r="A6082" s="248" t="s">
        <v>8847</v>
      </c>
      <c r="B6082" s="248" t="s">
        <v>8848</v>
      </c>
      <c r="C6082" s="248" t="s">
        <v>58</v>
      </c>
      <c r="D6082" s="248" t="s">
        <v>8849</v>
      </c>
      <c r="E6082" s="248" t="s">
        <v>776</v>
      </c>
      <c r="F6082" s="248" t="s">
        <v>1018</v>
      </c>
      <c r="G6082" s="614">
        <v>44122000</v>
      </c>
      <c r="H6082" s="248" t="s">
        <v>9051</v>
      </c>
      <c r="I6082" s="248">
        <v>16</v>
      </c>
      <c r="J6082" s="248" t="s">
        <v>3754</v>
      </c>
      <c r="K6082" s="64">
        <v>7539087.5</v>
      </c>
      <c r="L6082" s="248">
        <v>1</v>
      </c>
      <c r="M6082" s="248" t="s">
        <v>805</v>
      </c>
      <c r="N6082" s="248" t="s">
        <v>8864</v>
      </c>
      <c r="O6082" s="248" t="s">
        <v>2700</v>
      </c>
      <c r="P6082" s="248" t="s">
        <v>2635</v>
      </c>
      <c r="Q6082" s="248" t="s">
        <v>464</v>
      </c>
    </row>
    <row r="6083" spans="1:17" s="38" customFormat="1" x14ac:dyDescent="0.2">
      <c r="A6083" s="248" t="s">
        <v>8866</v>
      </c>
      <c r="B6083" s="248" t="s">
        <v>8867</v>
      </c>
      <c r="C6083" s="248" t="s">
        <v>58</v>
      </c>
      <c r="D6083" s="248" t="s">
        <v>8849</v>
      </c>
      <c r="E6083" s="248" t="s">
        <v>760</v>
      </c>
      <c r="F6083" s="248" t="s">
        <v>4913</v>
      </c>
      <c r="G6083" s="614">
        <v>45121516</v>
      </c>
      <c r="H6083" s="248" t="s">
        <v>9052</v>
      </c>
      <c r="I6083" s="248">
        <v>10</v>
      </c>
      <c r="J6083" s="248" t="s">
        <v>3754</v>
      </c>
      <c r="K6083" s="64">
        <v>32000000</v>
      </c>
      <c r="L6083" s="248">
        <v>1</v>
      </c>
      <c r="M6083" s="248" t="s">
        <v>805</v>
      </c>
      <c r="N6083" s="248" t="s">
        <v>9022</v>
      </c>
      <c r="O6083" s="248" t="s">
        <v>2518</v>
      </c>
      <c r="P6083" s="248" t="s">
        <v>2700</v>
      </c>
      <c r="Q6083" s="248" t="s">
        <v>464</v>
      </c>
    </row>
    <row r="6084" spans="1:17" s="38" customFormat="1" x14ac:dyDescent="0.2">
      <c r="A6084" s="248" t="s">
        <v>8847</v>
      </c>
      <c r="B6084" s="248" t="s">
        <v>8848</v>
      </c>
      <c r="C6084" s="248" t="s">
        <v>58</v>
      </c>
      <c r="D6084" s="248" t="s">
        <v>8849</v>
      </c>
      <c r="E6084" s="248" t="s">
        <v>834</v>
      </c>
      <c r="F6084" s="248" t="s">
        <v>316</v>
      </c>
      <c r="G6084" s="614">
        <v>46171500</v>
      </c>
      <c r="H6084" s="248" t="s">
        <v>9053</v>
      </c>
      <c r="I6084" s="248">
        <v>16</v>
      </c>
      <c r="J6084" s="248" t="s">
        <v>3754</v>
      </c>
      <c r="K6084" s="64">
        <v>1000000</v>
      </c>
      <c r="L6084" s="248">
        <v>1</v>
      </c>
      <c r="M6084" s="248" t="s">
        <v>805</v>
      </c>
      <c r="N6084" s="248" t="s">
        <v>8859</v>
      </c>
      <c r="O6084" s="248" t="s">
        <v>2518</v>
      </c>
      <c r="P6084" s="248" t="s">
        <v>2700</v>
      </c>
      <c r="Q6084" s="248" t="s">
        <v>464</v>
      </c>
    </row>
    <row r="6085" spans="1:17" s="38" customFormat="1" x14ac:dyDescent="0.2">
      <c r="A6085" s="248" t="s">
        <v>8847</v>
      </c>
      <c r="B6085" s="248" t="s">
        <v>8848</v>
      </c>
      <c r="C6085" s="248" t="s">
        <v>58</v>
      </c>
      <c r="D6085" s="248" t="s">
        <v>8849</v>
      </c>
      <c r="E6085" s="248" t="s">
        <v>829</v>
      </c>
      <c r="F6085" s="248" t="s">
        <v>312</v>
      </c>
      <c r="G6085" s="614">
        <v>46181500</v>
      </c>
      <c r="H6085" s="248" t="s">
        <v>9054</v>
      </c>
      <c r="I6085" s="248">
        <v>10</v>
      </c>
      <c r="J6085" s="248" t="s">
        <v>3754</v>
      </c>
      <c r="K6085" s="64">
        <v>333620</v>
      </c>
      <c r="L6085" s="248">
        <v>1</v>
      </c>
      <c r="M6085" s="248" t="s">
        <v>805</v>
      </c>
      <c r="N6085" s="248" t="s">
        <v>8980</v>
      </c>
      <c r="O6085" s="248" t="s">
        <v>2518</v>
      </c>
      <c r="P6085" s="248" t="s">
        <v>2700</v>
      </c>
      <c r="Q6085" s="248" t="s">
        <v>683</v>
      </c>
    </row>
    <row r="6086" spans="1:17" s="38" customFormat="1" x14ac:dyDescent="0.2">
      <c r="A6086" s="248" t="s">
        <v>8866</v>
      </c>
      <c r="B6086" s="248" t="s">
        <v>8867</v>
      </c>
      <c r="C6086" s="248" t="s">
        <v>58</v>
      </c>
      <c r="D6086" s="248" t="s">
        <v>8849</v>
      </c>
      <c r="E6086" s="248" t="s">
        <v>1101</v>
      </c>
      <c r="F6086" s="248" t="s">
        <v>8853</v>
      </c>
      <c r="G6086" s="614">
        <v>46181604</v>
      </c>
      <c r="H6086" s="248" t="s">
        <v>9055</v>
      </c>
      <c r="I6086" s="248">
        <v>10</v>
      </c>
      <c r="J6086" s="248" t="s">
        <v>3754</v>
      </c>
      <c r="K6086" s="64">
        <v>1300000</v>
      </c>
      <c r="L6086" s="248">
        <v>1</v>
      </c>
      <c r="M6086" s="248" t="s">
        <v>805</v>
      </c>
      <c r="N6086" s="248" t="s">
        <v>8980</v>
      </c>
      <c r="O6086" s="248" t="s">
        <v>2700</v>
      </c>
      <c r="P6086" s="248" t="s">
        <v>2635</v>
      </c>
      <c r="Q6086" s="248" t="s">
        <v>464</v>
      </c>
    </row>
    <row r="6087" spans="1:17" s="38" customFormat="1" x14ac:dyDescent="0.2">
      <c r="A6087" s="248" t="s">
        <v>8866</v>
      </c>
      <c r="B6087" s="248" t="s">
        <v>8867</v>
      </c>
      <c r="C6087" s="248" t="s">
        <v>58</v>
      </c>
      <c r="D6087" s="248" t="s">
        <v>8849</v>
      </c>
      <c r="E6087" s="248" t="s">
        <v>1101</v>
      </c>
      <c r="F6087" s="248" t="s">
        <v>8853</v>
      </c>
      <c r="G6087" s="614">
        <v>46182000</v>
      </c>
      <c r="H6087" s="248" t="s">
        <v>9056</v>
      </c>
      <c r="I6087" s="248">
        <v>10</v>
      </c>
      <c r="J6087" s="248" t="s">
        <v>3754</v>
      </c>
      <c r="K6087" s="64">
        <v>500000</v>
      </c>
      <c r="L6087" s="248">
        <v>1</v>
      </c>
      <c r="M6087" s="248" t="s">
        <v>805</v>
      </c>
      <c r="N6087" s="248" t="s">
        <v>8980</v>
      </c>
      <c r="O6087" s="248" t="s">
        <v>2518</v>
      </c>
      <c r="P6087" s="248" t="s">
        <v>2700</v>
      </c>
      <c r="Q6087" s="248" t="s">
        <v>464</v>
      </c>
    </row>
    <row r="6088" spans="1:17" s="38" customFormat="1" x14ac:dyDescent="0.2">
      <c r="A6088" s="248" t="s">
        <v>8866</v>
      </c>
      <c r="B6088" s="248" t="s">
        <v>8867</v>
      </c>
      <c r="C6088" s="248" t="s">
        <v>58</v>
      </c>
      <c r="D6088" s="248" t="s">
        <v>8849</v>
      </c>
      <c r="E6088" s="248" t="s">
        <v>812</v>
      </c>
      <c r="F6088" s="248" t="s">
        <v>262</v>
      </c>
      <c r="G6088" s="614">
        <v>46182005</v>
      </c>
      <c r="H6088" s="248" t="s">
        <v>9057</v>
      </c>
      <c r="I6088" s="248">
        <v>10</v>
      </c>
      <c r="J6088" s="248" t="s">
        <v>3754</v>
      </c>
      <c r="K6088" s="64">
        <v>900000</v>
      </c>
      <c r="L6088" s="248">
        <v>1</v>
      </c>
      <c r="M6088" s="248" t="s">
        <v>805</v>
      </c>
      <c r="N6088" s="248" t="s">
        <v>8980</v>
      </c>
      <c r="O6088" s="248" t="s">
        <v>2700</v>
      </c>
      <c r="P6088" s="248" t="s">
        <v>2635</v>
      </c>
      <c r="Q6088" s="248" t="s">
        <v>464</v>
      </c>
    </row>
    <row r="6089" spans="1:17" s="38" customFormat="1" x14ac:dyDescent="0.2">
      <c r="A6089" s="248" t="s">
        <v>8847</v>
      </c>
      <c r="B6089" s="248" t="s">
        <v>8848</v>
      </c>
      <c r="C6089" s="248" t="s">
        <v>58</v>
      </c>
      <c r="D6089" s="248" t="s">
        <v>8849</v>
      </c>
      <c r="E6089" s="248" t="s">
        <v>803</v>
      </c>
      <c r="F6089" s="248" t="s">
        <v>240</v>
      </c>
      <c r="G6089" s="614">
        <v>46191500</v>
      </c>
      <c r="H6089" s="248" t="s">
        <v>9058</v>
      </c>
      <c r="I6089" s="248">
        <v>10</v>
      </c>
      <c r="J6089" s="248" t="s">
        <v>3754</v>
      </c>
      <c r="K6089" s="64">
        <v>12000000</v>
      </c>
      <c r="L6089" s="248">
        <v>1</v>
      </c>
      <c r="M6089" s="248" t="s">
        <v>765</v>
      </c>
      <c r="N6089" s="248" t="s">
        <v>9059</v>
      </c>
      <c r="O6089" s="248" t="s">
        <v>2529</v>
      </c>
      <c r="P6089" s="248" t="s">
        <v>2518</v>
      </c>
      <c r="Q6089" s="248" t="s">
        <v>464</v>
      </c>
    </row>
    <row r="6090" spans="1:17" s="38" customFormat="1" x14ac:dyDescent="0.2">
      <c r="A6090" s="248" t="s">
        <v>8861</v>
      </c>
      <c r="B6090" s="248" t="s">
        <v>8862</v>
      </c>
      <c r="C6090" s="248" t="s">
        <v>58</v>
      </c>
      <c r="D6090" s="248" t="s">
        <v>8849</v>
      </c>
      <c r="E6090" s="248" t="s">
        <v>803</v>
      </c>
      <c r="F6090" s="248" t="s">
        <v>240</v>
      </c>
      <c r="G6090" s="614">
        <v>46191500</v>
      </c>
      <c r="H6090" s="248" t="s">
        <v>9060</v>
      </c>
      <c r="I6090" s="248">
        <v>10</v>
      </c>
      <c r="J6090" s="248" t="s">
        <v>3754</v>
      </c>
      <c r="K6090" s="64">
        <v>20000000</v>
      </c>
      <c r="L6090" s="248">
        <v>1</v>
      </c>
      <c r="M6090" s="248" t="s">
        <v>765</v>
      </c>
      <c r="N6090" s="248" t="s">
        <v>1612</v>
      </c>
      <c r="O6090" s="248" t="s">
        <v>2529</v>
      </c>
      <c r="P6090" s="248" t="s">
        <v>2518</v>
      </c>
      <c r="Q6090" s="248" t="s">
        <v>464</v>
      </c>
    </row>
    <row r="6091" spans="1:17" s="38" customFormat="1" x14ac:dyDescent="0.2">
      <c r="A6091" s="248" t="s">
        <v>8874</v>
      </c>
      <c r="B6091" s="248" t="s">
        <v>8875</v>
      </c>
      <c r="C6091" s="248" t="s">
        <v>58</v>
      </c>
      <c r="D6091" s="248" t="s">
        <v>8849</v>
      </c>
      <c r="E6091" s="248" t="s">
        <v>880</v>
      </c>
      <c r="F6091" s="248" t="s">
        <v>374</v>
      </c>
      <c r="G6091" s="614">
        <v>46191500</v>
      </c>
      <c r="H6091" s="248" t="s">
        <v>9061</v>
      </c>
      <c r="I6091" s="248">
        <v>16</v>
      </c>
      <c r="J6091" s="248" t="s">
        <v>3754</v>
      </c>
      <c r="K6091" s="64">
        <v>1021000</v>
      </c>
      <c r="L6091" s="248">
        <v>1</v>
      </c>
      <c r="M6091" s="248" t="s">
        <v>765</v>
      </c>
      <c r="N6091" s="248" t="s">
        <v>9059</v>
      </c>
      <c r="O6091" s="248" t="s">
        <v>2529</v>
      </c>
      <c r="P6091" s="248" t="s">
        <v>2518</v>
      </c>
      <c r="Q6091" s="248" t="s">
        <v>464</v>
      </c>
    </row>
    <row r="6092" spans="1:17" s="38" customFormat="1" x14ac:dyDescent="0.2">
      <c r="A6092" s="248" t="s">
        <v>9062</v>
      </c>
      <c r="B6092" s="248" t="s">
        <v>3641</v>
      </c>
      <c r="C6092" s="248" t="s">
        <v>58</v>
      </c>
      <c r="D6092" s="248" t="s">
        <v>8849</v>
      </c>
      <c r="E6092" s="248" t="s">
        <v>880</v>
      </c>
      <c r="F6092" s="248" t="s">
        <v>374</v>
      </c>
      <c r="G6092" s="614">
        <v>46191500</v>
      </c>
      <c r="H6092" s="248" t="s">
        <v>9063</v>
      </c>
      <c r="I6092" s="248">
        <v>16</v>
      </c>
      <c r="J6092" s="248" t="s">
        <v>3754</v>
      </c>
      <c r="K6092" s="64">
        <v>250000</v>
      </c>
      <c r="L6092" s="248">
        <v>1</v>
      </c>
      <c r="M6092" s="248" t="s">
        <v>765</v>
      </c>
      <c r="N6092" s="248" t="s">
        <v>9059</v>
      </c>
      <c r="O6092" s="248" t="s">
        <v>2529</v>
      </c>
      <c r="P6092" s="248" t="s">
        <v>2518</v>
      </c>
      <c r="Q6092" s="248" t="s">
        <v>464</v>
      </c>
    </row>
    <row r="6093" spans="1:17" s="38" customFormat="1" x14ac:dyDescent="0.2">
      <c r="A6093" s="248" t="s">
        <v>8940</v>
      </c>
      <c r="B6093" s="248" t="s">
        <v>8941</v>
      </c>
      <c r="C6093" s="248" t="s">
        <v>58</v>
      </c>
      <c r="D6093" s="248" t="s">
        <v>8849</v>
      </c>
      <c r="E6093" s="248" t="s">
        <v>880</v>
      </c>
      <c r="F6093" s="248" t="s">
        <v>374</v>
      </c>
      <c r="G6093" s="614">
        <v>46191500</v>
      </c>
      <c r="H6093" s="248" t="s">
        <v>9064</v>
      </c>
      <c r="I6093" s="248">
        <v>16</v>
      </c>
      <c r="J6093" s="248" t="s">
        <v>3754</v>
      </c>
      <c r="K6093" s="64">
        <v>620000</v>
      </c>
      <c r="L6093" s="248">
        <v>1</v>
      </c>
      <c r="M6093" s="248" t="s">
        <v>765</v>
      </c>
      <c r="N6093" s="248" t="s">
        <v>9059</v>
      </c>
      <c r="O6093" s="248" t="s">
        <v>2529</v>
      </c>
      <c r="P6093" s="248" t="s">
        <v>2518</v>
      </c>
      <c r="Q6093" s="248" t="s">
        <v>464</v>
      </c>
    </row>
    <row r="6094" spans="1:17" s="38" customFormat="1" x14ac:dyDescent="0.2">
      <c r="A6094" s="248" t="s">
        <v>8866</v>
      </c>
      <c r="B6094" s="248" t="s">
        <v>8867</v>
      </c>
      <c r="C6094" s="248" t="s">
        <v>58</v>
      </c>
      <c r="D6094" s="248" t="s">
        <v>8849</v>
      </c>
      <c r="E6094" s="248" t="s">
        <v>1065</v>
      </c>
      <c r="F6094" s="248" t="s">
        <v>1066</v>
      </c>
      <c r="G6094" s="614">
        <v>47121602</v>
      </c>
      <c r="H6094" s="248" t="s">
        <v>9065</v>
      </c>
      <c r="I6094" s="248">
        <v>10</v>
      </c>
      <c r="J6094" s="248" t="s">
        <v>3754</v>
      </c>
      <c r="K6094" s="64">
        <v>1200000</v>
      </c>
      <c r="L6094" s="248">
        <v>1</v>
      </c>
      <c r="M6094" s="248" t="s">
        <v>805</v>
      </c>
      <c r="N6094" s="248" t="s">
        <v>8859</v>
      </c>
      <c r="O6094" s="248" t="s">
        <v>2518</v>
      </c>
      <c r="P6094" s="248" t="s">
        <v>2700</v>
      </c>
      <c r="Q6094" s="248" t="s">
        <v>464</v>
      </c>
    </row>
    <row r="6095" spans="1:17" s="38" customFormat="1" x14ac:dyDescent="0.2">
      <c r="A6095" s="248" t="s">
        <v>8847</v>
      </c>
      <c r="B6095" s="248" t="s">
        <v>8848</v>
      </c>
      <c r="C6095" s="248" t="s">
        <v>58</v>
      </c>
      <c r="D6095" s="248" t="s">
        <v>8849</v>
      </c>
      <c r="E6095" s="248" t="s">
        <v>812</v>
      </c>
      <c r="F6095" s="248" t="s">
        <v>262</v>
      </c>
      <c r="G6095" s="614">
        <v>47121700</v>
      </c>
      <c r="H6095" s="248" t="s">
        <v>9066</v>
      </c>
      <c r="I6095" s="248">
        <v>10</v>
      </c>
      <c r="J6095" s="248" t="s">
        <v>3754</v>
      </c>
      <c r="K6095" s="64">
        <v>1737015</v>
      </c>
      <c r="L6095" s="248">
        <v>1</v>
      </c>
      <c r="M6095" s="248" t="s">
        <v>805</v>
      </c>
      <c r="N6095" s="248" t="s">
        <v>8851</v>
      </c>
      <c r="O6095" s="248" t="s">
        <v>2518</v>
      </c>
      <c r="P6095" s="248" t="s">
        <v>2700</v>
      </c>
      <c r="Q6095" s="248" t="s">
        <v>683</v>
      </c>
    </row>
    <row r="6096" spans="1:17" s="38" customFormat="1" x14ac:dyDescent="0.2">
      <c r="A6096" s="248" t="s">
        <v>8847</v>
      </c>
      <c r="B6096" s="248" t="s">
        <v>8848</v>
      </c>
      <c r="C6096" s="248" t="s">
        <v>58</v>
      </c>
      <c r="D6096" s="248" t="s">
        <v>8849</v>
      </c>
      <c r="E6096" s="248" t="s">
        <v>812</v>
      </c>
      <c r="F6096" s="248" t="s">
        <v>262</v>
      </c>
      <c r="G6096" s="614">
        <v>47121700</v>
      </c>
      <c r="H6096" s="248" t="s">
        <v>9067</v>
      </c>
      <c r="I6096" s="248">
        <v>10</v>
      </c>
      <c r="J6096" s="248" t="s">
        <v>3754</v>
      </c>
      <c r="K6096" s="64">
        <v>3536218</v>
      </c>
      <c r="L6096" s="248">
        <v>1</v>
      </c>
      <c r="M6096" s="248" t="s">
        <v>805</v>
      </c>
      <c r="N6096" s="248" t="s">
        <v>8851</v>
      </c>
      <c r="O6096" s="248" t="s">
        <v>2518</v>
      </c>
      <c r="P6096" s="248" t="s">
        <v>2700</v>
      </c>
      <c r="Q6096" s="248" t="s">
        <v>683</v>
      </c>
    </row>
    <row r="6097" spans="1:17" s="38" customFormat="1" x14ac:dyDescent="0.2">
      <c r="A6097" s="248" t="s">
        <v>8866</v>
      </c>
      <c r="B6097" s="248" t="s">
        <v>8867</v>
      </c>
      <c r="C6097" s="248" t="s">
        <v>58</v>
      </c>
      <c r="D6097" s="248" t="s">
        <v>8849</v>
      </c>
      <c r="E6097" s="248" t="s">
        <v>812</v>
      </c>
      <c r="F6097" s="248" t="s">
        <v>262</v>
      </c>
      <c r="G6097" s="614">
        <v>47121700</v>
      </c>
      <c r="H6097" s="248" t="s">
        <v>9068</v>
      </c>
      <c r="I6097" s="248">
        <v>10</v>
      </c>
      <c r="J6097" s="248" t="s">
        <v>3754</v>
      </c>
      <c r="K6097" s="64">
        <v>600000</v>
      </c>
      <c r="L6097" s="248">
        <v>1</v>
      </c>
      <c r="M6097" s="248" t="s">
        <v>805</v>
      </c>
      <c r="N6097" s="248" t="s">
        <v>8851</v>
      </c>
      <c r="O6097" s="248" t="s">
        <v>2518</v>
      </c>
      <c r="P6097" s="248" t="s">
        <v>2700</v>
      </c>
      <c r="Q6097" s="248" t="s">
        <v>683</v>
      </c>
    </row>
    <row r="6098" spans="1:17" s="38" customFormat="1" x14ac:dyDescent="0.2">
      <c r="A6098" s="248" t="s">
        <v>8847</v>
      </c>
      <c r="B6098" s="248" t="s">
        <v>8848</v>
      </c>
      <c r="C6098" s="248" t="s">
        <v>58</v>
      </c>
      <c r="D6098" s="248" t="s">
        <v>8849</v>
      </c>
      <c r="E6098" s="248" t="s">
        <v>812</v>
      </c>
      <c r="F6098" s="248" t="s">
        <v>262</v>
      </c>
      <c r="G6098" s="614">
        <v>47121800</v>
      </c>
      <c r="H6098" s="248" t="s">
        <v>9069</v>
      </c>
      <c r="I6098" s="248">
        <v>10</v>
      </c>
      <c r="J6098" s="248" t="s">
        <v>3754</v>
      </c>
      <c r="K6098" s="64">
        <v>944230</v>
      </c>
      <c r="L6098" s="248">
        <v>1</v>
      </c>
      <c r="M6098" s="248" t="s">
        <v>805</v>
      </c>
      <c r="N6098" s="248" t="s">
        <v>8851</v>
      </c>
      <c r="O6098" s="248" t="s">
        <v>2518</v>
      </c>
      <c r="P6098" s="248" t="s">
        <v>2700</v>
      </c>
      <c r="Q6098" s="248" t="s">
        <v>683</v>
      </c>
    </row>
    <row r="6099" spans="1:17" s="38" customFormat="1" x14ac:dyDescent="0.2">
      <c r="A6099" s="248" t="s">
        <v>8866</v>
      </c>
      <c r="B6099" s="248" t="s">
        <v>8867</v>
      </c>
      <c r="C6099" s="248" t="s">
        <v>58</v>
      </c>
      <c r="D6099" s="248" t="s">
        <v>8849</v>
      </c>
      <c r="E6099" s="248" t="s">
        <v>812</v>
      </c>
      <c r="F6099" s="248" t="s">
        <v>262</v>
      </c>
      <c r="G6099" s="614">
        <v>47121800</v>
      </c>
      <c r="H6099" s="248" t="s">
        <v>9070</v>
      </c>
      <c r="I6099" s="248">
        <v>10</v>
      </c>
      <c r="J6099" s="248" t="s">
        <v>3754</v>
      </c>
      <c r="K6099" s="64">
        <v>350000</v>
      </c>
      <c r="L6099" s="248">
        <v>1</v>
      </c>
      <c r="M6099" s="248" t="s">
        <v>805</v>
      </c>
      <c r="N6099" s="248" t="s">
        <v>8851</v>
      </c>
      <c r="O6099" s="248" t="s">
        <v>2518</v>
      </c>
      <c r="P6099" s="248" t="s">
        <v>2700</v>
      </c>
      <c r="Q6099" s="248" t="s">
        <v>683</v>
      </c>
    </row>
    <row r="6100" spans="1:17" s="38" customFormat="1" x14ac:dyDescent="0.2">
      <c r="A6100" s="248" t="s">
        <v>8847</v>
      </c>
      <c r="B6100" s="248" t="s">
        <v>8848</v>
      </c>
      <c r="C6100" s="248" t="s">
        <v>58</v>
      </c>
      <c r="D6100" s="248" t="s">
        <v>8849</v>
      </c>
      <c r="E6100" s="248" t="s">
        <v>829</v>
      </c>
      <c r="F6100" s="248" t="s">
        <v>312</v>
      </c>
      <c r="G6100" s="614">
        <v>47131600</v>
      </c>
      <c r="H6100" s="248" t="s">
        <v>9071</v>
      </c>
      <c r="I6100" s="248">
        <v>10</v>
      </c>
      <c r="J6100" s="248" t="s">
        <v>3754</v>
      </c>
      <c r="K6100" s="64">
        <v>1045723</v>
      </c>
      <c r="L6100" s="248">
        <v>1</v>
      </c>
      <c r="M6100" s="248" t="s">
        <v>805</v>
      </c>
      <c r="N6100" s="248" t="s">
        <v>8851</v>
      </c>
      <c r="O6100" s="248" t="s">
        <v>2518</v>
      </c>
      <c r="P6100" s="248" t="s">
        <v>2700</v>
      </c>
      <c r="Q6100" s="248" t="s">
        <v>683</v>
      </c>
    </row>
    <row r="6101" spans="1:17" s="38" customFormat="1" x14ac:dyDescent="0.2">
      <c r="A6101" s="248" t="s">
        <v>8847</v>
      </c>
      <c r="B6101" s="248" t="s">
        <v>8848</v>
      </c>
      <c r="C6101" s="248" t="s">
        <v>58</v>
      </c>
      <c r="D6101" s="248" t="s">
        <v>8849</v>
      </c>
      <c r="E6101" s="248" t="s">
        <v>829</v>
      </c>
      <c r="F6101" s="248" t="s">
        <v>312</v>
      </c>
      <c r="G6101" s="614">
        <v>47131600</v>
      </c>
      <c r="H6101" s="248" t="s">
        <v>9072</v>
      </c>
      <c r="I6101" s="248">
        <v>10</v>
      </c>
      <c r="J6101" s="248" t="s">
        <v>3754</v>
      </c>
      <c r="K6101" s="64">
        <v>1887144</v>
      </c>
      <c r="L6101" s="248">
        <v>1</v>
      </c>
      <c r="M6101" s="248" t="s">
        <v>805</v>
      </c>
      <c r="N6101" s="248" t="s">
        <v>8851</v>
      </c>
      <c r="O6101" s="248" t="s">
        <v>2518</v>
      </c>
      <c r="P6101" s="248" t="s">
        <v>2700</v>
      </c>
      <c r="Q6101" s="248" t="s">
        <v>683</v>
      </c>
    </row>
    <row r="6102" spans="1:17" s="38" customFormat="1" x14ac:dyDescent="0.2">
      <c r="A6102" s="248" t="s">
        <v>8847</v>
      </c>
      <c r="B6102" s="248" t="s">
        <v>8848</v>
      </c>
      <c r="C6102" s="248" t="s">
        <v>58</v>
      </c>
      <c r="D6102" s="248" t="s">
        <v>8849</v>
      </c>
      <c r="E6102" s="248" t="s">
        <v>829</v>
      </c>
      <c r="F6102" s="248" t="s">
        <v>312</v>
      </c>
      <c r="G6102" s="614">
        <v>47131600</v>
      </c>
      <c r="H6102" s="248" t="s">
        <v>9073</v>
      </c>
      <c r="I6102" s="248">
        <v>10</v>
      </c>
      <c r="J6102" s="248" t="s">
        <v>3754</v>
      </c>
      <c r="K6102" s="64">
        <v>1867068</v>
      </c>
      <c r="L6102" s="248">
        <v>1</v>
      </c>
      <c r="M6102" s="248" t="s">
        <v>805</v>
      </c>
      <c r="N6102" s="248" t="s">
        <v>8851</v>
      </c>
      <c r="O6102" s="248" t="s">
        <v>2518</v>
      </c>
      <c r="P6102" s="248" t="s">
        <v>2700</v>
      </c>
      <c r="Q6102" s="248" t="s">
        <v>683</v>
      </c>
    </row>
    <row r="6103" spans="1:17" s="38" customFormat="1" x14ac:dyDescent="0.2">
      <c r="A6103" s="248" t="s">
        <v>8847</v>
      </c>
      <c r="B6103" s="248" t="s">
        <v>8848</v>
      </c>
      <c r="C6103" s="248" t="s">
        <v>58</v>
      </c>
      <c r="D6103" s="248" t="s">
        <v>8849</v>
      </c>
      <c r="E6103" s="248" t="s">
        <v>829</v>
      </c>
      <c r="F6103" s="248" t="s">
        <v>312</v>
      </c>
      <c r="G6103" s="614">
        <v>47131600</v>
      </c>
      <c r="H6103" s="248" t="s">
        <v>9074</v>
      </c>
      <c r="I6103" s="248">
        <v>10</v>
      </c>
      <c r="J6103" s="248" t="s">
        <v>3754</v>
      </c>
      <c r="K6103" s="64">
        <v>236810</v>
      </c>
      <c r="L6103" s="248">
        <v>1</v>
      </c>
      <c r="M6103" s="248" t="s">
        <v>805</v>
      </c>
      <c r="N6103" s="248" t="s">
        <v>8851</v>
      </c>
      <c r="O6103" s="248" t="s">
        <v>2518</v>
      </c>
      <c r="P6103" s="248" t="s">
        <v>2700</v>
      </c>
      <c r="Q6103" s="248" t="s">
        <v>683</v>
      </c>
    </row>
    <row r="6104" spans="1:17" s="38" customFormat="1" x14ac:dyDescent="0.2">
      <c r="A6104" s="248" t="s">
        <v>8847</v>
      </c>
      <c r="B6104" s="248" t="s">
        <v>8848</v>
      </c>
      <c r="C6104" s="248" t="s">
        <v>58</v>
      </c>
      <c r="D6104" s="248" t="s">
        <v>8849</v>
      </c>
      <c r="E6104" s="248" t="s">
        <v>829</v>
      </c>
      <c r="F6104" s="248" t="s">
        <v>312</v>
      </c>
      <c r="G6104" s="614">
        <v>47131600</v>
      </c>
      <c r="H6104" s="248" t="s">
        <v>9075</v>
      </c>
      <c r="I6104" s="248">
        <v>10</v>
      </c>
      <c r="J6104" s="248" t="s">
        <v>3754</v>
      </c>
      <c r="K6104" s="64">
        <v>107933</v>
      </c>
      <c r="L6104" s="248">
        <v>1</v>
      </c>
      <c r="M6104" s="248" t="s">
        <v>805</v>
      </c>
      <c r="N6104" s="248" t="s">
        <v>8851</v>
      </c>
      <c r="O6104" s="248" t="s">
        <v>2518</v>
      </c>
      <c r="P6104" s="248" t="s">
        <v>2700</v>
      </c>
      <c r="Q6104" s="248" t="s">
        <v>683</v>
      </c>
    </row>
    <row r="6105" spans="1:17" s="38" customFormat="1" x14ac:dyDescent="0.2">
      <c r="A6105" s="248" t="s">
        <v>8847</v>
      </c>
      <c r="B6105" s="248" t="s">
        <v>8848</v>
      </c>
      <c r="C6105" s="248" t="s">
        <v>58</v>
      </c>
      <c r="D6105" s="248" t="s">
        <v>8849</v>
      </c>
      <c r="E6105" s="248" t="s">
        <v>829</v>
      </c>
      <c r="F6105" s="248" t="s">
        <v>312</v>
      </c>
      <c r="G6105" s="614">
        <v>47131600</v>
      </c>
      <c r="H6105" s="248" t="s">
        <v>9076</v>
      </c>
      <c r="I6105" s="248">
        <v>10</v>
      </c>
      <c r="J6105" s="248" t="s">
        <v>3754</v>
      </c>
      <c r="K6105" s="64">
        <v>187634</v>
      </c>
      <c r="L6105" s="248">
        <v>1</v>
      </c>
      <c r="M6105" s="248" t="s">
        <v>805</v>
      </c>
      <c r="N6105" s="248" t="s">
        <v>8851</v>
      </c>
      <c r="O6105" s="248" t="s">
        <v>2518</v>
      </c>
      <c r="P6105" s="248" t="s">
        <v>2700</v>
      </c>
      <c r="Q6105" s="248" t="s">
        <v>683</v>
      </c>
    </row>
    <row r="6106" spans="1:17" s="38" customFormat="1" x14ac:dyDescent="0.2">
      <c r="A6106" s="248" t="s">
        <v>8866</v>
      </c>
      <c r="B6106" s="248" t="s">
        <v>8867</v>
      </c>
      <c r="C6106" s="248" t="s">
        <v>58</v>
      </c>
      <c r="D6106" s="248" t="s">
        <v>8849</v>
      </c>
      <c r="E6106" s="248" t="s">
        <v>829</v>
      </c>
      <c r="F6106" s="248" t="s">
        <v>312</v>
      </c>
      <c r="G6106" s="614">
        <v>47131600</v>
      </c>
      <c r="H6106" s="248" t="s">
        <v>9077</v>
      </c>
      <c r="I6106" s="248">
        <v>10</v>
      </c>
      <c r="J6106" s="248" t="s">
        <v>3754</v>
      </c>
      <c r="K6106" s="64">
        <v>300000</v>
      </c>
      <c r="L6106" s="248">
        <v>1</v>
      </c>
      <c r="M6106" s="248" t="s">
        <v>805</v>
      </c>
      <c r="N6106" s="248" t="s">
        <v>8851</v>
      </c>
      <c r="O6106" s="248" t="s">
        <v>2518</v>
      </c>
      <c r="P6106" s="248" t="s">
        <v>2700</v>
      </c>
      <c r="Q6106" s="248" t="s">
        <v>683</v>
      </c>
    </row>
    <row r="6107" spans="1:17" s="38" customFormat="1" x14ac:dyDescent="0.2">
      <c r="A6107" s="248" t="s">
        <v>8866</v>
      </c>
      <c r="B6107" s="248" t="s">
        <v>8867</v>
      </c>
      <c r="C6107" s="248" t="s">
        <v>58</v>
      </c>
      <c r="D6107" s="248" t="s">
        <v>8849</v>
      </c>
      <c r="E6107" s="248" t="s">
        <v>829</v>
      </c>
      <c r="F6107" s="248" t="s">
        <v>312</v>
      </c>
      <c r="G6107" s="614">
        <v>47131600</v>
      </c>
      <c r="H6107" s="248" t="s">
        <v>9078</v>
      </c>
      <c r="I6107" s="248">
        <v>10</v>
      </c>
      <c r="J6107" s="248" t="s">
        <v>3754</v>
      </c>
      <c r="K6107" s="64">
        <v>300000</v>
      </c>
      <c r="L6107" s="248">
        <v>1</v>
      </c>
      <c r="M6107" s="248" t="s">
        <v>805</v>
      </c>
      <c r="N6107" s="248" t="s">
        <v>8851</v>
      </c>
      <c r="O6107" s="248" t="s">
        <v>2518</v>
      </c>
      <c r="P6107" s="248" t="s">
        <v>2700</v>
      </c>
      <c r="Q6107" s="248" t="s">
        <v>683</v>
      </c>
    </row>
    <row r="6108" spans="1:17" s="38" customFormat="1" x14ac:dyDescent="0.2">
      <c r="A6108" s="248" t="s">
        <v>8847</v>
      </c>
      <c r="B6108" s="248" t="s">
        <v>8848</v>
      </c>
      <c r="C6108" s="248" t="s">
        <v>58</v>
      </c>
      <c r="D6108" s="248" t="s">
        <v>8849</v>
      </c>
      <c r="E6108" s="248" t="s">
        <v>803</v>
      </c>
      <c r="F6108" s="248" t="s">
        <v>240</v>
      </c>
      <c r="G6108" s="614">
        <v>47131800</v>
      </c>
      <c r="H6108" s="248" t="s">
        <v>9079</v>
      </c>
      <c r="I6108" s="248">
        <v>10</v>
      </c>
      <c r="J6108" s="248" t="s">
        <v>3754</v>
      </c>
      <c r="K6108" s="64">
        <v>9737210</v>
      </c>
      <c r="L6108" s="248">
        <v>1</v>
      </c>
      <c r="M6108" s="248" t="s">
        <v>805</v>
      </c>
      <c r="N6108" s="248" t="s">
        <v>8851</v>
      </c>
      <c r="O6108" s="248" t="s">
        <v>2518</v>
      </c>
      <c r="P6108" s="248" t="s">
        <v>2700</v>
      </c>
      <c r="Q6108" s="248" t="s">
        <v>683</v>
      </c>
    </row>
    <row r="6109" spans="1:17" s="38" customFormat="1" x14ac:dyDescent="0.2">
      <c r="A6109" s="248" t="s">
        <v>8847</v>
      </c>
      <c r="B6109" s="248" t="s">
        <v>8848</v>
      </c>
      <c r="C6109" s="248" t="s">
        <v>58</v>
      </c>
      <c r="D6109" s="248" t="s">
        <v>8849</v>
      </c>
      <c r="E6109" s="248" t="s">
        <v>803</v>
      </c>
      <c r="F6109" s="248" t="s">
        <v>240</v>
      </c>
      <c r="G6109" s="614">
        <v>47131800</v>
      </c>
      <c r="H6109" s="248" t="s">
        <v>9080</v>
      </c>
      <c r="I6109" s="248">
        <v>10</v>
      </c>
      <c r="J6109" s="248" t="s">
        <v>3754</v>
      </c>
      <c r="K6109" s="64">
        <v>3555930</v>
      </c>
      <c r="L6109" s="248">
        <v>1</v>
      </c>
      <c r="M6109" s="248" t="s">
        <v>805</v>
      </c>
      <c r="N6109" s="248" t="s">
        <v>8851</v>
      </c>
      <c r="O6109" s="248" t="s">
        <v>2518</v>
      </c>
      <c r="P6109" s="248" t="s">
        <v>2700</v>
      </c>
      <c r="Q6109" s="248" t="s">
        <v>683</v>
      </c>
    </row>
    <row r="6110" spans="1:17" s="38" customFormat="1" x14ac:dyDescent="0.2">
      <c r="A6110" s="248" t="s">
        <v>8847</v>
      </c>
      <c r="B6110" s="248" t="s">
        <v>8848</v>
      </c>
      <c r="C6110" s="248" t="s">
        <v>58</v>
      </c>
      <c r="D6110" s="248" t="s">
        <v>8849</v>
      </c>
      <c r="E6110" s="248" t="s">
        <v>803</v>
      </c>
      <c r="F6110" s="248" t="s">
        <v>240</v>
      </c>
      <c r="G6110" s="614">
        <v>47131800</v>
      </c>
      <c r="H6110" s="248" t="s">
        <v>9081</v>
      </c>
      <c r="I6110" s="248">
        <v>10</v>
      </c>
      <c r="J6110" s="248" t="s">
        <v>3754</v>
      </c>
      <c r="K6110" s="64">
        <v>259490</v>
      </c>
      <c r="L6110" s="248">
        <v>1</v>
      </c>
      <c r="M6110" s="248" t="s">
        <v>805</v>
      </c>
      <c r="N6110" s="248" t="s">
        <v>8851</v>
      </c>
      <c r="O6110" s="248" t="s">
        <v>2518</v>
      </c>
      <c r="P6110" s="248" t="s">
        <v>2700</v>
      </c>
      <c r="Q6110" s="248" t="s">
        <v>683</v>
      </c>
    </row>
    <row r="6111" spans="1:17" s="38" customFormat="1" x14ac:dyDescent="0.2">
      <c r="A6111" s="248" t="s">
        <v>8847</v>
      </c>
      <c r="B6111" s="248" t="s">
        <v>8848</v>
      </c>
      <c r="C6111" s="248" t="s">
        <v>58</v>
      </c>
      <c r="D6111" s="248" t="s">
        <v>8849</v>
      </c>
      <c r="E6111" s="248" t="s">
        <v>803</v>
      </c>
      <c r="F6111" s="248" t="s">
        <v>240</v>
      </c>
      <c r="G6111" s="614">
        <v>47131800</v>
      </c>
      <c r="H6111" s="248" t="s">
        <v>9082</v>
      </c>
      <c r="I6111" s="248">
        <v>10</v>
      </c>
      <c r="J6111" s="248" t="s">
        <v>3754</v>
      </c>
      <c r="K6111" s="64">
        <v>1335950</v>
      </c>
      <c r="L6111" s="248">
        <v>1</v>
      </c>
      <c r="M6111" s="248" t="s">
        <v>805</v>
      </c>
      <c r="N6111" s="248" t="s">
        <v>8851</v>
      </c>
      <c r="O6111" s="248" t="s">
        <v>2518</v>
      </c>
      <c r="P6111" s="248" t="s">
        <v>2700</v>
      </c>
      <c r="Q6111" s="248" t="s">
        <v>683</v>
      </c>
    </row>
    <row r="6112" spans="1:17" s="38" customFormat="1" x14ac:dyDescent="0.2">
      <c r="A6112" s="248" t="s">
        <v>8847</v>
      </c>
      <c r="B6112" s="248" t="s">
        <v>8848</v>
      </c>
      <c r="C6112" s="248" t="s">
        <v>58</v>
      </c>
      <c r="D6112" s="248" t="s">
        <v>8849</v>
      </c>
      <c r="E6112" s="248" t="s">
        <v>803</v>
      </c>
      <c r="F6112" s="248" t="s">
        <v>240</v>
      </c>
      <c r="G6112" s="614">
        <v>47131800</v>
      </c>
      <c r="H6112" s="248" t="s">
        <v>9083</v>
      </c>
      <c r="I6112" s="248">
        <v>10</v>
      </c>
      <c r="J6112" s="248" t="s">
        <v>3754</v>
      </c>
      <c r="K6112" s="64">
        <v>1718143</v>
      </c>
      <c r="L6112" s="248">
        <v>1</v>
      </c>
      <c r="M6112" s="248" t="s">
        <v>805</v>
      </c>
      <c r="N6112" s="248" t="s">
        <v>8851</v>
      </c>
      <c r="O6112" s="248" t="s">
        <v>2518</v>
      </c>
      <c r="P6112" s="248" t="s">
        <v>2700</v>
      </c>
      <c r="Q6112" s="248" t="s">
        <v>683</v>
      </c>
    </row>
    <row r="6113" spans="1:17" s="38" customFormat="1" x14ac:dyDescent="0.2">
      <c r="A6113" s="248" t="s">
        <v>8847</v>
      </c>
      <c r="B6113" s="248" t="s">
        <v>8848</v>
      </c>
      <c r="C6113" s="248" t="s">
        <v>58</v>
      </c>
      <c r="D6113" s="248" t="s">
        <v>8849</v>
      </c>
      <c r="E6113" s="248" t="s">
        <v>803</v>
      </c>
      <c r="F6113" s="248" t="s">
        <v>240</v>
      </c>
      <c r="G6113" s="614">
        <v>47131800</v>
      </c>
      <c r="H6113" s="248" t="s">
        <v>9084</v>
      </c>
      <c r="I6113" s="248">
        <v>10</v>
      </c>
      <c r="J6113" s="248" t="s">
        <v>3754</v>
      </c>
      <c r="K6113" s="64">
        <v>833840</v>
      </c>
      <c r="L6113" s="248">
        <v>1</v>
      </c>
      <c r="M6113" s="248" t="s">
        <v>805</v>
      </c>
      <c r="N6113" s="248" t="s">
        <v>8851</v>
      </c>
      <c r="O6113" s="248" t="s">
        <v>2518</v>
      </c>
      <c r="P6113" s="248" t="s">
        <v>2700</v>
      </c>
      <c r="Q6113" s="248" t="s">
        <v>683</v>
      </c>
    </row>
    <row r="6114" spans="1:17" s="38" customFormat="1" x14ac:dyDescent="0.2">
      <c r="A6114" s="248" t="s">
        <v>8847</v>
      </c>
      <c r="B6114" s="248" t="s">
        <v>8848</v>
      </c>
      <c r="C6114" s="248" t="s">
        <v>58</v>
      </c>
      <c r="D6114" s="248" t="s">
        <v>8849</v>
      </c>
      <c r="E6114" s="248" t="s">
        <v>803</v>
      </c>
      <c r="F6114" s="248" t="s">
        <v>240</v>
      </c>
      <c r="G6114" s="614">
        <v>47131800</v>
      </c>
      <c r="H6114" s="248" t="s">
        <v>9085</v>
      </c>
      <c r="I6114" s="248">
        <v>10</v>
      </c>
      <c r="J6114" s="248" t="s">
        <v>3754</v>
      </c>
      <c r="K6114" s="64">
        <v>6280677</v>
      </c>
      <c r="L6114" s="248">
        <v>1</v>
      </c>
      <c r="M6114" s="248" t="s">
        <v>805</v>
      </c>
      <c r="N6114" s="248" t="s">
        <v>8851</v>
      </c>
      <c r="O6114" s="248" t="s">
        <v>2518</v>
      </c>
      <c r="P6114" s="248" t="s">
        <v>2700</v>
      </c>
      <c r="Q6114" s="248" t="s">
        <v>683</v>
      </c>
    </row>
    <row r="6115" spans="1:17" s="38" customFormat="1" x14ac:dyDescent="0.2">
      <c r="A6115" s="248" t="s">
        <v>8861</v>
      </c>
      <c r="B6115" s="248" t="s">
        <v>8862</v>
      </c>
      <c r="C6115" s="248" t="s">
        <v>58</v>
      </c>
      <c r="D6115" s="248" t="s">
        <v>8849</v>
      </c>
      <c r="E6115" s="248" t="s">
        <v>803</v>
      </c>
      <c r="F6115" s="248" t="s">
        <v>240</v>
      </c>
      <c r="G6115" s="614">
        <v>47131800</v>
      </c>
      <c r="H6115" s="248" t="s">
        <v>9086</v>
      </c>
      <c r="I6115" s="248">
        <v>10</v>
      </c>
      <c r="J6115" s="248" t="s">
        <v>3754</v>
      </c>
      <c r="K6115" s="64">
        <v>20000000</v>
      </c>
      <c r="L6115" s="248">
        <v>1</v>
      </c>
      <c r="M6115" s="248" t="s">
        <v>805</v>
      </c>
      <c r="N6115" s="248" t="s">
        <v>8851</v>
      </c>
      <c r="O6115" s="248" t="s">
        <v>2518</v>
      </c>
      <c r="P6115" s="248" t="s">
        <v>2700</v>
      </c>
      <c r="Q6115" s="248" t="s">
        <v>683</v>
      </c>
    </row>
    <row r="6116" spans="1:17" s="38" customFormat="1" x14ac:dyDescent="0.2">
      <c r="A6116" s="248" t="s">
        <v>8861</v>
      </c>
      <c r="B6116" s="248" t="s">
        <v>8862</v>
      </c>
      <c r="C6116" s="248" t="s">
        <v>58</v>
      </c>
      <c r="D6116" s="248" t="s">
        <v>8849</v>
      </c>
      <c r="E6116" s="248" t="s">
        <v>803</v>
      </c>
      <c r="F6116" s="248" t="s">
        <v>240</v>
      </c>
      <c r="G6116" s="614">
        <v>47131800</v>
      </c>
      <c r="H6116" s="248" t="s">
        <v>9087</v>
      </c>
      <c r="I6116" s="248">
        <v>10</v>
      </c>
      <c r="J6116" s="248" t="s">
        <v>3754</v>
      </c>
      <c r="K6116" s="64">
        <v>20000000</v>
      </c>
      <c r="L6116" s="248">
        <v>1</v>
      </c>
      <c r="M6116" s="248" t="s">
        <v>805</v>
      </c>
      <c r="N6116" s="248" t="s">
        <v>8851</v>
      </c>
      <c r="O6116" s="248" t="s">
        <v>2518</v>
      </c>
      <c r="P6116" s="248" t="s">
        <v>2700</v>
      </c>
      <c r="Q6116" s="248" t="s">
        <v>683</v>
      </c>
    </row>
    <row r="6117" spans="1:17" s="38" customFormat="1" x14ac:dyDescent="0.2">
      <c r="A6117" s="248" t="s">
        <v>8866</v>
      </c>
      <c r="B6117" s="248" t="s">
        <v>8867</v>
      </c>
      <c r="C6117" s="248" t="s">
        <v>58</v>
      </c>
      <c r="D6117" s="248" t="s">
        <v>8849</v>
      </c>
      <c r="E6117" s="248" t="s">
        <v>812</v>
      </c>
      <c r="F6117" s="248" t="s">
        <v>262</v>
      </c>
      <c r="G6117" s="614">
        <v>49121503</v>
      </c>
      <c r="H6117" s="248" t="s">
        <v>9088</v>
      </c>
      <c r="I6117" s="248">
        <v>10</v>
      </c>
      <c r="J6117" s="248" t="s">
        <v>3754</v>
      </c>
      <c r="K6117" s="64">
        <v>5500000</v>
      </c>
      <c r="L6117" s="248">
        <v>1</v>
      </c>
      <c r="M6117" s="248" t="s">
        <v>805</v>
      </c>
      <c r="N6117" s="248" t="s">
        <v>8955</v>
      </c>
      <c r="O6117" s="248" t="s">
        <v>2518</v>
      </c>
      <c r="P6117" s="248" t="s">
        <v>2700</v>
      </c>
      <c r="Q6117" s="248" t="s">
        <v>464</v>
      </c>
    </row>
    <row r="6118" spans="1:17" s="38" customFormat="1" x14ac:dyDescent="0.2">
      <c r="A6118" s="248" t="s">
        <v>8866</v>
      </c>
      <c r="B6118" s="248" t="s">
        <v>8867</v>
      </c>
      <c r="C6118" s="248" t="s">
        <v>58</v>
      </c>
      <c r="D6118" s="248" t="s">
        <v>8849</v>
      </c>
      <c r="E6118" s="248" t="s">
        <v>812</v>
      </c>
      <c r="F6118" s="248" t="s">
        <v>262</v>
      </c>
      <c r="G6118" s="614">
        <v>49121503</v>
      </c>
      <c r="H6118" s="248" t="s">
        <v>9089</v>
      </c>
      <c r="I6118" s="248">
        <v>10</v>
      </c>
      <c r="J6118" s="248" t="s">
        <v>3754</v>
      </c>
      <c r="K6118" s="64">
        <v>1200000</v>
      </c>
      <c r="L6118" s="248">
        <v>1</v>
      </c>
      <c r="M6118" s="248" t="s">
        <v>805</v>
      </c>
      <c r="N6118" s="248" t="s">
        <v>8955</v>
      </c>
      <c r="O6118" s="248" t="s">
        <v>2518</v>
      </c>
      <c r="P6118" s="248" t="s">
        <v>2700</v>
      </c>
      <c r="Q6118" s="248" t="s">
        <v>464</v>
      </c>
    </row>
    <row r="6119" spans="1:17" s="38" customFormat="1" x14ac:dyDescent="0.2">
      <c r="A6119" s="248" t="s">
        <v>8847</v>
      </c>
      <c r="B6119" s="248" t="s">
        <v>8848</v>
      </c>
      <c r="C6119" s="248" t="s">
        <v>58</v>
      </c>
      <c r="D6119" s="248" t="s">
        <v>8849</v>
      </c>
      <c r="E6119" s="248" t="s">
        <v>1551</v>
      </c>
      <c r="F6119" s="248" t="s">
        <v>1552</v>
      </c>
      <c r="G6119" s="614">
        <v>50111500</v>
      </c>
      <c r="H6119" s="248" t="s">
        <v>9090</v>
      </c>
      <c r="I6119" s="248">
        <v>10</v>
      </c>
      <c r="J6119" s="248" t="s">
        <v>3754</v>
      </c>
      <c r="K6119" s="64">
        <v>15755460</v>
      </c>
      <c r="L6119" s="248">
        <v>1</v>
      </c>
      <c r="M6119" s="248" t="s">
        <v>805</v>
      </c>
      <c r="N6119" s="248" t="s">
        <v>8851</v>
      </c>
      <c r="O6119" s="248" t="s">
        <v>2518</v>
      </c>
      <c r="P6119" s="248" t="s">
        <v>2700</v>
      </c>
      <c r="Q6119" s="248" t="s">
        <v>683</v>
      </c>
    </row>
    <row r="6120" spans="1:17" s="38" customFormat="1" x14ac:dyDescent="0.2">
      <c r="A6120" s="248" t="s">
        <v>8847</v>
      </c>
      <c r="B6120" s="248" t="s">
        <v>8848</v>
      </c>
      <c r="C6120" s="248" t="s">
        <v>58</v>
      </c>
      <c r="D6120" s="248" t="s">
        <v>8849</v>
      </c>
      <c r="E6120" s="248" t="s">
        <v>1551</v>
      </c>
      <c r="F6120" s="248" t="s">
        <v>1552</v>
      </c>
      <c r="G6120" s="614">
        <v>50111500</v>
      </c>
      <c r="H6120" s="248" t="s">
        <v>9091</v>
      </c>
      <c r="I6120" s="248">
        <v>10</v>
      </c>
      <c r="J6120" s="248" t="s">
        <v>3754</v>
      </c>
      <c r="K6120" s="64">
        <v>19077660</v>
      </c>
      <c r="L6120" s="248">
        <v>1</v>
      </c>
      <c r="M6120" s="248" t="s">
        <v>805</v>
      </c>
      <c r="N6120" s="248" t="s">
        <v>8851</v>
      </c>
      <c r="O6120" s="248" t="s">
        <v>2518</v>
      </c>
      <c r="P6120" s="248" t="s">
        <v>2700</v>
      </c>
      <c r="Q6120" s="248" t="s">
        <v>683</v>
      </c>
    </row>
    <row r="6121" spans="1:17" s="38" customFormat="1" x14ac:dyDescent="0.2">
      <c r="A6121" s="248" t="s">
        <v>8847</v>
      </c>
      <c r="B6121" s="248" t="s">
        <v>8848</v>
      </c>
      <c r="C6121" s="248" t="s">
        <v>58</v>
      </c>
      <c r="D6121" s="248" t="s">
        <v>8849</v>
      </c>
      <c r="E6121" s="248" t="s">
        <v>1551</v>
      </c>
      <c r="F6121" s="248" t="s">
        <v>1552</v>
      </c>
      <c r="G6121" s="614">
        <v>50111500</v>
      </c>
      <c r="H6121" s="248" t="s">
        <v>9092</v>
      </c>
      <c r="I6121" s="248">
        <v>10</v>
      </c>
      <c r="J6121" s="248" t="s">
        <v>3754</v>
      </c>
      <c r="K6121" s="64">
        <v>10163974</v>
      </c>
      <c r="L6121" s="248">
        <v>1</v>
      </c>
      <c r="M6121" s="248" t="s">
        <v>805</v>
      </c>
      <c r="N6121" s="248" t="s">
        <v>8851</v>
      </c>
      <c r="O6121" s="248" t="s">
        <v>2518</v>
      </c>
      <c r="P6121" s="248" t="s">
        <v>2700</v>
      </c>
      <c r="Q6121" s="248" t="s">
        <v>683</v>
      </c>
    </row>
    <row r="6122" spans="1:17" s="38" customFormat="1" x14ac:dyDescent="0.2">
      <c r="A6122" s="248" t="s">
        <v>8847</v>
      </c>
      <c r="B6122" s="248" t="s">
        <v>8848</v>
      </c>
      <c r="C6122" s="248" t="s">
        <v>58</v>
      </c>
      <c r="D6122" s="248" t="s">
        <v>8849</v>
      </c>
      <c r="E6122" s="248" t="s">
        <v>1551</v>
      </c>
      <c r="F6122" s="248" t="s">
        <v>1552</v>
      </c>
      <c r="G6122" s="614">
        <v>50112000</v>
      </c>
      <c r="H6122" s="248" t="s">
        <v>9093</v>
      </c>
      <c r="I6122" s="248">
        <v>10</v>
      </c>
      <c r="J6122" s="248" t="s">
        <v>3754</v>
      </c>
      <c r="K6122" s="64">
        <v>4199580</v>
      </c>
      <c r="L6122" s="248">
        <v>1</v>
      </c>
      <c r="M6122" s="248" t="s">
        <v>805</v>
      </c>
      <c r="N6122" s="248" t="s">
        <v>8851</v>
      </c>
      <c r="O6122" s="248" t="s">
        <v>2518</v>
      </c>
      <c r="P6122" s="248" t="s">
        <v>2700</v>
      </c>
      <c r="Q6122" s="248" t="s">
        <v>683</v>
      </c>
    </row>
    <row r="6123" spans="1:17" s="38" customFormat="1" x14ac:dyDescent="0.2">
      <c r="A6123" s="248" t="s">
        <v>8847</v>
      </c>
      <c r="B6123" s="248" t="s">
        <v>8848</v>
      </c>
      <c r="C6123" s="248" t="s">
        <v>58</v>
      </c>
      <c r="D6123" s="248" t="s">
        <v>8849</v>
      </c>
      <c r="E6123" s="248" t="s">
        <v>1551</v>
      </c>
      <c r="F6123" s="248" t="s">
        <v>1552</v>
      </c>
      <c r="G6123" s="614">
        <v>50112000</v>
      </c>
      <c r="H6123" s="248" t="s">
        <v>9094</v>
      </c>
      <c r="I6123" s="248">
        <v>10</v>
      </c>
      <c r="J6123" s="248" t="s">
        <v>3754</v>
      </c>
      <c r="K6123" s="64">
        <v>4978400</v>
      </c>
      <c r="L6123" s="248">
        <v>1</v>
      </c>
      <c r="M6123" s="248" t="s">
        <v>805</v>
      </c>
      <c r="N6123" s="248" t="s">
        <v>8851</v>
      </c>
      <c r="O6123" s="248" t="s">
        <v>2518</v>
      </c>
      <c r="P6123" s="248" t="s">
        <v>2700</v>
      </c>
      <c r="Q6123" s="248" t="s">
        <v>683</v>
      </c>
    </row>
    <row r="6124" spans="1:17" s="38" customFormat="1" x14ac:dyDescent="0.2">
      <c r="A6124" s="248" t="s">
        <v>8847</v>
      </c>
      <c r="B6124" s="248" t="s">
        <v>8848</v>
      </c>
      <c r="C6124" s="248" t="s">
        <v>58</v>
      </c>
      <c r="D6124" s="248" t="s">
        <v>8849</v>
      </c>
      <c r="E6124" s="248" t="s">
        <v>1551</v>
      </c>
      <c r="F6124" s="248" t="s">
        <v>1552</v>
      </c>
      <c r="G6124" s="614">
        <v>50112000</v>
      </c>
      <c r="H6124" s="248" t="s">
        <v>9095</v>
      </c>
      <c r="I6124" s="248">
        <v>10</v>
      </c>
      <c r="J6124" s="248" t="s">
        <v>3754</v>
      </c>
      <c r="K6124" s="64">
        <v>4551400</v>
      </c>
      <c r="L6124" s="248">
        <v>1</v>
      </c>
      <c r="M6124" s="248" t="s">
        <v>805</v>
      </c>
      <c r="N6124" s="248" t="s">
        <v>8851</v>
      </c>
      <c r="O6124" s="248" t="s">
        <v>2518</v>
      </c>
      <c r="P6124" s="248" t="s">
        <v>2700</v>
      </c>
      <c r="Q6124" s="248" t="s">
        <v>683</v>
      </c>
    </row>
    <row r="6125" spans="1:17" s="38" customFormat="1" x14ac:dyDescent="0.2">
      <c r="A6125" s="248" t="s">
        <v>8847</v>
      </c>
      <c r="B6125" s="248" t="s">
        <v>8848</v>
      </c>
      <c r="C6125" s="248" t="s">
        <v>58</v>
      </c>
      <c r="D6125" s="248" t="s">
        <v>8849</v>
      </c>
      <c r="E6125" s="248" t="s">
        <v>1551</v>
      </c>
      <c r="F6125" s="248" t="s">
        <v>1552</v>
      </c>
      <c r="G6125" s="614">
        <v>50112000</v>
      </c>
      <c r="H6125" s="248" t="s">
        <v>9096</v>
      </c>
      <c r="I6125" s="248">
        <v>10</v>
      </c>
      <c r="J6125" s="248" t="s">
        <v>3754</v>
      </c>
      <c r="K6125" s="64">
        <v>4036200</v>
      </c>
      <c r="L6125" s="248">
        <v>1</v>
      </c>
      <c r="M6125" s="248" t="s">
        <v>805</v>
      </c>
      <c r="N6125" s="248" t="s">
        <v>8851</v>
      </c>
      <c r="O6125" s="248" t="s">
        <v>2518</v>
      </c>
      <c r="P6125" s="248" t="s">
        <v>2700</v>
      </c>
      <c r="Q6125" s="248" t="s">
        <v>683</v>
      </c>
    </row>
    <row r="6126" spans="1:17" s="38" customFormat="1" x14ac:dyDescent="0.2">
      <c r="A6126" s="248" t="s">
        <v>8847</v>
      </c>
      <c r="B6126" s="248" t="s">
        <v>8848</v>
      </c>
      <c r="C6126" s="248" t="s">
        <v>58</v>
      </c>
      <c r="D6126" s="248" t="s">
        <v>8849</v>
      </c>
      <c r="E6126" s="248" t="s">
        <v>1551</v>
      </c>
      <c r="F6126" s="248" t="s">
        <v>1552</v>
      </c>
      <c r="G6126" s="614">
        <v>50121500</v>
      </c>
      <c r="H6126" s="248" t="s">
        <v>9097</v>
      </c>
      <c r="I6126" s="248">
        <v>10</v>
      </c>
      <c r="J6126" s="248" t="s">
        <v>3754</v>
      </c>
      <c r="K6126" s="64">
        <v>4245500</v>
      </c>
      <c r="L6126" s="248">
        <v>1</v>
      </c>
      <c r="M6126" s="248" t="s">
        <v>805</v>
      </c>
      <c r="N6126" s="248" t="s">
        <v>8851</v>
      </c>
      <c r="O6126" s="248" t="s">
        <v>2518</v>
      </c>
      <c r="P6126" s="248" t="s">
        <v>2700</v>
      </c>
      <c r="Q6126" s="248" t="s">
        <v>683</v>
      </c>
    </row>
    <row r="6127" spans="1:17" s="38" customFormat="1" x14ac:dyDescent="0.2">
      <c r="A6127" s="248" t="s">
        <v>8847</v>
      </c>
      <c r="B6127" s="248" t="s">
        <v>8848</v>
      </c>
      <c r="C6127" s="248" t="s">
        <v>58</v>
      </c>
      <c r="D6127" s="248" t="s">
        <v>8849</v>
      </c>
      <c r="E6127" s="248" t="s">
        <v>1551</v>
      </c>
      <c r="F6127" s="248" t="s">
        <v>1552</v>
      </c>
      <c r="G6127" s="614">
        <v>50121538</v>
      </c>
      <c r="H6127" s="248" t="s">
        <v>9098</v>
      </c>
      <c r="I6127" s="248">
        <v>10</v>
      </c>
      <c r="J6127" s="248" t="s">
        <v>3754</v>
      </c>
      <c r="K6127" s="64">
        <v>4432050</v>
      </c>
      <c r="L6127" s="248">
        <v>1</v>
      </c>
      <c r="M6127" s="248" t="s">
        <v>805</v>
      </c>
      <c r="N6127" s="248" t="s">
        <v>8851</v>
      </c>
      <c r="O6127" s="248" t="s">
        <v>2518</v>
      </c>
      <c r="P6127" s="248" t="s">
        <v>2700</v>
      </c>
      <c r="Q6127" s="248" t="s">
        <v>683</v>
      </c>
    </row>
    <row r="6128" spans="1:17" s="38" customFormat="1" x14ac:dyDescent="0.2">
      <c r="A6128" s="248" t="s">
        <v>8847</v>
      </c>
      <c r="B6128" s="248" t="s">
        <v>8848</v>
      </c>
      <c r="C6128" s="248" t="s">
        <v>58</v>
      </c>
      <c r="D6128" s="248" t="s">
        <v>8849</v>
      </c>
      <c r="E6128" s="248" t="s">
        <v>1555</v>
      </c>
      <c r="F6128" s="248" t="s">
        <v>1556</v>
      </c>
      <c r="G6128" s="614">
        <v>50131600</v>
      </c>
      <c r="H6128" s="248" t="s">
        <v>9099</v>
      </c>
      <c r="I6128" s="248">
        <v>10</v>
      </c>
      <c r="J6128" s="248" t="s">
        <v>3754</v>
      </c>
      <c r="K6128" s="64">
        <v>26492130</v>
      </c>
      <c r="L6128" s="248">
        <v>1</v>
      </c>
      <c r="M6128" s="248" t="s">
        <v>805</v>
      </c>
      <c r="N6128" s="248" t="s">
        <v>8851</v>
      </c>
      <c r="O6128" s="248" t="s">
        <v>2518</v>
      </c>
      <c r="P6128" s="248" t="s">
        <v>2700</v>
      </c>
      <c r="Q6128" s="248" t="s">
        <v>683</v>
      </c>
    </row>
    <row r="6129" spans="1:17" s="38" customFormat="1" x14ac:dyDescent="0.2">
      <c r="A6129" s="248" t="s">
        <v>8847</v>
      </c>
      <c r="B6129" s="248" t="s">
        <v>8848</v>
      </c>
      <c r="C6129" s="248" t="s">
        <v>58</v>
      </c>
      <c r="D6129" s="248" t="s">
        <v>8849</v>
      </c>
      <c r="E6129" s="248" t="s">
        <v>1555</v>
      </c>
      <c r="F6129" s="248" t="s">
        <v>1556</v>
      </c>
      <c r="G6129" s="614">
        <v>50131701</v>
      </c>
      <c r="H6129" s="248" t="s">
        <v>9100</v>
      </c>
      <c r="I6129" s="248">
        <v>10</v>
      </c>
      <c r="J6129" s="248" t="s">
        <v>3754</v>
      </c>
      <c r="K6129" s="64">
        <v>6492164</v>
      </c>
      <c r="L6129" s="248">
        <v>1</v>
      </c>
      <c r="M6129" s="248" t="s">
        <v>805</v>
      </c>
      <c r="N6129" s="248" t="s">
        <v>8851</v>
      </c>
      <c r="O6129" s="248" t="s">
        <v>2518</v>
      </c>
      <c r="P6129" s="248" t="s">
        <v>2700</v>
      </c>
      <c r="Q6129" s="248" t="s">
        <v>683</v>
      </c>
    </row>
    <row r="6130" spans="1:17" s="38" customFormat="1" x14ac:dyDescent="0.2">
      <c r="A6130" s="248" t="s">
        <v>8847</v>
      </c>
      <c r="B6130" s="248" t="s">
        <v>8848</v>
      </c>
      <c r="C6130" s="248" t="s">
        <v>58</v>
      </c>
      <c r="D6130" s="248" t="s">
        <v>8849</v>
      </c>
      <c r="E6130" s="248" t="s">
        <v>1555</v>
      </c>
      <c r="F6130" s="248" t="s">
        <v>1556</v>
      </c>
      <c r="G6130" s="614">
        <v>50131704</v>
      </c>
      <c r="H6130" s="248" t="s">
        <v>9101</v>
      </c>
      <c r="I6130" s="248">
        <v>10</v>
      </c>
      <c r="J6130" s="248" t="s">
        <v>3754</v>
      </c>
      <c r="K6130" s="64">
        <v>10284582</v>
      </c>
      <c r="L6130" s="248">
        <v>1</v>
      </c>
      <c r="M6130" s="248" t="s">
        <v>805</v>
      </c>
      <c r="N6130" s="248" t="s">
        <v>8851</v>
      </c>
      <c r="O6130" s="248" t="s">
        <v>2518</v>
      </c>
      <c r="P6130" s="248" t="s">
        <v>2700</v>
      </c>
      <c r="Q6130" s="248" t="s">
        <v>683</v>
      </c>
    </row>
    <row r="6131" spans="1:17" s="38" customFormat="1" x14ac:dyDescent="0.2">
      <c r="A6131" s="248" t="s">
        <v>8847</v>
      </c>
      <c r="B6131" s="248" t="s">
        <v>8848</v>
      </c>
      <c r="C6131" s="248" t="s">
        <v>58</v>
      </c>
      <c r="D6131" s="248" t="s">
        <v>8849</v>
      </c>
      <c r="E6131" s="248" t="s">
        <v>1555</v>
      </c>
      <c r="F6131" s="248" t="s">
        <v>1556</v>
      </c>
      <c r="G6131" s="614">
        <v>50131802</v>
      </c>
      <c r="H6131" s="248" t="s">
        <v>9102</v>
      </c>
      <c r="I6131" s="248">
        <v>10</v>
      </c>
      <c r="J6131" s="248" t="s">
        <v>3754</v>
      </c>
      <c r="K6131" s="64">
        <v>11731124</v>
      </c>
      <c r="L6131" s="248">
        <v>1</v>
      </c>
      <c r="M6131" s="248" t="s">
        <v>805</v>
      </c>
      <c r="N6131" s="248" t="s">
        <v>8851</v>
      </c>
      <c r="O6131" s="248" t="s">
        <v>2518</v>
      </c>
      <c r="P6131" s="248" t="s">
        <v>2700</v>
      </c>
      <c r="Q6131" s="248" t="s">
        <v>683</v>
      </c>
    </row>
    <row r="6132" spans="1:17" s="38" customFormat="1" x14ac:dyDescent="0.2">
      <c r="A6132" s="248" t="s">
        <v>8847</v>
      </c>
      <c r="B6132" s="248" t="s">
        <v>8848</v>
      </c>
      <c r="C6132" s="248" t="s">
        <v>58</v>
      </c>
      <c r="D6132" s="248" t="s">
        <v>8849</v>
      </c>
      <c r="E6132" s="248" t="s">
        <v>1551</v>
      </c>
      <c r="F6132" s="248" t="s">
        <v>1552</v>
      </c>
      <c r="G6132" s="614">
        <v>50151500</v>
      </c>
      <c r="H6132" s="248" t="s">
        <v>9103</v>
      </c>
      <c r="I6132" s="248">
        <v>10</v>
      </c>
      <c r="J6132" s="248" t="s">
        <v>3754</v>
      </c>
      <c r="K6132" s="64">
        <v>7063350</v>
      </c>
      <c r="L6132" s="248">
        <v>1</v>
      </c>
      <c r="M6132" s="248" t="s">
        <v>805</v>
      </c>
      <c r="N6132" s="248" t="s">
        <v>8851</v>
      </c>
      <c r="O6132" s="248" t="s">
        <v>2518</v>
      </c>
      <c r="P6132" s="248" t="s">
        <v>2700</v>
      </c>
      <c r="Q6132" s="248" t="s">
        <v>683</v>
      </c>
    </row>
    <row r="6133" spans="1:17" s="38" customFormat="1" x14ac:dyDescent="0.2">
      <c r="A6133" s="248" t="s">
        <v>8847</v>
      </c>
      <c r="B6133" s="248" t="s">
        <v>8848</v>
      </c>
      <c r="C6133" s="248" t="s">
        <v>58</v>
      </c>
      <c r="D6133" s="248" t="s">
        <v>8849</v>
      </c>
      <c r="E6133" s="248" t="s">
        <v>769</v>
      </c>
      <c r="F6133" s="248" t="s">
        <v>110</v>
      </c>
      <c r="G6133" s="614">
        <v>50161500</v>
      </c>
      <c r="H6133" s="248" t="s">
        <v>9104</v>
      </c>
      <c r="I6133" s="248">
        <v>10</v>
      </c>
      <c r="J6133" s="248" t="s">
        <v>3754</v>
      </c>
      <c r="K6133" s="64">
        <v>3860500</v>
      </c>
      <c r="L6133" s="248">
        <v>1</v>
      </c>
      <c r="M6133" s="248" t="s">
        <v>805</v>
      </c>
      <c r="N6133" s="248" t="s">
        <v>8851</v>
      </c>
      <c r="O6133" s="248" t="s">
        <v>2518</v>
      </c>
      <c r="P6133" s="248" t="s">
        <v>2700</v>
      </c>
      <c r="Q6133" s="248" t="s">
        <v>683</v>
      </c>
    </row>
    <row r="6134" spans="1:17" s="38" customFormat="1" x14ac:dyDescent="0.2">
      <c r="A6134" s="248" t="s">
        <v>8847</v>
      </c>
      <c r="B6134" s="248" t="s">
        <v>8848</v>
      </c>
      <c r="C6134" s="248" t="s">
        <v>58</v>
      </c>
      <c r="D6134" s="248" t="s">
        <v>8849</v>
      </c>
      <c r="E6134" s="248" t="s">
        <v>769</v>
      </c>
      <c r="F6134" s="248" t="s">
        <v>110</v>
      </c>
      <c r="G6134" s="614">
        <v>50161500</v>
      </c>
      <c r="H6134" s="248" t="s">
        <v>9105</v>
      </c>
      <c r="I6134" s="248">
        <v>10</v>
      </c>
      <c r="J6134" s="248" t="s">
        <v>3754</v>
      </c>
      <c r="K6134" s="64">
        <v>9686600</v>
      </c>
      <c r="L6134" s="248">
        <v>1</v>
      </c>
      <c r="M6134" s="248" t="s">
        <v>805</v>
      </c>
      <c r="N6134" s="248" t="s">
        <v>8851</v>
      </c>
      <c r="O6134" s="248" t="s">
        <v>2518</v>
      </c>
      <c r="P6134" s="248" t="s">
        <v>2700</v>
      </c>
      <c r="Q6134" s="248" t="s">
        <v>683</v>
      </c>
    </row>
    <row r="6135" spans="1:17" s="38" customFormat="1" x14ac:dyDescent="0.2">
      <c r="A6135" s="248" t="s">
        <v>8847</v>
      </c>
      <c r="B6135" s="248" t="s">
        <v>8848</v>
      </c>
      <c r="C6135" s="248" t="s">
        <v>58</v>
      </c>
      <c r="D6135" s="248" t="s">
        <v>8849</v>
      </c>
      <c r="E6135" s="248" t="s">
        <v>769</v>
      </c>
      <c r="F6135" s="248" t="s">
        <v>110</v>
      </c>
      <c r="G6135" s="614">
        <v>50161500</v>
      </c>
      <c r="H6135" s="248" t="s">
        <v>9106</v>
      </c>
      <c r="I6135" s="248">
        <v>10</v>
      </c>
      <c r="J6135" s="248" t="s">
        <v>3754</v>
      </c>
      <c r="K6135" s="64">
        <v>3738000</v>
      </c>
      <c r="L6135" s="248">
        <v>1</v>
      </c>
      <c r="M6135" s="248" t="s">
        <v>805</v>
      </c>
      <c r="N6135" s="248" t="s">
        <v>8851</v>
      </c>
      <c r="O6135" s="248" t="s">
        <v>2518</v>
      </c>
      <c r="P6135" s="248" t="s">
        <v>2700</v>
      </c>
      <c r="Q6135" s="248" t="s">
        <v>683</v>
      </c>
    </row>
    <row r="6136" spans="1:17" s="38" customFormat="1" x14ac:dyDescent="0.2">
      <c r="A6136" s="248" t="s">
        <v>8866</v>
      </c>
      <c r="B6136" s="248" t="s">
        <v>8867</v>
      </c>
      <c r="C6136" s="248" t="s">
        <v>58</v>
      </c>
      <c r="D6136" s="248" t="s">
        <v>8849</v>
      </c>
      <c r="E6136" s="248" t="s">
        <v>769</v>
      </c>
      <c r="F6136" s="248" t="s">
        <v>110</v>
      </c>
      <c r="G6136" s="614">
        <v>50161500</v>
      </c>
      <c r="H6136" s="248" t="s">
        <v>9107</v>
      </c>
      <c r="I6136" s="248">
        <v>10</v>
      </c>
      <c r="J6136" s="248" t="s">
        <v>3754</v>
      </c>
      <c r="K6136" s="64">
        <v>800000</v>
      </c>
      <c r="L6136" s="248">
        <v>1</v>
      </c>
      <c r="M6136" s="248" t="s">
        <v>805</v>
      </c>
      <c r="N6136" s="248" t="s">
        <v>8851</v>
      </c>
      <c r="O6136" s="248" t="s">
        <v>2518</v>
      </c>
      <c r="P6136" s="248" t="s">
        <v>2700</v>
      </c>
      <c r="Q6136" s="248" t="s">
        <v>683</v>
      </c>
    </row>
    <row r="6137" spans="1:17" s="38" customFormat="1" x14ac:dyDescent="0.2">
      <c r="A6137" s="248" t="s">
        <v>8847</v>
      </c>
      <c r="B6137" s="248" t="s">
        <v>8848</v>
      </c>
      <c r="C6137" s="248" t="s">
        <v>58</v>
      </c>
      <c r="D6137" s="248" t="s">
        <v>8849</v>
      </c>
      <c r="E6137" s="248" t="s">
        <v>769</v>
      </c>
      <c r="F6137" s="248" t="s">
        <v>110</v>
      </c>
      <c r="G6137" s="614">
        <v>50161509</v>
      </c>
      <c r="H6137" s="248" t="s">
        <v>9108</v>
      </c>
      <c r="I6137" s="248">
        <v>10</v>
      </c>
      <c r="J6137" s="248" t="s">
        <v>3754</v>
      </c>
      <c r="K6137" s="64">
        <v>4812500</v>
      </c>
      <c r="L6137" s="248">
        <v>1</v>
      </c>
      <c r="M6137" s="248" t="s">
        <v>805</v>
      </c>
      <c r="N6137" s="248" t="s">
        <v>8851</v>
      </c>
      <c r="O6137" s="248" t="s">
        <v>2518</v>
      </c>
      <c r="P6137" s="248" t="s">
        <v>2700</v>
      </c>
      <c r="Q6137" s="248" t="s">
        <v>683</v>
      </c>
    </row>
    <row r="6138" spans="1:17" s="38" customFormat="1" x14ac:dyDescent="0.2">
      <c r="A6138" s="248" t="s">
        <v>8847</v>
      </c>
      <c r="B6138" s="248" t="s">
        <v>8848</v>
      </c>
      <c r="C6138" s="248" t="s">
        <v>58</v>
      </c>
      <c r="D6138" s="248" t="s">
        <v>8849</v>
      </c>
      <c r="E6138" s="248" t="s">
        <v>769</v>
      </c>
      <c r="F6138" s="248" t="s">
        <v>110</v>
      </c>
      <c r="G6138" s="614">
        <v>50161511</v>
      </c>
      <c r="H6138" s="248" t="s">
        <v>9109</v>
      </c>
      <c r="I6138" s="248">
        <v>10</v>
      </c>
      <c r="J6138" s="248" t="s">
        <v>3754</v>
      </c>
      <c r="K6138" s="64">
        <v>2878260</v>
      </c>
      <c r="L6138" s="248">
        <v>1</v>
      </c>
      <c r="M6138" s="248" t="s">
        <v>805</v>
      </c>
      <c r="N6138" s="248" t="s">
        <v>8851</v>
      </c>
      <c r="O6138" s="248" t="s">
        <v>2518</v>
      </c>
      <c r="P6138" s="248" t="s">
        <v>2700</v>
      </c>
      <c r="Q6138" s="248" t="s">
        <v>683</v>
      </c>
    </row>
    <row r="6139" spans="1:17" s="38" customFormat="1" x14ac:dyDescent="0.2">
      <c r="A6139" s="248" t="s">
        <v>8847</v>
      </c>
      <c r="B6139" s="248" t="s">
        <v>8848</v>
      </c>
      <c r="C6139" s="248" t="s">
        <v>58</v>
      </c>
      <c r="D6139" s="248" t="s">
        <v>8849</v>
      </c>
      <c r="E6139" s="248" t="s">
        <v>769</v>
      </c>
      <c r="F6139" s="248" t="s">
        <v>110</v>
      </c>
      <c r="G6139" s="614">
        <v>50161511</v>
      </c>
      <c r="H6139" s="248" t="s">
        <v>9110</v>
      </c>
      <c r="I6139" s="248">
        <v>10</v>
      </c>
      <c r="J6139" s="248" t="s">
        <v>3754</v>
      </c>
      <c r="K6139" s="64">
        <v>3269742</v>
      </c>
      <c r="L6139" s="248">
        <v>1</v>
      </c>
      <c r="M6139" s="248" t="s">
        <v>805</v>
      </c>
      <c r="N6139" s="248" t="s">
        <v>8851</v>
      </c>
      <c r="O6139" s="248" t="s">
        <v>2518</v>
      </c>
      <c r="P6139" s="248" t="s">
        <v>2700</v>
      </c>
      <c r="Q6139" s="248" t="s">
        <v>683</v>
      </c>
    </row>
    <row r="6140" spans="1:17" s="38" customFormat="1" x14ac:dyDescent="0.2">
      <c r="A6140" s="248" t="s">
        <v>8847</v>
      </c>
      <c r="B6140" s="248" t="s">
        <v>8848</v>
      </c>
      <c r="C6140" s="248" t="s">
        <v>58</v>
      </c>
      <c r="D6140" s="248" t="s">
        <v>8849</v>
      </c>
      <c r="E6140" s="248" t="s">
        <v>1551</v>
      </c>
      <c r="F6140" s="248" t="s">
        <v>1552</v>
      </c>
      <c r="G6140" s="614">
        <v>50171500</v>
      </c>
      <c r="H6140" s="248" t="s">
        <v>9111</v>
      </c>
      <c r="I6140" s="248">
        <v>10</v>
      </c>
      <c r="J6140" s="248" t="s">
        <v>3754</v>
      </c>
      <c r="K6140" s="64">
        <v>436926</v>
      </c>
      <c r="L6140" s="248">
        <v>1</v>
      </c>
      <c r="M6140" s="248" t="s">
        <v>805</v>
      </c>
      <c r="N6140" s="248" t="s">
        <v>8851</v>
      </c>
      <c r="O6140" s="248" t="s">
        <v>2518</v>
      </c>
      <c r="P6140" s="248" t="s">
        <v>2700</v>
      </c>
      <c r="Q6140" s="248" t="s">
        <v>683</v>
      </c>
    </row>
    <row r="6141" spans="1:17" s="38" customFormat="1" x14ac:dyDescent="0.2">
      <c r="A6141" s="248" t="s">
        <v>8847</v>
      </c>
      <c r="B6141" s="248" t="s">
        <v>8848</v>
      </c>
      <c r="C6141" s="248" t="s">
        <v>58</v>
      </c>
      <c r="D6141" s="248" t="s">
        <v>8849</v>
      </c>
      <c r="E6141" s="248" t="s">
        <v>769</v>
      </c>
      <c r="F6141" s="248" t="s">
        <v>110</v>
      </c>
      <c r="G6141" s="614">
        <v>50171500</v>
      </c>
      <c r="H6141" s="248" t="s">
        <v>9112</v>
      </c>
      <c r="I6141" s="248">
        <v>10</v>
      </c>
      <c r="J6141" s="248" t="s">
        <v>3754</v>
      </c>
      <c r="K6141" s="64">
        <v>468195</v>
      </c>
      <c r="L6141" s="248">
        <v>1</v>
      </c>
      <c r="M6141" s="248" t="s">
        <v>805</v>
      </c>
      <c r="N6141" s="248" t="s">
        <v>8851</v>
      </c>
      <c r="O6141" s="248" t="s">
        <v>2518</v>
      </c>
      <c r="P6141" s="248" t="s">
        <v>2700</v>
      </c>
      <c r="Q6141" s="248" t="s">
        <v>683</v>
      </c>
    </row>
    <row r="6142" spans="1:17" s="38" customFormat="1" x14ac:dyDescent="0.2">
      <c r="A6142" s="248" t="s">
        <v>8847</v>
      </c>
      <c r="B6142" s="248" t="s">
        <v>8848</v>
      </c>
      <c r="C6142" s="248" t="s">
        <v>58</v>
      </c>
      <c r="D6142" s="248" t="s">
        <v>8849</v>
      </c>
      <c r="E6142" s="248" t="s">
        <v>769</v>
      </c>
      <c r="F6142" s="248" t="s">
        <v>110</v>
      </c>
      <c r="G6142" s="614">
        <v>50171552</v>
      </c>
      <c r="H6142" s="248" t="s">
        <v>9113</v>
      </c>
      <c r="I6142" s="248">
        <v>10</v>
      </c>
      <c r="J6142" s="248" t="s">
        <v>3754</v>
      </c>
      <c r="K6142" s="64">
        <v>868686</v>
      </c>
      <c r="L6142" s="248">
        <v>1</v>
      </c>
      <c r="M6142" s="248" t="s">
        <v>805</v>
      </c>
      <c r="N6142" s="248" t="s">
        <v>8851</v>
      </c>
      <c r="O6142" s="248" t="s">
        <v>2518</v>
      </c>
      <c r="P6142" s="248" t="s">
        <v>2700</v>
      </c>
      <c r="Q6142" s="248" t="s">
        <v>683</v>
      </c>
    </row>
    <row r="6143" spans="1:17" s="38" customFormat="1" x14ac:dyDescent="0.2">
      <c r="A6143" s="248" t="s">
        <v>8847</v>
      </c>
      <c r="B6143" s="248" t="s">
        <v>8848</v>
      </c>
      <c r="C6143" s="248" t="s">
        <v>58</v>
      </c>
      <c r="D6143" s="248" t="s">
        <v>8849</v>
      </c>
      <c r="E6143" s="248" t="s">
        <v>769</v>
      </c>
      <c r="F6143" s="248" t="s">
        <v>110</v>
      </c>
      <c r="G6143" s="614">
        <v>50171800</v>
      </c>
      <c r="H6143" s="248" t="s">
        <v>9114</v>
      </c>
      <c r="I6143" s="248">
        <v>10</v>
      </c>
      <c r="J6143" s="248" t="s">
        <v>3754</v>
      </c>
      <c r="K6143" s="64">
        <v>174881</v>
      </c>
      <c r="L6143" s="248">
        <v>1</v>
      </c>
      <c r="M6143" s="248" t="s">
        <v>805</v>
      </c>
      <c r="N6143" s="248" t="s">
        <v>8851</v>
      </c>
      <c r="O6143" s="248" t="s">
        <v>2518</v>
      </c>
      <c r="P6143" s="248" t="s">
        <v>2700</v>
      </c>
      <c r="Q6143" s="248" t="s">
        <v>683</v>
      </c>
    </row>
    <row r="6144" spans="1:17" s="38" customFormat="1" x14ac:dyDescent="0.2">
      <c r="A6144" s="248" t="s">
        <v>8847</v>
      </c>
      <c r="B6144" s="248" t="s">
        <v>8848</v>
      </c>
      <c r="C6144" s="248" t="s">
        <v>58</v>
      </c>
      <c r="D6144" s="248" t="s">
        <v>8849</v>
      </c>
      <c r="E6144" s="248" t="s">
        <v>769</v>
      </c>
      <c r="F6144" s="248" t="s">
        <v>110</v>
      </c>
      <c r="G6144" s="614">
        <v>50171800</v>
      </c>
      <c r="H6144" s="248" t="s">
        <v>9115</v>
      </c>
      <c r="I6144" s="248">
        <v>10</v>
      </c>
      <c r="J6144" s="248" t="s">
        <v>3754</v>
      </c>
      <c r="K6144" s="64">
        <v>1919120</v>
      </c>
      <c r="L6144" s="248">
        <v>1</v>
      </c>
      <c r="M6144" s="248" t="s">
        <v>805</v>
      </c>
      <c r="N6144" s="248" t="s">
        <v>8851</v>
      </c>
      <c r="O6144" s="248" t="s">
        <v>2518</v>
      </c>
      <c r="P6144" s="248" t="s">
        <v>2700</v>
      </c>
      <c r="Q6144" s="248" t="s">
        <v>683</v>
      </c>
    </row>
    <row r="6145" spans="1:17" s="38" customFormat="1" x14ac:dyDescent="0.2">
      <c r="A6145" s="248" t="s">
        <v>8847</v>
      </c>
      <c r="B6145" s="248" t="s">
        <v>8848</v>
      </c>
      <c r="C6145" s="248" t="s">
        <v>58</v>
      </c>
      <c r="D6145" s="248" t="s">
        <v>8849</v>
      </c>
      <c r="E6145" s="248" t="s">
        <v>769</v>
      </c>
      <c r="F6145" s="248" t="s">
        <v>110</v>
      </c>
      <c r="G6145" s="614">
        <v>50171800</v>
      </c>
      <c r="H6145" s="248" t="s">
        <v>9116</v>
      </c>
      <c r="I6145" s="248">
        <v>10</v>
      </c>
      <c r="J6145" s="248" t="s">
        <v>3754</v>
      </c>
      <c r="K6145" s="64">
        <v>2023749</v>
      </c>
      <c r="L6145" s="248">
        <v>1</v>
      </c>
      <c r="M6145" s="248" t="s">
        <v>805</v>
      </c>
      <c r="N6145" s="248" t="s">
        <v>8851</v>
      </c>
      <c r="O6145" s="248" t="s">
        <v>2518</v>
      </c>
      <c r="P6145" s="248" t="s">
        <v>2700</v>
      </c>
      <c r="Q6145" s="248" t="s">
        <v>683</v>
      </c>
    </row>
    <row r="6146" spans="1:17" s="38" customFormat="1" x14ac:dyDescent="0.2">
      <c r="A6146" s="248" t="s">
        <v>8847</v>
      </c>
      <c r="B6146" s="248" t="s">
        <v>8848</v>
      </c>
      <c r="C6146" s="248" t="s">
        <v>58</v>
      </c>
      <c r="D6146" s="248" t="s">
        <v>8849</v>
      </c>
      <c r="E6146" s="248" t="s">
        <v>769</v>
      </c>
      <c r="F6146" s="248" t="s">
        <v>110</v>
      </c>
      <c r="G6146" s="614">
        <v>50181900</v>
      </c>
      <c r="H6146" s="248" t="s">
        <v>9117</v>
      </c>
      <c r="I6146" s="248">
        <v>10</v>
      </c>
      <c r="J6146" s="248" t="s">
        <v>3754</v>
      </c>
      <c r="K6146" s="64">
        <v>3860500</v>
      </c>
      <c r="L6146" s="248">
        <v>1</v>
      </c>
      <c r="M6146" s="248" t="s">
        <v>805</v>
      </c>
      <c r="N6146" s="248" t="s">
        <v>8851</v>
      </c>
      <c r="O6146" s="248" t="s">
        <v>2518</v>
      </c>
      <c r="P6146" s="248" t="s">
        <v>2700</v>
      </c>
      <c r="Q6146" s="248" t="s">
        <v>683</v>
      </c>
    </row>
    <row r="6147" spans="1:17" s="38" customFormat="1" x14ac:dyDescent="0.2">
      <c r="A6147" s="248" t="s">
        <v>8847</v>
      </c>
      <c r="B6147" s="248" t="s">
        <v>8848</v>
      </c>
      <c r="C6147" s="248" t="s">
        <v>58</v>
      </c>
      <c r="D6147" s="248" t="s">
        <v>8849</v>
      </c>
      <c r="E6147" s="248" t="s">
        <v>769</v>
      </c>
      <c r="F6147" s="248" t="s">
        <v>110</v>
      </c>
      <c r="G6147" s="614">
        <v>50181900</v>
      </c>
      <c r="H6147" s="248" t="s">
        <v>9118</v>
      </c>
      <c r="I6147" s="248">
        <v>10</v>
      </c>
      <c r="J6147" s="248" t="s">
        <v>3754</v>
      </c>
      <c r="K6147" s="64">
        <v>6310500</v>
      </c>
      <c r="L6147" s="248">
        <v>1</v>
      </c>
      <c r="M6147" s="248" t="s">
        <v>805</v>
      </c>
      <c r="N6147" s="248" t="s">
        <v>8851</v>
      </c>
      <c r="O6147" s="248" t="s">
        <v>2518</v>
      </c>
      <c r="P6147" s="248" t="s">
        <v>2700</v>
      </c>
      <c r="Q6147" s="248" t="s">
        <v>683</v>
      </c>
    </row>
    <row r="6148" spans="1:17" s="38" customFormat="1" x14ac:dyDescent="0.2">
      <c r="A6148" s="248" t="s">
        <v>8847</v>
      </c>
      <c r="B6148" s="248" t="s">
        <v>8848</v>
      </c>
      <c r="C6148" s="248" t="s">
        <v>58</v>
      </c>
      <c r="D6148" s="248" t="s">
        <v>8849</v>
      </c>
      <c r="E6148" s="248" t="s">
        <v>769</v>
      </c>
      <c r="F6148" s="248" t="s">
        <v>110</v>
      </c>
      <c r="G6148" s="614">
        <v>50192900</v>
      </c>
      <c r="H6148" s="248" t="s">
        <v>9119</v>
      </c>
      <c r="I6148" s="248">
        <v>10</v>
      </c>
      <c r="J6148" s="248" t="s">
        <v>3754</v>
      </c>
      <c r="K6148" s="64">
        <v>1565200</v>
      </c>
      <c r="L6148" s="248">
        <v>1</v>
      </c>
      <c r="M6148" s="248" t="s">
        <v>805</v>
      </c>
      <c r="N6148" s="248" t="s">
        <v>8851</v>
      </c>
      <c r="O6148" s="248" t="s">
        <v>2518</v>
      </c>
      <c r="P6148" s="248" t="s">
        <v>2700</v>
      </c>
      <c r="Q6148" s="248" t="s">
        <v>683</v>
      </c>
    </row>
    <row r="6149" spans="1:17" s="38" customFormat="1" x14ac:dyDescent="0.2">
      <c r="A6149" s="248" t="s">
        <v>8847</v>
      </c>
      <c r="B6149" s="248" t="s">
        <v>8848</v>
      </c>
      <c r="C6149" s="248" t="s">
        <v>58</v>
      </c>
      <c r="D6149" s="248" t="s">
        <v>8849</v>
      </c>
      <c r="E6149" s="248" t="s">
        <v>769</v>
      </c>
      <c r="F6149" s="248" t="s">
        <v>110</v>
      </c>
      <c r="G6149" s="614">
        <v>50192900</v>
      </c>
      <c r="H6149" s="248" t="s">
        <v>9120</v>
      </c>
      <c r="I6149" s="248">
        <v>10</v>
      </c>
      <c r="J6149" s="248" t="s">
        <v>3754</v>
      </c>
      <c r="K6149" s="64">
        <v>1626800</v>
      </c>
      <c r="L6149" s="248">
        <v>1</v>
      </c>
      <c r="M6149" s="248" t="s">
        <v>805</v>
      </c>
      <c r="N6149" s="248" t="s">
        <v>8851</v>
      </c>
      <c r="O6149" s="248" t="s">
        <v>2518</v>
      </c>
      <c r="P6149" s="248" t="s">
        <v>2700</v>
      </c>
      <c r="Q6149" s="248" t="s">
        <v>683</v>
      </c>
    </row>
    <row r="6150" spans="1:17" s="38" customFormat="1" x14ac:dyDescent="0.2">
      <c r="A6150" s="248" t="s">
        <v>8847</v>
      </c>
      <c r="B6150" s="248" t="s">
        <v>8848</v>
      </c>
      <c r="C6150" s="248" t="s">
        <v>58</v>
      </c>
      <c r="D6150" s="248" t="s">
        <v>8849</v>
      </c>
      <c r="E6150" s="248" t="s">
        <v>769</v>
      </c>
      <c r="F6150" s="248" t="s">
        <v>110</v>
      </c>
      <c r="G6150" s="614">
        <v>50201700</v>
      </c>
      <c r="H6150" s="248" t="s">
        <v>9121</v>
      </c>
      <c r="I6150" s="248">
        <v>10</v>
      </c>
      <c r="J6150" s="248" t="s">
        <v>3754</v>
      </c>
      <c r="K6150" s="64">
        <v>10942701</v>
      </c>
      <c r="L6150" s="248">
        <v>1</v>
      </c>
      <c r="M6150" s="248" t="s">
        <v>805</v>
      </c>
      <c r="N6150" s="248" t="s">
        <v>8851</v>
      </c>
      <c r="O6150" s="248" t="s">
        <v>2518</v>
      </c>
      <c r="P6150" s="248" t="s">
        <v>2700</v>
      </c>
      <c r="Q6150" s="248" t="s">
        <v>683</v>
      </c>
    </row>
    <row r="6151" spans="1:17" s="38" customFormat="1" x14ac:dyDescent="0.2">
      <c r="A6151" s="248" t="s">
        <v>8847</v>
      </c>
      <c r="B6151" s="248" t="s">
        <v>8848</v>
      </c>
      <c r="C6151" s="248" t="s">
        <v>58</v>
      </c>
      <c r="D6151" s="248" t="s">
        <v>8849</v>
      </c>
      <c r="E6151" s="248" t="s">
        <v>769</v>
      </c>
      <c r="F6151" s="248" t="s">
        <v>110</v>
      </c>
      <c r="G6151" s="614">
        <v>50201700</v>
      </c>
      <c r="H6151" s="248" t="s">
        <v>9122</v>
      </c>
      <c r="I6151" s="248">
        <v>10</v>
      </c>
      <c r="J6151" s="248" t="s">
        <v>3754</v>
      </c>
      <c r="K6151" s="64">
        <v>10253698</v>
      </c>
      <c r="L6151" s="248">
        <v>1</v>
      </c>
      <c r="M6151" s="248" t="s">
        <v>805</v>
      </c>
      <c r="N6151" s="248" t="s">
        <v>8851</v>
      </c>
      <c r="O6151" s="248" t="s">
        <v>2518</v>
      </c>
      <c r="P6151" s="248" t="s">
        <v>2700</v>
      </c>
      <c r="Q6151" s="248" t="s">
        <v>683</v>
      </c>
    </row>
    <row r="6152" spans="1:17" s="38" customFormat="1" x14ac:dyDescent="0.2">
      <c r="A6152" s="248" t="s">
        <v>8847</v>
      </c>
      <c r="B6152" s="248" t="s">
        <v>8848</v>
      </c>
      <c r="C6152" s="248" t="s">
        <v>58</v>
      </c>
      <c r="D6152" s="248" t="s">
        <v>8849</v>
      </c>
      <c r="E6152" s="248" t="s">
        <v>769</v>
      </c>
      <c r="F6152" s="248" t="s">
        <v>110</v>
      </c>
      <c r="G6152" s="614">
        <v>50201700</v>
      </c>
      <c r="H6152" s="248" t="s">
        <v>9123</v>
      </c>
      <c r="I6152" s="248">
        <v>10</v>
      </c>
      <c r="J6152" s="248" t="s">
        <v>3754</v>
      </c>
      <c r="K6152" s="64">
        <v>1287300</v>
      </c>
      <c r="L6152" s="248">
        <v>1</v>
      </c>
      <c r="M6152" s="248" t="s">
        <v>805</v>
      </c>
      <c r="N6152" s="248" t="s">
        <v>8851</v>
      </c>
      <c r="O6152" s="248" t="s">
        <v>2518</v>
      </c>
      <c r="P6152" s="248" t="s">
        <v>2700</v>
      </c>
      <c r="Q6152" s="248" t="s">
        <v>683</v>
      </c>
    </row>
    <row r="6153" spans="1:17" s="38" customFormat="1" x14ac:dyDescent="0.2">
      <c r="A6153" s="248" t="s">
        <v>8847</v>
      </c>
      <c r="B6153" s="248" t="s">
        <v>8848</v>
      </c>
      <c r="C6153" s="248" t="s">
        <v>58</v>
      </c>
      <c r="D6153" s="248" t="s">
        <v>8849</v>
      </c>
      <c r="E6153" s="248" t="s">
        <v>769</v>
      </c>
      <c r="F6153" s="248" t="s">
        <v>110</v>
      </c>
      <c r="G6153" s="614">
        <v>50201700</v>
      </c>
      <c r="H6153" s="248" t="s">
        <v>9124</v>
      </c>
      <c r="I6153" s="248">
        <v>10</v>
      </c>
      <c r="J6153" s="248" t="s">
        <v>3754</v>
      </c>
      <c r="K6153" s="64">
        <v>743321</v>
      </c>
      <c r="L6153" s="248">
        <v>1</v>
      </c>
      <c r="M6153" s="248" t="s">
        <v>805</v>
      </c>
      <c r="N6153" s="248" t="s">
        <v>8851</v>
      </c>
      <c r="O6153" s="248" t="s">
        <v>2518</v>
      </c>
      <c r="P6153" s="248" t="s">
        <v>2700</v>
      </c>
      <c r="Q6153" s="248" t="s">
        <v>683</v>
      </c>
    </row>
    <row r="6154" spans="1:17" s="38" customFormat="1" x14ac:dyDescent="0.2">
      <c r="A6154" s="248" t="s">
        <v>8866</v>
      </c>
      <c r="B6154" s="248" t="s">
        <v>8867</v>
      </c>
      <c r="C6154" s="248" t="s">
        <v>58</v>
      </c>
      <c r="D6154" s="248" t="s">
        <v>8849</v>
      </c>
      <c r="E6154" s="248" t="s">
        <v>769</v>
      </c>
      <c r="F6154" s="248" t="s">
        <v>110</v>
      </c>
      <c r="G6154" s="614">
        <v>50201700</v>
      </c>
      <c r="H6154" s="248" t="s">
        <v>9125</v>
      </c>
      <c r="I6154" s="248">
        <v>10</v>
      </c>
      <c r="J6154" s="248" t="s">
        <v>3754</v>
      </c>
      <c r="K6154" s="64">
        <v>2000000</v>
      </c>
      <c r="L6154" s="248">
        <v>1</v>
      </c>
      <c r="M6154" s="248" t="s">
        <v>805</v>
      </c>
      <c r="N6154" s="248" t="s">
        <v>8851</v>
      </c>
      <c r="O6154" s="248" t="s">
        <v>2518</v>
      </c>
      <c r="P6154" s="248" t="s">
        <v>2700</v>
      </c>
      <c r="Q6154" s="248" t="s">
        <v>683</v>
      </c>
    </row>
    <row r="6155" spans="1:17" s="38" customFormat="1" x14ac:dyDescent="0.2">
      <c r="A6155" s="248" t="s">
        <v>8847</v>
      </c>
      <c r="B6155" s="248" t="s">
        <v>8848</v>
      </c>
      <c r="C6155" s="248" t="s">
        <v>58</v>
      </c>
      <c r="D6155" s="248" t="s">
        <v>8849</v>
      </c>
      <c r="E6155" s="248" t="s">
        <v>1559</v>
      </c>
      <c r="F6155" s="248" t="s">
        <v>9126</v>
      </c>
      <c r="G6155" s="614">
        <v>50202300</v>
      </c>
      <c r="H6155" s="248" t="s">
        <v>9127</v>
      </c>
      <c r="I6155" s="248">
        <v>10</v>
      </c>
      <c r="J6155" s="248" t="s">
        <v>3754</v>
      </c>
      <c r="K6155" s="64">
        <v>6005594</v>
      </c>
      <c r="L6155" s="248">
        <v>1</v>
      </c>
      <c r="M6155" s="248" t="s">
        <v>805</v>
      </c>
      <c r="N6155" s="248" t="s">
        <v>8851</v>
      </c>
      <c r="O6155" s="248" t="s">
        <v>2518</v>
      </c>
      <c r="P6155" s="248" t="s">
        <v>2700</v>
      </c>
      <c r="Q6155" s="248" t="s">
        <v>683</v>
      </c>
    </row>
    <row r="6156" spans="1:17" s="38" customFormat="1" x14ac:dyDescent="0.2">
      <c r="A6156" s="248" t="s">
        <v>8847</v>
      </c>
      <c r="B6156" s="248" t="s">
        <v>8848</v>
      </c>
      <c r="C6156" s="248" t="s">
        <v>58</v>
      </c>
      <c r="D6156" s="248" t="s">
        <v>8849</v>
      </c>
      <c r="E6156" s="248" t="s">
        <v>1559</v>
      </c>
      <c r="F6156" s="248" t="s">
        <v>9126</v>
      </c>
      <c r="G6156" s="614">
        <v>50202300</v>
      </c>
      <c r="H6156" s="248" t="s">
        <v>9128</v>
      </c>
      <c r="I6156" s="248">
        <v>10</v>
      </c>
      <c r="J6156" s="248" t="s">
        <v>3754</v>
      </c>
      <c r="K6156" s="64">
        <v>994406</v>
      </c>
      <c r="L6156" s="248">
        <v>1</v>
      </c>
      <c r="M6156" s="248" t="s">
        <v>805</v>
      </c>
      <c r="N6156" s="248" t="s">
        <v>8851</v>
      </c>
      <c r="O6156" s="248" t="s">
        <v>2518</v>
      </c>
      <c r="P6156" s="248" t="s">
        <v>2700</v>
      </c>
      <c r="Q6156" s="248" t="s">
        <v>683</v>
      </c>
    </row>
    <row r="6157" spans="1:17" s="38" customFormat="1" x14ac:dyDescent="0.2">
      <c r="A6157" s="248" t="s">
        <v>8866</v>
      </c>
      <c r="B6157" s="248" t="s">
        <v>8867</v>
      </c>
      <c r="C6157" s="248" t="s">
        <v>58</v>
      </c>
      <c r="D6157" s="248" t="s">
        <v>8849</v>
      </c>
      <c r="E6157" s="248" t="s">
        <v>1559</v>
      </c>
      <c r="F6157" s="248" t="s">
        <v>9126</v>
      </c>
      <c r="G6157" s="614">
        <v>50202300</v>
      </c>
      <c r="H6157" s="248" t="s">
        <v>9129</v>
      </c>
      <c r="I6157" s="248">
        <v>10</v>
      </c>
      <c r="J6157" s="248" t="s">
        <v>3754</v>
      </c>
      <c r="K6157" s="64">
        <v>2000000</v>
      </c>
      <c r="L6157" s="248">
        <v>1</v>
      </c>
      <c r="M6157" s="248" t="s">
        <v>805</v>
      </c>
      <c r="N6157" s="248" t="s">
        <v>8851</v>
      </c>
      <c r="O6157" s="248" t="s">
        <v>2518</v>
      </c>
      <c r="P6157" s="248" t="s">
        <v>2700</v>
      </c>
      <c r="Q6157" s="248" t="s">
        <v>683</v>
      </c>
    </row>
    <row r="6158" spans="1:17" s="38" customFormat="1" x14ac:dyDescent="0.2">
      <c r="A6158" s="248" t="s">
        <v>8847</v>
      </c>
      <c r="B6158" s="248" t="s">
        <v>8848</v>
      </c>
      <c r="C6158" s="248" t="s">
        <v>58</v>
      </c>
      <c r="D6158" s="248" t="s">
        <v>8849</v>
      </c>
      <c r="E6158" s="248" t="s">
        <v>769</v>
      </c>
      <c r="F6158" s="248" t="s">
        <v>110</v>
      </c>
      <c r="G6158" s="614">
        <v>50202311</v>
      </c>
      <c r="H6158" s="248" t="s">
        <v>9130</v>
      </c>
      <c r="I6158" s="248">
        <v>10</v>
      </c>
      <c r="J6158" s="248" t="s">
        <v>3754</v>
      </c>
      <c r="K6158" s="64">
        <v>1923747</v>
      </c>
      <c r="L6158" s="248">
        <v>1</v>
      </c>
      <c r="M6158" s="248" t="s">
        <v>805</v>
      </c>
      <c r="N6158" s="248" t="s">
        <v>8851</v>
      </c>
      <c r="O6158" s="248" t="s">
        <v>2518</v>
      </c>
      <c r="P6158" s="248" t="s">
        <v>2700</v>
      </c>
      <c r="Q6158" s="248" t="s">
        <v>683</v>
      </c>
    </row>
    <row r="6159" spans="1:17" s="38" customFormat="1" x14ac:dyDescent="0.2">
      <c r="A6159" s="248" t="s">
        <v>8847</v>
      </c>
      <c r="B6159" s="248" t="s">
        <v>8848</v>
      </c>
      <c r="C6159" s="248" t="s">
        <v>58</v>
      </c>
      <c r="D6159" s="248" t="s">
        <v>8849</v>
      </c>
      <c r="E6159" s="248" t="s">
        <v>769</v>
      </c>
      <c r="F6159" s="248" t="s">
        <v>110</v>
      </c>
      <c r="G6159" s="614">
        <v>50221002</v>
      </c>
      <c r="H6159" s="248" t="s">
        <v>9131</v>
      </c>
      <c r="I6159" s="248">
        <v>10</v>
      </c>
      <c r="J6159" s="248" t="s">
        <v>3754</v>
      </c>
      <c r="K6159" s="64">
        <v>2730000</v>
      </c>
      <c r="L6159" s="248">
        <v>1</v>
      </c>
      <c r="M6159" s="248" t="s">
        <v>805</v>
      </c>
      <c r="N6159" s="248" t="s">
        <v>8851</v>
      </c>
      <c r="O6159" s="248" t="s">
        <v>2518</v>
      </c>
      <c r="P6159" s="248" t="s">
        <v>2700</v>
      </c>
      <c r="Q6159" s="248" t="s">
        <v>683</v>
      </c>
    </row>
    <row r="6160" spans="1:17" s="38" customFormat="1" x14ac:dyDescent="0.2">
      <c r="A6160" s="248" t="s">
        <v>8847</v>
      </c>
      <c r="B6160" s="248" t="s">
        <v>8848</v>
      </c>
      <c r="C6160" s="248" t="s">
        <v>58</v>
      </c>
      <c r="D6160" s="248" t="s">
        <v>8849</v>
      </c>
      <c r="E6160" s="248" t="s">
        <v>1551</v>
      </c>
      <c r="F6160" s="248" t="s">
        <v>1552</v>
      </c>
      <c r="G6160" s="614">
        <v>50401800</v>
      </c>
      <c r="H6160" s="248" t="s">
        <v>9132</v>
      </c>
      <c r="I6160" s="248">
        <v>10</v>
      </c>
      <c r="J6160" s="248" t="s">
        <v>3754</v>
      </c>
      <c r="K6160" s="64">
        <v>5829250</v>
      </c>
      <c r="L6160" s="248">
        <v>1</v>
      </c>
      <c r="M6160" s="248" t="s">
        <v>805</v>
      </c>
      <c r="N6160" s="248" t="s">
        <v>8851</v>
      </c>
      <c r="O6160" s="248" t="s">
        <v>2518</v>
      </c>
      <c r="P6160" s="248" t="s">
        <v>2700</v>
      </c>
      <c r="Q6160" s="248" t="s">
        <v>683</v>
      </c>
    </row>
    <row r="6161" spans="1:17" s="38" customFormat="1" x14ac:dyDescent="0.2">
      <c r="A6161" s="248" t="s">
        <v>8847</v>
      </c>
      <c r="B6161" s="248" t="s">
        <v>8848</v>
      </c>
      <c r="C6161" s="248" t="s">
        <v>58</v>
      </c>
      <c r="D6161" s="248" t="s">
        <v>8849</v>
      </c>
      <c r="E6161" s="248" t="s">
        <v>1551</v>
      </c>
      <c r="F6161" s="248" t="s">
        <v>1552</v>
      </c>
      <c r="G6161" s="614">
        <v>50402500</v>
      </c>
      <c r="H6161" s="248" t="s">
        <v>9133</v>
      </c>
      <c r="I6161" s="248">
        <v>10</v>
      </c>
      <c r="J6161" s="248" t="s">
        <v>3754</v>
      </c>
      <c r="K6161" s="64">
        <v>1255800</v>
      </c>
      <c r="L6161" s="248">
        <v>1</v>
      </c>
      <c r="M6161" s="248" t="s">
        <v>805</v>
      </c>
      <c r="N6161" s="248" t="s">
        <v>8851</v>
      </c>
      <c r="O6161" s="248" t="s">
        <v>2518</v>
      </c>
      <c r="P6161" s="248" t="s">
        <v>2700</v>
      </c>
      <c r="Q6161" s="248" t="s">
        <v>683</v>
      </c>
    </row>
    <row r="6162" spans="1:17" s="38" customFormat="1" x14ac:dyDescent="0.2">
      <c r="A6162" s="248" t="s">
        <v>8847</v>
      </c>
      <c r="B6162" s="248" t="s">
        <v>8848</v>
      </c>
      <c r="C6162" s="248" t="s">
        <v>58</v>
      </c>
      <c r="D6162" s="248" t="s">
        <v>8849</v>
      </c>
      <c r="E6162" s="248" t="s">
        <v>1551</v>
      </c>
      <c r="F6162" s="248" t="s">
        <v>1552</v>
      </c>
      <c r="G6162" s="614">
        <v>50404500</v>
      </c>
      <c r="H6162" s="248" t="s">
        <v>9134</v>
      </c>
      <c r="I6162" s="248">
        <v>10</v>
      </c>
      <c r="J6162" s="248" t="s">
        <v>3754</v>
      </c>
      <c r="K6162" s="64">
        <v>1223250</v>
      </c>
      <c r="L6162" s="248">
        <v>1</v>
      </c>
      <c r="M6162" s="248" t="s">
        <v>805</v>
      </c>
      <c r="N6162" s="248" t="s">
        <v>8851</v>
      </c>
      <c r="O6162" s="248" t="s">
        <v>2518</v>
      </c>
      <c r="P6162" s="248" t="s">
        <v>2700</v>
      </c>
      <c r="Q6162" s="248" t="s">
        <v>683</v>
      </c>
    </row>
    <row r="6163" spans="1:17" s="38" customFormat="1" x14ac:dyDescent="0.2">
      <c r="A6163" s="248" t="s">
        <v>8847</v>
      </c>
      <c r="B6163" s="248" t="s">
        <v>8848</v>
      </c>
      <c r="C6163" s="248" t="s">
        <v>58</v>
      </c>
      <c r="D6163" s="248" t="s">
        <v>8849</v>
      </c>
      <c r="E6163" s="248" t="s">
        <v>1551</v>
      </c>
      <c r="F6163" s="248" t="s">
        <v>1552</v>
      </c>
      <c r="G6163" s="614">
        <v>50405300</v>
      </c>
      <c r="H6163" s="248" t="s">
        <v>9135</v>
      </c>
      <c r="I6163" s="248">
        <v>10</v>
      </c>
      <c r="J6163" s="248" t="s">
        <v>3754</v>
      </c>
      <c r="K6163" s="64">
        <v>1586200</v>
      </c>
      <c r="L6163" s="248">
        <v>1</v>
      </c>
      <c r="M6163" s="248" t="s">
        <v>805</v>
      </c>
      <c r="N6163" s="248" t="s">
        <v>8851</v>
      </c>
      <c r="O6163" s="248" t="s">
        <v>2518</v>
      </c>
      <c r="P6163" s="248" t="s">
        <v>2700</v>
      </c>
      <c r="Q6163" s="248" t="s">
        <v>683</v>
      </c>
    </row>
    <row r="6164" spans="1:17" s="38" customFormat="1" x14ac:dyDescent="0.2">
      <c r="A6164" s="248" t="s">
        <v>8847</v>
      </c>
      <c r="B6164" s="248" t="s">
        <v>8848</v>
      </c>
      <c r="C6164" s="248" t="s">
        <v>58</v>
      </c>
      <c r="D6164" s="248" t="s">
        <v>8849</v>
      </c>
      <c r="E6164" s="248" t="s">
        <v>1551</v>
      </c>
      <c r="F6164" s="248" t="s">
        <v>1552</v>
      </c>
      <c r="G6164" s="614">
        <v>50405300</v>
      </c>
      <c r="H6164" s="248" t="s">
        <v>9136</v>
      </c>
      <c r="I6164" s="248">
        <v>10</v>
      </c>
      <c r="J6164" s="248" t="s">
        <v>3754</v>
      </c>
      <c r="K6164" s="64">
        <v>1811600</v>
      </c>
      <c r="L6164" s="248">
        <v>1</v>
      </c>
      <c r="M6164" s="248" t="s">
        <v>805</v>
      </c>
      <c r="N6164" s="248" t="s">
        <v>8851</v>
      </c>
      <c r="O6164" s="248" t="s">
        <v>2518</v>
      </c>
      <c r="P6164" s="248" t="s">
        <v>2700</v>
      </c>
      <c r="Q6164" s="248" t="s">
        <v>683</v>
      </c>
    </row>
    <row r="6165" spans="1:17" s="38" customFormat="1" x14ac:dyDescent="0.2">
      <c r="A6165" s="248" t="s">
        <v>8847</v>
      </c>
      <c r="B6165" s="248" t="s">
        <v>8848</v>
      </c>
      <c r="C6165" s="248" t="s">
        <v>58</v>
      </c>
      <c r="D6165" s="248" t="s">
        <v>8849</v>
      </c>
      <c r="E6165" s="248" t="s">
        <v>1551</v>
      </c>
      <c r="F6165" s="248" t="s">
        <v>1552</v>
      </c>
      <c r="G6165" s="614">
        <v>50405700</v>
      </c>
      <c r="H6165" s="248" t="s">
        <v>9137</v>
      </c>
      <c r="I6165" s="248">
        <v>10</v>
      </c>
      <c r="J6165" s="248" t="s">
        <v>3754</v>
      </c>
      <c r="K6165" s="64">
        <v>2717400</v>
      </c>
      <c r="L6165" s="248">
        <v>1</v>
      </c>
      <c r="M6165" s="248" t="s">
        <v>805</v>
      </c>
      <c r="N6165" s="248" t="s">
        <v>8851</v>
      </c>
      <c r="O6165" s="248" t="s">
        <v>2518</v>
      </c>
      <c r="P6165" s="248" t="s">
        <v>2700</v>
      </c>
      <c r="Q6165" s="248" t="s">
        <v>683</v>
      </c>
    </row>
    <row r="6166" spans="1:17" s="38" customFormat="1" x14ac:dyDescent="0.2">
      <c r="A6166" s="248" t="s">
        <v>8847</v>
      </c>
      <c r="B6166" s="248" t="s">
        <v>8848</v>
      </c>
      <c r="C6166" s="248" t="s">
        <v>58</v>
      </c>
      <c r="D6166" s="248" t="s">
        <v>8849</v>
      </c>
      <c r="E6166" s="248" t="s">
        <v>1551</v>
      </c>
      <c r="F6166" s="248" t="s">
        <v>1552</v>
      </c>
      <c r="G6166" s="614">
        <v>50405700</v>
      </c>
      <c r="H6166" s="248" t="s">
        <v>9138</v>
      </c>
      <c r="I6166" s="248">
        <v>10</v>
      </c>
      <c r="J6166" s="248" t="s">
        <v>3754</v>
      </c>
      <c r="K6166" s="64">
        <v>5434800</v>
      </c>
      <c r="L6166" s="248">
        <v>1</v>
      </c>
      <c r="M6166" s="248" t="s">
        <v>805</v>
      </c>
      <c r="N6166" s="248" t="s">
        <v>8851</v>
      </c>
      <c r="O6166" s="248" t="s">
        <v>2518</v>
      </c>
      <c r="P6166" s="248" t="s">
        <v>2700</v>
      </c>
      <c r="Q6166" s="248" t="s">
        <v>683</v>
      </c>
    </row>
    <row r="6167" spans="1:17" s="38" customFormat="1" x14ac:dyDescent="0.2">
      <c r="A6167" s="248" t="s">
        <v>8847</v>
      </c>
      <c r="B6167" s="248" t="s">
        <v>8848</v>
      </c>
      <c r="C6167" s="248" t="s">
        <v>58</v>
      </c>
      <c r="D6167" s="248" t="s">
        <v>8849</v>
      </c>
      <c r="E6167" s="248" t="s">
        <v>1551</v>
      </c>
      <c r="F6167" s="248" t="s">
        <v>1552</v>
      </c>
      <c r="G6167" s="614">
        <v>50407070</v>
      </c>
      <c r="H6167" s="248" t="s">
        <v>9139</v>
      </c>
      <c r="I6167" s="248">
        <v>10</v>
      </c>
      <c r="J6167" s="248" t="s">
        <v>3754</v>
      </c>
      <c r="K6167" s="64">
        <v>1201200</v>
      </c>
      <c r="L6167" s="248">
        <v>1</v>
      </c>
      <c r="M6167" s="248" t="s">
        <v>805</v>
      </c>
      <c r="N6167" s="248" t="s">
        <v>8851</v>
      </c>
      <c r="O6167" s="248" t="s">
        <v>2518</v>
      </c>
      <c r="P6167" s="248" t="s">
        <v>2700</v>
      </c>
      <c r="Q6167" s="248" t="s">
        <v>683</v>
      </c>
    </row>
    <row r="6168" spans="1:17" s="38" customFormat="1" x14ac:dyDescent="0.2">
      <c r="A6168" s="248" t="s">
        <v>8866</v>
      </c>
      <c r="B6168" s="248" t="s">
        <v>8867</v>
      </c>
      <c r="C6168" s="248" t="s">
        <v>58</v>
      </c>
      <c r="D6168" s="248" t="s">
        <v>8849</v>
      </c>
      <c r="E6168" s="248" t="s">
        <v>1101</v>
      </c>
      <c r="F6168" s="248" t="s">
        <v>8853</v>
      </c>
      <c r="G6168" s="614">
        <v>52121601</v>
      </c>
      <c r="H6168" s="248" t="s">
        <v>9140</v>
      </c>
      <c r="I6168" s="248">
        <v>10</v>
      </c>
      <c r="J6168" s="248" t="s">
        <v>3754</v>
      </c>
      <c r="K6168" s="64">
        <v>150000</v>
      </c>
      <c r="L6168" s="248">
        <v>1</v>
      </c>
      <c r="M6168" s="248" t="s">
        <v>805</v>
      </c>
      <c r="N6168" s="248" t="s">
        <v>8851</v>
      </c>
      <c r="O6168" s="248" t="s">
        <v>2518</v>
      </c>
      <c r="P6168" s="248" t="s">
        <v>2700</v>
      </c>
      <c r="Q6168" s="248" t="s">
        <v>683</v>
      </c>
    </row>
    <row r="6169" spans="1:17" s="38" customFormat="1" x14ac:dyDescent="0.2">
      <c r="A6169" s="248" t="s">
        <v>8866</v>
      </c>
      <c r="B6169" s="248" t="s">
        <v>8867</v>
      </c>
      <c r="C6169" s="248" t="s">
        <v>58</v>
      </c>
      <c r="D6169" s="248" t="s">
        <v>8849</v>
      </c>
      <c r="E6169" s="248" t="s">
        <v>812</v>
      </c>
      <c r="F6169" s="248" t="s">
        <v>262</v>
      </c>
      <c r="G6169" s="614">
        <v>52131600</v>
      </c>
      <c r="H6169" s="248" t="s">
        <v>9141</v>
      </c>
      <c r="I6169" s="248">
        <v>10</v>
      </c>
      <c r="J6169" s="248" t="s">
        <v>3754</v>
      </c>
      <c r="K6169" s="64">
        <v>5000000</v>
      </c>
      <c r="L6169" s="248">
        <v>1</v>
      </c>
      <c r="M6169" s="248" t="s">
        <v>805</v>
      </c>
      <c r="N6169" s="248" t="s">
        <v>9142</v>
      </c>
      <c r="O6169" s="248" t="s">
        <v>2700</v>
      </c>
      <c r="P6169" s="248" t="s">
        <v>2635</v>
      </c>
      <c r="Q6169" s="248" t="s">
        <v>464</v>
      </c>
    </row>
    <row r="6170" spans="1:17" s="38" customFormat="1" x14ac:dyDescent="0.2">
      <c r="A6170" s="248" t="s">
        <v>8874</v>
      </c>
      <c r="B6170" s="248" t="s">
        <v>8875</v>
      </c>
      <c r="C6170" s="248" t="s">
        <v>58</v>
      </c>
      <c r="D6170" s="248" t="s">
        <v>8849</v>
      </c>
      <c r="E6170" s="248" t="s">
        <v>812</v>
      </c>
      <c r="F6170" s="248" t="s">
        <v>262</v>
      </c>
      <c r="G6170" s="614">
        <v>52131600</v>
      </c>
      <c r="H6170" s="248" t="s">
        <v>9143</v>
      </c>
      <c r="I6170" s="248">
        <v>16</v>
      </c>
      <c r="J6170" s="248" t="s">
        <v>3754</v>
      </c>
      <c r="K6170" s="64">
        <v>3000000</v>
      </c>
      <c r="L6170" s="248">
        <v>1</v>
      </c>
      <c r="M6170" s="248" t="s">
        <v>805</v>
      </c>
      <c r="N6170" s="248" t="s">
        <v>9142</v>
      </c>
      <c r="O6170" s="248" t="s">
        <v>2700</v>
      </c>
      <c r="P6170" s="248" t="s">
        <v>2635</v>
      </c>
      <c r="Q6170" s="248" t="s">
        <v>464</v>
      </c>
    </row>
    <row r="6171" spans="1:17" s="38" customFormat="1" x14ac:dyDescent="0.2">
      <c r="A6171" s="248" t="s">
        <v>8847</v>
      </c>
      <c r="B6171" s="248" t="s">
        <v>8848</v>
      </c>
      <c r="C6171" s="248" t="s">
        <v>58</v>
      </c>
      <c r="D6171" s="248" t="s">
        <v>8849</v>
      </c>
      <c r="E6171" s="248" t="s">
        <v>1713</v>
      </c>
      <c r="F6171" s="248" t="s">
        <v>499</v>
      </c>
      <c r="G6171" s="614">
        <v>52151500</v>
      </c>
      <c r="H6171" s="248" t="s">
        <v>9144</v>
      </c>
      <c r="I6171" s="248">
        <v>10</v>
      </c>
      <c r="J6171" s="248" t="s">
        <v>3754</v>
      </c>
      <c r="K6171" s="64">
        <v>900000</v>
      </c>
      <c r="L6171" s="248">
        <v>1</v>
      </c>
      <c r="M6171" s="248" t="s">
        <v>805</v>
      </c>
      <c r="N6171" s="248" t="s">
        <v>8851</v>
      </c>
      <c r="O6171" s="248" t="s">
        <v>2518</v>
      </c>
      <c r="P6171" s="248" t="s">
        <v>2700</v>
      </c>
      <c r="Q6171" s="248" t="s">
        <v>683</v>
      </c>
    </row>
    <row r="6172" spans="1:17" s="38" customFormat="1" x14ac:dyDescent="0.2">
      <c r="A6172" s="248" t="s">
        <v>8847</v>
      </c>
      <c r="B6172" s="248" t="s">
        <v>8848</v>
      </c>
      <c r="C6172" s="248" t="s">
        <v>58</v>
      </c>
      <c r="D6172" s="248" t="s">
        <v>8849</v>
      </c>
      <c r="E6172" s="248" t="s">
        <v>776</v>
      </c>
      <c r="F6172" s="248" t="s">
        <v>1018</v>
      </c>
      <c r="G6172" s="614">
        <v>52151500</v>
      </c>
      <c r="H6172" s="248" t="s">
        <v>9145</v>
      </c>
      <c r="I6172" s="248">
        <v>10</v>
      </c>
      <c r="J6172" s="248" t="s">
        <v>3754</v>
      </c>
      <c r="K6172" s="64">
        <v>1391586</v>
      </c>
      <c r="L6172" s="248">
        <v>1</v>
      </c>
      <c r="M6172" s="248" t="s">
        <v>805</v>
      </c>
      <c r="N6172" s="248" t="s">
        <v>8851</v>
      </c>
      <c r="O6172" s="248" t="s">
        <v>2518</v>
      </c>
      <c r="P6172" s="248" t="s">
        <v>2700</v>
      </c>
      <c r="Q6172" s="248" t="s">
        <v>683</v>
      </c>
    </row>
    <row r="6173" spans="1:17" s="38" customFormat="1" x14ac:dyDescent="0.2">
      <c r="A6173" s="248" t="s">
        <v>8847</v>
      </c>
      <c r="B6173" s="248" t="s">
        <v>8848</v>
      </c>
      <c r="C6173" s="248" t="s">
        <v>58</v>
      </c>
      <c r="D6173" s="248" t="s">
        <v>8849</v>
      </c>
      <c r="E6173" s="248" t="s">
        <v>812</v>
      </c>
      <c r="F6173" s="248" t="s">
        <v>262</v>
      </c>
      <c r="G6173" s="614">
        <v>52151500</v>
      </c>
      <c r="H6173" s="248" t="s">
        <v>9146</v>
      </c>
      <c r="I6173" s="248">
        <v>10</v>
      </c>
      <c r="J6173" s="248" t="s">
        <v>3754</v>
      </c>
      <c r="K6173" s="64">
        <v>969206</v>
      </c>
      <c r="L6173" s="248">
        <v>1</v>
      </c>
      <c r="M6173" s="248" t="s">
        <v>805</v>
      </c>
      <c r="N6173" s="248" t="s">
        <v>8851</v>
      </c>
      <c r="O6173" s="248" t="s">
        <v>2518</v>
      </c>
      <c r="P6173" s="248" t="s">
        <v>2700</v>
      </c>
      <c r="Q6173" s="248" t="s">
        <v>683</v>
      </c>
    </row>
    <row r="6174" spans="1:17" s="38" customFormat="1" x14ac:dyDescent="0.2">
      <c r="A6174" s="248" t="s">
        <v>8866</v>
      </c>
      <c r="B6174" s="248" t="s">
        <v>8867</v>
      </c>
      <c r="C6174" s="248" t="s">
        <v>58</v>
      </c>
      <c r="D6174" s="248" t="s">
        <v>8849</v>
      </c>
      <c r="E6174" s="248" t="s">
        <v>812</v>
      </c>
      <c r="F6174" s="248" t="s">
        <v>262</v>
      </c>
      <c r="G6174" s="614">
        <v>52151500</v>
      </c>
      <c r="H6174" s="248" t="s">
        <v>9147</v>
      </c>
      <c r="I6174" s="248">
        <v>10</v>
      </c>
      <c r="J6174" s="248" t="s">
        <v>3754</v>
      </c>
      <c r="K6174" s="64">
        <v>300000</v>
      </c>
      <c r="L6174" s="248">
        <v>1</v>
      </c>
      <c r="M6174" s="248" t="s">
        <v>805</v>
      </c>
      <c r="N6174" s="248" t="s">
        <v>8851</v>
      </c>
      <c r="O6174" s="248" t="s">
        <v>2518</v>
      </c>
      <c r="P6174" s="248" t="s">
        <v>2700</v>
      </c>
      <c r="Q6174" s="248" t="s">
        <v>683</v>
      </c>
    </row>
    <row r="6175" spans="1:17" s="38" customFormat="1" x14ac:dyDescent="0.2">
      <c r="A6175" s="248" t="s">
        <v>8866</v>
      </c>
      <c r="B6175" s="248" t="s">
        <v>8867</v>
      </c>
      <c r="C6175" s="248" t="s">
        <v>58</v>
      </c>
      <c r="D6175" s="248" t="s">
        <v>8849</v>
      </c>
      <c r="E6175" s="248" t="s">
        <v>760</v>
      </c>
      <c r="F6175" s="248" t="s">
        <v>4913</v>
      </c>
      <c r="G6175" s="614">
        <v>52161500</v>
      </c>
      <c r="H6175" s="248" t="s">
        <v>9148</v>
      </c>
      <c r="I6175" s="248">
        <v>10</v>
      </c>
      <c r="J6175" s="248" t="s">
        <v>3754</v>
      </c>
      <c r="K6175" s="64">
        <v>1800000</v>
      </c>
      <c r="L6175" s="248">
        <v>1</v>
      </c>
      <c r="M6175" s="248" t="s">
        <v>805</v>
      </c>
      <c r="N6175" s="248" t="s">
        <v>9149</v>
      </c>
      <c r="O6175" s="248" t="s">
        <v>2518</v>
      </c>
      <c r="P6175" s="248" t="s">
        <v>2700</v>
      </c>
      <c r="Q6175" s="248" t="s">
        <v>464</v>
      </c>
    </row>
    <row r="6176" spans="1:17" s="38" customFormat="1" x14ac:dyDescent="0.2">
      <c r="A6176" s="248" t="s">
        <v>8866</v>
      </c>
      <c r="B6176" s="248" t="s">
        <v>8867</v>
      </c>
      <c r="C6176" s="248" t="s">
        <v>58</v>
      </c>
      <c r="D6176" s="248" t="s">
        <v>8849</v>
      </c>
      <c r="E6176" s="248" t="s">
        <v>760</v>
      </c>
      <c r="F6176" s="248" t="s">
        <v>4913</v>
      </c>
      <c r="G6176" s="614">
        <v>52161533</v>
      </c>
      <c r="H6176" s="248" t="s">
        <v>9150</v>
      </c>
      <c r="I6176" s="248">
        <v>10</v>
      </c>
      <c r="J6176" s="248" t="s">
        <v>3754</v>
      </c>
      <c r="K6176" s="64">
        <v>300000</v>
      </c>
      <c r="L6176" s="248">
        <v>1</v>
      </c>
      <c r="M6176" s="248" t="s">
        <v>805</v>
      </c>
      <c r="N6176" s="248" t="s">
        <v>9149</v>
      </c>
      <c r="O6176" s="248" t="s">
        <v>2518</v>
      </c>
      <c r="P6176" s="248" t="s">
        <v>2700</v>
      </c>
      <c r="Q6176" s="248" t="s">
        <v>464</v>
      </c>
    </row>
    <row r="6177" spans="1:17" s="38" customFormat="1" x14ac:dyDescent="0.2">
      <c r="A6177" s="248" t="s">
        <v>8847</v>
      </c>
      <c r="B6177" s="248" t="s">
        <v>8848</v>
      </c>
      <c r="C6177" s="248" t="s">
        <v>58</v>
      </c>
      <c r="D6177" s="248" t="s">
        <v>8849</v>
      </c>
      <c r="E6177" s="248" t="s">
        <v>803</v>
      </c>
      <c r="F6177" s="248" t="s">
        <v>240</v>
      </c>
      <c r="G6177" s="614">
        <v>53131600</v>
      </c>
      <c r="H6177" s="248" t="s">
        <v>9151</v>
      </c>
      <c r="I6177" s="248">
        <v>10</v>
      </c>
      <c r="J6177" s="248" t="s">
        <v>3754</v>
      </c>
      <c r="K6177" s="64">
        <v>2644824</v>
      </c>
      <c r="L6177" s="248">
        <v>1</v>
      </c>
      <c r="M6177" s="248" t="s">
        <v>805</v>
      </c>
      <c r="N6177" s="248" t="s">
        <v>8851</v>
      </c>
      <c r="O6177" s="248" t="s">
        <v>2518</v>
      </c>
      <c r="P6177" s="248" t="s">
        <v>2700</v>
      </c>
      <c r="Q6177" s="248" t="s">
        <v>683</v>
      </c>
    </row>
    <row r="6178" spans="1:17" s="38" customFormat="1" x14ac:dyDescent="0.2">
      <c r="A6178" s="248" t="s">
        <v>8847</v>
      </c>
      <c r="B6178" s="248" t="s">
        <v>8848</v>
      </c>
      <c r="C6178" s="248" t="s">
        <v>58</v>
      </c>
      <c r="D6178" s="248" t="s">
        <v>8849</v>
      </c>
      <c r="E6178" s="248" t="s">
        <v>932</v>
      </c>
      <c r="F6178" s="248" t="s">
        <v>933</v>
      </c>
      <c r="G6178" s="614">
        <v>55101500</v>
      </c>
      <c r="H6178" s="248" t="s">
        <v>9152</v>
      </c>
      <c r="I6178" s="248">
        <v>10</v>
      </c>
      <c r="J6178" s="248" t="s">
        <v>3754</v>
      </c>
      <c r="K6178" s="64">
        <v>10000000</v>
      </c>
      <c r="L6178" s="248">
        <v>1</v>
      </c>
      <c r="M6178" s="248" t="s">
        <v>765</v>
      </c>
      <c r="N6178" s="248" t="s">
        <v>9153</v>
      </c>
      <c r="O6178" s="248" t="s">
        <v>2518</v>
      </c>
      <c r="P6178" s="248" t="s">
        <v>2700</v>
      </c>
      <c r="Q6178" s="248" t="s">
        <v>464</v>
      </c>
    </row>
    <row r="6179" spans="1:17" s="38" customFormat="1" x14ac:dyDescent="0.2">
      <c r="A6179" s="248" t="s">
        <v>8866</v>
      </c>
      <c r="B6179" s="248" t="s">
        <v>8867</v>
      </c>
      <c r="C6179" s="248" t="s">
        <v>58</v>
      </c>
      <c r="D6179" s="248" t="s">
        <v>8849</v>
      </c>
      <c r="E6179" s="248" t="s">
        <v>1072</v>
      </c>
      <c r="F6179" s="248" t="s">
        <v>91</v>
      </c>
      <c r="G6179" s="614">
        <v>56121201</v>
      </c>
      <c r="H6179" s="248" t="s">
        <v>9154</v>
      </c>
      <c r="I6179" s="248">
        <v>10</v>
      </c>
      <c r="J6179" s="248" t="s">
        <v>3754</v>
      </c>
      <c r="K6179" s="64">
        <v>400000</v>
      </c>
      <c r="L6179" s="248">
        <v>1</v>
      </c>
      <c r="M6179" s="248" t="s">
        <v>805</v>
      </c>
      <c r="N6179" s="248" t="s">
        <v>8980</v>
      </c>
      <c r="O6179" s="248" t="s">
        <v>2700</v>
      </c>
      <c r="P6179" s="248" t="s">
        <v>2635</v>
      </c>
      <c r="Q6179" s="248" t="s">
        <v>464</v>
      </c>
    </row>
    <row r="6180" spans="1:17" s="38" customFormat="1" x14ac:dyDescent="0.2">
      <c r="A6180" s="248" t="s">
        <v>8861</v>
      </c>
      <c r="B6180" s="248" t="s">
        <v>8862</v>
      </c>
      <c r="C6180" s="248" t="s">
        <v>58</v>
      </c>
      <c r="D6180" s="248" t="s">
        <v>8849</v>
      </c>
      <c r="E6180" s="248" t="s">
        <v>776</v>
      </c>
      <c r="F6180" s="248" t="s">
        <v>1018</v>
      </c>
      <c r="G6180" s="614">
        <v>60121124</v>
      </c>
      <c r="H6180" s="248" t="s">
        <v>9155</v>
      </c>
      <c r="I6180" s="248">
        <v>10</v>
      </c>
      <c r="J6180" s="248" t="s">
        <v>3754</v>
      </c>
      <c r="K6180" s="64">
        <v>4100000</v>
      </c>
      <c r="L6180" s="248">
        <v>1</v>
      </c>
      <c r="M6180" s="248" t="s">
        <v>805</v>
      </c>
      <c r="N6180" s="248" t="s">
        <v>8864</v>
      </c>
      <c r="O6180" s="248" t="s">
        <v>2700</v>
      </c>
      <c r="P6180" s="248" t="s">
        <v>2635</v>
      </c>
      <c r="Q6180" s="248" t="s">
        <v>464</v>
      </c>
    </row>
    <row r="6181" spans="1:17" s="38" customFormat="1" x14ac:dyDescent="0.2">
      <c r="A6181" s="248" t="s">
        <v>8847</v>
      </c>
      <c r="B6181" s="248" t="s">
        <v>8848</v>
      </c>
      <c r="C6181" s="248" t="s">
        <v>58</v>
      </c>
      <c r="D6181" s="248" t="s">
        <v>8849</v>
      </c>
      <c r="E6181" s="248" t="s">
        <v>812</v>
      </c>
      <c r="F6181" s="248" t="s">
        <v>262</v>
      </c>
      <c r="G6181" s="614">
        <v>60121537</v>
      </c>
      <c r="H6181" s="248" t="s">
        <v>9156</v>
      </c>
      <c r="I6181" s="248">
        <v>10</v>
      </c>
      <c r="J6181" s="248" t="s">
        <v>3754</v>
      </c>
      <c r="K6181" s="64">
        <v>813331</v>
      </c>
      <c r="L6181" s="248">
        <v>1</v>
      </c>
      <c r="M6181" s="248" t="s">
        <v>805</v>
      </c>
      <c r="N6181" s="248" t="s">
        <v>8851</v>
      </c>
      <c r="O6181" s="248" t="s">
        <v>2518</v>
      </c>
      <c r="P6181" s="248" t="s">
        <v>2700</v>
      </c>
      <c r="Q6181" s="248" t="s">
        <v>683</v>
      </c>
    </row>
    <row r="6182" spans="1:17" s="38" customFormat="1" x14ac:dyDescent="0.2">
      <c r="A6182" s="248" t="s">
        <v>9007</v>
      </c>
      <c r="B6182" s="248" t="s">
        <v>9008</v>
      </c>
      <c r="C6182" s="248" t="s">
        <v>58</v>
      </c>
      <c r="D6182" s="248" t="s">
        <v>8849</v>
      </c>
      <c r="E6182" s="248" t="s">
        <v>880</v>
      </c>
      <c r="F6182" s="248" t="s">
        <v>374</v>
      </c>
      <c r="G6182" s="614">
        <v>72101500</v>
      </c>
      <c r="H6182" s="248" t="s">
        <v>9157</v>
      </c>
      <c r="I6182" s="248">
        <v>16</v>
      </c>
      <c r="J6182" s="248" t="s">
        <v>3754</v>
      </c>
      <c r="K6182" s="64">
        <v>350000</v>
      </c>
      <c r="L6182" s="248">
        <v>1</v>
      </c>
      <c r="M6182" s="248" t="s">
        <v>765</v>
      </c>
      <c r="N6182" s="248" t="s">
        <v>9059</v>
      </c>
      <c r="O6182" s="248" t="s">
        <v>2529</v>
      </c>
      <c r="P6182" s="248" t="s">
        <v>2518</v>
      </c>
      <c r="Q6182" s="248" t="s">
        <v>464</v>
      </c>
    </row>
    <row r="6183" spans="1:17" s="38" customFormat="1" x14ac:dyDescent="0.2">
      <c r="A6183" s="248" t="s">
        <v>8874</v>
      </c>
      <c r="B6183" s="248" t="s">
        <v>8875</v>
      </c>
      <c r="C6183" s="248" t="s">
        <v>58</v>
      </c>
      <c r="D6183" s="248" t="s">
        <v>8849</v>
      </c>
      <c r="E6183" s="248" t="s">
        <v>880</v>
      </c>
      <c r="F6183" s="248" t="s">
        <v>374</v>
      </c>
      <c r="G6183" s="614">
        <v>72101500</v>
      </c>
      <c r="H6183" s="248" t="s">
        <v>9158</v>
      </c>
      <c r="I6183" s="248">
        <v>16</v>
      </c>
      <c r="J6183" s="248" t="s">
        <v>3754</v>
      </c>
      <c r="K6183" s="64">
        <v>12000000</v>
      </c>
      <c r="L6183" s="248">
        <v>1</v>
      </c>
      <c r="M6183" s="248" t="s">
        <v>765</v>
      </c>
      <c r="N6183" s="248" t="s">
        <v>9059</v>
      </c>
      <c r="O6183" s="248" t="s">
        <v>2529</v>
      </c>
      <c r="P6183" s="248" t="s">
        <v>2518</v>
      </c>
      <c r="Q6183" s="248" t="s">
        <v>464</v>
      </c>
    </row>
    <row r="6184" spans="1:17" s="38" customFormat="1" x14ac:dyDescent="0.2">
      <c r="A6184" s="248" t="s">
        <v>8874</v>
      </c>
      <c r="B6184" s="248" t="s">
        <v>8875</v>
      </c>
      <c r="C6184" s="248" t="s">
        <v>58</v>
      </c>
      <c r="D6184" s="248" t="s">
        <v>8849</v>
      </c>
      <c r="E6184" s="248" t="s">
        <v>880</v>
      </c>
      <c r="F6184" s="248" t="s">
        <v>374</v>
      </c>
      <c r="G6184" s="614">
        <v>72101500</v>
      </c>
      <c r="H6184" s="248" t="s">
        <v>9159</v>
      </c>
      <c r="I6184" s="248">
        <v>16</v>
      </c>
      <c r="J6184" s="248" t="s">
        <v>3754</v>
      </c>
      <c r="K6184" s="64">
        <v>10000000</v>
      </c>
      <c r="L6184" s="248">
        <v>1</v>
      </c>
      <c r="M6184" s="248" t="s">
        <v>765</v>
      </c>
      <c r="N6184" s="248" t="s">
        <v>9059</v>
      </c>
      <c r="O6184" s="248" t="s">
        <v>2529</v>
      </c>
      <c r="P6184" s="248" t="s">
        <v>2518</v>
      </c>
      <c r="Q6184" s="248" t="s">
        <v>464</v>
      </c>
    </row>
    <row r="6185" spans="1:17" s="38" customFormat="1" x14ac:dyDescent="0.2">
      <c r="A6185" s="248" t="s">
        <v>8866</v>
      </c>
      <c r="B6185" s="248" t="s">
        <v>8867</v>
      </c>
      <c r="C6185" s="248" t="s">
        <v>58</v>
      </c>
      <c r="D6185" s="248" t="s">
        <v>8849</v>
      </c>
      <c r="E6185" s="248" t="s">
        <v>880</v>
      </c>
      <c r="F6185" s="248" t="s">
        <v>374</v>
      </c>
      <c r="G6185" s="614">
        <v>72101506</v>
      </c>
      <c r="H6185" s="248" t="s">
        <v>9160</v>
      </c>
      <c r="I6185" s="248">
        <v>10</v>
      </c>
      <c r="J6185" s="248" t="s">
        <v>3754</v>
      </c>
      <c r="K6185" s="64">
        <v>15000000</v>
      </c>
      <c r="L6185" s="248">
        <v>1</v>
      </c>
      <c r="M6185" s="248" t="s">
        <v>765</v>
      </c>
      <c r="N6185" s="248" t="s">
        <v>9059</v>
      </c>
      <c r="O6185" s="248" t="s">
        <v>2529</v>
      </c>
      <c r="P6185" s="248" t="s">
        <v>2518</v>
      </c>
      <c r="Q6185" s="248" t="s">
        <v>464</v>
      </c>
    </row>
    <row r="6186" spans="1:17" s="38" customFormat="1" x14ac:dyDescent="0.2">
      <c r="A6186" s="248" t="s">
        <v>8847</v>
      </c>
      <c r="B6186" s="248" t="s">
        <v>8848</v>
      </c>
      <c r="C6186" s="248" t="s">
        <v>58</v>
      </c>
      <c r="D6186" s="248" t="s">
        <v>8849</v>
      </c>
      <c r="E6186" s="248" t="s">
        <v>874</v>
      </c>
      <c r="F6186" s="248" t="s">
        <v>371</v>
      </c>
      <c r="G6186" s="614">
        <v>72102103</v>
      </c>
      <c r="H6186" s="248" t="s">
        <v>9161</v>
      </c>
      <c r="I6186" s="248">
        <v>10</v>
      </c>
      <c r="J6186" s="248" t="s">
        <v>3754</v>
      </c>
      <c r="K6186" s="64">
        <v>10000000</v>
      </c>
      <c r="L6186" s="248">
        <v>1</v>
      </c>
      <c r="M6186" s="248" t="s">
        <v>765</v>
      </c>
      <c r="N6186" s="248" t="s">
        <v>9162</v>
      </c>
      <c r="O6186" s="248" t="s">
        <v>2518</v>
      </c>
      <c r="P6186" s="248" t="s">
        <v>2700</v>
      </c>
      <c r="Q6186" s="248" t="s">
        <v>464</v>
      </c>
    </row>
    <row r="6187" spans="1:17" s="38" customFormat="1" x14ac:dyDescent="0.2">
      <c r="A6187" s="248" t="s">
        <v>8866</v>
      </c>
      <c r="B6187" s="248" t="s">
        <v>8867</v>
      </c>
      <c r="C6187" s="248" t="s">
        <v>58</v>
      </c>
      <c r="D6187" s="248" t="s">
        <v>8849</v>
      </c>
      <c r="E6187" s="248" t="s">
        <v>874</v>
      </c>
      <c r="F6187" s="248" t="s">
        <v>371</v>
      </c>
      <c r="G6187" s="614">
        <v>72102103</v>
      </c>
      <c r="H6187" s="248" t="s">
        <v>9163</v>
      </c>
      <c r="I6187" s="248">
        <v>10</v>
      </c>
      <c r="J6187" s="248" t="s">
        <v>3754</v>
      </c>
      <c r="K6187" s="64">
        <v>1000000</v>
      </c>
      <c r="L6187" s="248">
        <v>1</v>
      </c>
      <c r="M6187" s="248" t="s">
        <v>765</v>
      </c>
      <c r="N6187" s="248" t="s">
        <v>9162</v>
      </c>
      <c r="O6187" s="248" t="s">
        <v>2700</v>
      </c>
      <c r="P6187" s="248" t="s">
        <v>2635</v>
      </c>
      <c r="Q6187" s="248" t="s">
        <v>464</v>
      </c>
    </row>
    <row r="6188" spans="1:17" s="38" customFormat="1" x14ac:dyDescent="0.2">
      <c r="A6188" s="248" t="s">
        <v>8874</v>
      </c>
      <c r="B6188" s="248" t="s">
        <v>8875</v>
      </c>
      <c r="C6188" s="248" t="s">
        <v>58</v>
      </c>
      <c r="D6188" s="248" t="s">
        <v>8849</v>
      </c>
      <c r="E6188" s="248" t="s">
        <v>874</v>
      </c>
      <c r="F6188" s="248" t="s">
        <v>371</v>
      </c>
      <c r="G6188" s="614">
        <v>72102103</v>
      </c>
      <c r="H6188" s="248" t="s">
        <v>9164</v>
      </c>
      <c r="I6188" s="248">
        <v>16</v>
      </c>
      <c r="J6188" s="248" t="s">
        <v>3754</v>
      </c>
      <c r="K6188" s="64">
        <v>1500000</v>
      </c>
      <c r="L6188" s="248">
        <v>1</v>
      </c>
      <c r="M6188" s="248" t="s">
        <v>765</v>
      </c>
      <c r="N6188" s="248" t="s">
        <v>9162</v>
      </c>
      <c r="O6188" s="248" t="s">
        <v>2518</v>
      </c>
      <c r="P6188" s="248" t="s">
        <v>2700</v>
      </c>
      <c r="Q6188" s="248" t="s">
        <v>464</v>
      </c>
    </row>
    <row r="6189" spans="1:17" s="38" customFormat="1" x14ac:dyDescent="0.2">
      <c r="A6189" s="248" t="s">
        <v>9062</v>
      </c>
      <c r="B6189" s="248" t="s">
        <v>3641</v>
      </c>
      <c r="C6189" s="248" t="s">
        <v>58</v>
      </c>
      <c r="D6189" s="248" t="s">
        <v>8849</v>
      </c>
      <c r="E6189" s="248" t="s">
        <v>874</v>
      </c>
      <c r="F6189" s="248" t="s">
        <v>371</v>
      </c>
      <c r="G6189" s="614">
        <v>72102103</v>
      </c>
      <c r="H6189" s="248" t="s">
        <v>9165</v>
      </c>
      <c r="I6189" s="248">
        <v>16</v>
      </c>
      <c r="J6189" s="248" t="s">
        <v>3754</v>
      </c>
      <c r="K6189" s="64">
        <v>300000</v>
      </c>
      <c r="L6189" s="248">
        <v>1</v>
      </c>
      <c r="M6189" s="248" t="s">
        <v>765</v>
      </c>
      <c r="N6189" s="248" t="s">
        <v>9162</v>
      </c>
      <c r="O6189" s="248" t="s">
        <v>2518</v>
      </c>
      <c r="P6189" s="248" t="s">
        <v>2700</v>
      </c>
      <c r="Q6189" s="248" t="s">
        <v>464</v>
      </c>
    </row>
    <row r="6190" spans="1:17" s="38" customFormat="1" x14ac:dyDescent="0.2">
      <c r="A6190" s="248" t="s">
        <v>8866</v>
      </c>
      <c r="B6190" s="248" t="s">
        <v>8867</v>
      </c>
      <c r="C6190" s="248" t="s">
        <v>58</v>
      </c>
      <c r="D6190" s="248" t="s">
        <v>8849</v>
      </c>
      <c r="E6190" s="248" t="s">
        <v>880</v>
      </c>
      <c r="F6190" s="248" t="s">
        <v>374</v>
      </c>
      <c r="G6190" s="614">
        <v>72151500</v>
      </c>
      <c r="H6190" s="248" t="s">
        <v>9166</v>
      </c>
      <c r="I6190" s="248">
        <v>10</v>
      </c>
      <c r="J6190" s="248" t="s">
        <v>3754</v>
      </c>
      <c r="K6190" s="64">
        <v>7000000</v>
      </c>
      <c r="L6190" s="248">
        <v>1</v>
      </c>
      <c r="M6190" s="248" t="s">
        <v>765</v>
      </c>
      <c r="N6190" s="248" t="s">
        <v>9059</v>
      </c>
      <c r="O6190" s="248" t="s">
        <v>2529</v>
      </c>
      <c r="P6190" s="248" t="s">
        <v>2518</v>
      </c>
      <c r="Q6190" s="248" t="s">
        <v>464</v>
      </c>
    </row>
    <row r="6191" spans="1:17" s="38" customFormat="1" x14ac:dyDescent="0.2">
      <c r="A6191" s="248" t="s">
        <v>8847</v>
      </c>
      <c r="B6191" s="248" t="s">
        <v>8848</v>
      </c>
      <c r="C6191" s="248" t="s">
        <v>58</v>
      </c>
      <c r="D6191" s="248" t="s">
        <v>8849</v>
      </c>
      <c r="E6191" s="248" t="s">
        <v>880</v>
      </c>
      <c r="F6191" s="248" t="s">
        <v>374</v>
      </c>
      <c r="G6191" s="614">
        <v>72151700</v>
      </c>
      <c r="H6191" s="248" t="s">
        <v>9167</v>
      </c>
      <c r="I6191" s="248">
        <v>10</v>
      </c>
      <c r="J6191" s="248" t="s">
        <v>3754</v>
      </c>
      <c r="K6191" s="64">
        <v>15000000</v>
      </c>
      <c r="L6191" s="248">
        <v>1</v>
      </c>
      <c r="M6191" s="248" t="s">
        <v>765</v>
      </c>
      <c r="N6191" s="248" t="s">
        <v>9059</v>
      </c>
      <c r="O6191" s="248" t="s">
        <v>2529</v>
      </c>
      <c r="P6191" s="248" t="s">
        <v>2518</v>
      </c>
      <c r="Q6191" s="248" t="s">
        <v>464</v>
      </c>
    </row>
    <row r="6192" spans="1:17" s="38" customFormat="1" x14ac:dyDescent="0.2">
      <c r="A6192" s="248" t="s">
        <v>8861</v>
      </c>
      <c r="B6192" s="248" t="s">
        <v>8862</v>
      </c>
      <c r="C6192" s="248" t="s">
        <v>58</v>
      </c>
      <c r="D6192" s="248" t="s">
        <v>8849</v>
      </c>
      <c r="E6192" s="248" t="s">
        <v>880</v>
      </c>
      <c r="F6192" s="248" t="s">
        <v>374</v>
      </c>
      <c r="G6192" s="614">
        <v>72151700</v>
      </c>
      <c r="H6192" s="248" t="s">
        <v>9168</v>
      </c>
      <c r="I6192" s="248">
        <v>10</v>
      </c>
      <c r="J6192" s="248" t="s">
        <v>3754</v>
      </c>
      <c r="K6192" s="64">
        <v>30000000</v>
      </c>
      <c r="L6192" s="248">
        <v>1</v>
      </c>
      <c r="M6192" s="248" t="s">
        <v>765</v>
      </c>
      <c r="N6192" s="248" t="s">
        <v>9059</v>
      </c>
      <c r="O6192" s="248" t="s">
        <v>2529</v>
      </c>
      <c r="P6192" s="248" t="s">
        <v>2518</v>
      </c>
      <c r="Q6192" s="248" t="s">
        <v>464</v>
      </c>
    </row>
    <row r="6193" spans="1:17" s="38" customFormat="1" x14ac:dyDescent="0.2">
      <c r="A6193" s="248" t="s">
        <v>8874</v>
      </c>
      <c r="B6193" s="248" t="s">
        <v>8875</v>
      </c>
      <c r="C6193" s="248" t="s">
        <v>58</v>
      </c>
      <c r="D6193" s="248" t="s">
        <v>8849</v>
      </c>
      <c r="E6193" s="248" t="s">
        <v>880</v>
      </c>
      <c r="F6193" s="248" t="s">
        <v>374</v>
      </c>
      <c r="G6193" s="614">
        <v>72151700</v>
      </c>
      <c r="H6193" s="248" t="s">
        <v>9169</v>
      </c>
      <c r="I6193" s="248">
        <v>16</v>
      </c>
      <c r="J6193" s="248" t="s">
        <v>3754</v>
      </c>
      <c r="K6193" s="64">
        <v>5000000</v>
      </c>
      <c r="L6193" s="248">
        <v>1</v>
      </c>
      <c r="M6193" s="248" t="s">
        <v>765</v>
      </c>
      <c r="N6193" s="248" t="s">
        <v>9059</v>
      </c>
      <c r="O6193" s="248" t="s">
        <v>2529</v>
      </c>
      <c r="P6193" s="248" t="s">
        <v>2518</v>
      </c>
      <c r="Q6193" s="248" t="s">
        <v>464</v>
      </c>
    </row>
    <row r="6194" spans="1:17" s="38" customFormat="1" x14ac:dyDescent="0.2">
      <c r="A6194" s="248" t="s">
        <v>8940</v>
      </c>
      <c r="B6194" s="248" t="s">
        <v>8941</v>
      </c>
      <c r="C6194" s="248" t="s">
        <v>58</v>
      </c>
      <c r="D6194" s="248" t="s">
        <v>8849</v>
      </c>
      <c r="E6194" s="248" t="s">
        <v>880</v>
      </c>
      <c r="F6194" s="248" t="s">
        <v>374</v>
      </c>
      <c r="G6194" s="614">
        <v>72151800</v>
      </c>
      <c r="H6194" s="248" t="s">
        <v>9170</v>
      </c>
      <c r="I6194" s="248">
        <v>16</v>
      </c>
      <c r="J6194" s="248" t="s">
        <v>3754</v>
      </c>
      <c r="K6194" s="64">
        <v>8000000</v>
      </c>
      <c r="L6194" s="248">
        <v>1</v>
      </c>
      <c r="M6194" s="248" t="s">
        <v>765</v>
      </c>
      <c r="N6194" s="248" t="s">
        <v>9059</v>
      </c>
      <c r="O6194" s="248" t="s">
        <v>2529</v>
      </c>
      <c r="P6194" s="248" t="s">
        <v>2518</v>
      </c>
      <c r="Q6194" s="248" t="s">
        <v>464</v>
      </c>
    </row>
    <row r="6195" spans="1:17" s="38" customFormat="1" x14ac:dyDescent="0.2">
      <c r="A6195" s="248" t="s">
        <v>8940</v>
      </c>
      <c r="B6195" s="248" t="s">
        <v>8941</v>
      </c>
      <c r="C6195" s="248" t="s">
        <v>58</v>
      </c>
      <c r="D6195" s="248" t="s">
        <v>8849</v>
      </c>
      <c r="E6195" s="248" t="s">
        <v>880</v>
      </c>
      <c r="F6195" s="248" t="s">
        <v>374</v>
      </c>
      <c r="G6195" s="614">
        <v>72151800</v>
      </c>
      <c r="H6195" s="248" t="s">
        <v>9171</v>
      </c>
      <c r="I6195" s="248">
        <v>16</v>
      </c>
      <c r="J6195" s="248" t="s">
        <v>3754</v>
      </c>
      <c r="K6195" s="64">
        <v>15000000</v>
      </c>
      <c r="L6195" s="248">
        <v>1</v>
      </c>
      <c r="M6195" s="248" t="s">
        <v>765</v>
      </c>
      <c r="N6195" s="248" t="s">
        <v>9059</v>
      </c>
      <c r="O6195" s="248" t="s">
        <v>2521</v>
      </c>
      <c r="P6195" s="248" t="s">
        <v>2529</v>
      </c>
      <c r="Q6195" s="248" t="s">
        <v>464</v>
      </c>
    </row>
    <row r="6196" spans="1:17" s="38" customFormat="1" x14ac:dyDescent="0.2">
      <c r="A6196" s="248" t="s">
        <v>8866</v>
      </c>
      <c r="B6196" s="248" t="s">
        <v>8867</v>
      </c>
      <c r="C6196" s="248" t="s">
        <v>58</v>
      </c>
      <c r="D6196" s="248" t="s">
        <v>8849</v>
      </c>
      <c r="E6196" s="248" t="s">
        <v>880</v>
      </c>
      <c r="F6196" s="248" t="s">
        <v>374</v>
      </c>
      <c r="G6196" s="614">
        <v>72154000</v>
      </c>
      <c r="H6196" s="248" t="s">
        <v>9172</v>
      </c>
      <c r="I6196" s="248">
        <v>10</v>
      </c>
      <c r="J6196" s="248" t="s">
        <v>3754</v>
      </c>
      <c r="K6196" s="64">
        <v>11000000</v>
      </c>
      <c r="L6196" s="248">
        <v>1</v>
      </c>
      <c r="M6196" s="248" t="s">
        <v>765</v>
      </c>
      <c r="N6196" s="248" t="s">
        <v>9059</v>
      </c>
      <c r="O6196" s="248" t="s">
        <v>2529</v>
      </c>
      <c r="P6196" s="248" t="s">
        <v>2518</v>
      </c>
      <c r="Q6196" s="248" t="s">
        <v>464</v>
      </c>
    </row>
    <row r="6197" spans="1:17" s="38" customFormat="1" x14ac:dyDescent="0.2">
      <c r="A6197" s="248" t="s">
        <v>8874</v>
      </c>
      <c r="B6197" s="248" t="s">
        <v>8875</v>
      </c>
      <c r="C6197" s="248" t="s">
        <v>58</v>
      </c>
      <c r="D6197" s="248" t="s">
        <v>8849</v>
      </c>
      <c r="E6197" s="248" t="s">
        <v>880</v>
      </c>
      <c r="F6197" s="248" t="s">
        <v>374</v>
      </c>
      <c r="G6197" s="614">
        <v>72154000</v>
      </c>
      <c r="H6197" s="248" t="s">
        <v>9173</v>
      </c>
      <c r="I6197" s="248">
        <v>16</v>
      </c>
      <c r="J6197" s="248" t="s">
        <v>3754</v>
      </c>
      <c r="K6197" s="64">
        <v>2000000</v>
      </c>
      <c r="L6197" s="248">
        <v>1</v>
      </c>
      <c r="M6197" s="248" t="s">
        <v>765</v>
      </c>
      <c r="N6197" s="248" t="s">
        <v>9059</v>
      </c>
      <c r="O6197" s="248" t="s">
        <v>2529</v>
      </c>
      <c r="P6197" s="248" t="s">
        <v>2518</v>
      </c>
      <c r="Q6197" s="248" t="s">
        <v>464</v>
      </c>
    </row>
    <row r="6198" spans="1:17" s="38" customFormat="1" x14ac:dyDescent="0.2">
      <c r="A6198" s="248" t="s">
        <v>8866</v>
      </c>
      <c r="B6198" s="248" t="s">
        <v>8867</v>
      </c>
      <c r="C6198" s="248" t="s">
        <v>58</v>
      </c>
      <c r="D6198" s="248" t="s">
        <v>8849</v>
      </c>
      <c r="E6198" s="248" t="s">
        <v>880</v>
      </c>
      <c r="F6198" s="248" t="s">
        <v>374</v>
      </c>
      <c r="G6198" s="614">
        <v>72154022</v>
      </c>
      <c r="H6198" s="248" t="s">
        <v>9174</v>
      </c>
      <c r="I6198" s="248">
        <v>10</v>
      </c>
      <c r="J6198" s="248" t="s">
        <v>3754</v>
      </c>
      <c r="K6198" s="64">
        <v>7000000</v>
      </c>
      <c r="L6198" s="248">
        <v>1</v>
      </c>
      <c r="M6198" s="248" t="s">
        <v>765</v>
      </c>
      <c r="N6198" s="248" t="s">
        <v>9059</v>
      </c>
      <c r="O6198" s="248" t="s">
        <v>2518</v>
      </c>
      <c r="P6198" s="248" t="s">
        <v>2700</v>
      </c>
      <c r="Q6198" s="248" t="s">
        <v>464</v>
      </c>
    </row>
    <row r="6199" spans="1:17" s="38" customFormat="1" x14ac:dyDescent="0.2">
      <c r="A6199" s="248" t="s">
        <v>8847</v>
      </c>
      <c r="B6199" s="248" t="s">
        <v>8848</v>
      </c>
      <c r="C6199" s="248" t="s">
        <v>58</v>
      </c>
      <c r="D6199" s="248" t="s">
        <v>8849</v>
      </c>
      <c r="E6199" s="248" t="s">
        <v>880</v>
      </c>
      <c r="F6199" s="248" t="s">
        <v>374</v>
      </c>
      <c r="G6199" s="614">
        <v>72154100</v>
      </c>
      <c r="H6199" s="248" t="s">
        <v>9175</v>
      </c>
      <c r="I6199" s="248">
        <v>10</v>
      </c>
      <c r="J6199" s="248" t="s">
        <v>3754</v>
      </c>
      <c r="K6199" s="64">
        <v>35000000</v>
      </c>
      <c r="L6199" s="248">
        <v>1</v>
      </c>
      <c r="M6199" s="248" t="s">
        <v>765</v>
      </c>
      <c r="N6199" s="248" t="s">
        <v>9059</v>
      </c>
      <c r="O6199" s="248" t="s">
        <v>2518</v>
      </c>
      <c r="P6199" s="248" t="s">
        <v>2700</v>
      </c>
      <c r="Q6199" s="248" t="s">
        <v>464</v>
      </c>
    </row>
    <row r="6200" spans="1:17" s="38" customFormat="1" x14ac:dyDescent="0.2">
      <c r="A6200" s="248" t="s">
        <v>8925</v>
      </c>
      <c r="B6200" s="248" t="s">
        <v>8926</v>
      </c>
      <c r="C6200" s="248" t="s">
        <v>58</v>
      </c>
      <c r="D6200" s="248" t="s">
        <v>8849</v>
      </c>
      <c r="E6200" s="248" t="s">
        <v>880</v>
      </c>
      <c r="F6200" s="248" t="s">
        <v>374</v>
      </c>
      <c r="G6200" s="614">
        <v>72154100</v>
      </c>
      <c r="H6200" s="248" t="s">
        <v>9176</v>
      </c>
      <c r="I6200" s="248">
        <v>10</v>
      </c>
      <c r="J6200" s="248" t="s">
        <v>3754</v>
      </c>
      <c r="K6200" s="64">
        <v>7000000</v>
      </c>
      <c r="L6200" s="248">
        <v>1</v>
      </c>
      <c r="M6200" s="248" t="s">
        <v>765</v>
      </c>
      <c r="N6200" s="248" t="s">
        <v>9059</v>
      </c>
      <c r="O6200" s="248" t="s">
        <v>2518</v>
      </c>
      <c r="P6200" s="248" t="s">
        <v>2700</v>
      </c>
      <c r="Q6200" s="248" t="s">
        <v>464</v>
      </c>
    </row>
    <row r="6201" spans="1:17" s="38" customFormat="1" x14ac:dyDescent="0.2">
      <c r="A6201" s="248" t="s">
        <v>8866</v>
      </c>
      <c r="B6201" s="248" t="s">
        <v>8867</v>
      </c>
      <c r="C6201" s="248" t="s">
        <v>58</v>
      </c>
      <c r="D6201" s="248" t="s">
        <v>8849</v>
      </c>
      <c r="E6201" s="248" t="s">
        <v>880</v>
      </c>
      <c r="F6201" s="248" t="s">
        <v>374</v>
      </c>
      <c r="G6201" s="614">
        <v>72154100</v>
      </c>
      <c r="H6201" s="248" t="s">
        <v>9177</v>
      </c>
      <c r="I6201" s="248">
        <v>10</v>
      </c>
      <c r="J6201" s="248" t="s">
        <v>3754</v>
      </c>
      <c r="K6201" s="64">
        <v>40000000</v>
      </c>
      <c r="L6201" s="248">
        <v>1</v>
      </c>
      <c r="M6201" s="248" t="s">
        <v>765</v>
      </c>
      <c r="N6201" s="248" t="s">
        <v>9059</v>
      </c>
      <c r="O6201" s="248" t="s">
        <v>2518</v>
      </c>
      <c r="P6201" s="248" t="s">
        <v>2700</v>
      </c>
      <c r="Q6201" s="248" t="s">
        <v>464</v>
      </c>
    </row>
    <row r="6202" spans="1:17" s="38" customFormat="1" x14ac:dyDescent="0.2">
      <c r="A6202" s="248" t="s">
        <v>8874</v>
      </c>
      <c r="B6202" s="248" t="s">
        <v>8875</v>
      </c>
      <c r="C6202" s="248" t="s">
        <v>58</v>
      </c>
      <c r="D6202" s="248" t="s">
        <v>8849</v>
      </c>
      <c r="E6202" s="248" t="s">
        <v>880</v>
      </c>
      <c r="F6202" s="248" t="s">
        <v>374</v>
      </c>
      <c r="G6202" s="614">
        <v>72154100</v>
      </c>
      <c r="H6202" s="248" t="s">
        <v>9178</v>
      </c>
      <c r="I6202" s="248">
        <v>16</v>
      </c>
      <c r="J6202" s="248" t="s">
        <v>3754</v>
      </c>
      <c r="K6202" s="64">
        <v>6000000</v>
      </c>
      <c r="L6202" s="248">
        <v>1</v>
      </c>
      <c r="M6202" s="248" t="s">
        <v>765</v>
      </c>
      <c r="N6202" s="248" t="s">
        <v>9059</v>
      </c>
      <c r="O6202" s="248" t="s">
        <v>2518</v>
      </c>
      <c r="P6202" s="248" t="s">
        <v>2700</v>
      </c>
      <c r="Q6202" s="248" t="s">
        <v>464</v>
      </c>
    </row>
    <row r="6203" spans="1:17" s="38" customFormat="1" x14ac:dyDescent="0.2">
      <c r="A6203" s="248" t="s">
        <v>8940</v>
      </c>
      <c r="B6203" s="248" t="s">
        <v>8941</v>
      </c>
      <c r="C6203" s="248" t="s">
        <v>58</v>
      </c>
      <c r="D6203" s="248" t="s">
        <v>8849</v>
      </c>
      <c r="E6203" s="248" t="s">
        <v>880</v>
      </c>
      <c r="F6203" s="248" t="s">
        <v>374</v>
      </c>
      <c r="G6203" s="614">
        <v>72154100</v>
      </c>
      <c r="H6203" s="248" t="s">
        <v>9179</v>
      </c>
      <c r="I6203" s="248">
        <v>16</v>
      </c>
      <c r="J6203" s="248" t="s">
        <v>3754</v>
      </c>
      <c r="K6203" s="64">
        <v>12000000</v>
      </c>
      <c r="L6203" s="248">
        <v>1</v>
      </c>
      <c r="M6203" s="248" t="s">
        <v>765</v>
      </c>
      <c r="N6203" s="248" t="s">
        <v>9059</v>
      </c>
      <c r="O6203" s="248" t="s">
        <v>2518</v>
      </c>
      <c r="P6203" s="248" t="s">
        <v>2700</v>
      </c>
      <c r="Q6203" s="248" t="s">
        <v>464</v>
      </c>
    </row>
    <row r="6204" spans="1:17" s="38" customFormat="1" x14ac:dyDescent="0.2">
      <c r="A6204" s="248" t="s">
        <v>8866</v>
      </c>
      <c r="B6204" s="248" t="s">
        <v>8867</v>
      </c>
      <c r="C6204" s="248" t="s">
        <v>58</v>
      </c>
      <c r="D6204" s="248" t="s">
        <v>8849</v>
      </c>
      <c r="E6204" s="248" t="s">
        <v>880</v>
      </c>
      <c r="F6204" s="248" t="s">
        <v>374</v>
      </c>
      <c r="G6204" s="614">
        <v>73152100</v>
      </c>
      <c r="H6204" s="248" t="s">
        <v>9180</v>
      </c>
      <c r="I6204" s="248">
        <v>10</v>
      </c>
      <c r="J6204" s="248" t="s">
        <v>3754</v>
      </c>
      <c r="K6204" s="64">
        <v>6000000</v>
      </c>
      <c r="L6204" s="248">
        <v>1</v>
      </c>
      <c r="M6204" s="248" t="s">
        <v>765</v>
      </c>
      <c r="N6204" s="248" t="s">
        <v>9059</v>
      </c>
      <c r="O6204" s="248" t="s">
        <v>2518</v>
      </c>
      <c r="P6204" s="248" t="s">
        <v>2700</v>
      </c>
      <c r="Q6204" s="248" t="s">
        <v>464</v>
      </c>
    </row>
    <row r="6205" spans="1:17" s="38" customFormat="1" x14ac:dyDescent="0.2">
      <c r="A6205" s="248" t="s">
        <v>8861</v>
      </c>
      <c r="B6205" s="248" t="s">
        <v>8862</v>
      </c>
      <c r="C6205" s="248" t="s">
        <v>58</v>
      </c>
      <c r="D6205" s="248" t="s">
        <v>8849</v>
      </c>
      <c r="E6205" s="248" t="s">
        <v>880</v>
      </c>
      <c r="F6205" s="248" t="s">
        <v>374</v>
      </c>
      <c r="G6205" s="614">
        <v>76101500</v>
      </c>
      <c r="H6205" s="248" t="s">
        <v>9181</v>
      </c>
      <c r="I6205" s="248">
        <v>10</v>
      </c>
      <c r="J6205" s="248" t="s">
        <v>3754</v>
      </c>
      <c r="K6205" s="64">
        <v>12000000</v>
      </c>
      <c r="L6205" s="248">
        <v>1</v>
      </c>
      <c r="M6205" s="248" t="s">
        <v>765</v>
      </c>
      <c r="N6205" s="248" t="s">
        <v>9059</v>
      </c>
      <c r="O6205" s="248" t="s">
        <v>2518</v>
      </c>
      <c r="P6205" s="248" t="s">
        <v>2700</v>
      </c>
      <c r="Q6205" s="248" t="s">
        <v>464</v>
      </c>
    </row>
    <row r="6206" spans="1:17" s="38" customFormat="1" x14ac:dyDescent="0.2">
      <c r="A6206" s="248" t="s">
        <v>8866</v>
      </c>
      <c r="B6206" s="248" t="s">
        <v>8867</v>
      </c>
      <c r="C6206" s="248" t="s">
        <v>58</v>
      </c>
      <c r="D6206" s="248" t="s">
        <v>8849</v>
      </c>
      <c r="E6206" s="248" t="s">
        <v>874</v>
      </c>
      <c r="F6206" s="248" t="s">
        <v>371</v>
      </c>
      <c r="G6206" s="614">
        <v>76101500</v>
      </c>
      <c r="H6206" s="248" t="s">
        <v>9182</v>
      </c>
      <c r="I6206" s="248">
        <v>10</v>
      </c>
      <c r="J6206" s="248" t="s">
        <v>3754</v>
      </c>
      <c r="K6206" s="64">
        <v>3000000</v>
      </c>
      <c r="L6206" s="248">
        <v>1</v>
      </c>
      <c r="M6206" s="248" t="s">
        <v>765</v>
      </c>
      <c r="N6206" s="248" t="s">
        <v>9059</v>
      </c>
      <c r="O6206" s="248" t="s">
        <v>2518</v>
      </c>
      <c r="P6206" s="248" t="s">
        <v>2700</v>
      </c>
      <c r="Q6206" s="248" t="s">
        <v>464</v>
      </c>
    </row>
    <row r="6207" spans="1:17" s="38" customFormat="1" x14ac:dyDescent="0.2">
      <c r="A6207" s="248" t="s">
        <v>8951</v>
      </c>
      <c r="B6207" s="248" t="s">
        <v>8952</v>
      </c>
      <c r="C6207" s="248" t="s">
        <v>58</v>
      </c>
      <c r="D6207" s="248" t="s">
        <v>8849</v>
      </c>
      <c r="E6207" s="248" t="s">
        <v>874</v>
      </c>
      <c r="F6207" s="248" t="s">
        <v>371</v>
      </c>
      <c r="G6207" s="614">
        <v>76101500</v>
      </c>
      <c r="H6207" s="248" t="s">
        <v>9183</v>
      </c>
      <c r="I6207" s="248">
        <v>16</v>
      </c>
      <c r="J6207" s="248" t="s">
        <v>3754</v>
      </c>
      <c r="K6207" s="64">
        <v>6150000</v>
      </c>
      <c r="L6207" s="248">
        <v>1</v>
      </c>
      <c r="M6207" s="248" t="s">
        <v>765</v>
      </c>
      <c r="N6207" s="248" t="s">
        <v>9184</v>
      </c>
      <c r="O6207" s="248" t="s">
        <v>2635</v>
      </c>
      <c r="P6207" s="248" t="s">
        <v>2635</v>
      </c>
      <c r="Q6207" s="248" t="s">
        <v>464</v>
      </c>
    </row>
    <row r="6208" spans="1:17" s="38" customFormat="1" x14ac:dyDescent="0.2">
      <c r="A6208" s="248" t="s">
        <v>8951</v>
      </c>
      <c r="B6208" s="248" t="s">
        <v>8952</v>
      </c>
      <c r="C6208" s="248" t="s">
        <v>58</v>
      </c>
      <c r="D6208" s="248" t="s">
        <v>8849</v>
      </c>
      <c r="E6208" s="248" t="s">
        <v>874</v>
      </c>
      <c r="F6208" s="248" t="s">
        <v>371</v>
      </c>
      <c r="G6208" s="614">
        <v>76101500</v>
      </c>
      <c r="H6208" s="248" t="s">
        <v>9185</v>
      </c>
      <c r="I6208" s="248">
        <v>16</v>
      </c>
      <c r="J6208" s="248" t="s">
        <v>3754</v>
      </c>
      <c r="K6208" s="64">
        <v>64994314.030000001</v>
      </c>
      <c r="L6208" s="248">
        <v>1</v>
      </c>
      <c r="M6208" s="248" t="s">
        <v>765</v>
      </c>
      <c r="N6208" s="248" t="s">
        <v>9184</v>
      </c>
      <c r="O6208" s="248" t="s">
        <v>2700</v>
      </c>
      <c r="P6208" s="248" t="s">
        <v>2635</v>
      </c>
      <c r="Q6208" s="248" t="s">
        <v>464</v>
      </c>
    </row>
    <row r="6209" spans="1:17" s="38" customFormat="1" x14ac:dyDescent="0.2">
      <c r="A6209" s="248" t="s">
        <v>8951</v>
      </c>
      <c r="B6209" s="248" t="s">
        <v>8952</v>
      </c>
      <c r="C6209" s="248" t="s">
        <v>58</v>
      </c>
      <c r="D6209" s="248" t="s">
        <v>8849</v>
      </c>
      <c r="E6209" s="248" t="s">
        <v>874</v>
      </c>
      <c r="F6209" s="248" t="s">
        <v>371</v>
      </c>
      <c r="G6209" s="614">
        <v>76101500</v>
      </c>
      <c r="H6209" s="248" t="s">
        <v>9186</v>
      </c>
      <c r="I6209" s="248">
        <v>16</v>
      </c>
      <c r="J6209" s="248" t="s">
        <v>8885</v>
      </c>
      <c r="K6209" s="64">
        <v>17250000</v>
      </c>
      <c r="L6209" s="248">
        <v>1</v>
      </c>
      <c r="M6209" s="248" t="s">
        <v>765</v>
      </c>
      <c r="N6209" s="248" t="s">
        <v>9184</v>
      </c>
      <c r="O6209" s="248" t="s">
        <v>4850</v>
      </c>
      <c r="P6209" s="248" t="s">
        <v>4850</v>
      </c>
      <c r="Q6209" s="248" t="s">
        <v>464</v>
      </c>
    </row>
    <row r="6210" spans="1:17" s="38" customFormat="1" x14ac:dyDescent="0.2">
      <c r="A6210" s="248" t="s">
        <v>8940</v>
      </c>
      <c r="B6210" s="248" t="s">
        <v>8941</v>
      </c>
      <c r="C6210" s="248" t="s">
        <v>58</v>
      </c>
      <c r="D6210" s="248" t="s">
        <v>8849</v>
      </c>
      <c r="E6210" s="248" t="s">
        <v>874</v>
      </c>
      <c r="F6210" s="248" t="s">
        <v>371</v>
      </c>
      <c r="G6210" s="614">
        <v>76101500</v>
      </c>
      <c r="H6210" s="248" t="s">
        <v>9187</v>
      </c>
      <c r="I6210" s="248">
        <v>16</v>
      </c>
      <c r="J6210" s="248" t="s">
        <v>3754</v>
      </c>
      <c r="K6210" s="64">
        <v>5050000</v>
      </c>
      <c r="L6210" s="248">
        <v>1</v>
      </c>
      <c r="M6210" s="248" t="s">
        <v>765</v>
      </c>
      <c r="N6210" s="248" t="s">
        <v>9184</v>
      </c>
      <c r="O6210" s="248" t="s">
        <v>2635</v>
      </c>
      <c r="P6210" s="248" t="s">
        <v>2635</v>
      </c>
      <c r="Q6210" s="248" t="s">
        <v>3942</v>
      </c>
    </row>
    <row r="6211" spans="1:17" s="38" customFormat="1" x14ac:dyDescent="0.2">
      <c r="A6211" s="248" t="s">
        <v>8940</v>
      </c>
      <c r="B6211" s="248" t="s">
        <v>8941</v>
      </c>
      <c r="C6211" s="248" t="s">
        <v>58</v>
      </c>
      <c r="D6211" s="248" t="s">
        <v>8849</v>
      </c>
      <c r="E6211" s="248" t="s">
        <v>874</v>
      </c>
      <c r="F6211" s="248" t="s">
        <v>371</v>
      </c>
      <c r="G6211" s="614">
        <v>76101500</v>
      </c>
      <c r="H6211" s="248" t="s">
        <v>9188</v>
      </c>
      <c r="I6211" s="248">
        <v>16</v>
      </c>
      <c r="J6211" s="248" t="s">
        <v>3754</v>
      </c>
      <c r="K6211" s="64">
        <v>66550000</v>
      </c>
      <c r="L6211" s="248">
        <v>1</v>
      </c>
      <c r="M6211" s="248" t="s">
        <v>765</v>
      </c>
      <c r="N6211" s="248" t="s">
        <v>9184</v>
      </c>
      <c r="O6211" s="248" t="s">
        <v>2635</v>
      </c>
      <c r="P6211" s="248" t="s">
        <v>2635</v>
      </c>
      <c r="Q6211" s="248" t="s">
        <v>3942</v>
      </c>
    </row>
    <row r="6212" spans="1:17" s="38" customFormat="1" x14ac:dyDescent="0.2">
      <c r="A6212" s="248" t="s">
        <v>8847</v>
      </c>
      <c r="B6212" s="248" t="s">
        <v>8848</v>
      </c>
      <c r="C6212" s="248" t="s">
        <v>58</v>
      </c>
      <c r="D6212" s="248" t="s">
        <v>8849</v>
      </c>
      <c r="E6212" s="248" t="s">
        <v>874</v>
      </c>
      <c r="F6212" s="248" t="s">
        <v>371</v>
      </c>
      <c r="G6212" s="614">
        <v>76101503</v>
      </c>
      <c r="H6212" s="248" t="s">
        <v>9189</v>
      </c>
      <c r="I6212" s="248">
        <v>10</v>
      </c>
      <c r="J6212" s="248" t="s">
        <v>3754</v>
      </c>
      <c r="K6212" s="64">
        <v>4150000</v>
      </c>
      <c r="L6212" s="248">
        <v>1</v>
      </c>
      <c r="M6212" s="248" t="s">
        <v>765</v>
      </c>
      <c r="N6212" s="248" t="s">
        <v>9184</v>
      </c>
      <c r="O6212" s="248" t="s">
        <v>2635</v>
      </c>
      <c r="P6212" s="248" t="s">
        <v>2635</v>
      </c>
      <c r="Q6212" s="248" t="s">
        <v>3942</v>
      </c>
    </row>
    <row r="6213" spans="1:17" s="38" customFormat="1" x14ac:dyDescent="0.2">
      <c r="A6213" s="248" t="s">
        <v>8847</v>
      </c>
      <c r="B6213" s="248" t="s">
        <v>8848</v>
      </c>
      <c r="C6213" s="248" t="s">
        <v>58</v>
      </c>
      <c r="D6213" s="248" t="s">
        <v>8849</v>
      </c>
      <c r="E6213" s="248" t="s">
        <v>874</v>
      </c>
      <c r="F6213" s="248" t="s">
        <v>371</v>
      </c>
      <c r="G6213" s="614">
        <v>76101503</v>
      </c>
      <c r="H6213" s="248" t="s">
        <v>9190</v>
      </c>
      <c r="I6213" s="248">
        <v>10</v>
      </c>
      <c r="J6213" s="248" t="s">
        <v>3754</v>
      </c>
      <c r="K6213" s="64">
        <v>46700000</v>
      </c>
      <c r="L6213" s="248">
        <v>1</v>
      </c>
      <c r="M6213" s="248" t="s">
        <v>765</v>
      </c>
      <c r="N6213" s="248" t="s">
        <v>9184</v>
      </c>
      <c r="O6213" s="248" t="s">
        <v>2700</v>
      </c>
      <c r="P6213" s="248" t="s">
        <v>2635</v>
      </c>
      <c r="Q6213" s="248" t="s">
        <v>3942</v>
      </c>
    </row>
    <row r="6214" spans="1:17" s="38" customFormat="1" x14ac:dyDescent="0.2">
      <c r="A6214" s="248" t="s">
        <v>8847</v>
      </c>
      <c r="B6214" s="248" t="s">
        <v>8848</v>
      </c>
      <c r="C6214" s="248" t="s">
        <v>58</v>
      </c>
      <c r="D6214" s="248" t="s">
        <v>8849</v>
      </c>
      <c r="E6214" s="248" t="s">
        <v>874</v>
      </c>
      <c r="F6214" s="248" t="s">
        <v>371</v>
      </c>
      <c r="G6214" s="614">
        <v>76101503</v>
      </c>
      <c r="H6214" s="248" t="s">
        <v>9191</v>
      </c>
      <c r="I6214" s="248">
        <v>10</v>
      </c>
      <c r="J6214" s="248" t="s">
        <v>8885</v>
      </c>
      <c r="K6214" s="64">
        <v>4150000</v>
      </c>
      <c r="L6214" s="248">
        <v>1</v>
      </c>
      <c r="M6214" s="248" t="s">
        <v>765</v>
      </c>
      <c r="N6214" s="248" t="s">
        <v>9184</v>
      </c>
      <c r="O6214" s="248" t="s">
        <v>4850</v>
      </c>
      <c r="P6214" s="248" t="s">
        <v>4850</v>
      </c>
      <c r="Q6214" s="248" t="s">
        <v>3942</v>
      </c>
    </row>
    <row r="6215" spans="1:17" s="38" customFormat="1" x14ac:dyDescent="0.2">
      <c r="A6215" s="248" t="s">
        <v>8847</v>
      </c>
      <c r="B6215" s="248" t="s">
        <v>8848</v>
      </c>
      <c r="C6215" s="248" t="s">
        <v>58</v>
      </c>
      <c r="D6215" s="248" t="s">
        <v>8849</v>
      </c>
      <c r="E6215" s="248" t="s">
        <v>874</v>
      </c>
      <c r="F6215" s="248" t="s">
        <v>371</v>
      </c>
      <c r="G6215" s="614">
        <v>76111500</v>
      </c>
      <c r="H6215" s="248" t="s">
        <v>9192</v>
      </c>
      <c r="I6215" s="248">
        <v>10</v>
      </c>
      <c r="J6215" s="248" t="s">
        <v>3754</v>
      </c>
      <c r="K6215" s="64">
        <v>29699071.57</v>
      </c>
      <c r="L6215" s="248">
        <v>1</v>
      </c>
      <c r="M6215" s="248" t="s">
        <v>765</v>
      </c>
      <c r="N6215" s="248" t="s">
        <v>9193</v>
      </c>
      <c r="O6215" s="248" t="s">
        <v>2635</v>
      </c>
      <c r="P6215" s="248" t="s">
        <v>2635</v>
      </c>
      <c r="Q6215" s="248" t="s">
        <v>3942</v>
      </c>
    </row>
    <row r="6216" spans="1:17" s="38" customFormat="1" x14ac:dyDescent="0.2">
      <c r="A6216" s="248" t="s">
        <v>8847</v>
      </c>
      <c r="B6216" s="248" t="s">
        <v>8848</v>
      </c>
      <c r="C6216" s="248" t="s">
        <v>58</v>
      </c>
      <c r="D6216" s="248" t="s">
        <v>8849</v>
      </c>
      <c r="E6216" s="248" t="s">
        <v>874</v>
      </c>
      <c r="F6216" s="248" t="s">
        <v>371</v>
      </c>
      <c r="G6216" s="614">
        <v>76111500</v>
      </c>
      <c r="H6216" s="248" t="s">
        <v>9194</v>
      </c>
      <c r="I6216" s="248">
        <v>10</v>
      </c>
      <c r="J6216" s="248" t="s">
        <v>3754</v>
      </c>
      <c r="K6216" s="64">
        <v>10000000</v>
      </c>
      <c r="L6216" s="248">
        <v>1</v>
      </c>
      <c r="M6216" s="248" t="s">
        <v>765</v>
      </c>
      <c r="N6216" s="248" t="s">
        <v>9193</v>
      </c>
      <c r="O6216" s="248" t="s">
        <v>2700</v>
      </c>
      <c r="P6216" s="248" t="s">
        <v>2635</v>
      </c>
      <c r="Q6216" s="248" t="s">
        <v>3942</v>
      </c>
    </row>
    <row r="6217" spans="1:17" s="38" customFormat="1" x14ac:dyDescent="0.2">
      <c r="A6217" s="248" t="s">
        <v>8847</v>
      </c>
      <c r="B6217" s="248" t="s">
        <v>8848</v>
      </c>
      <c r="C6217" s="248" t="s">
        <v>58</v>
      </c>
      <c r="D6217" s="248" t="s">
        <v>8849</v>
      </c>
      <c r="E6217" s="248" t="s">
        <v>874</v>
      </c>
      <c r="F6217" s="248" t="s">
        <v>371</v>
      </c>
      <c r="G6217" s="614">
        <v>76111500</v>
      </c>
      <c r="H6217" s="248" t="s">
        <v>9195</v>
      </c>
      <c r="I6217" s="248">
        <v>10</v>
      </c>
      <c r="J6217" s="248" t="s">
        <v>3754</v>
      </c>
      <c r="K6217" s="64">
        <v>235100928.43000001</v>
      </c>
      <c r="L6217" s="248">
        <v>1</v>
      </c>
      <c r="M6217" s="248" t="s">
        <v>765</v>
      </c>
      <c r="N6217" s="248" t="s">
        <v>9193</v>
      </c>
      <c r="O6217" s="248" t="s">
        <v>2518</v>
      </c>
      <c r="P6217" s="248" t="s">
        <v>2700</v>
      </c>
      <c r="Q6217" s="248" t="s">
        <v>3942</v>
      </c>
    </row>
    <row r="6218" spans="1:17" s="38" customFormat="1" x14ac:dyDescent="0.2">
      <c r="A6218" s="248" t="s">
        <v>8847</v>
      </c>
      <c r="B6218" s="248" t="s">
        <v>8848</v>
      </c>
      <c r="C6218" s="248" t="s">
        <v>58</v>
      </c>
      <c r="D6218" s="248" t="s">
        <v>8849</v>
      </c>
      <c r="E6218" s="248" t="s">
        <v>874</v>
      </c>
      <c r="F6218" s="248" t="s">
        <v>371</v>
      </c>
      <c r="G6218" s="614">
        <v>76111500</v>
      </c>
      <c r="H6218" s="248" t="s">
        <v>9196</v>
      </c>
      <c r="I6218" s="248">
        <v>10</v>
      </c>
      <c r="J6218" s="248" t="s">
        <v>3754</v>
      </c>
      <c r="K6218" s="64">
        <v>25200000</v>
      </c>
      <c r="L6218" s="248">
        <v>1</v>
      </c>
      <c r="M6218" s="248" t="s">
        <v>765</v>
      </c>
      <c r="N6218" s="248" t="s">
        <v>9193</v>
      </c>
      <c r="O6218" s="248" t="s">
        <v>2633</v>
      </c>
      <c r="P6218" s="248" t="s">
        <v>2651</v>
      </c>
      <c r="Q6218" s="248" t="s">
        <v>3942</v>
      </c>
    </row>
    <row r="6219" spans="1:17" s="38" customFormat="1" x14ac:dyDescent="0.2">
      <c r="A6219" s="248" t="s">
        <v>8861</v>
      </c>
      <c r="B6219" s="248" t="s">
        <v>8862</v>
      </c>
      <c r="C6219" s="248" t="s">
        <v>58</v>
      </c>
      <c r="D6219" s="248" t="s">
        <v>8849</v>
      </c>
      <c r="E6219" s="248" t="s">
        <v>874</v>
      </c>
      <c r="F6219" s="248" t="s">
        <v>371</v>
      </c>
      <c r="G6219" s="614">
        <v>76111500</v>
      </c>
      <c r="H6219" s="248" t="s">
        <v>9197</v>
      </c>
      <c r="I6219" s="248">
        <v>10</v>
      </c>
      <c r="J6219" s="248" t="s">
        <v>3754</v>
      </c>
      <c r="K6219" s="64">
        <v>43500000</v>
      </c>
      <c r="L6219" s="248">
        <v>1</v>
      </c>
      <c r="M6219" s="248" t="s">
        <v>765</v>
      </c>
      <c r="N6219" s="248" t="s">
        <v>9193</v>
      </c>
      <c r="O6219" s="248" t="s">
        <v>2635</v>
      </c>
      <c r="P6219" s="248" t="s">
        <v>2635</v>
      </c>
      <c r="Q6219" s="248" t="s">
        <v>3942</v>
      </c>
    </row>
    <row r="6220" spans="1:17" s="38" customFormat="1" x14ac:dyDescent="0.2">
      <c r="A6220" s="248" t="s">
        <v>8861</v>
      </c>
      <c r="B6220" s="248" t="s">
        <v>8862</v>
      </c>
      <c r="C6220" s="248" t="s">
        <v>58</v>
      </c>
      <c r="D6220" s="248" t="s">
        <v>8849</v>
      </c>
      <c r="E6220" s="248" t="s">
        <v>874</v>
      </c>
      <c r="F6220" s="248" t="s">
        <v>371</v>
      </c>
      <c r="G6220" s="614">
        <v>76111500</v>
      </c>
      <c r="H6220" s="248" t="s">
        <v>9198</v>
      </c>
      <c r="I6220" s="248">
        <v>10</v>
      </c>
      <c r="J6220" s="248" t="s">
        <v>3754</v>
      </c>
      <c r="K6220" s="64">
        <v>30000000</v>
      </c>
      <c r="L6220" s="248">
        <v>1</v>
      </c>
      <c r="M6220" s="248" t="s">
        <v>765</v>
      </c>
      <c r="N6220" s="248" t="s">
        <v>9193</v>
      </c>
      <c r="O6220" s="248" t="s">
        <v>2700</v>
      </c>
      <c r="P6220" s="248" t="s">
        <v>2635</v>
      </c>
      <c r="Q6220" s="248" t="s">
        <v>3942</v>
      </c>
    </row>
    <row r="6221" spans="1:17" s="38" customFormat="1" x14ac:dyDescent="0.2">
      <c r="A6221" s="248" t="s">
        <v>8861</v>
      </c>
      <c r="B6221" s="248" t="s">
        <v>8862</v>
      </c>
      <c r="C6221" s="248" t="s">
        <v>58</v>
      </c>
      <c r="D6221" s="248" t="s">
        <v>8849</v>
      </c>
      <c r="E6221" s="248" t="s">
        <v>874</v>
      </c>
      <c r="F6221" s="248" t="s">
        <v>371</v>
      </c>
      <c r="G6221" s="614">
        <v>76111500</v>
      </c>
      <c r="H6221" s="248" t="s">
        <v>9199</v>
      </c>
      <c r="I6221" s="248">
        <v>10</v>
      </c>
      <c r="J6221" s="248" t="s">
        <v>3754</v>
      </c>
      <c r="K6221" s="64">
        <v>181160000</v>
      </c>
      <c r="L6221" s="248">
        <v>1</v>
      </c>
      <c r="M6221" s="248" t="s">
        <v>765</v>
      </c>
      <c r="N6221" s="248" t="s">
        <v>9193</v>
      </c>
      <c r="O6221" s="248" t="s">
        <v>2518</v>
      </c>
      <c r="P6221" s="248" t="s">
        <v>2700</v>
      </c>
      <c r="Q6221" s="248" t="s">
        <v>3942</v>
      </c>
    </row>
    <row r="6222" spans="1:17" s="38" customFormat="1" x14ac:dyDescent="0.2">
      <c r="A6222" s="248" t="s">
        <v>8866</v>
      </c>
      <c r="B6222" s="248" t="s">
        <v>8867</v>
      </c>
      <c r="C6222" s="248" t="s">
        <v>58</v>
      </c>
      <c r="D6222" s="248" t="s">
        <v>8849</v>
      </c>
      <c r="E6222" s="248" t="s">
        <v>874</v>
      </c>
      <c r="F6222" s="248" t="s">
        <v>371</v>
      </c>
      <c r="G6222" s="614">
        <v>76111500</v>
      </c>
      <c r="H6222" s="248" t="s">
        <v>9200</v>
      </c>
      <c r="I6222" s="248">
        <v>10</v>
      </c>
      <c r="J6222" s="248" t="s">
        <v>3754</v>
      </c>
      <c r="K6222" s="64">
        <v>54200000</v>
      </c>
      <c r="L6222" s="248">
        <v>1</v>
      </c>
      <c r="M6222" s="248" t="s">
        <v>765</v>
      </c>
      <c r="N6222" s="248" t="s">
        <v>2632</v>
      </c>
      <c r="O6222" s="248" t="s">
        <v>2518</v>
      </c>
      <c r="P6222" s="248" t="s">
        <v>2700</v>
      </c>
      <c r="Q6222" s="248" t="s">
        <v>3942</v>
      </c>
    </row>
    <row r="6223" spans="1:17" s="38" customFormat="1" x14ac:dyDescent="0.2">
      <c r="A6223" s="248" t="s">
        <v>8866</v>
      </c>
      <c r="B6223" s="248" t="s">
        <v>8867</v>
      </c>
      <c r="C6223" s="248" t="s">
        <v>58</v>
      </c>
      <c r="D6223" s="248" t="s">
        <v>8849</v>
      </c>
      <c r="E6223" s="248" t="s">
        <v>874</v>
      </c>
      <c r="F6223" s="248" t="s">
        <v>371</v>
      </c>
      <c r="G6223" s="614">
        <v>76111500</v>
      </c>
      <c r="H6223" s="248" t="s">
        <v>9201</v>
      </c>
      <c r="I6223" s="248">
        <v>10</v>
      </c>
      <c r="J6223" s="248" t="s">
        <v>3754</v>
      </c>
      <c r="K6223" s="64">
        <v>5800000</v>
      </c>
      <c r="L6223" s="248">
        <v>1</v>
      </c>
      <c r="M6223" s="248" t="s">
        <v>765</v>
      </c>
      <c r="N6223" s="248" t="s">
        <v>2632</v>
      </c>
      <c r="O6223" s="248" t="s">
        <v>2635</v>
      </c>
      <c r="P6223" s="248" t="s">
        <v>2635</v>
      </c>
      <c r="Q6223" s="248" t="s">
        <v>3942</v>
      </c>
    </row>
    <row r="6224" spans="1:17" s="38" customFormat="1" x14ac:dyDescent="0.2">
      <c r="A6224" s="248" t="s">
        <v>8866</v>
      </c>
      <c r="B6224" s="248" t="s">
        <v>8867</v>
      </c>
      <c r="C6224" s="248" t="s">
        <v>58</v>
      </c>
      <c r="D6224" s="248" t="s">
        <v>8849</v>
      </c>
      <c r="E6224" s="248" t="s">
        <v>874</v>
      </c>
      <c r="F6224" s="248" t="s">
        <v>371</v>
      </c>
      <c r="G6224" s="614">
        <v>76111500</v>
      </c>
      <c r="H6224" s="248" t="s">
        <v>9202</v>
      </c>
      <c r="I6224" s="248">
        <v>10</v>
      </c>
      <c r="J6224" s="248" t="s">
        <v>3754</v>
      </c>
      <c r="K6224" s="64">
        <v>3000000</v>
      </c>
      <c r="L6224" s="248">
        <v>1</v>
      </c>
      <c r="M6224" s="248" t="s">
        <v>765</v>
      </c>
      <c r="N6224" s="248" t="s">
        <v>2632</v>
      </c>
      <c r="O6224" s="248" t="s">
        <v>2700</v>
      </c>
      <c r="P6224" s="248" t="s">
        <v>2635</v>
      </c>
      <c r="Q6224" s="248" t="s">
        <v>3942</v>
      </c>
    </row>
    <row r="6225" spans="1:17" s="38" customFormat="1" x14ac:dyDescent="0.2">
      <c r="A6225" s="248" t="s">
        <v>8866</v>
      </c>
      <c r="B6225" s="248" t="s">
        <v>8867</v>
      </c>
      <c r="C6225" s="248" t="s">
        <v>58</v>
      </c>
      <c r="D6225" s="248" t="s">
        <v>8849</v>
      </c>
      <c r="E6225" s="248" t="s">
        <v>874</v>
      </c>
      <c r="F6225" s="248" t="s">
        <v>371</v>
      </c>
      <c r="G6225" s="614">
        <v>76111500</v>
      </c>
      <c r="H6225" s="248" t="s">
        <v>9203</v>
      </c>
      <c r="I6225" s="248">
        <v>10</v>
      </c>
      <c r="J6225" s="248" t="s">
        <v>3754</v>
      </c>
      <c r="K6225" s="64">
        <v>15000000</v>
      </c>
      <c r="L6225" s="248">
        <v>1</v>
      </c>
      <c r="M6225" s="248" t="s">
        <v>765</v>
      </c>
      <c r="N6225" s="248" t="s">
        <v>2632</v>
      </c>
      <c r="O6225" s="248" t="s">
        <v>2633</v>
      </c>
      <c r="P6225" s="248" t="s">
        <v>2651</v>
      </c>
      <c r="Q6225" s="248" t="s">
        <v>3942</v>
      </c>
    </row>
    <row r="6226" spans="1:17" s="38" customFormat="1" x14ac:dyDescent="0.2">
      <c r="A6226" s="248" t="s">
        <v>9007</v>
      </c>
      <c r="B6226" s="248" t="s">
        <v>9008</v>
      </c>
      <c r="C6226" s="248" t="s">
        <v>58</v>
      </c>
      <c r="D6226" s="248" t="s">
        <v>8849</v>
      </c>
      <c r="E6226" s="248" t="s">
        <v>874</v>
      </c>
      <c r="F6226" s="248" t="s">
        <v>371</v>
      </c>
      <c r="G6226" s="614">
        <v>76111500</v>
      </c>
      <c r="H6226" s="248" t="s">
        <v>9204</v>
      </c>
      <c r="I6226" s="248">
        <v>16</v>
      </c>
      <c r="J6226" s="248" t="s">
        <v>3754</v>
      </c>
      <c r="K6226" s="64">
        <v>9421186.1899999995</v>
      </c>
      <c r="L6226" s="248">
        <v>1</v>
      </c>
      <c r="M6226" s="248" t="s">
        <v>765</v>
      </c>
      <c r="N6226" s="248" t="s">
        <v>9193</v>
      </c>
      <c r="O6226" s="248" t="s">
        <v>2635</v>
      </c>
      <c r="P6226" s="248" t="s">
        <v>2635</v>
      </c>
      <c r="Q6226" s="248" t="s">
        <v>464</v>
      </c>
    </row>
    <row r="6227" spans="1:17" s="38" customFormat="1" x14ac:dyDescent="0.2">
      <c r="A6227" s="248" t="s">
        <v>9007</v>
      </c>
      <c r="B6227" s="248" t="s">
        <v>9008</v>
      </c>
      <c r="C6227" s="248" t="s">
        <v>58</v>
      </c>
      <c r="D6227" s="248" t="s">
        <v>8849</v>
      </c>
      <c r="E6227" s="248" t="s">
        <v>874</v>
      </c>
      <c r="F6227" s="248" t="s">
        <v>371</v>
      </c>
      <c r="G6227" s="614">
        <v>76111500</v>
      </c>
      <c r="H6227" s="248" t="s">
        <v>9205</v>
      </c>
      <c r="I6227" s="248">
        <v>16</v>
      </c>
      <c r="J6227" s="248" t="s">
        <v>3754</v>
      </c>
      <c r="K6227" s="64">
        <v>896896.93</v>
      </c>
      <c r="L6227" s="248">
        <v>1</v>
      </c>
      <c r="M6227" s="248" t="s">
        <v>765</v>
      </c>
      <c r="N6227" s="248" t="s">
        <v>9193</v>
      </c>
      <c r="O6227" s="248" t="s">
        <v>2700</v>
      </c>
      <c r="P6227" s="248" t="s">
        <v>2635</v>
      </c>
      <c r="Q6227" s="248" t="s">
        <v>464</v>
      </c>
    </row>
    <row r="6228" spans="1:17" s="38" customFormat="1" x14ac:dyDescent="0.2">
      <c r="A6228" s="248" t="s">
        <v>9007</v>
      </c>
      <c r="B6228" s="248" t="s">
        <v>9008</v>
      </c>
      <c r="C6228" s="248" t="s">
        <v>58</v>
      </c>
      <c r="D6228" s="248" t="s">
        <v>8849</v>
      </c>
      <c r="E6228" s="248" t="s">
        <v>874</v>
      </c>
      <c r="F6228" s="248" t="s">
        <v>371</v>
      </c>
      <c r="G6228" s="614">
        <v>76111500</v>
      </c>
      <c r="H6228" s="248" t="s">
        <v>9206</v>
      </c>
      <c r="I6228" s="248">
        <v>16</v>
      </c>
      <c r="J6228" s="248" t="s">
        <v>3754</v>
      </c>
      <c r="K6228" s="64">
        <v>18521916.879999999</v>
      </c>
      <c r="L6228" s="248">
        <v>1</v>
      </c>
      <c r="M6228" s="248" t="s">
        <v>765</v>
      </c>
      <c r="N6228" s="248" t="s">
        <v>9193</v>
      </c>
      <c r="O6228" s="248" t="s">
        <v>2518</v>
      </c>
      <c r="P6228" s="248" t="s">
        <v>2700</v>
      </c>
      <c r="Q6228" s="248" t="s">
        <v>464</v>
      </c>
    </row>
    <row r="6229" spans="1:17" s="38" customFormat="1" x14ac:dyDescent="0.2">
      <c r="A6229" s="248" t="s">
        <v>9062</v>
      </c>
      <c r="B6229" s="248" t="s">
        <v>3641</v>
      </c>
      <c r="C6229" s="248" t="s">
        <v>58</v>
      </c>
      <c r="D6229" s="248" t="s">
        <v>8849</v>
      </c>
      <c r="E6229" s="248" t="s">
        <v>874</v>
      </c>
      <c r="F6229" s="248" t="s">
        <v>371</v>
      </c>
      <c r="G6229" s="614">
        <v>76111500</v>
      </c>
      <c r="H6229" s="248" t="s">
        <v>9207</v>
      </c>
      <c r="I6229" s="248">
        <v>16</v>
      </c>
      <c r="J6229" s="248" t="s">
        <v>3754</v>
      </c>
      <c r="K6229" s="64">
        <v>9266850.0999999996</v>
      </c>
      <c r="L6229" s="248">
        <v>1</v>
      </c>
      <c r="M6229" s="248" t="s">
        <v>765</v>
      </c>
      <c r="N6229" s="248" t="s">
        <v>2632</v>
      </c>
      <c r="O6229" s="248" t="s">
        <v>2635</v>
      </c>
      <c r="P6229" s="248" t="s">
        <v>2635</v>
      </c>
      <c r="Q6229" s="248" t="s">
        <v>464</v>
      </c>
    </row>
    <row r="6230" spans="1:17" s="38" customFormat="1" x14ac:dyDescent="0.2">
      <c r="A6230" s="248" t="s">
        <v>9062</v>
      </c>
      <c r="B6230" s="248" t="s">
        <v>3641</v>
      </c>
      <c r="C6230" s="248" t="s">
        <v>58</v>
      </c>
      <c r="D6230" s="248" t="s">
        <v>8849</v>
      </c>
      <c r="E6230" s="248" t="s">
        <v>874</v>
      </c>
      <c r="F6230" s="248" t="s">
        <v>371</v>
      </c>
      <c r="G6230" s="614">
        <v>76111500</v>
      </c>
      <c r="H6230" s="248" t="s">
        <v>9208</v>
      </c>
      <c r="I6230" s="248">
        <v>16</v>
      </c>
      <c r="J6230" s="248" t="s">
        <v>3754</v>
      </c>
      <c r="K6230" s="64">
        <v>1514533.78</v>
      </c>
      <c r="L6230" s="248">
        <v>1</v>
      </c>
      <c r="M6230" s="248" t="s">
        <v>765</v>
      </c>
      <c r="N6230" s="248" t="s">
        <v>2632</v>
      </c>
      <c r="O6230" s="248" t="s">
        <v>2635</v>
      </c>
      <c r="P6230" s="248" t="s">
        <v>2635</v>
      </c>
      <c r="Q6230" s="248" t="s">
        <v>464</v>
      </c>
    </row>
    <row r="6231" spans="1:17" s="38" customFormat="1" x14ac:dyDescent="0.2">
      <c r="A6231" s="248" t="s">
        <v>9062</v>
      </c>
      <c r="B6231" s="248" t="s">
        <v>3641</v>
      </c>
      <c r="C6231" s="248" t="s">
        <v>58</v>
      </c>
      <c r="D6231" s="248" t="s">
        <v>8849</v>
      </c>
      <c r="E6231" s="248" t="s">
        <v>874</v>
      </c>
      <c r="F6231" s="248" t="s">
        <v>371</v>
      </c>
      <c r="G6231" s="614">
        <v>76111500</v>
      </c>
      <c r="H6231" s="248" t="s">
        <v>9209</v>
      </c>
      <c r="I6231" s="248">
        <v>16</v>
      </c>
      <c r="J6231" s="248" t="s">
        <v>3754</v>
      </c>
      <c r="K6231" s="64">
        <v>22968711.09</v>
      </c>
      <c r="L6231" s="248">
        <v>1</v>
      </c>
      <c r="M6231" s="248" t="s">
        <v>765</v>
      </c>
      <c r="N6231" s="248" t="s">
        <v>2632</v>
      </c>
      <c r="O6231" s="248" t="s">
        <v>2518</v>
      </c>
      <c r="P6231" s="248" t="s">
        <v>2700</v>
      </c>
      <c r="Q6231" s="248" t="s">
        <v>464</v>
      </c>
    </row>
    <row r="6232" spans="1:17" s="38" customFormat="1" x14ac:dyDescent="0.2">
      <c r="A6232" s="248" t="s">
        <v>9062</v>
      </c>
      <c r="B6232" s="248" t="s">
        <v>3641</v>
      </c>
      <c r="C6232" s="248" t="s">
        <v>58</v>
      </c>
      <c r="D6232" s="248" t="s">
        <v>8849</v>
      </c>
      <c r="E6232" s="248" t="s">
        <v>874</v>
      </c>
      <c r="F6232" s="248" t="s">
        <v>371</v>
      </c>
      <c r="G6232" s="614">
        <v>76111500</v>
      </c>
      <c r="H6232" s="248" t="s">
        <v>9210</v>
      </c>
      <c r="I6232" s="248">
        <v>16</v>
      </c>
      <c r="J6232" s="248" t="s">
        <v>8885</v>
      </c>
      <c r="K6232" s="64">
        <v>4262483.03</v>
      </c>
      <c r="L6232" s="248">
        <v>1</v>
      </c>
      <c r="M6232" s="248" t="s">
        <v>765</v>
      </c>
      <c r="N6232" s="248" t="s">
        <v>2632</v>
      </c>
      <c r="O6232" s="248" t="s">
        <v>2633</v>
      </c>
      <c r="P6232" s="248" t="s">
        <v>2651</v>
      </c>
      <c r="Q6232" s="248" t="s">
        <v>464</v>
      </c>
    </row>
    <row r="6233" spans="1:17" s="38" customFormat="1" x14ac:dyDescent="0.2">
      <c r="A6233" s="248" t="s">
        <v>8847</v>
      </c>
      <c r="B6233" s="248" t="s">
        <v>8848</v>
      </c>
      <c r="C6233" s="248" t="s">
        <v>190</v>
      </c>
      <c r="D6233" s="248" t="s">
        <v>9211</v>
      </c>
      <c r="E6233" s="248" t="s">
        <v>855</v>
      </c>
      <c r="F6233" s="248" t="s">
        <v>360</v>
      </c>
      <c r="G6233" s="614">
        <v>78102200</v>
      </c>
      <c r="H6233" s="248" t="s">
        <v>9212</v>
      </c>
      <c r="I6233" s="248">
        <v>10</v>
      </c>
      <c r="J6233" s="248" t="s">
        <v>3754</v>
      </c>
      <c r="K6233" s="64">
        <v>1250000</v>
      </c>
      <c r="L6233" s="248">
        <v>1</v>
      </c>
      <c r="M6233" s="248" t="s">
        <v>765</v>
      </c>
      <c r="N6233" s="248" t="s">
        <v>9213</v>
      </c>
      <c r="O6233" s="248" t="s">
        <v>2635</v>
      </c>
      <c r="P6233" s="248" t="s">
        <v>2635</v>
      </c>
      <c r="Q6233" s="248" t="s">
        <v>448</v>
      </c>
    </row>
    <row r="6234" spans="1:17" s="38" customFormat="1" x14ac:dyDescent="0.2">
      <c r="A6234" s="248" t="s">
        <v>8847</v>
      </c>
      <c r="B6234" s="248" t="s">
        <v>8848</v>
      </c>
      <c r="C6234" s="248" t="s">
        <v>190</v>
      </c>
      <c r="D6234" s="248" t="s">
        <v>9211</v>
      </c>
      <c r="E6234" s="248" t="s">
        <v>855</v>
      </c>
      <c r="F6234" s="248" t="s">
        <v>360</v>
      </c>
      <c r="G6234" s="614">
        <v>78102200</v>
      </c>
      <c r="H6234" s="248" t="s">
        <v>9214</v>
      </c>
      <c r="I6234" s="248">
        <v>10</v>
      </c>
      <c r="J6234" s="248" t="s">
        <v>3754</v>
      </c>
      <c r="K6234" s="64">
        <v>15250000</v>
      </c>
      <c r="L6234" s="248">
        <v>1</v>
      </c>
      <c r="M6234" s="248" t="s">
        <v>765</v>
      </c>
      <c r="N6234" s="248" t="s">
        <v>9213</v>
      </c>
      <c r="O6234" s="248" t="s">
        <v>2700</v>
      </c>
      <c r="P6234" s="248" t="s">
        <v>2635</v>
      </c>
      <c r="Q6234" s="248" t="s">
        <v>448</v>
      </c>
    </row>
    <row r="6235" spans="1:17" s="38" customFormat="1" x14ac:dyDescent="0.2">
      <c r="A6235" s="248" t="s">
        <v>8847</v>
      </c>
      <c r="B6235" s="248" t="s">
        <v>8848</v>
      </c>
      <c r="C6235" s="248" t="s">
        <v>190</v>
      </c>
      <c r="D6235" s="248" t="s">
        <v>9211</v>
      </c>
      <c r="E6235" s="248" t="s">
        <v>855</v>
      </c>
      <c r="F6235" s="248" t="s">
        <v>360</v>
      </c>
      <c r="G6235" s="614">
        <v>78102200</v>
      </c>
      <c r="H6235" s="248" t="s">
        <v>9215</v>
      </c>
      <c r="I6235" s="248">
        <v>10</v>
      </c>
      <c r="J6235" s="248" t="s">
        <v>3754</v>
      </c>
      <c r="K6235" s="64">
        <v>1500000</v>
      </c>
      <c r="L6235" s="248">
        <v>1</v>
      </c>
      <c r="M6235" s="248" t="s">
        <v>765</v>
      </c>
      <c r="N6235" s="248" t="s">
        <v>9213</v>
      </c>
      <c r="O6235" s="248" t="s">
        <v>6591</v>
      </c>
      <c r="P6235" s="248" t="s">
        <v>2657</v>
      </c>
      <c r="Q6235" s="248" t="s">
        <v>448</v>
      </c>
    </row>
    <row r="6236" spans="1:17" s="38" customFormat="1" x14ac:dyDescent="0.2">
      <c r="A6236" s="248" t="s">
        <v>8861</v>
      </c>
      <c r="B6236" s="248" t="s">
        <v>8862</v>
      </c>
      <c r="C6236" s="248" t="s">
        <v>190</v>
      </c>
      <c r="D6236" s="248" t="s">
        <v>9211</v>
      </c>
      <c r="E6236" s="248" t="s">
        <v>855</v>
      </c>
      <c r="F6236" s="248" t="s">
        <v>360</v>
      </c>
      <c r="G6236" s="614">
        <v>78102200</v>
      </c>
      <c r="H6236" s="248" t="s">
        <v>9216</v>
      </c>
      <c r="I6236" s="248">
        <v>10</v>
      </c>
      <c r="J6236" s="248" t="s">
        <v>3754</v>
      </c>
      <c r="K6236" s="64">
        <v>2000000</v>
      </c>
      <c r="L6236" s="248">
        <v>1</v>
      </c>
      <c r="M6236" s="248" t="s">
        <v>765</v>
      </c>
      <c r="N6236" s="248" t="s">
        <v>9213</v>
      </c>
      <c r="O6236" s="248" t="s">
        <v>2635</v>
      </c>
      <c r="P6236" s="248" t="s">
        <v>2635</v>
      </c>
      <c r="Q6236" s="248" t="s">
        <v>448</v>
      </c>
    </row>
    <row r="6237" spans="1:17" s="38" customFormat="1" x14ac:dyDescent="0.2">
      <c r="A6237" s="248" t="s">
        <v>8861</v>
      </c>
      <c r="B6237" s="248" t="s">
        <v>8862</v>
      </c>
      <c r="C6237" s="248" t="s">
        <v>190</v>
      </c>
      <c r="D6237" s="248" t="s">
        <v>9211</v>
      </c>
      <c r="E6237" s="248" t="s">
        <v>855</v>
      </c>
      <c r="F6237" s="248" t="s">
        <v>360</v>
      </c>
      <c r="G6237" s="614">
        <v>78102200</v>
      </c>
      <c r="H6237" s="248" t="s">
        <v>9217</v>
      </c>
      <c r="I6237" s="248">
        <v>10</v>
      </c>
      <c r="J6237" s="248" t="s">
        <v>3754</v>
      </c>
      <c r="K6237" s="64">
        <v>16000000</v>
      </c>
      <c r="L6237" s="248">
        <v>1</v>
      </c>
      <c r="M6237" s="248" t="s">
        <v>765</v>
      </c>
      <c r="N6237" s="248" t="s">
        <v>9213</v>
      </c>
      <c r="O6237" s="248" t="s">
        <v>2700</v>
      </c>
      <c r="P6237" s="248" t="s">
        <v>2635</v>
      </c>
      <c r="Q6237" s="248" t="s">
        <v>448</v>
      </c>
    </row>
    <row r="6238" spans="1:17" s="38" customFormat="1" x14ac:dyDescent="0.2">
      <c r="A6238" s="248" t="s">
        <v>8861</v>
      </c>
      <c r="B6238" s="248" t="s">
        <v>8862</v>
      </c>
      <c r="C6238" s="248" t="s">
        <v>190</v>
      </c>
      <c r="D6238" s="248" t="s">
        <v>9211</v>
      </c>
      <c r="E6238" s="248" t="s">
        <v>855</v>
      </c>
      <c r="F6238" s="248" t="s">
        <v>360</v>
      </c>
      <c r="G6238" s="614">
        <v>78102200</v>
      </c>
      <c r="H6238" s="248" t="s">
        <v>9218</v>
      </c>
      <c r="I6238" s="248">
        <v>10</v>
      </c>
      <c r="J6238" s="248" t="s">
        <v>3754</v>
      </c>
      <c r="K6238" s="64">
        <v>2000000</v>
      </c>
      <c r="L6238" s="248">
        <v>1</v>
      </c>
      <c r="M6238" s="248" t="s">
        <v>765</v>
      </c>
      <c r="N6238" s="248" t="s">
        <v>9213</v>
      </c>
      <c r="O6238" s="248" t="s">
        <v>4850</v>
      </c>
      <c r="P6238" s="248" t="s">
        <v>4850</v>
      </c>
      <c r="Q6238" s="248" t="s">
        <v>448</v>
      </c>
    </row>
    <row r="6239" spans="1:17" s="38" customFormat="1" x14ac:dyDescent="0.2">
      <c r="A6239" s="248" t="s">
        <v>8866</v>
      </c>
      <c r="B6239" s="248" t="s">
        <v>8867</v>
      </c>
      <c r="C6239" s="248" t="s">
        <v>190</v>
      </c>
      <c r="D6239" s="248" t="s">
        <v>9211</v>
      </c>
      <c r="E6239" s="248" t="s">
        <v>855</v>
      </c>
      <c r="F6239" s="248" t="s">
        <v>360</v>
      </c>
      <c r="G6239" s="614">
        <v>78102200</v>
      </c>
      <c r="H6239" s="248" t="s">
        <v>9219</v>
      </c>
      <c r="I6239" s="248">
        <v>10</v>
      </c>
      <c r="J6239" s="248" t="s">
        <v>3754</v>
      </c>
      <c r="K6239" s="64">
        <v>500000</v>
      </c>
      <c r="L6239" s="248">
        <v>1</v>
      </c>
      <c r="M6239" s="248" t="s">
        <v>765</v>
      </c>
      <c r="N6239" s="248" t="s">
        <v>9213</v>
      </c>
      <c r="O6239" s="248" t="s">
        <v>2635</v>
      </c>
      <c r="P6239" s="248" t="s">
        <v>2635</v>
      </c>
      <c r="Q6239" s="248" t="s">
        <v>448</v>
      </c>
    </row>
    <row r="6240" spans="1:17" s="38" customFormat="1" x14ac:dyDescent="0.2">
      <c r="A6240" s="248" t="s">
        <v>8866</v>
      </c>
      <c r="B6240" s="248" t="s">
        <v>8867</v>
      </c>
      <c r="C6240" s="248" t="s">
        <v>190</v>
      </c>
      <c r="D6240" s="248" t="s">
        <v>9211</v>
      </c>
      <c r="E6240" s="248" t="s">
        <v>855</v>
      </c>
      <c r="F6240" s="248" t="s">
        <v>360</v>
      </c>
      <c r="G6240" s="614">
        <v>78102200</v>
      </c>
      <c r="H6240" s="248" t="s">
        <v>9220</v>
      </c>
      <c r="I6240" s="248">
        <v>10</v>
      </c>
      <c r="J6240" s="248" t="s">
        <v>3754</v>
      </c>
      <c r="K6240" s="64">
        <v>4500000</v>
      </c>
      <c r="L6240" s="248">
        <v>1</v>
      </c>
      <c r="M6240" s="248" t="s">
        <v>765</v>
      </c>
      <c r="N6240" s="248" t="s">
        <v>9213</v>
      </c>
      <c r="O6240" s="248" t="s">
        <v>2700</v>
      </c>
      <c r="P6240" s="248" t="s">
        <v>2635</v>
      </c>
      <c r="Q6240" s="248" t="s">
        <v>448</v>
      </c>
    </row>
    <row r="6241" spans="1:17" s="38" customFormat="1" x14ac:dyDescent="0.2">
      <c r="A6241" s="248" t="s">
        <v>8866</v>
      </c>
      <c r="B6241" s="248" t="s">
        <v>8867</v>
      </c>
      <c r="C6241" s="248" t="s">
        <v>190</v>
      </c>
      <c r="D6241" s="248" t="s">
        <v>9211</v>
      </c>
      <c r="E6241" s="248" t="s">
        <v>855</v>
      </c>
      <c r="F6241" s="248" t="s">
        <v>360</v>
      </c>
      <c r="G6241" s="614">
        <v>78102200</v>
      </c>
      <c r="H6241" s="248" t="s">
        <v>9221</v>
      </c>
      <c r="I6241" s="248">
        <v>10</v>
      </c>
      <c r="J6241" s="248" t="s">
        <v>3754</v>
      </c>
      <c r="K6241" s="64">
        <v>1000000</v>
      </c>
      <c r="L6241" s="248">
        <v>1</v>
      </c>
      <c r="M6241" s="248" t="s">
        <v>765</v>
      </c>
      <c r="N6241" s="248" t="s">
        <v>9213</v>
      </c>
      <c r="O6241" s="248" t="s">
        <v>4850</v>
      </c>
      <c r="P6241" s="248" t="s">
        <v>4850</v>
      </c>
      <c r="Q6241" s="248" t="s">
        <v>448</v>
      </c>
    </row>
    <row r="6242" spans="1:17" s="38" customFormat="1" x14ac:dyDescent="0.2">
      <c r="A6242" s="248" t="s">
        <v>8847</v>
      </c>
      <c r="B6242" s="248" t="s">
        <v>8848</v>
      </c>
      <c r="C6242" s="248" t="s">
        <v>234</v>
      </c>
      <c r="D6242" s="248" t="s">
        <v>8881</v>
      </c>
      <c r="E6242" s="248" t="s">
        <v>880</v>
      </c>
      <c r="F6242" s="248" t="s">
        <v>374</v>
      </c>
      <c r="G6242" s="614">
        <v>78181500</v>
      </c>
      <c r="H6242" s="248" t="s">
        <v>9222</v>
      </c>
      <c r="I6242" s="248">
        <v>10</v>
      </c>
      <c r="J6242" s="248" t="s">
        <v>3754</v>
      </c>
      <c r="K6242" s="64">
        <v>280000000</v>
      </c>
      <c r="L6242" s="248">
        <v>1</v>
      </c>
      <c r="M6242" s="248" t="s">
        <v>765</v>
      </c>
      <c r="N6242" s="248" t="s">
        <v>9223</v>
      </c>
      <c r="O6242" s="248" t="s">
        <v>2635</v>
      </c>
      <c r="P6242" s="248" t="s">
        <v>2635</v>
      </c>
      <c r="Q6242" s="248" t="s">
        <v>3942</v>
      </c>
    </row>
    <row r="6243" spans="1:17" s="38" customFormat="1" x14ac:dyDescent="0.2">
      <c r="A6243" s="248" t="s">
        <v>8847</v>
      </c>
      <c r="B6243" s="248" t="s">
        <v>8848</v>
      </c>
      <c r="C6243" s="248" t="s">
        <v>234</v>
      </c>
      <c r="D6243" s="248" t="s">
        <v>8881</v>
      </c>
      <c r="E6243" s="248" t="s">
        <v>880</v>
      </c>
      <c r="F6243" s="248" t="s">
        <v>374</v>
      </c>
      <c r="G6243" s="614">
        <v>78181500</v>
      </c>
      <c r="H6243" s="248" t="s">
        <v>9224</v>
      </c>
      <c r="I6243" s="248">
        <v>10</v>
      </c>
      <c r="J6243" s="248" t="s">
        <v>3754</v>
      </c>
      <c r="K6243" s="64">
        <v>735000000</v>
      </c>
      <c r="L6243" s="248">
        <v>1</v>
      </c>
      <c r="M6243" s="248" t="s">
        <v>765</v>
      </c>
      <c r="N6243" s="248" t="s">
        <v>9223</v>
      </c>
      <c r="O6243" s="248" t="s">
        <v>2529</v>
      </c>
      <c r="P6243" s="248" t="s">
        <v>2518</v>
      </c>
      <c r="Q6243" s="248" t="s">
        <v>3942</v>
      </c>
    </row>
    <row r="6244" spans="1:17" s="38" customFormat="1" x14ac:dyDescent="0.2">
      <c r="A6244" s="248" t="s">
        <v>8847</v>
      </c>
      <c r="B6244" s="248" t="s">
        <v>8848</v>
      </c>
      <c r="C6244" s="248" t="s">
        <v>234</v>
      </c>
      <c r="D6244" s="248" t="s">
        <v>8881</v>
      </c>
      <c r="E6244" s="248" t="s">
        <v>880</v>
      </c>
      <c r="F6244" s="248" t="s">
        <v>374</v>
      </c>
      <c r="G6244" s="614">
        <v>78181500</v>
      </c>
      <c r="H6244" s="248" t="s">
        <v>9224</v>
      </c>
      <c r="I6244" s="248">
        <v>16</v>
      </c>
      <c r="J6244" s="248" t="s">
        <v>3754</v>
      </c>
      <c r="K6244" s="64">
        <v>1276500000</v>
      </c>
      <c r="L6244" s="248">
        <v>1</v>
      </c>
      <c r="M6244" s="248" t="s">
        <v>765</v>
      </c>
      <c r="N6244" s="248" t="s">
        <v>9223</v>
      </c>
      <c r="O6244" s="248" t="s">
        <v>2529</v>
      </c>
      <c r="P6244" s="248" t="s">
        <v>2518</v>
      </c>
      <c r="Q6244" s="248" t="s">
        <v>3942</v>
      </c>
    </row>
    <row r="6245" spans="1:17" s="38" customFormat="1" x14ac:dyDescent="0.2">
      <c r="A6245" s="248" t="s">
        <v>8847</v>
      </c>
      <c r="B6245" s="248" t="s">
        <v>8848</v>
      </c>
      <c r="C6245" s="248" t="s">
        <v>234</v>
      </c>
      <c r="D6245" s="248" t="s">
        <v>8881</v>
      </c>
      <c r="E6245" s="248" t="s">
        <v>880</v>
      </c>
      <c r="F6245" s="248" t="s">
        <v>374</v>
      </c>
      <c r="G6245" s="614">
        <v>78181500</v>
      </c>
      <c r="H6245" s="248" t="s">
        <v>9225</v>
      </c>
      <c r="I6245" s="248">
        <v>10</v>
      </c>
      <c r="J6245" s="248" t="s">
        <v>3754</v>
      </c>
      <c r="K6245" s="64">
        <v>160000000</v>
      </c>
      <c r="L6245" s="248">
        <v>1</v>
      </c>
      <c r="M6245" s="248" t="s">
        <v>765</v>
      </c>
      <c r="N6245" s="248" t="s">
        <v>9223</v>
      </c>
      <c r="O6245" s="248" t="s">
        <v>2635</v>
      </c>
      <c r="P6245" s="248" t="s">
        <v>2635</v>
      </c>
      <c r="Q6245" s="248" t="s">
        <v>3942</v>
      </c>
    </row>
    <row r="6246" spans="1:17" s="38" customFormat="1" x14ac:dyDescent="0.2">
      <c r="A6246" s="248" t="s">
        <v>8847</v>
      </c>
      <c r="B6246" s="248" t="s">
        <v>8848</v>
      </c>
      <c r="C6246" s="248" t="s">
        <v>234</v>
      </c>
      <c r="D6246" s="248" t="s">
        <v>8881</v>
      </c>
      <c r="E6246" s="248" t="s">
        <v>880</v>
      </c>
      <c r="F6246" s="248" t="s">
        <v>374</v>
      </c>
      <c r="G6246" s="614">
        <v>78181500</v>
      </c>
      <c r="H6246" s="248" t="s">
        <v>9226</v>
      </c>
      <c r="I6246" s="248">
        <v>10</v>
      </c>
      <c r="J6246" s="248" t="s">
        <v>3754</v>
      </c>
      <c r="K6246" s="64">
        <v>790000000</v>
      </c>
      <c r="L6246" s="248">
        <v>1</v>
      </c>
      <c r="M6246" s="248" t="s">
        <v>765</v>
      </c>
      <c r="N6246" s="248" t="s">
        <v>9223</v>
      </c>
      <c r="O6246" s="248" t="s">
        <v>2529</v>
      </c>
      <c r="P6246" s="248" t="s">
        <v>2518</v>
      </c>
      <c r="Q6246" s="248" t="s">
        <v>3942</v>
      </c>
    </row>
    <row r="6247" spans="1:17" s="38" customFormat="1" x14ac:dyDescent="0.2">
      <c r="A6247" s="248" t="s">
        <v>8847</v>
      </c>
      <c r="B6247" s="248" t="s">
        <v>8848</v>
      </c>
      <c r="C6247" s="248" t="s">
        <v>234</v>
      </c>
      <c r="D6247" s="248" t="s">
        <v>8881</v>
      </c>
      <c r="E6247" s="248" t="s">
        <v>880</v>
      </c>
      <c r="F6247" s="248" t="s">
        <v>374</v>
      </c>
      <c r="G6247" s="614">
        <v>78181500</v>
      </c>
      <c r="H6247" s="248" t="s">
        <v>9226</v>
      </c>
      <c r="I6247" s="248">
        <v>16</v>
      </c>
      <c r="J6247" s="248" t="s">
        <v>3754</v>
      </c>
      <c r="K6247" s="64">
        <v>281000000</v>
      </c>
      <c r="L6247" s="248">
        <v>1</v>
      </c>
      <c r="M6247" s="248" t="s">
        <v>765</v>
      </c>
      <c r="N6247" s="248" t="s">
        <v>9223</v>
      </c>
      <c r="O6247" s="248" t="s">
        <v>2529</v>
      </c>
      <c r="P6247" s="248" t="s">
        <v>2518</v>
      </c>
      <c r="Q6247" s="248" t="s">
        <v>3942</v>
      </c>
    </row>
    <row r="6248" spans="1:17" s="38" customFormat="1" x14ac:dyDescent="0.2">
      <c r="A6248" s="248" t="s">
        <v>8925</v>
      </c>
      <c r="B6248" s="248" t="s">
        <v>8926</v>
      </c>
      <c r="C6248" s="248" t="s">
        <v>234</v>
      </c>
      <c r="D6248" s="248" t="s">
        <v>8881</v>
      </c>
      <c r="E6248" s="248" t="s">
        <v>880</v>
      </c>
      <c r="F6248" s="248" t="s">
        <v>374</v>
      </c>
      <c r="G6248" s="614">
        <v>78181500</v>
      </c>
      <c r="H6248" s="248" t="s">
        <v>9227</v>
      </c>
      <c r="I6248" s="248">
        <v>10</v>
      </c>
      <c r="J6248" s="248" t="s">
        <v>3754</v>
      </c>
      <c r="K6248" s="64">
        <v>20000000</v>
      </c>
      <c r="L6248" s="248">
        <v>1</v>
      </c>
      <c r="M6248" s="248" t="s">
        <v>765</v>
      </c>
      <c r="N6248" s="248" t="s">
        <v>9223</v>
      </c>
      <c r="O6248" s="248" t="s">
        <v>2635</v>
      </c>
      <c r="P6248" s="248" t="s">
        <v>2635</v>
      </c>
      <c r="Q6248" s="248" t="s">
        <v>3942</v>
      </c>
    </row>
    <row r="6249" spans="1:17" s="38" customFormat="1" x14ac:dyDescent="0.2">
      <c r="A6249" s="248" t="s">
        <v>8925</v>
      </c>
      <c r="B6249" s="248" t="s">
        <v>8926</v>
      </c>
      <c r="C6249" s="248" t="s">
        <v>234</v>
      </c>
      <c r="D6249" s="248" t="s">
        <v>8881</v>
      </c>
      <c r="E6249" s="248" t="s">
        <v>880</v>
      </c>
      <c r="F6249" s="248" t="s">
        <v>374</v>
      </c>
      <c r="G6249" s="614">
        <v>78181500</v>
      </c>
      <c r="H6249" s="248" t="s">
        <v>9228</v>
      </c>
      <c r="I6249" s="248">
        <v>10</v>
      </c>
      <c r="J6249" s="248" t="s">
        <v>3754</v>
      </c>
      <c r="K6249" s="64">
        <v>225000000</v>
      </c>
      <c r="L6249" s="248">
        <v>1</v>
      </c>
      <c r="M6249" s="248" t="s">
        <v>765</v>
      </c>
      <c r="N6249" s="248" t="s">
        <v>9223</v>
      </c>
      <c r="O6249" s="248" t="s">
        <v>2529</v>
      </c>
      <c r="P6249" s="248" t="s">
        <v>2518</v>
      </c>
      <c r="Q6249" s="248" t="s">
        <v>3942</v>
      </c>
    </row>
    <row r="6250" spans="1:17" s="38" customFormat="1" x14ac:dyDescent="0.2">
      <c r="A6250" s="248" t="s">
        <v>8925</v>
      </c>
      <c r="B6250" s="248" t="s">
        <v>8926</v>
      </c>
      <c r="C6250" s="248" t="s">
        <v>234</v>
      </c>
      <c r="D6250" s="248" t="s">
        <v>8881</v>
      </c>
      <c r="E6250" s="248" t="s">
        <v>880</v>
      </c>
      <c r="F6250" s="248" t="s">
        <v>374</v>
      </c>
      <c r="G6250" s="614">
        <v>78181500</v>
      </c>
      <c r="H6250" s="248" t="s">
        <v>9229</v>
      </c>
      <c r="I6250" s="248">
        <v>10</v>
      </c>
      <c r="J6250" s="248" t="s">
        <v>8885</v>
      </c>
      <c r="K6250" s="64">
        <v>35000000</v>
      </c>
      <c r="L6250" s="248">
        <v>1</v>
      </c>
      <c r="M6250" s="248" t="s">
        <v>765</v>
      </c>
      <c r="N6250" s="248" t="s">
        <v>9223</v>
      </c>
      <c r="O6250" s="248" t="s">
        <v>4850</v>
      </c>
      <c r="P6250" s="248" t="s">
        <v>4850</v>
      </c>
      <c r="Q6250" s="248" t="s">
        <v>3942</v>
      </c>
    </row>
    <row r="6251" spans="1:17" s="38" customFormat="1" x14ac:dyDescent="0.2">
      <c r="A6251" s="248" t="s">
        <v>8925</v>
      </c>
      <c r="B6251" s="248" t="s">
        <v>8926</v>
      </c>
      <c r="C6251" s="248" t="s">
        <v>234</v>
      </c>
      <c r="D6251" s="248" t="s">
        <v>8881</v>
      </c>
      <c r="E6251" s="248" t="s">
        <v>880</v>
      </c>
      <c r="F6251" s="248" t="s">
        <v>374</v>
      </c>
      <c r="G6251" s="614">
        <v>78181500</v>
      </c>
      <c r="H6251" s="248" t="s">
        <v>9230</v>
      </c>
      <c r="I6251" s="248">
        <v>10</v>
      </c>
      <c r="J6251" s="248" t="s">
        <v>3754</v>
      </c>
      <c r="K6251" s="64">
        <v>9000000</v>
      </c>
      <c r="L6251" s="248">
        <v>1</v>
      </c>
      <c r="M6251" s="248" t="s">
        <v>765</v>
      </c>
      <c r="N6251" s="248" t="s">
        <v>9223</v>
      </c>
      <c r="O6251" s="248" t="s">
        <v>2635</v>
      </c>
      <c r="P6251" s="248" t="s">
        <v>2635</v>
      </c>
      <c r="Q6251" s="248" t="s">
        <v>3942</v>
      </c>
    </row>
    <row r="6252" spans="1:17" s="38" customFormat="1" x14ac:dyDescent="0.2">
      <c r="A6252" s="248" t="s">
        <v>8925</v>
      </c>
      <c r="B6252" s="248" t="s">
        <v>8926</v>
      </c>
      <c r="C6252" s="248" t="s">
        <v>234</v>
      </c>
      <c r="D6252" s="248" t="s">
        <v>8881</v>
      </c>
      <c r="E6252" s="248" t="s">
        <v>880</v>
      </c>
      <c r="F6252" s="248" t="s">
        <v>374</v>
      </c>
      <c r="G6252" s="614">
        <v>78181500</v>
      </c>
      <c r="H6252" s="248" t="s">
        <v>9231</v>
      </c>
      <c r="I6252" s="248">
        <v>10</v>
      </c>
      <c r="J6252" s="248" t="s">
        <v>3754</v>
      </c>
      <c r="K6252" s="64">
        <v>110000000</v>
      </c>
      <c r="L6252" s="248">
        <v>1</v>
      </c>
      <c r="M6252" s="248" t="s">
        <v>765</v>
      </c>
      <c r="N6252" s="248" t="s">
        <v>9223</v>
      </c>
      <c r="O6252" s="248" t="s">
        <v>2529</v>
      </c>
      <c r="P6252" s="248" t="s">
        <v>2518</v>
      </c>
      <c r="Q6252" s="248" t="s">
        <v>3942</v>
      </c>
    </row>
    <row r="6253" spans="1:17" s="38" customFormat="1" x14ac:dyDescent="0.2">
      <c r="A6253" s="248" t="s">
        <v>8925</v>
      </c>
      <c r="B6253" s="248" t="s">
        <v>8926</v>
      </c>
      <c r="C6253" s="248" t="s">
        <v>234</v>
      </c>
      <c r="D6253" s="248" t="s">
        <v>8881</v>
      </c>
      <c r="E6253" s="248" t="s">
        <v>880</v>
      </c>
      <c r="F6253" s="248" t="s">
        <v>374</v>
      </c>
      <c r="G6253" s="614">
        <v>78181500</v>
      </c>
      <c r="H6253" s="248" t="s">
        <v>9232</v>
      </c>
      <c r="I6253" s="248">
        <v>10</v>
      </c>
      <c r="J6253" s="248" t="s">
        <v>3754</v>
      </c>
      <c r="K6253" s="64">
        <v>24000000</v>
      </c>
      <c r="L6253" s="248">
        <v>1</v>
      </c>
      <c r="M6253" s="248" t="s">
        <v>765</v>
      </c>
      <c r="N6253" s="248" t="s">
        <v>9223</v>
      </c>
      <c r="O6253" s="248" t="s">
        <v>4850</v>
      </c>
      <c r="P6253" s="248" t="s">
        <v>4850</v>
      </c>
      <c r="Q6253" s="248" t="s">
        <v>3942</v>
      </c>
    </row>
    <row r="6254" spans="1:17" s="38" customFormat="1" x14ac:dyDescent="0.2">
      <c r="A6254" s="248" t="s">
        <v>9233</v>
      </c>
      <c r="B6254" s="248" t="s">
        <v>9234</v>
      </c>
      <c r="C6254" s="248" t="s">
        <v>234</v>
      </c>
      <c r="D6254" s="248" t="s">
        <v>8881</v>
      </c>
      <c r="E6254" s="248" t="s">
        <v>880</v>
      </c>
      <c r="F6254" s="248" t="s">
        <v>374</v>
      </c>
      <c r="G6254" s="614">
        <v>78181500</v>
      </c>
      <c r="H6254" s="248" t="s">
        <v>9235</v>
      </c>
      <c r="I6254" s="248">
        <v>10</v>
      </c>
      <c r="J6254" s="248" t="s">
        <v>3754</v>
      </c>
      <c r="K6254" s="64">
        <v>30000000</v>
      </c>
      <c r="L6254" s="248">
        <v>1</v>
      </c>
      <c r="M6254" s="248" t="s">
        <v>765</v>
      </c>
      <c r="N6254" s="248" t="s">
        <v>9223</v>
      </c>
      <c r="O6254" s="248" t="s">
        <v>2635</v>
      </c>
      <c r="P6254" s="248" t="s">
        <v>2635</v>
      </c>
      <c r="Q6254" s="248" t="s">
        <v>3942</v>
      </c>
    </row>
    <row r="6255" spans="1:17" s="38" customFormat="1" x14ac:dyDescent="0.2">
      <c r="A6255" s="248" t="s">
        <v>9233</v>
      </c>
      <c r="B6255" s="248" t="s">
        <v>9234</v>
      </c>
      <c r="C6255" s="248" t="s">
        <v>234</v>
      </c>
      <c r="D6255" s="248" t="s">
        <v>8881</v>
      </c>
      <c r="E6255" s="248" t="s">
        <v>880</v>
      </c>
      <c r="F6255" s="248" t="s">
        <v>374</v>
      </c>
      <c r="G6255" s="614">
        <v>78181500</v>
      </c>
      <c r="H6255" s="248" t="s">
        <v>9236</v>
      </c>
      <c r="I6255" s="248">
        <v>10</v>
      </c>
      <c r="J6255" s="248" t="s">
        <v>3754</v>
      </c>
      <c r="K6255" s="64">
        <v>3000000</v>
      </c>
      <c r="L6255" s="248">
        <v>1</v>
      </c>
      <c r="M6255" s="248" t="s">
        <v>765</v>
      </c>
      <c r="N6255" s="248" t="s">
        <v>9223</v>
      </c>
      <c r="O6255" s="248" t="s">
        <v>2635</v>
      </c>
      <c r="P6255" s="248" t="s">
        <v>2635</v>
      </c>
      <c r="Q6255" s="248" t="s">
        <v>3942</v>
      </c>
    </row>
    <row r="6256" spans="1:17" s="38" customFormat="1" x14ac:dyDescent="0.2">
      <c r="A6256" s="248" t="s">
        <v>8861</v>
      </c>
      <c r="B6256" s="248" t="s">
        <v>8862</v>
      </c>
      <c r="C6256" s="248" t="s">
        <v>234</v>
      </c>
      <c r="D6256" s="248" t="s">
        <v>8881</v>
      </c>
      <c r="E6256" s="248" t="s">
        <v>880</v>
      </c>
      <c r="F6256" s="248" t="s">
        <v>374</v>
      </c>
      <c r="G6256" s="614">
        <v>78181500</v>
      </c>
      <c r="H6256" s="248" t="s">
        <v>9237</v>
      </c>
      <c r="I6256" s="248">
        <v>10</v>
      </c>
      <c r="J6256" s="248" t="s">
        <v>3754</v>
      </c>
      <c r="K6256" s="64">
        <v>18000000</v>
      </c>
      <c r="L6256" s="248">
        <v>1</v>
      </c>
      <c r="M6256" s="248" t="s">
        <v>765</v>
      </c>
      <c r="N6256" s="248" t="s">
        <v>9223</v>
      </c>
      <c r="O6256" s="248" t="s">
        <v>2635</v>
      </c>
      <c r="P6256" s="248" t="s">
        <v>2635</v>
      </c>
      <c r="Q6256" s="248" t="s">
        <v>3942</v>
      </c>
    </row>
    <row r="6257" spans="1:17" s="38" customFormat="1" x14ac:dyDescent="0.2">
      <c r="A6257" s="248" t="s">
        <v>8861</v>
      </c>
      <c r="B6257" s="248" t="s">
        <v>8862</v>
      </c>
      <c r="C6257" s="248" t="s">
        <v>58</v>
      </c>
      <c r="D6257" s="248" t="s">
        <v>8849</v>
      </c>
      <c r="E6257" s="248" t="s">
        <v>880</v>
      </c>
      <c r="F6257" s="248" t="s">
        <v>374</v>
      </c>
      <c r="G6257" s="614">
        <v>78181500</v>
      </c>
      <c r="H6257" s="248" t="s">
        <v>9238</v>
      </c>
      <c r="I6257" s="248">
        <v>10</v>
      </c>
      <c r="J6257" s="248" t="s">
        <v>3754</v>
      </c>
      <c r="K6257" s="64">
        <v>17645000</v>
      </c>
      <c r="L6257" s="248">
        <v>1</v>
      </c>
      <c r="M6257" s="248" t="s">
        <v>765</v>
      </c>
      <c r="N6257" s="248" t="s">
        <v>9059</v>
      </c>
      <c r="O6257" s="248" t="s">
        <v>2635</v>
      </c>
      <c r="P6257" s="248" t="s">
        <v>2635</v>
      </c>
      <c r="Q6257" s="248" t="s">
        <v>3942</v>
      </c>
    </row>
    <row r="6258" spans="1:17" s="38" customFormat="1" x14ac:dyDescent="0.2">
      <c r="A6258" s="248" t="s">
        <v>8861</v>
      </c>
      <c r="B6258" s="248" t="s">
        <v>8862</v>
      </c>
      <c r="C6258" s="248" t="s">
        <v>234</v>
      </c>
      <c r="D6258" s="248" t="s">
        <v>8881</v>
      </c>
      <c r="E6258" s="248" t="s">
        <v>880</v>
      </c>
      <c r="F6258" s="248" t="s">
        <v>374</v>
      </c>
      <c r="G6258" s="614">
        <v>78181500</v>
      </c>
      <c r="H6258" s="248" t="s">
        <v>9239</v>
      </c>
      <c r="I6258" s="248">
        <v>10</v>
      </c>
      <c r="J6258" s="248" t="s">
        <v>3754</v>
      </c>
      <c r="K6258" s="64">
        <v>960005000</v>
      </c>
      <c r="L6258" s="248">
        <v>1</v>
      </c>
      <c r="M6258" s="248" t="s">
        <v>765</v>
      </c>
      <c r="N6258" s="248" t="s">
        <v>9223</v>
      </c>
      <c r="O6258" s="248" t="s">
        <v>2529</v>
      </c>
      <c r="P6258" s="248" t="s">
        <v>2518</v>
      </c>
      <c r="Q6258" s="248" t="s">
        <v>3942</v>
      </c>
    </row>
    <row r="6259" spans="1:17" s="38" customFormat="1" x14ac:dyDescent="0.2">
      <c r="A6259" s="248" t="s">
        <v>8861</v>
      </c>
      <c r="B6259" s="248" t="s">
        <v>8862</v>
      </c>
      <c r="C6259" s="248" t="s">
        <v>234</v>
      </c>
      <c r="D6259" s="248" t="s">
        <v>8881</v>
      </c>
      <c r="E6259" s="248" t="s">
        <v>880</v>
      </c>
      <c r="F6259" s="248" t="s">
        <v>374</v>
      </c>
      <c r="G6259" s="614">
        <v>78181500</v>
      </c>
      <c r="H6259" s="248" t="s">
        <v>9239</v>
      </c>
      <c r="I6259" s="248">
        <v>16</v>
      </c>
      <c r="J6259" s="248" t="s">
        <v>3754</v>
      </c>
      <c r="K6259" s="64">
        <v>350000000</v>
      </c>
      <c r="L6259" s="248">
        <v>1</v>
      </c>
      <c r="M6259" s="248" t="s">
        <v>765</v>
      </c>
      <c r="N6259" s="248" t="s">
        <v>9223</v>
      </c>
      <c r="O6259" s="248" t="s">
        <v>2529</v>
      </c>
      <c r="P6259" s="248" t="s">
        <v>2518</v>
      </c>
      <c r="Q6259" s="248" t="s">
        <v>3942</v>
      </c>
    </row>
    <row r="6260" spans="1:17" s="38" customFormat="1" x14ac:dyDescent="0.2">
      <c r="A6260" s="248" t="s">
        <v>8861</v>
      </c>
      <c r="B6260" s="248" t="s">
        <v>8862</v>
      </c>
      <c r="C6260" s="248" t="s">
        <v>58</v>
      </c>
      <c r="D6260" s="248" t="s">
        <v>8849</v>
      </c>
      <c r="E6260" s="248" t="s">
        <v>880</v>
      </c>
      <c r="F6260" s="248" t="s">
        <v>374</v>
      </c>
      <c r="G6260" s="614">
        <v>78181500</v>
      </c>
      <c r="H6260" s="248" t="s">
        <v>9240</v>
      </c>
      <c r="I6260" s="248">
        <v>10</v>
      </c>
      <c r="J6260" s="248" t="s">
        <v>3754</v>
      </c>
      <c r="K6260" s="64">
        <v>866000000</v>
      </c>
      <c r="L6260" s="248">
        <v>1</v>
      </c>
      <c r="M6260" s="248" t="s">
        <v>765</v>
      </c>
      <c r="N6260" s="248" t="s">
        <v>9059</v>
      </c>
      <c r="O6260" s="248" t="s">
        <v>2529</v>
      </c>
      <c r="P6260" s="248" t="s">
        <v>2518</v>
      </c>
      <c r="Q6260" s="248" t="s">
        <v>3942</v>
      </c>
    </row>
    <row r="6261" spans="1:17" s="38" customFormat="1" x14ac:dyDescent="0.2">
      <c r="A6261" s="248" t="s">
        <v>8861</v>
      </c>
      <c r="B6261" s="248" t="s">
        <v>8862</v>
      </c>
      <c r="C6261" s="248" t="s">
        <v>58</v>
      </c>
      <c r="D6261" s="248" t="s">
        <v>8849</v>
      </c>
      <c r="E6261" s="248" t="s">
        <v>880</v>
      </c>
      <c r="F6261" s="248" t="s">
        <v>374</v>
      </c>
      <c r="G6261" s="614">
        <v>78181500</v>
      </c>
      <c r="H6261" s="248" t="s">
        <v>9240</v>
      </c>
      <c r="I6261" s="248">
        <v>16</v>
      </c>
      <c r="J6261" s="248" t="s">
        <v>3754</v>
      </c>
      <c r="K6261" s="64">
        <v>350000000</v>
      </c>
      <c r="L6261" s="248">
        <v>1</v>
      </c>
      <c r="M6261" s="248" t="s">
        <v>765</v>
      </c>
      <c r="N6261" s="248" t="s">
        <v>9059</v>
      </c>
      <c r="O6261" s="248" t="s">
        <v>2529</v>
      </c>
      <c r="P6261" s="248" t="s">
        <v>2518</v>
      </c>
      <c r="Q6261" s="248" t="s">
        <v>3942</v>
      </c>
    </row>
    <row r="6262" spans="1:17" s="38" customFormat="1" x14ac:dyDescent="0.2">
      <c r="A6262" s="248" t="s">
        <v>9241</v>
      </c>
      <c r="B6262" s="248" t="s">
        <v>9242</v>
      </c>
      <c r="C6262" s="248" t="s">
        <v>234</v>
      </c>
      <c r="D6262" s="248" t="s">
        <v>8881</v>
      </c>
      <c r="E6262" s="248" t="s">
        <v>880</v>
      </c>
      <c r="F6262" s="248" t="s">
        <v>374</v>
      </c>
      <c r="G6262" s="614">
        <v>78181500</v>
      </c>
      <c r="H6262" s="248" t="s">
        <v>9243</v>
      </c>
      <c r="I6262" s="248">
        <v>10</v>
      </c>
      <c r="J6262" s="248" t="s">
        <v>3754</v>
      </c>
      <c r="K6262" s="64">
        <v>5000000</v>
      </c>
      <c r="L6262" s="248">
        <v>1</v>
      </c>
      <c r="M6262" s="248" t="s">
        <v>765</v>
      </c>
      <c r="N6262" s="248" t="s">
        <v>9223</v>
      </c>
      <c r="O6262" s="248" t="s">
        <v>2635</v>
      </c>
      <c r="P6262" s="248" t="s">
        <v>2635</v>
      </c>
      <c r="Q6262" s="248" t="s">
        <v>3942</v>
      </c>
    </row>
    <row r="6263" spans="1:17" s="38" customFormat="1" x14ac:dyDescent="0.2">
      <c r="A6263" s="248" t="s">
        <v>9241</v>
      </c>
      <c r="B6263" s="248" t="s">
        <v>9242</v>
      </c>
      <c r="C6263" s="248" t="s">
        <v>234</v>
      </c>
      <c r="D6263" s="248" t="s">
        <v>8881</v>
      </c>
      <c r="E6263" s="248" t="s">
        <v>880</v>
      </c>
      <c r="F6263" s="248" t="s">
        <v>374</v>
      </c>
      <c r="G6263" s="614">
        <v>78181500</v>
      </c>
      <c r="H6263" s="248" t="s">
        <v>9244</v>
      </c>
      <c r="I6263" s="248">
        <v>10</v>
      </c>
      <c r="J6263" s="248" t="s">
        <v>3754</v>
      </c>
      <c r="K6263" s="64">
        <f>277650000-K6264-K6262</f>
        <v>242650000</v>
      </c>
      <c r="L6263" s="248">
        <v>1</v>
      </c>
      <c r="M6263" s="248" t="s">
        <v>765</v>
      </c>
      <c r="N6263" s="248" t="s">
        <v>9223</v>
      </c>
      <c r="O6263" s="248" t="s">
        <v>2529</v>
      </c>
      <c r="P6263" s="248" t="s">
        <v>2518</v>
      </c>
      <c r="Q6263" s="248" t="s">
        <v>3942</v>
      </c>
    </row>
    <row r="6264" spans="1:17" s="38" customFormat="1" x14ac:dyDescent="0.2">
      <c r="A6264" s="248" t="s">
        <v>9241</v>
      </c>
      <c r="B6264" s="248" t="s">
        <v>9242</v>
      </c>
      <c r="C6264" s="248" t="s">
        <v>234</v>
      </c>
      <c r="D6264" s="248" t="s">
        <v>8881</v>
      </c>
      <c r="E6264" s="248" t="s">
        <v>880</v>
      </c>
      <c r="F6264" s="248" t="s">
        <v>374</v>
      </c>
      <c r="G6264" s="614">
        <v>78181500</v>
      </c>
      <c r="H6264" s="248" t="s">
        <v>9245</v>
      </c>
      <c r="I6264" s="248">
        <v>10</v>
      </c>
      <c r="J6264" s="248" t="s">
        <v>3754</v>
      </c>
      <c r="K6264" s="64">
        <v>30000000</v>
      </c>
      <c r="L6264" s="248">
        <v>1</v>
      </c>
      <c r="M6264" s="248" t="s">
        <v>765</v>
      </c>
      <c r="N6264" s="248" t="s">
        <v>9223</v>
      </c>
      <c r="O6264" s="248" t="s">
        <v>4850</v>
      </c>
      <c r="P6264" s="248" t="s">
        <v>4850</v>
      </c>
      <c r="Q6264" s="248" t="s">
        <v>3942</v>
      </c>
    </row>
    <row r="6265" spans="1:17" s="38" customFormat="1" x14ac:dyDescent="0.2">
      <c r="A6265" s="248" t="s">
        <v>8866</v>
      </c>
      <c r="B6265" s="248" t="s">
        <v>8867</v>
      </c>
      <c r="C6265" s="248" t="s">
        <v>58</v>
      </c>
      <c r="D6265" s="248" t="s">
        <v>8849</v>
      </c>
      <c r="E6265" s="248" t="s">
        <v>880</v>
      </c>
      <c r="F6265" s="248" t="s">
        <v>374</v>
      </c>
      <c r="G6265" s="614">
        <v>78181500</v>
      </c>
      <c r="H6265" s="248" t="s">
        <v>9246</v>
      </c>
      <c r="I6265" s="248">
        <v>10</v>
      </c>
      <c r="J6265" s="248" t="s">
        <v>3754</v>
      </c>
      <c r="K6265" s="64">
        <v>3000000</v>
      </c>
      <c r="L6265" s="248">
        <v>1</v>
      </c>
      <c r="M6265" s="248" t="s">
        <v>765</v>
      </c>
      <c r="N6265" s="248" t="s">
        <v>9059</v>
      </c>
      <c r="O6265" s="248" t="s">
        <v>2635</v>
      </c>
      <c r="P6265" s="248" t="s">
        <v>2635</v>
      </c>
      <c r="Q6265" s="248" t="s">
        <v>3942</v>
      </c>
    </row>
    <row r="6266" spans="1:17" s="38" customFormat="1" x14ac:dyDescent="0.2">
      <c r="A6266" s="248" t="s">
        <v>8866</v>
      </c>
      <c r="B6266" s="248" t="s">
        <v>8867</v>
      </c>
      <c r="C6266" s="248" t="s">
        <v>58</v>
      </c>
      <c r="D6266" s="248" t="s">
        <v>8849</v>
      </c>
      <c r="E6266" s="248" t="s">
        <v>880</v>
      </c>
      <c r="F6266" s="248" t="s">
        <v>374</v>
      </c>
      <c r="G6266" s="614">
        <v>78181500</v>
      </c>
      <c r="H6266" s="248" t="s">
        <v>9247</v>
      </c>
      <c r="I6266" s="248">
        <v>10</v>
      </c>
      <c r="J6266" s="248" t="s">
        <v>3754</v>
      </c>
      <c r="K6266" s="64">
        <v>78164222.219999999</v>
      </c>
      <c r="L6266" s="248">
        <v>1</v>
      </c>
      <c r="M6266" s="248" t="s">
        <v>765</v>
      </c>
      <c r="N6266" s="248" t="s">
        <v>9059</v>
      </c>
      <c r="O6266" s="248" t="s">
        <v>2529</v>
      </c>
      <c r="P6266" s="248" t="s">
        <v>2518</v>
      </c>
      <c r="Q6266" s="248" t="s">
        <v>3942</v>
      </c>
    </row>
    <row r="6267" spans="1:17" s="38" customFormat="1" x14ac:dyDescent="0.2">
      <c r="A6267" s="248" t="s">
        <v>8866</v>
      </c>
      <c r="B6267" s="248" t="s">
        <v>8867</v>
      </c>
      <c r="C6267" s="248" t="s">
        <v>58</v>
      </c>
      <c r="D6267" s="248" t="s">
        <v>8849</v>
      </c>
      <c r="E6267" s="248" t="s">
        <v>880</v>
      </c>
      <c r="F6267" s="248" t="s">
        <v>374</v>
      </c>
      <c r="G6267" s="614">
        <v>78181500</v>
      </c>
      <c r="H6267" s="248" t="s">
        <v>9248</v>
      </c>
      <c r="I6267" s="248">
        <v>10</v>
      </c>
      <c r="J6267" s="248" t="s">
        <v>3754</v>
      </c>
      <c r="K6267" s="64">
        <v>9645777.7799999993</v>
      </c>
      <c r="L6267" s="248">
        <v>1</v>
      </c>
      <c r="M6267" s="248" t="s">
        <v>765</v>
      </c>
      <c r="N6267" s="248" t="s">
        <v>9059</v>
      </c>
      <c r="O6267" s="248" t="s">
        <v>4850</v>
      </c>
      <c r="P6267" s="248" t="s">
        <v>4850</v>
      </c>
      <c r="Q6267" s="248" t="s">
        <v>3942</v>
      </c>
    </row>
    <row r="6268" spans="1:17" s="38" customFormat="1" x14ac:dyDescent="0.2">
      <c r="A6268" s="248" t="s">
        <v>8847</v>
      </c>
      <c r="B6268" s="248" t="s">
        <v>8848</v>
      </c>
      <c r="C6268" s="248" t="s">
        <v>234</v>
      </c>
      <c r="D6268" s="248" t="s">
        <v>8881</v>
      </c>
      <c r="E6268" s="248" t="s">
        <v>880</v>
      </c>
      <c r="F6268" s="248" t="s">
        <v>374</v>
      </c>
      <c r="G6268" s="614">
        <v>78181500</v>
      </c>
      <c r="H6268" s="248" t="s">
        <v>9249</v>
      </c>
      <c r="I6268" s="248">
        <v>16</v>
      </c>
      <c r="J6268" s="248" t="s">
        <v>3754</v>
      </c>
      <c r="K6268" s="64">
        <v>223500000</v>
      </c>
      <c r="L6268" s="248">
        <v>1</v>
      </c>
      <c r="M6268" s="248" t="s">
        <v>765</v>
      </c>
      <c r="N6268" s="248" t="s">
        <v>9223</v>
      </c>
      <c r="O6268" s="248" t="s">
        <v>4850</v>
      </c>
      <c r="P6268" s="248" t="s">
        <v>4850</v>
      </c>
      <c r="Q6268" s="248" t="s">
        <v>3942</v>
      </c>
    </row>
    <row r="6269" spans="1:17" s="38" customFormat="1" x14ac:dyDescent="0.2">
      <c r="A6269" s="248" t="s">
        <v>8847</v>
      </c>
      <c r="B6269" s="248" t="s">
        <v>8848</v>
      </c>
      <c r="C6269" s="248" t="s">
        <v>234</v>
      </c>
      <c r="D6269" s="248" t="s">
        <v>8881</v>
      </c>
      <c r="E6269" s="248" t="s">
        <v>880</v>
      </c>
      <c r="F6269" s="248" t="s">
        <v>374</v>
      </c>
      <c r="G6269" s="614">
        <v>78181500</v>
      </c>
      <c r="H6269" s="248" t="s">
        <v>9250</v>
      </c>
      <c r="I6269" s="248">
        <v>16</v>
      </c>
      <c r="J6269" s="248" t="s">
        <v>3754</v>
      </c>
      <c r="K6269" s="64">
        <v>119000000</v>
      </c>
      <c r="L6269" s="248">
        <v>1</v>
      </c>
      <c r="M6269" s="248" t="s">
        <v>765</v>
      </c>
      <c r="N6269" s="248" t="s">
        <v>9223</v>
      </c>
      <c r="O6269" s="248" t="s">
        <v>4850</v>
      </c>
      <c r="P6269" s="248" t="s">
        <v>4850</v>
      </c>
      <c r="Q6269" s="248" t="s">
        <v>464</v>
      </c>
    </row>
    <row r="6270" spans="1:17" s="38" customFormat="1" x14ac:dyDescent="0.2">
      <c r="A6270" s="248" t="s">
        <v>9251</v>
      </c>
      <c r="B6270" s="248" t="s">
        <v>9252</v>
      </c>
      <c r="C6270" s="248" t="s">
        <v>234</v>
      </c>
      <c r="D6270" s="248" t="s">
        <v>8881</v>
      </c>
      <c r="E6270" s="248" t="s">
        <v>880</v>
      </c>
      <c r="F6270" s="248" t="s">
        <v>374</v>
      </c>
      <c r="G6270" s="614">
        <v>78181500</v>
      </c>
      <c r="H6270" s="248" t="s">
        <v>9253</v>
      </c>
      <c r="I6270" s="248">
        <v>16</v>
      </c>
      <c r="J6270" s="248" t="s">
        <v>3754</v>
      </c>
      <c r="K6270" s="64">
        <v>50000000</v>
      </c>
      <c r="L6270" s="248">
        <v>1</v>
      </c>
      <c r="M6270" s="248" t="s">
        <v>765</v>
      </c>
      <c r="N6270" s="248" t="s">
        <v>9223</v>
      </c>
      <c r="O6270" s="248" t="s">
        <v>2529</v>
      </c>
      <c r="P6270" s="248" t="s">
        <v>2518</v>
      </c>
      <c r="Q6270" s="248" t="s">
        <v>3942</v>
      </c>
    </row>
    <row r="6271" spans="1:17" s="38" customFormat="1" x14ac:dyDescent="0.2">
      <c r="A6271" s="248" t="s">
        <v>9251</v>
      </c>
      <c r="B6271" s="248" t="s">
        <v>9252</v>
      </c>
      <c r="C6271" s="248" t="s">
        <v>234</v>
      </c>
      <c r="D6271" s="248" t="s">
        <v>8881</v>
      </c>
      <c r="E6271" s="248" t="s">
        <v>880</v>
      </c>
      <c r="F6271" s="248" t="s">
        <v>374</v>
      </c>
      <c r="G6271" s="614">
        <v>78181500</v>
      </c>
      <c r="H6271" s="248" t="s">
        <v>9254</v>
      </c>
      <c r="I6271" s="248">
        <v>16</v>
      </c>
      <c r="J6271" s="248" t="s">
        <v>3754</v>
      </c>
      <c r="K6271" s="64">
        <v>30550000</v>
      </c>
      <c r="L6271" s="248">
        <v>1</v>
      </c>
      <c r="M6271" s="248" t="s">
        <v>765</v>
      </c>
      <c r="N6271" s="248" t="s">
        <v>9223</v>
      </c>
      <c r="O6271" s="248" t="s">
        <v>4850</v>
      </c>
      <c r="P6271" s="248" t="s">
        <v>4850</v>
      </c>
      <c r="Q6271" s="248" t="s">
        <v>3942</v>
      </c>
    </row>
    <row r="6272" spans="1:17" s="38" customFormat="1" x14ac:dyDescent="0.2">
      <c r="A6272" s="248" t="s">
        <v>9251</v>
      </c>
      <c r="B6272" s="248" t="s">
        <v>9252</v>
      </c>
      <c r="C6272" s="248" t="s">
        <v>234</v>
      </c>
      <c r="D6272" s="248" t="s">
        <v>8881</v>
      </c>
      <c r="E6272" s="248" t="s">
        <v>880</v>
      </c>
      <c r="F6272" s="248" t="s">
        <v>374</v>
      </c>
      <c r="G6272" s="614">
        <v>78181500</v>
      </c>
      <c r="H6272" s="248" t="s">
        <v>9255</v>
      </c>
      <c r="I6272" s="248">
        <v>16</v>
      </c>
      <c r="J6272" s="248" t="s">
        <v>3754</v>
      </c>
      <c r="K6272" s="64">
        <v>60000000</v>
      </c>
      <c r="L6272" s="248">
        <v>1</v>
      </c>
      <c r="M6272" s="248" t="s">
        <v>765</v>
      </c>
      <c r="N6272" s="248" t="s">
        <v>9223</v>
      </c>
      <c r="O6272" s="248" t="s">
        <v>2529</v>
      </c>
      <c r="P6272" s="248" t="s">
        <v>2518</v>
      </c>
      <c r="Q6272" s="248" t="s">
        <v>3942</v>
      </c>
    </row>
    <row r="6273" spans="1:17" s="38" customFormat="1" x14ac:dyDescent="0.2">
      <c r="A6273" s="248" t="s">
        <v>9251</v>
      </c>
      <c r="B6273" s="248" t="s">
        <v>9252</v>
      </c>
      <c r="C6273" s="248" t="s">
        <v>234</v>
      </c>
      <c r="D6273" s="248" t="s">
        <v>8881</v>
      </c>
      <c r="E6273" s="248" t="s">
        <v>880</v>
      </c>
      <c r="F6273" s="248" t="s">
        <v>374</v>
      </c>
      <c r="G6273" s="614">
        <v>78181500</v>
      </c>
      <c r="H6273" s="248" t="s">
        <v>9256</v>
      </c>
      <c r="I6273" s="248">
        <v>16</v>
      </c>
      <c r="J6273" s="248" t="s">
        <v>3754</v>
      </c>
      <c r="K6273" s="64">
        <v>60000000</v>
      </c>
      <c r="L6273" s="248">
        <v>1</v>
      </c>
      <c r="M6273" s="248" t="s">
        <v>765</v>
      </c>
      <c r="N6273" s="248" t="s">
        <v>9223</v>
      </c>
      <c r="O6273" s="248" t="s">
        <v>4850</v>
      </c>
      <c r="P6273" s="248" t="s">
        <v>4850</v>
      </c>
      <c r="Q6273" s="248" t="s">
        <v>3942</v>
      </c>
    </row>
    <row r="6274" spans="1:17" s="38" customFormat="1" x14ac:dyDescent="0.2">
      <c r="A6274" s="248" t="s">
        <v>8861</v>
      </c>
      <c r="B6274" s="248" t="s">
        <v>8862</v>
      </c>
      <c r="C6274" s="248" t="s">
        <v>234</v>
      </c>
      <c r="D6274" s="248" t="s">
        <v>8881</v>
      </c>
      <c r="E6274" s="248" t="s">
        <v>880</v>
      </c>
      <c r="F6274" s="248" t="s">
        <v>374</v>
      </c>
      <c r="G6274" s="614">
        <v>78181500</v>
      </c>
      <c r="H6274" s="248" t="s">
        <v>9257</v>
      </c>
      <c r="I6274" s="248">
        <v>16</v>
      </c>
      <c r="J6274" s="248" t="s">
        <v>8885</v>
      </c>
      <c r="K6274" s="64">
        <v>150000000</v>
      </c>
      <c r="L6274" s="248">
        <v>1</v>
      </c>
      <c r="M6274" s="248" t="s">
        <v>765</v>
      </c>
      <c r="N6274" s="248" t="s">
        <v>9223</v>
      </c>
      <c r="O6274" s="248" t="s">
        <v>4850</v>
      </c>
      <c r="P6274" s="248" t="s">
        <v>4850</v>
      </c>
      <c r="Q6274" s="248" t="s">
        <v>3942</v>
      </c>
    </row>
    <row r="6275" spans="1:17" s="38" customFormat="1" x14ac:dyDescent="0.2">
      <c r="A6275" s="248" t="s">
        <v>8861</v>
      </c>
      <c r="B6275" s="248" t="s">
        <v>8862</v>
      </c>
      <c r="C6275" s="248" t="s">
        <v>58</v>
      </c>
      <c r="D6275" s="248" t="s">
        <v>8849</v>
      </c>
      <c r="E6275" s="248" t="s">
        <v>880</v>
      </c>
      <c r="F6275" s="248" t="s">
        <v>374</v>
      </c>
      <c r="G6275" s="614">
        <v>78181500</v>
      </c>
      <c r="H6275" s="248" t="s">
        <v>9258</v>
      </c>
      <c r="I6275" s="248">
        <v>16</v>
      </c>
      <c r="J6275" s="248" t="s">
        <v>8885</v>
      </c>
      <c r="K6275" s="64">
        <v>150000000</v>
      </c>
      <c r="L6275" s="248">
        <v>1</v>
      </c>
      <c r="M6275" s="248" t="s">
        <v>765</v>
      </c>
      <c r="N6275" s="248" t="s">
        <v>9059</v>
      </c>
      <c r="O6275" s="248" t="s">
        <v>4850</v>
      </c>
      <c r="P6275" s="248" t="s">
        <v>4850</v>
      </c>
      <c r="Q6275" s="248" t="s">
        <v>3942</v>
      </c>
    </row>
    <row r="6276" spans="1:17" s="38" customFormat="1" x14ac:dyDescent="0.2">
      <c r="A6276" s="248" t="s">
        <v>8847</v>
      </c>
      <c r="B6276" s="248" t="s">
        <v>8848</v>
      </c>
      <c r="C6276" s="248" t="s">
        <v>58</v>
      </c>
      <c r="D6276" s="248" t="s">
        <v>8849</v>
      </c>
      <c r="E6276" s="248" t="s">
        <v>865</v>
      </c>
      <c r="F6276" s="248" t="s">
        <v>445</v>
      </c>
      <c r="G6276" s="614">
        <v>80131500</v>
      </c>
      <c r="H6276" s="248" t="s">
        <v>9259</v>
      </c>
      <c r="I6276" s="248">
        <v>10</v>
      </c>
      <c r="J6276" s="248" t="s">
        <v>3754</v>
      </c>
      <c r="K6276" s="64">
        <v>230000000</v>
      </c>
      <c r="L6276" s="248">
        <v>1</v>
      </c>
      <c r="M6276" s="248" t="s">
        <v>765</v>
      </c>
      <c r="N6276" s="248" t="s">
        <v>9260</v>
      </c>
      <c r="O6276" s="248" t="s">
        <v>6591</v>
      </c>
      <c r="P6276" s="248" t="s">
        <v>2657</v>
      </c>
      <c r="Q6276" s="248" t="s">
        <v>448</v>
      </c>
    </row>
    <row r="6277" spans="1:17" s="38" customFormat="1" x14ac:dyDescent="0.2">
      <c r="A6277" s="248" t="s">
        <v>8847</v>
      </c>
      <c r="B6277" s="248" t="s">
        <v>8848</v>
      </c>
      <c r="C6277" s="248" t="s">
        <v>58</v>
      </c>
      <c r="D6277" s="248" t="s">
        <v>8849</v>
      </c>
      <c r="E6277" s="248" t="s">
        <v>865</v>
      </c>
      <c r="F6277" s="248" t="s">
        <v>445</v>
      </c>
      <c r="G6277" s="614">
        <v>80131500</v>
      </c>
      <c r="H6277" s="248" t="s">
        <v>9261</v>
      </c>
      <c r="I6277" s="248">
        <v>10</v>
      </c>
      <c r="J6277" s="248" t="s">
        <v>3754</v>
      </c>
      <c r="K6277" s="64">
        <v>72840000</v>
      </c>
      <c r="L6277" s="248">
        <v>1</v>
      </c>
      <c r="M6277" s="248" t="s">
        <v>765</v>
      </c>
      <c r="N6277" s="248" t="s">
        <v>9260</v>
      </c>
      <c r="O6277" s="248" t="s">
        <v>6591</v>
      </c>
      <c r="P6277" s="248" t="s">
        <v>2657</v>
      </c>
      <c r="Q6277" s="248" t="s">
        <v>448</v>
      </c>
    </row>
    <row r="6278" spans="1:17" s="38" customFormat="1" x14ac:dyDescent="0.2">
      <c r="A6278" s="248" t="s">
        <v>9062</v>
      </c>
      <c r="B6278" s="248" t="s">
        <v>3641</v>
      </c>
      <c r="C6278" s="248" t="s">
        <v>58</v>
      </c>
      <c r="D6278" s="248" t="s">
        <v>8849</v>
      </c>
      <c r="E6278" s="248" t="s">
        <v>865</v>
      </c>
      <c r="F6278" s="248" t="s">
        <v>445</v>
      </c>
      <c r="G6278" s="614">
        <v>80131501</v>
      </c>
      <c r="H6278" s="248" t="s">
        <v>9262</v>
      </c>
      <c r="I6278" s="248">
        <v>16</v>
      </c>
      <c r="J6278" s="248" t="s">
        <v>3754</v>
      </c>
      <c r="K6278" s="64">
        <v>40910068</v>
      </c>
      <c r="L6278" s="248">
        <v>1</v>
      </c>
      <c r="M6278" s="248" t="s">
        <v>765</v>
      </c>
      <c r="N6278" s="248" t="s">
        <v>9260</v>
      </c>
      <c r="O6278" s="248" t="s">
        <v>2529</v>
      </c>
      <c r="P6278" s="248" t="s">
        <v>2518</v>
      </c>
      <c r="Q6278" s="248" t="s">
        <v>448</v>
      </c>
    </row>
    <row r="6279" spans="1:17" s="38" customFormat="1" x14ac:dyDescent="0.2">
      <c r="A6279" s="248" t="s">
        <v>9062</v>
      </c>
      <c r="B6279" s="248" t="s">
        <v>3641</v>
      </c>
      <c r="C6279" s="248" t="s">
        <v>58</v>
      </c>
      <c r="D6279" s="248" t="s">
        <v>8849</v>
      </c>
      <c r="E6279" s="248" t="s">
        <v>865</v>
      </c>
      <c r="F6279" s="248" t="s">
        <v>445</v>
      </c>
      <c r="G6279" s="614">
        <v>80131501</v>
      </c>
      <c r="H6279" s="248" t="s">
        <v>9263</v>
      </c>
      <c r="I6279" s="248">
        <v>16</v>
      </c>
      <c r="J6279" s="248" t="s">
        <v>8885</v>
      </c>
      <c r="K6279" s="64">
        <v>17526026</v>
      </c>
      <c r="L6279" s="248">
        <v>1</v>
      </c>
      <c r="M6279" s="248" t="s">
        <v>765</v>
      </c>
      <c r="N6279" s="248" t="s">
        <v>9260</v>
      </c>
      <c r="O6279" s="248" t="s">
        <v>2651</v>
      </c>
      <c r="P6279" s="248" t="s">
        <v>2527</v>
      </c>
      <c r="Q6279" s="248" t="s">
        <v>464</v>
      </c>
    </row>
    <row r="6280" spans="1:17" s="38" customFormat="1" x14ac:dyDescent="0.2">
      <c r="A6280" s="248" t="s">
        <v>8847</v>
      </c>
      <c r="B6280" s="248" t="s">
        <v>8848</v>
      </c>
      <c r="C6280" s="248" t="s">
        <v>58</v>
      </c>
      <c r="D6280" s="248" t="s">
        <v>8849</v>
      </c>
      <c r="E6280" s="248" t="s">
        <v>880</v>
      </c>
      <c r="F6280" s="248" t="s">
        <v>374</v>
      </c>
      <c r="G6280" s="614">
        <v>81101700</v>
      </c>
      <c r="H6280" s="248" t="s">
        <v>9264</v>
      </c>
      <c r="I6280" s="248">
        <v>10</v>
      </c>
      <c r="J6280" s="248" t="s">
        <v>3754</v>
      </c>
      <c r="K6280" s="64">
        <v>20000000</v>
      </c>
      <c r="L6280" s="248">
        <v>1</v>
      </c>
      <c r="M6280" s="248" t="s">
        <v>765</v>
      </c>
      <c r="N6280" s="248" t="s">
        <v>9059</v>
      </c>
      <c r="O6280" s="248" t="s">
        <v>2527</v>
      </c>
      <c r="P6280" s="248" t="s">
        <v>2521</v>
      </c>
      <c r="Q6280" s="248" t="s">
        <v>464</v>
      </c>
    </row>
    <row r="6281" spans="1:17" s="38" customFormat="1" x14ac:dyDescent="0.2">
      <c r="A6281" s="248" t="s">
        <v>8847</v>
      </c>
      <c r="B6281" s="248" t="s">
        <v>8848</v>
      </c>
      <c r="C6281" s="248" t="s">
        <v>58</v>
      </c>
      <c r="D6281" s="248" t="s">
        <v>8849</v>
      </c>
      <c r="E6281" s="248" t="s">
        <v>880</v>
      </c>
      <c r="F6281" s="248" t="s">
        <v>374</v>
      </c>
      <c r="G6281" s="614">
        <v>81101700</v>
      </c>
      <c r="H6281" s="248" t="s">
        <v>9265</v>
      </c>
      <c r="I6281" s="248">
        <v>10</v>
      </c>
      <c r="J6281" s="248" t="s">
        <v>3754</v>
      </c>
      <c r="K6281" s="64">
        <v>100000000</v>
      </c>
      <c r="L6281" s="248">
        <v>1</v>
      </c>
      <c r="M6281" s="248" t="s">
        <v>765</v>
      </c>
      <c r="N6281" s="248" t="s">
        <v>9059</v>
      </c>
      <c r="O6281" s="248" t="s">
        <v>2518</v>
      </c>
      <c r="P6281" s="248" t="s">
        <v>2700</v>
      </c>
      <c r="Q6281" s="248" t="s">
        <v>464</v>
      </c>
    </row>
    <row r="6282" spans="1:17" s="38" customFormat="1" x14ac:dyDescent="0.2">
      <c r="A6282" s="248" t="s">
        <v>8861</v>
      </c>
      <c r="B6282" s="248" t="s">
        <v>8862</v>
      </c>
      <c r="C6282" s="248" t="s">
        <v>58</v>
      </c>
      <c r="D6282" s="248" t="s">
        <v>8849</v>
      </c>
      <c r="E6282" s="248" t="s">
        <v>880</v>
      </c>
      <c r="F6282" s="248" t="s">
        <v>374</v>
      </c>
      <c r="G6282" s="614">
        <v>81101700</v>
      </c>
      <c r="H6282" s="248" t="s">
        <v>9266</v>
      </c>
      <c r="I6282" s="248">
        <v>10</v>
      </c>
      <c r="J6282" s="248" t="s">
        <v>3754</v>
      </c>
      <c r="K6282" s="64">
        <v>6000000</v>
      </c>
      <c r="L6282" s="248">
        <v>1</v>
      </c>
      <c r="M6282" s="248" t="s">
        <v>765</v>
      </c>
      <c r="N6282" s="248" t="s">
        <v>9059</v>
      </c>
      <c r="O6282" s="248" t="s">
        <v>2527</v>
      </c>
      <c r="P6282" s="248" t="s">
        <v>2521</v>
      </c>
      <c r="Q6282" s="248" t="s">
        <v>464</v>
      </c>
    </row>
    <row r="6283" spans="1:17" s="38" customFormat="1" x14ac:dyDescent="0.2">
      <c r="A6283" s="248" t="s">
        <v>8866</v>
      </c>
      <c r="B6283" s="248" t="s">
        <v>8867</v>
      </c>
      <c r="C6283" s="248" t="s">
        <v>58</v>
      </c>
      <c r="D6283" s="248" t="s">
        <v>8849</v>
      </c>
      <c r="E6283" s="248" t="s">
        <v>880</v>
      </c>
      <c r="F6283" s="248" t="s">
        <v>374</v>
      </c>
      <c r="G6283" s="614">
        <v>81101700</v>
      </c>
      <c r="H6283" s="248" t="s">
        <v>9267</v>
      </c>
      <c r="I6283" s="248">
        <v>10</v>
      </c>
      <c r="J6283" s="248" t="s">
        <v>3754</v>
      </c>
      <c r="K6283" s="64">
        <v>6000000</v>
      </c>
      <c r="L6283" s="248">
        <v>1</v>
      </c>
      <c r="M6283" s="248" t="s">
        <v>765</v>
      </c>
      <c r="N6283" s="248" t="s">
        <v>9059</v>
      </c>
      <c r="O6283" s="248" t="s">
        <v>2527</v>
      </c>
      <c r="P6283" s="248" t="s">
        <v>2521</v>
      </c>
      <c r="Q6283" s="248" t="s">
        <v>464</v>
      </c>
    </row>
    <row r="6284" spans="1:17" s="38" customFormat="1" x14ac:dyDescent="0.2">
      <c r="A6284" s="248" t="s">
        <v>8866</v>
      </c>
      <c r="B6284" s="248" t="s">
        <v>8867</v>
      </c>
      <c r="C6284" s="248" t="s">
        <v>58</v>
      </c>
      <c r="D6284" s="248" t="s">
        <v>8849</v>
      </c>
      <c r="E6284" s="248" t="s">
        <v>880</v>
      </c>
      <c r="F6284" s="248" t="s">
        <v>374</v>
      </c>
      <c r="G6284" s="614">
        <v>81101700</v>
      </c>
      <c r="H6284" s="248" t="s">
        <v>9268</v>
      </c>
      <c r="I6284" s="248">
        <v>10</v>
      </c>
      <c r="J6284" s="248" t="s">
        <v>3754</v>
      </c>
      <c r="K6284" s="64">
        <v>3000000</v>
      </c>
      <c r="L6284" s="248">
        <v>1</v>
      </c>
      <c r="M6284" s="248" t="s">
        <v>765</v>
      </c>
      <c r="N6284" s="248" t="s">
        <v>9059</v>
      </c>
      <c r="O6284" s="248" t="s">
        <v>2527</v>
      </c>
      <c r="P6284" s="248" t="s">
        <v>2521</v>
      </c>
      <c r="Q6284" s="248" t="s">
        <v>464</v>
      </c>
    </row>
    <row r="6285" spans="1:17" s="38" customFormat="1" x14ac:dyDescent="0.2">
      <c r="A6285" s="248" t="s">
        <v>8866</v>
      </c>
      <c r="B6285" s="248" t="s">
        <v>8867</v>
      </c>
      <c r="C6285" s="248" t="s">
        <v>58</v>
      </c>
      <c r="D6285" s="248" t="s">
        <v>8849</v>
      </c>
      <c r="E6285" s="248" t="s">
        <v>880</v>
      </c>
      <c r="F6285" s="248" t="s">
        <v>374</v>
      </c>
      <c r="G6285" s="614">
        <v>81101700</v>
      </c>
      <c r="H6285" s="248" t="s">
        <v>9269</v>
      </c>
      <c r="I6285" s="248">
        <v>10</v>
      </c>
      <c r="J6285" s="248" t="s">
        <v>3754</v>
      </c>
      <c r="K6285" s="64">
        <v>29000000</v>
      </c>
      <c r="L6285" s="248">
        <v>1</v>
      </c>
      <c r="M6285" s="248" t="s">
        <v>765</v>
      </c>
      <c r="N6285" s="248" t="s">
        <v>9059</v>
      </c>
      <c r="O6285" s="248" t="s">
        <v>2518</v>
      </c>
      <c r="P6285" s="248" t="s">
        <v>2700</v>
      </c>
      <c r="Q6285" s="248" t="s">
        <v>464</v>
      </c>
    </row>
    <row r="6286" spans="1:17" s="38" customFormat="1" x14ac:dyDescent="0.2">
      <c r="A6286" s="248" t="s">
        <v>8866</v>
      </c>
      <c r="B6286" s="248" t="s">
        <v>8867</v>
      </c>
      <c r="C6286" s="248" t="s">
        <v>58</v>
      </c>
      <c r="D6286" s="248" t="s">
        <v>8849</v>
      </c>
      <c r="E6286" s="248" t="s">
        <v>880</v>
      </c>
      <c r="F6286" s="248" t="s">
        <v>374</v>
      </c>
      <c r="G6286" s="614">
        <v>81101706</v>
      </c>
      <c r="H6286" s="248" t="s">
        <v>9270</v>
      </c>
      <c r="I6286" s="248">
        <v>10</v>
      </c>
      <c r="J6286" s="248" t="s">
        <v>3754</v>
      </c>
      <c r="K6286" s="64">
        <v>15000000</v>
      </c>
      <c r="L6286" s="248">
        <v>1</v>
      </c>
      <c r="M6286" s="248" t="s">
        <v>765</v>
      </c>
      <c r="N6286" s="248" t="s">
        <v>9059</v>
      </c>
      <c r="O6286" s="248" t="s">
        <v>2527</v>
      </c>
      <c r="P6286" s="248" t="s">
        <v>2521</v>
      </c>
      <c r="Q6286" s="248" t="s">
        <v>464</v>
      </c>
    </row>
    <row r="6287" spans="1:17" s="38" customFormat="1" x14ac:dyDescent="0.2">
      <c r="A6287" s="248" t="s">
        <v>8866</v>
      </c>
      <c r="B6287" s="248" t="s">
        <v>8867</v>
      </c>
      <c r="C6287" s="248" t="s">
        <v>58</v>
      </c>
      <c r="D6287" s="248" t="s">
        <v>8849</v>
      </c>
      <c r="E6287" s="248" t="s">
        <v>880</v>
      </c>
      <c r="F6287" s="248" t="s">
        <v>374</v>
      </c>
      <c r="G6287" s="614">
        <v>81101706</v>
      </c>
      <c r="H6287" s="248" t="s">
        <v>9271</v>
      </c>
      <c r="I6287" s="248">
        <v>10</v>
      </c>
      <c r="J6287" s="248" t="s">
        <v>3754</v>
      </c>
      <c r="K6287" s="64">
        <v>500000</v>
      </c>
      <c r="L6287" s="248">
        <v>1</v>
      </c>
      <c r="M6287" s="248" t="s">
        <v>765</v>
      </c>
      <c r="N6287" s="248" t="s">
        <v>9059</v>
      </c>
      <c r="O6287" s="248" t="s">
        <v>2527</v>
      </c>
      <c r="P6287" s="248" t="s">
        <v>2521</v>
      </c>
      <c r="Q6287" s="248" t="s">
        <v>464</v>
      </c>
    </row>
    <row r="6288" spans="1:17" s="38" customFormat="1" x14ac:dyDescent="0.2">
      <c r="A6288" s="248" t="s">
        <v>8866</v>
      </c>
      <c r="B6288" s="248" t="s">
        <v>8867</v>
      </c>
      <c r="C6288" s="248" t="s">
        <v>58</v>
      </c>
      <c r="D6288" s="248" t="s">
        <v>8849</v>
      </c>
      <c r="E6288" s="248" t="s">
        <v>880</v>
      </c>
      <c r="F6288" s="248" t="s">
        <v>374</v>
      </c>
      <c r="G6288" s="614">
        <v>81101706</v>
      </c>
      <c r="H6288" s="248" t="s">
        <v>9272</v>
      </c>
      <c r="I6288" s="248">
        <v>10</v>
      </c>
      <c r="J6288" s="248" t="s">
        <v>3754</v>
      </c>
      <c r="K6288" s="64">
        <v>1400000</v>
      </c>
      <c r="L6288" s="248">
        <v>1</v>
      </c>
      <c r="M6288" s="248" t="s">
        <v>765</v>
      </c>
      <c r="N6288" s="248" t="s">
        <v>9059</v>
      </c>
      <c r="O6288" s="248" t="s">
        <v>2527</v>
      </c>
      <c r="P6288" s="248" t="s">
        <v>2521</v>
      </c>
      <c r="Q6288" s="248" t="s">
        <v>464</v>
      </c>
    </row>
    <row r="6289" spans="1:17" s="38" customFormat="1" x14ac:dyDescent="0.2">
      <c r="A6289" s="248" t="s">
        <v>8866</v>
      </c>
      <c r="B6289" s="248" t="s">
        <v>8867</v>
      </c>
      <c r="C6289" s="248" t="s">
        <v>58</v>
      </c>
      <c r="D6289" s="248" t="s">
        <v>8849</v>
      </c>
      <c r="E6289" s="248" t="s">
        <v>880</v>
      </c>
      <c r="F6289" s="248" t="s">
        <v>374</v>
      </c>
      <c r="G6289" s="614">
        <v>81101706</v>
      </c>
      <c r="H6289" s="248" t="s">
        <v>9273</v>
      </c>
      <c r="I6289" s="248">
        <v>10</v>
      </c>
      <c r="J6289" s="248" t="s">
        <v>3754</v>
      </c>
      <c r="K6289" s="64">
        <v>1200000</v>
      </c>
      <c r="L6289" s="248">
        <v>1</v>
      </c>
      <c r="M6289" s="248" t="s">
        <v>765</v>
      </c>
      <c r="N6289" s="248" t="s">
        <v>9059</v>
      </c>
      <c r="O6289" s="248" t="s">
        <v>2527</v>
      </c>
      <c r="P6289" s="248" t="s">
        <v>2521</v>
      </c>
      <c r="Q6289" s="248" t="s">
        <v>464</v>
      </c>
    </row>
    <row r="6290" spans="1:17" s="38" customFormat="1" x14ac:dyDescent="0.2">
      <c r="A6290" s="248" t="s">
        <v>8866</v>
      </c>
      <c r="B6290" s="248" t="s">
        <v>8867</v>
      </c>
      <c r="C6290" s="248" t="s">
        <v>58</v>
      </c>
      <c r="D6290" s="248" t="s">
        <v>8849</v>
      </c>
      <c r="E6290" s="248" t="s">
        <v>880</v>
      </c>
      <c r="F6290" s="248" t="s">
        <v>374</v>
      </c>
      <c r="G6290" s="614">
        <v>81101706</v>
      </c>
      <c r="H6290" s="248" t="s">
        <v>9274</v>
      </c>
      <c r="I6290" s="248">
        <v>10</v>
      </c>
      <c r="J6290" s="248" t="s">
        <v>3754</v>
      </c>
      <c r="K6290" s="64">
        <v>51000000</v>
      </c>
      <c r="L6290" s="248">
        <v>1</v>
      </c>
      <c r="M6290" s="248" t="s">
        <v>765</v>
      </c>
      <c r="N6290" s="248" t="s">
        <v>9059</v>
      </c>
      <c r="O6290" s="248" t="s">
        <v>2527</v>
      </c>
      <c r="P6290" s="248" t="s">
        <v>2521</v>
      </c>
      <c r="Q6290" s="248" t="s">
        <v>464</v>
      </c>
    </row>
    <row r="6291" spans="1:17" s="38" customFormat="1" x14ac:dyDescent="0.2">
      <c r="A6291" s="248" t="s">
        <v>8866</v>
      </c>
      <c r="B6291" s="248" t="s">
        <v>8867</v>
      </c>
      <c r="C6291" s="248" t="s">
        <v>58</v>
      </c>
      <c r="D6291" s="248" t="s">
        <v>8849</v>
      </c>
      <c r="E6291" s="248" t="s">
        <v>880</v>
      </c>
      <c r="F6291" s="248" t="s">
        <v>374</v>
      </c>
      <c r="G6291" s="614">
        <v>81101706</v>
      </c>
      <c r="H6291" s="248" t="s">
        <v>9275</v>
      </c>
      <c r="I6291" s="248">
        <v>10</v>
      </c>
      <c r="J6291" s="248" t="s">
        <v>3754</v>
      </c>
      <c r="K6291" s="64">
        <v>600000</v>
      </c>
      <c r="L6291" s="248">
        <v>1</v>
      </c>
      <c r="M6291" s="248" t="s">
        <v>765</v>
      </c>
      <c r="N6291" s="248" t="s">
        <v>9059</v>
      </c>
      <c r="O6291" s="248" t="s">
        <v>2527</v>
      </c>
      <c r="P6291" s="248" t="s">
        <v>2521</v>
      </c>
      <c r="Q6291" s="248" t="s">
        <v>464</v>
      </c>
    </row>
    <row r="6292" spans="1:17" s="38" customFormat="1" x14ac:dyDescent="0.2">
      <c r="A6292" s="248" t="s">
        <v>8866</v>
      </c>
      <c r="B6292" s="248" t="s">
        <v>8867</v>
      </c>
      <c r="C6292" s="248" t="s">
        <v>58</v>
      </c>
      <c r="D6292" s="248" t="s">
        <v>8849</v>
      </c>
      <c r="E6292" s="248" t="s">
        <v>880</v>
      </c>
      <c r="F6292" s="248" t="s">
        <v>374</v>
      </c>
      <c r="G6292" s="614">
        <v>81101700</v>
      </c>
      <c r="H6292" s="248" t="s">
        <v>9276</v>
      </c>
      <c r="I6292" s="248">
        <v>10</v>
      </c>
      <c r="J6292" s="248" t="s">
        <v>3754</v>
      </c>
      <c r="K6292" s="64">
        <v>300000</v>
      </c>
      <c r="L6292" s="248">
        <v>1</v>
      </c>
      <c r="M6292" s="248" t="s">
        <v>765</v>
      </c>
      <c r="N6292" s="248" t="s">
        <v>9059</v>
      </c>
      <c r="O6292" s="248" t="s">
        <v>2527</v>
      </c>
      <c r="P6292" s="248" t="s">
        <v>2521</v>
      </c>
      <c r="Q6292" s="248" t="s">
        <v>464</v>
      </c>
    </row>
    <row r="6293" spans="1:17" s="38" customFormat="1" x14ac:dyDescent="0.2">
      <c r="A6293" s="248" t="s">
        <v>8866</v>
      </c>
      <c r="B6293" s="248" t="s">
        <v>8867</v>
      </c>
      <c r="C6293" s="248" t="s">
        <v>58</v>
      </c>
      <c r="D6293" s="248" t="s">
        <v>8849</v>
      </c>
      <c r="E6293" s="248" t="s">
        <v>880</v>
      </c>
      <c r="F6293" s="248" t="s">
        <v>374</v>
      </c>
      <c r="G6293" s="614">
        <v>81101706</v>
      </c>
      <c r="H6293" s="248" t="s">
        <v>9277</v>
      </c>
      <c r="I6293" s="248">
        <v>10</v>
      </c>
      <c r="J6293" s="248" t="s">
        <v>3754</v>
      </c>
      <c r="K6293" s="64">
        <v>900000</v>
      </c>
      <c r="L6293" s="248">
        <v>1</v>
      </c>
      <c r="M6293" s="248" t="s">
        <v>765</v>
      </c>
      <c r="N6293" s="248" t="s">
        <v>9278</v>
      </c>
      <c r="O6293" s="248" t="s">
        <v>2527</v>
      </c>
      <c r="P6293" s="248" t="s">
        <v>2521</v>
      </c>
      <c r="Q6293" s="248" t="s">
        <v>464</v>
      </c>
    </row>
    <row r="6294" spans="1:17" s="38" customFormat="1" x14ac:dyDescent="0.2">
      <c r="A6294" s="248" t="s">
        <v>8866</v>
      </c>
      <c r="B6294" s="248" t="s">
        <v>8867</v>
      </c>
      <c r="C6294" s="248" t="s">
        <v>58</v>
      </c>
      <c r="D6294" s="248" t="s">
        <v>8849</v>
      </c>
      <c r="E6294" s="248" t="s">
        <v>880</v>
      </c>
      <c r="F6294" s="248" t="s">
        <v>374</v>
      </c>
      <c r="G6294" s="614">
        <v>81101706</v>
      </c>
      <c r="H6294" s="248" t="s">
        <v>9279</v>
      </c>
      <c r="I6294" s="248">
        <v>10</v>
      </c>
      <c r="J6294" s="248" t="s">
        <v>3754</v>
      </c>
      <c r="K6294" s="64">
        <v>1000000</v>
      </c>
      <c r="L6294" s="248">
        <v>1</v>
      </c>
      <c r="M6294" s="248" t="s">
        <v>765</v>
      </c>
      <c r="N6294" s="248" t="s">
        <v>9059</v>
      </c>
      <c r="O6294" s="248" t="s">
        <v>2527</v>
      </c>
      <c r="P6294" s="248" t="s">
        <v>2521</v>
      </c>
      <c r="Q6294" s="248" t="s">
        <v>464</v>
      </c>
    </row>
    <row r="6295" spans="1:17" s="38" customFormat="1" x14ac:dyDescent="0.2">
      <c r="A6295" s="248" t="s">
        <v>8866</v>
      </c>
      <c r="B6295" s="248" t="s">
        <v>8867</v>
      </c>
      <c r="C6295" s="248" t="s">
        <v>58</v>
      </c>
      <c r="D6295" s="248" t="s">
        <v>8849</v>
      </c>
      <c r="E6295" s="248" t="s">
        <v>880</v>
      </c>
      <c r="F6295" s="248" t="s">
        <v>374</v>
      </c>
      <c r="G6295" s="614">
        <v>81101706</v>
      </c>
      <c r="H6295" s="248" t="s">
        <v>9280</v>
      </c>
      <c r="I6295" s="248">
        <v>10</v>
      </c>
      <c r="J6295" s="248" t="s">
        <v>3754</v>
      </c>
      <c r="K6295" s="64">
        <v>2000000</v>
      </c>
      <c r="L6295" s="248">
        <v>1</v>
      </c>
      <c r="M6295" s="248" t="s">
        <v>765</v>
      </c>
      <c r="N6295" s="248" t="s">
        <v>9059</v>
      </c>
      <c r="O6295" s="248" t="s">
        <v>2527</v>
      </c>
      <c r="P6295" s="248" t="s">
        <v>2521</v>
      </c>
      <c r="Q6295" s="248" t="s">
        <v>464</v>
      </c>
    </row>
    <row r="6296" spans="1:17" s="38" customFormat="1" x14ac:dyDescent="0.2">
      <c r="A6296" s="248" t="s">
        <v>8847</v>
      </c>
      <c r="B6296" s="248" t="s">
        <v>8848</v>
      </c>
      <c r="C6296" s="248" t="s">
        <v>58</v>
      </c>
      <c r="D6296" s="248" t="s">
        <v>8849</v>
      </c>
      <c r="E6296" s="248" t="s">
        <v>880</v>
      </c>
      <c r="F6296" s="248" t="s">
        <v>374</v>
      </c>
      <c r="G6296" s="614">
        <v>81111800</v>
      </c>
      <c r="H6296" s="248" t="s">
        <v>9281</v>
      </c>
      <c r="I6296" s="248">
        <v>16</v>
      </c>
      <c r="J6296" s="248" t="s">
        <v>3754</v>
      </c>
      <c r="K6296" s="64">
        <v>15000000</v>
      </c>
      <c r="L6296" s="248">
        <v>1</v>
      </c>
      <c r="M6296" s="248" t="s">
        <v>765</v>
      </c>
      <c r="N6296" s="248" t="s">
        <v>9059</v>
      </c>
      <c r="O6296" s="248" t="s">
        <v>2518</v>
      </c>
      <c r="P6296" s="248" t="s">
        <v>2700</v>
      </c>
      <c r="Q6296" s="248" t="s">
        <v>464</v>
      </c>
    </row>
    <row r="6297" spans="1:17" s="38" customFormat="1" x14ac:dyDescent="0.2">
      <c r="A6297" s="248" t="s">
        <v>8861</v>
      </c>
      <c r="B6297" s="248" t="s">
        <v>8862</v>
      </c>
      <c r="C6297" s="248" t="s">
        <v>58</v>
      </c>
      <c r="D6297" s="248" t="s">
        <v>8849</v>
      </c>
      <c r="E6297" s="248" t="s">
        <v>880</v>
      </c>
      <c r="F6297" s="248" t="s">
        <v>374</v>
      </c>
      <c r="G6297" s="614">
        <v>81112300</v>
      </c>
      <c r="H6297" s="248" t="s">
        <v>9282</v>
      </c>
      <c r="I6297" s="248">
        <v>10</v>
      </c>
      <c r="J6297" s="248" t="s">
        <v>3754</v>
      </c>
      <c r="K6297" s="64">
        <v>10000000</v>
      </c>
      <c r="L6297" s="248">
        <v>1</v>
      </c>
      <c r="M6297" s="248" t="s">
        <v>765</v>
      </c>
      <c r="N6297" s="248" t="s">
        <v>9059</v>
      </c>
      <c r="O6297" s="248" t="s">
        <v>2518</v>
      </c>
      <c r="P6297" s="248" t="s">
        <v>2700</v>
      </c>
      <c r="Q6297" s="248" t="s">
        <v>464</v>
      </c>
    </row>
    <row r="6298" spans="1:17" s="38" customFormat="1" x14ac:dyDescent="0.2">
      <c r="A6298" s="248" t="s">
        <v>8847</v>
      </c>
      <c r="B6298" s="248" t="s">
        <v>8848</v>
      </c>
      <c r="C6298" s="248" t="s">
        <v>342</v>
      </c>
      <c r="D6298" s="248" t="s">
        <v>9283</v>
      </c>
      <c r="E6298" s="248" t="s">
        <v>936</v>
      </c>
      <c r="F6298" s="248" t="s">
        <v>397</v>
      </c>
      <c r="G6298" s="614">
        <v>83101500</v>
      </c>
      <c r="H6298" s="248" t="s">
        <v>9284</v>
      </c>
      <c r="I6298" s="248">
        <v>10</v>
      </c>
      <c r="J6298" s="248" t="s">
        <v>3754</v>
      </c>
      <c r="K6298" s="64">
        <v>220000000</v>
      </c>
      <c r="L6298" s="248">
        <v>1</v>
      </c>
      <c r="M6298" s="248" t="s">
        <v>765</v>
      </c>
      <c r="N6298" s="248" t="s">
        <v>9285</v>
      </c>
      <c r="O6298" s="248" t="s">
        <v>6591</v>
      </c>
      <c r="P6298" s="248" t="s">
        <v>2657</v>
      </c>
      <c r="Q6298" s="248" t="s">
        <v>448</v>
      </c>
    </row>
    <row r="6299" spans="1:17" s="38" customFormat="1" x14ac:dyDescent="0.2">
      <c r="A6299" s="248" t="s">
        <v>8925</v>
      </c>
      <c r="B6299" s="248" t="s">
        <v>8926</v>
      </c>
      <c r="C6299" s="248" t="s">
        <v>342</v>
      </c>
      <c r="D6299" s="248" t="s">
        <v>9283</v>
      </c>
      <c r="E6299" s="248" t="s">
        <v>936</v>
      </c>
      <c r="F6299" s="248" t="s">
        <v>397</v>
      </c>
      <c r="G6299" s="614">
        <v>83101500</v>
      </c>
      <c r="H6299" s="248" t="s">
        <v>9286</v>
      </c>
      <c r="I6299" s="248">
        <v>10</v>
      </c>
      <c r="J6299" s="248" t="s">
        <v>3754</v>
      </c>
      <c r="K6299" s="64">
        <v>140000000</v>
      </c>
      <c r="L6299" s="248">
        <v>1</v>
      </c>
      <c r="M6299" s="248" t="s">
        <v>765</v>
      </c>
      <c r="N6299" s="248" t="s">
        <v>9285</v>
      </c>
      <c r="O6299" s="248" t="s">
        <v>6591</v>
      </c>
      <c r="P6299" s="248" t="s">
        <v>2657</v>
      </c>
      <c r="Q6299" s="248" t="s">
        <v>448</v>
      </c>
    </row>
    <row r="6300" spans="1:17" s="38" customFormat="1" x14ac:dyDescent="0.2">
      <c r="A6300" s="248" t="s">
        <v>9251</v>
      </c>
      <c r="B6300" s="248" t="s">
        <v>9252</v>
      </c>
      <c r="C6300" s="248" t="s">
        <v>342</v>
      </c>
      <c r="D6300" s="248" t="s">
        <v>9283</v>
      </c>
      <c r="E6300" s="248" t="s">
        <v>936</v>
      </c>
      <c r="F6300" s="248" t="s">
        <v>397</v>
      </c>
      <c r="G6300" s="614">
        <v>83101500</v>
      </c>
      <c r="H6300" s="248" t="s">
        <v>9287</v>
      </c>
      <c r="I6300" s="248">
        <v>10</v>
      </c>
      <c r="J6300" s="248" t="s">
        <v>3754</v>
      </c>
      <c r="K6300" s="64">
        <v>500000</v>
      </c>
      <c r="L6300" s="248">
        <v>1</v>
      </c>
      <c r="M6300" s="248" t="s">
        <v>765</v>
      </c>
      <c r="N6300" s="248" t="s">
        <v>9285</v>
      </c>
      <c r="O6300" s="248" t="s">
        <v>6591</v>
      </c>
      <c r="P6300" s="248" t="s">
        <v>2657</v>
      </c>
      <c r="Q6300" s="248" t="s">
        <v>448</v>
      </c>
    </row>
    <row r="6301" spans="1:17" s="38" customFormat="1" x14ac:dyDescent="0.2">
      <c r="A6301" s="248" t="s">
        <v>8940</v>
      </c>
      <c r="B6301" s="248" t="s">
        <v>8941</v>
      </c>
      <c r="C6301" s="248" t="s">
        <v>342</v>
      </c>
      <c r="D6301" s="248" t="s">
        <v>9283</v>
      </c>
      <c r="E6301" s="248" t="s">
        <v>936</v>
      </c>
      <c r="F6301" s="248" t="s">
        <v>397</v>
      </c>
      <c r="G6301" s="614">
        <v>83101500</v>
      </c>
      <c r="H6301" s="248" t="s">
        <v>9288</v>
      </c>
      <c r="I6301" s="248">
        <v>10</v>
      </c>
      <c r="J6301" s="248" t="s">
        <v>3754</v>
      </c>
      <c r="K6301" s="64">
        <v>3700000</v>
      </c>
      <c r="L6301" s="248">
        <v>1</v>
      </c>
      <c r="M6301" s="248" t="s">
        <v>765</v>
      </c>
      <c r="N6301" s="248" t="s">
        <v>9285</v>
      </c>
      <c r="O6301" s="248" t="s">
        <v>6591</v>
      </c>
      <c r="P6301" s="248" t="s">
        <v>2657</v>
      </c>
      <c r="Q6301" s="248" t="s">
        <v>448</v>
      </c>
    </row>
    <row r="6302" spans="1:17" s="38" customFormat="1" x14ac:dyDescent="0.2">
      <c r="A6302" s="248" t="s">
        <v>8847</v>
      </c>
      <c r="B6302" s="248" t="s">
        <v>8848</v>
      </c>
      <c r="C6302" s="248" t="s">
        <v>342</v>
      </c>
      <c r="D6302" s="248" t="s">
        <v>9283</v>
      </c>
      <c r="E6302" s="248" t="s">
        <v>858</v>
      </c>
      <c r="F6302" s="248" t="s">
        <v>363</v>
      </c>
      <c r="G6302" s="614">
        <v>83101800</v>
      </c>
      <c r="H6302" s="248" t="s">
        <v>9289</v>
      </c>
      <c r="I6302" s="248">
        <v>10</v>
      </c>
      <c r="J6302" s="248" t="s">
        <v>3754</v>
      </c>
      <c r="K6302" s="64">
        <v>350000000</v>
      </c>
      <c r="L6302" s="248">
        <v>1</v>
      </c>
      <c r="M6302" s="248" t="s">
        <v>765</v>
      </c>
      <c r="N6302" s="248" t="s">
        <v>2855</v>
      </c>
      <c r="O6302" s="248" t="s">
        <v>6591</v>
      </c>
      <c r="P6302" s="248" t="s">
        <v>2657</v>
      </c>
      <c r="Q6302" s="248" t="s">
        <v>448</v>
      </c>
    </row>
    <row r="6303" spans="1:17" s="38" customFormat="1" x14ac:dyDescent="0.2">
      <c r="A6303" s="248" t="s">
        <v>8847</v>
      </c>
      <c r="B6303" s="248" t="s">
        <v>8848</v>
      </c>
      <c r="C6303" s="248" t="s">
        <v>342</v>
      </c>
      <c r="D6303" s="248" t="s">
        <v>9283</v>
      </c>
      <c r="E6303" s="248" t="s">
        <v>858</v>
      </c>
      <c r="F6303" s="248" t="s">
        <v>363</v>
      </c>
      <c r="G6303" s="614">
        <v>83101800</v>
      </c>
      <c r="H6303" s="248" t="s">
        <v>9289</v>
      </c>
      <c r="I6303" s="248">
        <v>16</v>
      </c>
      <c r="J6303" s="248" t="s">
        <v>3754</v>
      </c>
      <c r="K6303" s="64">
        <v>400000000</v>
      </c>
      <c r="L6303" s="248">
        <v>1</v>
      </c>
      <c r="M6303" s="248" t="s">
        <v>765</v>
      </c>
      <c r="N6303" s="248" t="s">
        <v>2855</v>
      </c>
      <c r="O6303" s="248" t="s">
        <v>6591</v>
      </c>
      <c r="P6303" s="248" t="s">
        <v>2657</v>
      </c>
      <c r="Q6303" s="248" t="s">
        <v>448</v>
      </c>
    </row>
    <row r="6304" spans="1:17" s="38" customFormat="1" x14ac:dyDescent="0.2">
      <c r="A6304" s="248" t="s">
        <v>8925</v>
      </c>
      <c r="B6304" s="248" t="s">
        <v>8926</v>
      </c>
      <c r="C6304" s="248" t="s">
        <v>342</v>
      </c>
      <c r="D6304" s="248" t="s">
        <v>9283</v>
      </c>
      <c r="E6304" s="248" t="s">
        <v>858</v>
      </c>
      <c r="F6304" s="248" t="s">
        <v>363</v>
      </c>
      <c r="G6304" s="614">
        <v>83101800</v>
      </c>
      <c r="H6304" s="248" t="s">
        <v>9290</v>
      </c>
      <c r="I6304" s="248">
        <v>10</v>
      </c>
      <c r="J6304" s="248" t="s">
        <v>3754</v>
      </c>
      <c r="K6304" s="64">
        <v>700000000</v>
      </c>
      <c r="L6304" s="248">
        <v>1</v>
      </c>
      <c r="M6304" s="248" t="s">
        <v>765</v>
      </c>
      <c r="N6304" s="248" t="s">
        <v>2855</v>
      </c>
      <c r="O6304" s="248" t="s">
        <v>6591</v>
      </c>
      <c r="P6304" s="248" t="s">
        <v>2657</v>
      </c>
      <c r="Q6304" s="248" t="s">
        <v>448</v>
      </c>
    </row>
    <row r="6305" spans="1:17" s="38" customFormat="1" x14ac:dyDescent="0.2">
      <c r="A6305" s="248" t="s">
        <v>9251</v>
      </c>
      <c r="B6305" s="248" t="s">
        <v>9252</v>
      </c>
      <c r="C6305" s="248" t="s">
        <v>342</v>
      </c>
      <c r="D6305" s="248" t="s">
        <v>9283</v>
      </c>
      <c r="E6305" s="248" t="s">
        <v>858</v>
      </c>
      <c r="F6305" s="248" t="s">
        <v>363</v>
      </c>
      <c r="G6305" s="614">
        <v>83101800</v>
      </c>
      <c r="H6305" s="248" t="s">
        <v>9291</v>
      </c>
      <c r="I6305" s="248">
        <v>10</v>
      </c>
      <c r="J6305" s="248" t="s">
        <v>3754</v>
      </c>
      <c r="K6305" s="64">
        <v>15550000</v>
      </c>
      <c r="L6305" s="248">
        <v>1</v>
      </c>
      <c r="M6305" s="248" t="s">
        <v>765</v>
      </c>
      <c r="N6305" s="248" t="s">
        <v>2855</v>
      </c>
      <c r="O6305" s="248" t="s">
        <v>4850</v>
      </c>
      <c r="P6305" s="248" t="s">
        <v>4850</v>
      </c>
      <c r="Q6305" s="248" t="s">
        <v>448</v>
      </c>
    </row>
    <row r="6306" spans="1:17" s="38" customFormat="1" x14ac:dyDescent="0.2">
      <c r="A6306" s="248" t="s">
        <v>8951</v>
      </c>
      <c r="B6306" s="248" t="s">
        <v>8952</v>
      </c>
      <c r="C6306" s="248" t="s">
        <v>342</v>
      </c>
      <c r="D6306" s="248" t="s">
        <v>9283</v>
      </c>
      <c r="E6306" s="248" t="s">
        <v>858</v>
      </c>
      <c r="F6306" s="248" t="s">
        <v>363</v>
      </c>
      <c r="G6306" s="614">
        <v>83101800</v>
      </c>
      <c r="H6306" s="248" t="s">
        <v>9292</v>
      </c>
      <c r="I6306" s="248">
        <v>10</v>
      </c>
      <c r="J6306" s="248" t="s">
        <v>3754</v>
      </c>
      <c r="K6306" s="64">
        <v>10000000</v>
      </c>
      <c r="L6306" s="248">
        <v>1</v>
      </c>
      <c r="M6306" s="248" t="s">
        <v>765</v>
      </c>
      <c r="N6306" s="248" t="s">
        <v>2855</v>
      </c>
      <c r="O6306" s="248" t="s">
        <v>6591</v>
      </c>
      <c r="P6306" s="248" t="s">
        <v>2657</v>
      </c>
      <c r="Q6306" s="248" t="s">
        <v>448</v>
      </c>
    </row>
    <row r="6307" spans="1:17" s="38" customFormat="1" x14ac:dyDescent="0.2">
      <c r="A6307" s="248" t="s">
        <v>9062</v>
      </c>
      <c r="B6307" s="248" t="s">
        <v>3641</v>
      </c>
      <c r="C6307" s="248" t="s">
        <v>58</v>
      </c>
      <c r="D6307" s="248" t="s">
        <v>8849</v>
      </c>
      <c r="E6307" s="248" t="s">
        <v>858</v>
      </c>
      <c r="F6307" s="248" t="s">
        <v>363</v>
      </c>
      <c r="G6307" s="614">
        <v>83101800</v>
      </c>
      <c r="H6307" s="248" t="s">
        <v>9293</v>
      </c>
      <c r="I6307" s="248">
        <v>10</v>
      </c>
      <c r="J6307" s="248" t="s">
        <v>3754</v>
      </c>
      <c r="K6307" s="64">
        <v>4750000</v>
      </c>
      <c r="L6307" s="248">
        <v>1</v>
      </c>
      <c r="M6307" s="248" t="s">
        <v>765</v>
      </c>
      <c r="N6307" s="248" t="s">
        <v>2855</v>
      </c>
      <c r="O6307" s="248" t="s">
        <v>6591</v>
      </c>
      <c r="P6307" s="248" t="s">
        <v>2657</v>
      </c>
      <c r="Q6307" s="248" t="s">
        <v>448</v>
      </c>
    </row>
    <row r="6308" spans="1:17" s="38" customFormat="1" x14ac:dyDescent="0.2">
      <c r="A6308" s="248" t="s">
        <v>8940</v>
      </c>
      <c r="B6308" s="248" t="s">
        <v>8941</v>
      </c>
      <c r="C6308" s="248" t="s">
        <v>58</v>
      </c>
      <c r="D6308" s="248" t="s">
        <v>8849</v>
      </c>
      <c r="E6308" s="248" t="s">
        <v>858</v>
      </c>
      <c r="F6308" s="248" t="s">
        <v>363</v>
      </c>
      <c r="G6308" s="614">
        <v>83101800</v>
      </c>
      <c r="H6308" s="248" t="s">
        <v>9294</v>
      </c>
      <c r="I6308" s="248">
        <v>10</v>
      </c>
      <c r="J6308" s="248" t="s">
        <v>3754</v>
      </c>
      <c r="K6308" s="64">
        <v>58000000</v>
      </c>
      <c r="L6308" s="248">
        <v>1</v>
      </c>
      <c r="M6308" s="248" t="s">
        <v>765</v>
      </c>
      <c r="N6308" s="248" t="s">
        <v>9285</v>
      </c>
      <c r="O6308" s="248" t="s">
        <v>6591</v>
      </c>
      <c r="P6308" s="248" t="s">
        <v>2657</v>
      </c>
      <c r="Q6308" s="248" t="s">
        <v>448</v>
      </c>
    </row>
    <row r="6309" spans="1:17" s="38" customFormat="1" x14ac:dyDescent="0.2">
      <c r="A6309" s="248" t="s">
        <v>8866</v>
      </c>
      <c r="B6309" s="248" t="s">
        <v>8867</v>
      </c>
      <c r="C6309" s="248" t="s">
        <v>58</v>
      </c>
      <c r="D6309" s="248" t="s">
        <v>8849</v>
      </c>
      <c r="E6309" s="248" t="s">
        <v>1309</v>
      </c>
      <c r="F6309" s="248" t="s">
        <v>1310</v>
      </c>
      <c r="G6309" s="614">
        <v>83121700</v>
      </c>
      <c r="H6309" s="248" t="s">
        <v>9295</v>
      </c>
      <c r="I6309" s="248">
        <v>10</v>
      </c>
      <c r="J6309" s="248" t="s">
        <v>3754</v>
      </c>
      <c r="K6309" s="64">
        <v>3000000</v>
      </c>
      <c r="L6309" s="248">
        <v>1</v>
      </c>
      <c r="M6309" s="248" t="s">
        <v>765</v>
      </c>
      <c r="N6309" s="248" t="s">
        <v>9285</v>
      </c>
      <c r="O6309" s="248" t="s">
        <v>6591</v>
      </c>
      <c r="P6309" s="248" t="s">
        <v>2657</v>
      </c>
      <c r="Q6309" s="248" t="s">
        <v>448</v>
      </c>
    </row>
    <row r="6310" spans="1:17" s="38" customFormat="1" x14ac:dyDescent="0.2">
      <c r="A6310" s="248" t="s">
        <v>8847</v>
      </c>
      <c r="B6310" s="248" t="s">
        <v>8848</v>
      </c>
      <c r="C6310" s="248" t="s">
        <v>234</v>
      </c>
      <c r="D6310" s="248" t="s">
        <v>8881</v>
      </c>
      <c r="E6310" s="248" t="s">
        <v>862</v>
      </c>
      <c r="F6310" s="248" t="s">
        <v>368</v>
      </c>
      <c r="G6310" s="614">
        <v>84131600</v>
      </c>
      <c r="H6310" s="248" t="s">
        <v>9296</v>
      </c>
      <c r="I6310" s="248">
        <v>10</v>
      </c>
      <c r="J6310" s="248" t="s">
        <v>3754</v>
      </c>
      <c r="K6310" s="64">
        <v>182000000</v>
      </c>
      <c r="L6310" s="248">
        <v>1</v>
      </c>
      <c r="M6310" s="248" t="s">
        <v>805</v>
      </c>
      <c r="N6310" s="248" t="s">
        <v>9297</v>
      </c>
      <c r="O6310" s="248" t="s">
        <v>2635</v>
      </c>
      <c r="P6310" s="248" t="s">
        <v>2635</v>
      </c>
      <c r="Q6310" s="248" t="s">
        <v>3942</v>
      </c>
    </row>
    <row r="6311" spans="1:17" s="38" customFormat="1" x14ac:dyDescent="0.2">
      <c r="A6311" s="248" t="s">
        <v>8847</v>
      </c>
      <c r="B6311" s="248" t="s">
        <v>8848</v>
      </c>
      <c r="C6311" s="248" t="s">
        <v>234</v>
      </c>
      <c r="D6311" s="248" t="s">
        <v>8881</v>
      </c>
      <c r="E6311" s="248" t="s">
        <v>862</v>
      </c>
      <c r="F6311" s="248" t="s">
        <v>368</v>
      </c>
      <c r="G6311" s="614">
        <v>84131600</v>
      </c>
      <c r="H6311" s="248" t="s">
        <v>9298</v>
      </c>
      <c r="I6311" s="248">
        <v>10</v>
      </c>
      <c r="J6311" s="248" t="s">
        <v>3754</v>
      </c>
      <c r="K6311" s="64">
        <v>512000000</v>
      </c>
      <c r="L6311" s="248">
        <v>1</v>
      </c>
      <c r="M6311" s="248" t="s">
        <v>805</v>
      </c>
      <c r="N6311" s="248" t="s">
        <v>9297</v>
      </c>
      <c r="O6311" s="248" t="s">
        <v>2518</v>
      </c>
      <c r="P6311" s="248" t="s">
        <v>2700</v>
      </c>
      <c r="Q6311" s="248" t="s">
        <v>3942</v>
      </c>
    </row>
    <row r="6312" spans="1:17" s="38" customFormat="1" x14ac:dyDescent="0.2">
      <c r="A6312" s="248" t="s">
        <v>8847</v>
      </c>
      <c r="B6312" s="248" t="s">
        <v>8848</v>
      </c>
      <c r="C6312" s="248" t="s">
        <v>234</v>
      </c>
      <c r="D6312" s="248" t="s">
        <v>8881</v>
      </c>
      <c r="E6312" s="248" t="s">
        <v>862</v>
      </c>
      <c r="F6312" s="248" t="s">
        <v>368</v>
      </c>
      <c r="G6312" s="614">
        <v>84131600</v>
      </c>
      <c r="H6312" s="248" t="s">
        <v>9299</v>
      </c>
      <c r="I6312" s="248">
        <v>10</v>
      </c>
      <c r="J6312" s="248" t="s">
        <v>8885</v>
      </c>
      <c r="K6312" s="64">
        <v>300000000</v>
      </c>
      <c r="L6312" s="248">
        <v>1</v>
      </c>
      <c r="M6312" s="248" t="s">
        <v>805</v>
      </c>
      <c r="N6312" s="248" t="s">
        <v>9297</v>
      </c>
      <c r="O6312" s="248" t="s">
        <v>4850</v>
      </c>
      <c r="P6312" s="248" t="s">
        <v>4850</v>
      </c>
      <c r="Q6312" s="248" t="s">
        <v>3942</v>
      </c>
    </row>
    <row r="6313" spans="1:17" s="38" customFormat="1" x14ac:dyDescent="0.2">
      <c r="A6313" s="248" t="s">
        <v>9300</v>
      </c>
      <c r="B6313" s="248" t="s">
        <v>8848</v>
      </c>
      <c r="C6313" s="248" t="s">
        <v>58</v>
      </c>
      <c r="D6313" s="248" t="s">
        <v>8849</v>
      </c>
      <c r="E6313" s="248" t="s">
        <v>942</v>
      </c>
      <c r="F6313" s="248" t="s">
        <v>1045</v>
      </c>
      <c r="G6313" s="614">
        <v>90101600</v>
      </c>
      <c r="H6313" s="248" t="s">
        <v>9301</v>
      </c>
      <c r="I6313" s="248">
        <v>16</v>
      </c>
      <c r="J6313" s="248" t="s">
        <v>3754</v>
      </c>
      <c r="K6313" s="64">
        <v>330000000</v>
      </c>
      <c r="L6313" s="248">
        <v>1</v>
      </c>
      <c r="M6313" s="248" t="s">
        <v>765</v>
      </c>
      <c r="N6313" s="248" t="s">
        <v>9302</v>
      </c>
      <c r="O6313" s="248" t="s">
        <v>2518</v>
      </c>
      <c r="P6313" s="248" t="s">
        <v>2700</v>
      </c>
      <c r="Q6313" s="248" t="s">
        <v>3942</v>
      </c>
    </row>
    <row r="6314" spans="1:17" s="38" customFormat="1" x14ac:dyDescent="0.2">
      <c r="A6314" s="248" t="s">
        <v>9007</v>
      </c>
      <c r="B6314" s="248" t="s">
        <v>9008</v>
      </c>
      <c r="C6314" s="248" t="s">
        <v>58</v>
      </c>
      <c r="D6314" s="248" t="s">
        <v>8849</v>
      </c>
      <c r="E6314" s="248" t="s">
        <v>942</v>
      </c>
      <c r="F6314" s="248" t="s">
        <v>1045</v>
      </c>
      <c r="G6314" s="614">
        <v>90101600</v>
      </c>
      <c r="H6314" s="248" t="s">
        <v>9303</v>
      </c>
      <c r="I6314" s="248">
        <v>16</v>
      </c>
      <c r="J6314" s="248" t="s">
        <v>3754</v>
      </c>
      <c r="K6314" s="64">
        <v>12483000</v>
      </c>
      <c r="L6314" s="248">
        <v>1</v>
      </c>
      <c r="M6314" s="248" t="s">
        <v>765</v>
      </c>
      <c r="N6314" s="248" t="s">
        <v>9302</v>
      </c>
      <c r="O6314" s="248" t="s">
        <v>2518</v>
      </c>
      <c r="P6314" s="248" t="s">
        <v>2700</v>
      </c>
      <c r="Q6314" s="248" t="s">
        <v>3942</v>
      </c>
    </row>
    <row r="6315" spans="1:17" s="38" customFormat="1" x14ac:dyDescent="0.2">
      <c r="A6315" s="248" t="s">
        <v>9304</v>
      </c>
      <c r="B6315" s="248" t="s">
        <v>8867</v>
      </c>
      <c r="C6315" s="248" t="s">
        <v>58</v>
      </c>
      <c r="D6315" s="248" t="s">
        <v>8849</v>
      </c>
      <c r="E6315" s="248" t="s">
        <v>942</v>
      </c>
      <c r="F6315" s="248" t="s">
        <v>1045</v>
      </c>
      <c r="G6315" s="614">
        <v>90101600</v>
      </c>
      <c r="H6315" s="248" t="s">
        <v>9305</v>
      </c>
      <c r="I6315" s="248">
        <v>16</v>
      </c>
      <c r="J6315" s="248" t="s">
        <v>3754</v>
      </c>
      <c r="K6315" s="64">
        <v>26000000</v>
      </c>
      <c r="L6315" s="248">
        <v>1</v>
      </c>
      <c r="M6315" s="248" t="s">
        <v>765</v>
      </c>
      <c r="N6315" s="248" t="s">
        <v>9302</v>
      </c>
      <c r="O6315" s="248" t="s">
        <v>2518</v>
      </c>
      <c r="P6315" s="248" t="s">
        <v>2700</v>
      </c>
      <c r="Q6315" s="248" t="s">
        <v>3942</v>
      </c>
    </row>
    <row r="6316" spans="1:17" s="38" customFormat="1" x14ac:dyDescent="0.2">
      <c r="A6316" s="248" t="s">
        <v>8847</v>
      </c>
      <c r="B6316" s="248" t="s">
        <v>8848</v>
      </c>
      <c r="C6316" s="248" t="s">
        <v>58</v>
      </c>
      <c r="D6316" s="248" t="s">
        <v>8849</v>
      </c>
      <c r="E6316" s="248" t="s">
        <v>848</v>
      </c>
      <c r="F6316" s="248" t="s">
        <v>639</v>
      </c>
      <c r="G6316" s="614">
        <v>90101700</v>
      </c>
      <c r="H6316" s="248" t="s">
        <v>9306</v>
      </c>
      <c r="I6316" s="248">
        <v>10</v>
      </c>
      <c r="J6316" s="248" t="s">
        <v>3754</v>
      </c>
      <c r="K6316" s="64">
        <v>80000000</v>
      </c>
      <c r="L6316" s="248">
        <v>1</v>
      </c>
      <c r="M6316" s="248" t="s">
        <v>765</v>
      </c>
      <c r="N6316" s="248" t="s">
        <v>9307</v>
      </c>
      <c r="O6316" s="248" t="s">
        <v>2518</v>
      </c>
      <c r="P6316" s="248" t="s">
        <v>2700</v>
      </c>
      <c r="Q6316" s="248" t="s">
        <v>464</v>
      </c>
    </row>
    <row r="6317" spans="1:17" s="38" customFormat="1" x14ac:dyDescent="0.2">
      <c r="A6317" s="248" t="s">
        <v>8866</v>
      </c>
      <c r="B6317" s="248" t="s">
        <v>8867</v>
      </c>
      <c r="C6317" s="248" t="s">
        <v>58</v>
      </c>
      <c r="D6317" s="248" t="s">
        <v>8849</v>
      </c>
      <c r="E6317" s="248" t="s">
        <v>848</v>
      </c>
      <c r="F6317" s="248" t="s">
        <v>639</v>
      </c>
      <c r="G6317" s="614">
        <v>90101700</v>
      </c>
      <c r="H6317" s="248" t="s">
        <v>9308</v>
      </c>
      <c r="I6317" s="248">
        <v>10</v>
      </c>
      <c r="J6317" s="248" t="s">
        <v>3754</v>
      </c>
      <c r="K6317" s="64">
        <v>20000000</v>
      </c>
      <c r="L6317" s="248">
        <v>1</v>
      </c>
      <c r="M6317" s="248" t="s">
        <v>765</v>
      </c>
      <c r="N6317" s="248" t="s">
        <v>9307</v>
      </c>
      <c r="O6317" s="248" t="s">
        <v>2518</v>
      </c>
      <c r="P6317" s="248" t="s">
        <v>2700</v>
      </c>
      <c r="Q6317" s="248" t="s">
        <v>464</v>
      </c>
    </row>
    <row r="6318" spans="1:17" s="38" customFormat="1" x14ac:dyDescent="0.2">
      <c r="A6318" s="248" t="s">
        <v>9062</v>
      </c>
      <c r="B6318" s="248" t="s">
        <v>3641</v>
      </c>
      <c r="C6318" s="248" t="s">
        <v>58</v>
      </c>
      <c r="D6318" s="248" t="s">
        <v>8849</v>
      </c>
      <c r="E6318" s="248" t="s">
        <v>848</v>
      </c>
      <c r="F6318" s="248" t="s">
        <v>639</v>
      </c>
      <c r="G6318" s="614">
        <v>90101802</v>
      </c>
      <c r="H6318" s="248" t="s">
        <v>9309</v>
      </c>
      <c r="I6318" s="248">
        <v>16</v>
      </c>
      <c r="J6318" s="248" t="s">
        <v>8885</v>
      </c>
      <c r="K6318" s="64">
        <v>11000000</v>
      </c>
      <c r="L6318" s="248">
        <v>1</v>
      </c>
      <c r="M6318" s="248" t="s">
        <v>765</v>
      </c>
      <c r="N6318" s="248" t="s">
        <v>9310</v>
      </c>
      <c r="O6318" s="248" t="s">
        <v>4850</v>
      </c>
      <c r="P6318" s="248" t="s">
        <v>4850</v>
      </c>
      <c r="Q6318" s="248" t="s">
        <v>464</v>
      </c>
    </row>
    <row r="6319" spans="1:17" s="38" customFormat="1" x14ac:dyDescent="0.2">
      <c r="A6319" s="248" t="s">
        <v>8847</v>
      </c>
      <c r="B6319" s="248" t="s">
        <v>8848</v>
      </c>
      <c r="C6319" s="248" t="s">
        <v>356</v>
      </c>
      <c r="D6319" s="248" t="s">
        <v>8507</v>
      </c>
      <c r="E6319" s="248" t="s">
        <v>947</v>
      </c>
      <c r="F6319" s="248" t="s">
        <v>406</v>
      </c>
      <c r="G6319" s="614">
        <v>90110000</v>
      </c>
      <c r="H6319" s="248" t="s">
        <v>9311</v>
      </c>
      <c r="I6319" s="248">
        <v>10</v>
      </c>
      <c r="J6319" s="248" t="s">
        <v>3754</v>
      </c>
      <c r="K6319" s="64">
        <v>85000000</v>
      </c>
      <c r="L6319" s="248">
        <v>1</v>
      </c>
      <c r="M6319" s="248" t="s">
        <v>9312</v>
      </c>
      <c r="N6319" s="248" t="s">
        <v>5822</v>
      </c>
      <c r="O6319" s="248" t="s">
        <v>6591</v>
      </c>
      <c r="P6319" s="248" t="s">
        <v>2657</v>
      </c>
      <c r="Q6319" s="248" t="s">
        <v>448</v>
      </c>
    </row>
    <row r="6320" spans="1:17" s="38" customFormat="1" x14ac:dyDescent="0.2">
      <c r="A6320" s="248" t="s">
        <v>9251</v>
      </c>
      <c r="B6320" s="248" t="s">
        <v>9252</v>
      </c>
      <c r="C6320" s="248" t="s">
        <v>356</v>
      </c>
      <c r="D6320" s="248" t="s">
        <v>8507</v>
      </c>
      <c r="E6320" s="248" t="s">
        <v>947</v>
      </c>
      <c r="F6320" s="248" t="s">
        <v>406</v>
      </c>
      <c r="G6320" s="614">
        <v>90110000</v>
      </c>
      <c r="H6320" s="248" t="s">
        <v>9313</v>
      </c>
      <c r="I6320" s="248">
        <v>16</v>
      </c>
      <c r="J6320" s="248" t="s">
        <v>3754</v>
      </c>
      <c r="K6320" s="64">
        <v>5000000</v>
      </c>
      <c r="L6320" s="248">
        <v>1</v>
      </c>
      <c r="M6320" s="248" t="s">
        <v>9312</v>
      </c>
      <c r="N6320" s="248" t="s">
        <v>5822</v>
      </c>
      <c r="O6320" s="248" t="s">
        <v>6591</v>
      </c>
      <c r="P6320" s="248" t="s">
        <v>2657</v>
      </c>
      <c r="Q6320" s="248" t="s">
        <v>448</v>
      </c>
    </row>
    <row r="6321" spans="1:17" s="38" customFormat="1" x14ac:dyDescent="0.2">
      <c r="A6321" s="248" t="s">
        <v>8866</v>
      </c>
      <c r="B6321" s="248" t="s">
        <v>8867</v>
      </c>
      <c r="C6321" s="248" t="s">
        <v>356</v>
      </c>
      <c r="D6321" s="248" t="s">
        <v>8507</v>
      </c>
      <c r="E6321" s="248" t="s">
        <v>947</v>
      </c>
      <c r="F6321" s="248" t="s">
        <v>406</v>
      </c>
      <c r="G6321" s="614">
        <v>90111500</v>
      </c>
      <c r="H6321" s="248" t="s">
        <v>9314</v>
      </c>
      <c r="I6321" s="248">
        <v>10</v>
      </c>
      <c r="J6321" s="248" t="s">
        <v>3754</v>
      </c>
      <c r="K6321" s="64">
        <v>40000000</v>
      </c>
      <c r="L6321" s="248">
        <v>1</v>
      </c>
      <c r="M6321" s="248" t="s">
        <v>9312</v>
      </c>
      <c r="N6321" s="248" t="s">
        <v>5822</v>
      </c>
      <c r="O6321" s="248" t="s">
        <v>6591</v>
      </c>
      <c r="P6321" s="248" t="s">
        <v>2657</v>
      </c>
      <c r="Q6321" s="248" t="s">
        <v>448</v>
      </c>
    </row>
    <row r="6322" spans="1:17" s="38" customFormat="1" x14ac:dyDescent="0.2">
      <c r="A6322" s="248" t="s">
        <v>8847</v>
      </c>
      <c r="B6322" s="248" t="s">
        <v>8848</v>
      </c>
      <c r="C6322" s="248" t="s">
        <v>58</v>
      </c>
      <c r="D6322" s="248" t="s">
        <v>8849</v>
      </c>
      <c r="E6322" s="248" t="s">
        <v>1379</v>
      </c>
      <c r="F6322" s="248" t="s">
        <v>962</v>
      </c>
      <c r="G6322" s="614">
        <v>93151510</v>
      </c>
      <c r="H6322" s="248" t="s">
        <v>9315</v>
      </c>
      <c r="I6322" s="248">
        <v>10</v>
      </c>
      <c r="J6322" s="248" t="s">
        <v>3754</v>
      </c>
      <c r="K6322" s="64">
        <v>3000000</v>
      </c>
      <c r="L6322" s="248">
        <v>1</v>
      </c>
      <c r="M6322" s="248" t="s">
        <v>5918</v>
      </c>
      <c r="N6322" s="248" t="s">
        <v>9316</v>
      </c>
      <c r="O6322" s="248" t="s">
        <v>6591</v>
      </c>
      <c r="P6322" s="248" t="s">
        <v>2657</v>
      </c>
      <c r="Q6322" s="248" t="s">
        <v>448</v>
      </c>
    </row>
    <row r="6323" spans="1:17" s="38" customFormat="1" x14ac:dyDescent="0.2">
      <c r="A6323" s="248" t="s">
        <v>8847</v>
      </c>
      <c r="B6323" s="248" t="s">
        <v>8848</v>
      </c>
      <c r="C6323" s="248" t="s">
        <v>342</v>
      </c>
      <c r="D6323" s="248" t="s">
        <v>9283</v>
      </c>
      <c r="E6323" s="248" t="s">
        <v>952</v>
      </c>
      <c r="F6323" s="248" t="s">
        <v>409</v>
      </c>
      <c r="G6323" s="614">
        <v>93161600</v>
      </c>
      <c r="H6323" s="248" t="s">
        <v>9317</v>
      </c>
      <c r="I6323" s="248">
        <v>10</v>
      </c>
      <c r="J6323" s="248" t="s">
        <v>3754</v>
      </c>
      <c r="K6323" s="64">
        <v>230000000</v>
      </c>
      <c r="L6323" s="248">
        <v>1</v>
      </c>
      <c r="M6323" s="248" t="s">
        <v>5918</v>
      </c>
      <c r="N6323" s="248" t="s">
        <v>9316</v>
      </c>
      <c r="O6323" s="248" t="s">
        <v>6591</v>
      </c>
      <c r="P6323" s="248" t="s">
        <v>2657</v>
      </c>
      <c r="Q6323" s="248" t="s">
        <v>448</v>
      </c>
    </row>
    <row r="6324" spans="1:17" s="38" customFormat="1" x14ac:dyDescent="0.2">
      <c r="A6324" s="248" t="s">
        <v>8940</v>
      </c>
      <c r="B6324" s="248" t="s">
        <v>8941</v>
      </c>
      <c r="C6324" s="248" t="s">
        <v>342</v>
      </c>
      <c r="D6324" s="248" t="s">
        <v>9283</v>
      </c>
      <c r="E6324" s="248" t="s">
        <v>952</v>
      </c>
      <c r="F6324" s="248" t="s">
        <v>409</v>
      </c>
      <c r="G6324" s="614">
        <v>93161600</v>
      </c>
      <c r="H6324" s="248" t="s">
        <v>9318</v>
      </c>
      <c r="I6324" s="248">
        <v>10</v>
      </c>
      <c r="J6324" s="248" t="s">
        <v>3754</v>
      </c>
      <c r="K6324" s="64">
        <v>80000000</v>
      </c>
      <c r="L6324" s="248">
        <v>1</v>
      </c>
      <c r="M6324" s="248" t="s">
        <v>5918</v>
      </c>
      <c r="N6324" s="248" t="s">
        <v>9316</v>
      </c>
      <c r="O6324" s="248" t="s">
        <v>6591</v>
      </c>
      <c r="P6324" s="248" t="s">
        <v>2657</v>
      </c>
      <c r="Q6324" s="248" t="s">
        <v>448</v>
      </c>
    </row>
    <row r="6325" spans="1:17" s="38" customFormat="1" x14ac:dyDescent="0.2">
      <c r="A6325" s="248" t="s">
        <v>9319</v>
      </c>
      <c r="B6325" s="248" t="s">
        <v>9320</v>
      </c>
      <c r="C6325" s="248" t="s">
        <v>342</v>
      </c>
      <c r="D6325" s="248" t="s">
        <v>9283</v>
      </c>
      <c r="E6325" s="248" t="s">
        <v>952</v>
      </c>
      <c r="F6325" s="248" t="s">
        <v>409</v>
      </c>
      <c r="G6325" s="614">
        <v>93161600</v>
      </c>
      <c r="H6325" s="248" t="s">
        <v>9321</v>
      </c>
      <c r="I6325" s="248">
        <v>10</v>
      </c>
      <c r="J6325" s="248" t="s">
        <v>3754</v>
      </c>
      <c r="K6325" s="64">
        <v>129214105.41</v>
      </c>
      <c r="L6325" s="248">
        <v>1</v>
      </c>
      <c r="M6325" s="248" t="s">
        <v>5918</v>
      </c>
      <c r="N6325" s="248" t="s">
        <v>9316</v>
      </c>
      <c r="O6325" s="248" t="s">
        <v>6591</v>
      </c>
      <c r="P6325" s="248" t="s">
        <v>2657</v>
      </c>
      <c r="Q6325" s="248" t="s">
        <v>448</v>
      </c>
    </row>
    <row r="6326" spans="1:17" s="38" customFormat="1" x14ac:dyDescent="0.2">
      <c r="A6326" s="248" t="s">
        <v>8861</v>
      </c>
      <c r="B6326" s="248" t="s">
        <v>8862</v>
      </c>
      <c r="C6326" s="248" t="s">
        <v>58</v>
      </c>
      <c r="D6326" s="248" t="s">
        <v>8849</v>
      </c>
      <c r="E6326" s="248" t="s">
        <v>803</v>
      </c>
      <c r="F6326" s="248" t="s">
        <v>240</v>
      </c>
      <c r="G6326" s="614">
        <v>12161602</v>
      </c>
      <c r="H6326" s="248" t="s">
        <v>9322</v>
      </c>
      <c r="I6326" s="248">
        <v>10</v>
      </c>
      <c r="J6326" s="248" t="s">
        <v>3754</v>
      </c>
      <c r="K6326" s="64">
        <v>5000000</v>
      </c>
      <c r="L6326" s="248">
        <v>1</v>
      </c>
      <c r="M6326" s="248" t="s">
        <v>805</v>
      </c>
      <c r="N6326" s="248" t="s">
        <v>9323</v>
      </c>
      <c r="O6326" s="248" t="s">
        <v>2518</v>
      </c>
      <c r="P6326" s="248" t="s">
        <v>2700</v>
      </c>
      <c r="Q6326" s="248" t="s">
        <v>464</v>
      </c>
    </row>
    <row r="6327" spans="1:17" s="38" customFormat="1" x14ac:dyDescent="0.2">
      <c r="A6327" s="248" t="s">
        <v>8861</v>
      </c>
      <c r="B6327" s="248" t="s">
        <v>8862</v>
      </c>
      <c r="C6327" s="248" t="s">
        <v>234</v>
      </c>
      <c r="D6327" s="248" t="s">
        <v>8881</v>
      </c>
      <c r="E6327" s="248" t="s">
        <v>781</v>
      </c>
      <c r="F6327" s="248" t="s">
        <v>233</v>
      </c>
      <c r="G6327" s="614">
        <v>15101500</v>
      </c>
      <c r="H6327" s="248" t="s">
        <v>9324</v>
      </c>
      <c r="I6327" s="248">
        <v>10</v>
      </c>
      <c r="J6327" s="248" t="s">
        <v>3754</v>
      </c>
      <c r="K6327" s="64">
        <v>60000000</v>
      </c>
      <c r="L6327" s="248">
        <v>1</v>
      </c>
      <c r="M6327" s="248" t="s">
        <v>765</v>
      </c>
      <c r="N6327" s="248" t="s">
        <v>4073</v>
      </c>
      <c r="O6327" s="248" t="s">
        <v>2635</v>
      </c>
      <c r="P6327" s="248" t="s">
        <v>2635</v>
      </c>
      <c r="Q6327" s="248" t="s">
        <v>3942</v>
      </c>
    </row>
    <row r="6328" spans="1:17" s="38" customFormat="1" x14ac:dyDescent="0.2">
      <c r="A6328" s="248" t="s">
        <v>8861</v>
      </c>
      <c r="B6328" s="248" t="s">
        <v>8862</v>
      </c>
      <c r="C6328" s="248" t="s">
        <v>234</v>
      </c>
      <c r="D6328" s="248" t="s">
        <v>8881</v>
      </c>
      <c r="E6328" s="248" t="s">
        <v>781</v>
      </c>
      <c r="F6328" s="248" t="s">
        <v>233</v>
      </c>
      <c r="G6328" s="614">
        <v>15101500</v>
      </c>
      <c r="H6328" s="248" t="s">
        <v>9325</v>
      </c>
      <c r="I6328" s="248">
        <v>10</v>
      </c>
      <c r="J6328" s="248" t="s">
        <v>3754</v>
      </c>
      <c r="K6328" s="64">
        <v>757840000</v>
      </c>
      <c r="L6328" s="248">
        <v>1</v>
      </c>
      <c r="M6328" s="248" t="s">
        <v>765</v>
      </c>
      <c r="N6328" s="248" t="s">
        <v>4073</v>
      </c>
      <c r="O6328" s="248" t="s">
        <v>2700</v>
      </c>
      <c r="P6328" s="248" t="s">
        <v>2635</v>
      </c>
      <c r="Q6328" s="248" t="s">
        <v>3942</v>
      </c>
    </row>
    <row r="6329" spans="1:17" s="38" customFormat="1" x14ac:dyDescent="0.2">
      <c r="A6329" s="248" t="s">
        <v>8861</v>
      </c>
      <c r="B6329" s="248" t="s">
        <v>8862</v>
      </c>
      <c r="C6329" s="248" t="s">
        <v>234</v>
      </c>
      <c r="D6329" s="248" t="s">
        <v>8881</v>
      </c>
      <c r="E6329" s="248" t="s">
        <v>781</v>
      </c>
      <c r="F6329" s="248" t="s">
        <v>233</v>
      </c>
      <c r="G6329" s="614">
        <v>15101500</v>
      </c>
      <c r="H6329" s="248" t="s">
        <v>9325</v>
      </c>
      <c r="I6329" s="248">
        <v>16</v>
      </c>
      <c r="J6329" s="248" t="s">
        <v>3754</v>
      </c>
      <c r="K6329" s="64">
        <v>716780000</v>
      </c>
      <c r="L6329" s="248">
        <v>1</v>
      </c>
      <c r="M6329" s="248" t="s">
        <v>765</v>
      </c>
      <c r="N6329" s="248" t="s">
        <v>4073</v>
      </c>
      <c r="O6329" s="248" t="s">
        <v>2700</v>
      </c>
      <c r="P6329" s="248" t="s">
        <v>2635</v>
      </c>
      <c r="Q6329" s="248" t="s">
        <v>3942</v>
      </c>
    </row>
    <row r="6330" spans="1:17" s="38" customFormat="1" x14ac:dyDescent="0.2">
      <c r="A6330" s="248" t="s">
        <v>8861</v>
      </c>
      <c r="B6330" s="248" t="s">
        <v>8862</v>
      </c>
      <c r="C6330" s="248" t="s">
        <v>234</v>
      </c>
      <c r="D6330" s="248" t="s">
        <v>8881</v>
      </c>
      <c r="E6330" s="248" t="s">
        <v>781</v>
      </c>
      <c r="F6330" s="248" t="s">
        <v>233</v>
      </c>
      <c r="G6330" s="614">
        <v>15101500</v>
      </c>
      <c r="H6330" s="248" t="s">
        <v>9326</v>
      </c>
      <c r="I6330" s="248">
        <v>10</v>
      </c>
      <c r="J6330" s="248" t="s">
        <v>3754</v>
      </c>
      <c r="K6330" s="64">
        <v>1000000</v>
      </c>
      <c r="L6330" s="248">
        <v>1</v>
      </c>
      <c r="M6330" s="248" t="s">
        <v>765</v>
      </c>
      <c r="N6330" s="248" t="s">
        <v>4073</v>
      </c>
      <c r="O6330" s="248" t="s">
        <v>2700</v>
      </c>
      <c r="P6330" s="248" t="s">
        <v>2635</v>
      </c>
      <c r="Q6330" s="248" t="s">
        <v>3942</v>
      </c>
    </row>
    <row r="6331" spans="1:17" s="38" customFormat="1" x14ac:dyDescent="0.2">
      <c r="A6331" s="248" t="s">
        <v>8861</v>
      </c>
      <c r="B6331" s="248" t="s">
        <v>8862</v>
      </c>
      <c r="C6331" s="248" t="s">
        <v>234</v>
      </c>
      <c r="D6331" s="248" t="s">
        <v>8881</v>
      </c>
      <c r="E6331" s="248" t="s">
        <v>781</v>
      </c>
      <c r="F6331" s="248" t="s">
        <v>233</v>
      </c>
      <c r="G6331" s="614">
        <v>15101500</v>
      </c>
      <c r="H6331" s="248" t="s">
        <v>9327</v>
      </c>
      <c r="I6331" s="248">
        <v>16</v>
      </c>
      <c r="J6331" s="248" t="s">
        <v>8885</v>
      </c>
      <c r="K6331" s="64">
        <v>80000000</v>
      </c>
      <c r="L6331" s="248">
        <v>1</v>
      </c>
      <c r="M6331" s="248" t="s">
        <v>765</v>
      </c>
      <c r="N6331" s="248" t="s">
        <v>4073</v>
      </c>
      <c r="O6331" s="248" t="s">
        <v>4850</v>
      </c>
      <c r="P6331" s="248" t="s">
        <v>4850</v>
      </c>
      <c r="Q6331" s="248" t="s">
        <v>3942</v>
      </c>
    </row>
    <row r="6332" spans="1:17" s="38" customFormat="1" x14ac:dyDescent="0.2">
      <c r="A6332" s="248" t="s">
        <v>8861</v>
      </c>
      <c r="B6332" s="248" t="s">
        <v>8862</v>
      </c>
      <c r="C6332" s="248" t="s">
        <v>58</v>
      </c>
      <c r="D6332" s="248" t="s">
        <v>8849</v>
      </c>
      <c r="E6332" s="248" t="s">
        <v>812</v>
      </c>
      <c r="F6332" s="248" t="s">
        <v>262</v>
      </c>
      <c r="G6332" s="614">
        <v>31201500</v>
      </c>
      <c r="H6332" s="248" t="s">
        <v>9328</v>
      </c>
      <c r="I6332" s="248">
        <v>10</v>
      </c>
      <c r="J6332" s="248" t="s">
        <v>3754</v>
      </c>
      <c r="K6332" s="64">
        <v>900000</v>
      </c>
      <c r="L6332" s="248">
        <v>1</v>
      </c>
      <c r="M6332" s="248" t="s">
        <v>805</v>
      </c>
      <c r="N6332" s="248" t="s">
        <v>8864</v>
      </c>
      <c r="O6332" s="248" t="s">
        <v>2700</v>
      </c>
      <c r="P6332" s="248" t="s">
        <v>2635</v>
      </c>
      <c r="Q6332" s="248" t="s">
        <v>464</v>
      </c>
    </row>
    <row r="6333" spans="1:17" s="38" customFormat="1" x14ac:dyDescent="0.2">
      <c r="A6333" s="248" t="s">
        <v>9241</v>
      </c>
      <c r="B6333" s="248" t="s">
        <v>9242</v>
      </c>
      <c r="C6333" s="248" t="s">
        <v>234</v>
      </c>
      <c r="D6333" s="248" t="s">
        <v>8881</v>
      </c>
      <c r="E6333" s="248" t="s">
        <v>812</v>
      </c>
      <c r="F6333" s="248" t="s">
        <v>262</v>
      </c>
      <c r="G6333" s="614">
        <v>31201500</v>
      </c>
      <c r="H6333" s="248" t="s">
        <v>9329</v>
      </c>
      <c r="I6333" s="248">
        <v>10</v>
      </c>
      <c r="J6333" s="248" t="s">
        <v>3754</v>
      </c>
      <c r="K6333" s="64">
        <v>58800000</v>
      </c>
      <c r="L6333" s="248">
        <v>1</v>
      </c>
      <c r="M6333" s="248" t="s">
        <v>805</v>
      </c>
      <c r="N6333" s="248" t="s">
        <v>8959</v>
      </c>
      <c r="O6333" s="248" t="s">
        <v>2518</v>
      </c>
      <c r="P6333" s="248" t="s">
        <v>2700</v>
      </c>
      <c r="Q6333" s="248" t="s">
        <v>3942</v>
      </c>
    </row>
    <row r="6334" spans="1:17" s="38" customFormat="1" x14ac:dyDescent="0.2">
      <c r="A6334" s="248" t="s">
        <v>9241</v>
      </c>
      <c r="B6334" s="248" t="s">
        <v>9242</v>
      </c>
      <c r="C6334" s="248" t="s">
        <v>234</v>
      </c>
      <c r="D6334" s="248" t="s">
        <v>8881</v>
      </c>
      <c r="E6334" s="248" t="s">
        <v>812</v>
      </c>
      <c r="F6334" s="248" t="s">
        <v>262</v>
      </c>
      <c r="G6334" s="614">
        <v>31201500</v>
      </c>
      <c r="H6334" s="248" t="s">
        <v>9330</v>
      </c>
      <c r="I6334" s="248">
        <v>10</v>
      </c>
      <c r="J6334" s="248" t="s">
        <v>3754</v>
      </c>
      <c r="K6334" s="64">
        <v>1200000</v>
      </c>
      <c r="L6334" s="248">
        <v>1</v>
      </c>
      <c r="M6334" s="248" t="s">
        <v>805</v>
      </c>
      <c r="N6334" s="248" t="s">
        <v>8959</v>
      </c>
      <c r="O6334" s="248" t="s">
        <v>2635</v>
      </c>
      <c r="P6334" s="248" t="s">
        <v>2635</v>
      </c>
      <c r="Q6334" s="248" t="s">
        <v>3942</v>
      </c>
    </row>
    <row r="6335" spans="1:17" s="38" customFormat="1" x14ac:dyDescent="0.2">
      <c r="A6335" s="248" t="s">
        <v>8866</v>
      </c>
      <c r="B6335" s="248" t="s">
        <v>8867</v>
      </c>
      <c r="C6335" s="248" t="s">
        <v>58</v>
      </c>
      <c r="D6335" s="248" t="s">
        <v>8849</v>
      </c>
      <c r="E6335" s="248" t="s">
        <v>812</v>
      </c>
      <c r="F6335" s="248" t="s">
        <v>262</v>
      </c>
      <c r="G6335" s="614">
        <v>31201500</v>
      </c>
      <c r="H6335" s="248" t="s">
        <v>9331</v>
      </c>
      <c r="I6335" s="248">
        <v>10</v>
      </c>
      <c r="J6335" s="248" t="s">
        <v>3754</v>
      </c>
      <c r="K6335" s="64">
        <v>1200000</v>
      </c>
      <c r="L6335" s="248">
        <v>1</v>
      </c>
      <c r="M6335" s="248" t="s">
        <v>805</v>
      </c>
      <c r="N6335" s="248" t="s">
        <v>8864</v>
      </c>
      <c r="O6335" s="248" t="s">
        <v>2700</v>
      </c>
      <c r="P6335" s="248" t="s">
        <v>2635</v>
      </c>
      <c r="Q6335" s="248" t="s">
        <v>464</v>
      </c>
    </row>
    <row r="6336" spans="1:17" s="38" customFormat="1" x14ac:dyDescent="0.2">
      <c r="A6336" s="248" t="s">
        <v>8866</v>
      </c>
      <c r="B6336" s="248" t="s">
        <v>8867</v>
      </c>
      <c r="C6336" s="248" t="s">
        <v>58</v>
      </c>
      <c r="D6336" s="248" t="s">
        <v>8849</v>
      </c>
      <c r="E6336" s="248" t="s">
        <v>829</v>
      </c>
      <c r="F6336" s="248" t="s">
        <v>312</v>
      </c>
      <c r="G6336" s="614">
        <v>44121600</v>
      </c>
      <c r="H6336" s="248" t="s">
        <v>9332</v>
      </c>
      <c r="I6336" s="248">
        <v>10</v>
      </c>
      <c r="J6336" s="248" t="s">
        <v>3754</v>
      </c>
      <c r="K6336" s="64">
        <v>400000</v>
      </c>
      <c r="L6336" s="248">
        <v>1</v>
      </c>
      <c r="M6336" s="248" t="s">
        <v>805</v>
      </c>
      <c r="N6336" s="248" t="s">
        <v>8864</v>
      </c>
      <c r="O6336" s="248" t="s">
        <v>2700</v>
      </c>
      <c r="P6336" s="248" t="s">
        <v>2635</v>
      </c>
      <c r="Q6336" s="248" t="s">
        <v>464</v>
      </c>
    </row>
    <row r="6337" spans="1:17" s="38" customFormat="1" x14ac:dyDescent="0.2">
      <c r="A6337" s="248" t="s">
        <v>8866</v>
      </c>
      <c r="B6337" s="248" t="s">
        <v>8867</v>
      </c>
      <c r="C6337" s="248" t="s">
        <v>58</v>
      </c>
      <c r="D6337" s="248" t="s">
        <v>8849</v>
      </c>
      <c r="E6337" s="248" t="s">
        <v>829</v>
      </c>
      <c r="F6337" s="248" t="s">
        <v>312</v>
      </c>
      <c r="G6337" s="614">
        <v>44121615</v>
      </c>
      <c r="H6337" s="248" t="s">
        <v>9333</v>
      </c>
      <c r="I6337" s="248">
        <v>10</v>
      </c>
      <c r="J6337" s="248" t="s">
        <v>3754</v>
      </c>
      <c r="K6337" s="64">
        <v>400000</v>
      </c>
      <c r="L6337" s="248">
        <v>1</v>
      </c>
      <c r="M6337" s="248" t="s">
        <v>805</v>
      </c>
      <c r="N6337" s="248" t="s">
        <v>8864</v>
      </c>
      <c r="O6337" s="248" t="s">
        <v>2700</v>
      </c>
      <c r="P6337" s="248" t="s">
        <v>2635</v>
      </c>
      <c r="Q6337" s="248" t="s">
        <v>464</v>
      </c>
    </row>
    <row r="6338" spans="1:17" s="38" customFormat="1" x14ac:dyDescent="0.2">
      <c r="A6338" s="248" t="s">
        <v>8866</v>
      </c>
      <c r="B6338" s="248" t="s">
        <v>8867</v>
      </c>
      <c r="C6338" s="248" t="s">
        <v>58</v>
      </c>
      <c r="D6338" s="248" t="s">
        <v>8849</v>
      </c>
      <c r="E6338" s="248" t="s">
        <v>829</v>
      </c>
      <c r="F6338" s="248" t="s">
        <v>312</v>
      </c>
      <c r="G6338" s="614">
        <v>44121619</v>
      </c>
      <c r="H6338" s="248" t="s">
        <v>9334</v>
      </c>
      <c r="I6338" s="248">
        <v>10</v>
      </c>
      <c r="J6338" s="248" t="s">
        <v>3754</v>
      </c>
      <c r="K6338" s="64">
        <v>100000</v>
      </c>
      <c r="L6338" s="248">
        <v>1</v>
      </c>
      <c r="M6338" s="248" t="s">
        <v>805</v>
      </c>
      <c r="N6338" s="248" t="s">
        <v>8864</v>
      </c>
      <c r="O6338" s="248" t="s">
        <v>2700</v>
      </c>
      <c r="P6338" s="248" t="s">
        <v>2635</v>
      </c>
      <c r="Q6338" s="248" t="s">
        <v>464</v>
      </c>
    </row>
    <row r="6339" spans="1:17" s="38" customFormat="1" x14ac:dyDescent="0.2">
      <c r="A6339" s="248" t="s">
        <v>8861</v>
      </c>
      <c r="B6339" s="248" t="s">
        <v>8862</v>
      </c>
      <c r="C6339" s="248" t="s">
        <v>58</v>
      </c>
      <c r="D6339" s="248" t="s">
        <v>8849</v>
      </c>
      <c r="E6339" s="248" t="s">
        <v>829</v>
      </c>
      <c r="F6339" s="248" t="s">
        <v>312</v>
      </c>
      <c r="G6339" s="614">
        <v>44121700</v>
      </c>
      <c r="H6339" s="248" t="s">
        <v>9335</v>
      </c>
      <c r="I6339" s="248">
        <v>10</v>
      </c>
      <c r="J6339" s="248" t="s">
        <v>3754</v>
      </c>
      <c r="K6339" s="64">
        <v>600000</v>
      </c>
      <c r="L6339" s="248">
        <v>1</v>
      </c>
      <c r="M6339" s="248" t="s">
        <v>805</v>
      </c>
      <c r="N6339" s="248" t="s">
        <v>8864</v>
      </c>
      <c r="O6339" s="248" t="s">
        <v>2700</v>
      </c>
      <c r="P6339" s="248" t="s">
        <v>2635</v>
      </c>
      <c r="Q6339" s="248" t="s">
        <v>464</v>
      </c>
    </row>
    <row r="6340" spans="1:17" s="38" customFormat="1" x14ac:dyDescent="0.2">
      <c r="A6340" s="248" t="s">
        <v>8861</v>
      </c>
      <c r="B6340" s="248" t="s">
        <v>8862</v>
      </c>
      <c r="C6340" s="248" t="s">
        <v>58</v>
      </c>
      <c r="D6340" s="248" t="s">
        <v>8849</v>
      </c>
      <c r="E6340" s="248" t="s">
        <v>1199</v>
      </c>
      <c r="F6340" s="248" t="s">
        <v>87</v>
      </c>
      <c r="G6340" s="614">
        <v>46171600</v>
      </c>
      <c r="H6340" s="248" t="s">
        <v>9336</v>
      </c>
      <c r="I6340" s="248">
        <v>16</v>
      </c>
      <c r="J6340" s="248" t="s">
        <v>3754</v>
      </c>
      <c r="K6340" s="64">
        <v>4000000</v>
      </c>
      <c r="L6340" s="248">
        <v>1</v>
      </c>
      <c r="M6340" s="248" t="s">
        <v>805</v>
      </c>
      <c r="N6340" s="248" t="s">
        <v>9337</v>
      </c>
      <c r="O6340" s="248" t="s">
        <v>2518</v>
      </c>
      <c r="P6340" s="248" t="s">
        <v>2700</v>
      </c>
      <c r="Q6340" s="248" t="s">
        <v>464</v>
      </c>
    </row>
    <row r="6341" spans="1:17" s="38" customFormat="1" x14ac:dyDescent="0.2">
      <c r="A6341" s="248" t="s">
        <v>8866</v>
      </c>
      <c r="B6341" s="248" t="s">
        <v>8867</v>
      </c>
      <c r="C6341" s="248" t="s">
        <v>58</v>
      </c>
      <c r="D6341" s="248" t="s">
        <v>8849</v>
      </c>
      <c r="E6341" s="248" t="s">
        <v>812</v>
      </c>
      <c r="F6341" s="248" t="s">
        <v>262</v>
      </c>
      <c r="G6341" s="614" t="s">
        <v>9338</v>
      </c>
      <c r="H6341" s="248" t="s">
        <v>9339</v>
      </c>
      <c r="I6341" s="248">
        <v>10</v>
      </c>
      <c r="J6341" s="248" t="s">
        <v>3754</v>
      </c>
      <c r="K6341" s="64">
        <v>2400000</v>
      </c>
      <c r="L6341" s="248">
        <v>1</v>
      </c>
      <c r="M6341" s="248" t="s">
        <v>805</v>
      </c>
      <c r="N6341" s="248" t="s">
        <v>8980</v>
      </c>
      <c r="O6341" s="248" t="s">
        <v>2700</v>
      </c>
      <c r="P6341" s="248" t="s">
        <v>2635</v>
      </c>
      <c r="Q6341" s="248" t="s">
        <v>464</v>
      </c>
    </row>
    <row r="6342" spans="1:17" s="38" customFormat="1" x14ac:dyDescent="0.2">
      <c r="A6342" s="248" t="s">
        <v>8866</v>
      </c>
      <c r="B6342" s="248" t="s">
        <v>8867</v>
      </c>
      <c r="C6342" s="248" t="s">
        <v>58</v>
      </c>
      <c r="D6342" s="248" t="s">
        <v>8849</v>
      </c>
      <c r="E6342" s="248" t="s">
        <v>829</v>
      </c>
      <c r="F6342" s="248" t="s">
        <v>312</v>
      </c>
      <c r="G6342" s="614">
        <v>47131600</v>
      </c>
      <c r="H6342" s="248" t="s">
        <v>9340</v>
      </c>
      <c r="I6342" s="248">
        <v>10</v>
      </c>
      <c r="J6342" s="248" t="s">
        <v>3754</v>
      </c>
      <c r="K6342" s="64">
        <v>200000</v>
      </c>
      <c r="L6342" s="248">
        <v>1</v>
      </c>
      <c r="M6342" s="248" t="s">
        <v>805</v>
      </c>
      <c r="N6342" s="248" t="s">
        <v>8851</v>
      </c>
      <c r="O6342" s="248" t="s">
        <v>2518</v>
      </c>
      <c r="P6342" s="248" t="s">
        <v>2700</v>
      </c>
      <c r="Q6342" s="248" t="s">
        <v>683</v>
      </c>
    </row>
    <row r="6343" spans="1:17" s="38" customFormat="1" x14ac:dyDescent="0.2">
      <c r="A6343" s="248" t="s">
        <v>8866</v>
      </c>
      <c r="B6343" s="248" t="s">
        <v>8867</v>
      </c>
      <c r="C6343" s="248" t="s">
        <v>58</v>
      </c>
      <c r="D6343" s="248" t="s">
        <v>8849</v>
      </c>
      <c r="E6343" s="248" t="s">
        <v>1713</v>
      </c>
      <c r="F6343" s="248" t="s">
        <v>499</v>
      </c>
      <c r="G6343" s="614">
        <v>52151500</v>
      </c>
      <c r="H6343" s="248" t="s">
        <v>9341</v>
      </c>
      <c r="I6343" s="248">
        <v>10</v>
      </c>
      <c r="J6343" s="248" t="s">
        <v>3754</v>
      </c>
      <c r="K6343" s="64">
        <v>200000</v>
      </c>
      <c r="L6343" s="248">
        <v>1</v>
      </c>
      <c r="M6343" s="248" t="s">
        <v>805</v>
      </c>
      <c r="N6343" s="248" t="s">
        <v>8851</v>
      </c>
      <c r="O6343" s="248" t="s">
        <v>2518</v>
      </c>
      <c r="P6343" s="248" t="s">
        <v>2700</v>
      </c>
      <c r="Q6343" s="248" t="s">
        <v>683</v>
      </c>
    </row>
    <row r="6344" spans="1:17" s="38" customFormat="1" x14ac:dyDescent="0.2">
      <c r="A6344" s="248" t="s">
        <v>8861</v>
      </c>
      <c r="B6344" s="248" t="s">
        <v>8862</v>
      </c>
      <c r="C6344" s="248" t="s">
        <v>58</v>
      </c>
      <c r="D6344" s="248" t="s">
        <v>8849</v>
      </c>
      <c r="E6344" s="248" t="s">
        <v>932</v>
      </c>
      <c r="F6344" s="248" t="s">
        <v>933</v>
      </c>
      <c r="G6344" s="614">
        <v>55101500</v>
      </c>
      <c r="H6344" s="248" t="s">
        <v>9342</v>
      </c>
      <c r="I6344" s="248">
        <v>10</v>
      </c>
      <c r="J6344" s="248" t="s">
        <v>3754</v>
      </c>
      <c r="K6344" s="64">
        <v>14000000</v>
      </c>
      <c r="L6344" s="248">
        <v>1</v>
      </c>
      <c r="M6344" s="248" t="s">
        <v>765</v>
      </c>
      <c r="N6344" s="248" t="s">
        <v>9343</v>
      </c>
      <c r="O6344" s="248" t="s">
        <v>2518</v>
      </c>
      <c r="P6344" s="248" t="s">
        <v>2700</v>
      </c>
      <c r="Q6344" s="248" t="s">
        <v>464</v>
      </c>
    </row>
    <row r="6345" spans="1:17" s="38" customFormat="1" x14ac:dyDescent="0.2">
      <c r="A6345" s="248" t="s">
        <v>8861</v>
      </c>
      <c r="B6345" s="248" t="s">
        <v>8862</v>
      </c>
      <c r="C6345" s="248" t="s">
        <v>58</v>
      </c>
      <c r="D6345" s="248" t="s">
        <v>8849</v>
      </c>
      <c r="E6345" s="248" t="s">
        <v>932</v>
      </c>
      <c r="F6345" s="248" t="s">
        <v>933</v>
      </c>
      <c r="G6345" s="614">
        <v>55101500</v>
      </c>
      <c r="H6345" s="248" t="s">
        <v>9342</v>
      </c>
      <c r="I6345" s="248">
        <v>16</v>
      </c>
      <c r="J6345" s="248" t="s">
        <v>8885</v>
      </c>
      <c r="K6345" s="64">
        <v>5000000</v>
      </c>
      <c r="L6345" s="248">
        <v>1</v>
      </c>
      <c r="M6345" s="248" t="s">
        <v>765</v>
      </c>
      <c r="N6345" s="248" t="s">
        <v>9343</v>
      </c>
      <c r="O6345" s="248" t="s">
        <v>2518</v>
      </c>
      <c r="P6345" s="248" t="s">
        <v>2700</v>
      </c>
      <c r="Q6345" s="248" t="s">
        <v>464</v>
      </c>
    </row>
    <row r="6346" spans="1:17" s="38" customFormat="1" x14ac:dyDescent="0.2">
      <c r="A6346" s="248" t="s">
        <v>8861</v>
      </c>
      <c r="B6346" s="248" t="s">
        <v>8862</v>
      </c>
      <c r="C6346" s="248" t="s">
        <v>58</v>
      </c>
      <c r="D6346" s="248" t="s">
        <v>8849</v>
      </c>
      <c r="E6346" s="248" t="s">
        <v>874</v>
      </c>
      <c r="F6346" s="248" t="s">
        <v>371</v>
      </c>
      <c r="G6346" s="614">
        <v>72102103</v>
      </c>
      <c r="H6346" s="248" t="s">
        <v>9344</v>
      </c>
      <c r="I6346" s="248">
        <v>10</v>
      </c>
      <c r="J6346" s="248" t="s">
        <v>3754</v>
      </c>
      <c r="K6346" s="64">
        <v>10000000</v>
      </c>
      <c r="L6346" s="248">
        <v>1</v>
      </c>
      <c r="M6346" s="248" t="s">
        <v>765</v>
      </c>
      <c r="N6346" s="248" t="s">
        <v>9162</v>
      </c>
      <c r="O6346" s="248" t="s">
        <v>2700</v>
      </c>
      <c r="P6346" s="248" t="s">
        <v>2635</v>
      </c>
      <c r="Q6346" s="248" t="s">
        <v>464</v>
      </c>
    </row>
    <row r="6347" spans="1:17" s="38" customFormat="1" x14ac:dyDescent="0.2">
      <c r="A6347" s="248" t="s">
        <v>8847</v>
      </c>
      <c r="B6347" s="248" t="s">
        <v>8848</v>
      </c>
      <c r="C6347" s="248" t="s">
        <v>58</v>
      </c>
      <c r="D6347" s="248" t="s">
        <v>8849</v>
      </c>
      <c r="E6347" s="248" t="s">
        <v>842</v>
      </c>
      <c r="F6347" s="248" t="s">
        <v>338</v>
      </c>
      <c r="G6347" s="614" t="s">
        <v>9345</v>
      </c>
      <c r="H6347" s="248" t="s">
        <v>9346</v>
      </c>
      <c r="I6347" s="248">
        <v>10</v>
      </c>
      <c r="J6347" s="248" t="s">
        <v>3754</v>
      </c>
      <c r="K6347" s="64">
        <v>330000000</v>
      </c>
      <c r="L6347" s="248">
        <v>1</v>
      </c>
      <c r="M6347" s="248" t="s">
        <v>765</v>
      </c>
      <c r="N6347" s="248" t="s">
        <v>9059</v>
      </c>
      <c r="O6347" s="248" t="s">
        <v>2521</v>
      </c>
      <c r="P6347" s="248" t="s">
        <v>2529</v>
      </c>
      <c r="Q6347" s="248" t="s">
        <v>3942</v>
      </c>
    </row>
    <row r="6348" spans="1:17" s="38" customFormat="1" x14ac:dyDescent="0.2">
      <c r="A6348" s="248" t="s">
        <v>8847</v>
      </c>
      <c r="B6348" s="248" t="s">
        <v>8848</v>
      </c>
      <c r="C6348" s="248" t="s">
        <v>58</v>
      </c>
      <c r="D6348" s="248" t="s">
        <v>8849</v>
      </c>
      <c r="E6348" s="248" t="s">
        <v>880</v>
      </c>
      <c r="F6348" s="248" t="s">
        <v>374</v>
      </c>
      <c r="G6348" s="614" t="s">
        <v>9345</v>
      </c>
      <c r="H6348" s="248" t="s">
        <v>9346</v>
      </c>
      <c r="I6348" s="248">
        <v>16</v>
      </c>
      <c r="J6348" s="248" t="s">
        <v>3754</v>
      </c>
      <c r="K6348" s="64">
        <v>500000000</v>
      </c>
      <c r="L6348" s="248">
        <v>1</v>
      </c>
      <c r="M6348" s="248" t="s">
        <v>765</v>
      </c>
      <c r="N6348" s="248" t="s">
        <v>9059</v>
      </c>
      <c r="O6348" s="248" t="s">
        <v>2521</v>
      </c>
      <c r="P6348" s="248" t="s">
        <v>2529</v>
      </c>
      <c r="Q6348" s="248" t="s">
        <v>3942</v>
      </c>
    </row>
    <row r="6349" spans="1:17" s="38" customFormat="1" x14ac:dyDescent="0.2">
      <c r="A6349" s="248" t="s">
        <v>8847</v>
      </c>
      <c r="B6349" s="248" t="s">
        <v>8848</v>
      </c>
      <c r="C6349" s="248" t="s">
        <v>58</v>
      </c>
      <c r="D6349" s="248" t="s">
        <v>8849</v>
      </c>
      <c r="E6349" s="248" t="s">
        <v>842</v>
      </c>
      <c r="F6349" s="248" t="s">
        <v>338</v>
      </c>
      <c r="G6349" s="614" t="s">
        <v>9345</v>
      </c>
      <c r="H6349" s="248" t="s">
        <v>9347</v>
      </c>
      <c r="I6349" s="248">
        <v>10</v>
      </c>
      <c r="J6349" s="248" t="s">
        <v>3754</v>
      </c>
      <c r="K6349" s="64">
        <v>200000000</v>
      </c>
      <c r="L6349" s="248">
        <v>1</v>
      </c>
      <c r="M6349" s="248" t="s">
        <v>765</v>
      </c>
      <c r="N6349" s="248" t="s">
        <v>9059</v>
      </c>
      <c r="O6349" s="248" t="s">
        <v>2521</v>
      </c>
      <c r="P6349" s="248" t="s">
        <v>2529</v>
      </c>
      <c r="Q6349" s="248" t="s">
        <v>3942</v>
      </c>
    </row>
    <row r="6350" spans="1:17" s="38" customFormat="1" x14ac:dyDescent="0.2">
      <c r="A6350" s="248" t="s">
        <v>8847</v>
      </c>
      <c r="B6350" s="248" t="s">
        <v>8848</v>
      </c>
      <c r="C6350" s="248" t="s">
        <v>58</v>
      </c>
      <c r="D6350" s="248" t="s">
        <v>8849</v>
      </c>
      <c r="E6350" s="248" t="s">
        <v>842</v>
      </c>
      <c r="F6350" s="248" t="s">
        <v>338</v>
      </c>
      <c r="G6350" s="614" t="s">
        <v>9345</v>
      </c>
      <c r="H6350" s="248" t="s">
        <v>9348</v>
      </c>
      <c r="I6350" s="248">
        <v>10</v>
      </c>
      <c r="J6350" s="248" t="s">
        <v>3754</v>
      </c>
      <c r="K6350" s="64">
        <v>260000000</v>
      </c>
      <c r="L6350" s="248">
        <v>1</v>
      </c>
      <c r="M6350" s="248" t="s">
        <v>765</v>
      </c>
      <c r="N6350" s="248" t="s">
        <v>9059</v>
      </c>
      <c r="O6350" s="248" t="s">
        <v>2521</v>
      </c>
      <c r="P6350" s="248" t="s">
        <v>2529</v>
      </c>
      <c r="Q6350" s="248" t="s">
        <v>3942</v>
      </c>
    </row>
    <row r="6351" spans="1:17" s="38" customFormat="1" x14ac:dyDescent="0.2">
      <c r="A6351" s="248" t="s">
        <v>8847</v>
      </c>
      <c r="B6351" s="248" t="s">
        <v>8848</v>
      </c>
      <c r="C6351" s="248" t="s">
        <v>58</v>
      </c>
      <c r="D6351" s="248" t="s">
        <v>8849</v>
      </c>
      <c r="E6351" s="248" t="s">
        <v>842</v>
      </c>
      <c r="F6351" s="248" t="s">
        <v>338</v>
      </c>
      <c r="G6351" s="614" t="s">
        <v>9345</v>
      </c>
      <c r="H6351" s="248" t="s">
        <v>9349</v>
      </c>
      <c r="I6351" s="248">
        <v>10</v>
      </c>
      <c r="J6351" s="248" t="s">
        <v>3754</v>
      </c>
      <c r="K6351" s="64">
        <v>280000000</v>
      </c>
      <c r="L6351" s="248">
        <v>1</v>
      </c>
      <c r="M6351" s="248" t="s">
        <v>765</v>
      </c>
      <c r="N6351" s="248" t="s">
        <v>9059</v>
      </c>
      <c r="O6351" s="248" t="s">
        <v>2521</v>
      </c>
      <c r="P6351" s="248" t="s">
        <v>2529</v>
      </c>
      <c r="Q6351" s="248" t="s">
        <v>3942</v>
      </c>
    </row>
    <row r="6352" spans="1:17" s="38" customFormat="1" x14ac:dyDescent="0.2">
      <c r="A6352" s="248" t="s">
        <v>8847</v>
      </c>
      <c r="B6352" s="248" t="s">
        <v>8848</v>
      </c>
      <c r="C6352" s="248" t="s">
        <v>58</v>
      </c>
      <c r="D6352" s="248" t="s">
        <v>8849</v>
      </c>
      <c r="E6352" s="248" t="s">
        <v>842</v>
      </c>
      <c r="F6352" s="248" t="s">
        <v>338</v>
      </c>
      <c r="G6352" s="614" t="s">
        <v>9345</v>
      </c>
      <c r="H6352" s="248" t="s">
        <v>9350</v>
      </c>
      <c r="I6352" s="248">
        <v>10</v>
      </c>
      <c r="J6352" s="248" t="s">
        <v>3754</v>
      </c>
      <c r="K6352" s="64">
        <v>230000000</v>
      </c>
      <c r="L6352" s="248">
        <v>1</v>
      </c>
      <c r="M6352" s="248" t="s">
        <v>765</v>
      </c>
      <c r="N6352" s="248" t="s">
        <v>9059</v>
      </c>
      <c r="O6352" s="248" t="s">
        <v>2521</v>
      </c>
      <c r="P6352" s="248" t="s">
        <v>2529</v>
      </c>
      <c r="Q6352" s="248" t="s">
        <v>3942</v>
      </c>
    </row>
    <row r="6353" spans="1:17" s="38" customFormat="1" x14ac:dyDescent="0.2">
      <c r="A6353" s="248" t="s">
        <v>8847</v>
      </c>
      <c r="B6353" s="248" t="s">
        <v>8848</v>
      </c>
      <c r="C6353" s="248" t="s">
        <v>58</v>
      </c>
      <c r="D6353" s="248" t="s">
        <v>8849</v>
      </c>
      <c r="E6353" s="248" t="s">
        <v>842</v>
      </c>
      <c r="F6353" s="248" t="s">
        <v>338</v>
      </c>
      <c r="G6353" s="614" t="s">
        <v>9345</v>
      </c>
      <c r="H6353" s="248" t="s">
        <v>9351</v>
      </c>
      <c r="I6353" s="248">
        <v>10</v>
      </c>
      <c r="J6353" s="248" t="s">
        <v>3754</v>
      </c>
      <c r="K6353" s="64">
        <v>200000000</v>
      </c>
      <c r="L6353" s="248">
        <v>1</v>
      </c>
      <c r="M6353" s="248" t="s">
        <v>765</v>
      </c>
      <c r="N6353" s="248" t="s">
        <v>9059</v>
      </c>
      <c r="O6353" s="248" t="s">
        <v>2521</v>
      </c>
      <c r="P6353" s="248" t="s">
        <v>2529</v>
      </c>
      <c r="Q6353" s="248" t="s">
        <v>3942</v>
      </c>
    </row>
    <row r="6354" spans="1:17" s="38" customFormat="1" x14ac:dyDescent="0.2">
      <c r="A6354" s="248" t="s">
        <v>9007</v>
      </c>
      <c r="B6354" s="248" t="s">
        <v>9008</v>
      </c>
      <c r="C6354" s="248" t="s">
        <v>58</v>
      </c>
      <c r="D6354" s="248" t="s">
        <v>8849</v>
      </c>
      <c r="E6354" s="248" t="s">
        <v>880</v>
      </c>
      <c r="F6354" s="248" t="s">
        <v>374</v>
      </c>
      <c r="G6354" s="614" t="s">
        <v>9345</v>
      </c>
      <c r="H6354" s="248" t="s">
        <v>9352</v>
      </c>
      <c r="I6354" s="248">
        <v>10</v>
      </c>
      <c r="J6354" s="248" t="s">
        <v>3754</v>
      </c>
      <c r="K6354" s="64">
        <v>175000000</v>
      </c>
      <c r="L6354" s="248">
        <v>1</v>
      </c>
      <c r="M6354" s="248" t="s">
        <v>765</v>
      </c>
      <c r="N6354" s="248" t="s">
        <v>9059</v>
      </c>
      <c r="O6354" s="248" t="s">
        <v>2521</v>
      </c>
      <c r="P6354" s="248" t="s">
        <v>2529</v>
      </c>
      <c r="Q6354" s="248" t="s">
        <v>3942</v>
      </c>
    </row>
    <row r="6355" spans="1:17" s="38" customFormat="1" x14ac:dyDescent="0.2">
      <c r="A6355" s="248" t="s">
        <v>8861</v>
      </c>
      <c r="B6355" s="248" t="s">
        <v>8862</v>
      </c>
      <c r="C6355" s="248" t="s">
        <v>58</v>
      </c>
      <c r="D6355" s="248" t="s">
        <v>8849</v>
      </c>
      <c r="E6355" s="248" t="s">
        <v>880</v>
      </c>
      <c r="F6355" s="248" t="s">
        <v>374</v>
      </c>
      <c r="G6355" s="614" t="s">
        <v>9345</v>
      </c>
      <c r="H6355" s="248" t="s">
        <v>9353</v>
      </c>
      <c r="I6355" s="248">
        <v>10</v>
      </c>
      <c r="J6355" s="248" t="s">
        <v>3754</v>
      </c>
      <c r="K6355" s="64">
        <v>328250000</v>
      </c>
      <c r="L6355" s="248">
        <v>1</v>
      </c>
      <c r="M6355" s="248" t="s">
        <v>765</v>
      </c>
      <c r="N6355" s="248" t="s">
        <v>9059</v>
      </c>
      <c r="O6355" s="248" t="s">
        <v>2521</v>
      </c>
      <c r="P6355" s="248" t="s">
        <v>2529</v>
      </c>
      <c r="Q6355" s="248" t="s">
        <v>3942</v>
      </c>
    </row>
    <row r="6356" spans="1:17" s="38" customFormat="1" x14ac:dyDescent="0.2">
      <c r="A6356" s="248" t="s">
        <v>8861</v>
      </c>
      <c r="B6356" s="248" t="s">
        <v>8862</v>
      </c>
      <c r="C6356" s="248" t="s">
        <v>58</v>
      </c>
      <c r="D6356" s="248" t="s">
        <v>8849</v>
      </c>
      <c r="E6356" s="248" t="s">
        <v>880</v>
      </c>
      <c r="F6356" s="248" t="s">
        <v>374</v>
      </c>
      <c r="G6356" s="614" t="s">
        <v>9345</v>
      </c>
      <c r="H6356" s="248" t="s">
        <v>9353</v>
      </c>
      <c r="I6356" s="248">
        <v>16</v>
      </c>
      <c r="J6356" s="248" t="s">
        <v>3754</v>
      </c>
      <c r="K6356" s="64">
        <v>21750000</v>
      </c>
      <c r="L6356" s="248">
        <v>1</v>
      </c>
      <c r="M6356" s="248" t="s">
        <v>765</v>
      </c>
      <c r="N6356" s="248" t="s">
        <v>9059</v>
      </c>
      <c r="O6356" s="248" t="s">
        <v>2521</v>
      </c>
      <c r="P6356" s="248" t="s">
        <v>2529</v>
      </c>
      <c r="Q6356" s="248" t="s">
        <v>3942</v>
      </c>
    </row>
    <row r="6357" spans="1:17" s="38" customFormat="1" x14ac:dyDescent="0.2">
      <c r="A6357" s="248" t="s">
        <v>8861</v>
      </c>
      <c r="B6357" s="248" t="s">
        <v>8862</v>
      </c>
      <c r="C6357" s="248" t="s">
        <v>58</v>
      </c>
      <c r="D6357" s="248" t="s">
        <v>8849</v>
      </c>
      <c r="E6357" s="248" t="s">
        <v>880</v>
      </c>
      <c r="F6357" s="248" t="s">
        <v>374</v>
      </c>
      <c r="G6357" s="614" t="s">
        <v>9345</v>
      </c>
      <c r="H6357" s="248" t="s">
        <v>9354</v>
      </c>
      <c r="I6357" s="248">
        <v>10</v>
      </c>
      <c r="J6357" s="248" t="s">
        <v>3754</v>
      </c>
      <c r="K6357" s="64">
        <v>310000000</v>
      </c>
      <c r="L6357" s="248">
        <v>1</v>
      </c>
      <c r="M6357" s="248" t="s">
        <v>765</v>
      </c>
      <c r="N6357" s="248" t="s">
        <v>9059</v>
      </c>
      <c r="O6357" s="248" t="s">
        <v>2521</v>
      </c>
      <c r="P6357" s="248" t="s">
        <v>2529</v>
      </c>
      <c r="Q6357" s="248" t="s">
        <v>3942</v>
      </c>
    </row>
    <row r="6358" spans="1:17" s="38" customFormat="1" x14ac:dyDescent="0.2">
      <c r="A6358" s="248" t="s">
        <v>8861</v>
      </c>
      <c r="B6358" s="248" t="s">
        <v>8862</v>
      </c>
      <c r="C6358" s="248" t="s">
        <v>58</v>
      </c>
      <c r="D6358" s="248" t="s">
        <v>8849</v>
      </c>
      <c r="E6358" s="248" t="s">
        <v>880</v>
      </c>
      <c r="F6358" s="248" t="s">
        <v>374</v>
      </c>
      <c r="G6358" s="614" t="s">
        <v>9345</v>
      </c>
      <c r="H6358" s="248" t="s">
        <v>9355</v>
      </c>
      <c r="I6358" s="248">
        <v>10</v>
      </c>
      <c r="J6358" s="248" t="s">
        <v>3754</v>
      </c>
      <c r="K6358" s="64">
        <v>330000000</v>
      </c>
      <c r="L6358" s="248">
        <v>1</v>
      </c>
      <c r="M6358" s="248" t="s">
        <v>765</v>
      </c>
      <c r="N6358" s="248" t="s">
        <v>9059</v>
      </c>
      <c r="O6358" s="248" t="s">
        <v>2521</v>
      </c>
      <c r="P6358" s="248" t="s">
        <v>2529</v>
      </c>
      <c r="Q6358" s="248" t="s">
        <v>3942</v>
      </c>
    </row>
    <row r="6359" spans="1:17" s="38" customFormat="1" x14ac:dyDescent="0.2">
      <c r="A6359" s="248" t="s">
        <v>8861</v>
      </c>
      <c r="B6359" s="248" t="s">
        <v>8862</v>
      </c>
      <c r="C6359" s="248" t="s">
        <v>58</v>
      </c>
      <c r="D6359" s="248" t="s">
        <v>8849</v>
      </c>
      <c r="E6359" s="248" t="s">
        <v>880</v>
      </c>
      <c r="F6359" s="248" t="s">
        <v>374</v>
      </c>
      <c r="G6359" s="614" t="s">
        <v>9345</v>
      </c>
      <c r="H6359" s="248" t="s">
        <v>9355</v>
      </c>
      <c r="I6359" s="248">
        <v>16</v>
      </c>
      <c r="J6359" s="248" t="s">
        <v>3754</v>
      </c>
      <c r="K6359" s="64">
        <v>100000000</v>
      </c>
      <c r="L6359" s="248">
        <v>1</v>
      </c>
      <c r="M6359" s="248" t="s">
        <v>765</v>
      </c>
      <c r="N6359" s="248" t="s">
        <v>9059</v>
      </c>
      <c r="O6359" s="248" t="s">
        <v>2521</v>
      </c>
      <c r="P6359" s="248" t="s">
        <v>2529</v>
      </c>
      <c r="Q6359" s="248" t="s">
        <v>3942</v>
      </c>
    </row>
    <row r="6360" spans="1:17" s="38" customFormat="1" x14ac:dyDescent="0.2">
      <c r="A6360" s="248" t="s">
        <v>9241</v>
      </c>
      <c r="B6360" s="248" t="s">
        <v>9242</v>
      </c>
      <c r="C6360" s="248" t="s">
        <v>58</v>
      </c>
      <c r="D6360" s="248" t="s">
        <v>8849</v>
      </c>
      <c r="E6360" s="248" t="s">
        <v>880</v>
      </c>
      <c r="F6360" s="248" t="s">
        <v>374</v>
      </c>
      <c r="G6360" s="614" t="s">
        <v>9345</v>
      </c>
      <c r="H6360" s="248" t="s">
        <v>9356</v>
      </c>
      <c r="I6360" s="248">
        <v>10</v>
      </c>
      <c r="J6360" s="248" t="s">
        <v>3754</v>
      </c>
      <c r="K6360" s="64">
        <v>220000000</v>
      </c>
      <c r="L6360" s="248">
        <v>1</v>
      </c>
      <c r="M6360" s="248" t="s">
        <v>765</v>
      </c>
      <c r="N6360" s="248" t="s">
        <v>9059</v>
      </c>
      <c r="O6360" s="248" t="s">
        <v>2521</v>
      </c>
      <c r="P6360" s="248" t="s">
        <v>2529</v>
      </c>
      <c r="Q6360" s="248" t="s">
        <v>3942</v>
      </c>
    </row>
    <row r="6361" spans="1:17" s="38" customFormat="1" x14ac:dyDescent="0.2">
      <c r="A6361" s="248" t="s">
        <v>8866</v>
      </c>
      <c r="B6361" s="248" t="s">
        <v>8867</v>
      </c>
      <c r="C6361" s="248" t="s">
        <v>58</v>
      </c>
      <c r="D6361" s="248" t="s">
        <v>8849</v>
      </c>
      <c r="E6361" s="248" t="s">
        <v>842</v>
      </c>
      <c r="F6361" s="248" t="s">
        <v>338</v>
      </c>
      <c r="G6361" s="614" t="s">
        <v>9345</v>
      </c>
      <c r="H6361" s="248" t="s">
        <v>9357</v>
      </c>
      <c r="I6361" s="248">
        <v>10</v>
      </c>
      <c r="J6361" s="248" t="s">
        <v>3754</v>
      </c>
      <c r="K6361" s="64">
        <v>74200000</v>
      </c>
      <c r="L6361" s="248">
        <v>1</v>
      </c>
      <c r="M6361" s="248" t="s">
        <v>765</v>
      </c>
      <c r="N6361" s="248" t="s">
        <v>9059</v>
      </c>
      <c r="O6361" s="248" t="s">
        <v>2521</v>
      </c>
      <c r="P6361" s="248" t="s">
        <v>2529</v>
      </c>
      <c r="Q6361" s="248" t="s">
        <v>3942</v>
      </c>
    </row>
    <row r="6362" spans="1:17" s="38" customFormat="1" x14ac:dyDescent="0.2">
      <c r="A6362" s="248" t="s">
        <v>9358</v>
      </c>
      <c r="B6362" s="248" t="s">
        <v>8848</v>
      </c>
      <c r="C6362" s="248" t="s">
        <v>58</v>
      </c>
      <c r="D6362" s="248" t="s">
        <v>8849</v>
      </c>
      <c r="E6362" s="248" t="s">
        <v>842</v>
      </c>
      <c r="F6362" s="248" t="s">
        <v>338</v>
      </c>
      <c r="G6362" s="614" t="s">
        <v>9345</v>
      </c>
      <c r="H6362" s="248" t="s">
        <v>9359</v>
      </c>
      <c r="I6362" s="248">
        <v>16</v>
      </c>
      <c r="J6362" s="248" t="s">
        <v>3754</v>
      </c>
      <c r="K6362" s="64">
        <v>100000000</v>
      </c>
      <c r="L6362" s="248">
        <v>1</v>
      </c>
      <c r="M6362" s="248" t="s">
        <v>765</v>
      </c>
      <c r="N6362" s="248" t="s">
        <v>9059</v>
      </c>
      <c r="O6362" s="248" t="s">
        <v>2521</v>
      </c>
      <c r="P6362" s="248" t="s">
        <v>2529</v>
      </c>
      <c r="Q6362" s="248" t="s">
        <v>464</v>
      </c>
    </row>
    <row r="6363" spans="1:17" s="38" customFormat="1" x14ac:dyDescent="0.2">
      <c r="A6363" s="248" t="s">
        <v>8874</v>
      </c>
      <c r="B6363" s="248" t="s">
        <v>8875</v>
      </c>
      <c r="C6363" s="248" t="s">
        <v>58</v>
      </c>
      <c r="D6363" s="248" t="s">
        <v>8849</v>
      </c>
      <c r="E6363" s="248" t="s">
        <v>880</v>
      </c>
      <c r="F6363" s="248" t="s">
        <v>374</v>
      </c>
      <c r="G6363" s="614" t="s">
        <v>9345</v>
      </c>
      <c r="H6363" s="248" t="s">
        <v>9360</v>
      </c>
      <c r="I6363" s="248">
        <v>16</v>
      </c>
      <c r="J6363" s="248" t="s">
        <v>3754</v>
      </c>
      <c r="K6363" s="64">
        <v>159293575.08000001</v>
      </c>
      <c r="L6363" s="248">
        <v>1</v>
      </c>
      <c r="M6363" s="248" t="s">
        <v>765</v>
      </c>
      <c r="N6363" s="248" t="s">
        <v>9059</v>
      </c>
      <c r="O6363" s="248" t="s">
        <v>2521</v>
      </c>
      <c r="P6363" s="248" t="s">
        <v>2529</v>
      </c>
      <c r="Q6363" s="248" t="s">
        <v>464</v>
      </c>
    </row>
    <row r="6364" spans="1:17" s="38" customFormat="1" x14ac:dyDescent="0.2">
      <c r="A6364" s="248" t="s">
        <v>8861</v>
      </c>
      <c r="B6364" s="248" t="s">
        <v>8862</v>
      </c>
      <c r="C6364" s="248" t="s">
        <v>58</v>
      </c>
      <c r="D6364" s="248" t="s">
        <v>8849</v>
      </c>
      <c r="E6364" s="248" t="s">
        <v>880</v>
      </c>
      <c r="F6364" s="248" t="s">
        <v>374</v>
      </c>
      <c r="G6364" s="614" t="s">
        <v>9345</v>
      </c>
      <c r="H6364" s="248" t="s">
        <v>9361</v>
      </c>
      <c r="I6364" s="248">
        <v>16</v>
      </c>
      <c r="J6364" s="248" t="s">
        <v>3754</v>
      </c>
      <c r="K6364" s="64">
        <v>278250000</v>
      </c>
      <c r="L6364" s="248">
        <v>1</v>
      </c>
      <c r="M6364" s="248" t="s">
        <v>765</v>
      </c>
      <c r="N6364" s="248" t="s">
        <v>9059</v>
      </c>
      <c r="O6364" s="248" t="s">
        <v>2529</v>
      </c>
      <c r="P6364" s="248" t="s">
        <v>2518</v>
      </c>
      <c r="Q6364" s="248" t="s">
        <v>3942</v>
      </c>
    </row>
    <row r="6365" spans="1:17" s="38" customFormat="1" x14ac:dyDescent="0.2">
      <c r="A6365" s="248" t="s">
        <v>8861</v>
      </c>
      <c r="B6365" s="248" t="s">
        <v>8862</v>
      </c>
      <c r="C6365" s="248" t="s">
        <v>58</v>
      </c>
      <c r="D6365" s="248" t="s">
        <v>8849</v>
      </c>
      <c r="E6365" s="248" t="s">
        <v>880</v>
      </c>
      <c r="F6365" s="248" t="s">
        <v>374</v>
      </c>
      <c r="G6365" s="614">
        <v>72154100</v>
      </c>
      <c r="H6365" s="248" t="s">
        <v>9362</v>
      </c>
      <c r="I6365" s="248">
        <v>10</v>
      </c>
      <c r="J6365" s="248" t="s">
        <v>3754</v>
      </c>
      <c r="K6365" s="64">
        <v>15000000</v>
      </c>
      <c r="L6365" s="248">
        <v>1</v>
      </c>
      <c r="M6365" s="248" t="s">
        <v>765</v>
      </c>
      <c r="N6365" s="248" t="s">
        <v>9059</v>
      </c>
      <c r="O6365" s="248" t="s">
        <v>2518</v>
      </c>
      <c r="P6365" s="248" t="s">
        <v>2700</v>
      </c>
      <c r="Q6365" s="248" t="s">
        <v>464</v>
      </c>
    </row>
    <row r="6366" spans="1:17" s="38" customFormat="1" x14ac:dyDescent="0.2">
      <c r="A6366" s="248" t="s">
        <v>8866</v>
      </c>
      <c r="B6366" s="248" t="s">
        <v>8867</v>
      </c>
      <c r="C6366" s="248" t="s">
        <v>58</v>
      </c>
      <c r="D6366" s="248" t="s">
        <v>8849</v>
      </c>
      <c r="E6366" s="248" t="s">
        <v>880</v>
      </c>
      <c r="F6366" s="248" t="s">
        <v>374</v>
      </c>
      <c r="G6366" s="614">
        <v>72154300</v>
      </c>
      <c r="H6366" s="248" t="s">
        <v>9363</v>
      </c>
      <c r="I6366" s="248">
        <v>10</v>
      </c>
      <c r="J6366" s="248" t="s">
        <v>3754</v>
      </c>
      <c r="K6366" s="64">
        <v>8000000</v>
      </c>
      <c r="L6366" s="248">
        <v>1</v>
      </c>
      <c r="M6366" s="248" t="s">
        <v>765</v>
      </c>
      <c r="N6366" s="248" t="s">
        <v>9059</v>
      </c>
      <c r="O6366" s="248" t="s">
        <v>2529</v>
      </c>
      <c r="P6366" s="248" t="s">
        <v>2518</v>
      </c>
      <c r="Q6366" s="248" t="s">
        <v>464</v>
      </c>
    </row>
    <row r="6367" spans="1:17" s="38" customFormat="1" x14ac:dyDescent="0.2">
      <c r="A6367" s="248" t="s">
        <v>8861</v>
      </c>
      <c r="B6367" s="248" t="s">
        <v>8862</v>
      </c>
      <c r="C6367" s="248" t="s">
        <v>58</v>
      </c>
      <c r="D6367" s="248" t="s">
        <v>8849</v>
      </c>
      <c r="E6367" s="248" t="s">
        <v>880</v>
      </c>
      <c r="F6367" s="248" t="s">
        <v>374</v>
      </c>
      <c r="G6367" s="614">
        <v>73152100</v>
      </c>
      <c r="H6367" s="248" t="s">
        <v>9364</v>
      </c>
      <c r="I6367" s="248">
        <v>10</v>
      </c>
      <c r="J6367" s="248" t="s">
        <v>3754</v>
      </c>
      <c r="K6367" s="64">
        <v>1000000</v>
      </c>
      <c r="L6367" s="248">
        <v>1</v>
      </c>
      <c r="M6367" s="248" t="s">
        <v>765</v>
      </c>
      <c r="N6367" s="248" t="s">
        <v>9059</v>
      </c>
      <c r="O6367" s="248" t="s">
        <v>2518</v>
      </c>
      <c r="P6367" s="248" t="s">
        <v>2700</v>
      </c>
      <c r="Q6367" s="248" t="s">
        <v>3942</v>
      </c>
    </row>
    <row r="6368" spans="1:17" s="38" customFormat="1" x14ac:dyDescent="0.2">
      <c r="A6368" s="248" t="s">
        <v>9062</v>
      </c>
      <c r="B6368" s="248" t="s">
        <v>3641</v>
      </c>
      <c r="C6368" s="248" t="s">
        <v>58</v>
      </c>
      <c r="D6368" s="248" t="s">
        <v>8849</v>
      </c>
      <c r="E6368" s="248" t="s">
        <v>880</v>
      </c>
      <c r="F6368" s="248" t="s">
        <v>374</v>
      </c>
      <c r="G6368" s="614">
        <v>73152100</v>
      </c>
      <c r="H6368" s="248" t="s">
        <v>9365</v>
      </c>
      <c r="I6368" s="248">
        <v>16</v>
      </c>
      <c r="J6368" s="248" t="s">
        <v>3754</v>
      </c>
      <c r="K6368" s="64">
        <v>1100000</v>
      </c>
      <c r="L6368" s="248">
        <v>1</v>
      </c>
      <c r="M6368" s="248" t="s">
        <v>765</v>
      </c>
      <c r="N6368" s="248" t="s">
        <v>9059</v>
      </c>
      <c r="O6368" s="248" t="s">
        <v>2529</v>
      </c>
      <c r="P6368" s="248" t="s">
        <v>2518</v>
      </c>
      <c r="Q6368" s="248" t="s">
        <v>464</v>
      </c>
    </row>
    <row r="6369" spans="1:17" s="38" customFormat="1" x14ac:dyDescent="0.2">
      <c r="A6369" s="248" t="s">
        <v>8951</v>
      </c>
      <c r="B6369" s="248" t="s">
        <v>8952</v>
      </c>
      <c r="C6369" s="248" t="s">
        <v>58</v>
      </c>
      <c r="D6369" s="248" t="s">
        <v>8849</v>
      </c>
      <c r="E6369" s="248" t="s">
        <v>880</v>
      </c>
      <c r="F6369" s="248" t="s">
        <v>374</v>
      </c>
      <c r="G6369" s="614">
        <v>76101500</v>
      </c>
      <c r="H6369" s="248" t="s">
        <v>9366</v>
      </c>
      <c r="I6369" s="248">
        <v>16</v>
      </c>
      <c r="J6369" s="248" t="s">
        <v>3754</v>
      </c>
      <c r="K6369" s="64">
        <v>1300000</v>
      </c>
      <c r="L6369" s="248">
        <v>1</v>
      </c>
      <c r="M6369" s="248" t="s">
        <v>765</v>
      </c>
      <c r="N6369" s="248" t="s">
        <v>9059</v>
      </c>
      <c r="O6369" s="248" t="s">
        <v>2518</v>
      </c>
      <c r="P6369" s="248" t="s">
        <v>2700</v>
      </c>
      <c r="Q6369" s="248" t="s">
        <v>464</v>
      </c>
    </row>
    <row r="6370" spans="1:17" s="38" customFormat="1" x14ac:dyDescent="0.2">
      <c r="A6370" s="248" t="s">
        <v>8874</v>
      </c>
      <c r="B6370" s="248" t="s">
        <v>8875</v>
      </c>
      <c r="C6370" s="248" t="s">
        <v>58</v>
      </c>
      <c r="D6370" s="248" t="s">
        <v>8849</v>
      </c>
      <c r="E6370" s="248" t="s">
        <v>880</v>
      </c>
      <c r="F6370" s="248" t="s">
        <v>374</v>
      </c>
      <c r="G6370" s="614">
        <v>76101500</v>
      </c>
      <c r="H6370" s="248" t="s">
        <v>9367</v>
      </c>
      <c r="I6370" s="248">
        <v>16</v>
      </c>
      <c r="J6370" s="248" t="s">
        <v>3754</v>
      </c>
      <c r="K6370" s="64">
        <v>3000000</v>
      </c>
      <c r="L6370" s="248">
        <v>1</v>
      </c>
      <c r="M6370" s="248" t="s">
        <v>765</v>
      </c>
      <c r="N6370" s="248" t="s">
        <v>9059</v>
      </c>
      <c r="O6370" s="248" t="s">
        <v>2518</v>
      </c>
      <c r="P6370" s="248" t="s">
        <v>2700</v>
      </c>
      <c r="Q6370" s="248" t="s">
        <v>464</v>
      </c>
    </row>
    <row r="6371" spans="1:17" s="38" customFormat="1" x14ac:dyDescent="0.2">
      <c r="A6371" s="248" t="s">
        <v>8940</v>
      </c>
      <c r="B6371" s="248" t="s">
        <v>8941</v>
      </c>
      <c r="C6371" s="248" t="s">
        <v>58</v>
      </c>
      <c r="D6371" s="248" t="s">
        <v>8849</v>
      </c>
      <c r="E6371" s="248" t="s">
        <v>880</v>
      </c>
      <c r="F6371" s="248" t="s">
        <v>374</v>
      </c>
      <c r="G6371" s="614">
        <v>76101500</v>
      </c>
      <c r="H6371" s="248" t="s">
        <v>9368</v>
      </c>
      <c r="I6371" s="248">
        <v>16</v>
      </c>
      <c r="J6371" s="248" t="s">
        <v>3754</v>
      </c>
      <c r="K6371" s="64">
        <v>1300000</v>
      </c>
      <c r="L6371" s="248">
        <v>1</v>
      </c>
      <c r="M6371" s="248" t="s">
        <v>765</v>
      </c>
      <c r="N6371" s="248" t="s">
        <v>9059</v>
      </c>
      <c r="O6371" s="248" t="s">
        <v>2518</v>
      </c>
      <c r="P6371" s="248" t="s">
        <v>2700</v>
      </c>
      <c r="Q6371" s="248" t="s">
        <v>464</v>
      </c>
    </row>
    <row r="6372" spans="1:17" s="38" customFormat="1" x14ac:dyDescent="0.2">
      <c r="A6372" s="248" t="s">
        <v>8951</v>
      </c>
      <c r="B6372" s="248" t="s">
        <v>8952</v>
      </c>
      <c r="C6372" s="248" t="s">
        <v>58</v>
      </c>
      <c r="D6372" s="248" t="s">
        <v>8849</v>
      </c>
      <c r="E6372" s="248" t="s">
        <v>874</v>
      </c>
      <c r="F6372" s="248" t="s">
        <v>371</v>
      </c>
      <c r="G6372" s="614">
        <v>76111500</v>
      </c>
      <c r="H6372" s="248" t="s">
        <v>9369</v>
      </c>
      <c r="I6372" s="248">
        <v>16</v>
      </c>
      <c r="J6372" s="248" t="s">
        <v>3754</v>
      </c>
      <c r="K6372" s="64">
        <v>11758872.449999999</v>
      </c>
      <c r="L6372" s="248">
        <v>1</v>
      </c>
      <c r="M6372" s="248" t="s">
        <v>765</v>
      </c>
      <c r="N6372" s="248" t="s">
        <v>2632</v>
      </c>
      <c r="O6372" s="248" t="s">
        <v>2635</v>
      </c>
      <c r="P6372" s="248" t="s">
        <v>2635</v>
      </c>
      <c r="Q6372" s="248" t="s">
        <v>464</v>
      </c>
    </row>
    <row r="6373" spans="1:17" s="38" customFormat="1" x14ac:dyDescent="0.2">
      <c r="A6373" s="248" t="s">
        <v>8951</v>
      </c>
      <c r="B6373" s="248" t="s">
        <v>8952</v>
      </c>
      <c r="C6373" s="248" t="s">
        <v>58</v>
      </c>
      <c r="D6373" s="248" t="s">
        <v>8849</v>
      </c>
      <c r="E6373" s="248" t="s">
        <v>874</v>
      </c>
      <c r="F6373" s="248" t="s">
        <v>371</v>
      </c>
      <c r="G6373" s="614">
        <v>76111500</v>
      </c>
      <c r="H6373" s="248" t="s">
        <v>9370</v>
      </c>
      <c r="I6373" s="248">
        <v>16</v>
      </c>
      <c r="J6373" s="248" t="s">
        <v>3754</v>
      </c>
      <c r="K6373" s="64">
        <v>7569530.5999999996</v>
      </c>
      <c r="L6373" s="248">
        <v>1</v>
      </c>
      <c r="M6373" s="248" t="s">
        <v>765</v>
      </c>
      <c r="N6373" s="248" t="s">
        <v>2632</v>
      </c>
      <c r="O6373" s="248" t="s">
        <v>2635</v>
      </c>
      <c r="P6373" s="248" t="s">
        <v>2635</v>
      </c>
      <c r="Q6373" s="248" t="s">
        <v>464</v>
      </c>
    </row>
    <row r="6374" spans="1:17" s="38" customFormat="1" x14ac:dyDescent="0.2">
      <c r="A6374" s="248" t="s">
        <v>8951</v>
      </c>
      <c r="B6374" s="248" t="s">
        <v>8952</v>
      </c>
      <c r="C6374" s="248" t="s">
        <v>58</v>
      </c>
      <c r="D6374" s="248" t="s">
        <v>8849</v>
      </c>
      <c r="E6374" s="248" t="s">
        <v>874</v>
      </c>
      <c r="F6374" s="248" t="s">
        <v>371</v>
      </c>
      <c r="G6374" s="614">
        <v>76111500</v>
      </c>
      <c r="H6374" s="248" t="s">
        <v>9371</v>
      </c>
      <c r="I6374" s="248">
        <v>16</v>
      </c>
      <c r="J6374" s="248" t="s">
        <v>3754</v>
      </c>
      <c r="K6374" s="64">
        <v>65879436.229999997</v>
      </c>
      <c r="L6374" s="248">
        <v>1</v>
      </c>
      <c r="M6374" s="248" t="s">
        <v>765</v>
      </c>
      <c r="N6374" s="248" t="s">
        <v>2632</v>
      </c>
      <c r="O6374" s="248" t="s">
        <v>2518</v>
      </c>
      <c r="P6374" s="248" t="s">
        <v>2700</v>
      </c>
      <c r="Q6374" s="248" t="s">
        <v>464</v>
      </c>
    </row>
    <row r="6375" spans="1:17" s="38" customFormat="1" x14ac:dyDescent="0.2">
      <c r="A6375" s="248" t="s">
        <v>8951</v>
      </c>
      <c r="B6375" s="248" t="s">
        <v>8952</v>
      </c>
      <c r="C6375" s="248" t="s">
        <v>58</v>
      </c>
      <c r="D6375" s="248" t="s">
        <v>8849</v>
      </c>
      <c r="E6375" s="248" t="s">
        <v>874</v>
      </c>
      <c r="F6375" s="248" t="s">
        <v>371</v>
      </c>
      <c r="G6375" s="614">
        <v>76111500</v>
      </c>
      <c r="H6375" s="248" t="s">
        <v>9372</v>
      </c>
      <c r="I6375" s="248">
        <v>16</v>
      </c>
      <c r="J6375" s="248" t="s">
        <v>8885</v>
      </c>
      <c r="K6375" s="64">
        <v>23797846.690000001</v>
      </c>
      <c r="L6375" s="248">
        <v>1</v>
      </c>
      <c r="M6375" s="248" t="s">
        <v>765</v>
      </c>
      <c r="N6375" s="248" t="s">
        <v>2632</v>
      </c>
      <c r="O6375" s="248" t="s">
        <v>2633</v>
      </c>
      <c r="P6375" s="248" t="s">
        <v>2651</v>
      </c>
      <c r="Q6375" s="248" t="s">
        <v>464</v>
      </c>
    </row>
    <row r="6376" spans="1:17" s="38" customFormat="1" x14ac:dyDescent="0.2">
      <c r="A6376" s="248" t="s">
        <v>8951</v>
      </c>
      <c r="B6376" s="248" t="s">
        <v>8952</v>
      </c>
      <c r="C6376" s="248" t="s">
        <v>58</v>
      </c>
      <c r="D6376" s="248" t="s">
        <v>8849</v>
      </c>
      <c r="E6376" s="248" t="s">
        <v>874</v>
      </c>
      <c r="F6376" s="248" t="s">
        <v>371</v>
      </c>
      <c r="G6376" s="614">
        <v>76111500</v>
      </c>
      <c r="H6376" s="248" t="s">
        <v>9373</v>
      </c>
      <c r="I6376" s="248">
        <v>16</v>
      </c>
      <c r="J6376" s="248" t="s">
        <v>3754</v>
      </c>
      <c r="K6376" s="64">
        <v>1300000</v>
      </c>
      <c r="L6376" s="248">
        <v>1</v>
      </c>
      <c r="M6376" s="248" t="s">
        <v>765</v>
      </c>
      <c r="N6376" s="248" t="s">
        <v>9162</v>
      </c>
      <c r="O6376" s="248" t="s">
        <v>2518</v>
      </c>
      <c r="P6376" s="248" t="s">
        <v>2700</v>
      </c>
      <c r="Q6376" s="248" t="s">
        <v>464</v>
      </c>
    </row>
    <row r="6377" spans="1:17" s="38" customFormat="1" x14ac:dyDescent="0.2">
      <c r="A6377" s="248" t="s">
        <v>8874</v>
      </c>
      <c r="B6377" s="248" t="s">
        <v>8875</v>
      </c>
      <c r="C6377" s="248" t="s">
        <v>58</v>
      </c>
      <c r="D6377" s="248" t="s">
        <v>8849</v>
      </c>
      <c r="E6377" s="248" t="s">
        <v>874</v>
      </c>
      <c r="F6377" s="248" t="s">
        <v>371</v>
      </c>
      <c r="G6377" s="614">
        <v>76111500</v>
      </c>
      <c r="H6377" s="248" t="s">
        <v>9374</v>
      </c>
      <c r="I6377" s="248">
        <v>16</v>
      </c>
      <c r="J6377" s="248" t="s">
        <v>3754</v>
      </c>
      <c r="K6377" s="64">
        <v>91261044.230000004</v>
      </c>
      <c r="L6377" s="248">
        <v>1</v>
      </c>
      <c r="M6377" s="248" t="s">
        <v>765</v>
      </c>
      <c r="N6377" s="248" t="s">
        <v>2632</v>
      </c>
      <c r="O6377" s="248" t="s">
        <v>2635</v>
      </c>
      <c r="P6377" s="248" t="s">
        <v>2635</v>
      </c>
      <c r="Q6377" s="248" t="s">
        <v>464</v>
      </c>
    </row>
    <row r="6378" spans="1:17" s="38" customFormat="1" x14ac:dyDescent="0.2">
      <c r="A6378" s="248" t="s">
        <v>8874</v>
      </c>
      <c r="B6378" s="248" t="s">
        <v>8875</v>
      </c>
      <c r="C6378" s="248" t="s">
        <v>58</v>
      </c>
      <c r="D6378" s="248" t="s">
        <v>8849</v>
      </c>
      <c r="E6378" s="248" t="s">
        <v>874</v>
      </c>
      <c r="F6378" s="248" t="s">
        <v>371</v>
      </c>
      <c r="G6378" s="614">
        <v>76111500</v>
      </c>
      <c r="H6378" s="248" t="s">
        <v>9375</v>
      </c>
      <c r="I6378" s="248">
        <v>16</v>
      </c>
      <c r="J6378" s="248" t="s">
        <v>3754</v>
      </c>
      <c r="K6378" s="64">
        <v>13410129.98</v>
      </c>
      <c r="L6378" s="248">
        <v>1</v>
      </c>
      <c r="M6378" s="248" t="s">
        <v>765</v>
      </c>
      <c r="N6378" s="248" t="s">
        <v>2632</v>
      </c>
      <c r="O6378" s="248" t="s">
        <v>2635</v>
      </c>
      <c r="P6378" s="248" t="s">
        <v>2635</v>
      </c>
      <c r="Q6378" s="248" t="s">
        <v>464</v>
      </c>
    </row>
    <row r="6379" spans="1:17" s="38" customFormat="1" x14ac:dyDescent="0.2">
      <c r="A6379" s="248" t="s">
        <v>8874</v>
      </c>
      <c r="B6379" s="248" t="s">
        <v>8875</v>
      </c>
      <c r="C6379" s="248" t="s">
        <v>58</v>
      </c>
      <c r="D6379" s="248" t="s">
        <v>8849</v>
      </c>
      <c r="E6379" s="248" t="s">
        <v>874</v>
      </c>
      <c r="F6379" s="248" t="s">
        <v>371</v>
      </c>
      <c r="G6379" s="614">
        <v>76111500</v>
      </c>
      <c r="H6379" s="248" t="s">
        <v>9376</v>
      </c>
      <c r="I6379" s="248">
        <v>16</v>
      </c>
      <c r="J6379" s="248" t="s">
        <v>3754</v>
      </c>
      <c r="K6379" s="64">
        <v>220622763.31999999</v>
      </c>
      <c r="L6379" s="248">
        <v>1</v>
      </c>
      <c r="M6379" s="248" t="s">
        <v>765</v>
      </c>
      <c r="N6379" s="248" t="s">
        <v>2632</v>
      </c>
      <c r="O6379" s="248" t="s">
        <v>2518</v>
      </c>
      <c r="P6379" s="248" t="s">
        <v>2700</v>
      </c>
      <c r="Q6379" s="248" t="s">
        <v>3942</v>
      </c>
    </row>
    <row r="6380" spans="1:17" s="38" customFormat="1" x14ac:dyDescent="0.2">
      <c r="A6380" s="248" t="s">
        <v>8874</v>
      </c>
      <c r="B6380" s="248" t="s">
        <v>8875</v>
      </c>
      <c r="C6380" s="248" t="s">
        <v>58</v>
      </c>
      <c r="D6380" s="248" t="s">
        <v>8849</v>
      </c>
      <c r="E6380" s="248" t="s">
        <v>874</v>
      </c>
      <c r="F6380" s="248" t="s">
        <v>371</v>
      </c>
      <c r="G6380" s="614">
        <v>76111500</v>
      </c>
      <c r="H6380" s="248" t="s">
        <v>9377</v>
      </c>
      <c r="I6380" s="248">
        <v>16</v>
      </c>
      <c r="J6380" s="248" t="s">
        <v>8885</v>
      </c>
      <c r="K6380" s="64">
        <v>50206062.469999999</v>
      </c>
      <c r="L6380" s="248">
        <v>1</v>
      </c>
      <c r="M6380" s="248" t="s">
        <v>765</v>
      </c>
      <c r="N6380" s="248" t="s">
        <v>2632</v>
      </c>
      <c r="O6380" s="248" t="s">
        <v>2633</v>
      </c>
      <c r="P6380" s="248" t="s">
        <v>2651</v>
      </c>
      <c r="Q6380" s="248" t="s">
        <v>3942</v>
      </c>
    </row>
    <row r="6381" spans="1:17" s="38" customFormat="1" x14ac:dyDescent="0.2">
      <c r="A6381" s="248" t="s">
        <v>8940</v>
      </c>
      <c r="B6381" s="248" t="s">
        <v>8941</v>
      </c>
      <c r="C6381" s="248" t="s">
        <v>58</v>
      </c>
      <c r="D6381" s="248" t="s">
        <v>8849</v>
      </c>
      <c r="E6381" s="248" t="s">
        <v>874</v>
      </c>
      <c r="F6381" s="248" t="s">
        <v>371</v>
      </c>
      <c r="G6381" s="614">
        <v>76111500</v>
      </c>
      <c r="H6381" s="248" t="s">
        <v>9378</v>
      </c>
      <c r="I6381" s="248">
        <v>16</v>
      </c>
      <c r="J6381" s="248" t="s">
        <v>3754</v>
      </c>
      <c r="K6381" s="64">
        <v>38280465</v>
      </c>
      <c r="L6381" s="248">
        <v>1</v>
      </c>
      <c r="M6381" s="248" t="s">
        <v>765</v>
      </c>
      <c r="N6381" s="248" t="s">
        <v>2632</v>
      </c>
      <c r="O6381" s="248" t="s">
        <v>2635</v>
      </c>
      <c r="P6381" s="248" t="s">
        <v>2635</v>
      </c>
      <c r="Q6381" s="248" t="s">
        <v>464</v>
      </c>
    </row>
    <row r="6382" spans="1:17" s="38" customFormat="1" x14ac:dyDescent="0.2">
      <c r="A6382" s="248" t="s">
        <v>8940</v>
      </c>
      <c r="B6382" s="248" t="s">
        <v>8941</v>
      </c>
      <c r="C6382" s="248" t="s">
        <v>58</v>
      </c>
      <c r="D6382" s="248" t="s">
        <v>8849</v>
      </c>
      <c r="E6382" s="248" t="s">
        <v>874</v>
      </c>
      <c r="F6382" s="248" t="s">
        <v>371</v>
      </c>
      <c r="G6382" s="614">
        <v>76111500</v>
      </c>
      <c r="H6382" s="248" t="s">
        <v>9379</v>
      </c>
      <c r="I6382" s="248">
        <v>16</v>
      </c>
      <c r="J6382" s="248" t="s">
        <v>3754</v>
      </c>
      <c r="K6382" s="64">
        <v>5456406.4000000004</v>
      </c>
      <c r="L6382" s="248">
        <v>1</v>
      </c>
      <c r="M6382" s="248" t="s">
        <v>765</v>
      </c>
      <c r="N6382" s="248" t="s">
        <v>2632</v>
      </c>
      <c r="O6382" s="248" t="s">
        <v>2635</v>
      </c>
      <c r="P6382" s="248" t="s">
        <v>2635</v>
      </c>
      <c r="Q6382" s="248" t="s">
        <v>464</v>
      </c>
    </row>
    <row r="6383" spans="1:17" s="38" customFormat="1" x14ac:dyDescent="0.2">
      <c r="A6383" s="248" t="s">
        <v>8940</v>
      </c>
      <c r="B6383" s="248" t="s">
        <v>8941</v>
      </c>
      <c r="C6383" s="248" t="s">
        <v>58</v>
      </c>
      <c r="D6383" s="248" t="s">
        <v>8849</v>
      </c>
      <c r="E6383" s="248" t="s">
        <v>874</v>
      </c>
      <c r="F6383" s="248" t="s">
        <v>371</v>
      </c>
      <c r="G6383" s="614">
        <v>76111500</v>
      </c>
      <c r="H6383" s="248" t="s">
        <v>9380</v>
      </c>
      <c r="I6383" s="248">
        <v>16</v>
      </c>
      <c r="J6383" s="248" t="s">
        <v>3754</v>
      </c>
      <c r="K6383" s="64">
        <v>102063128.59999999</v>
      </c>
      <c r="L6383" s="248">
        <v>1</v>
      </c>
      <c r="M6383" s="248" t="s">
        <v>765</v>
      </c>
      <c r="N6383" s="248" t="s">
        <v>2632</v>
      </c>
      <c r="O6383" s="248" t="s">
        <v>2518</v>
      </c>
      <c r="P6383" s="248" t="s">
        <v>2700</v>
      </c>
      <c r="Q6383" s="248" t="s">
        <v>3942</v>
      </c>
    </row>
    <row r="6384" spans="1:17" s="38" customFormat="1" x14ac:dyDescent="0.2">
      <c r="A6384" s="248" t="s">
        <v>8940</v>
      </c>
      <c r="B6384" s="248" t="s">
        <v>8941</v>
      </c>
      <c r="C6384" s="248" t="s">
        <v>58</v>
      </c>
      <c r="D6384" s="248" t="s">
        <v>8849</v>
      </c>
      <c r="E6384" s="248" t="s">
        <v>874</v>
      </c>
      <c r="F6384" s="248" t="s">
        <v>371</v>
      </c>
      <c r="G6384" s="614">
        <v>76111500</v>
      </c>
      <c r="H6384" s="248" t="s">
        <v>9381</v>
      </c>
      <c r="I6384" s="248">
        <v>16</v>
      </c>
      <c r="J6384" s="248" t="s">
        <v>3754</v>
      </c>
      <c r="K6384" s="64">
        <v>1300000</v>
      </c>
      <c r="L6384" s="248">
        <v>1</v>
      </c>
      <c r="M6384" s="248" t="s">
        <v>765</v>
      </c>
      <c r="N6384" s="248" t="s">
        <v>9162</v>
      </c>
      <c r="O6384" s="248" t="s">
        <v>2518</v>
      </c>
      <c r="P6384" s="248" t="s">
        <v>2700</v>
      </c>
      <c r="Q6384" s="248" t="s">
        <v>464</v>
      </c>
    </row>
    <row r="6385" spans="1:17" s="38" customFormat="1" x14ac:dyDescent="0.2">
      <c r="A6385" s="248" t="s">
        <v>8861</v>
      </c>
      <c r="B6385" s="248" t="s">
        <v>8862</v>
      </c>
      <c r="C6385" s="248" t="s">
        <v>58</v>
      </c>
      <c r="D6385" s="248" t="s">
        <v>8849</v>
      </c>
      <c r="E6385" s="248" t="s">
        <v>1241</v>
      </c>
      <c r="F6385" s="248" t="s">
        <v>667</v>
      </c>
      <c r="G6385" s="614">
        <v>80101500</v>
      </c>
      <c r="H6385" s="248" t="s">
        <v>9382</v>
      </c>
      <c r="I6385" s="248">
        <v>10</v>
      </c>
      <c r="J6385" s="248" t="s">
        <v>3754</v>
      </c>
      <c r="K6385" s="64">
        <v>3000000</v>
      </c>
      <c r="L6385" s="248">
        <v>1</v>
      </c>
      <c r="M6385" s="248" t="s">
        <v>765</v>
      </c>
      <c r="N6385" s="248" t="s">
        <v>9383</v>
      </c>
      <c r="O6385" s="248" t="s">
        <v>6591</v>
      </c>
      <c r="P6385" s="248" t="s">
        <v>2657</v>
      </c>
      <c r="Q6385" s="248" t="s">
        <v>448</v>
      </c>
    </row>
    <row r="6386" spans="1:17" s="38" customFormat="1" x14ac:dyDescent="0.2">
      <c r="A6386" s="248" t="s">
        <v>9062</v>
      </c>
      <c r="B6386" s="248" t="s">
        <v>3641</v>
      </c>
      <c r="C6386" s="248" t="s">
        <v>58</v>
      </c>
      <c r="D6386" s="248" t="s">
        <v>8849</v>
      </c>
      <c r="E6386" s="248" t="s">
        <v>865</v>
      </c>
      <c r="F6386" s="248" t="s">
        <v>445</v>
      </c>
      <c r="G6386" s="614">
        <v>80131501</v>
      </c>
      <c r="H6386" s="248" t="s">
        <v>9384</v>
      </c>
      <c r="I6386" s="248">
        <v>16</v>
      </c>
      <c r="J6386" s="248" t="s">
        <v>3754</v>
      </c>
      <c r="K6386" s="64">
        <v>8035906</v>
      </c>
      <c r="L6386" s="248">
        <v>1</v>
      </c>
      <c r="M6386" s="248" t="s">
        <v>765</v>
      </c>
      <c r="N6386" s="248" t="s">
        <v>9260</v>
      </c>
      <c r="O6386" s="248" t="s">
        <v>2635</v>
      </c>
      <c r="P6386" s="248" t="s">
        <v>2635</v>
      </c>
      <c r="Q6386" s="248" t="s">
        <v>448</v>
      </c>
    </row>
    <row r="6387" spans="1:17" s="38" customFormat="1" x14ac:dyDescent="0.2">
      <c r="A6387" s="248" t="s">
        <v>8861</v>
      </c>
      <c r="B6387" s="248" t="s">
        <v>8862</v>
      </c>
      <c r="C6387" s="248" t="s">
        <v>58</v>
      </c>
      <c r="D6387" s="248" t="s">
        <v>8849</v>
      </c>
      <c r="E6387" s="248" t="s">
        <v>880</v>
      </c>
      <c r="F6387" s="248" t="s">
        <v>374</v>
      </c>
      <c r="G6387" s="614">
        <v>81101700</v>
      </c>
      <c r="H6387" s="248" t="s">
        <v>9385</v>
      </c>
      <c r="I6387" s="248">
        <v>10</v>
      </c>
      <c r="J6387" s="248" t="s">
        <v>3754</v>
      </c>
      <c r="K6387" s="64">
        <v>15000000</v>
      </c>
      <c r="L6387" s="248">
        <v>1</v>
      </c>
      <c r="M6387" s="248" t="s">
        <v>765</v>
      </c>
      <c r="N6387" s="248" t="s">
        <v>9059</v>
      </c>
      <c r="O6387" s="248" t="s">
        <v>2518</v>
      </c>
      <c r="P6387" s="248" t="s">
        <v>2700</v>
      </c>
      <c r="Q6387" s="248" t="s">
        <v>464</v>
      </c>
    </row>
    <row r="6388" spans="1:17" s="38" customFormat="1" x14ac:dyDescent="0.2">
      <c r="A6388" s="248" t="s">
        <v>8847</v>
      </c>
      <c r="B6388" s="248" t="s">
        <v>8848</v>
      </c>
      <c r="C6388" s="248" t="s">
        <v>58</v>
      </c>
      <c r="D6388" s="248" t="s">
        <v>8849</v>
      </c>
      <c r="E6388" s="248" t="s">
        <v>880</v>
      </c>
      <c r="F6388" s="248" t="s">
        <v>374</v>
      </c>
      <c r="G6388" s="614" t="s">
        <v>9386</v>
      </c>
      <c r="H6388" s="248" t="s">
        <v>9387</v>
      </c>
      <c r="I6388" s="248">
        <v>10</v>
      </c>
      <c r="J6388" s="248" t="s">
        <v>3754</v>
      </c>
      <c r="K6388" s="64">
        <v>10000000</v>
      </c>
      <c r="L6388" s="248">
        <v>1</v>
      </c>
      <c r="M6388" s="248" t="s">
        <v>765</v>
      </c>
      <c r="N6388" s="248" t="s">
        <v>9059</v>
      </c>
      <c r="O6388" s="248" t="s">
        <v>2518</v>
      </c>
      <c r="P6388" s="248" t="s">
        <v>2700</v>
      </c>
      <c r="Q6388" s="248" t="s">
        <v>464</v>
      </c>
    </row>
    <row r="6389" spans="1:17" s="38" customFormat="1" x14ac:dyDescent="0.2">
      <c r="A6389" s="248" t="s">
        <v>8866</v>
      </c>
      <c r="B6389" s="248" t="s">
        <v>8867</v>
      </c>
      <c r="C6389" s="248" t="s">
        <v>58</v>
      </c>
      <c r="D6389" s="248" t="s">
        <v>8849</v>
      </c>
      <c r="E6389" s="248" t="s">
        <v>880</v>
      </c>
      <c r="F6389" s="248" t="s">
        <v>374</v>
      </c>
      <c r="G6389" s="614" t="s">
        <v>9386</v>
      </c>
      <c r="H6389" s="248" t="s">
        <v>9388</v>
      </c>
      <c r="I6389" s="248">
        <v>10</v>
      </c>
      <c r="J6389" s="248" t="s">
        <v>3754</v>
      </c>
      <c r="K6389" s="64">
        <v>19000000</v>
      </c>
      <c r="L6389" s="248">
        <v>1</v>
      </c>
      <c r="M6389" s="248" t="s">
        <v>765</v>
      </c>
      <c r="N6389" s="248" t="s">
        <v>9059</v>
      </c>
      <c r="O6389" s="248" t="s">
        <v>2518</v>
      </c>
      <c r="P6389" s="248" t="s">
        <v>2700</v>
      </c>
      <c r="Q6389" s="248" t="s">
        <v>464</v>
      </c>
    </row>
    <row r="6390" spans="1:17" s="38" customFormat="1" x14ac:dyDescent="0.2">
      <c r="A6390" s="248" t="s">
        <v>8874</v>
      </c>
      <c r="B6390" s="248" t="s">
        <v>8875</v>
      </c>
      <c r="C6390" s="248" t="s">
        <v>58</v>
      </c>
      <c r="D6390" s="248" t="s">
        <v>8849</v>
      </c>
      <c r="E6390" s="248" t="s">
        <v>880</v>
      </c>
      <c r="F6390" s="248" t="s">
        <v>374</v>
      </c>
      <c r="G6390" s="614" t="s">
        <v>9389</v>
      </c>
      <c r="H6390" s="248" t="s">
        <v>9390</v>
      </c>
      <c r="I6390" s="248">
        <v>16</v>
      </c>
      <c r="J6390" s="248" t="s">
        <v>3754</v>
      </c>
      <c r="K6390" s="64">
        <v>20000000</v>
      </c>
      <c r="L6390" s="248">
        <v>1</v>
      </c>
      <c r="M6390" s="248" t="s">
        <v>765</v>
      </c>
      <c r="N6390" s="248" t="s">
        <v>9059</v>
      </c>
      <c r="O6390" s="248" t="s">
        <v>2518</v>
      </c>
      <c r="P6390" s="248" t="s">
        <v>2700</v>
      </c>
      <c r="Q6390" s="248" t="s">
        <v>464</v>
      </c>
    </row>
    <row r="6391" spans="1:17" s="38" customFormat="1" x14ac:dyDescent="0.2">
      <c r="A6391" s="248" t="s">
        <v>8847</v>
      </c>
      <c r="B6391" s="248" t="s">
        <v>8848</v>
      </c>
      <c r="C6391" s="248" t="s">
        <v>50</v>
      </c>
      <c r="D6391" s="248" t="s">
        <v>9015</v>
      </c>
      <c r="E6391" s="248" t="s">
        <v>932</v>
      </c>
      <c r="F6391" s="248" t="s">
        <v>1009</v>
      </c>
      <c r="G6391" s="614" t="s">
        <v>9391</v>
      </c>
      <c r="H6391" s="248" t="s">
        <v>9392</v>
      </c>
      <c r="I6391" s="248">
        <v>10</v>
      </c>
      <c r="J6391" s="248" t="s">
        <v>3754</v>
      </c>
      <c r="K6391" s="64">
        <v>7300000</v>
      </c>
      <c r="L6391" s="248">
        <v>1</v>
      </c>
      <c r="M6391" s="248" t="s">
        <v>765</v>
      </c>
      <c r="N6391" s="248" t="s">
        <v>9393</v>
      </c>
      <c r="O6391" s="248" t="s">
        <v>2635</v>
      </c>
      <c r="P6391" s="248" t="s">
        <v>2635</v>
      </c>
      <c r="Q6391" s="248" t="s">
        <v>3942</v>
      </c>
    </row>
    <row r="6392" spans="1:17" s="38" customFormat="1" x14ac:dyDescent="0.2">
      <c r="A6392" s="248" t="s">
        <v>8847</v>
      </c>
      <c r="B6392" s="248" t="s">
        <v>8848</v>
      </c>
      <c r="C6392" s="248" t="s">
        <v>50</v>
      </c>
      <c r="D6392" s="248" t="s">
        <v>9015</v>
      </c>
      <c r="E6392" s="248" t="s">
        <v>932</v>
      </c>
      <c r="F6392" s="248" t="s">
        <v>1009</v>
      </c>
      <c r="G6392" s="614" t="s">
        <v>9391</v>
      </c>
      <c r="H6392" s="248" t="s">
        <v>9394</v>
      </c>
      <c r="I6392" s="248">
        <v>10</v>
      </c>
      <c r="J6392" s="248" t="s">
        <v>3754</v>
      </c>
      <c r="K6392" s="64">
        <v>16000000</v>
      </c>
      <c r="L6392" s="248">
        <v>1</v>
      </c>
      <c r="M6392" s="248" t="s">
        <v>765</v>
      </c>
      <c r="N6392" s="248" t="s">
        <v>9393</v>
      </c>
      <c r="O6392" s="248" t="s">
        <v>2635</v>
      </c>
      <c r="P6392" s="248" t="s">
        <v>2635</v>
      </c>
      <c r="Q6392" s="248" t="s">
        <v>3942</v>
      </c>
    </row>
    <row r="6393" spans="1:17" s="38" customFormat="1" x14ac:dyDescent="0.2">
      <c r="A6393" s="248" t="s">
        <v>8847</v>
      </c>
      <c r="B6393" s="248" t="s">
        <v>8848</v>
      </c>
      <c r="C6393" s="248" t="s">
        <v>50</v>
      </c>
      <c r="D6393" s="248" t="s">
        <v>9015</v>
      </c>
      <c r="E6393" s="248" t="s">
        <v>932</v>
      </c>
      <c r="F6393" s="248" t="s">
        <v>1009</v>
      </c>
      <c r="G6393" s="614" t="s">
        <v>9391</v>
      </c>
      <c r="H6393" s="248" t="s">
        <v>9395</v>
      </c>
      <c r="I6393" s="248">
        <v>10</v>
      </c>
      <c r="J6393" s="248" t="s">
        <v>3754</v>
      </c>
      <c r="K6393" s="64">
        <v>153700000</v>
      </c>
      <c r="L6393" s="248">
        <v>1</v>
      </c>
      <c r="M6393" s="248" t="s">
        <v>765</v>
      </c>
      <c r="N6393" s="248" t="s">
        <v>9393</v>
      </c>
      <c r="O6393" s="248" t="s">
        <v>2518</v>
      </c>
      <c r="P6393" s="248" t="s">
        <v>2700</v>
      </c>
      <c r="Q6393" s="248" t="s">
        <v>3942</v>
      </c>
    </row>
    <row r="6394" spans="1:17" s="38" customFormat="1" x14ac:dyDescent="0.2">
      <c r="A6394" s="248" t="s">
        <v>8847</v>
      </c>
      <c r="B6394" s="248" t="s">
        <v>8848</v>
      </c>
      <c r="C6394" s="248" t="s">
        <v>50</v>
      </c>
      <c r="D6394" s="248" t="s">
        <v>9015</v>
      </c>
      <c r="E6394" s="248" t="s">
        <v>932</v>
      </c>
      <c r="F6394" s="248" t="s">
        <v>1009</v>
      </c>
      <c r="G6394" s="614" t="s">
        <v>9391</v>
      </c>
      <c r="H6394" s="248" t="s">
        <v>9396</v>
      </c>
      <c r="I6394" s="248">
        <v>10</v>
      </c>
      <c r="J6394" s="248" t="s">
        <v>8885</v>
      </c>
      <c r="K6394" s="64">
        <v>15000000</v>
      </c>
      <c r="L6394" s="248">
        <v>1</v>
      </c>
      <c r="M6394" s="248" t="s">
        <v>765</v>
      </c>
      <c r="N6394" s="248" t="s">
        <v>9393</v>
      </c>
      <c r="O6394" s="248" t="s">
        <v>4850</v>
      </c>
      <c r="P6394" s="248" t="s">
        <v>4850</v>
      </c>
      <c r="Q6394" s="248" t="s">
        <v>3942</v>
      </c>
    </row>
    <row r="6395" spans="1:17" s="38" customFormat="1" x14ac:dyDescent="0.2">
      <c r="A6395" s="248" t="s">
        <v>9007</v>
      </c>
      <c r="B6395" s="248" t="s">
        <v>9008</v>
      </c>
      <c r="C6395" s="248" t="s">
        <v>50</v>
      </c>
      <c r="D6395" s="248" t="s">
        <v>9015</v>
      </c>
      <c r="E6395" s="248" t="s">
        <v>932</v>
      </c>
      <c r="F6395" s="248" t="s">
        <v>1009</v>
      </c>
      <c r="G6395" s="614" t="s">
        <v>9391</v>
      </c>
      <c r="H6395" s="248" t="s">
        <v>9397</v>
      </c>
      <c r="I6395" s="248">
        <v>10</v>
      </c>
      <c r="J6395" s="248" t="s">
        <v>3754</v>
      </c>
      <c r="K6395" s="64">
        <v>1000000</v>
      </c>
      <c r="L6395" s="248">
        <v>1</v>
      </c>
      <c r="M6395" s="248" t="s">
        <v>765</v>
      </c>
      <c r="N6395" s="248" t="s">
        <v>9393</v>
      </c>
      <c r="O6395" s="248" t="s">
        <v>2635</v>
      </c>
      <c r="P6395" s="248" t="s">
        <v>2635</v>
      </c>
      <c r="Q6395" s="248" t="s">
        <v>3942</v>
      </c>
    </row>
    <row r="6396" spans="1:17" s="38" customFormat="1" x14ac:dyDescent="0.2">
      <c r="A6396" s="248" t="s">
        <v>9007</v>
      </c>
      <c r="B6396" s="248" t="s">
        <v>9008</v>
      </c>
      <c r="C6396" s="248" t="s">
        <v>50</v>
      </c>
      <c r="D6396" s="248" t="s">
        <v>9015</v>
      </c>
      <c r="E6396" s="248" t="s">
        <v>932</v>
      </c>
      <c r="F6396" s="248" t="s">
        <v>1009</v>
      </c>
      <c r="G6396" s="614" t="s">
        <v>9391</v>
      </c>
      <c r="H6396" s="248" t="s">
        <v>9398</v>
      </c>
      <c r="I6396" s="248">
        <v>10</v>
      </c>
      <c r="J6396" s="248" t="s">
        <v>3754</v>
      </c>
      <c r="K6396" s="64">
        <v>1000000</v>
      </c>
      <c r="L6396" s="248">
        <v>1</v>
      </c>
      <c r="M6396" s="248" t="s">
        <v>765</v>
      </c>
      <c r="N6396" s="248" t="s">
        <v>9393</v>
      </c>
      <c r="O6396" s="248" t="s">
        <v>2635</v>
      </c>
      <c r="P6396" s="248" t="s">
        <v>2635</v>
      </c>
      <c r="Q6396" s="248" t="s">
        <v>3942</v>
      </c>
    </row>
    <row r="6397" spans="1:17" s="38" customFormat="1" x14ac:dyDescent="0.2">
      <c r="A6397" s="248" t="s">
        <v>9007</v>
      </c>
      <c r="B6397" s="248" t="s">
        <v>9008</v>
      </c>
      <c r="C6397" s="248" t="s">
        <v>50</v>
      </c>
      <c r="D6397" s="248" t="s">
        <v>9015</v>
      </c>
      <c r="E6397" s="248" t="s">
        <v>932</v>
      </c>
      <c r="F6397" s="248" t="s">
        <v>1009</v>
      </c>
      <c r="G6397" s="614" t="s">
        <v>9391</v>
      </c>
      <c r="H6397" s="248" t="s">
        <v>9399</v>
      </c>
      <c r="I6397" s="248">
        <v>10</v>
      </c>
      <c r="J6397" s="248" t="s">
        <v>3754</v>
      </c>
      <c r="K6397" s="64">
        <v>16000000</v>
      </c>
      <c r="L6397" s="248">
        <v>1</v>
      </c>
      <c r="M6397" s="248" t="s">
        <v>765</v>
      </c>
      <c r="N6397" s="248" t="s">
        <v>9393</v>
      </c>
      <c r="O6397" s="248" t="s">
        <v>2518</v>
      </c>
      <c r="P6397" s="248" t="s">
        <v>2700</v>
      </c>
      <c r="Q6397" s="248" t="s">
        <v>3942</v>
      </c>
    </row>
    <row r="6398" spans="1:17" s="38" customFormat="1" x14ac:dyDescent="0.2">
      <c r="A6398" s="248" t="s">
        <v>9007</v>
      </c>
      <c r="B6398" s="248" t="s">
        <v>9008</v>
      </c>
      <c r="C6398" s="248" t="s">
        <v>50</v>
      </c>
      <c r="D6398" s="248" t="s">
        <v>9015</v>
      </c>
      <c r="E6398" s="248" t="s">
        <v>932</v>
      </c>
      <c r="F6398" s="248" t="s">
        <v>1009</v>
      </c>
      <c r="G6398" s="614" t="s">
        <v>9391</v>
      </c>
      <c r="H6398" s="248" t="s">
        <v>9400</v>
      </c>
      <c r="I6398" s="248">
        <v>10</v>
      </c>
      <c r="J6398" s="248" t="s">
        <v>3754</v>
      </c>
      <c r="K6398" s="64">
        <v>3800000</v>
      </c>
      <c r="L6398" s="248">
        <v>1</v>
      </c>
      <c r="M6398" s="248" t="s">
        <v>765</v>
      </c>
      <c r="N6398" s="248" t="s">
        <v>9393</v>
      </c>
      <c r="O6398" s="248" t="s">
        <v>4850</v>
      </c>
      <c r="P6398" s="248" t="s">
        <v>4850</v>
      </c>
      <c r="Q6398" s="248" t="s">
        <v>3942</v>
      </c>
    </row>
    <row r="6399" spans="1:17" s="38" customFormat="1" x14ac:dyDescent="0.2">
      <c r="A6399" s="248" t="s">
        <v>8861</v>
      </c>
      <c r="B6399" s="248" t="s">
        <v>8862</v>
      </c>
      <c r="C6399" s="248" t="s">
        <v>50</v>
      </c>
      <c r="D6399" s="248" t="s">
        <v>9015</v>
      </c>
      <c r="E6399" s="248" t="s">
        <v>932</v>
      </c>
      <c r="F6399" s="248" t="s">
        <v>1009</v>
      </c>
      <c r="G6399" s="614" t="s">
        <v>9391</v>
      </c>
      <c r="H6399" s="248" t="s">
        <v>9401</v>
      </c>
      <c r="I6399" s="248">
        <v>10</v>
      </c>
      <c r="J6399" s="248" t="s">
        <v>3754</v>
      </c>
      <c r="K6399" s="64">
        <v>24000000</v>
      </c>
      <c r="L6399" s="248">
        <v>1</v>
      </c>
      <c r="M6399" s="248" t="s">
        <v>765</v>
      </c>
      <c r="N6399" s="248" t="s">
        <v>9393</v>
      </c>
      <c r="O6399" s="248" t="s">
        <v>2635</v>
      </c>
      <c r="P6399" s="248" t="s">
        <v>2635</v>
      </c>
      <c r="Q6399" s="248" t="s">
        <v>3942</v>
      </c>
    </row>
    <row r="6400" spans="1:17" s="38" customFormat="1" x14ac:dyDescent="0.2">
      <c r="A6400" s="248" t="s">
        <v>8861</v>
      </c>
      <c r="B6400" s="248" t="s">
        <v>8862</v>
      </c>
      <c r="C6400" s="248" t="s">
        <v>50</v>
      </c>
      <c r="D6400" s="248" t="s">
        <v>9015</v>
      </c>
      <c r="E6400" s="248" t="s">
        <v>932</v>
      </c>
      <c r="F6400" s="248" t="s">
        <v>1009</v>
      </c>
      <c r="G6400" s="614" t="s">
        <v>9391</v>
      </c>
      <c r="H6400" s="248" t="s">
        <v>9402</v>
      </c>
      <c r="I6400" s="248">
        <v>10</v>
      </c>
      <c r="J6400" s="248" t="s">
        <v>3754</v>
      </c>
      <c r="K6400" s="64">
        <v>39500000</v>
      </c>
      <c r="L6400" s="248">
        <v>1</v>
      </c>
      <c r="M6400" s="248" t="s">
        <v>765</v>
      </c>
      <c r="N6400" s="248" t="s">
        <v>9393</v>
      </c>
      <c r="O6400" s="248" t="s">
        <v>2635</v>
      </c>
      <c r="P6400" s="248" t="s">
        <v>2635</v>
      </c>
      <c r="Q6400" s="248" t="s">
        <v>3942</v>
      </c>
    </row>
    <row r="6401" spans="1:17" s="38" customFormat="1" x14ac:dyDescent="0.2">
      <c r="A6401" s="248" t="s">
        <v>8861</v>
      </c>
      <c r="B6401" s="248" t="s">
        <v>8862</v>
      </c>
      <c r="C6401" s="248" t="s">
        <v>50</v>
      </c>
      <c r="D6401" s="248" t="s">
        <v>9015</v>
      </c>
      <c r="E6401" s="248" t="s">
        <v>932</v>
      </c>
      <c r="F6401" s="248" t="s">
        <v>1009</v>
      </c>
      <c r="G6401" s="614" t="s">
        <v>9391</v>
      </c>
      <c r="H6401" s="248" t="s">
        <v>9403</v>
      </c>
      <c r="I6401" s="248">
        <v>10</v>
      </c>
      <c r="J6401" s="248" t="s">
        <v>3754</v>
      </c>
      <c r="K6401" s="64">
        <v>240500000</v>
      </c>
      <c r="L6401" s="248">
        <v>1</v>
      </c>
      <c r="M6401" s="248" t="s">
        <v>765</v>
      </c>
      <c r="N6401" s="248" t="s">
        <v>9393</v>
      </c>
      <c r="O6401" s="248" t="s">
        <v>2518</v>
      </c>
      <c r="P6401" s="248" t="s">
        <v>2700</v>
      </c>
      <c r="Q6401" s="248" t="s">
        <v>3942</v>
      </c>
    </row>
    <row r="6402" spans="1:17" s="38" customFormat="1" x14ac:dyDescent="0.2">
      <c r="A6402" s="248" t="s">
        <v>8861</v>
      </c>
      <c r="B6402" s="248" t="s">
        <v>8862</v>
      </c>
      <c r="C6402" s="248" t="s">
        <v>50</v>
      </c>
      <c r="D6402" s="248" t="s">
        <v>9015</v>
      </c>
      <c r="E6402" s="248" t="s">
        <v>932</v>
      </c>
      <c r="F6402" s="248" t="s">
        <v>1009</v>
      </c>
      <c r="G6402" s="614" t="s">
        <v>9391</v>
      </c>
      <c r="H6402" s="248" t="s">
        <v>9404</v>
      </c>
      <c r="I6402" s="248">
        <v>10</v>
      </c>
      <c r="J6402" s="248" t="s">
        <v>3754</v>
      </c>
      <c r="K6402" s="64">
        <v>17600000</v>
      </c>
      <c r="L6402" s="248">
        <v>1</v>
      </c>
      <c r="M6402" s="248" t="s">
        <v>765</v>
      </c>
      <c r="N6402" s="248" t="s">
        <v>9393</v>
      </c>
      <c r="O6402" s="248" t="s">
        <v>4850</v>
      </c>
      <c r="P6402" s="248" t="s">
        <v>4850</v>
      </c>
      <c r="Q6402" s="248" t="s">
        <v>3942</v>
      </c>
    </row>
    <row r="6403" spans="1:17" s="38" customFormat="1" x14ac:dyDescent="0.2">
      <c r="A6403" s="248" t="s">
        <v>8866</v>
      </c>
      <c r="B6403" s="248" t="s">
        <v>8867</v>
      </c>
      <c r="C6403" s="248" t="s">
        <v>50</v>
      </c>
      <c r="D6403" s="248" t="s">
        <v>9015</v>
      </c>
      <c r="E6403" s="248" t="s">
        <v>932</v>
      </c>
      <c r="F6403" s="248" t="s">
        <v>1009</v>
      </c>
      <c r="G6403" s="614" t="s">
        <v>9391</v>
      </c>
      <c r="H6403" s="248" t="s">
        <v>9405</v>
      </c>
      <c r="I6403" s="248">
        <v>10</v>
      </c>
      <c r="J6403" s="248" t="s">
        <v>3754</v>
      </c>
      <c r="K6403" s="64">
        <v>4500000</v>
      </c>
      <c r="L6403" s="248">
        <v>1</v>
      </c>
      <c r="M6403" s="248" t="s">
        <v>765</v>
      </c>
      <c r="N6403" s="248" t="s">
        <v>9393</v>
      </c>
      <c r="O6403" s="248" t="s">
        <v>2635</v>
      </c>
      <c r="P6403" s="248" t="s">
        <v>2635</v>
      </c>
      <c r="Q6403" s="248" t="s">
        <v>464</v>
      </c>
    </row>
    <row r="6404" spans="1:17" s="38" customFormat="1" x14ac:dyDescent="0.2">
      <c r="A6404" s="248" t="s">
        <v>8866</v>
      </c>
      <c r="B6404" s="248" t="s">
        <v>8867</v>
      </c>
      <c r="C6404" s="248" t="s">
        <v>50</v>
      </c>
      <c r="D6404" s="248" t="s">
        <v>9015</v>
      </c>
      <c r="E6404" s="248" t="s">
        <v>932</v>
      </c>
      <c r="F6404" s="248" t="s">
        <v>1009</v>
      </c>
      <c r="G6404" s="614" t="s">
        <v>9391</v>
      </c>
      <c r="H6404" s="248" t="s">
        <v>9406</v>
      </c>
      <c r="I6404" s="248">
        <v>10</v>
      </c>
      <c r="J6404" s="248" t="s">
        <v>3754</v>
      </c>
      <c r="K6404" s="64">
        <v>9500000</v>
      </c>
      <c r="L6404" s="248">
        <v>1</v>
      </c>
      <c r="M6404" s="248" t="s">
        <v>765</v>
      </c>
      <c r="N6404" s="248" t="s">
        <v>9393</v>
      </c>
      <c r="O6404" s="248" t="s">
        <v>2635</v>
      </c>
      <c r="P6404" s="248" t="s">
        <v>2635</v>
      </c>
      <c r="Q6404" s="248" t="s">
        <v>464</v>
      </c>
    </row>
    <row r="6405" spans="1:17" s="38" customFormat="1" x14ac:dyDescent="0.2">
      <c r="A6405" s="248" t="s">
        <v>8866</v>
      </c>
      <c r="B6405" s="248" t="s">
        <v>8867</v>
      </c>
      <c r="C6405" s="248" t="s">
        <v>50</v>
      </c>
      <c r="D6405" s="248" t="s">
        <v>9015</v>
      </c>
      <c r="E6405" s="248" t="s">
        <v>932</v>
      </c>
      <c r="F6405" s="248" t="s">
        <v>1009</v>
      </c>
      <c r="G6405" s="614" t="s">
        <v>9391</v>
      </c>
      <c r="H6405" s="248" t="s">
        <v>9407</v>
      </c>
      <c r="I6405" s="248">
        <v>10</v>
      </c>
      <c r="J6405" s="248" t="s">
        <v>3754</v>
      </c>
      <c r="K6405" s="64">
        <v>45800000</v>
      </c>
      <c r="L6405" s="248">
        <v>1</v>
      </c>
      <c r="M6405" s="248" t="s">
        <v>765</v>
      </c>
      <c r="N6405" s="248" t="s">
        <v>9393</v>
      </c>
      <c r="O6405" s="248" t="s">
        <v>2518</v>
      </c>
      <c r="P6405" s="248" t="s">
        <v>2700</v>
      </c>
      <c r="Q6405" s="248" t="s">
        <v>3942</v>
      </c>
    </row>
    <row r="6406" spans="1:17" s="38" customFormat="1" x14ac:dyDescent="0.2">
      <c r="A6406" s="248" t="s">
        <v>8866</v>
      </c>
      <c r="B6406" s="248" t="s">
        <v>8867</v>
      </c>
      <c r="C6406" s="248" t="s">
        <v>50</v>
      </c>
      <c r="D6406" s="248" t="s">
        <v>9015</v>
      </c>
      <c r="E6406" s="248" t="s">
        <v>932</v>
      </c>
      <c r="F6406" s="248" t="s">
        <v>1009</v>
      </c>
      <c r="G6406" s="614" t="s">
        <v>9391</v>
      </c>
      <c r="H6406" s="248" t="s">
        <v>9408</v>
      </c>
      <c r="I6406" s="248">
        <v>10</v>
      </c>
      <c r="J6406" s="248" t="s">
        <v>3754</v>
      </c>
      <c r="K6406" s="64">
        <v>5200000</v>
      </c>
      <c r="L6406" s="248">
        <v>1</v>
      </c>
      <c r="M6406" s="248" t="s">
        <v>765</v>
      </c>
      <c r="N6406" s="248" t="s">
        <v>9393</v>
      </c>
      <c r="O6406" s="248" t="s">
        <v>4850</v>
      </c>
      <c r="P6406" s="248" t="s">
        <v>4850</v>
      </c>
      <c r="Q6406" s="248" t="s">
        <v>3942</v>
      </c>
    </row>
    <row r="6407" spans="1:17" s="38" customFormat="1" x14ac:dyDescent="0.2">
      <c r="A6407" s="248" t="s">
        <v>8874</v>
      </c>
      <c r="B6407" s="248" t="s">
        <v>8875</v>
      </c>
      <c r="C6407" s="248" t="s">
        <v>342</v>
      </c>
      <c r="D6407" s="248" t="s">
        <v>9283</v>
      </c>
      <c r="E6407" s="248" t="s">
        <v>936</v>
      </c>
      <c r="F6407" s="248" t="s">
        <v>397</v>
      </c>
      <c r="G6407" s="614">
        <v>83101500</v>
      </c>
      <c r="H6407" s="248" t="s">
        <v>9409</v>
      </c>
      <c r="I6407" s="248">
        <v>10</v>
      </c>
      <c r="J6407" s="248" t="s">
        <v>3754</v>
      </c>
      <c r="K6407" s="64">
        <v>15000000</v>
      </c>
      <c r="L6407" s="248">
        <v>1</v>
      </c>
      <c r="M6407" s="248" t="s">
        <v>765</v>
      </c>
      <c r="N6407" s="248" t="s">
        <v>9285</v>
      </c>
      <c r="O6407" s="248" t="s">
        <v>6591</v>
      </c>
      <c r="P6407" s="248" t="s">
        <v>2657</v>
      </c>
      <c r="Q6407" s="248" t="s">
        <v>448</v>
      </c>
    </row>
    <row r="6408" spans="1:17" s="38" customFormat="1" x14ac:dyDescent="0.2">
      <c r="A6408" s="248" t="s">
        <v>9062</v>
      </c>
      <c r="B6408" s="248" t="s">
        <v>3641</v>
      </c>
      <c r="C6408" s="248" t="s">
        <v>342</v>
      </c>
      <c r="D6408" s="248" t="s">
        <v>9283</v>
      </c>
      <c r="E6408" s="248" t="s">
        <v>936</v>
      </c>
      <c r="F6408" s="248" t="s">
        <v>397</v>
      </c>
      <c r="G6408" s="614">
        <v>83101500</v>
      </c>
      <c r="H6408" s="248" t="s">
        <v>9410</v>
      </c>
      <c r="I6408" s="248">
        <v>10</v>
      </c>
      <c r="J6408" s="248" t="s">
        <v>3754</v>
      </c>
      <c r="K6408" s="64">
        <v>2650000</v>
      </c>
      <c r="L6408" s="248">
        <v>1</v>
      </c>
      <c r="M6408" s="248" t="s">
        <v>765</v>
      </c>
      <c r="N6408" s="248" t="s">
        <v>9285</v>
      </c>
      <c r="O6408" s="248" t="s">
        <v>6591</v>
      </c>
      <c r="P6408" s="248" t="s">
        <v>2657</v>
      </c>
      <c r="Q6408" s="248" t="s">
        <v>448</v>
      </c>
    </row>
    <row r="6409" spans="1:17" s="38" customFormat="1" x14ac:dyDescent="0.2">
      <c r="A6409" s="248" t="s">
        <v>8861</v>
      </c>
      <c r="B6409" s="248" t="s">
        <v>8862</v>
      </c>
      <c r="C6409" s="248" t="s">
        <v>342</v>
      </c>
      <c r="D6409" s="248" t="s">
        <v>9283</v>
      </c>
      <c r="E6409" s="248" t="s">
        <v>936</v>
      </c>
      <c r="F6409" s="248" t="s">
        <v>397</v>
      </c>
      <c r="G6409" s="614" t="s">
        <v>9411</v>
      </c>
      <c r="H6409" s="248" t="s">
        <v>9412</v>
      </c>
      <c r="I6409" s="248">
        <v>10</v>
      </c>
      <c r="J6409" s="248" t="s">
        <v>3754</v>
      </c>
      <c r="K6409" s="64">
        <v>1100000000</v>
      </c>
      <c r="L6409" s="248">
        <v>1</v>
      </c>
      <c r="M6409" s="248" t="s">
        <v>765</v>
      </c>
      <c r="N6409" s="248" t="s">
        <v>9285</v>
      </c>
      <c r="O6409" s="248" t="s">
        <v>6591</v>
      </c>
      <c r="P6409" s="248" t="s">
        <v>2657</v>
      </c>
      <c r="Q6409" s="248" t="s">
        <v>448</v>
      </c>
    </row>
    <row r="6410" spans="1:17" s="38" customFormat="1" x14ac:dyDescent="0.2">
      <c r="A6410" s="248" t="s">
        <v>8874</v>
      </c>
      <c r="B6410" s="248" t="s">
        <v>8875</v>
      </c>
      <c r="C6410" s="248" t="s">
        <v>342</v>
      </c>
      <c r="D6410" s="248" t="s">
        <v>9283</v>
      </c>
      <c r="E6410" s="248" t="s">
        <v>858</v>
      </c>
      <c r="F6410" s="248" t="s">
        <v>363</v>
      </c>
      <c r="G6410" s="614">
        <v>83101800</v>
      </c>
      <c r="H6410" s="248" t="s">
        <v>9413</v>
      </c>
      <c r="I6410" s="248">
        <v>10</v>
      </c>
      <c r="J6410" s="248" t="s">
        <v>3754</v>
      </c>
      <c r="K6410" s="64">
        <v>64000000</v>
      </c>
      <c r="L6410" s="248">
        <v>1</v>
      </c>
      <c r="M6410" s="248" t="s">
        <v>765</v>
      </c>
      <c r="N6410" s="248" t="s">
        <v>2855</v>
      </c>
      <c r="O6410" s="248" t="s">
        <v>6591</v>
      </c>
      <c r="P6410" s="248" t="s">
        <v>2657</v>
      </c>
      <c r="Q6410" s="248" t="s">
        <v>448</v>
      </c>
    </row>
    <row r="6411" spans="1:17" s="38" customFormat="1" x14ac:dyDescent="0.2">
      <c r="A6411" s="248" t="s">
        <v>8861</v>
      </c>
      <c r="B6411" s="248" t="s">
        <v>8862</v>
      </c>
      <c r="C6411" s="248" t="s">
        <v>342</v>
      </c>
      <c r="D6411" s="248" t="s">
        <v>9283</v>
      </c>
      <c r="E6411" s="248" t="s">
        <v>858</v>
      </c>
      <c r="F6411" s="248" t="s">
        <v>363</v>
      </c>
      <c r="G6411" s="614" t="s">
        <v>9414</v>
      </c>
      <c r="H6411" s="248" t="s">
        <v>9415</v>
      </c>
      <c r="I6411" s="248">
        <v>10</v>
      </c>
      <c r="J6411" s="248" t="s">
        <v>3754</v>
      </c>
      <c r="K6411" s="64">
        <v>3530000000</v>
      </c>
      <c r="L6411" s="248">
        <v>1</v>
      </c>
      <c r="M6411" s="248" t="s">
        <v>765</v>
      </c>
      <c r="N6411" s="248" t="s">
        <v>2855</v>
      </c>
      <c r="O6411" s="248" t="s">
        <v>6591</v>
      </c>
      <c r="P6411" s="248" t="s">
        <v>2657</v>
      </c>
      <c r="Q6411" s="248" t="s">
        <v>448</v>
      </c>
    </row>
    <row r="6412" spans="1:17" s="38" customFormat="1" x14ac:dyDescent="0.2">
      <c r="A6412" s="248" t="s">
        <v>8861</v>
      </c>
      <c r="B6412" s="248" t="s">
        <v>8862</v>
      </c>
      <c r="C6412" s="248" t="s">
        <v>58</v>
      </c>
      <c r="D6412" s="248" t="s">
        <v>8849</v>
      </c>
      <c r="E6412" s="248" t="s">
        <v>1309</v>
      </c>
      <c r="F6412" s="248" t="s">
        <v>1310</v>
      </c>
      <c r="G6412" s="614">
        <v>83112400</v>
      </c>
      <c r="H6412" s="248" t="s">
        <v>9416</v>
      </c>
      <c r="I6412" s="248">
        <v>10</v>
      </c>
      <c r="J6412" s="248" t="s">
        <v>3754</v>
      </c>
      <c r="K6412" s="64">
        <v>90000000</v>
      </c>
      <c r="L6412" s="248">
        <v>1</v>
      </c>
      <c r="M6412" s="248" t="s">
        <v>765</v>
      </c>
      <c r="N6412" s="248" t="s">
        <v>9285</v>
      </c>
      <c r="O6412" s="248" t="s">
        <v>6591</v>
      </c>
      <c r="P6412" s="248" t="s">
        <v>2657</v>
      </c>
      <c r="Q6412" s="248" t="s">
        <v>448</v>
      </c>
    </row>
    <row r="6413" spans="1:17" s="38" customFormat="1" x14ac:dyDescent="0.2">
      <c r="A6413" s="248" t="s">
        <v>8861</v>
      </c>
      <c r="B6413" s="248" t="s">
        <v>8862</v>
      </c>
      <c r="C6413" s="248" t="s">
        <v>234</v>
      </c>
      <c r="D6413" s="248" t="s">
        <v>8881</v>
      </c>
      <c r="E6413" s="248" t="s">
        <v>862</v>
      </c>
      <c r="F6413" s="248" t="s">
        <v>368</v>
      </c>
      <c r="G6413" s="614">
        <v>84131600</v>
      </c>
      <c r="H6413" s="248" t="s">
        <v>9417</v>
      </c>
      <c r="I6413" s="248">
        <v>10</v>
      </c>
      <c r="J6413" s="248" t="s">
        <v>3754</v>
      </c>
      <c r="K6413" s="64">
        <v>350000000</v>
      </c>
      <c r="L6413" s="248">
        <v>1</v>
      </c>
      <c r="M6413" s="248" t="s">
        <v>805</v>
      </c>
      <c r="N6413" s="248" t="s">
        <v>9297</v>
      </c>
      <c r="O6413" s="248" t="s">
        <v>2635</v>
      </c>
      <c r="P6413" s="248" t="s">
        <v>2635</v>
      </c>
      <c r="Q6413" s="248" t="s">
        <v>3942</v>
      </c>
    </row>
    <row r="6414" spans="1:17" s="38" customFormat="1" x14ac:dyDescent="0.2">
      <c r="A6414" s="248" t="s">
        <v>8861</v>
      </c>
      <c r="B6414" s="248" t="s">
        <v>8862</v>
      </c>
      <c r="C6414" s="248" t="s">
        <v>234</v>
      </c>
      <c r="D6414" s="248" t="s">
        <v>8881</v>
      </c>
      <c r="E6414" s="248" t="s">
        <v>862</v>
      </c>
      <c r="F6414" s="248" t="s">
        <v>368</v>
      </c>
      <c r="G6414" s="614">
        <v>84131600</v>
      </c>
      <c r="H6414" s="248" t="s">
        <v>9418</v>
      </c>
      <c r="I6414" s="248">
        <v>10</v>
      </c>
      <c r="J6414" s="248" t="s">
        <v>3754</v>
      </c>
      <c r="K6414" s="64">
        <v>625000000</v>
      </c>
      <c r="L6414" s="248">
        <v>1</v>
      </c>
      <c r="M6414" s="248" t="s">
        <v>805</v>
      </c>
      <c r="N6414" s="248" t="s">
        <v>9297</v>
      </c>
      <c r="O6414" s="248" t="s">
        <v>2518</v>
      </c>
      <c r="P6414" s="248" t="s">
        <v>2700</v>
      </c>
      <c r="Q6414" s="248" t="s">
        <v>3942</v>
      </c>
    </row>
    <row r="6415" spans="1:17" s="38" customFormat="1" x14ac:dyDescent="0.2">
      <c r="A6415" s="248" t="s">
        <v>8861</v>
      </c>
      <c r="B6415" s="248" t="s">
        <v>8862</v>
      </c>
      <c r="C6415" s="248" t="s">
        <v>234</v>
      </c>
      <c r="D6415" s="248" t="s">
        <v>8881</v>
      </c>
      <c r="E6415" s="248" t="s">
        <v>862</v>
      </c>
      <c r="F6415" s="248" t="s">
        <v>368</v>
      </c>
      <c r="G6415" s="614">
        <v>84131600</v>
      </c>
      <c r="H6415" s="248" t="s">
        <v>9418</v>
      </c>
      <c r="I6415" s="248">
        <v>16</v>
      </c>
      <c r="J6415" s="248" t="s">
        <v>3754</v>
      </c>
      <c r="K6415" s="64">
        <v>255000000</v>
      </c>
      <c r="L6415" s="248">
        <v>1</v>
      </c>
      <c r="M6415" s="248" t="s">
        <v>805</v>
      </c>
      <c r="N6415" s="248" t="s">
        <v>9297</v>
      </c>
      <c r="O6415" s="248" t="s">
        <v>2518</v>
      </c>
      <c r="P6415" s="248" t="s">
        <v>2700</v>
      </c>
      <c r="Q6415" s="248" t="s">
        <v>3942</v>
      </c>
    </row>
    <row r="6416" spans="1:17" s="38" customFormat="1" x14ac:dyDescent="0.2">
      <c r="A6416" s="248" t="s">
        <v>8861</v>
      </c>
      <c r="B6416" s="248" t="s">
        <v>8862</v>
      </c>
      <c r="C6416" s="248" t="s">
        <v>234</v>
      </c>
      <c r="D6416" s="248" t="s">
        <v>8881</v>
      </c>
      <c r="E6416" s="248" t="s">
        <v>862</v>
      </c>
      <c r="F6416" s="248" t="s">
        <v>368</v>
      </c>
      <c r="G6416" s="614">
        <v>84131600</v>
      </c>
      <c r="H6416" s="248" t="s">
        <v>9419</v>
      </c>
      <c r="I6416" s="248">
        <v>16</v>
      </c>
      <c r="J6416" s="248" t="s">
        <v>8885</v>
      </c>
      <c r="K6416" s="64">
        <v>691220000</v>
      </c>
      <c r="L6416" s="248">
        <v>1</v>
      </c>
      <c r="M6416" s="248" t="s">
        <v>805</v>
      </c>
      <c r="N6416" s="248" t="s">
        <v>9297</v>
      </c>
      <c r="O6416" s="248" t="s">
        <v>4850</v>
      </c>
      <c r="P6416" s="248" t="s">
        <v>4850</v>
      </c>
      <c r="Q6416" s="248" t="s">
        <v>3942</v>
      </c>
    </row>
    <row r="6417" spans="1:19" s="38" customFormat="1" x14ac:dyDescent="0.2">
      <c r="A6417" s="248" t="s">
        <v>8951</v>
      </c>
      <c r="B6417" s="248" t="s">
        <v>8952</v>
      </c>
      <c r="C6417" s="248" t="s">
        <v>58</v>
      </c>
      <c r="D6417" s="248" t="s">
        <v>8849</v>
      </c>
      <c r="E6417" s="248" t="s">
        <v>942</v>
      </c>
      <c r="F6417" s="248" t="s">
        <v>1045</v>
      </c>
      <c r="G6417" s="614">
        <v>90101600</v>
      </c>
      <c r="H6417" s="248" t="s">
        <v>9420</v>
      </c>
      <c r="I6417" s="248">
        <v>16</v>
      </c>
      <c r="J6417" s="248" t="s">
        <v>3754</v>
      </c>
      <c r="K6417" s="64">
        <v>8000000</v>
      </c>
      <c r="L6417" s="248">
        <v>1</v>
      </c>
      <c r="M6417" s="248" t="s">
        <v>765</v>
      </c>
      <c r="N6417" s="248" t="s">
        <v>9302</v>
      </c>
      <c r="O6417" s="248" t="s">
        <v>2518</v>
      </c>
      <c r="P6417" s="248" t="s">
        <v>2700</v>
      </c>
      <c r="Q6417" s="248" t="s">
        <v>3942</v>
      </c>
    </row>
    <row r="6418" spans="1:19" s="38" customFormat="1" x14ac:dyDescent="0.2">
      <c r="A6418" s="248" t="s">
        <v>8940</v>
      </c>
      <c r="B6418" s="248" t="s">
        <v>8941</v>
      </c>
      <c r="C6418" s="248" t="s">
        <v>58</v>
      </c>
      <c r="D6418" s="248" t="s">
        <v>8849</v>
      </c>
      <c r="E6418" s="248" t="s">
        <v>942</v>
      </c>
      <c r="F6418" s="248" t="s">
        <v>1045</v>
      </c>
      <c r="G6418" s="614">
        <v>90101600</v>
      </c>
      <c r="H6418" s="248" t="s">
        <v>9421</v>
      </c>
      <c r="I6418" s="248">
        <v>16</v>
      </c>
      <c r="J6418" s="248" t="s">
        <v>3754</v>
      </c>
      <c r="K6418" s="64">
        <v>15000000</v>
      </c>
      <c r="L6418" s="248">
        <v>1</v>
      </c>
      <c r="M6418" s="248" t="s">
        <v>765</v>
      </c>
      <c r="N6418" s="248" t="s">
        <v>9302</v>
      </c>
      <c r="O6418" s="248" t="s">
        <v>2518</v>
      </c>
      <c r="P6418" s="248" t="s">
        <v>2700</v>
      </c>
      <c r="Q6418" s="248" t="s">
        <v>3942</v>
      </c>
    </row>
    <row r="6419" spans="1:19" s="38" customFormat="1" x14ac:dyDescent="0.2">
      <c r="A6419" s="248" t="s">
        <v>9241</v>
      </c>
      <c r="B6419" s="248" t="s">
        <v>9242</v>
      </c>
      <c r="C6419" s="248" t="s">
        <v>58</v>
      </c>
      <c r="D6419" s="248" t="s">
        <v>8849</v>
      </c>
      <c r="E6419" s="248" t="s">
        <v>942</v>
      </c>
      <c r="F6419" s="248" t="s">
        <v>1045</v>
      </c>
      <c r="G6419" s="614">
        <v>90101600</v>
      </c>
      <c r="H6419" s="248" t="s">
        <v>9422</v>
      </c>
      <c r="I6419" s="248">
        <v>16</v>
      </c>
      <c r="J6419" s="248" t="s">
        <v>3754</v>
      </c>
      <c r="K6419" s="64">
        <v>31360000</v>
      </c>
      <c r="L6419" s="248">
        <v>1</v>
      </c>
      <c r="M6419" s="248" t="s">
        <v>765</v>
      </c>
      <c r="N6419" s="248" t="s">
        <v>9302</v>
      </c>
      <c r="O6419" s="248" t="s">
        <v>2518</v>
      </c>
      <c r="P6419" s="248" t="s">
        <v>2700</v>
      </c>
      <c r="Q6419" s="248" t="s">
        <v>3942</v>
      </c>
    </row>
    <row r="6420" spans="1:19" s="38" customFormat="1" x14ac:dyDescent="0.2">
      <c r="A6420" s="248" t="s">
        <v>9423</v>
      </c>
      <c r="B6420" s="248" t="s">
        <v>9424</v>
      </c>
      <c r="C6420" s="248"/>
      <c r="D6420" s="248"/>
      <c r="E6420" s="248" t="s">
        <v>942</v>
      </c>
      <c r="F6420" s="248" t="s">
        <v>1045</v>
      </c>
      <c r="G6420" s="614" t="s">
        <v>9425</v>
      </c>
      <c r="H6420" s="248" t="s">
        <v>9426</v>
      </c>
      <c r="I6420" s="248">
        <v>16</v>
      </c>
      <c r="J6420" s="248" t="s">
        <v>3754</v>
      </c>
      <c r="K6420" s="64">
        <v>500000000</v>
      </c>
      <c r="L6420" s="248">
        <v>1</v>
      </c>
      <c r="M6420" s="248" t="s">
        <v>765</v>
      </c>
      <c r="N6420" s="248" t="s">
        <v>1045</v>
      </c>
      <c r="O6420" s="248" t="s">
        <v>2518</v>
      </c>
      <c r="P6420" s="248" t="s">
        <v>2700</v>
      </c>
      <c r="Q6420" s="248" t="s">
        <v>3942</v>
      </c>
    </row>
    <row r="6421" spans="1:19" s="38" customFormat="1" x14ac:dyDescent="0.2">
      <c r="A6421" s="248" t="s">
        <v>9062</v>
      </c>
      <c r="B6421" s="248" t="s">
        <v>3641</v>
      </c>
      <c r="C6421" s="248" t="s">
        <v>58</v>
      </c>
      <c r="D6421" s="248" t="s">
        <v>8849</v>
      </c>
      <c r="E6421" s="248" t="s">
        <v>848</v>
      </c>
      <c r="F6421" s="248" t="s">
        <v>639</v>
      </c>
      <c r="G6421" s="614">
        <v>90101802</v>
      </c>
      <c r="H6421" s="248" t="s">
        <v>9427</v>
      </c>
      <c r="I6421" s="248">
        <v>16</v>
      </c>
      <c r="J6421" s="248" t="s">
        <v>3754</v>
      </c>
      <c r="K6421" s="64">
        <v>36000000</v>
      </c>
      <c r="L6421" s="248">
        <v>1</v>
      </c>
      <c r="M6421" s="248" t="s">
        <v>765</v>
      </c>
      <c r="N6421" s="248" t="s">
        <v>9428</v>
      </c>
      <c r="O6421" s="248" t="s">
        <v>2635</v>
      </c>
      <c r="P6421" s="248" t="s">
        <v>2635</v>
      </c>
      <c r="Q6421" s="248" t="s">
        <v>464</v>
      </c>
    </row>
    <row r="6422" spans="1:19" s="38" customFormat="1" x14ac:dyDescent="0.2">
      <c r="A6422" s="248" t="s">
        <v>8861</v>
      </c>
      <c r="B6422" s="248" t="s">
        <v>8862</v>
      </c>
      <c r="C6422" s="248" t="s">
        <v>356</v>
      </c>
      <c r="D6422" s="248" t="s">
        <v>8507</v>
      </c>
      <c r="E6422" s="248" t="s">
        <v>947</v>
      </c>
      <c r="F6422" s="248" t="s">
        <v>406</v>
      </c>
      <c r="G6422" s="614">
        <v>90111500</v>
      </c>
      <c r="H6422" s="248" t="s">
        <v>9429</v>
      </c>
      <c r="I6422" s="248">
        <v>10</v>
      </c>
      <c r="J6422" s="248" t="s">
        <v>3754</v>
      </c>
      <c r="K6422" s="64">
        <v>40000000</v>
      </c>
      <c r="L6422" s="248">
        <v>1</v>
      </c>
      <c r="M6422" s="248" t="s">
        <v>9312</v>
      </c>
      <c r="N6422" s="248" t="s">
        <v>5822</v>
      </c>
      <c r="O6422" s="248" t="s">
        <v>6591</v>
      </c>
      <c r="P6422" s="248" t="s">
        <v>2657</v>
      </c>
      <c r="Q6422" s="248" t="s">
        <v>448</v>
      </c>
    </row>
    <row r="6423" spans="1:19" s="38" customFormat="1" x14ac:dyDescent="0.2">
      <c r="A6423" s="248" t="s">
        <v>9241</v>
      </c>
      <c r="B6423" s="248" t="s">
        <v>9242</v>
      </c>
      <c r="C6423" s="248" t="s">
        <v>356</v>
      </c>
      <c r="D6423" s="248" t="s">
        <v>8507</v>
      </c>
      <c r="E6423" s="248" t="s">
        <v>947</v>
      </c>
      <c r="F6423" s="248" t="s">
        <v>406</v>
      </c>
      <c r="G6423" s="614">
        <v>90111500</v>
      </c>
      <c r="H6423" s="248" t="s">
        <v>9430</v>
      </c>
      <c r="I6423" s="248">
        <v>10</v>
      </c>
      <c r="J6423" s="248" t="s">
        <v>3754</v>
      </c>
      <c r="K6423" s="64">
        <v>19000000</v>
      </c>
      <c r="L6423" s="248">
        <v>1</v>
      </c>
      <c r="M6423" s="248" t="s">
        <v>9312</v>
      </c>
      <c r="N6423" s="248" t="s">
        <v>5822</v>
      </c>
      <c r="O6423" s="248" t="s">
        <v>6591</v>
      </c>
      <c r="P6423" s="248" t="s">
        <v>2657</v>
      </c>
      <c r="Q6423" s="248" t="s">
        <v>448</v>
      </c>
    </row>
    <row r="6424" spans="1:19" s="38" customFormat="1" x14ac:dyDescent="0.2">
      <c r="A6424" s="248" t="s">
        <v>8861</v>
      </c>
      <c r="B6424" s="248" t="s">
        <v>8862</v>
      </c>
      <c r="C6424" s="248" t="s">
        <v>342</v>
      </c>
      <c r="D6424" s="248" t="s">
        <v>9283</v>
      </c>
      <c r="E6424" s="248" t="s">
        <v>952</v>
      </c>
      <c r="F6424" s="248" t="s">
        <v>409</v>
      </c>
      <c r="G6424" s="614">
        <v>93161600</v>
      </c>
      <c r="H6424" s="248" t="s">
        <v>9431</v>
      </c>
      <c r="I6424" s="248">
        <v>10</v>
      </c>
      <c r="J6424" s="248" t="s">
        <v>3754</v>
      </c>
      <c r="K6424" s="64">
        <v>1000000000</v>
      </c>
      <c r="L6424" s="248">
        <v>1</v>
      </c>
      <c r="M6424" s="248" t="s">
        <v>5918</v>
      </c>
      <c r="N6424" s="248" t="s">
        <v>9316</v>
      </c>
      <c r="O6424" s="248" t="s">
        <v>6591</v>
      </c>
      <c r="P6424" s="248" t="s">
        <v>2657</v>
      </c>
      <c r="Q6424" s="248" t="s">
        <v>448</v>
      </c>
    </row>
    <row r="6425" spans="1:19" ht="25.5" x14ac:dyDescent="0.2">
      <c r="A6425" s="152" t="s">
        <v>9432</v>
      </c>
      <c r="B6425" s="411" t="s">
        <v>9433</v>
      </c>
      <c r="C6425" s="186" t="s">
        <v>9434</v>
      </c>
      <c r="D6425" s="186" t="s">
        <v>9435</v>
      </c>
      <c r="E6425" s="615" t="s">
        <v>486</v>
      </c>
      <c r="F6425" s="186" t="s">
        <v>487</v>
      </c>
      <c r="G6425" s="616">
        <v>56101500</v>
      </c>
      <c r="H6425" s="229" t="s">
        <v>12878</v>
      </c>
      <c r="I6425" s="208">
        <v>16</v>
      </c>
      <c r="J6425" s="208" t="s">
        <v>33</v>
      </c>
      <c r="K6425" s="617">
        <v>11352500</v>
      </c>
      <c r="L6425" s="618"/>
      <c r="M6425" s="153"/>
      <c r="N6425" s="156"/>
      <c r="O6425" s="158" t="s">
        <v>68</v>
      </c>
      <c r="P6425" s="619" t="s">
        <v>2518</v>
      </c>
      <c r="Q6425" s="186" t="s">
        <v>9436</v>
      </c>
      <c r="S6425" s="58"/>
    </row>
    <row r="6426" spans="1:19" ht="25.5" x14ac:dyDescent="0.2">
      <c r="A6426" s="152" t="s">
        <v>9432</v>
      </c>
      <c r="B6426" s="411" t="s">
        <v>9433</v>
      </c>
      <c r="C6426" s="186" t="s">
        <v>9434</v>
      </c>
      <c r="D6426" s="186" t="s">
        <v>9435</v>
      </c>
      <c r="E6426" s="615" t="s">
        <v>486</v>
      </c>
      <c r="F6426" s="186" t="s">
        <v>487</v>
      </c>
      <c r="G6426" s="616">
        <v>56101500</v>
      </c>
      <c r="H6426" s="229" t="s">
        <v>12879</v>
      </c>
      <c r="I6426" s="208">
        <v>16</v>
      </c>
      <c r="J6426" s="208" t="s">
        <v>33</v>
      </c>
      <c r="K6426" s="617">
        <v>3987500</v>
      </c>
      <c r="L6426" s="618"/>
      <c r="M6426" s="153"/>
      <c r="N6426" s="156"/>
      <c r="O6426" s="158" t="s">
        <v>68</v>
      </c>
      <c r="P6426" s="619" t="s">
        <v>2518</v>
      </c>
      <c r="Q6426" s="186" t="s">
        <v>9436</v>
      </c>
      <c r="S6426" s="58"/>
    </row>
    <row r="6427" spans="1:19" ht="38.25" x14ac:dyDescent="0.2">
      <c r="A6427" s="152" t="s">
        <v>9432</v>
      </c>
      <c r="B6427" s="411" t="s">
        <v>9432</v>
      </c>
      <c r="C6427" s="186" t="s">
        <v>58</v>
      </c>
      <c r="D6427" s="186" t="s">
        <v>2956</v>
      </c>
      <c r="E6427" s="620" t="s">
        <v>9437</v>
      </c>
      <c r="F6427" s="186" t="s">
        <v>83</v>
      </c>
      <c r="G6427" s="224">
        <v>40101701</v>
      </c>
      <c r="H6427" s="621" t="s">
        <v>12880</v>
      </c>
      <c r="I6427" s="208">
        <v>10</v>
      </c>
      <c r="J6427" s="208" t="s">
        <v>33</v>
      </c>
      <c r="K6427" s="622">
        <v>90000000</v>
      </c>
      <c r="L6427" s="618"/>
      <c r="M6427" s="153"/>
      <c r="N6427" s="156"/>
      <c r="O6427" s="158" t="s">
        <v>67</v>
      </c>
      <c r="P6427" s="408" t="s">
        <v>2529</v>
      </c>
      <c r="Q6427" s="186" t="s">
        <v>9436</v>
      </c>
      <c r="S6427" s="58"/>
    </row>
    <row r="6428" spans="1:19" ht="51" x14ac:dyDescent="0.2">
      <c r="A6428" s="152" t="s">
        <v>9432</v>
      </c>
      <c r="B6428" s="411" t="s">
        <v>9432</v>
      </c>
      <c r="C6428" s="186" t="s">
        <v>58</v>
      </c>
      <c r="D6428" s="186" t="s">
        <v>2956</v>
      </c>
      <c r="E6428" s="620" t="s">
        <v>9437</v>
      </c>
      <c r="F6428" s="186" t="s">
        <v>83</v>
      </c>
      <c r="G6428" s="224">
        <v>40101701</v>
      </c>
      <c r="H6428" s="621" t="s">
        <v>12881</v>
      </c>
      <c r="I6428" s="208">
        <v>10</v>
      </c>
      <c r="J6428" s="208" t="s">
        <v>33</v>
      </c>
      <c r="K6428" s="622">
        <v>60000000</v>
      </c>
      <c r="L6428" s="618"/>
      <c r="M6428" s="153"/>
      <c r="N6428" s="156"/>
      <c r="O6428" s="158" t="s">
        <v>67</v>
      </c>
      <c r="P6428" s="408" t="s">
        <v>2529</v>
      </c>
      <c r="Q6428" s="186" t="s">
        <v>9436</v>
      </c>
      <c r="S6428" s="58"/>
    </row>
    <row r="6429" spans="1:19" x14ac:dyDescent="0.2">
      <c r="A6429" s="152" t="s">
        <v>9432</v>
      </c>
      <c r="B6429" s="411" t="s">
        <v>9432</v>
      </c>
      <c r="C6429" s="186" t="s">
        <v>193</v>
      </c>
      <c r="D6429" s="186" t="s">
        <v>9438</v>
      </c>
      <c r="E6429" s="620" t="s">
        <v>9439</v>
      </c>
      <c r="F6429" s="186" t="s">
        <v>3268</v>
      </c>
      <c r="G6429" s="224">
        <v>72101511</v>
      </c>
      <c r="H6429" s="623" t="s">
        <v>12882</v>
      </c>
      <c r="I6429" s="208">
        <v>10</v>
      </c>
      <c r="J6429" s="208" t="s">
        <v>33</v>
      </c>
      <c r="K6429" s="622">
        <v>6000000</v>
      </c>
      <c r="L6429" s="618"/>
      <c r="M6429" s="153"/>
      <c r="N6429" s="156"/>
      <c r="O6429" s="158" t="s">
        <v>68</v>
      </c>
      <c r="P6429" s="186" t="s">
        <v>2518</v>
      </c>
      <c r="Q6429" s="186" t="s">
        <v>9436</v>
      </c>
      <c r="S6429" s="58"/>
    </row>
    <row r="6430" spans="1:19" ht="25.5" x14ac:dyDescent="0.2">
      <c r="A6430" s="152" t="s">
        <v>9432</v>
      </c>
      <c r="B6430" s="411" t="s">
        <v>9432</v>
      </c>
      <c r="C6430" s="186" t="s">
        <v>193</v>
      </c>
      <c r="D6430" s="186" t="s">
        <v>9438</v>
      </c>
      <c r="E6430" s="620" t="s">
        <v>9439</v>
      </c>
      <c r="F6430" s="186" t="s">
        <v>3268</v>
      </c>
      <c r="G6430" s="224">
        <v>72101511</v>
      </c>
      <c r="H6430" s="623" t="s">
        <v>12883</v>
      </c>
      <c r="I6430" s="208">
        <v>10</v>
      </c>
      <c r="J6430" s="208" t="s">
        <v>33</v>
      </c>
      <c r="K6430" s="622">
        <v>3000000</v>
      </c>
      <c r="L6430" s="618"/>
      <c r="M6430" s="169"/>
      <c r="N6430" s="165"/>
      <c r="O6430" s="158" t="s">
        <v>68</v>
      </c>
      <c r="P6430" s="186" t="s">
        <v>2518</v>
      </c>
      <c r="Q6430" s="186" t="s">
        <v>9436</v>
      </c>
    </row>
    <row r="6431" spans="1:19" ht="25.5" x14ac:dyDescent="0.2">
      <c r="A6431" s="152" t="s">
        <v>9432</v>
      </c>
      <c r="B6431" s="411" t="s">
        <v>9432</v>
      </c>
      <c r="C6431" s="186" t="s">
        <v>193</v>
      </c>
      <c r="D6431" s="186" t="s">
        <v>9438</v>
      </c>
      <c r="E6431" s="620" t="s">
        <v>9439</v>
      </c>
      <c r="F6431" s="186" t="s">
        <v>3268</v>
      </c>
      <c r="G6431" s="224">
        <v>72101511</v>
      </c>
      <c r="H6431" s="623" t="s">
        <v>12884</v>
      </c>
      <c r="I6431" s="208">
        <v>10</v>
      </c>
      <c r="J6431" s="208" t="s">
        <v>33</v>
      </c>
      <c r="K6431" s="622">
        <v>2000000</v>
      </c>
      <c r="L6431" s="618"/>
      <c r="M6431" s="169"/>
      <c r="N6431" s="165"/>
      <c r="O6431" s="158" t="s">
        <v>68</v>
      </c>
      <c r="P6431" s="186" t="s">
        <v>2518</v>
      </c>
      <c r="Q6431" s="186" t="s">
        <v>9436</v>
      </c>
    </row>
    <row r="6432" spans="1:19" ht="25.5" x14ac:dyDescent="0.2">
      <c r="A6432" s="152" t="s">
        <v>9432</v>
      </c>
      <c r="B6432" s="411" t="s">
        <v>9432</v>
      </c>
      <c r="C6432" s="186" t="s">
        <v>193</v>
      </c>
      <c r="D6432" s="186" t="s">
        <v>9438</v>
      </c>
      <c r="E6432" s="620" t="s">
        <v>9439</v>
      </c>
      <c r="F6432" s="186" t="s">
        <v>3268</v>
      </c>
      <c r="G6432" s="224">
        <v>46181804</v>
      </c>
      <c r="H6432" s="623" t="s">
        <v>12885</v>
      </c>
      <c r="I6432" s="208">
        <v>10</v>
      </c>
      <c r="J6432" s="208" t="s">
        <v>33</v>
      </c>
      <c r="K6432" s="622">
        <v>3000000</v>
      </c>
      <c r="L6432" s="618"/>
      <c r="M6432" s="169"/>
      <c r="N6432" s="165"/>
      <c r="O6432" s="158" t="s">
        <v>68</v>
      </c>
      <c r="P6432" s="186" t="s">
        <v>2518</v>
      </c>
      <c r="Q6432" s="186" t="s">
        <v>9436</v>
      </c>
    </row>
    <row r="6433" spans="1:17" x14ac:dyDescent="0.2">
      <c r="A6433" s="152" t="s">
        <v>9432</v>
      </c>
      <c r="B6433" s="411" t="s">
        <v>9432</v>
      </c>
      <c r="C6433" s="186" t="s">
        <v>193</v>
      </c>
      <c r="D6433" s="186" t="s">
        <v>9438</v>
      </c>
      <c r="E6433" s="620" t="s">
        <v>9439</v>
      </c>
      <c r="F6433" s="186" t="s">
        <v>3268</v>
      </c>
      <c r="G6433" s="224">
        <v>46181541</v>
      </c>
      <c r="H6433" s="623" t="s">
        <v>12886</v>
      </c>
      <c r="I6433" s="208">
        <v>10</v>
      </c>
      <c r="J6433" s="208" t="s">
        <v>33</v>
      </c>
      <c r="K6433" s="622">
        <v>938000</v>
      </c>
      <c r="L6433" s="618"/>
      <c r="M6433" s="169"/>
      <c r="N6433" s="165"/>
      <c r="O6433" s="158" t="s">
        <v>68</v>
      </c>
      <c r="P6433" s="186" t="s">
        <v>2518</v>
      </c>
      <c r="Q6433" s="186" t="s">
        <v>9436</v>
      </c>
    </row>
    <row r="6434" spans="1:17" ht="102" x14ac:dyDescent="0.2">
      <c r="A6434" s="152" t="s">
        <v>9432</v>
      </c>
      <c r="B6434" s="411" t="s">
        <v>9432</v>
      </c>
      <c r="C6434" s="186" t="s">
        <v>193</v>
      </c>
      <c r="D6434" s="186" t="s">
        <v>9438</v>
      </c>
      <c r="E6434" s="620" t="s">
        <v>9439</v>
      </c>
      <c r="F6434" s="186" t="s">
        <v>3268</v>
      </c>
      <c r="G6434" s="624">
        <v>25172131</v>
      </c>
      <c r="H6434" s="625" t="s">
        <v>12887</v>
      </c>
      <c r="I6434" s="208">
        <v>10</v>
      </c>
      <c r="J6434" s="208" t="s">
        <v>33</v>
      </c>
      <c r="K6434" s="622">
        <v>13011510</v>
      </c>
      <c r="L6434" s="618"/>
      <c r="M6434" s="169"/>
      <c r="N6434" s="165"/>
      <c r="O6434" s="158" t="s">
        <v>68</v>
      </c>
      <c r="P6434" s="186" t="s">
        <v>2518</v>
      </c>
      <c r="Q6434" s="186" t="s">
        <v>9436</v>
      </c>
    </row>
    <row r="6435" spans="1:17" x14ac:dyDescent="0.2">
      <c r="A6435" s="152" t="s">
        <v>9432</v>
      </c>
      <c r="B6435" s="411" t="s">
        <v>9432</v>
      </c>
      <c r="C6435" s="186" t="s">
        <v>193</v>
      </c>
      <c r="D6435" s="186" t="s">
        <v>9438</v>
      </c>
      <c r="E6435" s="620" t="s">
        <v>9439</v>
      </c>
      <c r="F6435" s="186" t="s">
        <v>3268</v>
      </c>
      <c r="G6435" s="624">
        <v>25172131</v>
      </c>
      <c r="H6435" s="625" t="s">
        <v>12888</v>
      </c>
      <c r="I6435" s="208">
        <v>10</v>
      </c>
      <c r="J6435" s="208" t="s">
        <v>33</v>
      </c>
      <c r="K6435" s="622">
        <v>2050490</v>
      </c>
      <c r="L6435" s="618"/>
      <c r="M6435" s="169"/>
      <c r="N6435" s="165"/>
      <c r="O6435" s="158" t="s">
        <v>68</v>
      </c>
      <c r="P6435" s="186" t="s">
        <v>2518</v>
      </c>
      <c r="Q6435" s="186" t="s">
        <v>9436</v>
      </c>
    </row>
    <row r="6436" spans="1:17" ht="38.25" x14ac:dyDescent="0.2">
      <c r="A6436" s="152" t="s">
        <v>9432</v>
      </c>
      <c r="B6436" s="411" t="s">
        <v>9432</v>
      </c>
      <c r="C6436" s="186" t="s">
        <v>58</v>
      </c>
      <c r="D6436" s="186" t="s">
        <v>2956</v>
      </c>
      <c r="E6436" s="229" t="s">
        <v>3892</v>
      </c>
      <c r="F6436" s="186" t="s">
        <v>110</v>
      </c>
      <c r="G6436" s="229">
        <v>52151504</v>
      </c>
      <c r="H6436" s="626" t="s">
        <v>12889</v>
      </c>
      <c r="I6436" s="208">
        <v>10</v>
      </c>
      <c r="J6436" s="208" t="s">
        <v>33</v>
      </c>
      <c r="K6436" s="622">
        <v>60000000</v>
      </c>
      <c r="L6436" s="618"/>
      <c r="M6436" s="169"/>
      <c r="N6436" s="165"/>
      <c r="O6436" s="158" t="s">
        <v>68</v>
      </c>
      <c r="P6436" s="186" t="s">
        <v>2518</v>
      </c>
      <c r="Q6436" s="186" t="s">
        <v>9436</v>
      </c>
    </row>
    <row r="6437" spans="1:17" ht="89.25" x14ac:dyDescent="0.2">
      <c r="A6437" s="152" t="s">
        <v>9432</v>
      </c>
      <c r="B6437" s="411" t="s">
        <v>9432</v>
      </c>
      <c r="C6437" s="186" t="s">
        <v>58</v>
      </c>
      <c r="D6437" s="186" t="s">
        <v>2956</v>
      </c>
      <c r="E6437" s="620" t="s">
        <v>4965</v>
      </c>
      <c r="F6437" s="186" t="s">
        <v>189</v>
      </c>
      <c r="G6437" s="224">
        <v>55121715</v>
      </c>
      <c r="H6437" s="627" t="s">
        <v>12890</v>
      </c>
      <c r="I6437" s="208">
        <v>10</v>
      </c>
      <c r="J6437" s="208" t="s">
        <v>33</v>
      </c>
      <c r="K6437" s="622">
        <v>8000000</v>
      </c>
      <c r="L6437" s="618"/>
      <c r="M6437" s="169"/>
      <c r="N6437" s="165"/>
      <c r="O6437" s="158" t="s">
        <v>68</v>
      </c>
      <c r="P6437" s="186" t="s">
        <v>2518</v>
      </c>
      <c r="Q6437" s="628" t="s">
        <v>419</v>
      </c>
    </row>
    <row r="6438" spans="1:17" ht="25.5" x14ac:dyDescent="0.2">
      <c r="A6438" s="152" t="s">
        <v>9432</v>
      </c>
      <c r="B6438" s="411" t="s">
        <v>9433</v>
      </c>
      <c r="C6438" s="186" t="s">
        <v>9434</v>
      </c>
      <c r="D6438" s="186" t="s">
        <v>9435</v>
      </c>
      <c r="E6438" s="620" t="s">
        <v>4965</v>
      </c>
      <c r="F6438" s="186" t="s">
        <v>189</v>
      </c>
      <c r="G6438" s="224">
        <v>55121715</v>
      </c>
      <c r="H6438" s="629" t="s">
        <v>12891</v>
      </c>
      <c r="I6438" s="208">
        <v>16</v>
      </c>
      <c r="J6438" s="208" t="s">
        <v>33</v>
      </c>
      <c r="K6438" s="622">
        <v>1000000</v>
      </c>
      <c r="L6438" s="618"/>
      <c r="M6438" s="169"/>
      <c r="N6438" s="165"/>
      <c r="O6438" s="158" t="s">
        <v>68</v>
      </c>
      <c r="P6438" s="186" t="s">
        <v>2518</v>
      </c>
      <c r="Q6438" s="628" t="s">
        <v>419</v>
      </c>
    </row>
    <row r="6439" spans="1:17" ht="25.5" x14ac:dyDescent="0.2">
      <c r="A6439" s="152" t="s">
        <v>9432</v>
      </c>
      <c r="B6439" s="411" t="s">
        <v>9432</v>
      </c>
      <c r="C6439" s="186" t="s">
        <v>190</v>
      </c>
      <c r="D6439" s="186" t="s">
        <v>9211</v>
      </c>
      <c r="E6439" s="229" t="s">
        <v>9440</v>
      </c>
      <c r="F6439" s="186" t="s">
        <v>2958</v>
      </c>
      <c r="G6439" s="229">
        <v>14111828</v>
      </c>
      <c r="H6439" s="630" t="s">
        <v>12892</v>
      </c>
      <c r="I6439" s="208">
        <v>10</v>
      </c>
      <c r="J6439" s="208" t="s">
        <v>33</v>
      </c>
      <c r="K6439" s="622">
        <v>80000000</v>
      </c>
      <c r="L6439" s="618"/>
      <c r="M6439" s="169"/>
      <c r="N6439" s="165"/>
      <c r="O6439" s="158" t="s">
        <v>68</v>
      </c>
      <c r="P6439" s="186" t="s">
        <v>2518</v>
      </c>
      <c r="Q6439" s="186" t="s">
        <v>9436</v>
      </c>
    </row>
    <row r="6440" spans="1:17" ht="25.5" x14ac:dyDescent="0.2">
      <c r="A6440" s="152" t="s">
        <v>9432</v>
      </c>
      <c r="B6440" s="411" t="s">
        <v>9441</v>
      </c>
      <c r="C6440" s="186" t="s">
        <v>9442</v>
      </c>
      <c r="D6440" s="186" t="s">
        <v>9442</v>
      </c>
      <c r="E6440" s="229" t="s">
        <v>9440</v>
      </c>
      <c r="F6440" s="186" t="s">
        <v>2958</v>
      </c>
      <c r="G6440" s="229">
        <v>14111828</v>
      </c>
      <c r="H6440" s="630" t="s">
        <v>12893</v>
      </c>
      <c r="I6440" s="208">
        <v>10</v>
      </c>
      <c r="J6440" s="208" t="s">
        <v>33</v>
      </c>
      <c r="K6440" s="622">
        <v>1000000</v>
      </c>
      <c r="L6440" s="618"/>
      <c r="M6440" s="169"/>
      <c r="N6440" s="165"/>
      <c r="O6440" s="158" t="s">
        <v>68</v>
      </c>
      <c r="P6440" s="186" t="s">
        <v>2619</v>
      </c>
      <c r="Q6440" s="186" t="s">
        <v>9436</v>
      </c>
    </row>
    <row r="6441" spans="1:17" ht="25.5" x14ac:dyDescent="0.2">
      <c r="A6441" s="152" t="s">
        <v>9432</v>
      </c>
      <c r="B6441" s="631" t="s">
        <v>9443</v>
      </c>
      <c r="C6441" s="186" t="s">
        <v>9444</v>
      </c>
      <c r="D6441" s="186" t="s">
        <v>9445</v>
      </c>
      <c r="E6441" s="632" t="s">
        <v>9446</v>
      </c>
      <c r="F6441" s="186" t="s">
        <v>2958</v>
      </c>
      <c r="G6441" s="229">
        <v>14111828</v>
      </c>
      <c r="H6441" s="633" t="s">
        <v>12824</v>
      </c>
      <c r="I6441" s="208">
        <v>16</v>
      </c>
      <c r="J6441" s="208" t="s">
        <v>33</v>
      </c>
      <c r="K6441" s="622">
        <v>2000000</v>
      </c>
      <c r="L6441" s="618"/>
      <c r="M6441" s="169"/>
      <c r="N6441" s="165"/>
      <c r="O6441" s="158" t="s">
        <v>68</v>
      </c>
      <c r="P6441" s="186" t="s">
        <v>2518</v>
      </c>
      <c r="Q6441" s="186" t="s">
        <v>9436</v>
      </c>
    </row>
    <row r="6442" spans="1:17" ht="25.5" x14ac:dyDescent="0.2">
      <c r="A6442" s="152" t="s">
        <v>9432</v>
      </c>
      <c r="B6442" s="631" t="s">
        <v>9447</v>
      </c>
      <c r="C6442" s="186" t="s">
        <v>9444</v>
      </c>
      <c r="D6442" s="186" t="s">
        <v>9448</v>
      </c>
      <c r="E6442" s="632" t="s">
        <v>9446</v>
      </c>
      <c r="F6442" s="186" t="s">
        <v>2958</v>
      </c>
      <c r="G6442" s="229">
        <v>14111828</v>
      </c>
      <c r="H6442" s="633" t="s">
        <v>12825</v>
      </c>
      <c r="I6442" s="208">
        <v>16</v>
      </c>
      <c r="J6442" s="208" t="s">
        <v>33</v>
      </c>
      <c r="K6442" s="622">
        <v>1712478</v>
      </c>
      <c r="L6442" s="618"/>
      <c r="M6442" s="169"/>
      <c r="N6442" s="165"/>
      <c r="O6442" s="158" t="s">
        <v>68</v>
      </c>
      <c r="P6442" s="186" t="s">
        <v>2518</v>
      </c>
      <c r="Q6442" s="186" t="s">
        <v>9436</v>
      </c>
    </row>
    <row r="6443" spans="1:17" ht="25.5" x14ac:dyDescent="0.2">
      <c r="A6443" s="152" t="s">
        <v>9432</v>
      </c>
      <c r="B6443" s="411" t="s">
        <v>9433</v>
      </c>
      <c r="C6443" s="186" t="s">
        <v>9434</v>
      </c>
      <c r="D6443" s="186" t="s">
        <v>9435</v>
      </c>
      <c r="E6443" s="615" t="s">
        <v>9449</v>
      </c>
      <c r="F6443" s="186" t="s">
        <v>499</v>
      </c>
      <c r="G6443" s="616">
        <v>56101500</v>
      </c>
      <c r="H6443" s="625" t="s">
        <v>12894</v>
      </c>
      <c r="I6443" s="208">
        <v>16</v>
      </c>
      <c r="J6443" s="208" t="s">
        <v>33</v>
      </c>
      <c r="K6443" s="622">
        <v>300000</v>
      </c>
      <c r="L6443" s="618"/>
      <c r="M6443" s="169"/>
      <c r="N6443" s="165"/>
      <c r="O6443" s="158" t="s">
        <v>68</v>
      </c>
      <c r="P6443" s="186" t="s">
        <v>2518</v>
      </c>
      <c r="Q6443" s="186" t="s">
        <v>9436</v>
      </c>
    </row>
    <row r="6444" spans="1:17" ht="89.25" x14ac:dyDescent="0.2">
      <c r="A6444" s="152" t="s">
        <v>9432</v>
      </c>
      <c r="B6444" s="411" t="s">
        <v>9432</v>
      </c>
      <c r="C6444" s="186" t="s">
        <v>234</v>
      </c>
      <c r="D6444" s="186" t="s">
        <v>8881</v>
      </c>
      <c r="E6444" s="634" t="s">
        <v>9450</v>
      </c>
      <c r="F6444" s="186" t="s">
        <v>6277</v>
      </c>
      <c r="G6444" s="229">
        <v>15100000</v>
      </c>
      <c r="H6444" s="423" t="s">
        <v>12895</v>
      </c>
      <c r="I6444" s="208">
        <v>10</v>
      </c>
      <c r="J6444" s="208" t="s">
        <v>230</v>
      </c>
      <c r="K6444" s="622">
        <v>1620000000</v>
      </c>
      <c r="L6444" s="618"/>
      <c r="M6444" s="169"/>
      <c r="N6444" s="165"/>
      <c r="O6444" s="166" t="s">
        <v>127</v>
      </c>
      <c r="P6444" s="186" t="s">
        <v>2635</v>
      </c>
      <c r="Q6444" s="186" t="s">
        <v>419</v>
      </c>
    </row>
    <row r="6445" spans="1:17" ht="89.25" x14ac:dyDescent="0.2">
      <c r="A6445" s="152" t="s">
        <v>9432</v>
      </c>
      <c r="B6445" s="411" t="s">
        <v>9432</v>
      </c>
      <c r="C6445" s="186" t="s">
        <v>234</v>
      </c>
      <c r="D6445" s="186" t="s">
        <v>8881</v>
      </c>
      <c r="E6445" s="634" t="s">
        <v>9450</v>
      </c>
      <c r="F6445" s="186" t="s">
        <v>6277</v>
      </c>
      <c r="G6445" s="229">
        <v>15100000</v>
      </c>
      <c r="H6445" s="423" t="s">
        <v>12896</v>
      </c>
      <c r="I6445" s="208">
        <v>10</v>
      </c>
      <c r="J6445" s="208" t="s">
        <v>33</v>
      </c>
      <c r="K6445" s="622">
        <v>1644130000</v>
      </c>
      <c r="L6445" s="618"/>
      <c r="M6445" s="169"/>
      <c r="N6445" s="165"/>
      <c r="O6445" s="166" t="s">
        <v>35</v>
      </c>
      <c r="P6445" s="186" t="s">
        <v>2527</v>
      </c>
      <c r="Q6445" s="186" t="s">
        <v>419</v>
      </c>
    </row>
    <row r="6446" spans="1:17" ht="89.25" x14ac:dyDescent="0.2">
      <c r="A6446" s="152" t="s">
        <v>9432</v>
      </c>
      <c r="B6446" s="411" t="s">
        <v>9432</v>
      </c>
      <c r="C6446" s="186" t="s">
        <v>234</v>
      </c>
      <c r="D6446" s="186" t="s">
        <v>8881</v>
      </c>
      <c r="E6446" s="634" t="s">
        <v>9450</v>
      </c>
      <c r="F6446" s="186" t="s">
        <v>6277</v>
      </c>
      <c r="G6446" s="229">
        <v>15100000</v>
      </c>
      <c r="H6446" s="423" t="s">
        <v>12897</v>
      </c>
      <c r="I6446" s="208">
        <v>10</v>
      </c>
      <c r="J6446" s="208" t="s">
        <v>33</v>
      </c>
      <c r="K6446" s="622">
        <v>309000000</v>
      </c>
      <c r="L6446" s="618"/>
      <c r="M6446" s="169"/>
      <c r="N6446" s="165"/>
      <c r="O6446" s="166" t="s">
        <v>1239</v>
      </c>
      <c r="P6446" s="186" t="s">
        <v>4851</v>
      </c>
      <c r="Q6446" s="186" t="s">
        <v>9451</v>
      </c>
    </row>
    <row r="6447" spans="1:17" ht="89.25" x14ac:dyDescent="0.2">
      <c r="A6447" s="152" t="s">
        <v>9432</v>
      </c>
      <c r="B6447" s="411" t="s">
        <v>9432</v>
      </c>
      <c r="C6447" s="186" t="s">
        <v>58</v>
      </c>
      <c r="D6447" s="186" t="s">
        <v>2956</v>
      </c>
      <c r="E6447" s="634" t="s">
        <v>9450</v>
      </c>
      <c r="F6447" s="186" t="s">
        <v>6277</v>
      </c>
      <c r="G6447" s="229">
        <v>15100000</v>
      </c>
      <c r="H6447" s="423" t="s">
        <v>12898</v>
      </c>
      <c r="I6447" s="208">
        <v>10</v>
      </c>
      <c r="J6447" s="208" t="s">
        <v>33</v>
      </c>
      <c r="K6447" s="622">
        <v>5000000</v>
      </c>
      <c r="L6447" s="618"/>
      <c r="M6447" s="169"/>
      <c r="N6447" s="165"/>
      <c r="O6447" s="166" t="s">
        <v>35</v>
      </c>
      <c r="P6447" s="186" t="s">
        <v>2527</v>
      </c>
      <c r="Q6447" s="186" t="s">
        <v>419</v>
      </c>
    </row>
    <row r="6448" spans="1:17" ht="89.25" x14ac:dyDescent="0.2">
      <c r="A6448" s="152" t="s">
        <v>9432</v>
      </c>
      <c r="B6448" s="411" t="s">
        <v>9432</v>
      </c>
      <c r="C6448" s="186" t="s">
        <v>234</v>
      </c>
      <c r="D6448" s="186" t="s">
        <v>8881</v>
      </c>
      <c r="E6448" s="634" t="s">
        <v>9450</v>
      </c>
      <c r="F6448" s="186" t="s">
        <v>6277</v>
      </c>
      <c r="G6448" s="229">
        <v>15100000</v>
      </c>
      <c r="H6448" s="423" t="s">
        <v>12899</v>
      </c>
      <c r="I6448" s="208">
        <v>10</v>
      </c>
      <c r="J6448" s="208" t="s">
        <v>33</v>
      </c>
      <c r="K6448" s="622">
        <v>25000000</v>
      </c>
      <c r="L6448" s="618"/>
      <c r="M6448" s="169"/>
      <c r="N6448" s="165"/>
      <c r="O6448" s="166" t="s">
        <v>35</v>
      </c>
      <c r="P6448" s="186" t="s">
        <v>2527</v>
      </c>
      <c r="Q6448" s="186" t="s">
        <v>419</v>
      </c>
    </row>
    <row r="6449" spans="1:17" ht="89.25" x14ac:dyDescent="0.2">
      <c r="A6449" s="152" t="s">
        <v>9432</v>
      </c>
      <c r="B6449" s="411" t="s">
        <v>414</v>
      </c>
      <c r="C6449" s="186" t="s">
        <v>9452</v>
      </c>
      <c r="D6449" s="186" t="s">
        <v>9452</v>
      </c>
      <c r="E6449" s="634" t="s">
        <v>9450</v>
      </c>
      <c r="F6449" s="186" t="s">
        <v>6277</v>
      </c>
      <c r="G6449" s="229">
        <v>15100000</v>
      </c>
      <c r="H6449" s="635" t="s">
        <v>12900</v>
      </c>
      <c r="I6449" s="208">
        <v>10</v>
      </c>
      <c r="J6449" s="208" t="s">
        <v>230</v>
      </c>
      <c r="K6449" s="622">
        <v>900000000</v>
      </c>
      <c r="L6449" s="636"/>
      <c r="M6449" s="169"/>
      <c r="N6449" s="372"/>
      <c r="O6449" s="166" t="s">
        <v>127</v>
      </c>
      <c r="P6449" s="186" t="s">
        <v>2635</v>
      </c>
      <c r="Q6449" s="186" t="s">
        <v>419</v>
      </c>
    </row>
    <row r="6450" spans="1:17" ht="89.25" x14ac:dyDescent="0.2">
      <c r="A6450" s="152" t="s">
        <v>9432</v>
      </c>
      <c r="B6450" s="411" t="s">
        <v>414</v>
      </c>
      <c r="C6450" s="186" t="s">
        <v>9452</v>
      </c>
      <c r="D6450" s="186" t="s">
        <v>9452</v>
      </c>
      <c r="E6450" s="634" t="s">
        <v>9450</v>
      </c>
      <c r="F6450" s="186" t="s">
        <v>6277</v>
      </c>
      <c r="G6450" s="229">
        <v>15100000</v>
      </c>
      <c r="H6450" s="423" t="s">
        <v>12901</v>
      </c>
      <c r="I6450" s="208">
        <v>10</v>
      </c>
      <c r="J6450" s="208" t="s">
        <v>33</v>
      </c>
      <c r="K6450" s="622">
        <v>400500000</v>
      </c>
      <c r="L6450" s="636"/>
      <c r="M6450" s="169"/>
      <c r="N6450" s="372"/>
      <c r="O6450" s="166" t="s">
        <v>36</v>
      </c>
      <c r="P6450" s="186" t="s">
        <v>2651</v>
      </c>
      <c r="Q6450" s="186" t="s">
        <v>419</v>
      </c>
    </row>
    <row r="6451" spans="1:17" ht="89.25" x14ac:dyDescent="0.2">
      <c r="A6451" s="152" t="s">
        <v>9432</v>
      </c>
      <c r="B6451" s="411" t="s">
        <v>414</v>
      </c>
      <c r="C6451" s="186" t="s">
        <v>9452</v>
      </c>
      <c r="D6451" s="186" t="s">
        <v>9452</v>
      </c>
      <c r="E6451" s="634" t="s">
        <v>9450</v>
      </c>
      <c r="F6451" s="186" t="s">
        <v>6277</v>
      </c>
      <c r="G6451" s="229">
        <v>15100000</v>
      </c>
      <c r="H6451" s="423" t="s">
        <v>12902</v>
      </c>
      <c r="I6451" s="208">
        <v>10</v>
      </c>
      <c r="J6451" s="208" t="s">
        <v>33</v>
      </c>
      <c r="K6451" s="622">
        <v>99000000</v>
      </c>
      <c r="L6451" s="636"/>
      <c r="M6451" s="169"/>
      <c r="N6451" s="372"/>
      <c r="O6451" s="431"/>
      <c r="P6451" s="186" t="s">
        <v>4851</v>
      </c>
      <c r="Q6451" s="186" t="s">
        <v>419</v>
      </c>
    </row>
    <row r="6452" spans="1:17" ht="76.5" x14ac:dyDescent="0.2">
      <c r="A6452" s="152" t="s">
        <v>9432</v>
      </c>
      <c r="B6452" s="411" t="s">
        <v>9432</v>
      </c>
      <c r="C6452" s="186" t="s">
        <v>58</v>
      </c>
      <c r="D6452" s="186" t="s">
        <v>2956</v>
      </c>
      <c r="E6452" s="637" t="s">
        <v>9453</v>
      </c>
      <c r="F6452" s="186" t="s">
        <v>9454</v>
      </c>
      <c r="G6452" s="229">
        <v>47131604</v>
      </c>
      <c r="H6452" s="423" t="s">
        <v>12903</v>
      </c>
      <c r="I6452" s="208">
        <v>10</v>
      </c>
      <c r="J6452" s="208" t="s">
        <v>33</v>
      </c>
      <c r="K6452" s="622">
        <v>60000000</v>
      </c>
      <c r="L6452" s="638"/>
      <c r="M6452" s="639"/>
      <c r="N6452" s="376"/>
      <c r="O6452" s="158" t="s">
        <v>68</v>
      </c>
      <c r="P6452" s="640" t="s">
        <v>2518</v>
      </c>
      <c r="Q6452" s="259" t="s">
        <v>9436</v>
      </c>
    </row>
    <row r="6453" spans="1:17" ht="51" x14ac:dyDescent="0.2">
      <c r="A6453" s="152"/>
      <c r="B6453" s="631" t="s">
        <v>9447</v>
      </c>
      <c r="C6453" s="186" t="s">
        <v>9444</v>
      </c>
      <c r="D6453" s="248" t="s">
        <v>9448</v>
      </c>
      <c r="E6453" s="259" t="s">
        <v>546</v>
      </c>
      <c r="F6453" s="186" t="s">
        <v>240</v>
      </c>
      <c r="G6453" s="229">
        <v>31162800</v>
      </c>
      <c r="H6453" s="633" t="s">
        <v>12904</v>
      </c>
      <c r="I6453" s="208">
        <v>16</v>
      </c>
      <c r="J6453" s="208" t="s">
        <v>33</v>
      </c>
      <c r="K6453" s="622">
        <v>3500000</v>
      </c>
      <c r="L6453" s="641"/>
      <c r="M6453" s="555"/>
      <c r="N6453" s="556"/>
      <c r="O6453" s="158" t="s">
        <v>68</v>
      </c>
      <c r="P6453" s="642" t="s">
        <v>2518</v>
      </c>
      <c r="Q6453" s="628" t="s">
        <v>419</v>
      </c>
    </row>
    <row r="6454" spans="1:17" ht="38.25" x14ac:dyDescent="0.2">
      <c r="A6454" s="152"/>
      <c r="B6454" s="411" t="s">
        <v>9432</v>
      </c>
      <c r="C6454" s="186" t="s">
        <v>234</v>
      </c>
      <c r="D6454" s="186" t="s">
        <v>8881</v>
      </c>
      <c r="E6454" s="637" t="s">
        <v>599</v>
      </c>
      <c r="F6454" s="186" t="s">
        <v>262</v>
      </c>
      <c r="G6454" s="624">
        <v>25172500</v>
      </c>
      <c r="H6454" s="643" t="s">
        <v>12905</v>
      </c>
      <c r="I6454" s="208">
        <v>10</v>
      </c>
      <c r="J6454" s="208" t="s">
        <v>33</v>
      </c>
      <c r="K6454" s="622">
        <v>800000000</v>
      </c>
      <c r="L6454" s="641"/>
      <c r="M6454" s="555"/>
      <c r="N6454" s="556"/>
      <c r="O6454" s="158" t="s">
        <v>67</v>
      </c>
      <c r="P6454" s="186" t="s">
        <v>2510</v>
      </c>
      <c r="Q6454" s="186" t="s">
        <v>419</v>
      </c>
    </row>
    <row r="6455" spans="1:17" ht="25.5" x14ac:dyDescent="0.2">
      <c r="A6455" s="152"/>
      <c r="B6455" s="411" t="s">
        <v>9455</v>
      </c>
      <c r="C6455" s="186" t="s">
        <v>9456</v>
      </c>
      <c r="D6455" s="186" t="s">
        <v>9457</v>
      </c>
      <c r="E6455" s="637" t="s">
        <v>599</v>
      </c>
      <c r="F6455" s="186" t="s">
        <v>262</v>
      </c>
      <c r="G6455" s="624">
        <v>25172500</v>
      </c>
      <c r="H6455" s="644" t="s">
        <v>12906</v>
      </c>
      <c r="I6455" s="208">
        <v>10</v>
      </c>
      <c r="J6455" s="208" t="s">
        <v>33</v>
      </c>
      <c r="K6455" s="622">
        <v>15000000</v>
      </c>
      <c r="L6455" s="641"/>
      <c r="M6455" s="555"/>
      <c r="N6455" s="556"/>
      <c r="O6455" s="158" t="s">
        <v>67</v>
      </c>
      <c r="P6455" s="186" t="s">
        <v>2510</v>
      </c>
      <c r="Q6455" s="186" t="s">
        <v>419</v>
      </c>
    </row>
    <row r="6456" spans="1:17" x14ac:dyDescent="0.2">
      <c r="A6456" s="152"/>
      <c r="B6456" s="411" t="s">
        <v>9433</v>
      </c>
      <c r="C6456" s="186" t="s">
        <v>9434</v>
      </c>
      <c r="D6456" s="186" t="s">
        <v>9458</v>
      </c>
      <c r="E6456" s="637" t="s">
        <v>599</v>
      </c>
      <c r="F6456" s="186" t="s">
        <v>262</v>
      </c>
      <c r="G6456" s="624">
        <v>25172500</v>
      </c>
      <c r="H6456" s="345" t="s">
        <v>12907</v>
      </c>
      <c r="I6456" s="208">
        <v>16</v>
      </c>
      <c r="J6456" s="208" t="s">
        <v>33</v>
      </c>
      <c r="K6456" s="622">
        <v>500000</v>
      </c>
      <c r="L6456" s="641"/>
      <c r="M6456" s="555"/>
      <c r="N6456" s="556"/>
      <c r="O6456" s="158" t="s">
        <v>68</v>
      </c>
      <c r="P6456" s="186" t="s">
        <v>2518</v>
      </c>
      <c r="Q6456" s="186" t="s">
        <v>9436</v>
      </c>
    </row>
    <row r="6457" spans="1:17" ht="51" x14ac:dyDescent="0.2">
      <c r="A6457" s="152"/>
      <c r="B6457" s="631" t="s">
        <v>9459</v>
      </c>
      <c r="C6457" s="186" t="s">
        <v>9444</v>
      </c>
      <c r="D6457" s="186" t="s">
        <v>9445</v>
      </c>
      <c r="E6457" s="628" t="s">
        <v>599</v>
      </c>
      <c r="F6457" s="186" t="s">
        <v>262</v>
      </c>
      <c r="G6457" s="620">
        <v>31162800</v>
      </c>
      <c r="H6457" s="625" t="s">
        <v>12908</v>
      </c>
      <c r="I6457" s="208">
        <v>16</v>
      </c>
      <c r="J6457" s="208" t="s">
        <v>33</v>
      </c>
      <c r="K6457" s="622">
        <v>5000000</v>
      </c>
      <c r="L6457" s="641"/>
      <c r="M6457" s="555"/>
      <c r="N6457" s="556"/>
      <c r="O6457" s="158" t="s">
        <v>68</v>
      </c>
      <c r="P6457" s="628" t="s">
        <v>2518</v>
      </c>
      <c r="Q6457" s="628" t="s">
        <v>419</v>
      </c>
    </row>
    <row r="6458" spans="1:17" ht="38.25" x14ac:dyDescent="0.2">
      <c r="A6458" s="152"/>
      <c r="B6458" s="186" t="s">
        <v>9447</v>
      </c>
      <c r="C6458" s="186" t="s">
        <v>9444</v>
      </c>
      <c r="D6458" s="186" t="s">
        <v>9448</v>
      </c>
      <c r="E6458" s="259" t="s">
        <v>599</v>
      </c>
      <c r="F6458" s="186" t="s">
        <v>262</v>
      </c>
      <c r="G6458" s="229">
        <v>31162800</v>
      </c>
      <c r="H6458" s="633" t="s">
        <v>12909</v>
      </c>
      <c r="I6458" s="208">
        <v>16</v>
      </c>
      <c r="J6458" s="208" t="s">
        <v>33</v>
      </c>
      <c r="K6458" s="622">
        <v>25000000</v>
      </c>
      <c r="L6458" s="641"/>
      <c r="M6458" s="555"/>
      <c r="N6458" s="556"/>
      <c r="O6458" s="158" t="s">
        <v>68</v>
      </c>
      <c r="P6458" s="259" t="s">
        <v>2518</v>
      </c>
      <c r="Q6458" s="628" t="s">
        <v>9436</v>
      </c>
    </row>
    <row r="6459" spans="1:17" ht="63.75" x14ac:dyDescent="0.2">
      <c r="A6459" s="152"/>
      <c r="B6459" s="186" t="s">
        <v>9447</v>
      </c>
      <c r="C6459" s="186" t="s">
        <v>9444</v>
      </c>
      <c r="D6459" s="186" t="s">
        <v>9448</v>
      </c>
      <c r="E6459" s="259" t="s">
        <v>5191</v>
      </c>
      <c r="F6459" s="186" t="s">
        <v>1164</v>
      </c>
      <c r="G6459" s="229">
        <v>31162800</v>
      </c>
      <c r="H6459" s="633" t="s">
        <v>12910</v>
      </c>
      <c r="I6459" s="208">
        <v>16</v>
      </c>
      <c r="J6459" s="208" t="s">
        <v>33</v>
      </c>
      <c r="K6459" s="622">
        <v>5000000</v>
      </c>
      <c r="L6459" s="641"/>
      <c r="M6459" s="555"/>
      <c r="N6459" s="556"/>
      <c r="O6459" s="158" t="s">
        <v>68</v>
      </c>
      <c r="P6459" s="259" t="s">
        <v>2518</v>
      </c>
      <c r="Q6459" s="628" t="s">
        <v>419</v>
      </c>
    </row>
    <row r="6460" spans="1:17" ht="38.25" x14ac:dyDescent="0.2">
      <c r="A6460" s="152"/>
      <c r="B6460" s="411" t="s">
        <v>9432</v>
      </c>
      <c r="C6460" s="186" t="s">
        <v>58</v>
      </c>
      <c r="D6460" s="186" t="s">
        <v>2956</v>
      </c>
      <c r="E6460" s="637" t="s">
        <v>5195</v>
      </c>
      <c r="F6460" s="186" t="s">
        <v>312</v>
      </c>
      <c r="G6460" s="229">
        <v>31162800</v>
      </c>
      <c r="H6460" s="643" t="s">
        <v>12911</v>
      </c>
      <c r="I6460" s="208">
        <v>10</v>
      </c>
      <c r="J6460" s="208" t="s">
        <v>33</v>
      </c>
      <c r="K6460" s="622">
        <v>90000000</v>
      </c>
      <c r="L6460" s="641"/>
      <c r="M6460" s="555"/>
      <c r="N6460" s="556"/>
      <c r="O6460" s="158" t="s">
        <v>68</v>
      </c>
      <c r="P6460" s="186" t="s">
        <v>2518</v>
      </c>
      <c r="Q6460" s="186" t="s">
        <v>9460</v>
      </c>
    </row>
    <row r="6461" spans="1:17" ht="38.25" x14ac:dyDescent="0.2">
      <c r="A6461" s="152"/>
      <c r="B6461" s="645" t="s">
        <v>9432</v>
      </c>
      <c r="C6461" s="186" t="s">
        <v>190</v>
      </c>
      <c r="D6461" s="186" t="s">
        <v>9211</v>
      </c>
      <c r="E6461" s="637" t="s">
        <v>5195</v>
      </c>
      <c r="F6461" s="186" t="s">
        <v>312</v>
      </c>
      <c r="G6461" s="229">
        <v>56112206</v>
      </c>
      <c r="H6461" s="646" t="s">
        <v>12912</v>
      </c>
      <c r="I6461" s="208">
        <v>10</v>
      </c>
      <c r="J6461" s="208" t="s">
        <v>33</v>
      </c>
      <c r="K6461" s="622">
        <v>60000000</v>
      </c>
      <c r="L6461" s="641"/>
      <c r="M6461" s="555"/>
      <c r="N6461" s="556"/>
      <c r="O6461" s="166" t="s">
        <v>35</v>
      </c>
      <c r="P6461" s="186" t="s">
        <v>2527</v>
      </c>
      <c r="Q6461" s="186" t="s">
        <v>419</v>
      </c>
    </row>
    <row r="6462" spans="1:17" ht="51" x14ac:dyDescent="0.2">
      <c r="A6462" s="152"/>
      <c r="B6462" s="186" t="s">
        <v>9447</v>
      </c>
      <c r="C6462" s="186" t="s">
        <v>9444</v>
      </c>
      <c r="D6462" s="186" t="s">
        <v>9448</v>
      </c>
      <c r="E6462" s="259" t="s">
        <v>5195</v>
      </c>
      <c r="F6462" s="186" t="s">
        <v>312</v>
      </c>
      <c r="G6462" s="229">
        <v>31162800</v>
      </c>
      <c r="H6462" s="625" t="s">
        <v>12913</v>
      </c>
      <c r="I6462" s="208">
        <v>16</v>
      </c>
      <c r="J6462" s="208" t="s">
        <v>33</v>
      </c>
      <c r="K6462" s="622">
        <v>5000000</v>
      </c>
      <c r="L6462" s="641"/>
      <c r="M6462" s="555"/>
      <c r="N6462" s="556"/>
      <c r="O6462" s="158" t="s">
        <v>68</v>
      </c>
      <c r="P6462" s="186" t="s">
        <v>2518</v>
      </c>
      <c r="Q6462" s="186" t="s">
        <v>419</v>
      </c>
    </row>
    <row r="6463" spans="1:17" ht="38.25" x14ac:dyDescent="0.2">
      <c r="A6463" s="152"/>
      <c r="B6463" s="186" t="s">
        <v>9447</v>
      </c>
      <c r="C6463" s="186" t="s">
        <v>9444</v>
      </c>
      <c r="D6463" s="186" t="s">
        <v>9448</v>
      </c>
      <c r="E6463" s="259" t="s">
        <v>5195</v>
      </c>
      <c r="F6463" s="186" t="s">
        <v>312</v>
      </c>
      <c r="G6463" s="229">
        <v>31162800</v>
      </c>
      <c r="H6463" s="625" t="s">
        <v>12914</v>
      </c>
      <c r="I6463" s="208">
        <v>16</v>
      </c>
      <c r="J6463" s="208" t="s">
        <v>33</v>
      </c>
      <c r="K6463" s="622">
        <v>4000000</v>
      </c>
      <c r="L6463" s="641"/>
      <c r="M6463" s="555"/>
      <c r="N6463" s="556"/>
      <c r="O6463" s="166" t="s">
        <v>35</v>
      </c>
      <c r="P6463" s="186" t="s">
        <v>2527</v>
      </c>
      <c r="Q6463" s="186" t="s">
        <v>419</v>
      </c>
    </row>
    <row r="6464" spans="1:17" ht="51" x14ac:dyDescent="0.2">
      <c r="A6464" s="152"/>
      <c r="B6464" s="411" t="s">
        <v>9432</v>
      </c>
      <c r="C6464" s="186" t="s">
        <v>9444</v>
      </c>
      <c r="D6464" s="186" t="s">
        <v>9283</v>
      </c>
      <c r="E6464" s="634" t="s">
        <v>9461</v>
      </c>
      <c r="F6464" s="186" t="s">
        <v>9462</v>
      </c>
      <c r="G6464" s="616" t="s">
        <v>9463</v>
      </c>
      <c r="H6464" s="383" t="s">
        <v>12915</v>
      </c>
      <c r="I6464" s="208">
        <v>10</v>
      </c>
      <c r="J6464" s="208" t="s">
        <v>33</v>
      </c>
      <c r="K6464" s="622">
        <v>370000000</v>
      </c>
      <c r="L6464" s="641"/>
      <c r="M6464" s="555"/>
      <c r="N6464" s="556"/>
      <c r="O6464" s="166" t="s">
        <v>35</v>
      </c>
      <c r="P6464" s="186" t="s">
        <v>2527</v>
      </c>
      <c r="Q6464" s="186" t="s">
        <v>429</v>
      </c>
    </row>
    <row r="6465" spans="1:17" ht="63.75" x14ac:dyDescent="0.2">
      <c r="A6465" s="152"/>
      <c r="B6465" s="411" t="s">
        <v>9432</v>
      </c>
      <c r="C6465" s="186" t="s">
        <v>9444</v>
      </c>
      <c r="D6465" s="186" t="s">
        <v>9283</v>
      </c>
      <c r="E6465" s="634" t="s">
        <v>9461</v>
      </c>
      <c r="F6465" s="186" t="s">
        <v>9462</v>
      </c>
      <c r="G6465" s="616" t="s">
        <v>9463</v>
      </c>
      <c r="H6465" s="383" t="s">
        <v>12916</v>
      </c>
      <c r="I6465" s="208">
        <v>10</v>
      </c>
      <c r="J6465" s="208" t="s">
        <v>33</v>
      </c>
      <c r="K6465" s="622">
        <v>200000000</v>
      </c>
      <c r="L6465" s="641"/>
      <c r="M6465" s="555"/>
      <c r="N6465" s="556"/>
      <c r="O6465" s="166" t="s">
        <v>35</v>
      </c>
      <c r="P6465" s="186" t="s">
        <v>2527</v>
      </c>
      <c r="Q6465" s="186" t="s">
        <v>429</v>
      </c>
    </row>
    <row r="6466" spans="1:17" ht="63.75" x14ac:dyDescent="0.2">
      <c r="A6466" s="152"/>
      <c r="B6466" s="411" t="s">
        <v>9432</v>
      </c>
      <c r="C6466" s="186" t="s">
        <v>9444</v>
      </c>
      <c r="D6466" s="186" t="s">
        <v>9283</v>
      </c>
      <c r="E6466" s="634" t="s">
        <v>9461</v>
      </c>
      <c r="F6466" s="186" t="s">
        <v>9462</v>
      </c>
      <c r="G6466" s="616" t="s">
        <v>9463</v>
      </c>
      <c r="H6466" s="383" t="s">
        <v>12917</v>
      </c>
      <c r="I6466" s="208">
        <v>10</v>
      </c>
      <c r="J6466" s="208" t="s">
        <v>33</v>
      </c>
      <c r="K6466" s="622">
        <v>200000000</v>
      </c>
      <c r="L6466" s="641"/>
      <c r="M6466" s="555"/>
      <c r="N6466" s="556"/>
      <c r="O6466" s="166" t="s">
        <v>67</v>
      </c>
      <c r="P6466" s="186" t="s">
        <v>2527</v>
      </c>
      <c r="Q6466" s="186" t="s">
        <v>429</v>
      </c>
    </row>
    <row r="6467" spans="1:17" ht="63.75" x14ac:dyDescent="0.2">
      <c r="A6467" s="152"/>
      <c r="B6467" s="411" t="s">
        <v>9432</v>
      </c>
      <c r="C6467" s="186" t="s">
        <v>9444</v>
      </c>
      <c r="D6467" s="186" t="s">
        <v>9283</v>
      </c>
      <c r="E6467" s="634" t="s">
        <v>9461</v>
      </c>
      <c r="F6467" s="186" t="s">
        <v>9462</v>
      </c>
      <c r="G6467" s="616" t="s">
        <v>9463</v>
      </c>
      <c r="H6467" s="383" t="s">
        <v>12918</v>
      </c>
      <c r="I6467" s="208">
        <v>10</v>
      </c>
      <c r="J6467" s="208" t="s">
        <v>33</v>
      </c>
      <c r="K6467" s="622">
        <v>200000000</v>
      </c>
      <c r="L6467" s="641"/>
      <c r="M6467" s="555"/>
      <c r="N6467" s="556"/>
      <c r="O6467" s="166" t="s">
        <v>67</v>
      </c>
      <c r="P6467" s="186" t="s">
        <v>2527</v>
      </c>
      <c r="Q6467" s="186" t="s">
        <v>429</v>
      </c>
    </row>
    <row r="6468" spans="1:17" ht="38.25" x14ac:dyDescent="0.2">
      <c r="A6468" s="152"/>
      <c r="B6468" s="411" t="s">
        <v>9432</v>
      </c>
      <c r="C6468" s="186" t="s">
        <v>58</v>
      </c>
      <c r="D6468" s="186" t="s">
        <v>2956</v>
      </c>
      <c r="E6468" s="634" t="s">
        <v>9461</v>
      </c>
      <c r="F6468" s="186" t="s">
        <v>9462</v>
      </c>
      <c r="G6468" s="616" t="s">
        <v>9463</v>
      </c>
      <c r="H6468" s="383" t="s">
        <v>12919</v>
      </c>
      <c r="I6468" s="208">
        <v>10</v>
      </c>
      <c r="J6468" s="208" t="s">
        <v>33</v>
      </c>
      <c r="K6468" s="622">
        <v>30000000</v>
      </c>
      <c r="L6468" s="641"/>
      <c r="M6468" s="555"/>
      <c r="N6468" s="556"/>
      <c r="O6468" s="158" t="s">
        <v>68</v>
      </c>
      <c r="P6468" s="186" t="s">
        <v>2518</v>
      </c>
      <c r="Q6468" s="186" t="s">
        <v>1001</v>
      </c>
    </row>
    <row r="6469" spans="1:17" ht="51" x14ac:dyDescent="0.2">
      <c r="A6469" s="152"/>
      <c r="B6469" s="411" t="s">
        <v>414</v>
      </c>
      <c r="C6469" s="186" t="s">
        <v>5878</v>
      </c>
      <c r="D6469" s="186" t="s">
        <v>9464</v>
      </c>
      <c r="E6469" s="634" t="s">
        <v>9461</v>
      </c>
      <c r="F6469" s="186" t="s">
        <v>9462</v>
      </c>
      <c r="G6469" s="224" t="s">
        <v>9463</v>
      </c>
      <c r="H6469" s="635" t="s">
        <v>12920</v>
      </c>
      <c r="I6469" s="208">
        <v>10</v>
      </c>
      <c r="J6469" s="208" t="s">
        <v>33</v>
      </c>
      <c r="K6469" s="622">
        <v>170000000</v>
      </c>
      <c r="L6469" s="641"/>
      <c r="M6469" s="555"/>
      <c r="N6469" s="556"/>
      <c r="O6469" s="166" t="s">
        <v>67</v>
      </c>
      <c r="P6469" s="186" t="s">
        <v>2527</v>
      </c>
      <c r="Q6469" s="186" t="s">
        <v>429</v>
      </c>
    </row>
    <row r="6470" spans="1:17" ht="51" x14ac:dyDescent="0.2">
      <c r="A6470" s="152"/>
      <c r="B6470" s="411" t="s">
        <v>414</v>
      </c>
      <c r="C6470" s="186" t="s">
        <v>5878</v>
      </c>
      <c r="D6470" s="186" t="s">
        <v>9464</v>
      </c>
      <c r="E6470" s="634" t="s">
        <v>9461</v>
      </c>
      <c r="F6470" s="186" t="s">
        <v>9462</v>
      </c>
      <c r="G6470" s="224" t="s">
        <v>9463</v>
      </c>
      <c r="H6470" s="423" t="s">
        <v>12921</v>
      </c>
      <c r="I6470" s="208">
        <v>10</v>
      </c>
      <c r="J6470" s="208" t="s">
        <v>33</v>
      </c>
      <c r="K6470" s="622">
        <v>200000000</v>
      </c>
      <c r="L6470" s="641"/>
      <c r="M6470" s="555"/>
      <c r="N6470" s="556"/>
      <c r="O6470" s="166" t="s">
        <v>67</v>
      </c>
      <c r="P6470" s="186" t="s">
        <v>2527</v>
      </c>
      <c r="Q6470" s="186" t="s">
        <v>429</v>
      </c>
    </row>
    <row r="6471" spans="1:17" ht="38.25" x14ac:dyDescent="0.2">
      <c r="A6471" s="152"/>
      <c r="B6471" s="411" t="s">
        <v>9465</v>
      </c>
      <c r="C6471" s="186" t="s">
        <v>9434</v>
      </c>
      <c r="D6471" s="186" t="s">
        <v>9435</v>
      </c>
      <c r="E6471" s="634" t="s">
        <v>625</v>
      </c>
      <c r="F6471" s="186" t="s">
        <v>9462</v>
      </c>
      <c r="G6471" s="616">
        <v>72102900</v>
      </c>
      <c r="H6471" s="383" t="s">
        <v>12922</v>
      </c>
      <c r="I6471" s="208">
        <v>10</v>
      </c>
      <c r="J6471" s="208" t="s">
        <v>33</v>
      </c>
      <c r="K6471" s="622">
        <v>62400000</v>
      </c>
      <c r="L6471" s="641"/>
      <c r="M6471" s="555"/>
      <c r="N6471" s="556"/>
      <c r="O6471" s="166" t="s">
        <v>67</v>
      </c>
      <c r="P6471" s="186" t="s">
        <v>2527</v>
      </c>
      <c r="Q6471" s="642" t="s">
        <v>429</v>
      </c>
    </row>
    <row r="6472" spans="1:17" ht="63.75" x14ac:dyDescent="0.2">
      <c r="A6472" s="152"/>
      <c r="B6472" s="411" t="s">
        <v>9432</v>
      </c>
      <c r="C6472" s="186" t="s">
        <v>58</v>
      </c>
      <c r="D6472" s="186" t="s">
        <v>2956</v>
      </c>
      <c r="E6472" s="634" t="s">
        <v>3949</v>
      </c>
      <c r="F6472" s="186" t="s">
        <v>639</v>
      </c>
      <c r="G6472" s="616">
        <v>90101801</v>
      </c>
      <c r="H6472" s="423" t="s">
        <v>12923</v>
      </c>
      <c r="I6472" s="208">
        <v>10</v>
      </c>
      <c r="J6472" s="208" t="s">
        <v>230</v>
      </c>
      <c r="K6472" s="622">
        <v>30000000</v>
      </c>
      <c r="L6472" s="641"/>
      <c r="M6472" s="555"/>
      <c r="N6472" s="556"/>
      <c r="O6472" s="166" t="s">
        <v>127</v>
      </c>
      <c r="P6472" s="186" t="s">
        <v>2635</v>
      </c>
      <c r="Q6472" s="642" t="s">
        <v>497</v>
      </c>
    </row>
    <row r="6473" spans="1:17" ht="38.25" x14ac:dyDescent="0.2">
      <c r="A6473" s="152"/>
      <c r="B6473" s="411" t="s">
        <v>9432</v>
      </c>
      <c r="C6473" s="186" t="s">
        <v>58</v>
      </c>
      <c r="D6473" s="186" t="s">
        <v>2956</v>
      </c>
      <c r="E6473" s="634" t="s">
        <v>3949</v>
      </c>
      <c r="F6473" s="186" t="s">
        <v>639</v>
      </c>
      <c r="G6473" s="616">
        <v>90101801</v>
      </c>
      <c r="H6473" s="423" t="s">
        <v>12924</v>
      </c>
      <c r="I6473" s="208">
        <v>10</v>
      </c>
      <c r="J6473" s="208" t="s">
        <v>33</v>
      </c>
      <c r="K6473" s="622">
        <v>85000000</v>
      </c>
      <c r="L6473" s="641"/>
      <c r="M6473" s="555"/>
      <c r="N6473" s="556"/>
      <c r="O6473" s="166" t="s">
        <v>36</v>
      </c>
      <c r="P6473" s="186" t="s">
        <v>2651</v>
      </c>
      <c r="Q6473" s="642" t="s">
        <v>497</v>
      </c>
    </row>
    <row r="6474" spans="1:17" ht="51" x14ac:dyDescent="0.2">
      <c r="A6474" s="152"/>
      <c r="B6474" s="411" t="s">
        <v>9432</v>
      </c>
      <c r="C6474" s="186" t="s">
        <v>58</v>
      </c>
      <c r="D6474" s="186" t="s">
        <v>2956</v>
      </c>
      <c r="E6474" s="634" t="s">
        <v>3949</v>
      </c>
      <c r="F6474" s="186" t="s">
        <v>639</v>
      </c>
      <c r="G6474" s="616">
        <v>90101801</v>
      </c>
      <c r="H6474" s="423" t="s">
        <v>12925</v>
      </c>
      <c r="I6474" s="208">
        <v>10</v>
      </c>
      <c r="J6474" s="208" t="s">
        <v>33</v>
      </c>
      <c r="K6474" s="622">
        <v>5000000</v>
      </c>
      <c r="L6474" s="641"/>
      <c r="M6474" s="555"/>
      <c r="N6474" s="556"/>
      <c r="O6474" s="647"/>
      <c r="P6474" s="186" t="s">
        <v>4851</v>
      </c>
      <c r="Q6474" s="642" t="s">
        <v>9466</v>
      </c>
    </row>
    <row r="6475" spans="1:17" ht="63.75" x14ac:dyDescent="0.2">
      <c r="A6475" s="152"/>
      <c r="B6475" s="411" t="s">
        <v>9432</v>
      </c>
      <c r="C6475" s="186" t="s">
        <v>58</v>
      </c>
      <c r="D6475" s="186" t="s">
        <v>2956</v>
      </c>
      <c r="E6475" s="634" t="s">
        <v>3949</v>
      </c>
      <c r="F6475" s="186" t="s">
        <v>639</v>
      </c>
      <c r="G6475" s="616">
        <v>90111500</v>
      </c>
      <c r="H6475" s="423" t="s">
        <v>12926</v>
      </c>
      <c r="I6475" s="208">
        <v>10</v>
      </c>
      <c r="J6475" s="530" t="s">
        <v>230</v>
      </c>
      <c r="K6475" s="622">
        <v>25000000</v>
      </c>
      <c r="L6475" s="641"/>
      <c r="M6475" s="555"/>
      <c r="N6475" s="556"/>
      <c r="O6475" s="166" t="s">
        <v>127</v>
      </c>
      <c r="P6475" s="186" t="s">
        <v>2563</v>
      </c>
      <c r="Q6475" s="186" t="s">
        <v>497</v>
      </c>
    </row>
    <row r="6476" spans="1:17" ht="38.25" x14ac:dyDescent="0.2">
      <c r="A6476" s="152"/>
      <c r="B6476" s="411" t="s">
        <v>9432</v>
      </c>
      <c r="C6476" s="186" t="s">
        <v>58</v>
      </c>
      <c r="D6476" s="186" t="s">
        <v>2956</v>
      </c>
      <c r="E6476" s="634" t="s">
        <v>3949</v>
      </c>
      <c r="F6476" s="186" t="s">
        <v>639</v>
      </c>
      <c r="G6476" s="616">
        <v>90111500</v>
      </c>
      <c r="H6476" s="423" t="s">
        <v>12927</v>
      </c>
      <c r="I6476" s="208">
        <v>10</v>
      </c>
      <c r="J6476" s="208" t="s">
        <v>33</v>
      </c>
      <c r="K6476" s="622">
        <v>90000000</v>
      </c>
      <c r="L6476" s="641"/>
      <c r="M6476" s="555"/>
      <c r="N6476" s="556"/>
      <c r="O6476" s="166" t="s">
        <v>36</v>
      </c>
      <c r="P6476" s="186" t="s">
        <v>2651</v>
      </c>
      <c r="Q6476" s="186" t="s">
        <v>497</v>
      </c>
    </row>
    <row r="6477" spans="1:17" ht="51" x14ac:dyDescent="0.2">
      <c r="A6477" s="152"/>
      <c r="B6477" s="411" t="s">
        <v>9432</v>
      </c>
      <c r="C6477" s="186" t="s">
        <v>58</v>
      </c>
      <c r="D6477" s="186" t="s">
        <v>2956</v>
      </c>
      <c r="E6477" s="634" t="s">
        <v>3949</v>
      </c>
      <c r="F6477" s="186" t="s">
        <v>639</v>
      </c>
      <c r="G6477" s="616">
        <v>90111500</v>
      </c>
      <c r="H6477" s="423" t="s">
        <v>12928</v>
      </c>
      <c r="I6477" s="208">
        <v>10</v>
      </c>
      <c r="J6477" s="208" t="s">
        <v>33</v>
      </c>
      <c r="K6477" s="622">
        <v>5000000</v>
      </c>
      <c r="L6477" s="641"/>
      <c r="M6477" s="555"/>
      <c r="N6477" s="556"/>
      <c r="O6477" s="647" t="s">
        <v>1239</v>
      </c>
      <c r="P6477" s="186" t="s">
        <v>4851</v>
      </c>
      <c r="Q6477" s="186" t="s">
        <v>9466</v>
      </c>
    </row>
    <row r="6478" spans="1:17" x14ac:dyDescent="0.2">
      <c r="A6478" s="152"/>
      <c r="B6478" s="411" t="s">
        <v>9432</v>
      </c>
      <c r="C6478" s="186" t="s">
        <v>190</v>
      </c>
      <c r="D6478" s="186" t="s">
        <v>9211</v>
      </c>
      <c r="E6478" s="637" t="s">
        <v>9467</v>
      </c>
      <c r="F6478" s="186" t="s">
        <v>360</v>
      </c>
      <c r="G6478" s="229">
        <v>78102203</v>
      </c>
      <c r="H6478" s="309" t="s">
        <v>12929</v>
      </c>
      <c r="I6478" s="208">
        <v>10</v>
      </c>
      <c r="J6478" s="208" t="s">
        <v>33</v>
      </c>
      <c r="K6478" s="622">
        <v>9000000</v>
      </c>
      <c r="L6478" s="641"/>
      <c r="M6478" s="555"/>
      <c r="N6478" s="556"/>
      <c r="O6478" s="158" t="s">
        <v>68</v>
      </c>
      <c r="P6478" s="186" t="s">
        <v>2518</v>
      </c>
      <c r="Q6478" s="259" t="s">
        <v>419</v>
      </c>
    </row>
    <row r="6479" spans="1:17" x14ac:dyDescent="0.2">
      <c r="A6479" s="152"/>
      <c r="B6479" s="411" t="s">
        <v>414</v>
      </c>
      <c r="C6479" s="186" t="s">
        <v>9468</v>
      </c>
      <c r="D6479" s="186" t="s">
        <v>9468</v>
      </c>
      <c r="E6479" s="634" t="s">
        <v>9467</v>
      </c>
      <c r="F6479" s="186" t="s">
        <v>360</v>
      </c>
      <c r="G6479" s="229">
        <v>78102203</v>
      </c>
      <c r="H6479" s="309" t="s">
        <v>12930</v>
      </c>
      <c r="I6479" s="208">
        <v>10</v>
      </c>
      <c r="J6479" s="208" t="s">
        <v>33</v>
      </c>
      <c r="K6479" s="622">
        <v>7000000</v>
      </c>
      <c r="L6479" s="641"/>
      <c r="M6479" s="555"/>
      <c r="N6479" s="556"/>
      <c r="O6479" s="158" t="s">
        <v>68</v>
      </c>
      <c r="P6479" s="186" t="s">
        <v>2518</v>
      </c>
      <c r="Q6479" s="259" t="s">
        <v>419</v>
      </c>
    </row>
    <row r="6480" spans="1:17" ht="38.25" x14ac:dyDescent="0.2">
      <c r="A6480" s="152"/>
      <c r="B6480" s="411" t="s">
        <v>9432</v>
      </c>
      <c r="C6480" s="186" t="s">
        <v>9444</v>
      </c>
      <c r="D6480" s="186" t="s">
        <v>9283</v>
      </c>
      <c r="E6480" s="634" t="s">
        <v>9469</v>
      </c>
      <c r="F6480" s="186" t="s">
        <v>2984</v>
      </c>
      <c r="G6480" s="224">
        <v>83101800</v>
      </c>
      <c r="H6480" s="383" t="s">
        <v>12931</v>
      </c>
      <c r="I6480" s="208">
        <v>10</v>
      </c>
      <c r="J6480" s="208" t="s">
        <v>33</v>
      </c>
      <c r="K6480" s="622">
        <v>2862870000</v>
      </c>
      <c r="L6480" s="641"/>
      <c r="M6480" s="555"/>
      <c r="N6480" s="556"/>
      <c r="O6480" s="158" t="s">
        <v>366</v>
      </c>
      <c r="P6480" s="640" t="s">
        <v>6649</v>
      </c>
      <c r="Q6480" s="259" t="s">
        <v>6329</v>
      </c>
    </row>
    <row r="6481" spans="1:17" ht="38.25" x14ac:dyDescent="0.2">
      <c r="A6481" s="152"/>
      <c r="B6481" s="411" t="s">
        <v>9470</v>
      </c>
      <c r="C6481" s="186" t="s">
        <v>9471</v>
      </c>
      <c r="D6481" s="186" t="s">
        <v>9471</v>
      </c>
      <c r="E6481" s="634" t="s">
        <v>9469</v>
      </c>
      <c r="F6481" s="186" t="s">
        <v>2984</v>
      </c>
      <c r="G6481" s="616">
        <v>83101800</v>
      </c>
      <c r="H6481" s="648" t="s">
        <v>12932</v>
      </c>
      <c r="I6481" s="208">
        <v>10</v>
      </c>
      <c r="J6481" s="208" t="s">
        <v>33</v>
      </c>
      <c r="K6481" s="622">
        <v>15500000</v>
      </c>
      <c r="L6481" s="641"/>
      <c r="M6481" s="555"/>
      <c r="N6481" s="556"/>
      <c r="O6481" s="158" t="s">
        <v>366</v>
      </c>
      <c r="P6481" s="640" t="s">
        <v>6649</v>
      </c>
      <c r="Q6481" s="259" t="s">
        <v>6329</v>
      </c>
    </row>
    <row r="6482" spans="1:17" ht="38.25" x14ac:dyDescent="0.2">
      <c r="A6482" s="152"/>
      <c r="B6482" s="411" t="s">
        <v>414</v>
      </c>
      <c r="C6482" s="186" t="s">
        <v>5878</v>
      </c>
      <c r="D6482" s="186" t="s">
        <v>9464</v>
      </c>
      <c r="E6482" s="634" t="s">
        <v>9469</v>
      </c>
      <c r="F6482" s="186" t="s">
        <v>2984</v>
      </c>
      <c r="G6482" s="224">
        <v>83101800</v>
      </c>
      <c r="H6482" s="423" t="s">
        <v>12933</v>
      </c>
      <c r="I6482" s="208">
        <v>10</v>
      </c>
      <c r="J6482" s="208" t="s">
        <v>33</v>
      </c>
      <c r="K6482" s="622">
        <v>2630000000</v>
      </c>
      <c r="L6482" s="641"/>
      <c r="M6482" s="555"/>
      <c r="N6482" s="556"/>
      <c r="O6482" s="158" t="s">
        <v>366</v>
      </c>
      <c r="P6482" s="186" t="s">
        <v>6649</v>
      </c>
      <c r="Q6482" s="186" t="s">
        <v>6329</v>
      </c>
    </row>
    <row r="6483" spans="1:17" ht="38.25" x14ac:dyDescent="0.2">
      <c r="A6483" s="152"/>
      <c r="B6483" s="631" t="s">
        <v>9459</v>
      </c>
      <c r="C6483" s="186" t="s">
        <v>9444</v>
      </c>
      <c r="D6483" s="186" t="s">
        <v>9445</v>
      </c>
      <c r="E6483" s="634" t="s">
        <v>9469</v>
      </c>
      <c r="F6483" s="186" t="s">
        <v>2984</v>
      </c>
      <c r="G6483" s="624">
        <v>83101800</v>
      </c>
      <c r="H6483" s="625" t="s">
        <v>12934</v>
      </c>
      <c r="I6483" s="208">
        <v>10</v>
      </c>
      <c r="J6483" s="208" t="s">
        <v>33</v>
      </c>
      <c r="K6483" s="622">
        <v>250000000</v>
      </c>
      <c r="L6483" s="641"/>
      <c r="M6483" s="555"/>
      <c r="N6483" s="556"/>
      <c r="O6483" s="158" t="s">
        <v>366</v>
      </c>
      <c r="P6483" s="186" t="s">
        <v>6649</v>
      </c>
      <c r="Q6483" s="186" t="s">
        <v>6329</v>
      </c>
    </row>
    <row r="6484" spans="1:17" ht="38.25" x14ac:dyDescent="0.2">
      <c r="A6484" s="152"/>
      <c r="B6484" s="411" t="s">
        <v>9447</v>
      </c>
      <c r="C6484" s="186" t="s">
        <v>9444</v>
      </c>
      <c r="D6484" s="186" t="s">
        <v>9448</v>
      </c>
      <c r="E6484" s="634" t="s">
        <v>9469</v>
      </c>
      <c r="F6484" s="186" t="s">
        <v>2984</v>
      </c>
      <c r="G6484" s="229">
        <v>83101800</v>
      </c>
      <c r="H6484" s="623" t="s">
        <v>12935</v>
      </c>
      <c r="I6484" s="208">
        <v>10</v>
      </c>
      <c r="J6484" s="208" t="s">
        <v>33</v>
      </c>
      <c r="K6484" s="622">
        <v>132500000</v>
      </c>
      <c r="L6484" s="641"/>
      <c r="M6484" s="555"/>
      <c r="N6484" s="556"/>
      <c r="O6484" s="158" t="s">
        <v>366</v>
      </c>
      <c r="P6484" s="186" t="s">
        <v>6649</v>
      </c>
      <c r="Q6484" s="186" t="s">
        <v>6329</v>
      </c>
    </row>
    <row r="6485" spans="1:17" ht="25.5" x14ac:dyDescent="0.2">
      <c r="A6485" s="152"/>
      <c r="B6485" s="411" t="s">
        <v>9432</v>
      </c>
      <c r="C6485" s="186" t="s">
        <v>9444</v>
      </c>
      <c r="D6485" s="186" t="s">
        <v>9283</v>
      </c>
      <c r="E6485" s="634" t="s">
        <v>9472</v>
      </c>
      <c r="F6485" s="186" t="s">
        <v>3175</v>
      </c>
      <c r="G6485" s="224">
        <v>83101500</v>
      </c>
      <c r="H6485" s="256" t="s">
        <v>12936</v>
      </c>
      <c r="I6485" s="208">
        <v>10</v>
      </c>
      <c r="J6485" s="208" t="s">
        <v>33</v>
      </c>
      <c r="K6485" s="622">
        <v>200000000</v>
      </c>
      <c r="L6485" s="641"/>
      <c r="M6485" s="555"/>
      <c r="N6485" s="556"/>
      <c r="O6485" s="158" t="s">
        <v>366</v>
      </c>
      <c r="P6485" s="640" t="s">
        <v>4851</v>
      </c>
      <c r="Q6485" s="259" t="s">
        <v>6329</v>
      </c>
    </row>
    <row r="6486" spans="1:17" ht="25.5" x14ac:dyDescent="0.2">
      <c r="A6486" s="152"/>
      <c r="B6486" s="411" t="s">
        <v>414</v>
      </c>
      <c r="C6486" s="186" t="s">
        <v>5878</v>
      </c>
      <c r="D6486" s="186" t="s">
        <v>9464</v>
      </c>
      <c r="E6486" s="634" t="s">
        <v>9472</v>
      </c>
      <c r="F6486" s="186" t="s">
        <v>3175</v>
      </c>
      <c r="G6486" s="224">
        <v>83101500</v>
      </c>
      <c r="H6486" s="423" t="s">
        <v>12937</v>
      </c>
      <c r="I6486" s="208">
        <v>10</v>
      </c>
      <c r="J6486" s="208" t="s">
        <v>33</v>
      </c>
      <c r="K6486" s="622">
        <v>130000000</v>
      </c>
      <c r="L6486" s="641"/>
      <c r="M6486" s="555"/>
      <c r="N6486" s="556"/>
      <c r="O6486" s="158" t="s">
        <v>366</v>
      </c>
      <c r="P6486" s="186" t="s">
        <v>4851</v>
      </c>
      <c r="Q6486" s="186" t="s">
        <v>6329</v>
      </c>
    </row>
    <row r="6487" spans="1:17" ht="25.5" x14ac:dyDescent="0.2">
      <c r="A6487" s="152"/>
      <c r="B6487" s="631" t="s">
        <v>9459</v>
      </c>
      <c r="C6487" s="186" t="s">
        <v>342</v>
      </c>
      <c r="D6487" s="186" t="s">
        <v>9473</v>
      </c>
      <c r="E6487" s="634" t="s">
        <v>9472</v>
      </c>
      <c r="F6487" s="186" t="s">
        <v>3175</v>
      </c>
      <c r="G6487" s="624">
        <v>83101800</v>
      </c>
      <c r="H6487" s="625" t="s">
        <v>12938</v>
      </c>
      <c r="I6487" s="208">
        <v>10</v>
      </c>
      <c r="J6487" s="208" t="s">
        <v>33</v>
      </c>
      <c r="K6487" s="622">
        <v>50000000</v>
      </c>
      <c r="L6487" s="641"/>
      <c r="M6487" s="555"/>
      <c r="N6487" s="556"/>
      <c r="O6487" s="158" t="s">
        <v>366</v>
      </c>
      <c r="P6487" s="186" t="s">
        <v>6649</v>
      </c>
      <c r="Q6487" s="186" t="s">
        <v>6329</v>
      </c>
    </row>
    <row r="6488" spans="1:17" ht="25.5" x14ac:dyDescent="0.2">
      <c r="A6488" s="152"/>
      <c r="B6488" s="631" t="s">
        <v>9459</v>
      </c>
      <c r="C6488" s="186" t="s">
        <v>342</v>
      </c>
      <c r="D6488" s="186" t="s">
        <v>9473</v>
      </c>
      <c r="E6488" s="634" t="s">
        <v>9472</v>
      </c>
      <c r="F6488" s="186" t="s">
        <v>3175</v>
      </c>
      <c r="G6488" s="624">
        <v>83101800</v>
      </c>
      <c r="H6488" s="625" t="s">
        <v>12939</v>
      </c>
      <c r="I6488" s="208">
        <v>10</v>
      </c>
      <c r="J6488" s="208" t="s">
        <v>33</v>
      </c>
      <c r="K6488" s="622">
        <v>11177066</v>
      </c>
      <c r="L6488" s="641"/>
      <c r="M6488" s="555"/>
      <c r="N6488" s="556"/>
      <c r="O6488" s="158" t="s">
        <v>366</v>
      </c>
      <c r="P6488" s="186" t="s">
        <v>6649</v>
      </c>
      <c r="Q6488" s="186" t="s">
        <v>6329</v>
      </c>
    </row>
    <row r="6489" spans="1:17" ht="25.5" x14ac:dyDescent="0.2">
      <c r="A6489" s="152"/>
      <c r="B6489" s="411" t="s">
        <v>9447</v>
      </c>
      <c r="C6489" s="186" t="s">
        <v>342</v>
      </c>
      <c r="D6489" s="186" t="s">
        <v>9473</v>
      </c>
      <c r="E6489" s="634" t="s">
        <v>9472</v>
      </c>
      <c r="F6489" s="186" t="s">
        <v>3175</v>
      </c>
      <c r="G6489" s="229">
        <v>83101800</v>
      </c>
      <c r="H6489" s="623" t="s">
        <v>12940</v>
      </c>
      <c r="I6489" s="208">
        <v>10</v>
      </c>
      <c r="J6489" s="208" t="s">
        <v>33</v>
      </c>
      <c r="K6489" s="622">
        <v>16500000</v>
      </c>
      <c r="L6489" s="641"/>
      <c r="M6489" s="555"/>
      <c r="N6489" s="556"/>
      <c r="O6489" s="158" t="s">
        <v>366</v>
      </c>
      <c r="P6489" s="186" t="s">
        <v>6649</v>
      </c>
      <c r="Q6489" s="186" t="s">
        <v>6329</v>
      </c>
    </row>
    <row r="6490" spans="1:17" ht="25.5" x14ac:dyDescent="0.2">
      <c r="A6490" s="152"/>
      <c r="B6490" s="411" t="s">
        <v>9447</v>
      </c>
      <c r="C6490" s="186" t="s">
        <v>342</v>
      </c>
      <c r="D6490" s="186" t="s">
        <v>9473</v>
      </c>
      <c r="E6490" s="634" t="s">
        <v>9472</v>
      </c>
      <c r="F6490" s="186" t="s">
        <v>3175</v>
      </c>
      <c r="G6490" s="229">
        <v>83101800</v>
      </c>
      <c r="H6490" s="623" t="s">
        <v>12941</v>
      </c>
      <c r="I6490" s="208">
        <v>10</v>
      </c>
      <c r="J6490" s="208" t="s">
        <v>33</v>
      </c>
      <c r="K6490" s="622">
        <v>1000000</v>
      </c>
      <c r="L6490" s="641"/>
      <c r="M6490" s="555"/>
      <c r="N6490" s="556"/>
      <c r="O6490" s="158" t="s">
        <v>366</v>
      </c>
      <c r="P6490" s="186" t="s">
        <v>6649</v>
      </c>
      <c r="Q6490" s="186" t="s">
        <v>6329</v>
      </c>
    </row>
    <row r="6491" spans="1:17" ht="102" x14ac:dyDescent="0.2">
      <c r="A6491" s="152"/>
      <c r="B6491" s="411" t="s">
        <v>9432</v>
      </c>
      <c r="C6491" s="186" t="s">
        <v>234</v>
      </c>
      <c r="D6491" s="186" t="s">
        <v>8881</v>
      </c>
      <c r="E6491" s="634" t="s">
        <v>9474</v>
      </c>
      <c r="F6491" s="186" t="s">
        <v>9475</v>
      </c>
      <c r="G6491" s="224">
        <v>84131600</v>
      </c>
      <c r="H6491" s="256" t="s">
        <v>12942</v>
      </c>
      <c r="I6491" s="208">
        <v>10</v>
      </c>
      <c r="J6491" s="530" t="s">
        <v>230</v>
      </c>
      <c r="K6491" s="649">
        <v>229552303</v>
      </c>
      <c r="L6491" s="641"/>
      <c r="M6491" s="555"/>
      <c r="N6491" s="556"/>
      <c r="O6491" s="166" t="s">
        <v>127</v>
      </c>
      <c r="P6491" s="186" t="s">
        <v>2635</v>
      </c>
      <c r="Q6491" s="186" t="s">
        <v>429</v>
      </c>
    </row>
    <row r="6492" spans="1:17" ht="89.25" x14ac:dyDescent="0.2">
      <c r="A6492" s="152"/>
      <c r="B6492" s="411" t="s">
        <v>9432</v>
      </c>
      <c r="C6492" s="186" t="s">
        <v>234</v>
      </c>
      <c r="D6492" s="186" t="s">
        <v>8881</v>
      </c>
      <c r="E6492" s="634" t="s">
        <v>9474</v>
      </c>
      <c r="F6492" s="186" t="s">
        <v>9475</v>
      </c>
      <c r="G6492" s="224">
        <v>84131600</v>
      </c>
      <c r="H6492" s="256" t="s">
        <v>12943</v>
      </c>
      <c r="I6492" s="208">
        <v>10</v>
      </c>
      <c r="J6492" s="208" t="s">
        <v>33</v>
      </c>
      <c r="K6492" s="649">
        <v>136539322</v>
      </c>
      <c r="L6492" s="641"/>
      <c r="M6492" s="555"/>
      <c r="N6492" s="556"/>
      <c r="O6492" s="158" t="s">
        <v>68</v>
      </c>
      <c r="P6492" s="186" t="s">
        <v>2518</v>
      </c>
      <c r="Q6492" s="186" t="s">
        <v>9476</v>
      </c>
    </row>
    <row r="6493" spans="1:17" ht="102" x14ac:dyDescent="0.2">
      <c r="A6493" s="152"/>
      <c r="B6493" s="411" t="s">
        <v>9432</v>
      </c>
      <c r="C6493" s="186" t="s">
        <v>234</v>
      </c>
      <c r="D6493" s="186" t="s">
        <v>8881</v>
      </c>
      <c r="E6493" s="634" t="s">
        <v>9474</v>
      </c>
      <c r="F6493" s="186" t="s">
        <v>9475</v>
      </c>
      <c r="G6493" s="224">
        <v>84131600</v>
      </c>
      <c r="H6493" s="256" t="s">
        <v>12944</v>
      </c>
      <c r="I6493" s="208">
        <v>10</v>
      </c>
      <c r="J6493" s="208" t="s">
        <v>33</v>
      </c>
      <c r="K6493" s="649">
        <v>83908375</v>
      </c>
      <c r="L6493" s="641"/>
      <c r="M6493" s="555"/>
      <c r="N6493" s="556"/>
      <c r="O6493" s="559" t="s">
        <v>79</v>
      </c>
      <c r="P6493" s="186" t="s">
        <v>9477</v>
      </c>
      <c r="Q6493" s="186" t="s">
        <v>9478</v>
      </c>
    </row>
    <row r="6494" spans="1:17" ht="102" x14ac:dyDescent="0.2">
      <c r="A6494" s="152"/>
      <c r="B6494" s="411" t="s">
        <v>414</v>
      </c>
      <c r="C6494" s="186" t="s">
        <v>9452</v>
      </c>
      <c r="D6494" s="186" t="s">
        <v>9452</v>
      </c>
      <c r="E6494" s="634" t="s">
        <v>9474</v>
      </c>
      <c r="F6494" s="186" t="s">
        <v>9475</v>
      </c>
      <c r="G6494" s="224">
        <v>84131600</v>
      </c>
      <c r="H6494" s="650" t="s">
        <v>12945</v>
      </c>
      <c r="I6494" s="208">
        <v>10</v>
      </c>
      <c r="J6494" s="530" t="s">
        <v>230</v>
      </c>
      <c r="K6494" s="649">
        <v>470000000</v>
      </c>
      <c r="L6494" s="641"/>
      <c r="M6494" s="555"/>
      <c r="N6494" s="556"/>
      <c r="O6494" s="166" t="s">
        <v>127</v>
      </c>
      <c r="P6494" s="186" t="s">
        <v>2635</v>
      </c>
      <c r="Q6494" s="186" t="s">
        <v>419</v>
      </c>
    </row>
    <row r="6495" spans="1:17" ht="63.75" x14ac:dyDescent="0.2">
      <c r="A6495" s="152"/>
      <c r="B6495" s="411" t="s">
        <v>9432</v>
      </c>
      <c r="C6495" s="186" t="s">
        <v>190</v>
      </c>
      <c r="D6495" s="186" t="s">
        <v>9211</v>
      </c>
      <c r="E6495" s="651" t="s">
        <v>9479</v>
      </c>
      <c r="F6495" s="186" t="s">
        <v>9480</v>
      </c>
      <c r="G6495" s="224">
        <v>80131500</v>
      </c>
      <c r="H6495" s="652" t="s">
        <v>12946</v>
      </c>
      <c r="I6495" s="208">
        <v>10</v>
      </c>
      <c r="J6495" s="208" t="s">
        <v>33</v>
      </c>
      <c r="K6495" s="622">
        <v>27268036</v>
      </c>
      <c r="L6495" s="641"/>
      <c r="M6495" s="555"/>
      <c r="N6495" s="556"/>
      <c r="O6495" s="166" t="s">
        <v>127</v>
      </c>
      <c r="P6495" s="186" t="s">
        <v>2635</v>
      </c>
      <c r="Q6495" s="259" t="s">
        <v>1001</v>
      </c>
    </row>
    <row r="6496" spans="1:17" ht="51" x14ac:dyDescent="0.2">
      <c r="A6496" s="152"/>
      <c r="B6496" s="411" t="s">
        <v>9432</v>
      </c>
      <c r="C6496" s="186" t="s">
        <v>190</v>
      </c>
      <c r="D6496" s="186" t="s">
        <v>9211</v>
      </c>
      <c r="E6496" s="615" t="s">
        <v>9479</v>
      </c>
      <c r="F6496" s="186" t="s">
        <v>9480</v>
      </c>
      <c r="G6496" s="224">
        <v>80131500</v>
      </c>
      <c r="H6496" s="423" t="s">
        <v>12947</v>
      </c>
      <c r="I6496" s="208">
        <v>10</v>
      </c>
      <c r="J6496" s="208" t="s">
        <v>33</v>
      </c>
      <c r="K6496" s="622">
        <v>42923973</v>
      </c>
      <c r="L6496" s="641"/>
      <c r="M6496" s="555"/>
      <c r="N6496" s="556"/>
      <c r="O6496" s="158" t="s">
        <v>67</v>
      </c>
      <c r="P6496" s="186" t="s">
        <v>2521</v>
      </c>
      <c r="Q6496" s="186" t="s">
        <v>1001</v>
      </c>
    </row>
    <row r="6497" spans="1:17" ht="51" x14ac:dyDescent="0.2">
      <c r="A6497" s="152"/>
      <c r="B6497" s="411" t="s">
        <v>9432</v>
      </c>
      <c r="C6497" s="186" t="s">
        <v>190</v>
      </c>
      <c r="D6497" s="186" t="s">
        <v>9211</v>
      </c>
      <c r="E6497" s="615" t="s">
        <v>9479</v>
      </c>
      <c r="F6497" s="186" t="s">
        <v>9480</v>
      </c>
      <c r="G6497" s="224">
        <v>80131500</v>
      </c>
      <c r="H6497" s="423" t="s">
        <v>12948</v>
      </c>
      <c r="I6497" s="208">
        <v>10</v>
      </c>
      <c r="J6497" s="208" t="s">
        <v>33</v>
      </c>
      <c r="K6497" s="622">
        <v>14307991</v>
      </c>
      <c r="L6497" s="641"/>
      <c r="M6497" s="555"/>
      <c r="N6497" s="556"/>
      <c r="O6497" s="559" t="s">
        <v>79</v>
      </c>
      <c r="P6497" s="186" t="s">
        <v>4850</v>
      </c>
      <c r="Q6497" s="186" t="s">
        <v>1001</v>
      </c>
    </row>
    <row r="6498" spans="1:17" ht="63.75" x14ac:dyDescent="0.2">
      <c r="A6498" s="152"/>
      <c r="B6498" s="411" t="s">
        <v>9432</v>
      </c>
      <c r="C6498" s="186" t="s">
        <v>234</v>
      </c>
      <c r="D6498" s="186" t="s">
        <v>8881</v>
      </c>
      <c r="E6498" s="615" t="s">
        <v>9479</v>
      </c>
      <c r="F6498" s="186" t="s">
        <v>9480</v>
      </c>
      <c r="G6498" s="224">
        <v>80131500</v>
      </c>
      <c r="H6498" s="423" t="s">
        <v>12949</v>
      </c>
      <c r="I6498" s="208">
        <v>10</v>
      </c>
      <c r="J6498" s="530" t="s">
        <v>230</v>
      </c>
      <c r="K6498" s="622">
        <v>41580000</v>
      </c>
      <c r="L6498" s="641"/>
      <c r="M6498" s="555"/>
      <c r="N6498" s="556"/>
      <c r="O6498" s="647"/>
      <c r="P6498" s="186" t="s">
        <v>2700</v>
      </c>
      <c r="Q6498" s="186" t="s">
        <v>1001</v>
      </c>
    </row>
    <row r="6499" spans="1:17" ht="51" x14ac:dyDescent="0.2">
      <c r="A6499" s="152"/>
      <c r="B6499" s="411" t="s">
        <v>9432</v>
      </c>
      <c r="C6499" s="186" t="s">
        <v>234</v>
      </c>
      <c r="D6499" s="186" t="s">
        <v>8881</v>
      </c>
      <c r="E6499" s="615" t="s">
        <v>9479</v>
      </c>
      <c r="F6499" s="186" t="s">
        <v>9480</v>
      </c>
      <c r="G6499" s="224">
        <v>80131500</v>
      </c>
      <c r="H6499" s="423" t="s">
        <v>12950</v>
      </c>
      <c r="I6499" s="208">
        <v>10</v>
      </c>
      <c r="J6499" s="208" t="s">
        <v>33</v>
      </c>
      <c r="K6499" s="622">
        <v>9240000</v>
      </c>
      <c r="L6499" s="641"/>
      <c r="M6499" s="555"/>
      <c r="N6499" s="556"/>
      <c r="O6499" s="559" t="s">
        <v>79</v>
      </c>
      <c r="P6499" s="186" t="s">
        <v>4850</v>
      </c>
      <c r="Q6499" s="186" t="s">
        <v>1001</v>
      </c>
    </row>
    <row r="6500" spans="1:17" ht="51" x14ac:dyDescent="0.2">
      <c r="A6500" s="152"/>
      <c r="B6500" s="411" t="s">
        <v>9432</v>
      </c>
      <c r="C6500" s="186" t="s">
        <v>9444</v>
      </c>
      <c r="D6500" s="186" t="s">
        <v>9283</v>
      </c>
      <c r="E6500" s="615" t="s">
        <v>9479</v>
      </c>
      <c r="F6500" s="186" t="s">
        <v>9480</v>
      </c>
      <c r="G6500" s="224">
        <v>80131500</v>
      </c>
      <c r="H6500" s="423" t="s">
        <v>12951</v>
      </c>
      <c r="I6500" s="208">
        <v>10</v>
      </c>
      <c r="J6500" s="208" t="s">
        <v>33</v>
      </c>
      <c r="K6500" s="622">
        <v>9680000</v>
      </c>
      <c r="L6500" s="641"/>
      <c r="M6500" s="555"/>
      <c r="N6500" s="556"/>
      <c r="O6500" s="647"/>
      <c r="P6500" s="186" t="s">
        <v>4851</v>
      </c>
      <c r="Q6500" s="186" t="s">
        <v>6329</v>
      </c>
    </row>
    <row r="6501" spans="1:17" ht="51" x14ac:dyDescent="0.2">
      <c r="A6501" s="152"/>
      <c r="B6501" s="411" t="s">
        <v>414</v>
      </c>
      <c r="C6501" s="186" t="s">
        <v>9481</v>
      </c>
      <c r="D6501" s="186" t="s">
        <v>9481</v>
      </c>
      <c r="E6501" s="615" t="s">
        <v>9479</v>
      </c>
      <c r="F6501" s="186" t="s">
        <v>9480</v>
      </c>
      <c r="G6501" s="224">
        <v>80131500</v>
      </c>
      <c r="H6501" s="423" t="s">
        <v>12952</v>
      </c>
      <c r="I6501" s="208">
        <v>10</v>
      </c>
      <c r="J6501" s="530" t="s">
        <v>230</v>
      </c>
      <c r="K6501" s="622">
        <v>960000000</v>
      </c>
      <c r="L6501" s="641"/>
      <c r="M6501" s="555"/>
      <c r="N6501" s="556"/>
      <c r="O6501" s="166" t="s">
        <v>127</v>
      </c>
      <c r="P6501" s="186" t="s">
        <v>2635</v>
      </c>
      <c r="Q6501" s="186" t="s">
        <v>1001</v>
      </c>
    </row>
    <row r="6502" spans="1:17" ht="51" x14ac:dyDescent="0.2">
      <c r="A6502" s="152"/>
      <c r="B6502" s="411" t="s">
        <v>414</v>
      </c>
      <c r="C6502" s="186" t="s">
        <v>9481</v>
      </c>
      <c r="D6502" s="186" t="s">
        <v>9481</v>
      </c>
      <c r="E6502" s="615" t="s">
        <v>9479</v>
      </c>
      <c r="F6502" s="186" t="s">
        <v>9480</v>
      </c>
      <c r="G6502" s="224">
        <v>80131500</v>
      </c>
      <c r="H6502" s="423" t="s">
        <v>12953</v>
      </c>
      <c r="I6502" s="208">
        <v>10</v>
      </c>
      <c r="J6502" s="208" t="s">
        <v>33</v>
      </c>
      <c r="K6502" s="622">
        <v>800000000</v>
      </c>
      <c r="L6502" s="641"/>
      <c r="M6502" s="555"/>
      <c r="N6502" s="556"/>
      <c r="O6502" s="166" t="s">
        <v>36</v>
      </c>
      <c r="P6502" s="186" t="s">
        <v>2651</v>
      </c>
      <c r="Q6502" s="186" t="s">
        <v>1001</v>
      </c>
    </row>
    <row r="6503" spans="1:17" ht="51" x14ac:dyDescent="0.2">
      <c r="A6503" s="152"/>
      <c r="B6503" s="411" t="s">
        <v>414</v>
      </c>
      <c r="C6503" s="186" t="s">
        <v>9481</v>
      </c>
      <c r="D6503" s="186" t="s">
        <v>9481</v>
      </c>
      <c r="E6503" s="615" t="s">
        <v>9479</v>
      </c>
      <c r="F6503" s="186" t="s">
        <v>9480</v>
      </c>
      <c r="G6503" s="224">
        <v>80131500</v>
      </c>
      <c r="H6503" s="423" t="s">
        <v>12954</v>
      </c>
      <c r="I6503" s="208">
        <v>10</v>
      </c>
      <c r="J6503" s="208" t="s">
        <v>33</v>
      </c>
      <c r="K6503" s="622">
        <v>232500000</v>
      </c>
      <c r="L6503" s="641"/>
      <c r="M6503" s="555"/>
      <c r="N6503" s="556"/>
      <c r="O6503" s="166" t="s">
        <v>35</v>
      </c>
      <c r="P6503" s="186" t="s">
        <v>6649</v>
      </c>
      <c r="Q6503" s="186" t="s">
        <v>1001</v>
      </c>
    </row>
    <row r="6504" spans="1:17" ht="51" x14ac:dyDescent="0.2">
      <c r="A6504" s="152"/>
      <c r="B6504" s="631" t="s">
        <v>9459</v>
      </c>
      <c r="C6504" s="186" t="s">
        <v>9444</v>
      </c>
      <c r="D6504" s="186" t="s">
        <v>9445</v>
      </c>
      <c r="E6504" s="615" t="s">
        <v>9479</v>
      </c>
      <c r="F6504" s="186" t="s">
        <v>9480</v>
      </c>
      <c r="G6504" s="224">
        <v>80131500</v>
      </c>
      <c r="H6504" s="423" t="s">
        <v>12955</v>
      </c>
      <c r="I6504" s="208">
        <v>16</v>
      </c>
      <c r="J6504" s="208" t="s">
        <v>33</v>
      </c>
      <c r="K6504" s="653">
        <v>16100000</v>
      </c>
      <c r="L6504" s="641"/>
      <c r="M6504" s="555"/>
      <c r="N6504" s="556"/>
      <c r="O6504" s="166" t="s">
        <v>366</v>
      </c>
      <c r="P6504" s="186" t="s">
        <v>6649</v>
      </c>
      <c r="Q6504" s="186" t="s">
        <v>6329</v>
      </c>
    </row>
    <row r="6505" spans="1:17" ht="38.25" x14ac:dyDescent="0.2">
      <c r="A6505" s="152"/>
      <c r="B6505" s="411" t="s">
        <v>9465</v>
      </c>
      <c r="C6505" s="186" t="s">
        <v>9434</v>
      </c>
      <c r="D6505" s="186" t="s">
        <v>9458</v>
      </c>
      <c r="E6505" s="634" t="s">
        <v>5372</v>
      </c>
      <c r="F6505" s="186" t="s">
        <v>9482</v>
      </c>
      <c r="G6505" s="229">
        <v>80111700</v>
      </c>
      <c r="H6505" s="256" t="s">
        <v>12956</v>
      </c>
      <c r="I6505" s="208">
        <v>16</v>
      </c>
      <c r="J6505" s="208" t="s">
        <v>33</v>
      </c>
      <c r="K6505" s="622">
        <v>63360000</v>
      </c>
      <c r="L6505" s="641"/>
      <c r="M6505" s="555"/>
      <c r="N6505" s="556"/>
      <c r="O6505" s="166" t="s">
        <v>68</v>
      </c>
      <c r="P6505" s="640" t="s">
        <v>2518</v>
      </c>
      <c r="Q6505" s="259" t="s">
        <v>1001</v>
      </c>
    </row>
    <row r="6506" spans="1:17" ht="38.25" x14ac:dyDescent="0.2">
      <c r="A6506" s="152"/>
      <c r="B6506" s="411" t="s">
        <v>9441</v>
      </c>
      <c r="C6506" s="186" t="s">
        <v>9442</v>
      </c>
      <c r="D6506" s="186" t="s">
        <v>9442</v>
      </c>
      <c r="E6506" s="634" t="s">
        <v>5387</v>
      </c>
      <c r="F6506" s="186" t="s">
        <v>1310</v>
      </c>
      <c r="G6506" s="224">
        <v>83121703</v>
      </c>
      <c r="H6506" s="650" t="s">
        <v>12957</v>
      </c>
      <c r="I6506" s="208">
        <v>10</v>
      </c>
      <c r="J6506" s="208" t="s">
        <v>33</v>
      </c>
      <c r="K6506" s="622">
        <v>4050000</v>
      </c>
      <c r="L6506" s="641"/>
      <c r="M6506" s="555"/>
      <c r="N6506" s="556"/>
      <c r="O6506" s="166"/>
      <c r="P6506" s="640" t="s">
        <v>6649</v>
      </c>
      <c r="Q6506" s="259" t="s">
        <v>6329</v>
      </c>
    </row>
    <row r="6507" spans="1:17" ht="102" x14ac:dyDescent="0.2">
      <c r="A6507" s="152"/>
      <c r="B6507" s="411" t="s">
        <v>9432</v>
      </c>
      <c r="C6507" s="186" t="s">
        <v>58</v>
      </c>
      <c r="D6507" s="654" t="s">
        <v>2956</v>
      </c>
      <c r="E6507" s="634" t="s">
        <v>9483</v>
      </c>
      <c r="F6507" s="186" t="s">
        <v>9484</v>
      </c>
      <c r="G6507" s="224">
        <v>76111500</v>
      </c>
      <c r="H6507" s="423" t="s">
        <v>12958</v>
      </c>
      <c r="I6507" s="208">
        <v>10</v>
      </c>
      <c r="J6507" s="530" t="s">
        <v>230</v>
      </c>
      <c r="K6507" s="622">
        <v>192593107.24000001</v>
      </c>
      <c r="L6507" s="641"/>
      <c r="M6507" s="555"/>
      <c r="N6507" s="556"/>
      <c r="O6507" s="166" t="s">
        <v>127</v>
      </c>
      <c r="P6507" s="186" t="s">
        <v>2635</v>
      </c>
      <c r="Q6507" s="186" t="s">
        <v>419</v>
      </c>
    </row>
    <row r="6508" spans="1:17" ht="76.5" x14ac:dyDescent="0.2">
      <c r="A6508" s="152"/>
      <c r="B6508" s="411" t="s">
        <v>9432</v>
      </c>
      <c r="C6508" s="186" t="s">
        <v>58</v>
      </c>
      <c r="D6508" s="186" t="s">
        <v>2956</v>
      </c>
      <c r="E6508" s="634" t="s">
        <v>9483</v>
      </c>
      <c r="F6508" s="186" t="s">
        <v>9484</v>
      </c>
      <c r="G6508" s="224">
        <v>76111500</v>
      </c>
      <c r="H6508" s="423" t="s">
        <v>12959</v>
      </c>
      <c r="I6508" s="208">
        <v>10</v>
      </c>
      <c r="J6508" s="208" t="s">
        <v>33</v>
      </c>
      <c r="K6508" s="622">
        <v>312000833.7288</v>
      </c>
      <c r="L6508" s="641"/>
      <c r="M6508" s="555"/>
      <c r="N6508" s="556"/>
      <c r="O6508" s="166" t="s">
        <v>67</v>
      </c>
      <c r="P6508" s="186" t="s">
        <v>2521</v>
      </c>
      <c r="Q6508" s="186" t="s">
        <v>419</v>
      </c>
    </row>
    <row r="6509" spans="1:17" ht="76.5" x14ac:dyDescent="0.2">
      <c r="A6509" s="152"/>
      <c r="B6509" s="411" t="s">
        <v>9432</v>
      </c>
      <c r="C6509" s="186" t="s">
        <v>58</v>
      </c>
      <c r="D6509" s="186" t="s">
        <v>2956</v>
      </c>
      <c r="E6509" s="634" t="s">
        <v>9483</v>
      </c>
      <c r="F6509" s="186" t="s">
        <v>9484</v>
      </c>
      <c r="G6509" s="224">
        <v>76111500</v>
      </c>
      <c r="H6509" s="423" t="s">
        <v>12960</v>
      </c>
      <c r="I6509" s="208">
        <v>10</v>
      </c>
      <c r="J6509" s="208" t="s">
        <v>33</v>
      </c>
      <c r="K6509" s="622">
        <v>104000277.9096</v>
      </c>
      <c r="L6509" s="641"/>
      <c r="M6509" s="555"/>
      <c r="N6509" s="556"/>
      <c r="O6509" s="559" t="s">
        <v>79</v>
      </c>
      <c r="P6509" s="186" t="s">
        <v>4850</v>
      </c>
      <c r="Q6509" s="186" t="s">
        <v>419</v>
      </c>
    </row>
    <row r="6510" spans="1:17" ht="25.5" x14ac:dyDescent="0.2">
      <c r="A6510" s="152"/>
      <c r="B6510" s="655" t="s">
        <v>9432</v>
      </c>
      <c r="C6510" s="186" t="s">
        <v>193</v>
      </c>
      <c r="D6510" s="186" t="s">
        <v>9438</v>
      </c>
      <c r="E6510" s="634" t="s">
        <v>9483</v>
      </c>
      <c r="F6510" s="186" t="s">
        <v>9484</v>
      </c>
      <c r="G6510" s="224">
        <v>76111500</v>
      </c>
      <c r="H6510" s="423" t="s">
        <v>12961</v>
      </c>
      <c r="I6510" s="208">
        <v>10</v>
      </c>
      <c r="J6510" s="208" t="s">
        <v>33</v>
      </c>
      <c r="K6510" s="622">
        <v>11405781.120399997</v>
      </c>
      <c r="L6510" s="641"/>
      <c r="M6510" s="555"/>
      <c r="N6510" s="556"/>
      <c r="O6510" s="158" t="s">
        <v>68</v>
      </c>
      <c r="P6510" s="186" t="s">
        <v>2518</v>
      </c>
      <c r="Q6510" s="186" t="s">
        <v>1086</v>
      </c>
    </row>
    <row r="6511" spans="1:17" ht="63.75" x14ac:dyDescent="0.2">
      <c r="A6511" s="656"/>
      <c r="B6511" s="411" t="s">
        <v>414</v>
      </c>
      <c r="C6511" s="186" t="s">
        <v>58</v>
      </c>
      <c r="D6511" s="186" t="s">
        <v>9485</v>
      </c>
      <c r="E6511" s="634" t="s">
        <v>9483</v>
      </c>
      <c r="F6511" s="186" t="s">
        <v>9484</v>
      </c>
      <c r="G6511" s="224">
        <v>76111500</v>
      </c>
      <c r="H6511" s="423" t="s">
        <v>12962</v>
      </c>
      <c r="I6511" s="208">
        <v>10</v>
      </c>
      <c r="J6511" s="530" t="s">
        <v>230</v>
      </c>
      <c r="K6511" s="622">
        <v>150000000</v>
      </c>
      <c r="L6511" s="641"/>
      <c r="M6511" s="555"/>
      <c r="N6511" s="556"/>
      <c r="O6511" s="166" t="s">
        <v>127</v>
      </c>
      <c r="P6511" s="186" t="s">
        <v>2635</v>
      </c>
      <c r="Q6511" s="186" t="s">
        <v>419</v>
      </c>
    </row>
    <row r="6512" spans="1:17" ht="25.5" x14ac:dyDescent="0.2">
      <c r="A6512" s="656"/>
      <c r="B6512" s="411" t="s">
        <v>9459</v>
      </c>
      <c r="C6512" s="186" t="s">
        <v>9444</v>
      </c>
      <c r="D6512" s="657" t="s">
        <v>9445</v>
      </c>
      <c r="E6512" s="658" t="s">
        <v>874</v>
      </c>
      <c r="F6512" s="186" t="s">
        <v>9484</v>
      </c>
      <c r="G6512" s="224">
        <v>76111501</v>
      </c>
      <c r="H6512" s="423" t="s">
        <v>12963</v>
      </c>
      <c r="I6512" s="208">
        <v>16</v>
      </c>
      <c r="J6512" s="530" t="s">
        <v>230</v>
      </c>
      <c r="K6512" s="622">
        <v>84355200</v>
      </c>
      <c r="L6512" s="641"/>
      <c r="M6512" s="555"/>
      <c r="N6512" s="556"/>
      <c r="O6512" s="166" t="s">
        <v>127</v>
      </c>
      <c r="P6512" s="259" t="s">
        <v>2635</v>
      </c>
      <c r="Q6512" s="259" t="s">
        <v>419</v>
      </c>
    </row>
    <row r="6513" spans="1:17" ht="89.25" x14ac:dyDescent="0.2">
      <c r="A6513" s="656"/>
      <c r="B6513" s="411" t="s">
        <v>9459</v>
      </c>
      <c r="C6513" s="186" t="s">
        <v>9444</v>
      </c>
      <c r="D6513" s="657" t="s">
        <v>9445</v>
      </c>
      <c r="E6513" s="658" t="s">
        <v>874</v>
      </c>
      <c r="F6513" s="186" t="s">
        <v>9484</v>
      </c>
      <c r="G6513" s="224">
        <v>76111501</v>
      </c>
      <c r="H6513" s="423" t="s">
        <v>12964</v>
      </c>
      <c r="I6513" s="208">
        <v>16</v>
      </c>
      <c r="J6513" s="530" t="s">
        <v>230</v>
      </c>
      <c r="K6513" s="622">
        <v>38540499</v>
      </c>
      <c r="L6513" s="641"/>
      <c r="M6513" s="555"/>
      <c r="N6513" s="556"/>
      <c r="O6513" s="166" t="s">
        <v>36</v>
      </c>
      <c r="P6513" s="259" t="s">
        <v>2651</v>
      </c>
      <c r="Q6513" s="259" t="s">
        <v>1086</v>
      </c>
    </row>
    <row r="6514" spans="1:17" ht="25.5" x14ac:dyDescent="0.2">
      <c r="A6514" s="656"/>
      <c r="B6514" s="411" t="s">
        <v>9459</v>
      </c>
      <c r="C6514" s="186" t="s">
        <v>9444</v>
      </c>
      <c r="D6514" s="657" t="s">
        <v>9445</v>
      </c>
      <c r="E6514" s="658" t="s">
        <v>874</v>
      </c>
      <c r="F6514" s="186" t="s">
        <v>9484</v>
      </c>
      <c r="G6514" s="224">
        <v>76111501</v>
      </c>
      <c r="H6514" s="423" t="s">
        <v>12965</v>
      </c>
      <c r="I6514" s="208">
        <v>16</v>
      </c>
      <c r="J6514" s="530" t="s">
        <v>33</v>
      </c>
      <c r="K6514" s="622">
        <v>85104301</v>
      </c>
      <c r="L6514" s="641"/>
      <c r="M6514" s="555"/>
      <c r="N6514" s="556"/>
      <c r="O6514" s="166" t="s">
        <v>127</v>
      </c>
      <c r="P6514" s="259" t="s">
        <v>2635</v>
      </c>
      <c r="Q6514" s="259" t="s">
        <v>419</v>
      </c>
    </row>
    <row r="6515" spans="1:17" ht="89.25" x14ac:dyDescent="0.2">
      <c r="A6515" s="656"/>
      <c r="B6515" s="411" t="s">
        <v>9459</v>
      </c>
      <c r="C6515" s="186" t="s">
        <v>9444</v>
      </c>
      <c r="D6515" s="657" t="s">
        <v>9445</v>
      </c>
      <c r="E6515" s="658" t="s">
        <v>874</v>
      </c>
      <c r="F6515" s="186" t="s">
        <v>9484</v>
      </c>
      <c r="G6515" s="224">
        <v>76111501</v>
      </c>
      <c r="H6515" s="423" t="s">
        <v>12966</v>
      </c>
      <c r="I6515" s="208">
        <v>16</v>
      </c>
      <c r="J6515" s="530" t="s">
        <v>33</v>
      </c>
      <c r="K6515" s="622">
        <v>42000000</v>
      </c>
      <c r="L6515" s="641"/>
      <c r="M6515" s="555"/>
      <c r="N6515" s="556"/>
      <c r="O6515" s="166" t="s">
        <v>36</v>
      </c>
      <c r="P6515" s="259" t="s">
        <v>2651</v>
      </c>
      <c r="Q6515" s="259" t="s">
        <v>1086</v>
      </c>
    </row>
    <row r="6516" spans="1:17" ht="25.5" x14ac:dyDescent="0.2">
      <c r="A6516" s="152"/>
      <c r="B6516" s="645" t="s">
        <v>9447</v>
      </c>
      <c r="C6516" s="186" t="s">
        <v>9444</v>
      </c>
      <c r="D6516" s="657" t="s">
        <v>9448</v>
      </c>
      <c r="E6516" s="658" t="s">
        <v>874</v>
      </c>
      <c r="F6516" s="186" t="s">
        <v>9484</v>
      </c>
      <c r="G6516" s="224">
        <v>76111501</v>
      </c>
      <c r="H6516" s="423" t="s">
        <v>12967</v>
      </c>
      <c r="I6516" s="208">
        <v>16</v>
      </c>
      <c r="J6516" s="530" t="s">
        <v>33</v>
      </c>
      <c r="K6516" s="622">
        <v>54241713.609999999</v>
      </c>
      <c r="L6516" s="641"/>
      <c r="M6516" s="555"/>
      <c r="N6516" s="556"/>
      <c r="O6516" s="166" t="s">
        <v>127</v>
      </c>
      <c r="P6516" s="259" t="s">
        <v>2635</v>
      </c>
      <c r="Q6516" s="659" t="s">
        <v>419</v>
      </c>
    </row>
    <row r="6517" spans="1:17" ht="25.5" x14ac:dyDescent="0.2">
      <c r="A6517" s="152"/>
      <c r="B6517" s="411" t="s">
        <v>9447</v>
      </c>
      <c r="C6517" s="186" t="s">
        <v>9444</v>
      </c>
      <c r="D6517" s="657" t="s">
        <v>9448</v>
      </c>
      <c r="E6517" s="658" t="s">
        <v>874</v>
      </c>
      <c r="F6517" s="186" t="s">
        <v>9484</v>
      </c>
      <c r="G6517" s="224">
        <v>76111501</v>
      </c>
      <c r="H6517" s="423" t="s">
        <v>12968</v>
      </c>
      <c r="I6517" s="208">
        <v>16</v>
      </c>
      <c r="J6517" s="530" t="s">
        <v>33</v>
      </c>
      <c r="K6517" s="622">
        <v>69758286.390000001</v>
      </c>
      <c r="L6517" s="641"/>
      <c r="M6517" s="555"/>
      <c r="N6517" s="556"/>
      <c r="O6517" s="166" t="s">
        <v>36</v>
      </c>
      <c r="P6517" s="259" t="s">
        <v>2651</v>
      </c>
      <c r="Q6517" s="659" t="s">
        <v>419</v>
      </c>
    </row>
    <row r="6518" spans="1:17" ht="25.5" x14ac:dyDescent="0.2">
      <c r="A6518" s="152"/>
      <c r="B6518" s="411" t="s">
        <v>9447</v>
      </c>
      <c r="C6518" s="186" t="s">
        <v>9444</v>
      </c>
      <c r="D6518" s="657" t="s">
        <v>9448</v>
      </c>
      <c r="E6518" s="658" t="s">
        <v>874</v>
      </c>
      <c r="F6518" s="186" t="s">
        <v>9484</v>
      </c>
      <c r="G6518" s="224">
        <v>76111501</v>
      </c>
      <c r="H6518" s="423" t="s">
        <v>12969</v>
      </c>
      <c r="I6518" s="208">
        <v>16</v>
      </c>
      <c r="J6518" s="530" t="s">
        <v>33</v>
      </c>
      <c r="K6518" s="622">
        <v>6000000</v>
      </c>
      <c r="L6518" s="641"/>
      <c r="M6518" s="555"/>
      <c r="N6518" s="556"/>
      <c r="O6518" s="166" t="s">
        <v>35</v>
      </c>
      <c r="P6518" s="186" t="s">
        <v>2527</v>
      </c>
      <c r="Q6518" s="640" t="s">
        <v>497</v>
      </c>
    </row>
    <row r="6519" spans="1:17" ht="38.25" x14ac:dyDescent="0.2">
      <c r="A6519" s="152"/>
      <c r="B6519" s="411" t="s">
        <v>9447</v>
      </c>
      <c r="C6519" s="186" t="s">
        <v>9444</v>
      </c>
      <c r="D6519" s="657" t="s">
        <v>9448</v>
      </c>
      <c r="E6519" s="658" t="s">
        <v>874</v>
      </c>
      <c r="F6519" s="186" t="s">
        <v>9484</v>
      </c>
      <c r="G6519" s="224">
        <v>76111501</v>
      </c>
      <c r="H6519" s="423" t="s">
        <v>12970</v>
      </c>
      <c r="I6519" s="208">
        <v>16</v>
      </c>
      <c r="J6519" s="530" t="s">
        <v>33</v>
      </c>
      <c r="K6519" s="622">
        <v>10000000</v>
      </c>
      <c r="L6519" s="641"/>
      <c r="M6519" s="555"/>
      <c r="N6519" s="556"/>
      <c r="O6519" s="158" t="s">
        <v>68</v>
      </c>
      <c r="P6519" s="186" t="s">
        <v>2518</v>
      </c>
      <c r="Q6519" s="186" t="s">
        <v>1086</v>
      </c>
    </row>
    <row r="6520" spans="1:17" ht="38.25" x14ac:dyDescent="0.2">
      <c r="A6520" s="152"/>
      <c r="B6520" s="411" t="s">
        <v>9432</v>
      </c>
      <c r="C6520" s="186" t="s">
        <v>50</v>
      </c>
      <c r="D6520" s="186" t="s">
        <v>9015</v>
      </c>
      <c r="E6520" s="634" t="s">
        <v>9486</v>
      </c>
      <c r="F6520" s="186" t="s">
        <v>374</v>
      </c>
      <c r="G6520" s="224">
        <v>72101511</v>
      </c>
      <c r="H6520" s="423" t="s">
        <v>12971</v>
      </c>
      <c r="I6520" s="208">
        <v>10</v>
      </c>
      <c r="J6520" s="530" t="s">
        <v>33</v>
      </c>
      <c r="K6520" s="622">
        <v>80000000</v>
      </c>
      <c r="L6520" s="641"/>
      <c r="M6520" s="555"/>
      <c r="N6520" s="556"/>
      <c r="O6520" s="158" t="s">
        <v>67</v>
      </c>
      <c r="P6520" s="186" t="s">
        <v>2529</v>
      </c>
      <c r="Q6520" s="186" t="s">
        <v>1086</v>
      </c>
    </row>
    <row r="6521" spans="1:17" ht="38.25" x14ac:dyDescent="0.2">
      <c r="A6521" s="152"/>
      <c r="B6521" s="411" t="s">
        <v>414</v>
      </c>
      <c r="C6521" s="186" t="s">
        <v>50</v>
      </c>
      <c r="D6521" s="186" t="s">
        <v>9487</v>
      </c>
      <c r="E6521" s="634" t="s">
        <v>9486</v>
      </c>
      <c r="F6521" s="186" t="s">
        <v>374</v>
      </c>
      <c r="G6521" s="224">
        <v>72101511</v>
      </c>
      <c r="H6521" s="423" t="s">
        <v>12972</v>
      </c>
      <c r="I6521" s="208">
        <v>10</v>
      </c>
      <c r="J6521" s="530" t="s">
        <v>33</v>
      </c>
      <c r="K6521" s="622">
        <v>15000000</v>
      </c>
      <c r="L6521" s="641"/>
      <c r="M6521" s="555"/>
      <c r="N6521" s="556"/>
      <c r="O6521" s="158" t="s">
        <v>67</v>
      </c>
      <c r="P6521" s="186" t="s">
        <v>2529</v>
      </c>
      <c r="Q6521" s="186" t="s">
        <v>1086</v>
      </c>
    </row>
    <row r="6522" spans="1:17" ht="38.25" x14ac:dyDescent="0.2">
      <c r="A6522" s="152"/>
      <c r="B6522" s="645" t="s">
        <v>9447</v>
      </c>
      <c r="C6522" s="186" t="s">
        <v>9444</v>
      </c>
      <c r="D6522" s="186" t="s">
        <v>9448</v>
      </c>
      <c r="E6522" s="637" t="s">
        <v>3975</v>
      </c>
      <c r="F6522" s="186" t="s">
        <v>374</v>
      </c>
      <c r="G6522" s="224">
        <v>72101511</v>
      </c>
      <c r="H6522" s="423" t="s">
        <v>12973</v>
      </c>
      <c r="I6522" s="208">
        <v>16</v>
      </c>
      <c r="J6522" s="530" t="s">
        <v>33</v>
      </c>
      <c r="K6522" s="622">
        <v>20000000</v>
      </c>
      <c r="L6522" s="641"/>
      <c r="M6522" s="555"/>
      <c r="N6522" s="556"/>
      <c r="O6522" s="158" t="s">
        <v>67</v>
      </c>
      <c r="P6522" s="186" t="s">
        <v>2529</v>
      </c>
      <c r="Q6522" s="186" t="s">
        <v>1086</v>
      </c>
    </row>
    <row r="6523" spans="1:17" ht="63.75" x14ac:dyDescent="0.2">
      <c r="A6523" s="152"/>
      <c r="B6523" s="411" t="s">
        <v>9432</v>
      </c>
      <c r="C6523" s="186" t="s">
        <v>50</v>
      </c>
      <c r="D6523" s="186" t="s">
        <v>9015</v>
      </c>
      <c r="E6523" s="634" t="s">
        <v>9488</v>
      </c>
      <c r="F6523" s="186" t="s">
        <v>374</v>
      </c>
      <c r="G6523" s="229">
        <v>81112303</v>
      </c>
      <c r="H6523" s="423" t="s">
        <v>12974</v>
      </c>
      <c r="I6523" s="208">
        <v>10</v>
      </c>
      <c r="J6523" s="530" t="s">
        <v>33</v>
      </c>
      <c r="K6523" s="622">
        <v>80000000</v>
      </c>
      <c r="L6523" s="641"/>
      <c r="M6523" s="555"/>
      <c r="N6523" s="556"/>
      <c r="O6523" s="158" t="s">
        <v>68</v>
      </c>
      <c r="P6523" s="640" t="s">
        <v>2518</v>
      </c>
      <c r="Q6523" s="259" t="s">
        <v>497</v>
      </c>
    </row>
    <row r="6524" spans="1:17" ht="76.5" x14ac:dyDescent="0.2">
      <c r="A6524" s="152"/>
      <c r="B6524" s="411" t="s">
        <v>9432</v>
      </c>
      <c r="C6524" s="186" t="s">
        <v>234</v>
      </c>
      <c r="D6524" s="186" t="s">
        <v>8881</v>
      </c>
      <c r="E6524" s="634" t="s">
        <v>9489</v>
      </c>
      <c r="F6524" s="186" t="s">
        <v>374</v>
      </c>
      <c r="G6524" s="229" t="s">
        <v>9490</v>
      </c>
      <c r="H6524" s="423" t="s">
        <v>12975</v>
      </c>
      <c r="I6524" s="208">
        <v>10</v>
      </c>
      <c r="J6524" s="530" t="s">
        <v>230</v>
      </c>
      <c r="K6524" s="660">
        <v>900000000</v>
      </c>
      <c r="L6524" s="641"/>
      <c r="M6524" s="555"/>
      <c r="N6524" s="556"/>
      <c r="O6524" s="166" t="s">
        <v>127</v>
      </c>
      <c r="P6524" s="186" t="s">
        <v>2635</v>
      </c>
      <c r="Q6524" s="259" t="s">
        <v>429</v>
      </c>
    </row>
    <row r="6525" spans="1:17" ht="63.75" x14ac:dyDescent="0.2">
      <c r="A6525" s="152"/>
      <c r="B6525" s="411" t="s">
        <v>9432</v>
      </c>
      <c r="C6525" s="186" t="s">
        <v>234</v>
      </c>
      <c r="D6525" s="186" t="s">
        <v>8881</v>
      </c>
      <c r="E6525" s="634" t="s">
        <v>9489</v>
      </c>
      <c r="F6525" s="186" t="s">
        <v>374</v>
      </c>
      <c r="G6525" s="229" t="s">
        <v>9490</v>
      </c>
      <c r="H6525" s="423" t="s">
        <v>12976</v>
      </c>
      <c r="I6525" s="208">
        <v>10</v>
      </c>
      <c r="J6525" s="208" t="s">
        <v>33</v>
      </c>
      <c r="K6525" s="660">
        <v>700000000</v>
      </c>
      <c r="L6525" s="641"/>
      <c r="M6525" s="555"/>
      <c r="N6525" s="556"/>
      <c r="O6525" s="158" t="s">
        <v>67</v>
      </c>
      <c r="P6525" s="186" t="s">
        <v>2521</v>
      </c>
      <c r="Q6525" s="259" t="s">
        <v>9491</v>
      </c>
    </row>
    <row r="6526" spans="1:17" ht="63.75" x14ac:dyDescent="0.2">
      <c r="A6526" s="152"/>
      <c r="B6526" s="411" t="s">
        <v>9432</v>
      </c>
      <c r="C6526" s="186" t="s">
        <v>234</v>
      </c>
      <c r="D6526" s="186" t="s">
        <v>8881</v>
      </c>
      <c r="E6526" s="634" t="s">
        <v>9489</v>
      </c>
      <c r="F6526" s="186" t="s">
        <v>374</v>
      </c>
      <c r="G6526" s="229" t="s">
        <v>9490</v>
      </c>
      <c r="H6526" s="423" t="s">
        <v>12977</v>
      </c>
      <c r="I6526" s="208">
        <v>10</v>
      </c>
      <c r="J6526" s="208" t="s">
        <v>33</v>
      </c>
      <c r="K6526" s="660">
        <v>350000000</v>
      </c>
      <c r="L6526" s="641"/>
      <c r="M6526" s="555"/>
      <c r="N6526" s="556"/>
      <c r="O6526" s="559" t="s">
        <v>79</v>
      </c>
      <c r="P6526" s="186" t="s">
        <v>4850</v>
      </c>
      <c r="Q6526" s="259" t="s">
        <v>429</v>
      </c>
    </row>
    <row r="6527" spans="1:17" ht="51" x14ac:dyDescent="0.2">
      <c r="A6527" s="152"/>
      <c r="B6527" s="411" t="s">
        <v>9455</v>
      </c>
      <c r="C6527" s="186" t="s">
        <v>9456</v>
      </c>
      <c r="D6527" s="186" t="s">
        <v>9457</v>
      </c>
      <c r="E6527" s="634" t="s">
        <v>9489</v>
      </c>
      <c r="F6527" s="186" t="s">
        <v>374</v>
      </c>
      <c r="G6527" s="229" t="s">
        <v>9490</v>
      </c>
      <c r="H6527" s="423" t="s">
        <v>12978</v>
      </c>
      <c r="I6527" s="208">
        <v>10</v>
      </c>
      <c r="J6527" s="208" t="s">
        <v>33</v>
      </c>
      <c r="K6527" s="660">
        <v>60000000</v>
      </c>
      <c r="L6527" s="641"/>
      <c r="M6527" s="555"/>
      <c r="N6527" s="556"/>
      <c r="O6527" s="647"/>
      <c r="P6527" s="186" t="s">
        <v>2700</v>
      </c>
      <c r="Q6527" s="259" t="s">
        <v>9476</v>
      </c>
    </row>
    <row r="6528" spans="1:17" ht="51" x14ac:dyDescent="0.2">
      <c r="A6528" s="152"/>
      <c r="B6528" s="411" t="s">
        <v>9455</v>
      </c>
      <c r="C6528" s="186" t="s">
        <v>9456</v>
      </c>
      <c r="D6528" s="186" t="s">
        <v>9457</v>
      </c>
      <c r="E6528" s="634" t="s">
        <v>9489</v>
      </c>
      <c r="F6528" s="186" t="s">
        <v>374</v>
      </c>
      <c r="G6528" s="229" t="s">
        <v>9490</v>
      </c>
      <c r="H6528" s="423" t="s">
        <v>12978</v>
      </c>
      <c r="I6528" s="208">
        <v>10</v>
      </c>
      <c r="J6528" s="208" t="s">
        <v>33</v>
      </c>
      <c r="K6528" s="660">
        <v>21960000</v>
      </c>
      <c r="L6528" s="641"/>
      <c r="M6528" s="555"/>
      <c r="N6528" s="556"/>
      <c r="O6528" s="559" t="s">
        <v>79</v>
      </c>
      <c r="P6528" s="186" t="s">
        <v>4850</v>
      </c>
      <c r="Q6528" s="259" t="s">
        <v>429</v>
      </c>
    </row>
    <row r="6529" spans="1:17" ht="76.5" x14ac:dyDescent="0.2">
      <c r="A6529" s="152"/>
      <c r="B6529" s="411" t="s">
        <v>414</v>
      </c>
      <c r="C6529" s="186" t="s">
        <v>9452</v>
      </c>
      <c r="D6529" s="186" t="s">
        <v>9452</v>
      </c>
      <c r="E6529" s="634" t="s">
        <v>9489</v>
      </c>
      <c r="F6529" s="186" t="s">
        <v>374</v>
      </c>
      <c r="G6529" s="229" t="s">
        <v>9490</v>
      </c>
      <c r="H6529" s="423" t="s">
        <v>12979</v>
      </c>
      <c r="I6529" s="208">
        <v>10</v>
      </c>
      <c r="J6529" s="530" t="s">
        <v>230</v>
      </c>
      <c r="K6529" s="660">
        <v>900000000</v>
      </c>
      <c r="L6529" s="641"/>
      <c r="M6529" s="555"/>
      <c r="N6529" s="556"/>
      <c r="O6529" s="166" t="s">
        <v>127</v>
      </c>
      <c r="P6529" s="186" t="s">
        <v>2635</v>
      </c>
      <c r="Q6529" s="186" t="s">
        <v>429</v>
      </c>
    </row>
    <row r="6530" spans="1:17" ht="63.75" x14ac:dyDescent="0.2">
      <c r="A6530" s="152"/>
      <c r="B6530" s="411" t="s">
        <v>414</v>
      </c>
      <c r="C6530" s="186" t="s">
        <v>9452</v>
      </c>
      <c r="D6530" s="186" t="s">
        <v>9452</v>
      </c>
      <c r="E6530" s="634" t="s">
        <v>9489</v>
      </c>
      <c r="F6530" s="186" t="s">
        <v>374</v>
      </c>
      <c r="G6530" s="229" t="s">
        <v>9490</v>
      </c>
      <c r="H6530" s="423" t="s">
        <v>12980</v>
      </c>
      <c r="I6530" s="208">
        <v>10</v>
      </c>
      <c r="J6530" s="208" t="s">
        <v>33</v>
      </c>
      <c r="K6530" s="660">
        <v>260000000</v>
      </c>
      <c r="L6530" s="641"/>
      <c r="M6530" s="555"/>
      <c r="N6530" s="556"/>
      <c r="O6530" s="158" t="s">
        <v>67</v>
      </c>
      <c r="P6530" s="186" t="s">
        <v>2521</v>
      </c>
      <c r="Q6530" s="186" t="s">
        <v>9491</v>
      </c>
    </row>
    <row r="6531" spans="1:17" ht="51" x14ac:dyDescent="0.2">
      <c r="A6531" s="152"/>
      <c r="B6531" s="411" t="s">
        <v>414</v>
      </c>
      <c r="C6531" s="186" t="s">
        <v>9452</v>
      </c>
      <c r="D6531" s="186" t="s">
        <v>9452</v>
      </c>
      <c r="E6531" s="634" t="s">
        <v>9489</v>
      </c>
      <c r="F6531" s="186" t="s">
        <v>374</v>
      </c>
      <c r="G6531" s="229" t="s">
        <v>9490</v>
      </c>
      <c r="H6531" s="423" t="s">
        <v>12981</v>
      </c>
      <c r="I6531" s="208">
        <v>10</v>
      </c>
      <c r="J6531" s="208" t="s">
        <v>33</v>
      </c>
      <c r="K6531" s="660">
        <v>50000000</v>
      </c>
      <c r="L6531" s="641"/>
      <c r="M6531" s="555"/>
      <c r="N6531" s="556"/>
      <c r="O6531" s="559" t="s">
        <v>79</v>
      </c>
      <c r="P6531" s="186" t="s">
        <v>4850</v>
      </c>
      <c r="Q6531" s="186" t="s">
        <v>429</v>
      </c>
    </row>
    <row r="6532" spans="1:17" ht="63.75" x14ac:dyDescent="0.2">
      <c r="A6532" s="152"/>
      <c r="B6532" s="411" t="s">
        <v>9470</v>
      </c>
      <c r="C6532" s="186" t="s">
        <v>9492</v>
      </c>
      <c r="D6532" s="186" t="s">
        <v>9492</v>
      </c>
      <c r="E6532" s="634" t="s">
        <v>9489</v>
      </c>
      <c r="F6532" s="186" t="s">
        <v>374</v>
      </c>
      <c r="G6532" s="229" t="s">
        <v>9490</v>
      </c>
      <c r="H6532" s="650" t="s">
        <v>12982</v>
      </c>
      <c r="I6532" s="208">
        <v>16</v>
      </c>
      <c r="J6532" s="208" t="s">
        <v>33</v>
      </c>
      <c r="K6532" s="622">
        <v>50000000</v>
      </c>
      <c r="L6532" s="641"/>
      <c r="M6532" s="555"/>
      <c r="N6532" s="556"/>
      <c r="O6532" s="647"/>
      <c r="P6532" s="640" t="s">
        <v>2700</v>
      </c>
      <c r="Q6532" s="259" t="s">
        <v>9476</v>
      </c>
    </row>
    <row r="6533" spans="1:17" ht="63.75" x14ac:dyDescent="0.2">
      <c r="A6533" s="152"/>
      <c r="B6533" s="411" t="s">
        <v>9470</v>
      </c>
      <c r="C6533" s="186" t="s">
        <v>9492</v>
      </c>
      <c r="D6533" s="186" t="s">
        <v>9492</v>
      </c>
      <c r="E6533" s="634" t="s">
        <v>9489</v>
      </c>
      <c r="F6533" s="186" t="s">
        <v>374</v>
      </c>
      <c r="G6533" s="229" t="s">
        <v>9490</v>
      </c>
      <c r="H6533" s="650" t="s">
        <v>12983</v>
      </c>
      <c r="I6533" s="208">
        <v>16</v>
      </c>
      <c r="J6533" s="208" t="s">
        <v>33</v>
      </c>
      <c r="K6533" s="622">
        <v>27485000</v>
      </c>
      <c r="L6533" s="641"/>
      <c r="M6533" s="555"/>
      <c r="N6533" s="556"/>
      <c r="O6533" s="559" t="s">
        <v>79</v>
      </c>
      <c r="P6533" s="640" t="s">
        <v>4850</v>
      </c>
      <c r="Q6533" s="259" t="s">
        <v>429</v>
      </c>
    </row>
    <row r="6534" spans="1:17" ht="89.25" x14ac:dyDescent="0.2">
      <c r="A6534" s="152"/>
      <c r="B6534" s="411" t="s">
        <v>9432</v>
      </c>
      <c r="C6534" s="186" t="s">
        <v>234</v>
      </c>
      <c r="D6534" s="186" t="s">
        <v>8881</v>
      </c>
      <c r="E6534" s="634" t="s">
        <v>9493</v>
      </c>
      <c r="F6534" s="186" t="s">
        <v>374</v>
      </c>
      <c r="G6534" s="229" t="s">
        <v>9490</v>
      </c>
      <c r="H6534" s="423" t="s">
        <v>12984</v>
      </c>
      <c r="I6534" s="208">
        <v>10</v>
      </c>
      <c r="J6534" s="530" t="s">
        <v>230</v>
      </c>
      <c r="K6534" s="622">
        <v>540000000</v>
      </c>
      <c r="L6534" s="641"/>
      <c r="M6534" s="555"/>
      <c r="N6534" s="556"/>
      <c r="O6534" s="166" t="s">
        <v>127</v>
      </c>
      <c r="P6534" s="186" t="s">
        <v>2635</v>
      </c>
      <c r="Q6534" s="259" t="s">
        <v>429</v>
      </c>
    </row>
    <row r="6535" spans="1:17" ht="63.75" x14ac:dyDescent="0.2">
      <c r="A6535" s="152"/>
      <c r="B6535" s="411" t="s">
        <v>9432</v>
      </c>
      <c r="C6535" s="186" t="s">
        <v>234</v>
      </c>
      <c r="D6535" s="186" t="s">
        <v>8881</v>
      </c>
      <c r="E6535" s="634" t="s">
        <v>9493</v>
      </c>
      <c r="F6535" s="186" t="s">
        <v>374</v>
      </c>
      <c r="G6535" s="229" t="s">
        <v>9490</v>
      </c>
      <c r="H6535" s="423" t="s">
        <v>12985</v>
      </c>
      <c r="I6535" s="208">
        <v>10</v>
      </c>
      <c r="J6535" s="208" t="s">
        <v>33</v>
      </c>
      <c r="K6535" s="622">
        <v>485000000</v>
      </c>
      <c r="L6535" s="641"/>
      <c r="M6535" s="555"/>
      <c r="N6535" s="556"/>
      <c r="O6535" s="166" t="s">
        <v>35</v>
      </c>
      <c r="P6535" s="186" t="s">
        <v>2527</v>
      </c>
      <c r="Q6535" s="259" t="s">
        <v>9491</v>
      </c>
    </row>
    <row r="6536" spans="1:17" ht="63.75" x14ac:dyDescent="0.2">
      <c r="A6536" s="152"/>
      <c r="B6536" s="411" t="s">
        <v>9432</v>
      </c>
      <c r="C6536" s="186" t="s">
        <v>234</v>
      </c>
      <c r="D6536" s="186" t="s">
        <v>8881</v>
      </c>
      <c r="E6536" s="634" t="s">
        <v>9493</v>
      </c>
      <c r="F6536" s="186" t="s">
        <v>374</v>
      </c>
      <c r="G6536" s="229" t="s">
        <v>9490</v>
      </c>
      <c r="H6536" s="423" t="s">
        <v>12986</v>
      </c>
      <c r="I6536" s="208">
        <v>10</v>
      </c>
      <c r="J6536" s="208" t="s">
        <v>33</v>
      </c>
      <c r="K6536" s="622">
        <v>195000000</v>
      </c>
      <c r="L6536" s="641"/>
      <c r="M6536" s="555"/>
      <c r="N6536" s="556"/>
      <c r="O6536" s="559" t="s">
        <v>79</v>
      </c>
      <c r="P6536" s="186" t="s">
        <v>4850</v>
      </c>
      <c r="Q6536" s="259" t="s">
        <v>429</v>
      </c>
    </row>
    <row r="6537" spans="1:17" ht="76.5" x14ac:dyDescent="0.2">
      <c r="A6537" s="152"/>
      <c r="B6537" s="411" t="s">
        <v>414</v>
      </c>
      <c r="C6537" s="186" t="s">
        <v>9452</v>
      </c>
      <c r="D6537" s="186" t="s">
        <v>9452</v>
      </c>
      <c r="E6537" s="634" t="s">
        <v>9493</v>
      </c>
      <c r="F6537" s="186" t="s">
        <v>374</v>
      </c>
      <c r="G6537" s="229" t="s">
        <v>9490</v>
      </c>
      <c r="H6537" s="423" t="s">
        <v>12987</v>
      </c>
      <c r="I6537" s="208">
        <v>10</v>
      </c>
      <c r="J6537" s="530" t="s">
        <v>230</v>
      </c>
      <c r="K6537" s="622">
        <v>500000000</v>
      </c>
      <c r="L6537" s="641"/>
      <c r="M6537" s="555"/>
      <c r="N6537" s="556"/>
      <c r="O6537" s="166" t="s">
        <v>127</v>
      </c>
      <c r="P6537" s="186" t="s">
        <v>2635</v>
      </c>
      <c r="Q6537" s="186" t="s">
        <v>429</v>
      </c>
    </row>
    <row r="6538" spans="1:17" ht="63.75" x14ac:dyDescent="0.2">
      <c r="A6538" s="152"/>
      <c r="B6538" s="411" t="s">
        <v>414</v>
      </c>
      <c r="C6538" s="186" t="s">
        <v>9452</v>
      </c>
      <c r="D6538" s="186" t="s">
        <v>9452</v>
      </c>
      <c r="E6538" s="634" t="s">
        <v>9493</v>
      </c>
      <c r="F6538" s="186" t="s">
        <v>374</v>
      </c>
      <c r="G6538" s="229" t="s">
        <v>9490</v>
      </c>
      <c r="H6538" s="423" t="s">
        <v>12988</v>
      </c>
      <c r="I6538" s="208">
        <v>10</v>
      </c>
      <c r="J6538" s="208" t="s">
        <v>33</v>
      </c>
      <c r="K6538" s="622">
        <v>240000000</v>
      </c>
      <c r="L6538" s="641"/>
      <c r="M6538" s="555"/>
      <c r="N6538" s="556"/>
      <c r="O6538" s="166" t="s">
        <v>35</v>
      </c>
      <c r="P6538" s="186" t="s">
        <v>2527</v>
      </c>
      <c r="Q6538" s="186" t="s">
        <v>429</v>
      </c>
    </row>
    <row r="6539" spans="1:17" ht="51" x14ac:dyDescent="0.2">
      <c r="A6539" s="152"/>
      <c r="B6539" s="411" t="s">
        <v>414</v>
      </c>
      <c r="C6539" s="186" t="s">
        <v>9452</v>
      </c>
      <c r="D6539" s="186" t="s">
        <v>9452</v>
      </c>
      <c r="E6539" s="634" t="s">
        <v>9493</v>
      </c>
      <c r="F6539" s="186" t="s">
        <v>374</v>
      </c>
      <c r="G6539" s="229" t="s">
        <v>9490</v>
      </c>
      <c r="H6539" s="423" t="s">
        <v>12989</v>
      </c>
      <c r="I6539" s="208">
        <v>10</v>
      </c>
      <c r="J6539" s="208" t="s">
        <v>33</v>
      </c>
      <c r="K6539" s="622">
        <v>60000000</v>
      </c>
      <c r="L6539" s="641"/>
      <c r="M6539" s="555"/>
      <c r="N6539" s="556"/>
      <c r="O6539" s="559" t="s">
        <v>79</v>
      </c>
      <c r="P6539" s="186" t="s">
        <v>4850</v>
      </c>
      <c r="Q6539" s="186" t="s">
        <v>429</v>
      </c>
    </row>
    <row r="6540" spans="1:17" ht="63.75" x14ac:dyDescent="0.2">
      <c r="A6540" s="152"/>
      <c r="B6540" s="411" t="s">
        <v>9470</v>
      </c>
      <c r="C6540" s="186" t="s">
        <v>9492</v>
      </c>
      <c r="D6540" s="186" t="s">
        <v>9492</v>
      </c>
      <c r="E6540" s="658" t="s">
        <v>9489</v>
      </c>
      <c r="F6540" s="186" t="s">
        <v>374</v>
      </c>
      <c r="G6540" s="229" t="s">
        <v>9490</v>
      </c>
      <c r="H6540" s="650" t="s">
        <v>12990</v>
      </c>
      <c r="I6540" s="208">
        <v>16</v>
      </c>
      <c r="J6540" s="208" t="s">
        <v>33</v>
      </c>
      <c r="K6540" s="622">
        <v>38742500</v>
      </c>
      <c r="L6540" s="641"/>
      <c r="M6540" s="555"/>
      <c r="N6540" s="556"/>
      <c r="O6540" s="559" t="s">
        <v>127</v>
      </c>
      <c r="P6540" s="640" t="s">
        <v>2700</v>
      </c>
      <c r="Q6540" s="259" t="s">
        <v>9476</v>
      </c>
    </row>
    <row r="6541" spans="1:17" ht="63.75" x14ac:dyDescent="0.2">
      <c r="A6541" s="152"/>
      <c r="B6541" s="411" t="s">
        <v>9470</v>
      </c>
      <c r="C6541" s="186" t="s">
        <v>9492</v>
      </c>
      <c r="D6541" s="186" t="s">
        <v>9492</v>
      </c>
      <c r="E6541" s="658" t="s">
        <v>9489</v>
      </c>
      <c r="F6541" s="186" t="s">
        <v>374</v>
      </c>
      <c r="G6541" s="229" t="s">
        <v>9490</v>
      </c>
      <c r="H6541" s="650" t="s">
        <v>12991</v>
      </c>
      <c r="I6541" s="208">
        <v>16</v>
      </c>
      <c r="J6541" s="208" t="s">
        <v>33</v>
      </c>
      <c r="K6541" s="622">
        <v>38742500</v>
      </c>
      <c r="L6541" s="641"/>
      <c r="M6541" s="555"/>
      <c r="N6541" s="556"/>
      <c r="O6541" s="166" t="s">
        <v>35</v>
      </c>
      <c r="P6541" s="186" t="s">
        <v>2527</v>
      </c>
      <c r="Q6541" s="259" t="s">
        <v>429</v>
      </c>
    </row>
    <row r="6542" spans="1:17" ht="63.75" x14ac:dyDescent="0.2">
      <c r="A6542" s="152"/>
      <c r="B6542" s="411" t="s">
        <v>9432</v>
      </c>
      <c r="C6542" s="186" t="s">
        <v>234</v>
      </c>
      <c r="D6542" s="186" t="s">
        <v>8881</v>
      </c>
      <c r="E6542" s="651" t="s">
        <v>9494</v>
      </c>
      <c r="F6542" s="186" t="s">
        <v>374</v>
      </c>
      <c r="G6542" s="229" t="s">
        <v>9495</v>
      </c>
      <c r="H6542" s="423" t="s">
        <v>12992</v>
      </c>
      <c r="I6542" s="208">
        <v>10</v>
      </c>
      <c r="J6542" s="530" t="s">
        <v>230</v>
      </c>
      <c r="K6542" s="622">
        <v>33000000</v>
      </c>
      <c r="L6542" s="641"/>
      <c r="M6542" s="555"/>
      <c r="N6542" s="556"/>
      <c r="O6542" s="166" t="s">
        <v>127</v>
      </c>
      <c r="P6542" s="186" t="s">
        <v>2563</v>
      </c>
      <c r="Q6542" s="186" t="s">
        <v>497</v>
      </c>
    </row>
    <row r="6543" spans="1:17" ht="51" x14ac:dyDescent="0.2">
      <c r="A6543" s="152"/>
      <c r="B6543" s="411" t="s">
        <v>9432</v>
      </c>
      <c r="C6543" s="186" t="s">
        <v>234</v>
      </c>
      <c r="D6543" s="186" t="s">
        <v>8881</v>
      </c>
      <c r="E6543" s="651" t="s">
        <v>9494</v>
      </c>
      <c r="F6543" s="186" t="s">
        <v>374</v>
      </c>
      <c r="G6543" s="229" t="s">
        <v>9495</v>
      </c>
      <c r="H6543" s="423" t="s">
        <v>12993</v>
      </c>
      <c r="I6543" s="208">
        <v>10</v>
      </c>
      <c r="J6543" s="208" t="s">
        <v>33</v>
      </c>
      <c r="K6543" s="622">
        <v>7000000</v>
      </c>
      <c r="L6543" s="641"/>
      <c r="M6543" s="555"/>
      <c r="N6543" s="556"/>
      <c r="O6543" s="166" t="s">
        <v>35</v>
      </c>
      <c r="P6543" s="186" t="s">
        <v>2527</v>
      </c>
      <c r="Q6543" s="186" t="s">
        <v>497</v>
      </c>
    </row>
    <row r="6544" spans="1:17" ht="51" x14ac:dyDescent="0.2">
      <c r="A6544" s="152"/>
      <c r="B6544" s="411" t="s">
        <v>9432</v>
      </c>
      <c r="C6544" s="186" t="s">
        <v>234</v>
      </c>
      <c r="D6544" s="186" t="s">
        <v>8881</v>
      </c>
      <c r="E6544" s="651" t="s">
        <v>9494</v>
      </c>
      <c r="F6544" s="186" t="s">
        <v>374</v>
      </c>
      <c r="G6544" s="229" t="s">
        <v>9495</v>
      </c>
      <c r="H6544" s="423" t="s">
        <v>12994</v>
      </c>
      <c r="I6544" s="208">
        <v>10</v>
      </c>
      <c r="J6544" s="208" t="s">
        <v>33</v>
      </c>
      <c r="K6544" s="622">
        <v>12000000</v>
      </c>
      <c r="L6544" s="641"/>
      <c r="M6544" s="555"/>
      <c r="N6544" s="556"/>
      <c r="O6544" s="559" t="s">
        <v>79</v>
      </c>
      <c r="P6544" s="186" t="s">
        <v>2657</v>
      </c>
      <c r="Q6544" s="186" t="s">
        <v>497</v>
      </c>
    </row>
    <row r="6545" spans="1:17" ht="51" x14ac:dyDescent="0.2">
      <c r="A6545" s="152"/>
      <c r="B6545" s="411" t="s">
        <v>414</v>
      </c>
      <c r="C6545" s="657" t="s">
        <v>9452</v>
      </c>
      <c r="D6545" s="657" t="s">
        <v>9452</v>
      </c>
      <c r="E6545" s="615" t="s">
        <v>9494</v>
      </c>
      <c r="F6545" s="186" t="s">
        <v>374</v>
      </c>
      <c r="G6545" s="229" t="s">
        <v>9495</v>
      </c>
      <c r="H6545" s="635" t="s">
        <v>12995</v>
      </c>
      <c r="I6545" s="208">
        <v>10</v>
      </c>
      <c r="J6545" s="208" t="s">
        <v>33</v>
      </c>
      <c r="K6545" s="622">
        <v>5000000</v>
      </c>
      <c r="L6545" s="641"/>
      <c r="M6545" s="555"/>
      <c r="N6545" s="556"/>
      <c r="O6545" s="647"/>
      <c r="P6545" s="186" t="s">
        <v>2700</v>
      </c>
      <c r="Q6545" s="186" t="s">
        <v>497</v>
      </c>
    </row>
    <row r="6546" spans="1:17" ht="51" x14ac:dyDescent="0.2">
      <c r="A6546" s="152"/>
      <c r="B6546" s="411" t="s">
        <v>414</v>
      </c>
      <c r="C6546" s="657" t="s">
        <v>9452</v>
      </c>
      <c r="D6546" s="657" t="s">
        <v>9452</v>
      </c>
      <c r="E6546" s="615" t="s">
        <v>9494</v>
      </c>
      <c r="F6546" s="186" t="s">
        <v>374</v>
      </c>
      <c r="G6546" s="229" t="s">
        <v>9495</v>
      </c>
      <c r="H6546" s="635" t="s">
        <v>12996</v>
      </c>
      <c r="I6546" s="208">
        <v>10</v>
      </c>
      <c r="J6546" s="208" t="s">
        <v>33</v>
      </c>
      <c r="K6546" s="622">
        <v>5000000</v>
      </c>
      <c r="L6546" s="641"/>
      <c r="M6546" s="555"/>
      <c r="N6546" s="556"/>
      <c r="O6546" s="559" t="s">
        <v>79</v>
      </c>
      <c r="P6546" s="186" t="s">
        <v>4858</v>
      </c>
      <c r="Q6546" s="186" t="s">
        <v>497</v>
      </c>
    </row>
    <row r="6547" spans="1:17" ht="38.25" x14ac:dyDescent="0.2">
      <c r="A6547" s="152"/>
      <c r="B6547" s="411" t="s">
        <v>9432</v>
      </c>
      <c r="C6547" s="186" t="s">
        <v>50</v>
      </c>
      <c r="D6547" s="186" t="s">
        <v>9015</v>
      </c>
      <c r="E6547" s="616" t="s">
        <v>9496</v>
      </c>
      <c r="F6547" s="186" t="s">
        <v>374</v>
      </c>
      <c r="G6547" s="229" t="s">
        <v>9497</v>
      </c>
      <c r="H6547" s="423" t="s">
        <v>12997</v>
      </c>
      <c r="I6547" s="208">
        <v>10</v>
      </c>
      <c r="J6547" s="208" t="s">
        <v>33</v>
      </c>
      <c r="K6547" s="622">
        <v>40000000</v>
      </c>
      <c r="L6547" s="641"/>
      <c r="M6547" s="555"/>
      <c r="N6547" s="556"/>
      <c r="O6547" s="166" t="s">
        <v>35</v>
      </c>
      <c r="P6547" s="186" t="s">
        <v>2527</v>
      </c>
      <c r="Q6547" s="186" t="s">
        <v>497</v>
      </c>
    </row>
    <row r="6548" spans="1:17" ht="63.75" x14ac:dyDescent="0.2">
      <c r="A6548" s="152"/>
      <c r="B6548" s="419" t="s">
        <v>9432</v>
      </c>
      <c r="C6548" s="186" t="s">
        <v>50</v>
      </c>
      <c r="D6548" s="186" t="s">
        <v>9015</v>
      </c>
      <c r="E6548" s="227" t="s">
        <v>9496</v>
      </c>
      <c r="F6548" s="186" t="s">
        <v>374</v>
      </c>
      <c r="G6548" s="229">
        <v>81141504</v>
      </c>
      <c r="H6548" s="423" t="s">
        <v>12998</v>
      </c>
      <c r="I6548" s="208">
        <v>10</v>
      </c>
      <c r="J6548" s="208" t="s">
        <v>33</v>
      </c>
      <c r="K6548" s="622">
        <v>40000000</v>
      </c>
      <c r="L6548" s="641"/>
      <c r="M6548" s="555"/>
      <c r="N6548" s="556"/>
      <c r="O6548" s="166" t="s">
        <v>35</v>
      </c>
      <c r="P6548" s="186" t="s">
        <v>2527</v>
      </c>
      <c r="Q6548" s="186" t="s">
        <v>497</v>
      </c>
    </row>
    <row r="6549" spans="1:17" ht="38.25" x14ac:dyDescent="0.2">
      <c r="A6549" s="152"/>
      <c r="B6549" s="419" t="s">
        <v>9432</v>
      </c>
      <c r="C6549" s="186" t="s">
        <v>193</v>
      </c>
      <c r="D6549" s="186" t="s">
        <v>9438</v>
      </c>
      <c r="E6549" s="227" t="s">
        <v>9496</v>
      </c>
      <c r="F6549" s="186" t="s">
        <v>374</v>
      </c>
      <c r="G6549" s="661">
        <v>72101516</v>
      </c>
      <c r="H6549" s="662" t="s">
        <v>12999</v>
      </c>
      <c r="I6549" s="208">
        <v>10</v>
      </c>
      <c r="J6549" s="208" t="s">
        <v>33</v>
      </c>
      <c r="K6549" s="622">
        <v>15000000</v>
      </c>
      <c r="L6549" s="641"/>
      <c r="M6549" s="555"/>
      <c r="N6549" s="556"/>
      <c r="O6549" s="166" t="s">
        <v>35</v>
      </c>
      <c r="P6549" s="186" t="s">
        <v>2527</v>
      </c>
      <c r="Q6549" s="186" t="s">
        <v>497</v>
      </c>
    </row>
    <row r="6550" spans="1:17" ht="38.25" x14ac:dyDescent="0.2">
      <c r="A6550" s="152"/>
      <c r="B6550" s="411" t="s">
        <v>9459</v>
      </c>
      <c r="C6550" s="186" t="s">
        <v>9444</v>
      </c>
      <c r="D6550" s="186" t="s">
        <v>9445</v>
      </c>
      <c r="E6550" s="637" t="s">
        <v>3975</v>
      </c>
      <c r="F6550" s="186" t="s">
        <v>374</v>
      </c>
      <c r="G6550" s="224">
        <v>72101511</v>
      </c>
      <c r="H6550" s="423" t="s">
        <v>13000</v>
      </c>
      <c r="I6550" s="208">
        <v>16</v>
      </c>
      <c r="J6550" s="208" t="s">
        <v>33</v>
      </c>
      <c r="K6550" s="622">
        <v>2000000</v>
      </c>
      <c r="L6550" s="641"/>
      <c r="M6550" s="555"/>
      <c r="N6550" s="556"/>
      <c r="O6550" s="166" t="s">
        <v>35</v>
      </c>
      <c r="P6550" s="186" t="s">
        <v>2527</v>
      </c>
      <c r="Q6550" s="186" t="s">
        <v>497</v>
      </c>
    </row>
    <row r="6551" spans="1:17" ht="38.25" x14ac:dyDescent="0.2">
      <c r="A6551" s="152"/>
      <c r="B6551" s="645" t="s">
        <v>9447</v>
      </c>
      <c r="C6551" s="186" t="s">
        <v>9444</v>
      </c>
      <c r="D6551" s="248" t="s">
        <v>9448</v>
      </c>
      <c r="E6551" s="637" t="s">
        <v>3975</v>
      </c>
      <c r="F6551" s="186" t="s">
        <v>374</v>
      </c>
      <c r="G6551" s="224">
        <v>72101516</v>
      </c>
      <c r="H6551" s="423" t="s">
        <v>13001</v>
      </c>
      <c r="I6551" s="208">
        <v>16</v>
      </c>
      <c r="J6551" s="208" t="s">
        <v>33</v>
      </c>
      <c r="K6551" s="622">
        <v>2000000</v>
      </c>
      <c r="L6551" s="641"/>
      <c r="M6551" s="555"/>
      <c r="N6551" s="556"/>
      <c r="O6551" s="166" t="s">
        <v>35</v>
      </c>
      <c r="P6551" s="186" t="s">
        <v>2527</v>
      </c>
      <c r="Q6551" s="186" t="s">
        <v>497</v>
      </c>
    </row>
    <row r="6552" spans="1:17" ht="38.25" x14ac:dyDescent="0.2">
      <c r="A6552" s="152"/>
      <c r="B6552" s="645" t="s">
        <v>9447</v>
      </c>
      <c r="C6552" s="186" t="s">
        <v>9444</v>
      </c>
      <c r="D6552" s="248" t="s">
        <v>9448</v>
      </c>
      <c r="E6552" s="637" t="s">
        <v>3975</v>
      </c>
      <c r="F6552" s="186" t="s">
        <v>374</v>
      </c>
      <c r="G6552" s="224">
        <v>72101511</v>
      </c>
      <c r="H6552" s="423" t="s">
        <v>13002</v>
      </c>
      <c r="I6552" s="208">
        <v>16</v>
      </c>
      <c r="J6552" s="208" t="s">
        <v>33</v>
      </c>
      <c r="K6552" s="622">
        <v>10000000</v>
      </c>
      <c r="L6552" s="641"/>
      <c r="M6552" s="555"/>
      <c r="N6552" s="556"/>
      <c r="O6552" s="166" t="s">
        <v>35</v>
      </c>
      <c r="P6552" s="186" t="s">
        <v>2527</v>
      </c>
      <c r="Q6552" s="628" t="s">
        <v>497</v>
      </c>
    </row>
    <row r="6553" spans="1:17" ht="51" x14ac:dyDescent="0.2">
      <c r="A6553" s="152"/>
      <c r="B6553" s="308" t="s">
        <v>9432</v>
      </c>
      <c r="C6553" s="186" t="s">
        <v>9498</v>
      </c>
      <c r="D6553" s="186" t="s">
        <v>9498</v>
      </c>
      <c r="E6553" s="224" t="s">
        <v>9499</v>
      </c>
      <c r="F6553" s="186" t="s">
        <v>374</v>
      </c>
      <c r="G6553" s="663">
        <v>73152108</v>
      </c>
      <c r="H6553" s="664" t="s">
        <v>13003</v>
      </c>
      <c r="I6553" s="208">
        <v>10</v>
      </c>
      <c r="J6553" s="208" t="s">
        <v>33</v>
      </c>
      <c r="K6553" s="622">
        <v>40000000</v>
      </c>
      <c r="L6553" s="641"/>
      <c r="M6553" s="555"/>
      <c r="N6553" s="556"/>
      <c r="O6553" s="166" t="s">
        <v>35</v>
      </c>
      <c r="P6553" s="186" t="s">
        <v>2527</v>
      </c>
      <c r="Q6553" s="628" t="s">
        <v>497</v>
      </c>
    </row>
    <row r="6554" spans="1:17" ht="38.25" x14ac:dyDescent="0.2">
      <c r="A6554" s="152"/>
      <c r="B6554" s="411" t="s">
        <v>9432</v>
      </c>
      <c r="C6554" s="186" t="s">
        <v>9498</v>
      </c>
      <c r="D6554" s="186" t="s">
        <v>9498</v>
      </c>
      <c r="E6554" s="634" t="s">
        <v>9499</v>
      </c>
      <c r="F6554" s="186" t="s">
        <v>374</v>
      </c>
      <c r="G6554" s="663">
        <v>73152108</v>
      </c>
      <c r="H6554" s="664" t="s">
        <v>13004</v>
      </c>
      <c r="I6554" s="208">
        <v>10</v>
      </c>
      <c r="J6554" s="208" t="s">
        <v>33</v>
      </c>
      <c r="K6554" s="622">
        <v>40000000</v>
      </c>
      <c r="L6554" s="641"/>
      <c r="M6554" s="555"/>
      <c r="N6554" s="556"/>
      <c r="O6554" s="166" t="s">
        <v>35</v>
      </c>
      <c r="P6554" s="186" t="s">
        <v>2527</v>
      </c>
      <c r="Q6554" s="628" t="s">
        <v>497</v>
      </c>
    </row>
    <row r="6555" spans="1:17" ht="51" x14ac:dyDescent="0.2">
      <c r="A6555" s="152"/>
      <c r="B6555" s="411" t="s">
        <v>414</v>
      </c>
      <c r="C6555" s="186" t="s">
        <v>9500</v>
      </c>
      <c r="D6555" s="186" t="s">
        <v>9500</v>
      </c>
      <c r="E6555" s="224" t="s">
        <v>9499</v>
      </c>
      <c r="F6555" s="186" t="s">
        <v>374</v>
      </c>
      <c r="G6555" s="224">
        <v>73152108</v>
      </c>
      <c r="H6555" s="423" t="s">
        <v>13005</v>
      </c>
      <c r="I6555" s="208">
        <v>10</v>
      </c>
      <c r="J6555" s="208" t="s">
        <v>33</v>
      </c>
      <c r="K6555" s="622">
        <v>10000000</v>
      </c>
      <c r="L6555" s="641"/>
      <c r="M6555" s="555"/>
      <c r="N6555" s="556"/>
      <c r="O6555" s="166" t="s">
        <v>35</v>
      </c>
      <c r="P6555" s="186" t="s">
        <v>2527</v>
      </c>
      <c r="Q6555" s="628" t="s">
        <v>497</v>
      </c>
    </row>
    <row r="6556" spans="1:17" ht="38.25" x14ac:dyDescent="0.2">
      <c r="A6556" s="152"/>
      <c r="B6556" s="645" t="s">
        <v>9447</v>
      </c>
      <c r="C6556" s="186" t="s">
        <v>9444</v>
      </c>
      <c r="D6556" s="186" t="s">
        <v>9448</v>
      </c>
      <c r="E6556" s="637" t="s">
        <v>3975</v>
      </c>
      <c r="F6556" s="186" t="s">
        <v>374</v>
      </c>
      <c r="G6556" s="224">
        <v>81111803</v>
      </c>
      <c r="H6556" s="423" t="s">
        <v>13006</v>
      </c>
      <c r="I6556" s="208">
        <v>16</v>
      </c>
      <c r="J6556" s="208" t="s">
        <v>33</v>
      </c>
      <c r="K6556" s="622">
        <v>6000000</v>
      </c>
      <c r="L6556" s="641"/>
      <c r="M6556" s="555"/>
      <c r="N6556" s="556"/>
      <c r="O6556" s="166" t="s">
        <v>35</v>
      </c>
      <c r="P6556" s="186" t="s">
        <v>2527</v>
      </c>
      <c r="Q6556" s="628" t="s">
        <v>497</v>
      </c>
    </row>
    <row r="6557" spans="1:17" ht="38.25" x14ac:dyDescent="0.2">
      <c r="A6557" s="152"/>
      <c r="B6557" s="645" t="s">
        <v>9447</v>
      </c>
      <c r="C6557" s="186" t="s">
        <v>9444</v>
      </c>
      <c r="D6557" s="186" t="s">
        <v>9448</v>
      </c>
      <c r="E6557" s="637" t="s">
        <v>3975</v>
      </c>
      <c r="F6557" s="186" t="s">
        <v>374</v>
      </c>
      <c r="G6557" s="224">
        <v>81111803</v>
      </c>
      <c r="H6557" s="423" t="s">
        <v>13007</v>
      </c>
      <c r="I6557" s="208">
        <v>16</v>
      </c>
      <c r="J6557" s="208" t="s">
        <v>33</v>
      </c>
      <c r="K6557" s="622">
        <v>9000000</v>
      </c>
      <c r="L6557" s="641"/>
      <c r="M6557" s="555"/>
      <c r="N6557" s="556"/>
      <c r="O6557" s="166" t="s">
        <v>35</v>
      </c>
      <c r="P6557" s="186" t="s">
        <v>2527</v>
      </c>
      <c r="Q6557" s="628" t="s">
        <v>497</v>
      </c>
    </row>
    <row r="6558" spans="1:17" ht="38.25" x14ac:dyDescent="0.2">
      <c r="A6558" s="152"/>
      <c r="B6558" s="308" t="s">
        <v>9432</v>
      </c>
      <c r="C6558" s="186" t="s">
        <v>50</v>
      </c>
      <c r="D6558" s="186" t="s">
        <v>9015</v>
      </c>
      <c r="E6558" s="634" t="s">
        <v>9499</v>
      </c>
      <c r="F6558" s="186" t="s">
        <v>374</v>
      </c>
      <c r="G6558" s="663">
        <v>73152108</v>
      </c>
      <c r="H6558" s="664" t="s">
        <v>13008</v>
      </c>
      <c r="I6558" s="208">
        <v>10</v>
      </c>
      <c r="J6558" s="208" t="s">
        <v>33</v>
      </c>
      <c r="K6558" s="622">
        <v>40000000</v>
      </c>
      <c r="L6558" s="641"/>
      <c r="M6558" s="555"/>
      <c r="N6558" s="556"/>
      <c r="O6558" s="166" t="s">
        <v>35</v>
      </c>
      <c r="P6558" s="186" t="s">
        <v>2527</v>
      </c>
      <c r="Q6558" s="642" t="s">
        <v>497</v>
      </c>
    </row>
    <row r="6559" spans="1:17" ht="38.25" x14ac:dyDescent="0.2">
      <c r="A6559" s="152"/>
      <c r="B6559" s="308" t="s">
        <v>9432</v>
      </c>
      <c r="C6559" s="186" t="s">
        <v>3038</v>
      </c>
      <c r="D6559" s="186" t="s">
        <v>3038</v>
      </c>
      <c r="E6559" s="634" t="s">
        <v>9499</v>
      </c>
      <c r="F6559" s="186" t="s">
        <v>374</v>
      </c>
      <c r="G6559" s="665">
        <v>72151514</v>
      </c>
      <c r="H6559" s="662" t="s">
        <v>13009</v>
      </c>
      <c r="I6559" s="208">
        <v>10</v>
      </c>
      <c r="J6559" s="208" t="s">
        <v>33</v>
      </c>
      <c r="K6559" s="622">
        <v>5000000</v>
      </c>
      <c r="L6559" s="641"/>
      <c r="M6559" s="555"/>
      <c r="N6559" s="556"/>
      <c r="O6559" s="166" t="s">
        <v>35</v>
      </c>
      <c r="P6559" s="186" t="s">
        <v>2527</v>
      </c>
      <c r="Q6559" s="642" t="s">
        <v>497</v>
      </c>
    </row>
    <row r="6560" spans="1:17" ht="38.25" x14ac:dyDescent="0.2">
      <c r="A6560" s="152"/>
      <c r="B6560" s="411" t="s">
        <v>9432</v>
      </c>
      <c r="C6560" s="186" t="s">
        <v>50</v>
      </c>
      <c r="D6560" s="186" t="s">
        <v>9015</v>
      </c>
      <c r="E6560" s="634" t="s">
        <v>9501</v>
      </c>
      <c r="F6560" s="186" t="s">
        <v>374</v>
      </c>
      <c r="G6560" s="185">
        <v>81161712</v>
      </c>
      <c r="H6560" s="664" t="s">
        <v>13010</v>
      </c>
      <c r="I6560" s="208">
        <v>10</v>
      </c>
      <c r="J6560" s="208" t="s">
        <v>33</v>
      </c>
      <c r="K6560" s="622">
        <v>80000000</v>
      </c>
      <c r="L6560" s="641"/>
      <c r="M6560" s="555"/>
      <c r="N6560" s="556"/>
      <c r="O6560" s="166" t="s">
        <v>36</v>
      </c>
      <c r="P6560" s="186" t="s">
        <v>2651</v>
      </c>
      <c r="Q6560" s="640" t="s">
        <v>497</v>
      </c>
    </row>
    <row r="6561" spans="1:17" ht="38.25" x14ac:dyDescent="0.2">
      <c r="A6561" s="152"/>
      <c r="B6561" s="411" t="s">
        <v>9432</v>
      </c>
      <c r="C6561" s="186" t="s">
        <v>50</v>
      </c>
      <c r="D6561" s="186" t="s">
        <v>9015</v>
      </c>
      <c r="E6561" s="634" t="s">
        <v>9501</v>
      </c>
      <c r="F6561" s="186" t="s">
        <v>374</v>
      </c>
      <c r="G6561" s="224">
        <v>81161712</v>
      </c>
      <c r="H6561" s="666" t="s">
        <v>13011</v>
      </c>
      <c r="I6561" s="208">
        <v>10</v>
      </c>
      <c r="J6561" s="208" t="s">
        <v>33</v>
      </c>
      <c r="K6561" s="622">
        <v>50000000</v>
      </c>
      <c r="L6561" s="641"/>
      <c r="M6561" s="555"/>
      <c r="N6561" s="556"/>
      <c r="O6561" s="166" t="s">
        <v>36</v>
      </c>
      <c r="P6561" s="186" t="s">
        <v>2651</v>
      </c>
      <c r="Q6561" s="640" t="s">
        <v>497</v>
      </c>
    </row>
    <row r="6562" spans="1:17" ht="51" x14ac:dyDescent="0.2">
      <c r="A6562" s="152"/>
      <c r="B6562" s="411" t="s">
        <v>414</v>
      </c>
      <c r="C6562" s="186" t="s">
        <v>50</v>
      </c>
      <c r="D6562" s="186" t="s">
        <v>9487</v>
      </c>
      <c r="E6562" s="634" t="s">
        <v>9501</v>
      </c>
      <c r="F6562" s="186" t="s">
        <v>374</v>
      </c>
      <c r="G6562" s="229">
        <v>81161712</v>
      </c>
      <c r="H6562" s="423" t="s">
        <v>13012</v>
      </c>
      <c r="I6562" s="208">
        <v>10</v>
      </c>
      <c r="J6562" s="208" t="s">
        <v>33</v>
      </c>
      <c r="K6562" s="622">
        <v>10000000</v>
      </c>
      <c r="L6562" s="641"/>
      <c r="M6562" s="555"/>
      <c r="N6562" s="556"/>
      <c r="O6562" s="166" t="s">
        <v>36</v>
      </c>
      <c r="P6562" s="186" t="s">
        <v>2651</v>
      </c>
      <c r="Q6562" s="186" t="s">
        <v>497</v>
      </c>
    </row>
    <row r="6563" spans="1:17" ht="38.25" x14ac:dyDescent="0.2">
      <c r="A6563" s="152"/>
      <c r="B6563" s="411" t="s">
        <v>414</v>
      </c>
      <c r="C6563" s="186" t="s">
        <v>50</v>
      </c>
      <c r="D6563" s="186" t="s">
        <v>9487</v>
      </c>
      <c r="E6563" s="634" t="s">
        <v>9501</v>
      </c>
      <c r="F6563" s="186" t="s">
        <v>374</v>
      </c>
      <c r="G6563" s="229">
        <v>81161712</v>
      </c>
      <c r="H6563" s="423" t="s">
        <v>13013</v>
      </c>
      <c r="I6563" s="208">
        <v>10</v>
      </c>
      <c r="J6563" s="208" t="s">
        <v>33</v>
      </c>
      <c r="K6563" s="622">
        <v>15000000</v>
      </c>
      <c r="L6563" s="641"/>
      <c r="M6563" s="555"/>
      <c r="N6563" s="556"/>
      <c r="O6563" s="166" t="s">
        <v>36</v>
      </c>
      <c r="P6563" s="186" t="s">
        <v>2651</v>
      </c>
      <c r="Q6563" s="186" t="s">
        <v>497</v>
      </c>
    </row>
    <row r="6564" spans="1:17" ht="89.25" x14ac:dyDescent="0.2">
      <c r="A6564" s="152"/>
      <c r="B6564" s="411" t="s">
        <v>9432</v>
      </c>
      <c r="C6564" s="186" t="s">
        <v>50</v>
      </c>
      <c r="D6564" s="186" t="s">
        <v>9015</v>
      </c>
      <c r="E6564" s="634" t="s">
        <v>4004</v>
      </c>
      <c r="F6564" s="186" t="s">
        <v>1009</v>
      </c>
      <c r="G6564" s="229" t="s">
        <v>9502</v>
      </c>
      <c r="H6564" s="423" t="s">
        <v>13014</v>
      </c>
      <c r="I6564" s="208">
        <v>10</v>
      </c>
      <c r="J6564" s="530" t="s">
        <v>230</v>
      </c>
      <c r="K6564" s="622">
        <v>45000000</v>
      </c>
      <c r="L6564" s="641"/>
      <c r="M6564" s="555"/>
      <c r="N6564" s="556"/>
      <c r="O6564" s="166" t="s">
        <v>127</v>
      </c>
      <c r="P6564" s="186" t="s">
        <v>2635</v>
      </c>
      <c r="Q6564" s="640" t="s">
        <v>497</v>
      </c>
    </row>
    <row r="6565" spans="1:17" ht="76.5" x14ac:dyDescent="0.2">
      <c r="A6565" s="152"/>
      <c r="B6565" s="411" t="s">
        <v>9432</v>
      </c>
      <c r="C6565" s="186" t="s">
        <v>50</v>
      </c>
      <c r="D6565" s="186" t="s">
        <v>9015</v>
      </c>
      <c r="E6565" s="634" t="s">
        <v>4004</v>
      </c>
      <c r="F6565" s="186" t="s">
        <v>1009</v>
      </c>
      <c r="G6565" s="229" t="s">
        <v>9502</v>
      </c>
      <c r="H6565" s="423" t="s">
        <v>13015</v>
      </c>
      <c r="I6565" s="208">
        <v>10</v>
      </c>
      <c r="J6565" s="208" t="s">
        <v>33</v>
      </c>
      <c r="K6565" s="622">
        <v>6600000</v>
      </c>
      <c r="L6565" s="641"/>
      <c r="M6565" s="555"/>
      <c r="N6565" s="556"/>
      <c r="O6565" s="158" t="s">
        <v>67</v>
      </c>
      <c r="P6565" s="186" t="s">
        <v>2529</v>
      </c>
      <c r="Q6565" s="640" t="s">
        <v>9503</v>
      </c>
    </row>
    <row r="6566" spans="1:17" ht="63.75" x14ac:dyDescent="0.2">
      <c r="A6566" s="152"/>
      <c r="B6566" s="411" t="s">
        <v>9432</v>
      </c>
      <c r="C6566" s="186" t="s">
        <v>50</v>
      </c>
      <c r="D6566" s="186" t="s">
        <v>9015</v>
      </c>
      <c r="E6566" s="634" t="s">
        <v>4004</v>
      </c>
      <c r="F6566" s="186" t="s">
        <v>1009</v>
      </c>
      <c r="G6566" s="229" t="s">
        <v>9502</v>
      </c>
      <c r="H6566" s="423" t="s">
        <v>13016</v>
      </c>
      <c r="I6566" s="208">
        <v>10</v>
      </c>
      <c r="J6566" s="208" t="s">
        <v>33</v>
      </c>
      <c r="K6566" s="622">
        <v>32266666.666666668</v>
      </c>
      <c r="L6566" s="641"/>
      <c r="M6566" s="555"/>
      <c r="N6566" s="556"/>
      <c r="O6566" s="158" t="s">
        <v>36</v>
      </c>
      <c r="P6566" s="186" t="s">
        <v>2651</v>
      </c>
      <c r="Q6566" s="640" t="s">
        <v>497</v>
      </c>
    </row>
    <row r="6567" spans="1:17" ht="63.75" x14ac:dyDescent="0.2">
      <c r="A6567" s="152"/>
      <c r="B6567" s="655" t="s">
        <v>9432</v>
      </c>
      <c r="C6567" s="186" t="s">
        <v>50</v>
      </c>
      <c r="D6567" s="358" t="s">
        <v>9015</v>
      </c>
      <c r="E6567" s="634" t="s">
        <v>4004</v>
      </c>
      <c r="F6567" s="186" t="s">
        <v>1009</v>
      </c>
      <c r="G6567" s="229" t="s">
        <v>9502</v>
      </c>
      <c r="H6567" s="423" t="s">
        <v>13017</v>
      </c>
      <c r="I6567" s="208">
        <v>10</v>
      </c>
      <c r="J6567" s="208" t="s">
        <v>33</v>
      </c>
      <c r="K6567" s="622">
        <v>16133333.333333334</v>
      </c>
      <c r="L6567" s="641"/>
      <c r="M6567" s="555"/>
      <c r="N6567" s="556"/>
      <c r="O6567" s="158" t="s">
        <v>79</v>
      </c>
      <c r="P6567" s="186" t="s">
        <v>4850</v>
      </c>
      <c r="Q6567" s="640" t="s">
        <v>497</v>
      </c>
    </row>
    <row r="6568" spans="1:17" ht="38.25" x14ac:dyDescent="0.2">
      <c r="A6568" s="656"/>
      <c r="B6568" s="411" t="s">
        <v>9432</v>
      </c>
      <c r="C6568" s="186" t="s">
        <v>9444</v>
      </c>
      <c r="D6568" s="186" t="s">
        <v>9283</v>
      </c>
      <c r="E6568" s="634" t="s">
        <v>9504</v>
      </c>
      <c r="F6568" s="186" t="s">
        <v>9505</v>
      </c>
      <c r="G6568" s="667">
        <v>83101500</v>
      </c>
      <c r="H6568" s="383" t="s">
        <v>13018</v>
      </c>
      <c r="I6568" s="208">
        <v>10</v>
      </c>
      <c r="J6568" s="208" t="s">
        <v>33</v>
      </c>
      <c r="K6568" s="668">
        <v>200000000</v>
      </c>
      <c r="L6568" s="641"/>
      <c r="M6568" s="555"/>
      <c r="N6568" s="556"/>
      <c r="O6568" s="158" t="s">
        <v>366</v>
      </c>
      <c r="P6568" s="186" t="s">
        <v>6649</v>
      </c>
      <c r="Q6568" s="640" t="s">
        <v>6329</v>
      </c>
    </row>
    <row r="6569" spans="1:17" ht="25.5" x14ac:dyDescent="0.2">
      <c r="A6569" s="656"/>
      <c r="B6569" s="411" t="s">
        <v>414</v>
      </c>
      <c r="C6569" s="186" t="s">
        <v>5878</v>
      </c>
      <c r="D6569" s="186" t="s">
        <v>9464</v>
      </c>
      <c r="E6569" s="634" t="s">
        <v>9504</v>
      </c>
      <c r="F6569" s="186" t="s">
        <v>9505</v>
      </c>
      <c r="G6569" s="667">
        <v>83101500</v>
      </c>
      <c r="H6569" s="423" t="s">
        <v>13019</v>
      </c>
      <c r="I6569" s="208">
        <v>10</v>
      </c>
      <c r="J6569" s="208" t="s">
        <v>33</v>
      </c>
      <c r="K6569" s="668">
        <v>20000000</v>
      </c>
      <c r="L6569" s="641"/>
      <c r="M6569" s="555"/>
      <c r="N6569" s="556"/>
      <c r="O6569" s="158"/>
      <c r="P6569" s="186" t="s">
        <v>6649</v>
      </c>
      <c r="Q6569" s="186" t="s">
        <v>6329</v>
      </c>
    </row>
    <row r="6570" spans="1:17" ht="25.5" x14ac:dyDescent="0.2">
      <c r="A6570" s="656"/>
      <c r="B6570" s="411" t="s">
        <v>9432</v>
      </c>
      <c r="C6570" s="186" t="s">
        <v>193</v>
      </c>
      <c r="D6570" s="186" t="s">
        <v>9438</v>
      </c>
      <c r="E6570" s="634" t="s">
        <v>9504</v>
      </c>
      <c r="F6570" s="186" t="s">
        <v>9505</v>
      </c>
      <c r="G6570" s="667">
        <v>83101500</v>
      </c>
      <c r="H6570" s="383" t="s">
        <v>13020</v>
      </c>
      <c r="I6570" s="208">
        <v>10</v>
      </c>
      <c r="J6570" s="208" t="s">
        <v>33</v>
      </c>
      <c r="K6570" s="668">
        <v>15000000</v>
      </c>
      <c r="L6570" s="641"/>
      <c r="M6570" s="555"/>
      <c r="N6570" s="556"/>
      <c r="O6570" s="158" t="s">
        <v>67</v>
      </c>
      <c r="P6570" s="186" t="s">
        <v>2529</v>
      </c>
      <c r="Q6570" s="186" t="s">
        <v>497</v>
      </c>
    </row>
    <row r="6571" spans="1:17" ht="25.5" x14ac:dyDescent="0.2">
      <c r="A6571" s="656"/>
      <c r="B6571" s="411" t="s">
        <v>9459</v>
      </c>
      <c r="C6571" s="186" t="s">
        <v>9444</v>
      </c>
      <c r="D6571" s="186" t="s">
        <v>9445</v>
      </c>
      <c r="E6571" s="634" t="s">
        <v>936</v>
      </c>
      <c r="F6571" s="186" t="s">
        <v>9505</v>
      </c>
      <c r="G6571" s="616">
        <v>83101501</v>
      </c>
      <c r="H6571" s="383" t="s">
        <v>13021</v>
      </c>
      <c r="I6571" s="208">
        <v>16</v>
      </c>
      <c r="J6571" s="208" t="s">
        <v>33</v>
      </c>
      <c r="K6571" s="649">
        <v>35000000</v>
      </c>
      <c r="L6571" s="641"/>
      <c r="M6571" s="555"/>
      <c r="N6571" s="556"/>
      <c r="O6571" s="158" t="s">
        <v>366</v>
      </c>
      <c r="P6571" s="186" t="s">
        <v>6649</v>
      </c>
      <c r="Q6571" s="628" t="s">
        <v>6329</v>
      </c>
    </row>
    <row r="6572" spans="1:17" ht="25.5" x14ac:dyDescent="0.2">
      <c r="A6572" s="656"/>
      <c r="B6572" s="411" t="s">
        <v>9447</v>
      </c>
      <c r="C6572" s="186" t="s">
        <v>9444</v>
      </c>
      <c r="D6572" s="186" t="s">
        <v>9448</v>
      </c>
      <c r="E6572" s="634" t="s">
        <v>936</v>
      </c>
      <c r="F6572" s="186" t="s">
        <v>9505</v>
      </c>
      <c r="G6572" s="616">
        <v>83101501</v>
      </c>
      <c r="H6572" s="383" t="s">
        <v>13022</v>
      </c>
      <c r="I6572" s="208">
        <v>16</v>
      </c>
      <c r="J6572" s="208" t="s">
        <v>33</v>
      </c>
      <c r="K6572" s="649">
        <v>20000000</v>
      </c>
      <c r="L6572" s="641"/>
      <c r="M6572" s="555"/>
      <c r="N6572" s="556"/>
      <c r="O6572" s="158" t="s">
        <v>366</v>
      </c>
      <c r="P6572" s="186" t="s">
        <v>6649</v>
      </c>
      <c r="Q6572" s="628" t="s">
        <v>6329</v>
      </c>
    </row>
    <row r="6573" spans="1:17" ht="89.25" x14ac:dyDescent="0.2">
      <c r="A6573" s="656"/>
      <c r="B6573" s="411" t="s">
        <v>9506</v>
      </c>
      <c r="C6573" s="308" t="s">
        <v>9507</v>
      </c>
      <c r="D6573" s="308" t="s">
        <v>9508</v>
      </c>
      <c r="E6573" s="634" t="s">
        <v>942</v>
      </c>
      <c r="F6573" s="186" t="s">
        <v>400</v>
      </c>
      <c r="G6573" s="616" t="s">
        <v>9509</v>
      </c>
      <c r="H6573" s="662" t="s">
        <v>13023</v>
      </c>
      <c r="I6573" s="208">
        <v>16</v>
      </c>
      <c r="J6573" s="208" t="s">
        <v>33</v>
      </c>
      <c r="K6573" s="622">
        <v>260000000</v>
      </c>
      <c r="L6573" s="641"/>
      <c r="M6573" s="555"/>
      <c r="N6573" s="556"/>
      <c r="O6573" s="158" t="s">
        <v>68</v>
      </c>
      <c r="P6573" s="186" t="s">
        <v>2529</v>
      </c>
      <c r="Q6573" s="259" t="s">
        <v>429</v>
      </c>
    </row>
    <row r="6574" spans="1:17" ht="89.25" x14ac:dyDescent="0.2">
      <c r="A6574" s="656"/>
      <c r="B6574" s="411" t="s">
        <v>477</v>
      </c>
      <c r="C6574" s="186" t="s">
        <v>9444</v>
      </c>
      <c r="D6574" s="186" t="s">
        <v>9510</v>
      </c>
      <c r="E6574" s="637" t="s">
        <v>942</v>
      </c>
      <c r="F6574" s="186" t="s">
        <v>400</v>
      </c>
      <c r="G6574" s="616" t="s">
        <v>9509</v>
      </c>
      <c r="H6574" s="662" t="s">
        <v>13024</v>
      </c>
      <c r="I6574" s="208">
        <v>16</v>
      </c>
      <c r="J6574" s="208" t="s">
        <v>33</v>
      </c>
      <c r="K6574" s="622">
        <v>112000000</v>
      </c>
      <c r="L6574" s="641"/>
      <c r="M6574" s="555"/>
      <c r="N6574" s="556"/>
      <c r="O6574" s="158" t="s">
        <v>68</v>
      </c>
      <c r="P6574" s="186" t="s">
        <v>2529</v>
      </c>
      <c r="Q6574" s="259" t="s">
        <v>429</v>
      </c>
    </row>
    <row r="6575" spans="1:17" ht="102" x14ac:dyDescent="0.2">
      <c r="A6575" s="656"/>
      <c r="B6575" s="411" t="s">
        <v>9459</v>
      </c>
      <c r="C6575" s="186" t="s">
        <v>9444</v>
      </c>
      <c r="D6575" s="308" t="s">
        <v>9445</v>
      </c>
      <c r="E6575" s="634" t="s">
        <v>942</v>
      </c>
      <c r="F6575" s="186" t="s">
        <v>400</v>
      </c>
      <c r="G6575" s="224" t="s">
        <v>9509</v>
      </c>
      <c r="H6575" s="383" t="s">
        <v>13025</v>
      </c>
      <c r="I6575" s="208">
        <v>16</v>
      </c>
      <c r="J6575" s="208" t="s">
        <v>33</v>
      </c>
      <c r="K6575" s="622">
        <v>25000000</v>
      </c>
      <c r="L6575" s="641"/>
      <c r="M6575" s="555"/>
      <c r="N6575" s="556"/>
      <c r="O6575" s="529" t="s">
        <v>68</v>
      </c>
      <c r="P6575" s="358" t="s">
        <v>2529</v>
      </c>
      <c r="Q6575" s="358" t="s">
        <v>429</v>
      </c>
    </row>
    <row r="6576" spans="1:17" ht="89.25" x14ac:dyDescent="0.2">
      <c r="A6576" s="656"/>
      <c r="B6576" s="411" t="s">
        <v>9455</v>
      </c>
      <c r="C6576" s="186" t="s">
        <v>9456</v>
      </c>
      <c r="D6576" s="419" t="s">
        <v>9457</v>
      </c>
      <c r="E6576" s="634" t="s">
        <v>942</v>
      </c>
      <c r="F6576" s="186" t="s">
        <v>400</v>
      </c>
      <c r="G6576" s="616" t="s">
        <v>9509</v>
      </c>
      <c r="H6576" s="648" t="s">
        <v>13026</v>
      </c>
      <c r="I6576" s="208">
        <v>16</v>
      </c>
      <c r="J6576" s="208" t="s">
        <v>33</v>
      </c>
      <c r="K6576" s="622">
        <v>13580000</v>
      </c>
      <c r="L6576" s="641"/>
      <c r="M6576" s="555"/>
      <c r="N6576" s="669"/>
      <c r="O6576" s="208" t="s">
        <v>68</v>
      </c>
      <c r="P6576" s="186" t="s">
        <v>2529</v>
      </c>
      <c r="Q6576" s="186" t="s">
        <v>429</v>
      </c>
    </row>
    <row r="6577" spans="1:21" ht="102" x14ac:dyDescent="0.2">
      <c r="A6577" s="656"/>
      <c r="B6577" s="411" t="s">
        <v>9433</v>
      </c>
      <c r="C6577" s="186" t="s">
        <v>9434</v>
      </c>
      <c r="D6577" s="308" t="s">
        <v>9458</v>
      </c>
      <c r="E6577" s="634" t="s">
        <v>942</v>
      </c>
      <c r="F6577" s="186" t="s">
        <v>400</v>
      </c>
      <c r="G6577" s="616" t="s">
        <v>9509</v>
      </c>
      <c r="H6577" s="648" t="s">
        <v>13027</v>
      </c>
      <c r="I6577" s="208">
        <v>16</v>
      </c>
      <c r="J6577" s="208" t="s">
        <v>33</v>
      </c>
      <c r="K6577" s="622">
        <v>3000000</v>
      </c>
      <c r="L6577" s="641"/>
      <c r="M6577" s="555"/>
      <c r="N6577" s="669"/>
      <c r="O6577" s="208" t="s">
        <v>68</v>
      </c>
      <c r="P6577" s="186" t="s">
        <v>2529</v>
      </c>
      <c r="Q6577" s="186" t="s">
        <v>429</v>
      </c>
    </row>
    <row r="6578" spans="1:21" ht="89.25" x14ac:dyDescent="0.2">
      <c r="A6578" s="656"/>
      <c r="B6578" s="411" t="s">
        <v>9432</v>
      </c>
      <c r="C6578" s="186" t="s">
        <v>58</v>
      </c>
      <c r="D6578" s="186" t="s">
        <v>2956</v>
      </c>
      <c r="E6578" s="658" t="s">
        <v>9511</v>
      </c>
      <c r="F6578" s="186" t="s">
        <v>9512</v>
      </c>
      <c r="G6578" s="224">
        <v>78102102</v>
      </c>
      <c r="H6578" s="383" t="s">
        <v>13028</v>
      </c>
      <c r="I6578" s="208">
        <v>10</v>
      </c>
      <c r="J6578" s="530" t="s">
        <v>230</v>
      </c>
      <c r="K6578" s="622">
        <v>45000000</v>
      </c>
      <c r="L6578" s="641"/>
      <c r="M6578" s="555"/>
      <c r="N6578" s="669"/>
      <c r="O6578" s="208" t="s">
        <v>127</v>
      </c>
      <c r="P6578" s="186" t="s">
        <v>2635</v>
      </c>
      <c r="Q6578" s="186" t="s">
        <v>497</v>
      </c>
    </row>
    <row r="6579" spans="1:21" ht="76.5" x14ac:dyDescent="0.2">
      <c r="A6579" s="656"/>
      <c r="B6579" s="411" t="s">
        <v>9432</v>
      </c>
      <c r="C6579" s="186" t="s">
        <v>58</v>
      </c>
      <c r="D6579" s="186" t="s">
        <v>2956</v>
      </c>
      <c r="E6579" s="658" t="s">
        <v>9511</v>
      </c>
      <c r="F6579" s="186" t="s">
        <v>9512</v>
      </c>
      <c r="G6579" s="224">
        <v>78102102</v>
      </c>
      <c r="H6579" s="383" t="s">
        <v>13029</v>
      </c>
      <c r="I6579" s="208">
        <v>10</v>
      </c>
      <c r="J6579" s="208" t="s">
        <v>33</v>
      </c>
      <c r="K6579" s="622">
        <v>46000000</v>
      </c>
      <c r="L6579" s="641"/>
      <c r="M6579" s="555"/>
      <c r="N6579" s="669"/>
      <c r="O6579" s="208" t="s">
        <v>67</v>
      </c>
      <c r="P6579" s="186" t="s">
        <v>2521</v>
      </c>
      <c r="Q6579" s="186" t="s">
        <v>497</v>
      </c>
    </row>
    <row r="6580" spans="1:21" ht="76.5" x14ac:dyDescent="0.2">
      <c r="A6580" s="656"/>
      <c r="B6580" s="411" t="s">
        <v>9432</v>
      </c>
      <c r="C6580" s="186" t="s">
        <v>58</v>
      </c>
      <c r="D6580" s="186" t="s">
        <v>2956</v>
      </c>
      <c r="E6580" s="658" t="s">
        <v>9511</v>
      </c>
      <c r="F6580" s="186" t="s">
        <v>9512</v>
      </c>
      <c r="G6580" s="224">
        <v>78102102</v>
      </c>
      <c r="H6580" s="383" t="s">
        <v>13030</v>
      </c>
      <c r="I6580" s="208">
        <v>10</v>
      </c>
      <c r="J6580" s="208" t="s">
        <v>33</v>
      </c>
      <c r="K6580" s="622">
        <v>9000000</v>
      </c>
      <c r="L6580" s="641"/>
      <c r="M6580" s="555"/>
      <c r="N6580" s="669"/>
      <c r="O6580" s="670" t="s">
        <v>79</v>
      </c>
      <c r="P6580" s="186" t="s">
        <v>4850</v>
      </c>
      <c r="Q6580" s="186" t="s">
        <v>497</v>
      </c>
    </row>
    <row r="6581" spans="1:21" x14ac:dyDescent="0.2">
      <c r="A6581" s="656"/>
      <c r="B6581" s="411" t="s">
        <v>9432</v>
      </c>
      <c r="C6581" s="186" t="s">
        <v>193</v>
      </c>
      <c r="D6581" s="186" t="s">
        <v>9438</v>
      </c>
      <c r="E6581" s="658" t="s">
        <v>9511</v>
      </c>
      <c r="F6581" s="186" t="s">
        <v>9512</v>
      </c>
      <c r="G6581" s="224">
        <v>78102102</v>
      </c>
      <c r="H6581" s="383" t="s">
        <v>13031</v>
      </c>
      <c r="I6581" s="208">
        <v>10</v>
      </c>
      <c r="J6581" s="208" t="s">
        <v>33</v>
      </c>
      <c r="K6581" s="622">
        <v>15000000</v>
      </c>
      <c r="L6581" s="641"/>
      <c r="M6581" s="555"/>
      <c r="N6581" s="669"/>
      <c r="O6581" s="208" t="s">
        <v>35</v>
      </c>
      <c r="P6581" s="186" t="s">
        <v>2527</v>
      </c>
      <c r="Q6581" s="186" t="s">
        <v>497</v>
      </c>
    </row>
    <row r="6582" spans="1:21" ht="38.25" x14ac:dyDescent="0.2">
      <c r="A6582" s="152"/>
      <c r="B6582" s="259" t="s">
        <v>9432</v>
      </c>
      <c r="C6582" s="186" t="s">
        <v>8507</v>
      </c>
      <c r="D6582" s="186" t="s">
        <v>8507</v>
      </c>
      <c r="E6582" s="229" t="s">
        <v>5569</v>
      </c>
      <c r="F6582" s="186" t="s">
        <v>734</v>
      </c>
      <c r="G6582" s="224">
        <v>80141629</v>
      </c>
      <c r="H6582" s="383" t="s">
        <v>13032</v>
      </c>
      <c r="I6582" s="208">
        <v>10</v>
      </c>
      <c r="J6582" s="208" t="s">
        <v>33</v>
      </c>
      <c r="K6582" s="622">
        <v>60000000</v>
      </c>
      <c r="L6582" s="641"/>
      <c r="M6582" s="555"/>
      <c r="N6582" s="669"/>
      <c r="O6582" s="671"/>
      <c r="P6582" s="186" t="s">
        <v>6649</v>
      </c>
      <c r="Q6582" s="186"/>
    </row>
    <row r="6583" spans="1:21" ht="51" x14ac:dyDescent="0.2">
      <c r="A6583" s="152"/>
      <c r="B6583" s="186" t="s">
        <v>9455</v>
      </c>
      <c r="C6583" s="186" t="s">
        <v>9456</v>
      </c>
      <c r="D6583" s="186" t="s">
        <v>9457</v>
      </c>
      <c r="E6583" s="229" t="s">
        <v>5569</v>
      </c>
      <c r="F6583" s="186" t="s">
        <v>734</v>
      </c>
      <c r="G6583" s="224">
        <v>80141629</v>
      </c>
      <c r="H6583" s="383" t="s">
        <v>13033</v>
      </c>
      <c r="I6583" s="208">
        <v>10</v>
      </c>
      <c r="J6583" s="208" t="s">
        <v>33</v>
      </c>
      <c r="K6583" s="622">
        <v>10000000</v>
      </c>
      <c r="L6583" s="641"/>
      <c r="M6583" s="555"/>
      <c r="N6583" s="669"/>
      <c r="O6583" s="671"/>
      <c r="P6583" s="186" t="s">
        <v>6649</v>
      </c>
      <c r="Q6583" s="186" t="s">
        <v>6329</v>
      </c>
    </row>
    <row r="6584" spans="1:21" ht="38.25" x14ac:dyDescent="0.2">
      <c r="A6584" s="152"/>
      <c r="B6584" s="628" t="s">
        <v>9470</v>
      </c>
      <c r="C6584" s="186" t="s">
        <v>9513</v>
      </c>
      <c r="D6584" s="186" t="s">
        <v>9513</v>
      </c>
      <c r="E6584" s="620" t="s">
        <v>5569</v>
      </c>
      <c r="F6584" s="186" t="s">
        <v>734</v>
      </c>
      <c r="G6584" s="616">
        <v>80141629</v>
      </c>
      <c r="H6584" s="648" t="s">
        <v>13034</v>
      </c>
      <c r="I6584" s="208">
        <v>16</v>
      </c>
      <c r="J6584" s="208" t="s">
        <v>33</v>
      </c>
      <c r="K6584" s="622">
        <v>15000000</v>
      </c>
      <c r="L6584" s="641"/>
      <c r="M6584" s="555"/>
      <c r="N6584" s="669"/>
      <c r="O6584" s="671"/>
      <c r="P6584" s="186" t="s">
        <v>6649</v>
      </c>
      <c r="Q6584" s="186" t="s">
        <v>6329</v>
      </c>
    </row>
    <row r="6585" spans="1:21" ht="25.5" x14ac:dyDescent="0.2">
      <c r="A6585" s="152"/>
      <c r="B6585" s="186" t="s">
        <v>9432</v>
      </c>
      <c r="C6585" s="186" t="s">
        <v>9444</v>
      </c>
      <c r="D6585" s="186" t="s">
        <v>9283</v>
      </c>
      <c r="E6585" s="229" t="s">
        <v>741</v>
      </c>
      <c r="F6585" s="186" t="s">
        <v>409</v>
      </c>
      <c r="G6585" s="224">
        <v>93161601</v>
      </c>
      <c r="H6585" s="423" t="s">
        <v>13035</v>
      </c>
      <c r="I6585" s="208">
        <v>10</v>
      </c>
      <c r="J6585" s="208" t="s">
        <v>33</v>
      </c>
      <c r="K6585" s="622">
        <v>800000000</v>
      </c>
      <c r="L6585" s="641"/>
      <c r="M6585" s="555"/>
      <c r="N6585" s="669"/>
      <c r="O6585" s="671"/>
      <c r="P6585" s="186" t="s">
        <v>6649</v>
      </c>
      <c r="Q6585" s="186" t="s">
        <v>6329</v>
      </c>
    </row>
    <row r="6586" spans="1:21" ht="25.5" x14ac:dyDescent="0.2">
      <c r="A6586" s="152"/>
      <c r="B6586" s="186" t="s">
        <v>414</v>
      </c>
      <c r="C6586" s="186" t="s">
        <v>5878</v>
      </c>
      <c r="D6586" s="186" t="s">
        <v>9464</v>
      </c>
      <c r="E6586" s="229" t="s">
        <v>741</v>
      </c>
      <c r="F6586" s="186" t="s">
        <v>409</v>
      </c>
      <c r="G6586" s="224">
        <v>93161601</v>
      </c>
      <c r="H6586" s="423" t="s">
        <v>13036</v>
      </c>
      <c r="I6586" s="208">
        <v>10</v>
      </c>
      <c r="J6586" s="208" t="s">
        <v>33</v>
      </c>
      <c r="K6586" s="622">
        <v>50000000</v>
      </c>
      <c r="L6586" s="641"/>
      <c r="M6586" s="555"/>
      <c r="N6586" s="669"/>
      <c r="O6586" s="671"/>
      <c r="P6586" s="186" t="s">
        <v>6649</v>
      </c>
      <c r="Q6586" s="186" t="s">
        <v>436</v>
      </c>
    </row>
    <row r="6587" spans="1:21" ht="25.5" x14ac:dyDescent="0.2">
      <c r="A6587" s="152"/>
      <c r="B6587" s="186" t="s">
        <v>9459</v>
      </c>
      <c r="C6587" s="186" t="s">
        <v>9444</v>
      </c>
      <c r="D6587" s="186" t="s">
        <v>9445</v>
      </c>
      <c r="E6587" s="672" t="s">
        <v>741</v>
      </c>
      <c r="F6587" s="186" t="s">
        <v>409</v>
      </c>
      <c r="G6587" s="616">
        <v>93161601</v>
      </c>
      <c r="H6587" s="662" t="s">
        <v>13037</v>
      </c>
      <c r="I6587" s="208">
        <v>10</v>
      </c>
      <c r="J6587" s="208" t="s">
        <v>33</v>
      </c>
      <c r="K6587" s="649">
        <v>132000000</v>
      </c>
      <c r="L6587" s="641"/>
      <c r="M6587" s="555"/>
      <c r="N6587" s="669"/>
      <c r="O6587" s="671"/>
      <c r="P6587" s="186" t="s">
        <v>6649</v>
      </c>
      <c r="Q6587" s="186" t="s">
        <v>6329</v>
      </c>
    </row>
    <row r="6588" spans="1:21" ht="38.25" x14ac:dyDescent="0.2">
      <c r="A6588" s="152"/>
      <c r="B6588" s="631" t="s">
        <v>9432</v>
      </c>
      <c r="C6588" s="186" t="s">
        <v>9444</v>
      </c>
      <c r="D6588" s="186" t="s">
        <v>9283</v>
      </c>
      <c r="E6588" s="672" t="s">
        <v>957</v>
      </c>
      <c r="F6588" s="186" t="s">
        <v>958</v>
      </c>
      <c r="G6588" s="616">
        <v>93161601</v>
      </c>
      <c r="H6588" s="662" t="s">
        <v>13038</v>
      </c>
      <c r="I6588" s="208">
        <v>10</v>
      </c>
      <c r="J6588" s="208" t="s">
        <v>33</v>
      </c>
      <c r="K6588" s="622">
        <v>190000000</v>
      </c>
      <c r="L6588" s="641"/>
      <c r="M6588" s="555"/>
      <c r="N6588" s="669"/>
      <c r="O6588" s="671"/>
      <c r="P6588" s="186" t="s">
        <v>6649</v>
      </c>
      <c r="Q6588" s="186" t="s">
        <v>6329</v>
      </c>
    </row>
    <row r="6589" spans="1:21" ht="25.5" x14ac:dyDescent="0.2">
      <c r="A6589" s="152"/>
      <c r="B6589" s="631" t="s">
        <v>9447</v>
      </c>
      <c r="C6589" s="186" t="s">
        <v>9444</v>
      </c>
      <c r="D6589" s="186" t="s">
        <v>9448</v>
      </c>
      <c r="E6589" s="672" t="s">
        <v>957</v>
      </c>
      <c r="F6589" s="186" t="s">
        <v>958</v>
      </c>
      <c r="G6589" s="616">
        <v>93161601</v>
      </c>
      <c r="H6589" s="662" t="s">
        <v>13039</v>
      </c>
      <c r="I6589" s="208">
        <v>10</v>
      </c>
      <c r="J6589" s="208" t="s">
        <v>33</v>
      </c>
      <c r="K6589" s="622">
        <v>4000000</v>
      </c>
      <c r="L6589" s="641"/>
      <c r="M6589" s="555"/>
      <c r="N6589" s="669"/>
      <c r="O6589" s="671"/>
      <c r="P6589" s="186" t="s">
        <v>6649</v>
      </c>
      <c r="Q6589" s="186" t="s">
        <v>6329</v>
      </c>
    </row>
    <row r="6590" spans="1:21" ht="20.100000000000001" customHeight="1" x14ac:dyDescent="0.2">
      <c r="A6590" s="152" t="s">
        <v>9514</v>
      </c>
      <c r="B6590" s="153" t="s">
        <v>9515</v>
      </c>
      <c r="C6590" s="154" t="s">
        <v>5636</v>
      </c>
      <c r="D6590" s="155" t="s">
        <v>9516</v>
      </c>
      <c r="E6590" s="369" t="s">
        <v>261</v>
      </c>
      <c r="F6590" s="158" t="s">
        <v>262</v>
      </c>
      <c r="G6590" s="158">
        <v>31162800</v>
      </c>
      <c r="H6590" s="673" t="s">
        <v>9517</v>
      </c>
      <c r="I6590" s="152">
        <v>10</v>
      </c>
      <c r="J6590" s="160" t="s">
        <v>33</v>
      </c>
      <c r="K6590" s="142">
        <v>8000000</v>
      </c>
      <c r="L6590" s="143">
        <v>1</v>
      </c>
      <c r="M6590" s="153" t="s">
        <v>805</v>
      </c>
      <c r="N6590" s="369"/>
      <c r="O6590" s="430" t="s">
        <v>67</v>
      </c>
      <c r="P6590" s="158" t="s">
        <v>2529</v>
      </c>
      <c r="Q6590" s="158" t="s">
        <v>464</v>
      </c>
      <c r="U6590" s="58"/>
    </row>
    <row r="6591" spans="1:21" ht="20.100000000000001" customHeight="1" x14ac:dyDescent="0.2">
      <c r="A6591" s="152" t="s">
        <v>9514</v>
      </c>
      <c r="B6591" s="169" t="s">
        <v>9515</v>
      </c>
      <c r="C6591" s="151" t="s">
        <v>9518</v>
      </c>
      <c r="D6591" s="155" t="s">
        <v>9516</v>
      </c>
      <c r="E6591" s="372" t="s">
        <v>261</v>
      </c>
      <c r="F6591" s="166" t="s">
        <v>262</v>
      </c>
      <c r="G6591" s="166">
        <v>47131705</v>
      </c>
      <c r="H6591" s="549" t="s">
        <v>9519</v>
      </c>
      <c r="I6591" s="331">
        <v>10</v>
      </c>
      <c r="J6591" s="160" t="s">
        <v>33</v>
      </c>
      <c r="K6591" s="148">
        <v>480000</v>
      </c>
      <c r="L6591" s="149">
        <v>80</v>
      </c>
      <c r="M6591" s="169" t="s">
        <v>805</v>
      </c>
      <c r="N6591" s="372"/>
      <c r="O6591" s="431" t="s">
        <v>36</v>
      </c>
      <c r="P6591" s="166" t="s">
        <v>2527</v>
      </c>
      <c r="Q6591" s="428" t="s">
        <v>464</v>
      </c>
    </row>
    <row r="6592" spans="1:21" ht="20.100000000000001" customHeight="1" x14ac:dyDescent="0.2">
      <c r="A6592" s="152" t="s">
        <v>9514</v>
      </c>
      <c r="B6592" s="169" t="s">
        <v>9515</v>
      </c>
      <c r="C6592" s="151" t="s">
        <v>1081</v>
      </c>
      <c r="D6592" s="155" t="s">
        <v>9516</v>
      </c>
      <c r="E6592" s="372" t="s">
        <v>232</v>
      </c>
      <c r="F6592" s="166" t="s">
        <v>9520</v>
      </c>
      <c r="G6592" s="166">
        <v>15121500</v>
      </c>
      <c r="H6592" s="549" t="s">
        <v>9521</v>
      </c>
      <c r="I6592" s="331">
        <v>16</v>
      </c>
      <c r="J6592" s="160" t="s">
        <v>33</v>
      </c>
      <c r="K6592" s="148">
        <v>945000</v>
      </c>
      <c r="L6592" s="149">
        <v>3</v>
      </c>
      <c r="M6592" s="169" t="s">
        <v>3579</v>
      </c>
      <c r="N6592" s="372"/>
      <c r="O6592" s="431" t="s">
        <v>67</v>
      </c>
      <c r="P6592" s="166" t="s">
        <v>2529</v>
      </c>
      <c r="Q6592" s="166" t="s">
        <v>464</v>
      </c>
    </row>
    <row r="6593" spans="1:17" ht="20.100000000000001" customHeight="1" x14ac:dyDescent="0.2">
      <c r="A6593" s="152" t="s">
        <v>9514</v>
      </c>
      <c r="B6593" s="169" t="s">
        <v>9515</v>
      </c>
      <c r="C6593" s="151" t="s">
        <v>5636</v>
      </c>
      <c r="D6593" s="155" t="s">
        <v>9516</v>
      </c>
      <c r="E6593" s="372" t="s">
        <v>333</v>
      </c>
      <c r="F6593" s="166" t="s">
        <v>87</v>
      </c>
      <c r="G6593" s="166">
        <v>39101600</v>
      </c>
      <c r="H6593" s="549" t="s">
        <v>9522</v>
      </c>
      <c r="I6593" s="331">
        <v>10</v>
      </c>
      <c r="J6593" s="160" t="s">
        <v>33</v>
      </c>
      <c r="K6593" s="148">
        <v>8000000</v>
      </c>
      <c r="L6593" s="149">
        <v>1</v>
      </c>
      <c r="M6593" s="169" t="s">
        <v>805</v>
      </c>
      <c r="N6593" s="372"/>
      <c r="O6593" s="431" t="s">
        <v>67</v>
      </c>
      <c r="P6593" s="166" t="s">
        <v>2529</v>
      </c>
      <c r="Q6593" s="166" t="s">
        <v>464</v>
      </c>
    </row>
    <row r="6594" spans="1:17" ht="20.100000000000001" customHeight="1" x14ac:dyDescent="0.2">
      <c r="A6594" s="152" t="s">
        <v>9514</v>
      </c>
      <c r="B6594" s="169" t="s">
        <v>9515</v>
      </c>
      <c r="C6594" s="151" t="s">
        <v>9523</v>
      </c>
      <c r="D6594" s="155" t="s">
        <v>9516</v>
      </c>
      <c r="E6594" s="372" t="s">
        <v>6488</v>
      </c>
      <c r="F6594" s="166" t="s">
        <v>1560</v>
      </c>
      <c r="G6594" s="166">
        <v>50202300</v>
      </c>
      <c r="H6594" s="549" t="s">
        <v>9524</v>
      </c>
      <c r="I6594" s="331">
        <v>10</v>
      </c>
      <c r="J6594" s="160" t="s">
        <v>33</v>
      </c>
      <c r="K6594" s="148">
        <v>716000</v>
      </c>
      <c r="L6594" s="149">
        <v>31</v>
      </c>
      <c r="M6594" s="169" t="s">
        <v>805</v>
      </c>
      <c r="N6594" s="372"/>
      <c r="O6594" s="431" t="s">
        <v>35</v>
      </c>
      <c r="P6594" s="166" t="s">
        <v>2521</v>
      </c>
      <c r="Q6594" s="166" t="s">
        <v>464</v>
      </c>
    </row>
    <row r="6595" spans="1:17" ht="20.100000000000001" customHeight="1" x14ac:dyDescent="0.2">
      <c r="A6595" s="152" t="s">
        <v>9514</v>
      </c>
      <c r="B6595" s="169" t="s">
        <v>9515</v>
      </c>
      <c r="C6595" s="151" t="s">
        <v>9523</v>
      </c>
      <c r="D6595" s="155" t="s">
        <v>9516</v>
      </c>
      <c r="E6595" s="372" t="s">
        <v>6488</v>
      </c>
      <c r="F6595" s="166" t="s">
        <v>1560</v>
      </c>
      <c r="G6595" s="166">
        <v>50202300</v>
      </c>
      <c r="H6595" s="549" t="s">
        <v>9525</v>
      </c>
      <c r="I6595" s="331">
        <v>10</v>
      </c>
      <c r="J6595" s="160" t="s">
        <v>33</v>
      </c>
      <c r="K6595" s="148">
        <v>539000</v>
      </c>
      <c r="L6595" s="149">
        <v>490</v>
      </c>
      <c r="M6595" s="169" t="s">
        <v>805</v>
      </c>
      <c r="N6595" s="372"/>
      <c r="O6595" s="431" t="s">
        <v>35</v>
      </c>
      <c r="P6595" s="166" t="s">
        <v>2521</v>
      </c>
      <c r="Q6595" s="166" t="s">
        <v>464</v>
      </c>
    </row>
    <row r="6596" spans="1:17" ht="20.100000000000001" customHeight="1" x14ac:dyDescent="0.2">
      <c r="A6596" s="152" t="s">
        <v>9514</v>
      </c>
      <c r="B6596" s="169" t="s">
        <v>9515</v>
      </c>
      <c r="C6596" s="151" t="s">
        <v>9523</v>
      </c>
      <c r="D6596" s="155" t="s">
        <v>9516</v>
      </c>
      <c r="E6596" s="372" t="s">
        <v>6488</v>
      </c>
      <c r="F6596" s="166" t="s">
        <v>1560</v>
      </c>
      <c r="G6596" s="166">
        <v>50202300</v>
      </c>
      <c r="H6596" s="549" t="s">
        <v>9526</v>
      </c>
      <c r="I6596" s="331">
        <v>10</v>
      </c>
      <c r="J6596" s="160" t="s">
        <v>33</v>
      </c>
      <c r="K6596" s="148">
        <v>805000</v>
      </c>
      <c r="L6596" s="149">
        <v>350</v>
      </c>
      <c r="M6596" s="169" t="s">
        <v>805</v>
      </c>
      <c r="N6596" s="372"/>
      <c r="O6596" s="431" t="s">
        <v>35</v>
      </c>
      <c r="P6596" s="166" t="s">
        <v>2521</v>
      </c>
      <c r="Q6596" s="166" t="s">
        <v>464</v>
      </c>
    </row>
    <row r="6597" spans="1:17" ht="20.100000000000001" customHeight="1" x14ac:dyDescent="0.2">
      <c r="A6597" s="152" t="s">
        <v>9514</v>
      </c>
      <c r="B6597" s="169" t="s">
        <v>9515</v>
      </c>
      <c r="C6597" s="151" t="s">
        <v>190</v>
      </c>
      <c r="D6597" s="155" t="s">
        <v>9516</v>
      </c>
      <c r="E6597" s="372" t="s">
        <v>82</v>
      </c>
      <c r="F6597" s="166" t="s">
        <v>83</v>
      </c>
      <c r="G6597" s="166">
        <v>40101701</v>
      </c>
      <c r="H6597" s="549" t="s">
        <v>9527</v>
      </c>
      <c r="I6597" s="331">
        <v>10</v>
      </c>
      <c r="J6597" s="160" t="s">
        <v>33</v>
      </c>
      <c r="K6597" s="148">
        <v>7000000</v>
      </c>
      <c r="L6597" s="149">
        <v>2</v>
      </c>
      <c r="M6597" s="169" t="s">
        <v>805</v>
      </c>
      <c r="N6597" s="372"/>
      <c r="O6597" s="431" t="s">
        <v>35</v>
      </c>
      <c r="P6597" s="166" t="s">
        <v>2521</v>
      </c>
      <c r="Q6597" s="166" t="s">
        <v>464</v>
      </c>
    </row>
    <row r="6598" spans="1:17" ht="20.100000000000001" customHeight="1" x14ac:dyDescent="0.2">
      <c r="A6598" s="152" t="s">
        <v>9514</v>
      </c>
      <c r="B6598" s="169" t="s">
        <v>9515</v>
      </c>
      <c r="C6598" s="151" t="s">
        <v>9518</v>
      </c>
      <c r="D6598" s="155" t="s">
        <v>9516</v>
      </c>
      <c r="E6598" s="372" t="s">
        <v>311</v>
      </c>
      <c r="F6598" s="166" t="s">
        <v>312</v>
      </c>
      <c r="G6598" s="166">
        <v>44121905</v>
      </c>
      <c r="H6598" s="549" t="s">
        <v>9528</v>
      </c>
      <c r="I6598" s="331">
        <v>10</v>
      </c>
      <c r="J6598" s="160" t="s">
        <v>33</v>
      </c>
      <c r="K6598" s="148">
        <v>140000</v>
      </c>
      <c r="L6598" s="149">
        <v>40</v>
      </c>
      <c r="M6598" s="169" t="s">
        <v>805</v>
      </c>
      <c r="N6598" s="372"/>
      <c r="O6598" s="431" t="s">
        <v>79</v>
      </c>
      <c r="P6598" s="166" t="s">
        <v>2633</v>
      </c>
      <c r="Q6598" s="166" t="s">
        <v>429</v>
      </c>
    </row>
    <row r="6599" spans="1:17" ht="20.100000000000001" customHeight="1" x14ac:dyDescent="0.2">
      <c r="A6599" s="152" t="s">
        <v>9514</v>
      </c>
      <c r="B6599" s="169" t="s">
        <v>9515</v>
      </c>
      <c r="C6599" s="151" t="s">
        <v>9518</v>
      </c>
      <c r="D6599" s="155" t="s">
        <v>9516</v>
      </c>
      <c r="E6599" s="372" t="s">
        <v>239</v>
      </c>
      <c r="F6599" s="166" t="s">
        <v>9529</v>
      </c>
      <c r="G6599" s="166">
        <v>12161803</v>
      </c>
      <c r="H6599" s="549" t="s">
        <v>9530</v>
      </c>
      <c r="I6599" s="331">
        <v>10</v>
      </c>
      <c r="J6599" s="160" t="s">
        <v>33</v>
      </c>
      <c r="K6599" s="148">
        <v>2800000</v>
      </c>
      <c r="L6599" s="149">
        <v>200</v>
      </c>
      <c r="M6599" s="169" t="s">
        <v>805</v>
      </c>
      <c r="N6599" s="372"/>
      <c r="O6599" s="431" t="s">
        <v>36</v>
      </c>
      <c r="P6599" s="166" t="s">
        <v>2527</v>
      </c>
      <c r="Q6599" s="166" t="s">
        <v>464</v>
      </c>
    </row>
    <row r="6600" spans="1:17" ht="20.100000000000001" customHeight="1" x14ac:dyDescent="0.2">
      <c r="A6600" s="152" t="s">
        <v>9514</v>
      </c>
      <c r="B6600" s="169" t="s">
        <v>9515</v>
      </c>
      <c r="C6600" s="151" t="s">
        <v>9523</v>
      </c>
      <c r="D6600" s="155" t="s">
        <v>9516</v>
      </c>
      <c r="E6600" s="372" t="s">
        <v>109</v>
      </c>
      <c r="F6600" s="166" t="s">
        <v>9531</v>
      </c>
      <c r="G6600" s="166">
        <v>50201713</v>
      </c>
      <c r="H6600" s="549" t="s">
        <v>9532</v>
      </c>
      <c r="I6600" s="331">
        <v>10</v>
      </c>
      <c r="J6600" s="160" t="s">
        <v>33</v>
      </c>
      <c r="K6600" s="148">
        <v>1610000</v>
      </c>
      <c r="L6600" s="149">
        <v>230</v>
      </c>
      <c r="M6600" s="169" t="s">
        <v>3317</v>
      </c>
      <c r="N6600" s="372"/>
      <c r="O6600" s="431" t="s">
        <v>35</v>
      </c>
      <c r="P6600" s="166" t="s">
        <v>2521</v>
      </c>
      <c r="Q6600" s="166" t="s">
        <v>464</v>
      </c>
    </row>
    <row r="6601" spans="1:17" ht="20.100000000000001" customHeight="1" x14ac:dyDescent="0.2">
      <c r="A6601" s="152" t="s">
        <v>9514</v>
      </c>
      <c r="B6601" s="169" t="s">
        <v>9515</v>
      </c>
      <c r="C6601" s="151" t="s">
        <v>190</v>
      </c>
      <c r="D6601" s="155" t="s">
        <v>9516</v>
      </c>
      <c r="E6601" s="372" t="s">
        <v>84</v>
      </c>
      <c r="F6601" s="166" t="s">
        <v>1066</v>
      </c>
      <c r="G6601" s="166">
        <v>47121602</v>
      </c>
      <c r="H6601" s="549" t="s">
        <v>9533</v>
      </c>
      <c r="I6601" s="331">
        <v>10</v>
      </c>
      <c r="J6601" s="160" t="s">
        <v>33</v>
      </c>
      <c r="K6601" s="148">
        <v>2750000</v>
      </c>
      <c r="L6601" s="149">
        <v>2</v>
      </c>
      <c r="M6601" s="169" t="s">
        <v>805</v>
      </c>
      <c r="N6601" s="372"/>
      <c r="O6601" s="431" t="s">
        <v>35</v>
      </c>
      <c r="P6601" s="166" t="s">
        <v>2521</v>
      </c>
      <c r="Q6601" s="166" t="s">
        <v>464</v>
      </c>
    </row>
    <row r="6602" spans="1:17" ht="20.100000000000001" customHeight="1" x14ac:dyDescent="0.2">
      <c r="A6602" s="152" t="s">
        <v>9514</v>
      </c>
      <c r="B6602" s="169" t="s">
        <v>9515</v>
      </c>
      <c r="C6602" s="151" t="s">
        <v>9523</v>
      </c>
      <c r="D6602" s="155" t="s">
        <v>9516</v>
      </c>
      <c r="E6602" s="372" t="s">
        <v>109</v>
      </c>
      <c r="F6602" s="166" t="s">
        <v>9531</v>
      </c>
      <c r="G6602" s="166">
        <v>50161509</v>
      </c>
      <c r="H6602" s="549" t="s">
        <v>9534</v>
      </c>
      <c r="I6602" s="331">
        <v>10</v>
      </c>
      <c r="J6602" s="160" t="s">
        <v>33</v>
      </c>
      <c r="K6602" s="148">
        <v>1530000</v>
      </c>
      <c r="L6602" s="149">
        <v>180</v>
      </c>
      <c r="M6602" s="169" t="s">
        <v>9535</v>
      </c>
      <c r="N6602" s="372"/>
      <c r="O6602" s="431" t="s">
        <v>35</v>
      </c>
      <c r="P6602" s="166" t="s">
        <v>2521</v>
      </c>
      <c r="Q6602" s="166" t="s">
        <v>464</v>
      </c>
    </row>
    <row r="6603" spans="1:17" ht="20.100000000000001" customHeight="1" x14ac:dyDescent="0.2">
      <c r="A6603" s="152" t="s">
        <v>9514</v>
      </c>
      <c r="B6603" s="169" t="s">
        <v>9515</v>
      </c>
      <c r="C6603" s="151" t="s">
        <v>9518</v>
      </c>
      <c r="D6603" s="155" t="s">
        <v>9516</v>
      </c>
      <c r="E6603" s="372" t="s">
        <v>261</v>
      </c>
      <c r="F6603" s="166" t="s">
        <v>262</v>
      </c>
      <c r="G6603" s="166">
        <v>47121804</v>
      </c>
      <c r="H6603" s="549" t="s">
        <v>9536</v>
      </c>
      <c r="I6603" s="331">
        <v>10</v>
      </c>
      <c r="J6603" s="160" t="s">
        <v>33</v>
      </c>
      <c r="K6603" s="148">
        <v>1200000</v>
      </c>
      <c r="L6603" s="149">
        <v>100</v>
      </c>
      <c r="M6603" s="169" t="s">
        <v>805</v>
      </c>
      <c r="N6603" s="372"/>
      <c r="O6603" s="431" t="s">
        <v>36</v>
      </c>
      <c r="P6603" s="166" t="s">
        <v>2527</v>
      </c>
      <c r="Q6603" s="166" t="s">
        <v>464</v>
      </c>
    </row>
    <row r="6604" spans="1:17" ht="20.100000000000001" customHeight="1" x14ac:dyDescent="0.2">
      <c r="A6604" s="152" t="s">
        <v>9514</v>
      </c>
      <c r="B6604" s="169" t="s">
        <v>9515</v>
      </c>
      <c r="C6604" s="151" t="s">
        <v>9518</v>
      </c>
      <c r="D6604" s="155" t="s">
        <v>9516</v>
      </c>
      <c r="E6604" s="372" t="s">
        <v>228</v>
      </c>
      <c r="F6604" s="166" t="s">
        <v>9537</v>
      </c>
      <c r="G6604" s="166">
        <v>44121600</v>
      </c>
      <c r="H6604" s="549" t="s">
        <v>9538</v>
      </c>
      <c r="I6604" s="331">
        <v>10</v>
      </c>
      <c r="J6604" s="160" t="s">
        <v>33</v>
      </c>
      <c r="K6604" s="148">
        <v>129500</v>
      </c>
      <c r="L6604" s="149">
        <v>70</v>
      </c>
      <c r="M6604" s="169" t="s">
        <v>805</v>
      </c>
      <c r="N6604" s="372"/>
      <c r="O6604" s="431" t="s">
        <v>79</v>
      </c>
      <c r="P6604" s="166" t="s">
        <v>2633</v>
      </c>
      <c r="Q6604" s="166" t="s">
        <v>429</v>
      </c>
    </row>
    <row r="6605" spans="1:17" ht="20.100000000000001" customHeight="1" x14ac:dyDescent="0.2">
      <c r="A6605" s="152" t="s">
        <v>9514</v>
      </c>
      <c r="B6605" s="169" t="s">
        <v>9515</v>
      </c>
      <c r="C6605" s="151" t="s">
        <v>190</v>
      </c>
      <c r="D6605" s="155" t="s">
        <v>9516</v>
      </c>
      <c r="E6605" s="372" t="s">
        <v>84</v>
      </c>
      <c r="F6605" s="166" t="s">
        <v>1066</v>
      </c>
      <c r="G6605" s="166">
        <v>41111502</v>
      </c>
      <c r="H6605" s="549" t="s">
        <v>9539</v>
      </c>
      <c r="I6605" s="331">
        <v>10</v>
      </c>
      <c r="J6605" s="160" t="s">
        <v>33</v>
      </c>
      <c r="K6605" s="148">
        <v>1000000</v>
      </c>
      <c r="L6605" s="149">
        <v>1</v>
      </c>
      <c r="M6605" s="169" t="s">
        <v>805</v>
      </c>
      <c r="N6605" s="372"/>
      <c r="O6605" s="431" t="s">
        <v>80</v>
      </c>
      <c r="P6605" s="166" t="s">
        <v>2633</v>
      </c>
      <c r="Q6605" s="166" t="s">
        <v>464</v>
      </c>
    </row>
    <row r="6606" spans="1:17" ht="20.100000000000001" customHeight="1" x14ac:dyDescent="0.2">
      <c r="A6606" s="152" t="s">
        <v>9514</v>
      </c>
      <c r="B6606" s="169" t="s">
        <v>9515</v>
      </c>
      <c r="C6606" s="151" t="s">
        <v>9518</v>
      </c>
      <c r="D6606" s="155" t="s">
        <v>9516</v>
      </c>
      <c r="E6606" s="372" t="s">
        <v>188</v>
      </c>
      <c r="F6606" s="166" t="s">
        <v>189</v>
      </c>
      <c r="G6606" s="166">
        <v>47131500</v>
      </c>
      <c r="H6606" s="549" t="s">
        <v>9540</v>
      </c>
      <c r="I6606" s="331">
        <v>10</v>
      </c>
      <c r="J6606" s="160" t="s">
        <v>33</v>
      </c>
      <c r="K6606" s="148">
        <v>350000</v>
      </c>
      <c r="L6606" s="149">
        <v>70</v>
      </c>
      <c r="M6606" s="169" t="s">
        <v>805</v>
      </c>
      <c r="N6606" s="372"/>
      <c r="O6606" s="431" t="s">
        <v>36</v>
      </c>
      <c r="P6606" s="166" t="s">
        <v>2527</v>
      </c>
      <c r="Q6606" s="166" t="s">
        <v>464</v>
      </c>
    </row>
    <row r="6607" spans="1:17" ht="20.100000000000001" customHeight="1" x14ac:dyDescent="0.2">
      <c r="A6607" s="152" t="s">
        <v>9514</v>
      </c>
      <c r="B6607" s="169" t="s">
        <v>9515</v>
      </c>
      <c r="C6607" s="151" t="s">
        <v>9518</v>
      </c>
      <c r="D6607" s="155" t="s">
        <v>9516</v>
      </c>
      <c r="E6607" s="372" t="s">
        <v>188</v>
      </c>
      <c r="F6607" s="166" t="s">
        <v>189</v>
      </c>
      <c r="G6607" s="166">
        <v>47131500</v>
      </c>
      <c r="H6607" s="549" t="s">
        <v>9541</v>
      </c>
      <c r="I6607" s="331">
        <v>10</v>
      </c>
      <c r="J6607" s="160" t="s">
        <v>33</v>
      </c>
      <c r="K6607" s="148">
        <v>350000</v>
      </c>
      <c r="L6607" s="149">
        <v>70</v>
      </c>
      <c r="M6607" s="169" t="s">
        <v>805</v>
      </c>
      <c r="N6607" s="372"/>
      <c r="O6607" s="431" t="s">
        <v>36</v>
      </c>
      <c r="P6607" s="166" t="s">
        <v>2527</v>
      </c>
      <c r="Q6607" s="166" t="s">
        <v>464</v>
      </c>
    </row>
    <row r="6608" spans="1:17" ht="20.100000000000001" customHeight="1" x14ac:dyDescent="0.2">
      <c r="A6608" s="152" t="s">
        <v>9514</v>
      </c>
      <c r="B6608" s="169" t="s">
        <v>9515</v>
      </c>
      <c r="C6608" s="151" t="s">
        <v>9542</v>
      </c>
      <c r="D6608" s="155" t="s">
        <v>9516</v>
      </c>
      <c r="E6608" s="372" t="s">
        <v>239</v>
      </c>
      <c r="F6608" s="166" t="s">
        <v>9529</v>
      </c>
      <c r="G6608" s="166">
        <v>47131809</v>
      </c>
      <c r="H6608" s="549" t="s">
        <v>9543</v>
      </c>
      <c r="I6608" s="331">
        <v>10</v>
      </c>
      <c r="J6608" s="160" t="s">
        <v>33</v>
      </c>
      <c r="K6608" s="148">
        <v>1100000</v>
      </c>
      <c r="L6608" s="149">
        <v>100</v>
      </c>
      <c r="M6608" s="169" t="s">
        <v>805</v>
      </c>
      <c r="N6608" s="372"/>
      <c r="O6608" s="431" t="s">
        <v>36</v>
      </c>
      <c r="P6608" s="166" t="s">
        <v>2527</v>
      </c>
      <c r="Q6608" s="166" t="s">
        <v>464</v>
      </c>
    </row>
    <row r="6609" spans="1:17" ht="20.100000000000001" customHeight="1" x14ac:dyDescent="0.2">
      <c r="A6609" s="152" t="s">
        <v>9514</v>
      </c>
      <c r="B6609" s="169" t="s">
        <v>9515</v>
      </c>
      <c r="C6609" s="151" t="s">
        <v>9518</v>
      </c>
      <c r="D6609" s="155" t="s">
        <v>9516</v>
      </c>
      <c r="E6609" s="372" t="s">
        <v>315</v>
      </c>
      <c r="F6609" s="166" t="s">
        <v>316</v>
      </c>
      <c r="G6609" s="166">
        <v>60121300</v>
      </c>
      <c r="H6609" s="549" t="s">
        <v>9544</v>
      </c>
      <c r="I6609" s="331">
        <v>10</v>
      </c>
      <c r="J6609" s="160" t="s">
        <v>33</v>
      </c>
      <c r="K6609" s="148">
        <v>240000</v>
      </c>
      <c r="L6609" s="149">
        <v>80</v>
      </c>
      <c r="M6609" s="169" t="s">
        <v>805</v>
      </c>
      <c r="N6609" s="372"/>
      <c r="O6609" s="431" t="s">
        <v>79</v>
      </c>
      <c r="P6609" s="166" t="s">
        <v>2633</v>
      </c>
      <c r="Q6609" s="166" t="s">
        <v>429</v>
      </c>
    </row>
    <row r="6610" spans="1:17" ht="20.100000000000001" customHeight="1" x14ac:dyDescent="0.2">
      <c r="A6610" s="152" t="s">
        <v>9514</v>
      </c>
      <c r="B6610" s="169" t="s">
        <v>9515</v>
      </c>
      <c r="C6610" s="151" t="s">
        <v>9518</v>
      </c>
      <c r="D6610" s="155" t="s">
        <v>9516</v>
      </c>
      <c r="E6610" s="372" t="s">
        <v>239</v>
      </c>
      <c r="F6610" s="166" t="s">
        <v>9529</v>
      </c>
      <c r="G6610" s="166">
        <v>47131807</v>
      </c>
      <c r="H6610" s="549" t="s">
        <v>9545</v>
      </c>
      <c r="I6610" s="331">
        <v>10</v>
      </c>
      <c r="J6610" s="160" t="s">
        <v>33</v>
      </c>
      <c r="K6610" s="148">
        <v>6000000</v>
      </c>
      <c r="L6610" s="149">
        <v>500</v>
      </c>
      <c r="M6610" s="169" t="s">
        <v>805</v>
      </c>
      <c r="N6610" s="372"/>
      <c r="O6610" s="431" t="s">
        <v>36</v>
      </c>
      <c r="P6610" s="166" t="s">
        <v>2527</v>
      </c>
      <c r="Q6610" s="166" t="s">
        <v>464</v>
      </c>
    </row>
    <row r="6611" spans="1:17" ht="20.100000000000001" customHeight="1" x14ac:dyDescent="0.2">
      <c r="A6611" s="152" t="s">
        <v>9514</v>
      </c>
      <c r="B6611" s="169" t="s">
        <v>9515</v>
      </c>
      <c r="C6611" s="151" t="s">
        <v>9518</v>
      </c>
      <c r="D6611" s="155" t="s">
        <v>9516</v>
      </c>
      <c r="E6611" s="372" t="s">
        <v>311</v>
      </c>
      <c r="F6611" s="166" t="s">
        <v>312</v>
      </c>
      <c r="G6611" s="166">
        <v>44121701</v>
      </c>
      <c r="H6611" s="549" t="s">
        <v>9546</v>
      </c>
      <c r="I6611" s="331">
        <v>10</v>
      </c>
      <c r="J6611" s="160" t="s">
        <v>33</v>
      </c>
      <c r="K6611" s="148">
        <v>1548000</v>
      </c>
      <c r="L6611" s="149">
        <v>1548</v>
      </c>
      <c r="M6611" s="169" t="s">
        <v>805</v>
      </c>
      <c r="N6611" s="372"/>
      <c r="O6611" s="431" t="s">
        <v>79</v>
      </c>
      <c r="P6611" s="166" t="s">
        <v>2633</v>
      </c>
      <c r="Q6611" s="166" t="s">
        <v>429</v>
      </c>
    </row>
    <row r="6612" spans="1:17" ht="20.100000000000001" customHeight="1" x14ac:dyDescent="0.2">
      <c r="A6612" s="152" t="s">
        <v>9514</v>
      </c>
      <c r="B6612" s="169" t="s">
        <v>9515</v>
      </c>
      <c r="C6612" s="151" t="s">
        <v>9547</v>
      </c>
      <c r="D6612" s="155" t="s">
        <v>9516</v>
      </c>
      <c r="E6612" s="372" t="s">
        <v>261</v>
      </c>
      <c r="F6612" s="166" t="s">
        <v>262</v>
      </c>
      <c r="G6612" s="166">
        <v>24111503</v>
      </c>
      <c r="H6612" s="549" t="s">
        <v>9548</v>
      </c>
      <c r="I6612" s="331">
        <v>10</v>
      </c>
      <c r="J6612" s="160" t="s">
        <v>33</v>
      </c>
      <c r="K6612" s="148">
        <v>2943000</v>
      </c>
      <c r="L6612" s="149">
        <v>90</v>
      </c>
      <c r="M6612" s="169" t="s">
        <v>805</v>
      </c>
      <c r="N6612" s="372"/>
      <c r="O6612" s="431" t="s">
        <v>36</v>
      </c>
      <c r="P6612" s="166" t="s">
        <v>2527</v>
      </c>
      <c r="Q6612" s="166" t="s">
        <v>464</v>
      </c>
    </row>
    <row r="6613" spans="1:17" ht="20.100000000000001" customHeight="1" x14ac:dyDescent="0.2">
      <c r="A6613" s="152" t="s">
        <v>9514</v>
      </c>
      <c r="B6613" s="169" t="s">
        <v>9515</v>
      </c>
      <c r="C6613" s="151" t="s">
        <v>9518</v>
      </c>
      <c r="D6613" s="155" t="s">
        <v>9516</v>
      </c>
      <c r="E6613" s="372" t="s">
        <v>261</v>
      </c>
      <c r="F6613" s="166" t="s">
        <v>262</v>
      </c>
      <c r="G6613" s="166">
        <v>24111503</v>
      </c>
      <c r="H6613" s="549" t="s">
        <v>9549</v>
      </c>
      <c r="I6613" s="331">
        <v>10</v>
      </c>
      <c r="J6613" s="160" t="s">
        <v>33</v>
      </c>
      <c r="K6613" s="148">
        <v>350000</v>
      </c>
      <c r="L6613" s="149">
        <v>100</v>
      </c>
      <c r="M6613" s="169" t="s">
        <v>2068</v>
      </c>
      <c r="N6613" s="372"/>
      <c r="O6613" s="431" t="s">
        <v>36</v>
      </c>
      <c r="P6613" s="166" t="s">
        <v>2527</v>
      </c>
      <c r="Q6613" s="166" t="s">
        <v>464</v>
      </c>
    </row>
    <row r="6614" spans="1:17" ht="20.100000000000001" customHeight="1" x14ac:dyDescent="0.2">
      <c r="A6614" s="152" t="s">
        <v>9514</v>
      </c>
      <c r="B6614" s="169" t="s">
        <v>9515</v>
      </c>
      <c r="C6614" s="151" t="s">
        <v>9518</v>
      </c>
      <c r="D6614" s="155" t="s">
        <v>9516</v>
      </c>
      <c r="E6614" s="372" t="s">
        <v>261</v>
      </c>
      <c r="F6614" s="166" t="s">
        <v>262</v>
      </c>
      <c r="G6614" s="166">
        <v>24111503</v>
      </c>
      <c r="H6614" s="549" t="s">
        <v>9550</v>
      </c>
      <c r="I6614" s="331">
        <v>10</v>
      </c>
      <c r="J6614" s="160" t="s">
        <v>33</v>
      </c>
      <c r="K6614" s="148">
        <v>350000</v>
      </c>
      <c r="L6614" s="149">
        <v>100</v>
      </c>
      <c r="M6614" s="169" t="s">
        <v>2068</v>
      </c>
      <c r="N6614" s="372"/>
      <c r="O6614" s="431" t="s">
        <v>36</v>
      </c>
      <c r="P6614" s="166" t="s">
        <v>2527</v>
      </c>
      <c r="Q6614" s="166" t="s">
        <v>464</v>
      </c>
    </row>
    <row r="6615" spans="1:17" ht="20.100000000000001" customHeight="1" x14ac:dyDescent="0.2">
      <c r="A6615" s="152" t="s">
        <v>9514</v>
      </c>
      <c r="B6615" s="169" t="s">
        <v>9515</v>
      </c>
      <c r="C6615" s="151" t="s">
        <v>9518</v>
      </c>
      <c r="D6615" s="155" t="s">
        <v>9516</v>
      </c>
      <c r="E6615" s="372" t="s">
        <v>261</v>
      </c>
      <c r="F6615" s="166" t="s">
        <v>262</v>
      </c>
      <c r="G6615" s="166">
        <v>24111503</v>
      </c>
      <c r="H6615" s="549" t="s">
        <v>9551</v>
      </c>
      <c r="I6615" s="331">
        <v>10</v>
      </c>
      <c r="J6615" s="160" t="s">
        <v>33</v>
      </c>
      <c r="K6615" s="148">
        <v>350000</v>
      </c>
      <c r="L6615" s="149">
        <v>100</v>
      </c>
      <c r="M6615" s="169" t="s">
        <v>2068</v>
      </c>
      <c r="N6615" s="372"/>
      <c r="O6615" s="431" t="s">
        <v>36</v>
      </c>
      <c r="P6615" s="166" t="s">
        <v>2527</v>
      </c>
      <c r="Q6615" s="166" t="s">
        <v>464</v>
      </c>
    </row>
    <row r="6616" spans="1:17" ht="20.100000000000001" customHeight="1" x14ac:dyDescent="0.2">
      <c r="A6616" s="152" t="s">
        <v>9514</v>
      </c>
      <c r="B6616" s="169" t="s">
        <v>9515</v>
      </c>
      <c r="C6616" s="151" t="s">
        <v>9518</v>
      </c>
      <c r="D6616" s="155" t="s">
        <v>9516</v>
      </c>
      <c r="E6616" s="372" t="s">
        <v>261</v>
      </c>
      <c r="F6616" s="166" t="s">
        <v>262</v>
      </c>
      <c r="G6616" s="166">
        <v>24111503</v>
      </c>
      <c r="H6616" s="549" t="s">
        <v>9552</v>
      </c>
      <c r="I6616" s="331">
        <v>10</v>
      </c>
      <c r="J6616" s="160" t="s">
        <v>33</v>
      </c>
      <c r="K6616" s="148">
        <v>1500000</v>
      </c>
      <c r="L6616" s="149">
        <v>250</v>
      </c>
      <c r="M6616" s="169" t="s">
        <v>2068</v>
      </c>
      <c r="N6616" s="372"/>
      <c r="O6616" s="431" t="s">
        <v>36</v>
      </c>
      <c r="P6616" s="166" t="s">
        <v>2527</v>
      </c>
      <c r="Q6616" s="166" t="s">
        <v>464</v>
      </c>
    </row>
    <row r="6617" spans="1:17" ht="20.100000000000001" customHeight="1" x14ac:dyDescent="0.2">
      <c r="A6617" s="152" t="s">
        <v>9514</v>
      </c>
      <c r="B6617" s="169" t="s">
        <v>9515</v>
      </c>
      <c r="C6617" s="151" t="s">
        <v>9518</v>
      </c>
      <c r="D6617" s="155" t="s">
        <v>9516</v>
      </c>
      <c r="E6617" s="372" t="s">
        <v>261</v>
      </c>
      <c r="F6617" s="166" t="s">
        <v>262</v>
      </c>
      <c r="G6617" s="166">
        <v>60121500</v>
      </c>
      <c r="H6617" s="549" t="s">
        <v>9553</v>
      </c>
      <c r="I6617" s="331">
        <v>10</v>
      </c>
      <c r="J6617" s="160" t="s">
        <v>33</v>
      </c>
      <c r="K6617" s="148">
        <v>95000</v>
      </c>
      <c r="L6617" s="149">
        <v>95</v>
      </c>
      <c r="M6617" s="169" t="s">
        <v>805</v>
      </c>
      <c r="N6617" s="372"/>
      <c r="O6617" s="431" t="s">
        <v>79</v>
      </c>
      <c r="P6617" s="166" t="s">
        <v>2633</v>
      </c>
      <c r="Q6617" s="166" t="s">
        <v>429</v>
      </c>
    </row>
    <row r="6618" spans="1:17" ht="20.100000000000001" customHeight="1" x14ac:dyDescent="0.2">
      <c r="A6618" s="152" t="s">
        <v>9514</v>
      </c>
      <c r="B6618" s="169" t="s">
        <v>9515</v>
      </c>
      <c r="C6618" s="151" t="s">
        <v>9518</v>
      </c>
      <c r="D6618" s="155" t="s">
        <v>9516</v>
      </c>
      <c r="E6618" s="372" t="s">
        <v>261</v>
      </c>
      <c r="F6618" s="166" t="s">
        <v>262</v>
      </c>
      <c r="G6618" s="166">
        <v>44121800</v>
      </c>
      <c r="H6618" s="549" t="s">
        <v>9554</v>
      </c>
      <c r="I6618" s="331">
        <v>10</v>
      </c>
      <c r="J6618" s="160" t="s">
        <v>33</v>
      </c>
      <c r="K6618" s="148">
        <v>60000</v>
      </c>
      <c r="L6618" s="149">
        <v>20</v>
      </c>
      <c r="M6618" s="169" t="s">
        <v>805</v>
      </c>
      <c r="N6618" s="372"/>
      <c r="O6618" s="431" t="s">
        <v>79</v>
      </c>
      <c r="P6618" s="166" t="s">
        <v>2633</v>
      </c>
      <c r="Q6618" s="166" t="s">
        <v>429</v>
      </c>
    </row>
    <row r="6619" spans="1:17" ht="20.100000000000001" customHeight="1" x14ac:dyDescent="0.2">
      <c r="A6619" s="152" t="s">
        <v>9514</v>
      </c>
      <c r="B6619" s="169" t="s">
        <v>9515</v>
      </c>
      <c r="C6619" s="151" t="s">
        <v>9555</v>
      </c>
      <c r="D6619" s="155" t="s">
        <v>9516</v>
      </c>
      <c r="E6619" s="372" t="s">
        <v>239</v>
      </c>
      <c r="F6619" s="166" t="s">
        <v>9529</v>
      </c>
      <c r="G6619" s="166">
        <v>42171900</v>
      </c>
      <c r="H6619" s="549" t="s">
        <v>9556</v>
      </c>
      <c r="I6619" s="331">
        <v>10</v>
      </c>
      <c r="J6619" s="160" t="s">
        <v>33</v>
      </c>
      <c r="K6619" s="148">
        <v>25000000</v>
      </c>
      <c r="L6619" s="149">
        <v>50</v>
      </c>
      <c r="M6619" s="169" t="s">
        <v>805</v>
      </c>
      <c r="N6619" s="372"/>
      <c r="O6619" s="431" t="s">
        <v>35</v>
      </c>
      <c r="P6619" s="166" t="s">
        <v>2521</v>
      </c>
      <c r="Q6619" s="166" t="s">
        <v>464</v>
      </c>
    </row>
    <row r="6620" spans="1:17" ht="20.100000000000001" customHeight="1" x14ac:dyDescent="0.2">
      <c r="A6620" s="152" t="s">
        <v>9514</v>
      </c>
      <c r="B6620" s="169" t="s">
        <v>9515</v>
      </c>
      <c r="C6620" s="151" t="s">
        <v>234</v>
      </c>
      <c r="D6620" s="155" t="s">
        <v>9516</v>
      </c>
      <c r="E6620" s="372" t="s">
        <v>239</v>
      </c>
      <c r="F6620" s="166" t="s">
        <v>9529</v>
      </c>
      <c r="G6620" s="166">
        <v>42171900</v>
      </c>
      <c r="H6620" s="549" t="s">
        <v>9557</v>
      </c>
      <c r="I6620" s="331">
        <v>10</v>
      </c>
      <c r="J6620" s="160" t="s">
        <v>33</v>
      </c>
      <c r="K6620" s="148">
        <v>9024000</v>
      </c>
      <c r="L6620" s="149">
        <v>100</v>
      </c>
      <c r="M6620" s="169" t="s">
        <v>805</v>
      </c>
      <c r="N6620" s="372"/>
      <c r="O6620" s="431" t="s">
        <v>35</v>
      </c>
      <c r="P6620" s="166" t="s">
        <v>2521</v>
      </c>
      <c r="Q6620" s="166" t="s">
        <v>464</v>
      </c>
    </row>
    <row r="6621" spans="1:17" ht="20.100000000000001" customHeight="1" x14ac:dyDescent="0.2">
      <c r="A6621" s="152" t="s">
        <v>9514</v>
      </c>
      <c r="B6621" s="169" t="s">
        <v>9515</v>
      </c>
      <c r="C6621" s="151" t="s">
        <v>9523</v>
      </c>
      <c r="D6621" s="155" t="s">
        <v>9516</v>
      </c>
      <c r="E6621" s="372" t="s">
        <v>109</v>
      </c>
      <c r="F6621" s="166" t="s">
        <v>9531</v>
      </c>
      <c r="G6621" s="166">
        <v>50201706</v>
      </c>
      <c r="H6621" s="549" t="s">
        <v>9558</v>
      </c>
      <c r="I6621" s="331">
        <v>10</v>
      </c>
      <c r="J6621" s="160" t="s">
        <v>33</v>
      </c>
      <c r="K6621" s="148">
        <v>1760000</v>
      </c>
      <c r="L6621" s="149">
        <v>86</v>
      </c>
      <c r="M6621" s="169" t="s">
        <v>805</v>
      </c>
      <c r="N6621" s="372"/>
      <c r="O6621" s="431" t="s">
        <v>35</v>
      </c>
      <c r="P6621" s="166" t="s">
        <v>2521</v>
      </c>
      <c r="Q6621" s="166" t="s">
        <v>464</v>
      </c>
    </row>
    <row r="6622" spans="1:17" ht="20.100000000000001" customHeight="1" x14ac:dyDescent="0.2">
      <c r="A6622" s="152" t="s">
        <v>9514</v>
      </c>
      <c r="B6622" s="169" t="s">
        <v>9515</v>
      </c>
      <c r="C6622" s="151" t="s">
        <v>9523</v>
      </c>
      <c r="D6622" s="155" t="s">
        <v>9516</v>
      </c>
      <c r="E6622" s="372" t="s">
        <v>109</v>
      </c>
      <c r="F6622" s="166" t="s">
        <v>9531</v>
      </c>
      <c r="G6622" s="166">
        <v>50201706</v>
      </c>
      <c r="H6622" s="549" t="s">
        <v>9559</v>
      </c>
      <c r="I6622" s="331">
        <v>10</v>
      </c>
      <c r="J6622" s="160" t="s">
        <v>33</v>
      </c>
      <c r="K6622" s="148">
        <v>8100000</v>
      </c>
      <c r="L6622" s="149">
        <v>300</v>
      </c>
      <c r="M6622" s="169" t="s">
        <v>805</v>
      </c>
      <c r="N6622" s="372"/>
      <c r="O6622" s="431" t="s">
        <v>35</v>
      </c>
      <c r="P6622" s="166" t="s">
        <v>2521</v>
      </c>
      <c r="Q6622" s="166" t="s">
        <v>464</v>
      </c>
    </row>
    <row r="6623" spans="1:17" ht="20.100000000000001" customHeight="1" x14ac:dyDescent="0.2">
      <c r="A6623" s="152" t="s">
        <v>9514</v>
      </c>
      <c r="B6623" s="169" t="s">
        <v>9515</v>
      </c>
      <c r="C6623" s="151" t="s">
        <v>9518</v>
      </c>
      <c r="D6623" s="155" t="s">
        <v>9516</v>
      </c>
      <c r="E6623" s="372" t="s">
        <v>228</v>
      </c>
      <c r="F6623" s="166" t="s">
        <v>9537</v>
      </c>
      <c r="G6623" s="166">
        <v>44111515</v>
      </c>
      <c r="H6623" s="549" t="s">
        <v>9560</v>
      </c>
      <c r="I6623" s="331">
        <v>10</v>
      </c>
      <c r="J6623" s="160" t="s">
        <v>33</v>
      </c>
      <c r="K6623" s="148">
        <v>4000000</v>
      </c>
      <c r="L6623" s="149">
        <v>500</v>
      </c>
      <c r="M6623" s="169" t="s">
        <v>805</v>
      </c>
      <c r="N6623" s="372"/>
      <c r="O6623" s="431" t="s">
        <v>79</v>
      </c>
      <c r="P6623" s="166" t="s">
        <v>2633</v>
      </c>
      <c r="Q6623" s="166" t="s">
        <v>429</v>
      </c>
    </row>
    <row r="6624" spans="1:17" ht="20.100000000000001" customHeight="1" x14ac:dyDescent="0.2">
      <c r="A6624" s="152" t="s">
        <v>9514</v>
      </c>
      <c r="B6624" s="169" t="s">
        <v>9515</v>
      </c>
      <c r="C6624" s="151" t="s">
        <v>9518</v>
      </c>
      <c r="D6624" s="155" t="s">
        <v>9516</v>
      </c>
      <c r="E6624" s="372" t="s">
        <v>261</v>
      </c>
      <c r="F6624" s="166" t="s">
        <v>262</v>
      </c>
      <c r="G6624" s="166">
        <v>47121700</v>
      </c>
      <c r="H6624" s="549" t="s">
        <v>9561</v>
      </c>
      <c r="I6624" s="331">
        <v>10</v>
      </c>
      <c r="J6624" s="160" t="s">
        <v>33</v>
      </c>
      <c r="K6624" s="148">
        <v>640000</v>
      </c>
      <c r="L6624" s="149">
        <v>8</v>
      </c>
      <c r="M6624" s="169" t="s">
        <v>805</v>
      </c>
      <c r="N6624" s="372"/>
      <c r="O6624" s="431" t="s">
        <v>36</v>
      </c>
      <c r="P6624" s="166" t="s">
        <v>2527</v>
      </c>
      <c r="Q6624" s="166" t="s">
        <v>464</v>
      </c>
    </row>
    <row r="6625" spans="1:17" ht="20.100000000000001" customHeight="1" x14ac:dyDescent="0.2">
      <c r="A6625" s="152" t="s">
        <v>9514</v>
      </c>
      <c r="B6625" s="169" t="s">
        <v>9515</v>
      </c>
      <c r="C6625" s="151" t="s">
        <v>9518</v>
      </c>
      <c r="D6625" s="155" t="s">
        <v>9516</v>
      </c>
      <c r="E6625" s="372" t="s">
        <v>228</v>
      </c>
      <c r="F6625" s="166" t="s">
        <v>9537</v>
      </c>
      <c r="G6625" s="166">
        <v>44122003</v>
      </c>
      <c r="H6625" s="549" t="s">
        <v>9562</v>
      </c>
      <c r="I6625" s="331">
        <v>10</v>
      </c>
      <c r="J6625" s="160" t="s">
        <v>33</v>
      </c>
      <c r="K6625" s="148">
        <v>5852000</v>
      </c>
      <c r="L6625" s="149">
        <v>1672</v>
      </c>
      <c r="M6625" s="169" t="s">
        <v>805</v>
      </c>
      <c r="N6625" s="372"/>
      <c r="O6625" s="431" t="s">
        <v>79</v>
      </c>
      <c r="P6625" s="166" t="s">
        <v>2633</v>
      </c>
      <c r="Q6625" s="166" t="s">
        <v>429</v>
      </c>
    </row>
    <row r="6626" spans="1:17" ht="20.100000000000001" customHeight="1" x14ac:dyDescent="0.2">
      <c r="A6626" s="152" t="s">
        <v>9514</v>
      </c>
      <c r="B6626" s="169" t="s">
        <v>9515</v>
      </c>
      <c r="C6626" s="151" t="s">
        <v>801</v>
      </c>
      <c r="D6626" s="155" t="s">
        <v>9516</v>
      </c>
      <c r="E6626" s="372" t="s">
        <v>228</v>
      </c>
      <c r="F6626" s="166" t="s">
        <v>9537</v>
      </c>
      <c r="G6626" s="166">
        <v>14111500</v>
      </c>
      <c r="H6626" s="549" t="s">
        <v>9563</v>
      </c>
      <c r="I6626" s="331">
        <v>10</v>
      </c>
      <c r="J6626" s="160" t="s">
        <v>33</v>
      </c>
      <c r="K6626" s="148">
        <v>50000</v>
      </c>
      <c r="L6626" s="149">
        <v>100</v>
      </c>
      <c r="M6626" s="169" t="s">
        <v>805</v>
      </c>
      <c r="N6626" s="372"/>
      <c r="O6626" s="431" t="s">
        <v>79</v>
      </c>
      <c r="P6626" s="166" t="s">
        <v>2633</v>
      </c>
      <c r="Q6626" s="166" t="s">
        <v>429</v>
      </c>
    </row>
    <row r="6627" spans="1:17" ht="20.100000000000001" customHeight="1" x14ac:dyDescent="0.2">
      <c r="A6627" s="152" t="s">
        <v>9514</v>
      </c>
      <c r="B6627" s="169" t="s">
        <v>9515</v>
      </c>
      <c r="C6627" s="151" t="s">
        <v>234</v>
      </c>
      <c r="D6627" s="155" t="s">
        <v>9516</v>
      </c>
      <c r="E6627" s="372" t="s">
        <v>261</v>
      </c>
      <c r="F6627" s="166" t="s">
        <v>262</v>
      </c>
      <c r="G6627" s="166">
        <v>46181705</v>
      </c>
      <c r="H6627" s="549" t="s">
        <v>9564</v>
      </c>
      <c r="I6627" s="331">
        <v>10</v>
      </c>
      <c r="J6627" s="160" t="s">
        <v>33</v>
      </c>
      <c r="K6627" s="148">
        <v>45000000</v>
      </c>
      <c r="L6627" s="149">
        <v>100</v>
      </c>
      <c r="M6627" s="169" t="s">
        <v>805</v>
      </c>
      <c r="N6627" s="372"/>
      <c r="O6627" s="431" t="s">
        <v>67</v>
      </c>
      <c r="P6627" s="166" t="s">
        <v>2529</v>
      </c>
      <c r="Q6627" s="166" t="s">
        <v>464</v>
      </c>
    </row>
    <row r="6628" spans="1:17" ht="20.100000000000001" customHeight="1" x14ac:dyDescent="0.2">
      <c r="A6628" s="152" t="s">
        <v>9514</v>
      </c>
      <c r="B6628" s="169" t="s">
        <v>9515</v>
      </c>
      <c r="C6628" s="151" t="s">
        <v>9542</v>
      </c>
      <c r="D6628" s="155" t="s">
        <v>9516</v>
      </c>
      <c r="E6628" s="372" t="s">
        <v>311</v>
      </c>
      <c r="F6628" s="166" t="s">
        <v>312</v>
      </c>
      <c r="G6628" s="166">
        <v>53131503</v>
      </c>
      <c r="H6628" s="549" t="s">
        <v>9565</v>
      </c>
      <c r="I6628" s="331">
        <v>10</v>
      </c>
      <c r="J6628" s="160" t="s">
        <v>33</v>
      </c>
      <c r="K6628" s="148">
        <v>500000</v>
      </c>
      <c r="L6628" s="149">
        <v>100</v>
      </c>
      <c r="M6628" s="169" t="s">
        <v>805</v>
      </c>
      <c r="N6628" s="372"/>
      <c r="O6628" s="431" t="s">
        <v>36</v>
      </c>
      <c r="P6628" s="166" t="s">
        <v>2527</v>
      </c>
      <c r="Q6628" s="166" t="s">
        <v>464</v>
      </c>
    </row>
    <row r="6629" spans="1:17" ht="20.100000000000001" customHeight="1" x14ac:dyDescent="0.2">
      <c r="A6629" s="152" t="s">
        <v>9514</v>
      </c>
      <c r="B6629" s="169" t="s">
        <v>9515</v>
      </c>
      <c r="C6629" s="151" t="s">
        <v>9518</v>
      </c>
      <c r="D6629" s="155" t="s">
        <v>9516</v>
      </c>
      <c r="E6629" s="372" t="s">
        <v>311</v>
      </c>
      <c r="F6629" s="166" t="s">
        <v>312</v>
      </c>
      <c r="G6629" s="166">
        <v>47131605</v>
      </c>
      <c r="H6629" s="549" t="s">
        <v>9566</v>
      </c>
      <c r="I6629" s="331">
        <v>10</v>
      </c>
      <c r="J6629" s="160" t="s">
        <v>33</v>
      </c>
      <c r="K6629" s="148">
        <v>1000000</v>
      </c>
      <c r="L6629" s="149">
        <v>140</v>
      </c>
      <c r="M6629" s="169" t="s">
        <v>805</v>
      </c>
      <c r="N6629" s="372"/>
      <c r="O6629" s="431" t="s">
        <v>36</v>
      </c>
      <c r="P6629" s="166" t="s">
        <v>2527</v>
      </c>
      <c r="Q6629" s="166" t="s">
        <v>464</v>
      </c>
    </row>
    <row r="6630" spans="1:17" ht="20.100000000000001" customHeight="1" x14ac:dyDescent="0.2">
      <c r="A6630" s="152" t="s">
        <v>9514</v>
      </c>
      <c r="B6630" s="169" t="s">
        <v>9515</v>
      </c>
      <c r="C6630" s="151" t="s">
        <v>9542</v>
      </c>
      <c r="D6630" s="155" t="s">
        <v>9516</v>
      </c>
      <c r="E6630" s="372" t="s">
        <v>311</v>
      </c>
      <c r="F6630" s="166" t="s">
        <v>312</v>
      </c>
      <c r="G6630" s="166">
        <v>47131600</v>
      </c>
      <c r="H6630" s="549" t="s">
        <v>9567</v>
      </c>
      <c r="I6630" s="331">
        <v>10</v>
      </c>
      <c r="J6630" s="160" t="s">
        <v>33</v>
      </c>
      <c r="K6630" s="148">
        <v>400000</v>
      </c>
      <c r="L6630" s="149">
        <v>100</v>
      </c>
      <c r="M6630" s="169" t="s">
        <v>805</v>
      </c>
      <c r="N6630" s="372"/>
      <c r="O6630" s="431" t="s">
        <v>36</v>
      </c>
      <c r="P6630" s="166" t="s">
        <v>2527</v>
      </c>
      <c r="Q6630" s="166" t="s">
        <v>464</v>
      </c>
    </row>
    <row r="6631" spans="1:17" ht="20.100000000000001" customHeight="1" x14ac:dyDescent="0.2">
      <c r="A6631" s="152" t="s">
        <v>9514</v>
      </c>
      <c r="B6631" s="169" t="s">
        <v>9515</v>
      </c>
      <c r="C6631" s="151" t="s">
        <v>9518</v>
      </c>
      <c r="D6631" s="155" t="s">
        <v>9516</v>
      </c>
      <c r="E6631" s="372" t="s">
        <v>239</v>
      </c>
      <c r="F6631" s="166" t="s">
        <v>9529</v>
      </c>
      <c r="G6631" s="166">
        <v>47131800</v>
      </c>
      <c r="H6631" s="549" t="s">
        <v>9568</v>
      </c>
      <c r="I6631" s="331">
        <v>10</v>
      </c>
      <c r="J6631" s="160" t="s">
        <v>33</v>
      </c>
      <c r="K6631" s="148">
        <v>750000</v>
      </c>
      <c r="L6631" s="149">
        <v>50</v>
      </c>
      <c r="M6631" s="169" t="s">
        <v>805</v>
      </c>
      <c r="N6631" s="372"/>
      <c r="O6631" s="431" t="s">
        <v>36</v>
      </c>
      <c r="P6631" s="166" t="s">
        <v>2527</v>
      </c>
      <c r="Q6631" s="166" t="s">
        <v>464</v>
      </c>
    </row>
    <row r="6632" spans="1:17" ht="20.100000000000001" customHeight="1" x14ac:dyDescent="0.2">
      <c r="A6632" s="152" t="s">
        <v>9514</v>
      </c>
      <c r="B6632" s="169" t="s">
        <v>9515</v>
      </c>
      <c r="C6632" s="151" t="s">
        <v>9518</v>
      </c>
      <c r="D6632" s="155" t="s">
        <v>9516</v>
      </c>
      <c r="E6632" s="372" t="s">
        <v>261</v>
      </c>
      <c r="F6632" s="166" t="s">
        <v>262</v>
      </c>
      <c r="G6632" s="166">
        <v>60121500</v>
      </c>
      <c r="H6632" s="549" t="s">
        <v>9569</v>
      </c>
      <c r="I6632" s="331">
        <v>10</v>
      </c>
      <c r="J6632" s="160" t="s">
        <v>33</v>
      </c>
      <c r="K6632" s="148">
        <v>1200000</v>
      </c>
      <c r="L6632" s="149">
        <v>240</v>
      </c>
      <c r="M6632" s="169" t="s">
        <v>805</v>
      </c>
      <c r="N6632" s="372"/>
      <c r="O6632" s="431" t="s">
        <v>79</v>
      </c>
      <c r="P6632" s="166" t="s">
        <v>2633</v>
      </c>
      <c r="Q6632" s="166" t="s">
        <v>429</v>
      </c>
    </row>
    <row r="6633" spans="1:17" ht="20.100000000000001" customHeight="1" x14ac:dyDescent="0.2">
      <c r="A6633" s="152" t="s">
        <v>9514</v>
      </c>
      <c r="B6633" s="169" t="s">
        <v>9515</v>
      </c>
      <c r="C6633" s="151" t="s">
        <v>9518</v>
      </c>
      <c r="D6633" s="155" t="s">
        <v>9516</v>
      </c>
      <c r="E6633" s="372" t="s">
        <v>261</v>
      </c>
      <c r="F6633" s="166" t="s">
        <v>262</v>
      </c>
      <c r="G6633" s="166">
        <v>60121500</v>
      </c>
      <c r="H6633" s="549" t="s">
        <v>9570</v>
      </c>
      <c r="I6633" s="331">
        <v>10</v>
      </c>
      <c r="J6633" s="160" t="s">
        <v>33</v>
      </c>
      <c r="K6633" s="148">
        <v>150000</v>
      </c>
      <c r="L6633" s="149">
        <v>50</v>
      </c>
      <c r="M6633" s="169" t="s">
        <v>805</v>
      </c>
      <c r="N6633" s="372"/>
      <c r="O6633" s="431" t="s">
        <v>79</v>
      </c>
      <c r="P6633" s="166" t="s">
        <v>2633</v>
      </c>
      <c r="Q6633" s="166" t="s">
        <v>429</v>
      </c>
    </row>
    <row r="6634" spans="1:17" ht="20.100000000000001" customHeight="1" x14ac:dyDescent="0.2">
      <c r="A6634" s="152" t="s">
        <v>9514</v>
      </c>
      <c r="B6634" s="169" t="s">
        <v>9515</v>
      </c>
      <c r="C6634" s="151" t="s">
        <v>9518</v>
      </c>
      <c r="D6634" s="155" t="s">
        <v>9516</v>
      </c>
      <c r="E6634" s="372" t="s">
        <v>228</v>
      </c>
      <c r="F6634" s="166" t="s">
        <v>9537</v>
      </c>
      <c r="G6634" s="166">
        <v>60121500</v>
      </c>
      <c r="H6634" s="549" t="s">
        <v>9571</v>
      </c>
      <c r="I6634" s="331">
        <v>10</v>
      </c>
      <c r="J6634" s="160" t="s">
        <v>33</v>
      </c>
      <c r="K6634" s="148">
        <v>1050000</v>
      </c>
      <c r="L6634" s="149">
        <v>70</v>
      </c>
      <c r="M6634" s="169" t="s">
        <v>805</v>
      </c>
      <c r="N6634" s="372"/>
      <c r="O6634" s="431" t="s">
        <v>79</v>
      </c>
      <c r="P6634" s="166" t="s">
        <v>2633</v>
      </c>
      <c r="Q6634" s="166" t="s">
        <v>429</v>
      </c>
    </row>
    <row r="6635" spans="1:17" ht="20.100000000000001" customHeight="1" x14ac:dyDescent="0.2">
      <c r="A6635" s="152" t="s">
        <v>9514</v>
      </c>
      <c r="B6635" s="169" t="s">
        <v>9515</v>
      </c>
      <c r="C6635" s="151" t="s">
        <v>9518</v>
      </c>
      <c r="D6635" s="155" t="s">
        <v>9516</v>
      </c>
      <c r="E6635" s="372" t="s">
        <v>315</v>
      </c>
      <c r="F6635" s="166" t="s">
        <v>316</v>
      </c>
      <c r="G6635" s="166">
        <v>44122100</v>
      </c>
      <c r="H6635" s="549" t="s">
        <v>9572</v>
      </c>
      <c r="I6635" s="331">
        <v>10</v>
      </c>
      <c r="J6635" s="160" t="s">
        <v>33</v>
      </c>
      <c r="K6635" s="148">
        <v>540000</v>
      </c>
      <c r="L6635" s="149">
        <v>216</v>
      </c>
      <c r="M6635" s="169" t="s">
        <v>7501</v>
      </c>
      <c r="N6635" s="372"/>
      <c r="O6635" s="431" t="s">
        <v>79</v>
      </c>
      <c r="P6635" s="166" t="s">
        <v>2633</v>
      </c>
      <c r="Q6635" s="166" t="s">
        <v>429</v>
      </c>
    </row>
    <row r="6636" spans="1:17" ht="20.100000000000001" customHeight="1" x14ac:dyDescent="0.2">
      <c r="A6636" s="152" t="s">
        <v>9514</v>
      </c>
      <c r="B6636" s="169" t="s">
        <v>9515</v>
      </c>
      <c r="C6636" s="151" t="s">
        <v>234</v>
      </c>
      <c r="D6636" s="155" t="s">
        <v>9516</v>
      </c>
      <c r="E6636" s="372" t="s">
        <v>232</v>
      </c>
      <c r="F6636" s="166" t="s">
        <v>9520</v>
      </c>
      <c r="G6636" s="166">
        <v>15101500</v>
      </c>
      <c r="H6636" s="549" t="s">
        <v>9573</v>
      </c>
      <c r="I6636" s="331">
        <v>10</v>
      </c>
      <c r="J6636" s="160" t="s">
        <v>33</v>
      </c>
      <c r="K6636" s="148">
        <v>972000000</v>
      </c>
      <c r="L6636" s="149">
        <v>1</v>
      </c>
      <c r="M6636" s="169" t="s">
        <v>765</v>
      </c>
      <c r="N6636" s="372"/>
      <c r="O6636" s="431" t="s">
        <v>127</v>
      </c>
      <c r="P6636" s="166" t="s">
        <v>2518</v>
      </c>
      <c r="Q6636" s="166" t="s">
        <v>429</v>
      </c>
    </row>
    <row r="6637" spans="1:17" ht="20.100000000000001" customHeight="1" x14ac:dyDescent="0.2">
      <c r="A6637" s="152" t="s">
        <v>9514</v>
      </c>
      <c r="B6637" s="169" t="s">
        <v>9515</v>
      </c>
      <c r="C6637" s="151" t="s">
        <v>234</v>
      </c>
      <c r="D6637" s="155" t="s">
        <v>9516</v>
      </c>
      <c r="E6637" s="372" t="s">
        <v>232</v>
      </c>
      <c r="F6637" s="166" t="s">
        <v>9520</v>
      </c>
      <c r="G6637" s="166">
        <v>15101500</v>
      </c>
      <c r="H6637" s="549" t="s">
        <v>9574</v>
      </c>
      <c r="I6637" s="331">
        <v>10</v>
      </c>
      <c r="J6637" s="160" t="s">
        <v>230</v>
      </c>
      <c r="K6637" s="148">
        <v>588000000</v>
      </c>
      <c r="L6637" s="149">
        <v>1</v>
      </c>
      <c r="M6637" s="169" t="s">
        <v>765</v>
      </c>
      <c r="N6637" s="372"/>
      <c r="O6637" s="431" t="s">
        <v>127</v>
      </c>
      <c r="P6637" s="166" t="s">
        <v>2635</v>
      </c>
      <c r="Q6637" s="166" t="s">
        <v>429</v>
      </c>
    </row>
    <row r="6638" spans="1:17" ht="20.100000000000001" customHeight="1" x14ac:dyDescent="0.2">
      <c r="A6638" s="152" t="s">
        <v>9514</v>
      </c>
      <c r="B6638" s="169" t="s">
        <v>9515</v>
      </c>
      <c r="C6638" s="151" t="s">
        <v>9518</v>
      </c>
      <c r="D6638" s="155" t="s">
        <v>9516</v>
      </c>
      <c r="E6638" s="372" t="s">
        <v>6514</v>
      </c>
      <c r="F6638" s="166" t="s">
        <v>1618</v>
      </c>
      <c r="G6638" s="166">
        <v>44121615</v>
      </c>
      <c r="H6638" s="549" t="s">
        <v>9575</v>
      </c>
      <c r="I6638" s="331">
        <v>10</v>
      </c>
      <c r="J6638" s="160" t="s">
        <v>33</v>
      </c>
      <c r="K6638" s="148">
        <v>380000</v>
      </c>
      <c r="L6638" s="149">
        <v>25</v>
      </c>
      <c r="M6638" s="169" t="s">
        <v>805</v>
      </c>
      <c r="N6638" s="372"/>
      <c r="O6638" s="431" t="s">
        <v>79</v>
      </c>
      <c r="P6638" s="166" t="s">
        <v>2633</v>
      </c>
      <c r="Q6638" s="166" t="s">
        <v>429</v>
      </c>
    </row>
    <row r="6639" spans="1:17" ht="20.100000000000001" customHeight="1" x14ac:dyDescent="0.2">
      <c r="A6639" s="152" t="s">
        <v>9514</v>
      </c>
      <c r="B6639" s="169" t="s">
        <v>9515</v>
      </c>
      <c r="C6639" s="151" t="s">
        <v>9542</v>
      </c>
      <c r="D6639" s="155" t="s">
        <v>9516</v>
      </c>
      <c r="E6639" s="372" t="s">
        <v>239</v>
      </c>
      <c r="F6639" s="166" t="s">
        <v>9529</v>
      </c>
      <c r="G6639" s="166">
        <v>53131502</v>
      </c>
      <c r="H6639" s="549" t="s">
        <v>9576</v>
      </c>
      <c r="I6639" s="331">
        <v>10</v>
      </c>
      <c r="J6639" s="160" t="s">
        <v>33</v>
      </c>
      <c r="K6639" s="148">
        <v>1000000</v>
      </c>
      <c r="L6639" s="149">
        <v>100</v>
      </c>
      <c r="M6639" s="169" t="s">
        <v>805</v>
      </c>
      <c r="N6639" s="372"/>
      <c r="O6639" s="431" t="s">
        <v>36</v>
      </c>
      <c r="P6639" s="166" t="s">
        <v>2527</v>
      </c>
      <c r="Q6639" s="166" t="s">
        <v>464</v>
      </c>
    </row>
    <row r="6640" spans="1:17" ht="20.100000000000001" customHeight="1" x14ac:dyDescent="0.2">
      <c r="A6640" s="152" t="s">
        <v>9514</v>
      </c>
      <c r="B6640" s="169" t="s">
        <v>9515</v>
      </c>
      <c r="C6640" s="151" t="s">
        <v>9577</v>
      </c>
      <c r="D6640" s="155" t="s">
        <v>9516</v>
      </c>
      <c r="E6640" s="372" t="s">
        <v>188</v>
      </c>
      <c r="F6640" s="166" t="s">
        <v>189</v>
      </c>
      <c r="G6640" s="166">
        <v>52131500</v>
      </c>
      <c r="H6640" s="549" t="s">
        <v>9578</v>
      </c>
      <c r="I6640" s="331">
        <v>10</v>
      </c>
      <c r="J6640" s="160" t="s">
        <v>33</v>
      </c>
      <c r="K6640" s="148">
        <v>422675</v>
      </c>
      <c r="L6640" s="149">
        <v>1</v>
      </c>
      <c r="M6640" s="169" t="s">
        <v>805</v>
      </c>
      <c r="N6640" s="372"/>
      <c r="O6640" s="431" t="s">
        <v>36</v>
      </c>
      <c r="P6640" s="166" t="s">
        <v>2527</v>
      </c>
      <c r="Q6640" s="166" t="s">
        <v>464</v>
      </c>
    </row>
    <row r="6641" spans="1:17" ht="20.100000000000001" customHeight="1" x14ac:dyDescent="0.2">
      <c r="A6641" s="152" t="s">
        <v>9514</v>
      </c>
      <c r="B6641" s="169" t="s">
        <v>9515</v>
      </c>
      <c r="C6641" s="151" t="s">
        <v>9518</v>
      </c>
      <c r="D6641" s="155" t="s">
        <v>9516</v>
      </c>
      <c r="E6641" s="372" t="s">
        <v>239</v>
      </c>
      <c r="F6641" s="166" t="s">
        <v>9529</v>
      </c>
      <c r="G6641" s="166">
        <v>47131800</v>
      </c>
      <c r="H6641" s="549" t="s">
        <v>9579</v>
      </c>
      <c r="I6641" s="331">
        <v>10</v>
      </c>
      <c r="J6641" s="160" t="s">
        <v>33</v>
      </c>
      <c r="K6641" s="148">
        <v>2500000</v>
      </c>
      <c r="L6641" s="149">
        <v>135</v>
      </c>
      <c r="M6641" s="169" t="s">
        <v>805</v>
      </c>
      <c r="N6641" s="372"/>
      <c r="O6641" s="431" t="s">
        <v>36</v>
      </c>
      <c r="P6641" s="166" t="s">
        <v>2527</v>
      </c>
      <c r="Q6641" s="166" t="s">
        <v>464</v>
      </c>
    </row>
    <row r="6642" spans="1:17" ht="20.100000000000001" customHeight="1" x14ac:dyDescent="0.2">
      <c r="A6642" s="152" t="s">
        <v>9514</v>
      </c>
      <c r="B6642" s="169" t="s">
        <v>9515</v>
      </c>
      <c r="C6642" s="151" t="s">
        <v>190</v>
      </c>
      <c r="D6642" s="155" t="s">
        <v>9516</v>
      </c>
      <c r="E6642" s="372" t="s">
        <v>90</v>
      </c>
      <c r="F6642" s="166" t="s">
        <v>91</v>
      </c>
      <c r="G6642" s="166">
        <v>40101902</v>
      </c>
      <c r="H6642" s="549" t="s">
        <v>9580</v>
      </c>
      <c r="I6642" s="331">
        <v>10</v>
      </c>
      <c r="J6642" s="160" t="s">
        <v>33</v>
      </c>
      <c r="K6642" s="148">
        <v>12000000</v>
      </c>
      <c r="L6642" s="149">
        <v>3</v>
      </c>
      <c r="M6642" s="169" t="s">
        <v>805</v>
      </c>
      <c r="N6642" s="372"/>
      <c r="O6642" s="431" t="s">
        <v>80</v>
      </c>
      <c r="P6642" s="166" t="s">
        <v>2633</v>
      </c>
      <c r="Q6642" s="166" t="s">
        <v>464</v>
      </c>
    </row>
    <row r="6643" spans="1:17" ht="20.100000000000001" customHeight="1" x14ac:dyDescent="0.2">
      <c r="A6643" s="152" t="s">
        <v>9514</v>
      </c>
      <c r="B6643" s="169" t="s">
        <v>9515</v>
      </c>
      <c r="C6643" s="151" t="s">
        <v>9542</v>
      </c>
      <c r="D6643" s="155" t="s">
        <v>9516</v>
      </c>
      <c r="E6643" s="372" t="s">
        <v>239</v>
      </c>
      <c r="F6643" s="166" t="s">
        <v>9529</v>
      </c>
      <c r="G6643" s="166">
        <v>53131606</v>
      </c>
      <c r="H6643" s="549" t="s">
        <v>9581</v>
      </c>
      <c r="I6643" s="331">
        <v>10</v>
      </c>
      <c r="J6643" s="160" t="s">
        <v>33</v>
      </c>
      <c r="K6643" s="148">
        <v>1600000</v>
      </c>
      <c r="L6643" s="149">
        <v>100</v>
      </c>
      <c r="M6643" s="169" t="s">
        <v>805</v>
      </c>
      <c r="N6643" s="372"/>
      <c r="O6643" s="431" t="s">
        <v>36</v>
      </c>
      <c r="P6643" s="166" t="s">
        <v>2527</v>
      </c>
      <c r="Q6643" s="166" t="s">
        <v>464</v>
      </c>
    </row>
    <row r="6644" spans="1:17" ht="20.100000000000001" customHeight="1" x14ac:dyDescent="0.2">
      <c r="A6644" s="152" t="s">
        <v>9514</v>
      </c>
      <c r="B6644" s="169" t="s">
        <v>9515</v>
      </c>
      <c r="C6644" s="151" t="s">
        <v>9518</v>
      </c>
      <c r="D6644" s="155" t="s">
        <v>9516</v>
      </c>
      <c r="E6644" s="372" t="s">
        <v>239</v>
      </c>
      <c r="F6644" s="166" t="s">
        <v>9529</v>
      </c>
      <c r="G6644" s="166">
        <v>47131800</v>
      </c>
      <c r="H6644" s="549" t="s">
        <v>9582</v>
      </c>
      <c r="I6644" s="331">
        <v>10</v>
      </c>
      <c r="J6644" s="160" t="s">
        <v>33</v>
      </c>
      <c r="K6644" s="148">
        <v>2000000</v>
      </c>
      <c r="L6644" s="149">
        <v>400</v>
      </c>
      <c r="M6644" s="169" t="s">
        <v>805</v>
      </c>
      <c r="N6644" s="372"/>
      <c r="O6644" s="431" t="s">
        <v>36</v>
      </c>
      <c r="P6644" s="166" t="s">
        <v>2527</v>
      </c>
      <c r="Q6644" s="166" t="s">
        <v>464</v>
      </c>
    </row>
    <row r="6645" spans="1:17" ht="20.100000000000001" customHeight="1" x14ac:dyDescent="0.2">
      <c r="A6645" s="152" t="s">
        <v>9514</v>
      </c>
      <c r="B6645" s="169" t="s">
        <v>9515</v>
      </c>
      <c r="C6645" s="151" t="s">
        <v>9518</v>
      </c>
      <c r="D6645" s="155" t="s">
        <v>9516</v>
      </c>
      <c r="E6645" s="372" t="s">
        <v>9583</v>
      </c>
      <c r="F6645" s="166" t="s">
        <v>9584</v>
      </c>
      <c r="G6645" s="166">
        <v>43202001</v>
      </c>
      <c r="H6645" s="549" t="s">
        <v>9585</v>
      </c>
      <c r="I6645" s="331">
        <v>10</v>
      </c>
      <c r="J6645" s="160" t="s">
        <v>33</v>
      </c>
      <c r="K6645" s="148">
        <v>450000</v>
      </c>
      <c r="L6645" s="149">
        <v>300</v>
      </c>
      <c r="M6645" s="169" t="s">
        <v>805</v>
      </c>
      <c r="N6645" s="372"/>
      <c r="O6645" s="431" t="s">
        <v>79</v>
      </c>
      <c r="P6645" s="166" t="s">
        <v>2633</v>
      </c>
      <c r="Q6645" s="166" t="s">
        <v>429</v>
      </c>
    </row>
    <row r="6646" spans="1:17" ht="20.100000000000001" customHeight="1" x14ac:dyDescent="0.2">
      <c r="A6646" s="152" t="s">
        <v>9514</v>
      </c>
      <c r="B6646" s="169" t="s">
        <v>9515</v>
      </c>
      <c r="C6646" s="151" t="s">
        <v>9542</v>
      </c>
      <c r="D6646" s="155" t="s">
        <v>9516</v>
      </c>
      <c r="E6646" s="372" t="s">
        <v>239</v>
      </c>
      <c r="F6646" s="166" t="s">
        <v>9529</v>
      </c>
      <c r="G6646" s="166">
        <v>53131501</v>
      </c>
      <c r="H6646" s="549" t="s">
        <v>9586</v>
      </c>
      <c r="I6646" s="331">
        <v>10</v>
      </c>
      <c r="J6646" s="160" t="s">
        <v>33</v>
      </c>
      <c r="K6646" s="148">
        <v>1600000</v>
      </c>
      <c r="L6646" s="149">
        <v>100</v>
      </c>
      <c r="M6646" s="169" t="s">
        <v>805</v>
      </c>
      <c r="N6646" s="372"/>
      <c r="O6646" s="431" t="s">
        <v>36</v>
      </c>
      <c r="P6646" s="166" t="s">
        <v>2527</v>
      </c>
      <c r="Q6646" s="166" t="s">
        <v>464</v>
      </c>
    </row>
    <row r="6647" spans="1:17" ht="20.100000000000001" customHeight="1" x14ac:dyDescent="0.2">
      <c r="A6647" s="152" t="s">
        <v>9514</v>
      </c>
      <c r="B6647" s="169" t="s">
        <v>9515</v>
      </c>
      <c r="C6647" s="151" t="s">
        <v>9518</v>
      </c>
      <c r="D6647" s="155" t="s">
        <v>9516</v>
      </c>
      <c r="E6647" s="372" t="s">
        <v>311</v>
      </c>
      <c r="F6647" s="166" t="s">
        <v>312</v>
      </c>
      <c r="G6647" s="166">
        <v>47131604</v>
      </c>
      <c r="H6647" s="549" t="s">
        <v>9587</v>
      </c>
      <c r="I6647" s="331">
        <v>10</v>
      </c>
      <c r="J6647" s="160" t="s">
        <v>33</v>
      </c>
      <c r="K6647" s="148">
        <v>5232000</v>
      </c>
      <c r="L6647" s="149">
        <v>654</v>
      </c>
      <c r="M6647" s="169" t="s">
        <v>805</v>
      </c>
      <c r="N6647" s="372"/>
      <c r="O6647" s="431" t="s">
        <v>36</v>
      </c>
      <c r="P6647" s="166" t="s">
        <v>2527</v>
      </c>
      <c r="Q6647" s="166" t="s">
        <v>464</v>
      </c>
    </row>
    <row r="6648" spans="1:17" ht="20.100000000000001" customHeight="1" x14ac:dyDescent="0.2">
      <c r="A6648" s="152" t="s">
        <v>9514</v>
      </c>
      <c r="B6648" s="169" t="s">
        <v>9515</v>
      </c>
      <c r="C6648" s="151" t="s">
        <v>9518</v>
      </c>
      <c r="D6648" s="155" t="s">
        <v>9516</v>
      </c>
      <c r="E6648" s="372" t="s">
        <v>311</v>
      </c>
      <c r="F6648" s="166" t="s">
        <v>312</v>
      </c>
      <c r="G6648" s="166">
        <v>47131600</v>
      </c>
      <c r="H6648" s="549" t="s">
        <v>9588</v>
      </c>
      <c r="I6648" s="331">
        <v>10</v>
      </c>
      <c r="J6648" s="160" t="s">
        <v>33</v>
      </c>
      <c r="K6648" s="148">
        <v>1200000</v>
      </c>
      <c r="L6648" s="149">
        <v>200</v>
      </c>
      <c r="M6648" s="169" t="s">
        <v>805</v>
      </c>
      <c r="N6648" s="372"/>
      <c r="O6648" s="431" t="s">
        <v>36</v>
      </c>
      <c r="P6648" s="166" t="s">
        <v>2527</v>
      </c>
      <c r="Q6648" s="166" t="s">
        <v>464</v>
      </c>
    </row>
    <row r="6649" spans="1:17" ht="20.100000000000001" customHeight="1" x14ac:dyDescent="0.2">
      <c r="A6649" s="152" t="s">
        <v>9514</v>
      </c>
      <c r="B6649" s="169" t="s">
        <v>9515</v>
      </c>
      <c r="C6649" s="151" t="s">
        <v>9518</v>
      </c>
      <c r="D6649" s="155" t="s">
        <v>9516</v>
      </c>
      <c r="E6649" s="372" t="s">
        <v>261</v>
      </c>
      <c r="F6649" s="166" t="s">
        <v>262</v>
      </c>
      <c r="G6649" s="166">
        <v>47121803</v>
      </c>
      <c r="H6649" s="549" t="s">
        <v>9589</v>
      </c>
      <c r="I6649" s="331">
        <v>10</v>
      </c>
      <c r="J6649" s="160" t="s">
        <v>33</v>
      </c>
      <c r="K6649" s="148">
        <v>252000</v>
      </c>
      <c r="L6649" s="149">
        <v>210</v>
      </c>
      <c r="M6649" s="169" t="s">
        <v>805</v>
      </c>
      <c r="N6649" s="372"/>
      <c r="O6649" s="431" t="s">
        <v>36</v>
      </c>
      <c r="P6649" s="166" t="s">
        <v>2527</v>
      </c>
      <c r="Q6649" s="166" t="s">
        <v>464</v>
      </c>
    </row>
    <row r="6650" spans="1:17" ht="20.100000000000001" customHeight="1" x14ac:dyDescent="0.2">
      <c r="A6650" s="152" t="s">
        <v>9514</v>
      </c>
      <c r="B6650" s="169" t="s">
        <v>9515</v>
      </c>
      <c r="C6650" s="151" t="s">
        <v>9590</v>
      </c>
      <c r="D6650" s="155" t="s">
        <v>9516</v>
      </c>
      <c r="E6650" s="372" t="s">
        <v>9591</v>
      </c>
      <c r="F6650" s="166" t="s">
        <v>9592</v>
      </c>
      <c r="G6650" s="166">
        <v>72101507</v>
      </c>
      <c r="H6650" s="549" t="s">
        <v>9593</v>
      </c>
      <c r="I6650" s="331">
        <v>11</v>
      </c>
      <c r="J6650" s="160" t="s">
        <v>33</v>
      </c>
      <c r="K6650" s="148">
        <v>200000000</v>
      </c>
      <c r="L6650" s="149">
        <v>1</v>
      </c>
      <c r="M6650" s="169" t="s">
        <v>765</v>
      </c>
      <c r="N6650" s="372"/>
      <c r="O6650" s="431" t="s">
        <v>67</v>
      </c>
      <c r="P6650" s="166" t="s">
        <v>2521</v>
      </c>
      <c r="Q6650" s="166" t="s">
        <v>429</v>
      </c>
    </row>
    <row r="6651" spans="1:17" ht="20.100000000000001" customHeight="1" x14ac:dyDescent="0.2">
      <c r="A6651" s="152" t="s">
        <v>9514</v>
      </c>
      <c r="B6651" s="169" t="s">
        <v>9515</v>
      </c>
      <c r="C6651" s="151" t="s">
        <v>9590</v>
      </c>
      <c r="D6651" s="155" t="s">
        <v>9516</v>
      </c>
      <c r="E6651" s="372" t="s">
        <v>84</v>
      </c>
      <c r="F6651" s="166" t="s">
        <v>9594</v>
      </c>
      <c r="G6651" s="166">
        <v>52141500</v>
      </c>
      <c r="H6651" s="549" t="s">
        <v>9595</v>
      </c>
      <c r="I6651" s="331">
        <v>10</v>
      </c>
      <c r="J6651" s="160" t="s">
        <v>33</v>
      </c>
      <c r="K6651" s="148">
        <v>7040000</v>
      </c>
      <c r="L6651" s="149">
        <v>8</v>
      </c>
      <c r="M6651" s="169" t="s">
        <v>805</v>
      </c>
      <c r="N6651" s="372"/>
      <c r="O6651" s="431" t="s">
        <v>35</v>
      </c>
      <c r="P6651" s="166" t="s">
        <v>2521</v>
      </c>
      <c r="Q6651" s="166" t="s">
        <v>464</v>
      </c>
    </row>
    <row r="6652" spans="1:17" ht="20.100000000000001" customHeight="1" x14ac:dyDescent="0.2">
      <c r="A6652" s="152" t="s">
        <v>9514</v>
      </c>
      <c r="B6652" s="169" t="s">
        <v>9515</v>
      </c>
      <c r="C6652" s="151" t="s">
        <v>9555</v>
      </c>
      <c r="D6652" s="155" t="s">
        <v>9516</v>
      </c>
      <c r="E6652" s="372" t="s">
        <v>82</v>
      </c>
      <c r="F6652" s="166" t="s">
        <v>83</v>
      </c>
      <c r="G6652" s="166">
        <v>46191601</v>
      </c>
      <c r="H6652" s="549" t="s">
        <v>9596</v>
      </c>
      <c r="I6652" s="331">
        <v>10</v>
      </c>
      <c r="J6652" s="160" t="s">
        <v>33</v>
      </c>
      <c r="K6652" s="148">
        <v>7470000</v>
      </c>
      <c r="L6652" s="149">
        <v>83</v>
      </c>
      <c r="M6652" s="169" t="s">
        <v>805</v>
      </c>
      <c r="N6652" s="372"/>
      <c r="O6652" s="431" t="s">
        <v>35</v>
      </c>
      <c r="P6652" s="166" t="s">
        <v>2521</v>
      </c>
      <c r="Q6652" s="166" t="s">
        <v>464</v>
      </c>
    </row>
    <row r="6653" spans="1:17" ht="20.100000000000001" customHeight="1" x14ac:dyDescent="0.2">
      <c r="A6653" s="152" t="s">
        <v>9514</v>
      </c>
      <c r="B6653" s="169" t="s">
        <v>9515</v>
      </c>
      <c r="C6653" s="151" t="s">
        <v>9555</v>
      </c>
      <c r="D6653" s="155" t="s">
        <v>9516</v>
      </c>
      <c r="E6653" s="372" t="s">
        <v>82</v>
      </c>
      <c r="F6653" s="166" t="s">
        <v>83</v>
      </c>
      <c r="G6653" s="166">
        <v>46191601</v>
      </c>
      <c r="H6653" s="549" t="s">
        <v>9597</v>
      </c>
      <c r="I6653" s="331">
        <v>10</v>
      </c>
      <c r="J6653" s="160" t="s">
        <v>33</v>
      </c>
      <c r="K6653" s="148">
        <v>31000000</v>
      </c>
      <c r="L6653" s="149">
        <v>50</v>
      </c>
      <c r="M6653" s="169" t="s">
        <v>805</v>
      </c>
      <c r="N6653" s="372"/>
      <c r="O6653" s="431" t="s">
        <v>35</v>
      </c>
      <c r="P6653" s="166" t="s">
        <v>2521</v>
      </c>
      <c r="Q6653" s="166" t="s">
        <v>464</v>
      </c>
    </row>
    <row r="6654" spans="1:17" ht="20.100000000000001" customHeight="1" x14ac:dyDescent="0.2">
      <c r="A6654" s="152" t="s">
        <v>9514</v>
      </c>
      <c r="B6654" s="169" t="s">
        <v>9515</v>
      </c>
      <c r="C6654" s="151" t="s">
        <v>234</v>
      </c>
      <c r="D6654" s="155" t="s">
        <v>9516</v>
      </c>
      <c r="E6654" s="372" t="s">
        <v>82</v>
      </c>
      <c r="F6654" s="166" t="s">
        <v>83</v>
      </c>
      <c r="G6654" s="166">
        <v>46191601</v>
      </c>
      <c r="H6654" s="549" t="s">
        <v>9598</v>
      </c>
      <c r="I6654" s="331">
        <v>10</v>
      </c>
      <c r="J6654" s="160" t="s">
        <v>33</v>
      </c>
      <c r="K6654" s="148">
        <v>6500000</v>
      </c>
      <c r="L6654" s="149">
        <v>100</v>
      </c>
      <c r="M6654" s="169" t="s">
        <v>805</v>
      </c>
      <c r="N6654" s="372"/>
      <c r="O6654" s="431" t="s">
        <v>35</v>
      </c>
      <c r="P6654" s="166" t="s">
        <v>2521</v>
      </c>
      <c r="Q6654" s="166" t="s">
        <v>464</v>
      </c>
    </row>
    <row r="6655" spans="1:17" ht="20.100000000000001" customHeight="1" x14ac:dyDescent="0.2">
      <c r="A6655" s="152" t="s">
        <v>9514</v>
      </c>
      <c r="B6655" s="169" t="s">
        <v>9515</v>
      </c>
      <c r="C6655" s="151" t="s">
        <v>9518</v>
      </c>
      <c r="D6655" s="155" t="s">
        <v>9516</v>
      </c>
      <c r="E6655" s="372" t="s">
        <v>315</v>
      </c>
      <c r="F6655" s="166" t="s">
        <v>316</v>
      </c>
      <c r="G6655" s="166">
        <v>44121615</v>
      </c>
      <c r="H6655" s="549" t="s">
        <v>9599</v>
      </c>
      <c r="I6655" s="331">
        <v>10</v>
      </c>
      <c r="J6655" s="160" t="s">
        <v>33</v>
      </c>
      <c r="K6655" s="148">
        <v>720000</v>
      </c>
      <c r="L6655" s="149">
        <v>180</v>
      </c>
      <c r="M6655" s="169" t="s">
        <v>7501</v>
      </c>
      <c r="N6655" s="372"/>
      <c r="O6655" s="431" t="s">
        <v>79</v>
      </c>
      <c r="P6655" s="166" t="s">
        <v>2633</v>
      </c>
      <c r="Q6655" s="166" t="s">
        <v>429</v>
      </c>
    </row>
    <row r="6656" spans="1:17" ht="20.100000000000001" customHeight="1" x14ac:dyDescent="0.2">
      <c r="A6656" s="152" t="s">
        <v>9514</v>
      </c>
      <c r="B6656" s="169" t="s">
        <v>9515</v>
      </c>
      <c r="C6656" s="151" t="s">
        <v>9518</v>
      </c>
      <c r="D6656" s="155" t="s">
        <v>9516</v>
      </c>
      <c r="E6656" s="372" t="s">
        <v>261</v>
      </c>
      <c r="F6656" s="166" t="s">
        <v>262</v>
      </c>
      <c r="G6656" s="166">
        <v>46181504</v>
      </c>
      <c r="H6656" s="549" t="s">
        <v>9600</v>
      </c>
      <c r="I6656" s="331">
        <v>10</v>
      </c>
      <c r="J6656" s="160" t="s">
        <v>33</v>
      </c>
      <c r="K6656" s="148">
        <v>450000</v>
      </c>
      <c r="L6656" s="149">
        <v>90</v>
      </c>
      <c r="M6656" s="169" t="s">
        <v>2068</v>
      </c>
      <c r="N6656" s="372"/>
      <c r="O6656" s="431" t="s">
        <v>36</v>
      </c>
      <c r="P6656" s="166" t="s">
        <v>2527</v>
      </c>
      <c r="Q6656" s="166" t="s">
        <v>464</v>
      </c>
    </row>
    <row r="6657" spans="1:17" ht="20.100000000000001" customHeight="1" x14ac:dyDescent="0.2">
      <c r="A6657" s="152" t="s">
        <v>9514</v>
      </c>
      <c r="B6657" s="169" t="s">
        <v>9515</v>
      </c>
      <c r="C6657" s="151" t="s">
        <v>9590</v>
      </c>
      <c r="D6657" s="155" t="s">
        <v>9516</v>
      </c>
      <c r="E6657" s="372" t="s">
        <v>84</v>
      </c>
      <c r="F6657" s="166" t="s">
        <v>1066</v>
      </c>
      <c r="G6657" s="166">
        <v>47121800</v>
      </c>
      <c r="H6657" s="549" t="s">
        <v>9601</v>
      </c>
      <c r="I6657" s="331">
        <v>10</v>
      </c>
      <c r="J6657" s="160" t="s">
        <v>33</v>
      </c>
      <c r="K6657" s="148">
        <v>1500000</v>
      </c>
      <c r="L6657" s="149">
        <v>1</v>
      </c>
      <c r="M6657" s="169" t="s">
        <v>805</v>
      </c>
      <c r="N6657" s="372"/>
      <c r="O6657" s="431" t="s">
        <v>35</v>
      </c>
      <c r="P6657" s="166" t="s">
        <v>2521</v>
      </c>
      <c r="Q6657" s="166" t="s">
        <v>464</v>
      </c>
    </row>
    <row r="6658" spans="1:17" ht="20.100000000000001" customHeight="1" x14ac:dyDescent="0.2">
      <c r="A6658" s="152" t="s">
        <v>9514</v>
      </c>
      <c r="B6658" s="169" t="s">
        <v>9515</v>
      </c>
      <c r="C6658" s="151" t="s">
        <v>9590</v>
      </c>
      <c r="D6658" s="155" t="s">
        <v>9516</v>
      </c>
      <c r="E6658" s="372" t="s">
        <v>84</v>
      </c>
      <c r="F6658" s="166" t="s">
        <v>1066</v>
      </c>
      <c r="G6658" s="166">
        <v>52141502</v>
      </c>
      <c r="H6658" s="549" t="s">
        <v>9602</v>
      </c>
      <c r="I6658" s="331">
        <v>10</v>
      </c>
      <c r="J6658" s="160" t="s">
        <v>33</v>
      </c>
      <c r="K6658" s="148">
        <v>1230000</v>
      </c>
      <c r="L6658" s="149">
        <v>3</v>
      </c>
      <c r="M6658" s="169" t="s">
        <v>805</v>
      </c>
      <c r="N6658" s="372"/>
      <c r="O6658" s="431" t="s">
        <v>35</v>
      </c>
      <c r="P6658" s="166" t="s">
        <v>2521</v>
      </c>
      <c r="Q6658" s="166" t="s">
        <v>464</v>
      </c>
    </row>
    <row r="6659" spans="1:17" ht="20.100000000000001" customHeight="1" x14ac:dyDescent="0.2">
      <c r="A6659" s="152" t="s">
        <v>9514</v>
      </c>
      <c r="B6659" s="169" t="s">
        <v>9515</v>
      </c>
      <c r="C6659" s="151" t="s">
        <v>9603</v>
      </c>
      <c r="D6659" s="155" t="s">
        <v>9516</v>
      </c>
      <c r="E6659" s="372" t="s">
        <v>6406</v>
      </c>
      <c r="F6659" s="166" t="s">
        <v>958</v>
      </c>
      <c r="G6659" s="166">
        <v>93161600</v>
      </c>
      <c r="H6659" s="549" t="s">
        <v>9604</v>
      </c>
      <c r="I6659" s="331">
        <v>10</v>
      </c>
      <c r="J6659" s="160" t="s">
        <v>33</v>
      </c>
      <c r="K6659" s="148">
        <v>42000000</v>
      </c>
      <c r="L6659" s="149">
        <v>1</v>
      </c>
      <c r="M6659" s="169" t="s">
        <v>765</v>
      </c>
      <c r="N6659" s="372"/>
      <c r="O6659" s="431" t="s">
        <v>127</v>
      </c>
      <c r="P6659" s="674" t="s">
        <v>366</v>
      </c>
      <c r="Q6659" s="166" t="s">
        <v>9605</v>
      </c>
    </row>
    <row r="6660" spans="1:17" ht="20.100000000000001" customHeight="1" x14ac:dyDescent="0.2">
      <c r="A6660" s="152" t="s">
        <v>9514</v>
      </c>
      <c r="B6660" s="169" t="s">
        <v>9515</v>
      </c>
      <c r="C6660" s="151" t="s">
        <v>9542</v>
      </c>
      <c r="D6660" s="155" t="s">
        <v>9516</v>
      </c>
      <c r="E6660" s="372" t="s">
        <v>239</v>
      </c>
      <c r="F6660" s="166" t="s">
        <v>9529</v>
      </c>
      <c r="G6660" s="166">
        <v>53131608</v>
      </c>
      <c r="H6660" s="549" t="s">
        <v>9606</v>
      </c>
      <c r="I6660" s="331">
        <v>10</v>
      </c>
      <c r="J6660" s="160" t="s">
        <v>33</v>
      </c>
      <c r="K6660" s="148">
        <v>650000</v>
      </c>
      <c r="L6660" s="149">
        <v>100</v>
      </c>
      <c r="M6660" s="169" t="s">
        <v>805</v>
      </c>
      <c r="N6660" s="372"/>
      <c r="O6660" s="431" t="s">
        <v>36</v>
      </c>
      <c r="P6660" s="166" t="s">
        <v>2527</v>
      </c>
      <c r="Q6660" s="166" t="s">
        <v>464</v>
      </c>
    </row>
    <row r="6661" spans="1:17" ht="20.100000000000001" customHeight="1" x14ac:dyDescent="0.2">
      <c r="A6661" s="152" t="s">
        <v>9514</v>
      </c>
      <c r="B6661" s="169" t="s">
        <v>9515</v>
      </c>
      <c r="C6661" s="151" t="s">
        <v>9518</v>
      </c>
      <c r="D6661" s="155" t="s">
        <v>9516</v>
      </c>
      <c r="E6661" s="372" t="s">
        <v>239</v>
      </c>
      <c r="F6661" s="166" t="s">
        <v>9529</v>
      </c>
      <c r="G6661" s="166">
        <v>53131608</v>
      </c>
      <c r="H6661" s="549" t="s">
        <v>9607</v>
      </c>
      <c r="I6661" s="331">
        <v>10</v>
      </c>
      <c r="J6661" s="160" t="s">
        <v>33</v>
      </c>
      <c r="K6661" s="148">
        <v>2600000</v>
      </c>
      <c r="L6661" s="149">
        <v>400</v>
      </c>
      <c r="M6661" s="169" t="s">
        <v>805</v>
      </c>
      <c r="N6661" s="372"/>
      <c r="O6661" s="431" t="s">
        <v>36</v>
      </c>
      <c r="P6661" s="166" t="s">
        <v>2527</v>
      </c>
      <c r="Q6661" s="166" t="s">
        <v>464</v>
      </c>
    </row>
    <row r="6662" spans="1:17" ht="20.100000000000001" customHeight="1" x14ac:dyDescent="0.2">
      <c r="A6662" s="152" t="s">
        <v>9514</v>
      </c>
      <c r="B6662" s="169" t="s">
        <v>9515</v>
      </c>
      <c r="C6662" s="151" t="s">
        <v>9518</v>
      </c>
      <c r="D6662" s="155" t="s">
        <v>9516</v>
      </c>
      <c r="E6662" s="372" t="s">
        <v>239</v>
      </c>
      <c r="F6662" s="166" t="s">
        <v>9529</v>
      </c>
      <c r="G6662" s="166">
        <v>53131608</v>
      </c>
      <c r="H6662" s="549" t="s">
        <v>9608</v>
      </c>
      <c r="I6662" s="331">
        <v>10</v>
      </c>
      <c r="J6662" s="160" t="s">
        <v>33</v>
      </c>
      <c r="K6662" s="148">
        <v>1800000</v>
      </c>
      <c r="L6662" s="149">
        <v>300</v>
      </c>
      <c r="M6662" s="169" t="s">
        <v>805</v>
      </c>
      <c r="N6662" s="372"/>
      <c r="O6662" s="431" t="s">
        <v>36</v>
      </c>
      <c r="P6662" s="166" t="s">
        <v>2527</v>
      </c>
      <c r="Q6662" s="166" t="s">
        <v>464</v>
      </c>
    </row>
    <row r="6663" spans="1:17" ht="20.100000000000001" customHeight="1" x14ac:dyDescent="0.2">
      <c r="A6663" s="152" t="s">
        <v>9514</v>
      </c>
      <c r="B6663" s="169" t="s">
        <v>9515</v>
      </c>
      <c r="C6663" s="151" t="s">
        <v>9518</v>
      </c>
      <c r="D6663" s="155" t="s">
        <v>9516</v>
      </c>
      <c r="E6663" s="372" t="s">
        <v>311</v>
      </c>
      <c r="F6663" s="166" t="s">
        <v>312</v>
      </c>
      <c r="G6663" s="166">
        <v>44121706</v>
      </c>
      <c r="H6663" s="549" t="s">
        <v>9609</v>
      </c>
      <c r="I6663" s="331">
        <v>10</v>
      </c>
      <c r="J6663" s="160" t="s">
        <v>33</v>
      </c>
      <c r="K6663" s="148">
        <v>1000000</v>
      </c>
      <c r="L6663" s="149">
        <v>1000</v>
      </c>
      <c r="M6663" s="169" t="s">
        <v>805</v>
      </c>
      <c r="N6663" s="372"/>
      <c r="O6663" s="431" t="s">
        <v>79</v>
      </c>
      <c r="P6663" s="166" t="s">
        <v>2633</v>
      </c>
      <c r="Q6663" s="166" t="s">
        <v>429</v>
      </c>
    </row>
    <row r="6664" spans="1:17" ht="20.100000000000001" customHeight="1" x14ac:dyDescent="0.2">
      <c r="A6664" s="152" t="s">
        <v>9514</v>
      </c>
      <c r="B6664" s="169" t="s">
        <v>9515</v>
      </c>
      <c r="C6664" s="151" t="s">
        <v>9590</v>
      </c>
      <c r="D6664" s="155" t="s">
        <v>9516</v>
      </c>
      <c r="E6664" s="372" t="s">
        <v>370</v>
      </c>
      <c r="F6664" s="166" t="s">
        <v>371</v>
      </c>
      <c r="G6664" s="166">
        <v>72154055</v>
      </c>
      <c r="H6664" s="549" t="s">
        <v>9610</v>
      </c>
      <c r="I6664" s="331">
        <v>10</v>
      </c>
      <c r="J6664" s="160" t="s">
        <v>33</v>
      </c>
      <c r="K6664" s="148">
        <v>7735000</v>
      </c>
      <c r="L6664" s="149">
        <v>1</v>
      </c>
      <c r="M6664" s="169" t="s">
        <v>765</v>
      </c>
      <c r="N6664" s="372"/>
      <c r="O6664" s="431" t="s">
        <v>67</v>
      </c>
      <c r="P6664" s="166" t="s">
        <v>2521</v>
      </c>
      <c r="Q6664" s="166" t="s">
        <v>429</v>
      </c>
    </row>
    <row r="6665" spans="1:17" ht="20.100000000000001" customHeight="1" x14ac:dyDescent="0.2">
      <c r="A6665" s="152" t="s">
        <v>9514</v>
      </c>
      <c r="B6665" s="169" t="s">
        <v>9515</v>
      </c>
      <c r="C6665" s="151" t="s">
        <v>9590</v>
      </c>
      <c r="D6665" s="155" t="s">
        <v>9516</v>
      </c>
      <c r="E6665" s="372" t="s">
        <v>84</v>
      </c>
      <c r="F6665" s="166" t="s">
        <v>9594</v>
      </c>
      <c r="G6665" s="166">
        <v>52141500</v>
      </c>
      <c r="H6665" s="549" t="s">
        <v>9611</v>
      </c>
      <c r="I6665" s="331">
        <v>10</v>
      </c>
      <c r="J6665" s="160" t="s">
        <v>33</v>
      </c>
      <c r="K6665" s="148">
        <v>12500000</v>
      </c>
      <c r="L6665" s="149">
        <v>5</v>
      </c>
      <c r="M6665" s="169" t="s">
        <v>805</v>
      </c>
      <c r="N6665" s="372"/>
      <c r="O6665" s="431" t="s">
        <v>35</v>
      </c>
      <c r="P6665" s="166" t="s">
        <v>2521</v>
      </c>
      <c r="Q6665" s="166" t="s">
        <v>464</v>
      </c>
    </row>
    <row r="6666" spans="1:17" ht="20.100000000000001" customHeight="1" x14ac:dyDescent="0.2">
      <c r="A6666" s="152" t="s">
        <v>9514</v>
      </c>
      <c r="B6666" s="169" t="s">
        <v>9515</v>
      </c>
      <c r="C6666" s="151" t="s">
        <v>9518</v>
      </c>
      <c r="D6666" s="155" t="s">
        <v>9516</v>
      </c>
      <c r="E6666" s="372" t="s">
        <v>228</v>
      </c>
      <c r="F6666" s="166" t="s">
        <v>9537</v>
      </c>
      <c r="G6666" s="166">
        <v>14111531</v>
      </c>
      <c r="H6666" s="549" t="s">
        <v>9612</v>
      </c>
      <c r="I6666" s="331">
        <v>10</v>
      </c>
      <c r="J6666" s="160" t="s">
        <v>33</v>
      </c>
      <c r="K6666" s="148">
        <v>10600000</v>
      </c>
      <c r="L6666" s="149">
        <v>265</v>
      </c>
      <c r="M6666" s="169" t="s">
        <v>805</v>
      </c>
      <c r="N6666" s="372"/>
      <c r="O6666" s="431" t="s">
        <v>79</v>
      </c>
      <c r="P6666" s="166" t="s">
        <v>2633</v>
      </c>
      <c r="Q6666" s="166" t="s">
        <v>429</v>
      </c>
    </row>
    <row r="6667" spans="1:17" ht="20.100000000000001" customHeight="1" x14ac:dyDescent="0.2">
      <c r="A6667" s="152" t="s">
        <v>9514</v>
      </c>
      <c r="B6667" s="169" t="s">
        <v>9515</v>
      </c>
      <c r="C6667" s="151" t="s">
        <v>9590</v>
      </c>
      <c r="D6667" s="155" t="s">
        <v>9516</v>
      </c>
      <c r="E6667" s="372" t="s">
        <v>84</v>
      </c>
      <c r="F6667" s="166" t="s">
        <v>1066</v>
      </c>
      <c r="G6667" s="166">
        <v>52141524</v>
      </c>
      <c r="H6667" s="549" t="s">
        <v>9613</v>
      </c>
      <c r="I6667" s="331">
        <v>10</v>
      </c>
      <c r="J6667" s="160" t="s">
        <v>33</v>
      </c>
      <c r="K6667" s="148">
        <v>3000000</v>
      </c>
      <c r="L6667" s="149">
        <v>10</v>
      </c>
      <c r="M6667" s="169" t="s">
        <v>805</v>
      </c>
      <c r="N6667" s="372"/>
      <c r="O6667" s="431" t="s">
        <v>35</v>
      </c>
      <c r="P6667" s="166" t="s">
        <v>2521</v>
      </c>
      <c r="Q6667" s="166" t="s">
        <v>464</v>
      </c>
    </row>
    <row r="6668" spans="1:17" ht="20.100000000000001" customHeight="1" x14ac:dyDescent="0.2">
      <c r="A6668" s="152" t="s">
        <v>9514</v>
      </c>
      <c r="B6668" s="169" t="s">
        <v>9515</v>
      </c>
      <c r="C6668" s="151" t="s">
        <v>9518</v>
      </c>
      <c r="D6668" s="155" t="s">
        <v>9516</v>
      </c>
      <c r="E6668" s="372" t="s">
        <v>239</v>
      </c>
      <c r="F6668" s="166" t="s">
        <v>9529</v>
      </c>
      <c r="G6668" s="166">
        <v>47131800</v>
      </c>
      <c r="H6668" s="549" t="s">
        <v>9614</v>
      </c>
      <c r="I6668" s="331">
        <v>10</v>
      </c>
      <c r="J6668" s="160" t="s">
        <v>33</v>
      </c>
      <c r="K6668" s="148">
        <v>8000000</v>
      </c>
      <c r="L6668" s="149">
        <v>570</v>
      </c>
      <c r="M6668" s="169" t="s">
        <v>3579</v>
      </c>
      <c r="N6668" s="372"/>
      <c r="O6668" s="431" t="s">
        <v>36</v>
      </c>
      <c r="P6668" s="166" t="s">
        <v>2527</v>
      </c>
      <c r="Q6668" s="166" t="s">
        <v>464</v>
      </c>
    </row>
    <row r="6669" spans="1:17" ht="20.100000000000001" customHeight="1" x14ac:dyDescent="0.2">
      <c r="A6669" s="152" t="s">
        <v>9514</v>
      </c>
      <c r="B6669" s="169" t="s">
        <v>9515</v>
      </c>
      <c r="C6669" s="151" t="s">
        <v>9518</v>
      </c>
      <c r="D6669" s="155" t="s">
        <v>9516</v>
      </c>
      <c r="E6669" s="372" t="s">
        <v>239</v>
      </c>
      <c r="F6669" s="166" t="s">
        <v>9529</v>
      </c>
      <c r="G6669" s="166">
        <v>47131800</v>
      </c>
      <c r="H6669" s="549" t="s">
        <v>9615</v>
      </c>
      <c r="I6669" s="331">
        <v>10</v>
      </c>
      <c r="J6669" s="160" t="s">
        <v>33</v>
      </c>
      <c r="K6669" s="148">
        <v>1000000</v>
      </c>
      <c r="L6669" s="149">
        <v>50</v>
      </c>
      <c r="M6669" s="169" t="s">
        <v>805</v>
      </c>
      <c r="N6669" s="372"/>
      <c r="O6669" s="431" t="s">
        <v>36</v>
      </c>
      <c r="P6669" s="166" t="s">
        <v>2527</v>
      </c>
      <c r="Q6669" s="166" t="s">
        <v>464</v>
      </c>
    </row>
    <row r="6670" spans="1:17" ht="20.100000000000001" customHeight="1" x14ac:dyDescent="0.2">
      <c r="A6670" s="152" t="s">
        <v>9514</v>
      </c>
      <c r="B6670" s="169" t="s">
        <v>9515</v>
      </c>
      <c r="C6670" s="151" t="s">
        <v>9518</v>
      </c>
      <c r="D6670" s="155" t="s">
        <v>9516</v>
      </c>
      <c r="E6670" s="372" t="s">
        <v>9616</v>
      </c>
      <c r="F6670" s="166" t="s">
        <v>8421</v>
      </c>
      <c r="G6670" s="166">
        <v>47131800</v>
      </c>
      <c r="H6670" s="549" t="s">
        <v>9617</v>
      </c>
      <c r="I6670" s="331">
        <v>10</v>
      </c>
      <c r="J6670" s="160" t="s">
        <v>33</v>
      </c>
      <c r="K6670" s="148">
        <v>1250000</v>
      </c>
      <c r="L6670" s="149">
        <v>50</v>
      </c>
      <c r="M6670" s="169" t="s">
        <v>805</v>
      </c>
      <c r="N6670" s="372"/>
      <c r="O6670" s="431" t="s">
        <v>36</v>
      </c>
      <c r="P6670" s="166" t="s">
        <v>2527</v>
      </c>
      <c r="Q6670" s="166" t="s">
        <v>464</v>
      </c>
    </row>
    <row r="6671" spans="1:17" ht="20.100000000000001" customHeight="1" x14ac:dyDescent="0.2">
      <c r="A6671" s="152" t="s">
        <v>9514</v>
      </c>
      <c r="B6671" s="169" t="s">
        <v>9515</v>
      </c>
      <c r="C6671" s="151" t="s">
        <v>9518</v>
      </c>
      <c r="D6671" s="155" t="s">
        <v>9516</v>
      </c>
      <c r="E6671" s="372" t="s">
        <v>239</v>
      </c>
      <c r="F6671" s="166" t="s">
        <v>9529</v>
      </c>
      <c r="G6671" s="166">
        <v>47131800</v>
      </c>
      <c r="H6671" s="549" t="s">
        <v>9618</v>
      </c>
      <c r="I6671" s="331">
        <v>10</v>
      </c>
      <c r="J6671" s="160" t="s">
        <v>33</v>
      </c>
      <c r="K6671" s="148">
        <v>2400000</v>
      </c>
      <c r="L6671" s="149">
        <v>400</v>
      </c>
      <c r="M6671" s="169" t="s">
        <v>805</v>
      </c>
      <c r="N6671" s="372"/>
      <c r="O6671" s="431" t="s">
        <v>36</v>
      </c>
      <c r="P6671" s="166" t="s">
        <v>2527</v>
      </c>
      <c r="Q6671" s="166" t="s">
        <v>464</v>
      </c>
    </row>
    <row r="6672" spans="1:17" ht="20.100000000000001" customHeight="1" x14ac:dyDescent="0.2">
      <c r="A6672" s="152" t="s">
        <v>9514</v>
      </c>
      <c r="B6672" s="169" t="s">
        <v>9515</v>
      </c>
      <c r="C6672" s="151" t="s">
        <v>9518</v>
      </c>
      <c r="D6672" s="155" t="s">
        <v>9516</v>
      </c>
      <c r="E6672" s="372" t="s">
        <v>188</v>
      </c>
      <c r="F6672" s="166" t="s">
        <v>189</v>
      </c>
      <c r="G6672" s="166">
        <v>52121601</v>
      </c>
      <c r="H6672" s="549" t="s">
        <v>9619</v>
      </c>
      <c r="I6672" s="331">
        <v>10</v>
      </c>
      <c r="J6672" s="160" t="s">
        <v>33</v>
      </c>
      <c r="K6672" s="148">
        <v>450000</v>
      </c>
      <c r="L6672" s="149">
        <v>100</v>
      </c>
      <c r="M6672" s="169" t="s">
        <v>805</v>
      </c>
      <c r="N6672" s="372"/>
      <c r="O6672" s="431" t="s">
        <v>36</v>
      </c>
      <c r="P6672" s="166" t="s">
        <v>2527</v>
      </c>
      <c r="Q6672" s="166" t="s">
        <v>464</v>
      </c>
    </row>
    <row r="6673" spans="1:17" ht="20.100000000000001" customHeight="1" x14ac:dyDescent="0.2">
      <c r="A6673" s="152" t="s">
        <v>9514</v>
      </c>
      <c r="B6673" s="169" t="s">
        <v>9515</v>
      </c>
      <c r="C6673" s="151" t="s">
        <v>234</v>
      </c>
      <c r="D6673" s="155" t="s">
        <v>9516</v>
      </c>
      <c r="E6673" s="372" t="s">
        <v>261</v>
      </c>
      <c r="F6673" s="166" t="s">
        <v>262</v>
      </c>
      <c r="G6673" s="166">
        <v>25172500</v>
      </c>
      <c r="H6673" s="549" t="s">
        <v>9620</v>
      </c>
      <c r="I6673" s="331">
        <v>10</v>
      </c>
      <c r="J6673" s="160" t="s">
        <v>33</v>
      </c>
      <c r="K6673" s="148">
        <v>249999961.86000001</v>
      </c>
      <c r="L6673" s="149">
        <v>1</v>
      </c>
      <c r="M6673" s="169" t="s">
        <v>765</v>
      </c>
      <c r="N6673" s="372"/>
      <c r="O6673" s="431" t="s">
        <v>68</v>
      </c>
      <c r="P6673" s="166" t="s">
        <v>2529</v>
      </c>
      <c r="Q6673" s="166" t="s">
        <v>429</v>
      </c>
    </row>
    <row r="6674" spans="1:17" ht="20.100000000000001" customHeight="1" x14ac:dyDescent="0.2">
      <c r="A6674" s="152" t="s">
        <v>9514</v>
      </c>
      <c r="B6674" s="169" t="s">
        <v>9515</v>
      </c>
      <c r="C6674" s="151" t="s">
        <v>234</v>
      </c>
      <c r="D6674" s="155" t="s">
        <v>9516</v>
      </c>
      <c r="E6674" s="372" t="s">
        <v>261</v>
      </c>
      <c r="F6674" s="166" t="s">
        <v>262</v>
      </c>
      <c r="G6674" s="166">
        <v>25172500</v>
      </c>
      <c r="H6674" s="549" t="s">
        <v>9621</v>
      </c>
      <c r="I6674" s="331">
        <v>10</v>
      </c>
      <c r="J6674" s="160" t="s">
        <v>230</v>
      </c>
      <c r="K6674" s="148">
        <v>37826038.140000001</v>
      </c>
      <c r="L6674" s="149">
        <v>1</v>
      </c>
      <c r="M6674" s="169" t="s">
        <v>765</v>
      </c>
      <c r="N6674" s="372"/>
      <c r="O6674" s="431" t="s">
        <v>127</v>
      </c>
      <c r="P6674" s="166" t="s">
        <v>2635</v>
      </c>
      <c r="Q6674" s="166" t="s">
        <v>429</v>
      </c>
    </row>
    <row r="6675" spans="1:17" ht="20.100000000000001" customHeight="1" x14ac:dyDescent="0.2">
      <c r="A6675" s="152" t="s">
        <v>9514</v>
      </c>
      <c r="B6675" s="169" t="s">
        <v>9515</v>
      </c>
      <c r="C6675" s="151" t="s">
        <v>190</v>
      </c>
      <c r="D6675" s="155" t="s">
        <v>9516</v>
      </c>
      <c r="E6675" s="372" t="s">
        <v>90</v>
      </c>
      <c r="F6675" s="166" t="s">
        <v>91</v>
      </c>
      <c r="G6675" s="166">
        <v>41115309</v>
      </c>
      <c r="H6675" s="549" t="s">
        <v>9622</v>
      </c>
      <c r="I6675" s="331">
        <v>10</v>
      </c>
      <c r="J6675" s="160" t="s">
        <v>33</v>
      </c>
      <c r="K6675" s="148">
        <v>7500000</v>
      </c>
      <c r="L6675" s="149">
        <v>3</v>
      </c>
      <c r="M6675" s="169" t="s">
        <v>805</v>
      </c>
      <c r="N6675" s="372"/>
      <c r="O6675" s="431" t="s">
        <v>80</v>
      </c>
      <c r="P6675" s="166" t="s">
        <v>2633</v>
      </c>
      <c r="Q6675" s="166" t="s">
        <v>464</v>
      </c>
    </row>
    <row r="6676" spans="1:17" ht="20.100000000000001" customHeight="1" x14ac:dyDescent="0.2">
      <c r="A6676" s="152" t="s">
        <v>9514</v>
      </c>
      <c r="B6676" s="169" t="s">
        <v>9515</v>
      </c>
      <c r="C6676" s="151" t="s">
        <v>5636</v>
      </c>
      <c r="D6676" s="155" t="s">
        <v>9516</v>
      </c>
      <c r="E6676" s="372" t="s">
        <v>373</v>
      </c>
      <c r="F6676" s="166" t="s">
        <v>9623</v>
      </c>
      <c r="G6676" s="166">
        <v>72154500</v>
      </c>
      <c r="H6676" s="549" t="s">
        <v>9624</v>
      </c>
      <c r="I6676" s="331">
        <v>16</v>
      </c>
      <c r="J6676" s="160" t="s">
        <v>33</v>
      </c>
      <c r="K6676" s="148">
        <v>16000000</v>
      </c>
      <c r="L6676" s="149">
        <v>1</v>
      </c>
      <c r="M6676" s="169" t="s">
        <v>765</v>
      </c>
      <c r="N6676" s="372"/>
      <c r="O6676" s="431" t="s">
        <v>79</v>
      </c>
      <c r="P6676" s="166" t="s">
        <v>2651</v>
      </c>
      <c r="Q6676" s="166" t="s">
        <v>464</v>
      </c>
    </row>
    <row r="6677" spans="1:17" ht="20.100000000000001" customHeight="1" x14ac:dyDescent="0.2">
      <c r="A6677" s="152" t="s">
        <v>9514</v>
      </c>
      <c r="B6677" s="169" t="s">
        <v>9515</v>
      </c>
      <c r="C6677" s="151" t="s">
        <v>9590</v>
      </c>
      <c r="D6677" s="155" t="s">
        <v>9516</v>
      </c>
      <c r="E6677" s="372" t="s">
        <v>337</v>
      </c>
      <c r="F6677" s="166" t="s">
        <v>338</v>
      </c>
      <c r="G6677" s="166">
        <v>72101507</v>
      </c>
      <c r="H6677" s="549" t="s">
        <v>9625</v>
      </c>
      <c r="I6677" s="331">
        <v>10</v>
      </c>
      <c r="J6677" s="160" t="s">
        <v>33</v>
      </c>
      <c r="K6677" s="148">
        <v>100000000</v>
      </c>
      <c r="L6677" s="149">
        <v>1</v>
      </c>
      <c r="M6677" s="169" t="s">
        <v>765</v>
      </c>
      <c r="N6677" s="372"/>
      <c r="O6677" s="431" t="s">
        <v>67</v>
      </c>
      <c r="P6677" s="166" t="s">
        <v>2521</v>
      </c>
      <c r="Q6677" s="166" t="s">
        <v>429</v>
      </c>
    </row>
    <row r="6678" spans="1:17" ht="20.100000000000001" customHeight="1" x14ac:dyDescent="0.2">
      <c r="A6678" s="152" t="s">
        <v>9514</v>
      </c>
      <c r="B6678" s="169" t="s">
        <v>9515</v>
      </c>
      <c r="C6678" s="151" t="s">
        <v>9590</v>
      </c>
      <c r="D6678" s="155" t="s">
        <v>9516</v>
      </c>
      <c r="E6678" s="372" t="s">
        <v>337</v>
      </c>
      <c r="F6678" s="166" t="s">
        <v>338</v>
      </c>
      <c r="G6678" s="166">
        <v>72101507</v>
      </c>
      <c r="H6678" s="549" t="s">
        <v>9626</v>
      </c>
      <c r="I6678" s="331">
        <v>10</v>
      </c>
      <c r="J6678" s="160" t="s">
        <v>33</v>
      </c>
      <c r="K6678" s="148">
        <v>450000000</v>
      </c>
      <c r="L6678" s="149">
        <v>1</v>
      </c>
      <c r="M6678" s="169" t="s">
        <v>765</v>
      </c>
      <c r="N6678" s="372"/>
      <c r="O6678" s="431" t="s">
        <v>67</v>
      </c>
      <c r="P6678" s="166" t="s">
        <v>2521</v>
      </c>
      <c r="Q6678" s="166" t="s">
        <v>429</v>
      </c>
    </row>
    <row r="6679" spans="1:17" ht="20.100000000000001" customHeight="1" x14ac:dyDescent="0.2">
      <c r="A6679" s="152" t="s">
        <v>9514</v>
      </c>
      <c r="B6679" s="169" t="s">
        <v>9515</v>
      </c>
      <c r="C6679" s="151" t="s">
        <v>9627</v>
      </c>
      <c r="D6679" s="155" t="s">
        <v>9516</v>
      </c>
      <c r="E6679" s="372" t="s">
        <v>373</v>
      </c>
      <c r="F6679" s="166" t="s">
        <v>9623</v>
      </c>
      <c r="G6679" s="166">
        <v>72154066</v>
      </c>
      <c r="H6679" s="549" t="s">
        <v>9628</v>
      </c>
      <c r="I6679" s="331">
        <v>10</v>
      </c>
      <c r="J6679" s="160" t="s">
        <v>33</v>
      </c>
      <c r="K6679" s="148">
        <v>31000000</v>
      </c>
      <c r="L6679" s="149">
        <v>1</v>
      </c>
      <c r="M6679" s="169" t="s">
        <v>765</v>
      </c>
      <c r="N6679" s="372"/>
      <c r="O6679" s="431" t="s">
        <v>35</v>
      </c>
      <c r="P6679" s="166" t="s">
        <v>2521</v>
      </c>
      <c r="Q6679" s="166" t="s">
        <v>464</v>
      </c>
    </row>
    <row r="6680" spans="1:17" ht="20.100000000000001" customHeight="1" x14ac:dyDescent="0.2">
      <c r="A6680" s="152" t="s">
        <v>9514</v>
      </c>
      <c r="B6680" s="169" t="s">
        <v>9515</v>
      </c>
      <c r="C6680" s="151" t="s">
        <v>234</v>
      </c>
      <c r="D6680" s="155" t="s">
        <v>9516</v>
      </c>
      <c r="E6680" s="372" t="s">
        <v>373</v>
      </c>
      <c r="F6680" s="166" t="s">
        <v>9623</v>
      </c>
      <c r="G6680" s="166">
        <v>78181500</v>
      </c>
      <c r="H6680" s="549" t="s">
        <v>9629</v>
      </c>
      <c r="I6680" s="331">
        <v>10</v>
      </c>
      <c r="J6680" s="160" t="s">
        <v>33</v>
      </c>
      <c r="K6680" s="148">
        <v>1450000000</v>
      </c>
      <c r="L6680" s="149">
        <v>1</v>
      </c>
      <c r="M6680" s="169" t="s">
        <v>765</v>
      </c>
      <c r="N6680" s="372"/>
      <c r="O6680" s="431" t="s">
        <v>68</v>
      </c>
      <c r="P6680" s="166" t="s">
        <v>2529</v>
      </c>
      <c r="Q6680" s="166" t="s">
        <v>429</v>
      </c>
    </row>
    <row r="6681" spans="1:17" ht="20.100000000000001" customHeight="1" x14ac:dyDescent="0.2">
      <c r="A6681" s="152" t="s">
        <v>9514</v>
      </c>
      <c r="B6681" s="169" t="s">
        <v>9515</v>
      </c>
      <c r="C6681" s="151" t="s">
        <v>234</v>
      </c>
      <c r="D6681" s="155" t="s">
        <v>9516</v>
      </c>
      <c r="E6681" s="372" t="s">
        <v>373</v>
      </c>
      <c r="F6681" s="166" t="s">
        <v>9623</v>
      </c>
      <c r="G6681" s="166">
        <v>78181500</v>
      </c>
      <c r="H6681" s="549" t="s">
        <v>9630</v>
      </c>
      <c r="I6681" s="331">
        <v>10</v>
      </c>
      <c r="J6681" s="160" t="s">
        <v>230</v>
      </c>
      <c r="K6681" s="148">
        <v>250000000</v>
      </c>
      <c r="L6681" s="149">
        <v>1</v>
      </c>
      <c r="M6681" s="169" t="s">
        <v>765</v>
      </c>
      <c r="N6681" s="372"/>
      <c r="O6681" s="431" t="s">
        <v>127</v>
      </c>
      <c r="P6681" s="166" t="s">
        <v>2635</v>
      </c>
      <c r="Q6681" s="166" t="s">
        <v>429</v>
      </c>
    </row>
    <row r="6682" spans="1:17" ht="20.100000000000001" customHeight="1" x14ac:dyDescent="0.2">
      <c r="A6682" s="152" t="s">
        <v>9514</v>
      </c>
      <c r="B6682" s="169" t="s">
        <v>9515</v>
      </c>
      <c r="C6682" s="151" t="s">
        <v>9631</v>
      </c>
      <c r="D6682" s="155" t="s">
        <v>9516</v>
      </c>
      <c r="E6682" s="372" t="s">
        <v>373</v>
      </c>
      <c r="F6682" s="166" t="s">
        <v>9623</v>
      </c>
      <c r="G6682" s="166">
        <v>81141500</v>
      </c>
      <c r="H6682" s="549" t="s">
        <v>9632</v>
      </c>
      <c r="I6682" s="331">
        <v>10</v>
      </c>
      <c r="J6682" s="160" t="s">
        <v>33</v>
      </c>
      <c r="K6682" s="148">
        <v>17550000</v>
      </c>
      <c r="L6682" s="149">
        <v>1</v>
      </c>
      <c r="M6682" s="169" t="s">
        <v>765</v>
      </c>
      <c r="N6682" s="372"/>
      <c r="O6682" s="431" t="s">
        <v>36</v>
      </c>
      <c r="P6682" s="166" t="s">
        <v>2527</v>
      </c>
      <c r="Q6682" s="166" t="s">
        <v>464</v>
      </c>
    </row>
    <row r="6683" spans="1:17" ht="20.100000000000001" customHeight="1" x14ac:dyDescent="0.2">
      <c r="A6683" s="152" t="s">
        <v>9514</v>
      </c>
      <c r="B6683" s="169" t="s">
        <v>9515</v>
      </c>
      <c r="C6683" s="151" t="s">
        <v>9542</v>
      </c>
      <c r="D6683" s="155" t="s">
        <v>9516</v>
      </c>
      <c r="E6683" s="372" t="s">
        <v>315</v>
      </c>
      <c r="F6683" s="166" t="s">
        <v>316</v>
      </c>
      <c r="G6683" s="166">
        <v>53131603</v>
      </c>
      <c r="H6683" s="549" t="s">
        <v>9633</v>
      </c>
      <c r="I6683" s="331">
        <v>10</v>
      </c>
      <c r="J6683" s="160" t="s">
        <v>33</v>
      </c>
      <c r="K6683" s="148">
        <v>500000</v>
      </c>
      <c r="L6683" s="149">
        <v>100</v>
      </c>
      <c r="M6683" s="169" t="s">
        <v>805</v>
      </c>
      <c r="N6683" s="372"/>
      <c r="O6683" s="431" t="s">
        <v>36</v>
      </c>
      <c r="P6683" s="166" t="s">
        <v>2527</v>
      </c>
      <c r="Q6683" s="166" t="s">
        <v>464</v>
      </c>
    </row>
    <row r="6684" spans="1:17" ht="20.100000000000001" customHeight="1" x14ac:dyDescent="0.2">
      <c r="A6684" s="152" t="s">
        <v>9514</v>
      </c>
      <c r="B6684" s="169" t="s">
        <v>9515</v>
      </c>
      <c r="C6684" s="151" t="s">
        <v>9518</v>
      </c>
      <c r="D6684" s="155" t="s">
        <v>9516</v>
      </c>
      <c r="E6684" s="372" t="s">
        <v>311</v>
      </c>
      <c r="F6684" s="166" t="s">
        <v>312</v>
      </c>
      <c r="G6684" s="166">
        <v>44121708</v>
      </c>
      <c r="H6684" s="549" t="s">
        <v>9634</v>
      </c>
      <c r="I6684" s="331">
        <v>10</v>
      </c>
      <c r="J6684" s="160" t="s">
        <v>33</v>
      </c>
      <c r="K6684" s="148">
        <v>540000</v>
      </c>
      <c r="L6684" s="149">
        <v>180</v>
      </c>
      <c r="M6684" s="169" t="s">
        <v>805</v>
      </c>
      <c r="N6684" s="372"/>
      <c r="O6684" s="431" t="s">
        <v>79</v>
      </c>
      <c r="P6684" s="166" t="s">
        <v>2633</v>
      </c>
      <c r="Q6684" s="166" t="s">
        <v>429</v>
      </c>
    </row>
    <row r="6685" spans="1:17" ht="20.100000000000001" customHeight="1" x14ac:dyDescent="0.2">
      <c r="A6685" s="152" t="s">
        <v>9514</v>
      </c>
      <c r="B6685" s="169" t="s">
        <v>9515</v>
      </c>
      <c r="C6685" s="151" t="s">
        <v>9518</v>
      </c>
      <c r="D6685" s="155" t="s">
        <v>9516</v>
      </c>
      <c r="E6685" s="372" t="s">
        <v>311</v>
      </c>
      <c r="F6685" s="166" t="s">
        <v>312</v>
      </c>
      <c r="G6685" s="166">
        <v>44121708</v>
      </c>
      <c r="H6685" s="549" t="s">
        <v>9635</v>
      </c>
      <c r="I6685" s="331">
        <v>10</v>
      </c>
      <c r="J6685" s="160" t="s">
        <v>33</v>
      </c>
      <c r="K6685" s="148">
        <v>210000</v>
      </c>
      <c r="L6685" s="149">
        <v>60</v>
      </c>
      <c r="M6685" s="169" t="s">
        <v>805</v>
      </c>
      <c r="N6685" s="372"/>
      <c r="O6685" s="431" t="s">
        <v>79</v>
      </c>
      <c r="P6685" s="166" t="s">
        <v>2633</v>
      </c>
      <c r="Q6685" s="166" t="s">
        <v>429</v>
      </c>
    </row>
    <row r="6686" spans="1:17" ht="20.100000000000001" customHeight="1" x14ac:dyDescent="0.2">
      <c r="A6686" s="152" t="s">
        <v>9514</v>
      </c>
      <c r="B6686" s="169" t="s">
        <v>9515</v>
      </c>
      <c r="C6686" s="151" t="s">
        <v>752</v>
      </c>
      <c r="D6686" s="155" t="s">
        <v>9516</v>
      </c>
      <c r="E6686" s="372" t="s">
        <v>88</v>
      </c>
      <c r="F6686" s="166" t="s">
        <v>9584</v>
      </c>
      <c r="G6686" s="166">
        <v>43201500</v>
      </c>
      <c r="H6686" s="549" t="s">
        <v>9636</v>
      </c>
      <c r="I6686" s="331">
        <v>10</v>
      </c>
      <c r="J6686" s="160" t="s">
        <v>33</v>
      </c>
      <c r="K6686" s="148">
        <v>8000000</v>
      </c>
      <c r="L6686" s="149">
        <v>1</v>
      </c>
      <c r="M6686" s="169" t="s">
        <v>805</v>
      </c>
      <c r="N6686" s="372"/>
      <c r="O6686" s="431" t="s">
        <v>79</v>
      </c>
      <c r="P6686" s="166" t="s">
        <v>2651</v>
      </c>
      <c r="Q6686" s="166" t="s">
        <v>464</v>
      </c>
    </row>
    <row r="6687" spans="1:17" ht="20.100000000000001" customHeight="1" x14ac:dyDescent="0.2">
      <c r="A6687" s="152" t="s">
        <v>9514</v>
      </c>
      <c r="B6687" s="169" t="s">
        <v>9515</v>
      </c>
      <c r="C6687" s="151" t="s">
        <v>9523</v>
      </c>
      <c r="D6687" s="155" t="s">
        <v>9516</v>
      </c>
      <c r="E6687" s="372" t="s">
        <v>9637</v>
      </c>
      <c r="F6687" s="166" t="s">
        <v>499</v>
      </c>
      <c r="G6687" s="166">
        <v>52151500</v>
      </c>
      <c r="H6687" s="549" t="s">
        <v>9638</v>
      </c>
      <c r="I6687" s="331">
        <v>10</v>
      </c>
      <c r="J6687" s="160" t="s">
        <v>33</v>
      </c>
      <c r="K6687" s="148">
        <v>127500</v>
      </c>
      <c r="L6687" s="149">
        <v>15</v>
      </c>
      <c r="M6687" s="169" t="s">
        <v>2068</v>
      </c>
      <c r="N6687" s="372"/>
      <c r="O6687" s="431" t="s">
        <v>35</v>
      </c>
      <c r="P6687" s="166" t="s">
        <v>2521</v>
      </c>
      <c r="Q6687" s="166" t="s">
        <v>464</v>
      </c>
    </row>
    <row r="6688" spans="1:17" ht="20.100000000000001" customHeight="1" x14ac:dyDescent="0.2">
      <c r="A6688" s="152" t="s">
        <v>9514</v>
      </c>
      <c r="B6688" s="169" t="s">
        <v>9515</v>
      </c>
      <c r="C6688" s="151" t="s">
        <v>9590</v>
      </c>
      <c r="D6688" s="155" t="s">
        <v>9516</v>
      </c>
      <c r="E6688" s="372" t="s">
        <v>84</v>
      </c>
      <c r="F6688" s="166" t="s">
        <v>9594</v>
      </c>
      <c r="G6688" s="166">
        <v>52141500</v>
      </c>
      <c r="H6688" s="549" t="s">
        <v>9639</v>
      </c>
      <c r="I6688" s="331">
        <v>10</v>
      </c>
      <c r="J6688" s="160" t="s">
        <v>33</v>
      </c>
      <c r="K6688" s="148">
        <v>8630000</v>
      </c>
      <c r="L6688" s="149">
        <v>4</v>
      </c>
      <c r="M6688" s="169" t="s">
        <v>805</v>
      </c>
      <c r="N6688" s="372"/>
      <c r="O6688" s="431" t="s">
        <v>35</v>
      </c>
      <c r="P6688" s="166" t="s">
        <v>2521</v>
      </c>
      <c r="Q6688" s="166" t="s">
        <v>464</v>
      </c>
    </row>
    <row r="6689" spans="1:17" ht="20.100000000000001" customHeight="1" x14ac:dyDescent="0.2">
      <c r="A6689" s="152" t="s">
        <v>9514</v>
      </c>
      <c r="B6689" s="169" t="s">
        <v>9515</v>
      </c>
      <c r="C6689" s="151" t="s">
        <v>9518</v>
      </c>
      <c r="D6689" s="155" t="s">
        <v>9516</v>
      </c>
      <c r="E6689" s="372" t="s">
        <v>228</v>
      </c>
      <c r="F6689" s="166" t="s">
        <v>9537</v>
      </c>
      <c r="G6689" s="166">
        <v>44121600</v>
      </c>
      <c r="H6689" s="549" t="s">
        <v>9640</v>
      </c>
      <c r="I6689" s="331">
        <v>10</v>
      </c>
      <c r="J6689" s="160" t="s">
        <v>33</v>
      </c>
      <c r="K6689" s="148">
        <v>301300</v>
      </c>
      <c r="L6689" s="149">
        <v>131</v>
      </c>
      <c r="M6689" s="169" t="s">
        <v>805</v>
      </c>
      <c r="N6689" s="372"/>
      <c r="O6689" s="431" t="s">
        <v>79</v>
      </c>
      <c r="P6689" s="166" t="s">
        <v>2633</v>
      </c>
      <c r="Q6689" s="166" t="s">
        <v>429</v>
      </c>
    </row>
    <row r="6690" spans="1:17" ht="20.100000000000001" customHeight="1" x14ac:dyDescent="0.2">
      <c r="A6690" s="152" t="s">
        <v>9514</v>
      </c>
      <c r="B6690" s="169" t="s">
        <v>9515</v>
      </c>
      <c r="C6690" s="151" t="s">
        <v>9518</v>
      </c>
      <c r="D6690" s="155" t="s">
        <v>9516</v>
      </c>
      <c r="E6690" s="372" t="s">
        <v>6514</v>
      </c>
      <c r="F6690" s="166" t="s">
        <v>1618</v>
      </c>
      <c r="G6690" s="166">
        <v>43211802</v>
      </c>
      <c r="H6690" s="549" t="s">
        <v>9641</v>
      </c>
      <c r="I6690" s="331">
        <v>10</v>
      </c>
      <c r="J6690" s="160" t="s">
        <v>33</v>
      </c>
      <c r="K6690" s="148">
        <v>390000</v>
      </c>
      <c r="L6690" s="149">
        <v>30</v>
      </c>
      <c r="M6690" s="169" t="s">
        <v>805</v>
      </c>
      <c r="N6690" s="372"/>
      <c r="O6690" s="431" t="s">
        <v>79</v>
      </c>
      <c r="P6690" s="166" t="s">
        <v>2633</v>
      </c>
      <c r="Q6690" s="166" t="s">
        <v>429</v>
      </c>
    </row>
    <row r="6691" spans="1:17" ht="20.100000000000001" customHeight="1" x14ac:dyDescent="0.2">
      <c r="A6691" s="152" t="s">
        <v>9514</v>
      </c>
      <c r="B6691" s="169" t="s">
        <v>9515</v>
      </c>
      <c r="C6691" s="151" t="s">
        <v>9603</v>
      </c>
      <c r="D6691" s="155" t="s">
        <v>9516</v>
      </c>
      <c r="E6691" s="372" t="s">
        <v>408</v>
      </c>
      <c r="F6691" s="166" t="s">
        <v>409</v>
      </c>
      <c r="G6691" s="166">
        <v>93161602</v>
      </c>
      <c r="H6691" s="549" t="s">
        <v>9642</v>
      </c>
      <c r="I6691" s="331">
        <v>10</v>
      </c>
      <c r="J6691" s="160" t="s">
        <v>33</v>
      </c>
      <c r="K6691" s="148">
        <v>80310000</v>
      </c>
      <c r="L6691" s="149">
        <v>1</v>
      </c>
      <c r="M6691" s="169" t="s">
        <v>765</v>
      </c>
      <c r="N6691" s="372"/>
      <c r="O6691" s="431" t="s">
        <v>79</v>
      </c>
      <c r="P6691" s="166" t="s">
        <v>2651</v>
      </c>
      <c r="Q6691" s="166" t="s">
        <v>9605</v>
      </c>
    </row>
    <row r="6692" spans="1:17" ht="20.100000000000001" customHeight="1" x14ac:dyDescent="0.2">
      <c r="A6692" s="152" t="s">
        <v>9514</v>
      </c>
      <c r="B6692" s="169" t="s">
        <v>9515</v>
      </c>
      <c r="C6692" s="151" t="s">
        <v>9518</v>
      </c>
      <c r="D6692" s="155" t="s">
        <v>9516</v>
      </c>
      <c r="E6692" s="372" t="s">
        <v>228</v>
      </c>
      <c r="F6692" s="166" t="s">
        <v>9537</v>
      </c>
      <c r="G6692" s="166">
        <v>14111704</v>
      </c>
      <c r="H6692" s="549" t="s">
        <v>9643</v>
      </c>
      <c r="I6692" s="331">
        <v>10</v>
      </c>
      <c r="J6692" s="160" t="s">
        <v>33</v>
      </c>
      <c r="K6692" s="148">
        <v>3000000</v>
      </c>
      <c r="L6692" s="149">
        <v>857</v>
      </c>
      <c r="M6692" s="169" t="s">
        <v>805</v>
      </c>
      <c r="N6692" s="372"/>
      <c r="O6692" s="431" t="s">
        <v>36</v>
      </c>
      <c r="P6692" s="166" t="s">
        <v>2527</v>
      </c>
      <c r="Q6692" s="166" t="s">
        <v>464</v>
      </c>
    </row>
    <row r="6693" spans="1:17" ht="20.100000000000001" customHeight="1" x14ac:dyDescent="0.2">
      <c r="A6693" s="152" t="s">
        <v>9514</v>
      </c>
      <c r="B6693" s="169" t="s">
        <v>9515</v>
      </c>
      <c r="C6693" s="151" t="s">
        <v>9518</v>
      </c>
      <c r="D6693" s="155" t="s">
        <v>9516</v>
      </c>
      <c r="E6693" s="372" t="s">
        <v>228</v>
      </c>
      <c r="F6693" s="166" t="s">
        <v>9537</v>
      </c>
      <c r="G6693" s="166">
        <v>60121124</v>
      </c>
      <c r="H6693" s="549" t="s">
        <v>9644</v>
      </c>
      <c r="I6693" s="331">
        <v>10</v>
      </c>
      <c r="J6693" s="160" t="s">
        <v>33</v>
      </c>
      <c r="K6693" s="148">
        <v>47537</v>
      </c>
      <c r="L6693" s="149">
        <v>1</v>
      </c>
      <c r="M6693" s="169" t="s">
        <v>805</v>
      </c>
      <c r="N6693" s="372"/>
      <c r="O6693" s="431" t="s">
        <v>79</v>
      </c>
      <c r="P6693" s="166" t="s">
        <v>2633</v>
      </c>
      <c r="Q6693" s="166" t="s">
        <v>429</v>
      </c>
    </row>
    <row r="6694" spans="1:17" ht="20.100000000000001" customHeight="1" x14ac:dyDescent="0.2">
      <c r="A6694" s="152" t="s">
        <v>9514</v>
      </c>
      <c r="B6694" s="169" t="s">
        <v>9515</v>
      </c>
      <c r="C6694" s="151" t="s">
        <v>9518</v>
      </c>
      <c r="D6694" s="155" t="s">
        <v>9516</v>
      </c>
      <c r="E6694" s="372" t="s">
        <v>239</v>
      </c>
      <c r="F6694" s="166" t="s">
        <v>9529</v>
      </c>
      <c r="G6694" s="166">
        <v>31201600</v>
      </c>
      <c r="H6694" s="549" t="s">
        <v>9645</v>
      </c>
      <c r="I6694" s="331">
        <v>10</v>
      </c>
      <c r="J6694" s="160" t="s">
        <v>33</v>
      </c>
      <c r="K6694" s="148">
        <v>56000</v>
      </c>
      <c r="L6694" s="149">
        <v>20</v>
      </c>
      <c r="M6694" s="169" t="s">
        <v>805</v>
      </c>
      <c r="N6694" s="372"/>
      <c r="O6694" s="431" t="s">
        <v>79</v>
      </c>
      <c r="P6694" s="166" t="s">
        <v>2633</v>
      </c>
      <c r="Q6694" s="166" t="s">
        <v>429</v>
      </c>
    </row>
    <row r="6695" spans="1:17" ht="20.100000000000001" customHeight="1" x14ac:dyDescent="0.2">
      <c r="A6695" s="152" t="s">
        <v>9514</v>
      </c>
      <c r="B6695" s="169" t="s">
        <v>9515</v>
      </c>
      <c r="C6695" s="151" t="s">
        <v>9518</v>
      </c>
      <c r="D6695" s="155" t="s">
        <v>9516</v>
      </c>
      <c r="E6695" s="372" t="s">
        <v>239</v>
      </c>
      <c r="F6695" s="166" t="s">
        <v>9529</v>
      </c>
      <c r="G6695" s="166">
        <v>31201600</v>
      </c>
      <c r="H6695" s="549" t="s">
        <v>9646</v>
      </c>
      <c r="I6695" s="331">
        <v>10</v>
      </c>
      <c r="J6695" s="160" t="s">
        <v>33</v>
      </c>
      <c r="K6695" s="148">
        <v>720000</v>
      </c>
      <c r="L6695" s="149">
        <v>180</v>
      </c>
      <c r="M6695" s="169" t="s">
        <v>805</v>
      </c>
      <c r="N6695" s="372"/>
      <c r="O6695" s="431" t="s">
        <v>79</v>
      </c>
      <c r="P6695" s="166" t="s">
        <v>2633</v>
      </c>
      <c r="Q6695" s="166" t="s">
        <v>429</v>
      </c>
    </row>
    <row r="6696" spans="1:17" ht="20.100000000000001" customHeight="1" x14ac:dyDescent="0.2">
      <c r="A6696" s="152" t="s">
        <v>9514</v>
      </c>
      <c r="B6696" s="169" t="s">
        <v>9515</v>
      </c>
      <c r="C6696" s="151" t="s">
        <v>9518</v>
      </c>
      <c r="D6696" s="155" t="s">
        <v>9516</v>
      </c>
      <c r="E6696" s="372" t="s">
        <v>261</v>
      </c>
      <c r="F6696" s="166" t="s">
        <v>262</v>
      </c>
      <c r="G6696" s="166">
        <v>60121100</v>
      </c>
      <c r="H6696" s="549" t="s">
        <v>9647</v>
      </c>
      <c r="I6696" s="331">
        <v>10</v>
      </c>
      <c r="J6696" s="160" t="s">
        <v>33</v>
      </c>
      <c r="K6696" s="148">
        <v>144000</v>
      </c>
      <c r="L6696" s="149">
        <v>3</v>
      </c>
      <c r="M6696" s="169" t="s">
        <v>805</v>
      </c>
      <c r="N6696" s="372"/>
      <c r="O6696" s="431" t="s">
        <v>79</v>
      </c>
      <c r="P6696" s="166" t="s">
        <v>2633</v>
      </c>
      <c r="Q6696" s="166" t="s">
        <v>429</v>
      </c>
    </row>
    <row r="6697" spans="1:17" ht="20.100000000000001" customHeight="1" x14ac:dyDescent="0.2">
      <c r="A6697" s="152" t="s">
        <v>9514</v>
      </c>
      <c r="B6697" s="169" t="s">
        <v>9515</v>
      </c>
      <c r="C6697" s="151" t="s">
        <v>9577</v>
      </c>
      <c r="D6697" s="155" t="s">
        <v>9516</v>
      </c>
      <c r="E6697" s="372" t="s">
        <v>188</v>
      </c>
      <c r="F6697" s="166" t="s">
        <v>189</v>
      </c>
      <c r="G6697" s="166">
        <v>52131500</v>
      </c>
      <c r="H6697" s="549" t="s">
        <v>9648</v>
      </c>
      <c r="I6697" s="331">
        <v>10</v>
      </c>
      <c r="J6697" s="160" t="s">
        <v>33</v>
      </c>
      <c r="K6697" s="148">
        <v>403462.5</v>
      </c>
      <c r="L6697" s="149">
        <v>1</v>
      </c>
      <c r="M6697" s="169" t="s">
        <v>805</v>
      </c>
      <c r="N6697" s="372"/>
      <c r="O6697" s="431" t="s">
        <v>36</v>
      </c>
      <c r="P6697" s="166" t="s">
        <v>2527</v>
      </c>
      <c r="Q6697" s="166" t="s">
        <v>464</v>
      </c>
    </row>
    <row r="6698" spans="1:17" ht="20.100000000000001" customHeight="1" x14ac:dyDescent="0.2">
      <c r="A6698" s="152" t="s">
        <v>9514</v>
      </c>
      <c r="B6698" s="169" t="s">
        <v>9515</v>
      </c>
      <c r="C6698" s="151" t="s">
        <v>9577</v>
      </c>
      <c r="D6698" s="155" t="s">
        <v>9516</v>
      </c>
      <c r="E6698" s="372" t="s">
        <v>188</v>
      </c>
      <c r="F6698" s="166" t="s">
        <v>189</v>
      </c>
      <c r="G6698" s="166">
        <v>52131500</v>
      </c>
      <c r="H6698" s="549" t="s">
        <v>9649</v>
      </c>
      <c r="I6698" s="331">
        <v>10</v>
      </c>
      <c r="J6698" s="160" t="s">
        <v>33</v>
      </c>
      <c r="K6698" s="148">
        <v>441887.49999999994</v>
      </c>
      <c r="L6698" s="149">
        <v>1</v>
      </c>
      <c r="M6698" s="169" t="s">
        <v>805</v>
      </c>
      <c r="N6698" s="372"/>
      <c r="O6698" s="431" t="s">
        <v>36</v>
      </c>
      <c r="P6698" s="166" t="s">
        <v>2527</v>
      </c>
      <c r="Q6698" s="166" t="s">
        <v>464</v>
      </c>
    </row>
    <row r="6699" spans="1:17" ht="20.100000000000001" customHeight="1" x14ac:dyDescent="0.2">
      <c r="A6699" s="152" t="s">
        <v>9514</v>
      </c>
      <c r="B6699" s="169" t="s">
        <v>9515</v>
      </c>
      <c r="C6699" s="151" t="s">
        <v>9577</v>
      </c>
      <c r="D6699" s="155" t="s">
        <v>9516</v>
      </c>
      <c r="E6699" s="372" t="s">
        <v>188</v>
      </c>
      <c r="F6699" s="166" t="s">
        <v>189</v>
      </c>
      <c r="G6699" s="166">
        <v>52131500</v>
      </c>
      <c r="H6699" s="549" t="s">
        <v>9649</v>
      </c>
      <c r="I6699" s="331">
        <v>10</v>
      </c>
      <c r="J6699" s="160" t="s">
        <v>33</v>
      </c>
      <c r="K6699" s="148">
        <v>422675</v>
      </c>
      <c r="L6699" s="149">
        <v>1</v>
      </c>
      <c r="M6699" s="169" t="s">
        <v>805</v>
      </c>
      <c r="N6699" s="372"/>
      <c r="O6699" s="431" t="s">
        <v>36</v>
      </c>
      <c r="P6699" s="166" t="s">
        <v>2527</v>
      </c>
      <c r="Q6699" s="166" t="s">
        <v>464</v>
      </c>
    </row>
    <row r="6700" spans="1:17" ht="20.100000000000001" customHeight="1" x14ac:dyDescent="0.2">
      <c r="A6700" s="152" t="s">
        <v>9514</v>
      </c>
      <c r="B6700" s="169" t="s">
        <v>9515</v>
      </c>
      <c r="C6700" s="151" t="s">
        <v>9577</v>
      </c>
      <c r="D6700" s="155" t="s">
        <v>9516</v>
      </c>
      <c r="E6700" s="372" t="s">
        <v>188</v>
      </c>
      <c r="F6700" s="166" t="s">
        <v>189</v>
      </c>
      <c r="G6700" s="166">
        <v>52131500</v>
      </c>
      <c r="H6700" s="549" t="s">
        <v>9650</v>
      </c>
      <c r="I6700" s="331">
        <v>10</v>
      </c>
      <c r="J6700" s="160" t="s">
        <v>33</v>
      </c>
      <c r="K6700" s="148">
        <v>438044.99999999994</v>
      </c>
      <c r="L6700" s="149">
        <v>1</v>
      </c>
      <c r="M6700" s="169" t="s">
        <v>805</v>
      </c>
      <c r="N6700" s="372"/>
      <c r="O6700" s="431" t="s">
        <v>36</v>
      </c>
      <c r="P6700" s="166" t="s">
        <v>2527</v>
      </c>
      <c r="Q6700" s="166" t="s">
        <v>464</v>
      </c>
    </row>
    <row r="6701" spans="1:17" ht="20.100000000000001" customHeight="1" x14ac:dyDescent="0.2">
      <c r="A6701" s="152" t="s">
        <v>9514</v>
      </c>
      <c r="B6701" s="169" t="s">
        <v>9515</v>
      </c>
      <c r="C6701" s="151" t="s">
        <v>9577</v>
      </c>
      <c r="D6701" s="155" t="s">
        <v>9516</v>
      </c>
      <c r="E6701" s="372" t="s">
        <v>188</v>
      </c>
      <c r="F6701" s="166" t="s">
        <v>189</v>
      </c>
      <c r="G6701" s="166">
        <v>52131500</v>
      </c>
      <c r="H6701" s="549" t="s">
        <v>9651</v>
      </c>
      <c r="I6701" s="331">
        <v>10</v>
      </c>
      <c r="J6701" s="160" t="s">
        <v>33</v>
      </c>
      <c r="K6701" s="148">
        <v>449572.5</v>
      </c>
      <c r="L6701" s="149">
        <v>1</v>
      </c>
      <c r="M6701" s="169" t="s">
        <v>805</v>
      </c>
      <c r="N6701" s="372"/>
      <c r="O6701" s="431" t="s">
        <v>36</v>
      </c>
      <c r="P6701" s="166" t="s">
        <v>2527</v>
      </c>
      <c r="Q6701" s="166" t="s">
        <v>464</v>
      </c>
    </row>
    <row r="6702" spans="1:17" ht="20.100000000000001" customHeight="1" x14ac:dyDescent="0.2">
      <c r="A6702" s="152" t="s">
        <v>9514</v>
      </c>
      <c r="B6702" s="169" t="s">
        <v>9515</v>
      </c>
      <c r="C6702" s="151" t="s">
        <v>9577</v>
      </c>
      <c r="D6702" s="155" t="s">
        <v>9516</v>
      </c>
      <c r="E6702" s="372" t="s">
        <v>188</v>
      </c>
      <c r="F6702" s="166" t="s">
        <v>189</v>
      </c>
      <c r="G6702" s="166">
        <v>52131500</v>
      </c>
      <c r="H6702" s="549" t="s">
        <v>9652</v>
      </c>
      <c r="I6702" s="331">
        <v>10</v>
      </c>
      <c r="J6702" s="160" t="s">
        <v>33</v>
      </c>
      <c r="K6702" s="148">
        <v>747595.00000000012</v>
      </c>
      <c r="L6702" s="149">
        <v>1</v>
      </c>
      <c r="M6702" s="169" t="s">
        <v>805</v>
      </c>
      <c r="N6702" s="372"/>
      <c r="O6702" s="431" t="s">
        <v>36</v>
      </c>
      <c r="P6702" s="166" t="s">
        <v>2527</v>
      </c>
      <c r="Q6702" s="166" t="s">
        <v>464</v>
      </c>
    </row>
    <row r="6703" spans="1:17" ht="20.100000000000001" customHeight="1" x14ac:dyDescent="0.2">
      <c r="A6703" s="152" t="s">
        <v>9514</v>
      </c>
      <c r="B6703" s="169" t="s">
        <v>9515</v>
      </c>
      <c r="C6703" s="151" t="s">
        <v>9577</v>
      </c>
      <c r="D6703" s="155" t="s">
        <v>9516</v>
      </c>
      <c r="E6703" s="372" t="s">
        <v>188</v>
      </c>
      <c r="F6703" s="166" t="s">
        <v>189</v>
      </c>
      <c r="G6703" s="166">
        <v>52131500</v>
      </c>
      <c r="H6703" s="549" t="s">
        <v>9653</v>
      </c>
      <c r="I6703" s="331">
        <v>10</v>
      </c>
      <c r="J6703" s="160" t="s">
        <v>33</v>
      </c>
      <c r="K6703" s="148">
        <v>409425</v>
      </c>
      <c r="L6703" s="149">
        <v>1</v>
      </c>
      <c r="M6703" s="169" t="s">
        <v>805</v>
      </c>
      <c r="N6703" s="372"/>
      <c r="O6703" s="431" t="s">
        <v>36</v>
      </c>
      <c r="P6703" s="166" t="s">
        <v>2527</v>
      </c>
      <c r="Q6703" s="166" t="s">
        <v>464</v>
      </c>
    </row>
    <row r="6704" spans="1:17" ht="20.100000000000001" customHeight="1" x14ac:dyDescent="0.2">
      <c r="A6704" s="152" t="s">
        <v>9514</v>
      </c>
      <c r="B6704" s="169" t="s">
        <v>9515</v>
      </c>
      <c r="C6704" s="151" t="s">
        <v>9577</v>
      </c>
      <c r="D6704" s="155" t="s">
        <v>9516</v>
      </c>
      <c r="E6704" s="372" t="s">
        <v>188</v>
      </c>
      <c r="F6704" s="166" t="s">
        <v>189</v>
      </c>
      <c r="G6704" s="166">
        <v>52131500</v>
      </c>
      <c r="H6704" s="549" t="s">
        <v>9654</v>
      </c>
      <c r="I6704" s="331">
        <v>10</v>
      </c>
      <c r="J6704" s="160" t="s">
        <v>33</v>
      </c>
      <c r="K6704" s="148">
        <v>437250.00000000006</v>
      </c>
      <c r="L6704" s="149">
        <v>2</v>
      </c>
      <c r="M6704" s="169" t="s">
        <v>805</v>
      </c>
      <c r="N6704" s="372"/>
      <c r="O6704" s="431" t="s">
        <v>36</v>
      </c>
      <c r="P6704" s="166" t="s">
        <v>2527</v>
      </c>
      <c r="Q6704" s="166" t="s">
        <v>464</v>
      </c>
    </row>
    <row r="6705" spans="1:17" ht="20.100000000000001" customHeight="1" x14ac:dyDescent="0.2">
      <c r="A6705" s="152" t="s">
        <v>9514</v>
      </c>
      <c r="B6705" s="169" t="s">
        <v>9515</v>
      </c>
      <c r="C6705" s="151" t="s">
        <v>9577</v>
      </c>
      <c r="D6705" s="155" t="s">
        <v>9516</v>
      </c>
      <c r="E6705" s="372" t="s">
        <v>188</v>
      </c>
      <c r="F6705" s="166" t="s">
        <v>189</v>
      </c>
      <c r="G6705" s="166">
        <v>52131500</v>
      </c>
      <c r="H6705" s="549" t="s">
        <v>9655</v>
      </c>
      <c r="I6705" s="331">
        <v>10</v>
      </c>
      <c r="J6705" s="160" t="s">
        <v>33</v>
      </c>
      <c r="K6705" s="148">
        <v>914249.99999999988</v>
      </c>
      <c r="L6705" s="149">
        <v>2</v>
      </c>
      <c r="M6705" s="169" t="s">
        <v>805</v>
      </c>
      <c r="N6705" s="372"/>
      <c r="O6705" s="431" t="s">
        <v>36</v>
      </c>
      <c r="P6705" s="166" t="s">
        <v>2527</v>
      </c>
      <c r="Q6705" s="166" t="s">
        <v>464</v>
      </c>
    </row>
    <row r="6706" spans="1:17" ht="20.100000000000001" customHeight="1" x14ac:dyDescent="0.2">
      <c r="A6706" s="152" t="s">
        <v>9514</v>
      </c>
      <c r="B6706" s="169" t="s">
        <v>9515</v>
      </c>
      <c r="C6706" s="151" t="s">
        <v>9577</v>
      </c>
      <c r="D6706" s="155" t="s">
        <v>9516</v>
      </c>
      <c r="E6706" s="372" t="s">
        <v>188</v>
      </c>
      <c r="F6706" s="166" t="s">
        <v>189</v>
      </c>
      <c r="G6706" s="166">
        <v>52131500</v>
      </c>
      <c r="H6706" s="549" t="s">
        <v>9656</v>
      </c>
      <c r="I6706" s="331">
        <v>10</v>
      </c>
      <c r="J6706" s="160" t="s">
        <v>33</v>
      </c>
      <c r="K6706" s="148">
        <v>922199.99999999988</v>
      </c>
      <c r="L6706" s="149">
        <v>1</v>
      </c>
      <c r="M6706" s="169" t="s">
        <v>805</v>
      </c>
      <c r="N6706" s="372"/>
      <c r="O6706" s="431" t="s">
        <v>36</v>
      </c>
      <c r="P6706" s="166" t="s">
        <v>2527</v>
      </c>
      <c r="Q6706" s="166" t="s">
        <v>464</v>
      </c>
    </row>
    <row r="6707" spans="1:17" ht="20.100000000000001" customHeight="1" x14ac:dyDescent="0.2">
      <c r="A6707" s="152" t="s">
        <v>9514</v>
      </c>
      <c r="B6707" s="169" t="s">
        <v>9515</v>
      </c>
      <c r="C6707" s="151" t="s">
        <v>9577</v>
      </c>
      <c r="D6707" s="155" t="s">
        <v>9516</v>
      </c>
      <c r="E6707" s="372" t="s">
        <v>188</v>
      </c>
      <c r="F6707" s="166" t="s">
        <v>189</v>
      </c>
      <c r="G6707" s="166">
        <v>52131500</v>
      </c>
      <c r="H6707" s="549" t="s">
        <v>9657</v>
      </c>
      <c r="I6707" s="331">
        <v>10</v>
      </c>
      <c r="J6707" s="160" t="s">
        <v>33</v>
      </c>
      <c r="K6707" s="148">
        <v>417375.00000000006</v>
      </c>
      <c r="L6707" s="149">
        <v>4</v>
      </c>
      <c r="M6707" s="169" t="s">
        <v>805</v>
      </c>
      <c r="N6707" s="372"/>
      <c r="O6707" s="431" t="s">
        <v>36</v>
      </c>
      <c r="P6707" s="166" t="s">
        <v>2527</v>
      </c>
      <c r="Q6707" s="166" t="s">
        <v>464</v>
      </c>
    </row>
    <row r="6708" spans="1:17" ht="20.100000000000001" customHeight="1" x14ac:dyDescent="0.2">
      <c r="A6708" s="152" t="s">
        <v>9514</v>
      </c>
      <c r="B6708" s="169" t="s">
        <v>9515</v>
      </c>
      <c r="C6708" s="151" t="s">
        <v>9577</v>
      </c>
      <c r="D6708" s="155" t="s">
        <v>9516</v>
      </c>
      <c r="E6708" s="372" t="s">
        <v>188</v>
      </c>
      <c r="F6708" s="166" t="s">
        <v>189</v>
      </c>
      <c r="G6708" s="166">
        <v>52131500</v>
      </c>
      <c r="H6708" s="549" t="s">
        <v>9658</v>
      </c>
      <c r="I6708" s="331">
        <v>10</v>
      </c>
      <c r="J6708" s="160" t="s">
        <v>33</v>
      </c>
      <c r="K6708" s="148">
        <v>433275.00000000006</v>
      </c>
      <c r="L6708" s="149">
        <v>1</v>
      </c>
      <c r="M6708" s="169" t="s">
        <v>805</v>
      </c>
      <c r="N6708" s="372"/>
      <c r="O6708" s="431" t="s">
        <v>36</v>
      </c>
      <c r="P6708" s="166" t="s">
        <v>2527</v>
      </c>
      <c r="Q6708" s="166" t="s">
        <v>464</v>
      </c>
    </row>
    <row r="6709" spans="1:17" ht="20.100000000000001" customHeight="1" x14ac:dyDescent="0.2">
      <c r="A6709" s="152" t="s">
        <v>9514</v>
      </c>
      <c r="B6709" s="169" t="s">
        <v>9515</v>
      </c>
      <c r="C6709" s="151" t="s">
        <v>9577</v>
      </c>
      <c r="D6709" s="155" t="s">
        <v>9516</v>
      </c>
      <c r="E6709" s="372" t="s">
        <v>188</v>
      </c>
      <c r="F6709" s="166" t="s">
        <v>189</v>
      </c>
      <c r="G6709" s="166">
        <v>52131500</v>
      </c>
      <c r="H6709" s="549" t="s">
        <v>9659</v>
      </c>
      <c r="I6709" s="331">
        <v>10</v>
      </c>
      <c r="J6709" s="160" t="s">
        <v>33</v>
      </c>
      <c r="K6709" s="148">
        <v>1828499.9999999998</v>
      </c>
      <c r="L6709" s="149">
        <v>1</v>
      </c>
      <c r="M6709" s="169" t="s">
        <v>805</v>
      </c>
      <c r="N6709" s="372"/>
      <c r="O6709" s="431" t="s">
        <v>36</v>
      </c>
      <c r="P6709" s="166" t="s">
        <v>2527</v>
      </c>
      <c r="Q6709" s="166" t="s">
        <v>464</v>
      </c>
    </row>
    <row r="6710" spans="1:17" ht="20.100000000000001" customHeight="1" x14ac:dyDescent="0.2">
      <c r="A6710" s="152" t="s">
        <v>9514</v>
      </c>
      <c r="B6710" s="169" t="s">
        <v>9515</v>
      </c>
      <c r="C6710" s="151" t="s">
        <v>9577</v>
      </c>
      <c r="D6710" s="155" t="s">
        <v>9516</v>
      </c>
      <c r="E6710" s="372" t="s">
        <v>188</v>
      </c>
      <c r="F6710" s="166" t="s">
        <v>189</v>
      </c>
      <c r="G6710" s="166">
        <v>52131500</v>
      </c>
      <c r="H6710" s="549" t="s">
        <v>9660</v>
      </c>
      <c r="I6710" s="331">
        <v>10</v>
      </c>
      <c r="J6710" s="160" t="s">
        <v>33</v>
      </c>
      <c r="K6710" s="148">
        <v>1392442.4999999998</v>
      </c>
      <c r="L6710" s="149">
        <v>1</v>
      </c>
      <c r="M6710" s="169" t="s">
        <v>805</v>
      </c>
      <c r="N6710" s="372"/>
      <c r="O6710" s="431" t="s">
        <v>36</v>
      </c>
      <c r="P6710" s="166" t="s">
        <v>2527</v>
      </c>
      <c r="Q6710" s="166" t="s">
        <v>464</v>
      </c>
    </row>
    <row r="6711" spans="1:17" ht="20.100000000000001" customHeight="1" x14ac:dyDescent="0.2">
      <c r="A6711" s="152" t="s">
        <v>9514</v>
      </c>
      <c r="B6711" s="169" t="s">
        <v>9515</v>
      </c>
      <c r="C6711" s="151" t="s">
        <v>9577</v>
      </c>
      <c r="D6711" s="155" t="s">
        <v>9516</v>
      </c>
      <c r="E6711" s="372" t="s">
        <v>188</v>
      </c>
      <c r="F6711" s="166" t="s">
        <v>189</v>
      </c>
      <c r="G6711" s="166">
        <v>52131500</v>
      </c>
      <c r="H6711" s="549" t="s">
        <v>9661</v>
      </c>
      <c r="I6711" s="331">
        <v>10</v>
      </c>
      <c r="J6711" s="160" t="s">
        <v>33</v>
      </c>
      <c r="K6711" s="148">
        <v>476469.99999999994</v>
      </c>
      <c r="L6711" s="149">
        <v>3</v>
      </c>
      <c r="M6711" s="169" t="s">
        <v>805</v>
      </c>
      <c r="N6711" s="372"/>
      <c r="O6711" s="431" t="s">
        <v>36</v>
      </c>
      <c r="P6711" s="166" t="s">
        <v>2527</v>
      </c>
      <c r="Q6711" s="166" t="s">
        <v>464</v>
      </c>
    </row>
    <row r="6712" spans="1:17" ht="20.100000000000001" customHeight="1" x14ac:dyDescent="0.2">
      <c r="A6712" s="152" t="s">
        <v>9514</v>
      </c>
      <c r="B6712" s="169" t="s">
        <v>9515</v>
      </c>
      <c r="C6712" s="151" t="s">
        <v>9577</v>
      </c>
      <c r="D6712" s="155" t="s">
        <v>9516</v>
      </c>
      <c r="E6712" s="372" t="s">
        <v>188</v>
      </c>
      <c r="F6712" s="166" t="s">
        <v>189</v>
      </c>
      <c r="G6712" s="166">
        <v>52131500</v>
      </c>
      <c r="H6712" s="549" t="s">
        <v>9662</v>
      </c>
      <c r="I6712" s="331">
        <v>10</v>
      </c>
      <c r="J6712" s="160" t="s">
        <v>33</v>
      </c>
      <c r="K6712" s="148">
        <v>492899.99999999994</v>
      </c>
      <c r="L6712" s="149"/>
      <c r="M6712" s="169" t="s">
        <v>9663</v>
      </c>
      <c r="N6712" s="372"/>
      <c r="O6712" s="431" t="s">
        <v>36</v>
      </c>
      <c r="P6712" s="166" t="s">
        <v>2527</v>
      </c>
      <c r="Q6712" s="166" t="s">
        <v>464</v>
      </c>
    </row>
    <row r="6713" spans="1:17" ht="20.100000000000001" customHeight="1" x14ac:dyDescent="0.2">
      <c r="A6713" s="152" t="s">
        <v>9514</v>
      </c>
      <c r="B6713" s="169" t="s">
        <v>9515</v>
      </c>
      <c r="C6713" s="151" t="s">
        <v>9590</v>
      </c>
      <c r="D6713" s="155" t="s">
        <v>9516</v>
      </c>
      <c r="E6713" s="372" t="s">
        <v>84</v>
      </c>
      <c r="F6713" s="166" t="s">
        <v>1066</v>
      </c>
      <c r="G6713" s="166">
        <v>47111600</v>
      </c>
      <c r="H6713" s="549" t="s">
        <v>9664</v>
      </c>
      <c r="I6713" s="331">
        <v>10</v>
      </c>
      <c r="J6713" s="160" t="s">
        <v>33</v>
      </c>
      <c r="K6713" s="148">
        <v>100000</v>
      </c>
      <c r="L6713" s="149">
        <v>1</v>
      </c>
      <c r="M6713" s="169" t="s">
        <v>805</v>
      </c>
      <c r="N6713" s="372"/>
      <c r="O6713" s="431" t="s">
        <v>35</v>
      </c>
      <c r="P6713" s="166" t="s">
        <v>2521</v>
      </c>
      <c r="Q6713" s="166" t="s">
        <v>464</v>
      </c>
    </row>
    <row r="6714" spans="1:17" ht="20.100000000000001" customHeight="1" x14ac:dyDescent="0.2">
      <c r="A6714" s="152" t="s">
        <v>9514</v>
      </c>
      <c r="B6714" s="169" t="s">
        <v>9515</v>
      </c>
      <c r="C6714" s="151" t="s">
        <v>9523</v>
      </c>
      <c r="D6714" s="155" t="s">
        <v>9516</v>
      </c>
      <c r="E6714" s="372" t="s">
        <v>228</v>
      </c>
      <c r="F6714" s="166" t="s">
        <v>9537</v>
      </c>
      <c r="G6714" s="166">
        <v>52151500</v>
      </c>
      <c r="H6714" s="549" t="s">
        <v>9665</v>
      </c>
      <c r="I6714" s="331">
        <v>10</v>
      </c>
      <c r="J6714" s="160" t="s">
        <v>33</v>
      </c>
      <c r="K6714" s="148">
        <v>337500</v>
      </c>
      <c r="L6714" s="149">
        <v>27</v>
      </c>
      <c r="M6714" s="169" t="s">
        <v>2068</v>
      </c>
      <c r="N6714" s="372"/>
      <c r="O6714" s="431" t="s">
        <v>35</v>
      </c>
      <c r="P6714" s="166" t="s">
        <v>2521</v>
      </c>
      <c r="Q6714" s="166" t="s">
        <v>464</v>
      </c>
    </row>
    <row r="6715" spans="1:17" ht="20.100000000000001" customHeight="1" x14ac:dyDescent="0.2">
      <c r="A6715" s="152" t="s">
        <v>9514</v>
      </c>
      <c r="B6715" s="169" t="s">
        <v>9515</v>
      </c>
      <c r="C6715" s="151" t="s">
        <v>5636</v>
      </c>
      <c r="D6715" s="155" t="s">
        <v>9516</v>
      </c>
      <c r="E6715" s="372" t="s">
        <v>315</v>
      </c>
      <c r="F6715" s="166" t="s">
        <v>316</v>
      </c>
      <c r="G6715" s="166">
        <v>31162800</v>
      </c>
      <c r="H6715" s="549" t="s">
        <v>9666</v>
      </c>
      <c r="I6715" s="331">
        <v>10</v>
      </c>
      <c r="J6715" s="160" t="s">
        <v>33</v>
      </c>
      <c r="K6715" s="148">
        <v>6000000</v>
      </c>
      <c r="L6715" s="149">
        <v>1</v>
      </c>
      <c r="M6715" s="169" t="s">
        <v>805</v>
      </c>
      <c r="N6715" s="372"/>
      <c r="O6715" s="431" t="s">
        <v>67</v>
      </c>
      <c r="P6715" s="166" t="s">
        <v>2529</v>
      </c>
      <c r="Q6715" s="166" t="s">
        <v>464</v>
      </c>
    </row>
    <row r="6716" spans="1:17" ht="20.100000000000001" customHeight="1" x14ac:dyDescent="0.2">
      <c r="A6716" s="152" t="s">
        <v>9514</v>
      </c>
      <c r="B6716" s="169" t="s">
        <v>9515</v>
      </c>
      <c r="C6716" s="151" t="s">
        <v>9590</v>
      </c>
      <c r="D6716" s="155" t="s">
        <v>9516</v>
      </c>
      <c r="E6716" s="372" t="s">
        <v>84</v>
      </c>
      <c r="F6716" s="166" t="s">
        <v>1066</v>
      </c>
      <c r="G6716" s="166">
        <v>23101500</v>
      </c>
      <c r="H6716" s="549" t="s">
        <v>9667</v>
      </c>
      <c r="I6716" s="331">
        <v>10</v>
      </c>
      <c r="J6716" s="160" t="s">
        <v>33</v>
      </c>
      <c r="K6716" s="148">
        <v>400000</v>
      </c>
      <c r="L6716" s="149">
        <v>1</v>
      </c>
      <c r="M6716" s="169" t="s">
        <v>805</v>
      </c>
      <c r="N6716" s="372"/>
      <c r="O6716" s="431" t="s">
        <v>67</v>
      </c>
      <c r="P6716" s="166" t="s">
        <v>2529</v>
      </c>
      <c r="Q6716" s="166" t="s">
        <v>464</v>
      </c>
    </row>
    <row r="6717" spans="1:17" ht="20.100000000000001" customHeight="1" x14ac:dyDescent="0.2">
      <c r="A6717" s="152" t="s">
        <v>9514</v>
      </c>
      <c r="B6717" s="169" t="s">
        <v>9515</v>
      </c>
      <c r="C6717" s="151" t="s">
        <v>9518</v>
      </c>
      <c r="D6717" s="155" t="s">
        <v>9516</v>
      </c>
      <c r="E6717" s="372" t="s">
        <v>261</v>
      </c>
      <c r="F6717" s="166" t="s">
        <v>262</v>
      </c>
      <c r="G6717" s="166">
        <v>47121700</v>
      </c>
      <c r="H6717" s="549" t="s">
        <v>9668</v>
      </c>
      <c r="I6717" s="331">
        <v>10</v>
      </c>
      <c r="J6717" s="160" t="s">
        <v>33</v>
      </c>
      <c r="K6717" s="148">
        <v>2450000</v>
      </c>
      <c r="L6717" s="149">
        <v>163</v>
      </c>
      <c r="M6717" s="169" t="s">
        <v>805</v>
      </c>
      <c r="N6717" s="372"/>
      <c r="O6717" s="431" t="s">
        <v>36</v>
      </c>
      <c r="P6717" s="166" t="s">
        <v>2527</v>
      </c>
      <c r="Q6717" s="166" t="s">
        <v>464</v>
      </c>
    </row>
    <row r="6718" spans="1:17" ht="20.100000000000001" customHeight="1" x14ac:dyDescent="0.2">
      <c r="A6718" s="152" t="s">
        <v>9514</v>
      </c>
      <c r="B6718" s="169" t="s">
        <v>9515</v>
      </c>
      <c r="C6718" s="151" t="s">
        <v>9518</v>
      </c>
      <c r="D6718" s="155" t="s">
        <v>9516</v>
      </c>
      <c r="E6718" s="372" t="s">
        <v>261</v>
      </c>
      <c r="F6718" s="166" t="s">
        <v>262</v>
      </c>
      <c r="G6718" s="166">
        <v>47131611</v>
      </c>
      <c r="H6718" s="549" t="s">
        <v>9669</v>
      </c>
      <c r="I6718" s="331">
        <v>10</v>
      </c>
      <c r="J6718" s="160" t="s">
        <v>33</v>
      </c>
      <c r="K6718" s="148">
        <v>560000</v>
      </c>
      <c r="L6718" s="149">
        <v>80</v>
      </c>
      <c r="M6718" s="169" t="s">
        <v>805</v>
      </c>
      <c r="N6718" s="372"/>
      <c r="O6718" s="431" t="s">
        <v>36</v>
      </c>
      <c r="P6718" s="166" t="s">
        <v>2527</v>
      </c>
      <c r="Q6718" s="166" t="s">
        <v>464</v>
      </c>
    </row>
    <row r="6719" spans="1:17" ht="20.100000000000001" customHeight="1" x14ac:dyDescent="0.2">
      <c r="A6719" s="152" t="s">
        <v>9514</v>
      </c>
      <c r="B6719" s="169" t="s">
        <v>9515</v>
      </c>
      <c r="C6719" s="151" t="s">
        <v>9518</v>
      </c>
      <c r="D6719" s="155" t="s">
        <v>9516</v>
      </c>
      <c r="E6719" s="372" t="s">
        <v>335</v>
      </c>
      <c r="F6719" s="166" t="s">
        <v>91</v>
      </c>
      <c r="G6719" s="166">
        <v>41111604</v>
      </c>
      <c r="H6719" s="549" t="s">
        <v>9670</v>
      </c>
      <c r="I6719" s="331">
        <v>10</v>
      </c>
      <c r="J6719" s="160" t="s">
        <v>33</v>
      </c>
      <c r="K6719" s="148">
        <v>80000</v>
      </c>
      <c r="L6719" s="149">
        <v>40</v>
      </c>
      <c r="M6719" s="169" t="s">
        <v>805</v>
      </c>
      <c r="N6719" s="372"/>
      <c r="O6719" s="431" t="s">
        <v>79</v>
      </c>
      <c r="P6719" s="166" t="s">
        <v>2633</v>
      </c>
      <c r="Q6719" s="166" t="s">
        <v>429</v>
      </c>
    </row>
    <row r="6720" spans="1:17" ht="20.100000000000001" customHeight="1" x14ac:dyDescent="0.2">
      <c r="A6720" s="152" t="s">
        <v>9514</v>
      </c>
      <c r="B6720" s="169" t="s">
        <v>9515</v>
      </c>
      <c r="C6720" s="151" t="s">
        <v>9518</v>
      </c>
      <c r="D6720" s="155" t="s">
        <v>9516</v>
      </c>
      <c r="E6720" s="372" t="s">
        <v>311</v>
      </c>
      <c r="F6720" s="166" t="s">
        <v>312</v>
      </c>
      <c r="G6720" s="166">
        <v>44121716</v>
      </c>
      <c r="H6720" s="549" t="s">
        <v>9671</v>
      </c>
      <c r="I6720" s="331">
        <v>10</v>
      </c>
      <c r="J6720" s="160" t="s">
        <v>33</v>
      </c>
      <c r="K6720" s="148">
        <v>500000</v>
      </c>
      <c r="L6720" s="149">
        <v>200</v>
      </c>
      <c r="M6720" s="169" t="s">
        <v>805</v>
      </c>
      <c r="N6720" s="372"/>
      <c r="O6720" s="431" t="s">
        <v>79</v>
      </c>
      <c r="P6720" s="166" t="s">
        <v>2633</v>
      </c>
      <c r="Q6720" s="166" t="s">
        <v>429</v>
      </c>
    </row>
    <row r="6721" spans="1:17" ht="20.100000000000001" customHeight="1" x14ac:dyDescent="0.2">
      <c r="A6721" s="152" t="s">
        <v>9514</v>
      </c>
      <c r="B6721" s="169" t="s">
        <v>9515</v>
      </c>
      <c r="C6721" s="151" t="s">
        <v>9518</v>
      </c>
      <c r="D6721" s="155" t="s">
        <v>9516</v>
      </c>
      <c r="E6721" s="372" t="s">
        <v>228</v>
      </c>
      <c r="F6721" s="166" t="s">
        <v>9537</v>
      </c>
      <c r="G6721" s="166">
        <v>14111500</v>
      </c>
      <c r="H6721" s="549" t="s">
        <v>9672</v>
      </c>
      <c r="I6721" s="331">
        <v>10</v>
      </c>
      <c r="J6721" s="160" t="s">
        <v>33</v>
      </c>
      <c r="K6721" s="148">
        <v>12025000</v>
      </c>
      <c r="L6721" s="149">
        <v>650</v>
      </c>
      <c r="M6721" s="169" t="s">
        <v>805</v>
      </c>
      <c r="N6721" s="372"/>
      <c r="O6721" s="431" t="s">
        <v>79</v>
      </c>
      <c r="P6721" s="166" t="s">
        <v>2633</v>
      </c>
      <c r="Q6721" s="166" t="s">
        <v>429</v>
      </c>
    </row>
    <row r="6722" spans="1:17" ht="20.100000000000001" customHeight="1" x14ac:dyDescent="0.2">
      <c r="A6722" s="152" t="s">
        <v>9514</v>
      </c>
      <c r="B6722" s="169" t="s">
        <v>9515</v>
      </c>
      <c r="C6722" s="151" t="s">
        <v>9518</v>
      </c>
      <c r="D6722" s="155" t="s">
        <v>9516</v>
      </c>
      <c r="E6722" s="372" t="s">
        <v>228</v>
      </c>
      <c r="F6722" s="166" t="s">
        <v>9537</v>
      </c>
      <c r="G6722" s="166">
        <v>14111500</v>
      </c>
      <c r="H6722" s="549" t="s">
        <v>9673</v>
      </c>
      <c r="I6722" s="331">
        <v>10</v>
      </c>
      <c r="J6722" s="160" t="s">
        <v>33</v>
      </c>
      <c r="K6722" s="148">
        <v>5808000</v>
      </c>
      <c r="L6722" s="149">
        <v>264</v>
      </c>
      <c r="M6722" s="169" t="s">
        <v>805</v>
      </c>
      <c r="N6722" s="372"/>
      <c r="O6722" s="431" t="s">
        <v>79</v>
      </c>
      <c r="P6722" s="166" t="s">
        <v>2633</v>
      </c>
      <c r="Q6722" s="166" t="s">
        <v>429</v>
      </c>
    </row>
    <row r="6723" spans="1:17" ht="20.100000000000001" customHeight="1" x14ac:dyDescent="0.2">
      <c r="A6723" s="152" t="s">
        <v>9514</v>
      </c>
      <c r="B6723" s="169" t="s">
        <v>9515</v>
      </c>
      <c r="C6723" s="151" t="s">
        <v>234</v>
      </c>
      <c r="D6723" s="155" t="s">
        <v>9516</v>
      </c>
      <c r="E6723" s="372" t="s">
        <v>6442</v>
      </c>
      <c r="F6723" s="166" t="s">
        <v>1273</v>
      </c>
      <c r="G6723" s="166">
        <v>77102001</v>
      </c>
      <c r="H6723" s="549" t="s">
        <v>9674</v>
      </c>
      <c r="I6723" s="331">
        <v>10</v>
      </c>
      <c r="J6723" s="160" t="s">
        <v>33</v>
      </c>
      <c r="K6723" s="148">
        <v>100000000</v>
      </c>
      <c r="L6723" s="149">
        <v>1</v>
      </c>
      <c r="M6723" s="169" t="s">
        <v>805</v>
      </c>
      <c r="N6723" s="372"/>
      <c r="O6723" s="431" t="s">
        <v>68</v>
      </c>
      <c r="P6723" s="166" t="s">
        <v>2529</v>
      </c>
      <c r="Q6723" s="166" t="s">
        <v>429</v>
      </c>
    </row>
    <row r="6724" spans="1:17" ht="20.100000000000001" customHeight="1" x14ac:dyDescent="0.2">
      <c r="A6724" s="152" t="s">
        <v>9514</v>
      </c>
      <c r="B6724" s="169" t="s">
        <v>9515</v>
      </c>
      <c r="C6724" s="151" t="s">
        <v>234</v>
      </c>
      <c r="D6724" s="155" t="s">
        <v>9516</v>
      </c>
      <c r="E6724" s="372" t="s">
        <v>367</v>
      </c>
      <c r="F6724" s="166" t="s">
        <v>368</v>
      </c>
      <c r="G6724" s="166">
        <v>84131600</v>
      </c>
      <c r="H6724" s="549" t="s">
        <v>9675</v>
      </c>
      <c r="I6724" s="331">
        <v>10</v>
      </c>
      <c r="J6724" s="160" t="s">
        <v>33</v>
      </c>
      <c r="K6724" s="148">
        <v>226406200</v>
      </c>
      <c r="L6724" s="149">
        <v>1</v>
      </c>
      <c r="M6724" s="169" t="s">
        <v>765</v>
      </c>
      <c r="N6724" s="372"/>
      <c r="O6724" s="431" t="s">
        <v>36</v>
      </c>
      <c r="P6724" s="166" t="s">
        <v>2651</v>
      </c>
      <c r="Q6724" s="166" t="s">
        <v>429</v>
      </c>
    </row>
    <row r="6725" spans="1:17" ht="20.100000000000001" customHeight="1" x14ac:dyDescent="0.2">
      <c r="A6725" s="152" t="s">
        <v>9514</v>
      </c>
      <c r="B6725" s="169" t="s">
        <v>9515</v>
      </c>
      <c r="C6725" s="151" t="s">
        <v>234</v>
      </c>
      <c r="D6725" s="155" t="s">
        <v>9516</v>
      </c>
      <c r="E6725" s="372" t="s">
        <v>367</v>
      </c>
      <c r="F6725" s="166" t="s">
        <v>368</v>
      </c>
      <c r="G6725" s="166">
        <v>84131600</v>
      </c>
      <c r="H6725" s="549" t="s">
        <v>9676</v>
      </c>
      <c r="I6725" s="331">
        <v>10</v>
      </c>
      <c r="J6725" s="160" t="s">
        <v>230</v>
      </c>
      <c r="K6725" s="148">
        <v>138593800</v>
      </c>
      <c r="L6725" s="149">
        <v>1</v>
      </c>
      <c r="M6725" s="169" t="s">
        <v>765</v>
      </c>
      <c r="N6725" s="372"/>
      <c r="O6725" s="431" t="s">
        <v>127</v>
      </c>
      <c r="P6725" s="166" t="s">
        <v>2635</v>
      </c>
      <c r="Q6725" s="166" t="s">
        <v>429</v>
      </c>
    </row>
    <row r="6726" spans="1:17" ht="20.100000000000001" customHeight="1" x14ac:dyDescent="0.2">
      <c r="A6726" s="152" t="s">
        <v>9514</v>
      </c>
      <c r="B6726" s="169" t="s">
        <v>9515</v>
      </c>
      <c r="C6726" s="151" t="s">
        <v>9603</v>
      </c>
      <c r="D6726" s="155" t="s">
        <v>9516</v>
      </c>
      <c r="E6726" s="372" t="s">
        <v>362</v>
      </c>
      <c r="F6726" s="166" t="s">
        <v>2984</v>
      </c>
      <c r="G6726" s="166">
        <v>83101500</v>
      </c>
      <c r="H6726" s="549" t="s">
        <v>9677</v>
      </c>
      <c r="I6726" s="331">
        <v>10</v>
      </c>
      <c r="J6726" s="160" t="s">
        <v>33</v>
      </c>
      <c r="K6726" s="148">
        <v>84000000</v>
      </c>
      <c r="L6726" s="149">
        <v>1</v>
      </c>
      <c r="M6726" s="169" t="s">
        <v>765</v>
      </c>
      <c r="N6726" s="372"/>
      <c r="O6726" s="431" t="s">
        <v>127</v>
      </c>
      <c r="P6726" s="674" t="s">
        <v>366</v>
      </c>
      <c r="Q6726" s="166" t="s">
        <v>9605</v>
      </c>
    </row>
    <row r="6727" spans="1:17" ht="20.100000000000001" customHeight="1" x14ac:dyDescent="0.2">
      <c r="A6727" s="152" t="s">
        <v>9514</v>
      </c>
      <c r="B6727" s="169" t="s">
        <v>9515</v>
      </c>
      <c r="C6727" s="151" t="s">
        <v>9603</v>
      </c>
      <c r="D6727" s="155" t="s">
        <v>9516</v>
      </c>
      <c r="E6727" s="372" t="s">
        <v>396</v>
      </c>
      <c r="F6727" s="166" t="s">
        <v>397</v>
      </c>
      <c r="G6727" s="166">
        <v>83101500</v>
      </c>
      <c r="H6727" s="549" t="s">
        <v>9678</v>
      </c>
      <c r="I6727" s="331">
        <v>10</v>
      </c>
      <c r="J6727" s="160" t="s">
        <v>33</v>
      </c>
      <c r="K6727" s="148">
        <v>42000000</v>
      </c>
      <c r="L6727" s="149">
        <v>1</v>
      </c>
      <c r="M6727" s="169" t="s">
        <v>765</v>
      </c>
      <c r="N6727" s="372"/>
      <c r="O6727" s="431" t="s">
        <v>127</v>
      </c>
      <c r="P6727" s="674" t="s">
        <v>366</v>
      </c>
      <c r="Q6727" s="166" t="s">
        <v>9605</v>
      </c>
    </row>
    <row r="6728" spans="1:17" ht="20.100000000000001" customHeight="1" x14ac:dyDescent="0.2">
      <c r="A6728" s="152" t="s">
        <v>9514</v>
      </c>
      <c r="B6728" s="169" t="s">
        <v>9515</v>
      </c>
      <c r="C6728" s="151" t="s">
        <v>9590</v>
      </c>
      <c r="D6728" s="155" t="s">
        <v>9516</v>
      </c>
      <c r="E6728" s="372" t="s">
        <v>370</v>
      </c>
      <c r="F6728" s="166" t="s">
        <v>371</v>
      </c>
      <c r="G6728" s="166">
        <v>76111500</v>
      </c>
      <c r="H6728" s="549" t="s">
        <v>9679</v>
      </c>
      <c r="I6728" s="331">
        <v>10</v>
      </c>
      <c r="J6728" s="160" t="s">
        <v>230</v>
      </c>
      <c r="K6728" s="148">
        <v>26397363.530000001</v>
      </c>
      <c r="L6728" s="149">
        <v>1</v>
      </c>
      <c r="M6728" s="169" t="s">
        <v>765</v>
      </c>
      <c r="N6728" s="372"/>
      <c r="O6728" s="431" t="s">
        <v>127</v>
      </c>
      <c r="P6728" s="166" t="s">
        <v>2635</v>
      </c>
      <c r="Q6728" s="166" t="s">
        <v>429</v>
      </c>
    </row>
    <row r="6729" spans="1:17" ht="20.100000000000001" customHeight="1" x14ac:dyDescent="0.2">
      <c r="A6729" s="152" t="s">
        <v>9514</v>
      </c>
      <c r="B6729" s="169" t="s">
        <v>9515</v>
      </c>
      <c r="C6729" s="151" t="s">
        <v>9590</v>
      </c>
      <c r="D6729" s="155" t="s">
        <v>9516</v>
      </c>
      <c r="E6729" s="372" t="s">
        <v>370</v>
      </c>
      <c r="F6729" s="166" t="s">
        <v>371</v>
      </c>
      <c r="G6729" s="166">
        <v>76111500</v>
      </c>
      <c r="H6729" s="549" t="s">
        <v>9680</v>
      </c>
      <c r="I6729" s="331">
        <v>10</v>
      </c>
      <c r="J6729" s="160" t="s">
        <v>33</v>
      </c>
      <c r="K6729" s="148">
        <v>2507749.54</v>
      </c>
      <c r="L6729" s="149">
        <v>1</v>
      </c>
      <c r="M6729" s="169" t="s">
        <v>765</v>
      </c>
      <c r="N6729" s="372"/>
      <c r="O6729" s="431" t="s">
        <v>68</v>
      </c>
      <c r="P6729" s="166" t="s">
        <v>2518</v>
      </c>
      <c r="Q6729" s="166" t="s">
        <v>9681</v>
      </c>
    </row>
    <row r="6730" spans="1:17" ht="20.100000000000001" customHeight="1" x14ac:dyDescent="0.2">
      <c r="A6730" s="152" t="s">
        <v>9514</v>
      </c>
      <c r="B6730" s="169" t="s">
        <v>9515</v>
      </c>
      <c r="C6730" s="151" t="s">
        <v>9590</v>
      </c>
      <c r="D6730" s="155" t="s">
        <v>9516</v>
      </c>
      <c r="E6730" s="372" t="s">
        <v>370</v>
      </c>
      <c r="F6730" s="166" t="s">
        <v>371</v>
      </c>
      <c r="G6730" s="166">
        <v>76111500</v>
      </c>
      <c r="H6730" s="549" t="s">
        <v>9682</v>
      </c>
      <c r="I6730" s="331">
        <v>10</v>
      </c>
      <c r="J6730" s="160" t="s">
        <v>33</v>
      </c>
      <c r="K6730" s="148">
        <v>90369886.929999992</v>
      </c>
      <c r="L6730" s="149">
        <v>1</v>
      </c>
      <c r="M6730" s="169" t="s">
        <v>765</v>
      </c>
      <c r="N6730" s="372"/>
      <c r="O6730" s="431" t="s">
        <v>35</v>
      </c>
      <c r="P6730" s="166" t="s">
        <v>2527</v>
      </c>
      <c r="Q6730" s="166" t="s">
        <v>429</v>
      </c>
    </row>
    <row r="6731" spans="1:17" ht="20.100000000000001" customHeight="1" x14ac:dyDescent="0.2">
      <c r="A6731" s="152" t="s">
        <v>9514</v>
      </c>
      <c r="B6731" s="169" t="s">
        <v>9515</v>
      </c>
      <c r="C6731" s="151" t="s">
        <v>9603</v>
      </c>
      <c r="D6731" s="155" t="s">
        <v>9516</v>
      </c>
      <c r="E6731" s="372" t="s">
        <v>362</v>
      </c>
      <c r="F6731" s="166" t="s">
        <v>2984</v>
      </c>
      <c r="G6731" s="166">
        <v>83101800</v>
      </c>
      <c r="H6731" s="549" t="s">
        <v>9683</v>
      </c>
      <c r="I6731" s="331">
        <v>10</v>
      </c>
      <c r="J6731" s="160" t="s">
        <v>33</v>
      </c>
      <c r="K6731" s="148">
        <v>563930000</v>
      </c>
      <c r="L6731" s="149">
        <v>1</v>
      </c>
      <c r="M6731" s="169" t="s">
        <v>765</v>
      </c>
      <c r="N6731" s="372"/>
      <c r="O6731" s="431" t="s">
        <v>127</v>
      </c>
      <c r="P6731" s="674" t="s">
        <v>366</v>
      </c>
      <c r="Q6731" s="166" t="s">
        <v>9605</v>
      </c>
    </row>
    <row r="6732" spans="1:17" ht="20.100000000000001" customHeight="1" x14ac:dyDescent="0.2">
      <c r="A6732" s="152" t="s">
        <v>9514</v>
      </c>
      <c r="B6732" s="169" t="s">
        <v>9515</v>
      </c>
      <c r="C6732" s="151" t="s">
        <v>9590</v>
      </c>
      <c r="D6732" s="155" t="s">
        <v>9516</v>
      </c>
      <c r="E6732" s="372" t="s">
        <v>370</v>
      </c>
      <c r="F6732" s="166" t="s">
        <v>371</v>
      </c>
      <c r="G6732" s="166">
        <v>72102100</v>
      </c>
      <c r="H6732" s="549" t="s">
        <v>9684</v>
      </c>
      <c r="I6732" s="331">
        <v>10</v>
      </c>
      <c r="J6732" s="160" t="s">
        <v>33</v>
      </c>
      <c r="K6732" s="148">
        <v>30000000</v>
      </c>
      <c r="L6732" s="149">
        <v>1</v>
      </c>
      <c r="M6732" s="169" t="s">
        <v>765</v>
      </c>
      <c r="N6732" s="372"/>
      <c r="O6732" s="431" t="s">
        <v>35</v>
      </c>
      <c r="P6732" s="166" t="s">
        <v>2521</v>
      </c>
      <c r="Q6732" s="166" t="s">
        <v>464</v>
      </c>
    </row>
    <row r="6733" spans="1:17" ht="20.100000000000001" customHeight="1" x14ac:dyDescent="0.2">
      <c r="A6733" s="152" t="s">
        <v>9514</v>
      </c>
      <c r="B6733" s="169" t="s">
        <v>9515</v>
      </c>
      <c r="C6733" s="151" t="s">
        <v>9603</v>
      </c>
      <c r="D6733" s="155" t="s">
        <v>9516</v>
      </c>
      <c r="E6733" s="372" t="s">
        <v>362</v>
      </c>
      <c r="F6733" s="166" t="s">
        <v>2984</v>
      </c>
      <c r="G6733" s="166">
        <v>83101601</v>
      </c>
      <c r="H6733" s="549" t="s">
        <v>9685</v>
      </c>
      <c r="I6733" s="331">
        <v>10</v>
      </c>
      <c r="J6733" s="160" t="s">
        <v>33</v>
      </c>
      <c r="K6733" s="148">
        <v>1080000</v>
      </c>
      <c r="L6733" s="149">
        <v>1</v>
      </c>
      <c r="M6733" s="169" t="s">
        <v>765</v>
      </c>
      <c r="N6733" s="372"/>
      <c r="O6733" s="431" t="s">
        <v>127</v>
      </c>
      <c r="P6733" s="674" t="s">
        <v>366</v>
      </c>
      <c r="Q6733" s="166" t="s">
        <v>9605</v>
      </c>
    </row>
    <row r="6734" spans="1:17" ht="20.100000000000001" customHeight="1" x14ac:dyDescent="0.2">
      <c r="A6734" s="152" t="s">
        <v>9514</v>
      </c>
      <c r="B6734" s="169" t="s">
        <v>9515</v>
      </c>
      <c r="C6734" s="151" t="s">
        <v>1007</v>
      </c>
      <c r="D6734" s="155" t="s">
        <v>9516</v>
      </c>
      <c r="E6734" s="372" t="s">
        <v>6506</v>
      </c>
      <c r="F6734" s="166" t="s">
        <v>9686</v>
      </c>
      <c r="G6734" s="166">
        <v>82101500</v>
      </c>
      <c r="H6734" s="549" t="s">
        <v>9687</v>
      </c>
      <c r="I6734" s="331">
        <v>10</v>
      </c>
      <c r="J6734" s="160" t="s">
        <v>33</v>
      </c>
      <c r="K6734" s="148">
        <v>10000000</v>
      </c>
      <c r="L6734" s="149">
        <v>1</v>
      </c>
      <c r="M6734" s="169" t="s">
        <v>765</v>
      </c>
      <c r="N6734" s="372"/>
      <c r="O6734" s="431" t="s">
        <v>67</v>
      </c>
      <c r="P6734" s="166" t="s">
        <v>2529</v>
      </c>
      <c r="Q6734" s="166" t="s">
        <v>464</v>
      </c>
    </row>
    <row r="6735" spans="1:17" ht="20.100000000000001" customHeight="1" x14ac:dyDescent="0.2">
      <c r="A6735" s="152" t="s">
        <v>9514</v>
      </c>
      <c r="B6735" s="169" t="s">
        <v>9515</v>
      </c>
      <c r="C6735" s="151" t="s">
        <v>190</v>
      </c>
      <c r="D6735" s="155" t="s">
        <v>9516</v>
      </c>
      <c r="E6735" s="372" t="s">
        <v>359</v>
      </c>
      <c r="F6735" s="166" t="s">
        <v>360</v>
      </c>
      <c r="G6735" s="166">
        <v>78102200</v>
      </c>
      <c r="H6735" s="549" t="s">
        <v>9688</v>
      </c>
      <c r="I6735" s="331">
        <v>10</v>
      </c>
      <c r="J6735" s="160" t="s">
        <v>33</v>
      </c>
      <c r="K6735" s="148">
        <v>4500000</v>
      </c>
      <c r="L6735" s="149">
        <v>1</v>
      </c>
      <c r="M6735" s="169" t="s">
        <v>765</v>
      </c>
      <c r="N6735" s="372"/>
      <c r="O6735" s="431" t="s">
        <v>79</v>
      </c>
      <c r="P6735" s="166" t="s">
        <v>2651</v>
      </c>
      <c r="Q6735" s="166" t="s">
        <v>9605</v>
      </c>
    </row>
    <row r="6736" spans="1:17" ht="20.100000000000001" customHeight="1" x14ac:dyDescent="0.2">
      <c r="A6736" s="152" t="s">
        <v>9514</v>
      </c>
      <c r="B6736" s="169" t="s">
        <v>9515</v>
      </c>
      <c r="C6736" s="151" t="s">
        <v>190</v>
      </c>
      <c r="D6736" s="155" t="s">
        <v>9516</v>
      </c>
      <c r="E6736" s="372" t="s">
        <v>359</v>
      </c>
      <c r="F6736" s="166" t="s">
        <v>360</v>
      </c>
      <c r="G6736" s="166">
        <v>78102200</v>
      </c>
      <c r="H6736" s="549" t="s">
        <v>9689</v>
      </c>
      <c r="I6736" s="331">
        <v>10</v>
      </c>
      <c r="J6736" s="160" t="s">
        <v>230</v>
      </c>
      <c r="K6736" s="148">
        <v>4500000</v>
      </c>
      <c r="L6736" s="149">
        <v>1</v>
      </c>
      <c r="M6736" s="169" t="s">
        <v>765</v>
      </c>
      <c r="N6736" s="372"/>
      <c r="O6736" s="431" t="s">
        <v>127</v>
      </c>
      <c r="P6736" s="166" t="s">
        <v>2635</v>
      </c>
      <c r="Q6736" s="166" t="s">
        <v>9605</v>
      </c>
    </row>
    <row r="6737" spans="1:17" ht="20.100000000000001" customHeight="1" x14ac:dyDescent="0.2">
      <c r="A6737" s="152" t="s">
        <v>9514</v>
      </c>
      <c r="B6737" s="169" t="s">
        <v>9515</v>
      </c>
      <c r="C6737" s="151" t="s">
        <v>9555</v>
      </c>
      <c r="D6737" s="155" t="s">
        <v>9516</v>
      </c>
      <c r="E6737" s="372" t="s">
        <v>373</v>
      </c>
      <c r="F6737" s="166" t="s">
        <v>9623</v>
      </c>
      <c r="G6737" s="166">
        <v>72101516</v>
      </c>
      <c r="H6737" s="549" t="s">
        <v>9690</v>
      </c>
      <c r="I6737" s="331">
        <v>10</v>
      </c>
      <c r="J6737" s="160" t="s">
        <v>33</v>
      </c>
      <c r="K6737" s="148">
        <v>6000000</v>
      </c>
      <c r="L6737" s="149">
        <v>1</v>
      </c>
      <c r="M6737" s="169" t="s">
        <v>765</v>
      </c>
      <c r="N6737" s="372"/>
      <c r="O6737" s="431" t="s">
        <v>35</v>
      </c>
      <c r="P6737" s="166" t="s">
        <v>2521</v>
      </c>
      <c r="Q6737" s="166" t="s">
        <v>464</v>
      </c>
    </row>
    <row r="6738" spans="1:17" ht="20.100000000000001" customHeight="1" x14ac:dyDescent="0.2">
      <c r="A6738" s="152" t="s">
        <v>9514</v>
      </c>
      <c r="B6738" s="169" t="s">
        <v>9515</v>
      </c>
      <c r="C6738" s="151" t="s">
        <v>3551</v>
      </c>
      <c r="D6738" s="155" t="s">
        <v>9516</v>
      </c>
      <c r="E6738" s="372" t="s">
        <v>6418</v>
      </c>
      <c r="F6738" s="166" t="s">
        <v>639</v>
      </c>
      <c r="G6738" s="166">
        <v>90101800</v>
      </c>
      <c r="H6738" s="549" t="s">
        <v>9691</v>
      </c>
      <c r="I6738" s="331">
        <v>10</v>
      </c>
      <c r="J6738" s="160" t="s">
        <v>33</v>
      </c>
      <c r="K6738" s="148">
        <v>134910000</v>
      </c>
      <c r="L6738" s="149">
        <v>1</v>
      </c>
      <c r="M6738" s="169" t="s">
        <v>805</v>
      </c>
      <c r="N6738" s="372"/>
      <c r="O6738" s="431" t="s">
        <v>68</v>
      </c>
      <c r="P6738" s="166" t="s">
        <v>2529</v>
      </c>
      <c r="Q6738" s="166" t="s">
        <v>429</v>
      </c>
    </row>
    <row r="6739" spans="1:17" ht="20.100000000000001" customHeight="1" x14ac:dyDescent="0.2">
      <c r="A6739" s="152" t="s">
        <v>9514</v>
      </c>
      <c r="B6739" s="169" t="s">
        <v>9515</v>
      </c>
      <c r="C6739" s="151" t="s">
        <v>767</v>
      </c>
      <c r="D6739" s="155" t="s">
        <v>9516</v>
      </c>
      <c r="E6739" s="372" t="s">
        <v>6442</v>
      </c>
      <c r="F6739" s="166" t="s">
        <v>1273</v>
      </c>
      <c r="G6739" s="166">
        <v>70122000</v>
      </c>
      <c r="H6739" s="549" t="s">
        <v>9692</v>
      </c>
      <c r="I6739" s="331">
        <v>10</v>
      </c>
      <c r="J6739" s="160" t="s">
        <v>33</v>
      </c>
      <c r="K6739" s="148">
        <v>11000000</v>
      </c>
      <c r="L6739" s="149">
        <v>1</v>
      </c>
      <c r="M6739" s="169" t="s">
        <v>765</v>
      </c>
      <c r="N6739" s="372"/>
      <c r="O6739" s="431" t="s">
        <v>67</v>
      </c>
      <c r="P6739" s="166" t="s">
        <v>2529</v>
      </c>
      <c r="Q6739" s="166" t="s">
        <v>464</v>
      </c>
    </row>
    <row r="6740" spans="1:17" ht="20.100000000000001" customHeight="1" x14ac:dyDescent="0.2">
      <c r="A6740" s="152" t="s">
        <v>9514</v>
      </c>
      <c r="B6740" s="169" t="s">
        <v>9515</v>
      </c>
      <c r="C6740" s="151" t="s">
        <v>9523</v>
      </c>
      <c r="D6740" s="155" t="s">
        <v>9516</v>
      </c>
      <c r="E6740" s="372" t="s">
        <v>228</v>
      </c>
      <c r="F6740" s="166" t="s">
        <v>9537</v>
      </c>
      <c r="G6740" s="166">
        <v>14111700</v>
      </c>
      <c r="H6740" s="549" t="s">
        <v>9693</v>
      </c>
      <c r="I6740" s="331">
        <v>10</v>
      </c>
      <c r="J6740" s="160" t="s">
        <v>33</v>
      </c>
      <c r="K6740" s="148">
        <v>659074</v>
      </c>
      <c r="L6740" s="149">
        <v>131</v>
      </c>
      <c r="M6740" s="169" t="s">
        <v>2068</v>
      </c>
      <c r="N6740" s="372"/>
      <c r="O6740" s="431" t="s">
        <v>35</v>
      </c>
      <c r="P6740" s="166" t="s">
        <v>2521</v>
      </c>
      <c r="Q6740" s="166" t="s">
        <v>464</v>
      </c>
    </row>
    <row r="6741" spans="1:17" ht="20.100000000000001" customHeight="1" x14ac:dyDescent="0.2">
      <c r="A6741" s="152" t="s">
        <v>9514</v>
      </c>
      <c r="B6741" s="169" t="s">
        <v>9515</v>
      </c>
      <c r="C6741" s="151" t="s">
        <v>9518</v>
      </c>
      <c r="D6741" s="155" t="s">
        <v>9516</v>
      </c>
      <c r="E6741" s="372" t="s">
        <v>228</v>
      </c>
      <c r="F6741" s="166" t="s">
        <v>9537</v>
      </c>
      <c r="G6741" s="166">
        <v>44121500</v>
      </c>
      <c r="H6741" s="549" t="s">
        <v>9694</v>
      </c>
      <c r="I6741" s="331">
        <v>10</v>
      </c>
      <c r="J6741" s="160" t="s">
        <v>33</v>
      </c>
      <c r="K6741" s="148">
        <v>420000</v>
      </c>
      <c r="L6741" s="149">
        <v>2100</v>
      </c>
      <c r="M6741" s="169" t="s">
        <v>805</v>
      </c>
      <c r="N6741" s="372"/>
      <c r="O6741" s="431" t="s">
        <v>79</v>
      </c>
      <c r="P6741" s="166" t="s">
        <v>2633</v>
      </c>
      <c r="Q6741" s="166" t="s">
        <v>429</v>
      </c>
    </row>
    <row r="6742" spans="1:17" ht="20.100000000000001" customHeight="1" x14ac:dyDescent="0.2">
      <c r="A6742" s="152" t="s">
        <v>9514</v>
      </c>
      <c r="B6742" s="169" t="s">
        <v>9515</v>
      </c>
      <c r="C6742" s="151" t="s">
        <v>9518</v>
      </c>
      <c r="D6742" s="155" t="s">
        <v>9516</v>
      </c>
      <c r="E6742" s="372" t="s">
        <v>228</v>
      </c>
      <c r="F6742" s="166" t="s">
        <v>9537</v>
      </c>
      <c r="G6742" s="166">
        <v>44121500</v>
      </c>
      <c r="H6742" s="549" t="s">
        <v>9695</v>
      </c>
      <c r="I6742" s="331">
        <v>10</v>
      </c>
      <c r="J6742" s="160" t="s">
        <v>33</v>
      </c>
      <c r="K6742" s="148">
        <v>420000</v>
      </c>
      <c r="L6742" s="149">
        <v>2100</v>
      </c>
      <c r="M6742" s="169" t="s">
        <v>805</v>
      </c>
      <c r="N6742" s="372"/>
      <c r="O6742" s="431" t="s">
        <v>79</v>
      </c>
      <c r="P6742" s="166" t="s">
        <v>2633</v>
      </c>
      <c r="Q6742" s="166" t="s">
        <v>429</v>
      </c>
    </row>
    <row r="6743" spans="1:17" ht="20.100000000000001" customHeight="1" x14ac:dyDescent="0.2">
      <c r="A6743" s="152" t="s">
        <v>9514</v>
      </c>
      <c r="B6743" s="169" t="s">
        <v>9515</v>
      </c>
      <c r="C6743" s="151" t="s">
        <v>1081</v>
      </c>
      <c r="D6743" s="155" t="s">
        <v>9516</v>
      </c>
      <c r="E6743" s="372" t="s">
        <v>232</v>
      </c>
      <c r="F6743" s="166" t="s">
        <v>9520</v>
      </c>
      <c r="G6743" s="166">
        <v>15121500</v>
      </c>
      <c r="H6743" s="549" t="s">
        <v>9696</v>
      </c>
      <c r="I6743" s="331">
        <v>16</v>
      </c>
      <c r="J6743" s="160" t="s">
        <v>33</v>
      </c>
      <c r="K6743" s="148">
        <v>515000</v>
      </c>
      <c r="L6743" s="149">
        <v>2</v>
      </c>
      <c r="M6743" s="169" t="s">
        <v>3579</v>
      </c>
      <c r="N6743" s="372"/>
      <c r="O6743" s="431" t="s">
        <v>67</v>
      </c>
      <c r="P6743" s="166" t="s">
        <v>2529</v>
      </c>
      <c r="Q6743" s="166" t="s">
        <v>464</v>
      </c>
    </row>
    <row r="6744" spans="1:17" ht="20.100000000000001" customHeight="1" x14ac:dyDescent="0.2">
      <c r="A6744" s="152" t="s">
        <v>9514</v>
      </c>
      <c r="B6744" s="169" t="s">
        <v>9515</v>
      </c>
      <c r="C6744" s="151" t="s">
        <v>9518</v>
      </c>
      <c r="D6744" s="155" t="s">
        <v>9516</v>
      </c>
      <c r="E6744" s="372" t="s">
        <v>228</v>
      </c>
      <c r="F6744" s="166" t="s">
        <v>9537</v>
      </c>
      <c r="G6744" s="166">
        <v>14111500</v>
      </c>
      <c r="H6744" s="549" t="s">
        <v>9697</v>
      </c>
      <c r="I6744" s="331">
        <v>10</v>
      </c>
      <c r="J6744" s="160" t="s">
        <v>230</v>
      </c>
      <c r="K6744" s="148">
        <v>8140089</v>
      </c>
      <c r="L6744" s="149">
        <v>1</v>
      </c>
      <c r="M6744" s="169" t="s">
        <v>805</v>
      </c>
      <c r="N6744" s="372"/>
      <c r="O6744" s="431" t="s">
        <v>127</v>
      </c>
      <c r="P6744" s="166" t="s">
        <v>2635</v>
      </c>
      <c r="Q6744" s="166" t="s">
        <v>464</v>
      </c>
    </row>
    <row r="6745" spans="1:17" ht="20.100000000000001" customHeight="1" x14ac:dyDescent="0.2">
      <c r="A6745" s="152" t="s">
        <v>9514</v>
      </c>
      <c r="B6745" s="169" t="s">
        <v>9515</v>
      </c>
      <c r="C6745" s="151" t="s">
        <v>5636</v>
      </c>
      <c r="D6745" s="155" t="s">
        <v>9516</v>
      </c>
      <c r="E6745" s="372" t="s">
        <v>239</v>
      </c>
      <c r="F6745" s="166" t="s">
        <v>9529</v>
      </c>
      <c r="G6745" s="166">
        <v>60121001</v>
      </c>
      <c r="H6745" s="549" t="s">
        <v>9698</v>
      </c>
      <c r="I6745" s="331">
        <v>10</v>
      </c>
      <c r="J6745" s="160" t="s">
        <v>33</v>
      </c>
      <c r="K6745" s="148">
        <v>10000000</v>
      </c>
      <c r="L6745" s="149">
        <v>1</v>
      </c>
      <c r="M6745" s="169" t="s">
        <v>805</v>
      </c>
      <c r="N6745" s="372"/>
      <c r="O6745" s="431" t="s">
        <v>67</v>
      </c>
      <c r="P6745" s="166" t="s">
        <v>2529</v>
      </c>
      <c r="Q6745" s="166" t="s">
        <v>464</v>
      </c>
    </row>
    <row r="6746" spans="1:17" ht="20.100000000000001" customHeight="1" x14ac:dyDescent="0.2">
      <c r="A6746" s="152" t="s">
        <v>9514</v>
      </c>
      <c r="B6746" s="169" t="s">
        <v>9515</v>
      </c>
      <c r="C6746" s="151" t="s">
        <v>5636</v>
      </c>
      <c r="D6746" s="155" t="s">
        <v>9516</v>
      </c>
      <c r="E6746" s="372" t="s">
        <v>6475</v>
      </c>
      <c r="F6746" s="166" t="s">
        <v>1164</v>
      </c>
      <c r="G6746" s="166">
        <v>30151500</v>
      </c>
      <c r="H6746" s="549" t="s">
        <v>9699</v>
      </c>
      <c r="I6746" s="331">
        <v>10</v>
      </c>
      <c r="J6746" s="160" t="s">
        <v>33</v>
      </c>
      <c r="K6746" s="148">
        <v>8000000</v>
      </c>
      <c r="L6746" s="149">
        <v>1</v>
      </c>
      <c r="M6746" s="169" t="s">
        <v>805</v>
      </c>
      <c r="N6746" s="372"/>
      <c r="O6746" s="431" t="s">
        <v>67</v>
      </c>
      <c r="P6746" s="166" t="s">
        <v>2529</v>
      </c>
      <c r="Q6746" s="166" t="s">
        <v>464</v>
      </c>
    </row>
    <row r="6747" spans="1:17" ht="20.100000000000001" customHeight="1" x14ac:dyDescent="0.2">
      <c r="A6747" s="152" t="s">
        <v>9514</v>
      </c>
      <c r="B6747" s="169" t="s">
        <v>9515</v>
      </c>
      <c r="C6747" s="151" t="s">
        <v>9518</v>
      </c>
      <c r="D6747" s="155" t="s">
        <v>9516</v>
      </c>
      <c r="E6747" s="372" t="s">
        <v>9637</v>
      </c>
      <c r="F6747" s="166" t="s">
        <v>499</v>
      </c>
      <c r="G6747" s="166">
        <v>44111914</v>
      </c>
      <c r="H6747" s="549" t="s">
        <v>9700</v>
      </c>
      <c r="I6747" s="331">
        <v>10</v>
      </c>
      <c r="J6747" s="160" t="s">
        <v>33</v>
      </c>
      <c r="K6747" s="148">
        <v>150000</v>
      </c>
      <c r="L6747" s="149">
        <v>20</v>
      </c>
      <c r="M6747" s="169" t="s">
        <v>805</v>
      </c>
      <c r="N6747" s="372"/>
      <c r="O6747" s="431" t="s">
        <v>79</v>
      </c>
      <c r="P6747" s="166" t="s">
        <v>2633</v>
      </c>
      <c r="Q6747" s="166" t="s">
        <v>429</v>
      </c>
    </row>
    <row r="6748" spans="1:17" ht="20.100000000000001" customHeight="1" x14ac:dyDescent="0.2">
      <c r="A6748" s="152" t="s">
        <v>9514</v>
      </c>
      <c r="B6748" s="169" t="s">
        <v>9515</v>
      </c>
      <c r="C6748" s="151" t="s">
        <v>9518</v>
      </c>
      <c r="D6748" s="155" t="s">
        <v>9516</v>
      </c>
      <c r="E6748" s="372" t="s">
        <v>9637</v>
      </c>
      <c r="F6748" s="166" t="s">
        <v>499</v>
      </c>
      <c r="G6748" s="166">
        <v>44111905</v>
      </c>
      <c r="H6748" s="549" t="s">
        <v>9701</v>
      </c>
      <c r="I6748" s="331">
        <v>10</v>
      </c>
      <c r="J6748" s="160" t="s">
        <v>33</v>
      </c>
      <c r="K6748" s="148">
        <v>1650000</v>
      </c>
      <c r="L6748" s="149">
        <v>15</v>
      </c>
      <c r="M6748" s="169" t="s">
        <v>805</v>
      </c>
      <c r="N6748" s="372"/>
      <c r="O6748" s="431" t="s">
        <v>79</v>
      </c>
      <c r="P6748" s="166" t="s">
        <v>2633</v>
      </c>
      <c r="Q6748" s="166" t="s">
        <v>429</v>
      </c>
    </row>
    <row r="6749" spans="1:17" ht="20.100000000000001" customHeight="1" x14ac:dyDescent="0.2">
      <c r="A6749" s="152" t="s">
        <v>9514</v>
      </c>
      <c r="B6749" s="169" t="s">
        <v>9515</v>
      </c>
      <c r="C6749" s="151" t="s">
        <v>9518</v>
      </c>
      <c r="D6749" s="155" t="s">
        <v>9516</v>
      </c>
      <c r="E6749" s="372" t="s">
        <v>315</v>
      </c>
      <c r="F6749" s="166" t="s">
        <v>316</v>
      </c>
      <c r="G6749" s="166">
        <v>44121619</v>
      </c>
      <c r="H6749" s="549" t="s">
        <v>9702</v>
      </c>
      <c r="I6749" s="331">
        <v>10</v>
      </c>
      <c r="J6749" s="160" t="s">
        <v>33</v>
      </c>
      <c r="K6749" s="148">
        <v>271500</v>
      </c>
      <c r="L6749" s="149">
        <v>181</v>
      </c>
      <c r="M6749" s="169" t="s">
        <v>805</v>
      </c>
      <c r="N6749" s="372"/>
      <c r="O6749" s="431" t="s">
        <v>79</v>
      </c>
      <c r="P6749" s="166" t="s">
        <v>2633</v>
      </c>
      <c r="Q6749" s="166" t="s">
        <v>429</v>
      </c>
    </row>
    <row r="6750" spans="1:17" ht="20.100000000000001" customHeight="1" x14ac:dyDescent="0.2">
      <c r="A6750" s="152" t="s">
        <v>9514</v>
      </c>
      <c r="B6750" s="169" t="s">
        <v>9515</v>
      </c>
      <c r="C6750" s="151" t="s">
        <v>9590</v>
      </c>
      <c r="D6750" s="155" t="s">
        <v>9516</v>
      </c>
      <c r="E6750" s="372" t="s">
        <v>84</v>
      </c>
      <c r="F6750" s="166" t="s">
        <v>1066</v>
      </c>
      <c r="G6750" s="166">
        <v>23101500</v>
      </c>
      <c r="H6750" s="549" t="s">
        <v>9703</v>
      </c>
      <c r="I6750" s="331">
        <v>10</v>
      </c>
      <c r="J6750" s="160" t="s">
        <v>33</v>
      </c>
      <c r="K6750" s="148">
        <v>600000</v>
      </c>
      <c r="L6750" s="149">
        <v>1</v>
      </c>
      <c r="M6750" s="169" t="s">
        <v>805</v>
      </c>
      <c r="N6750" s="372"/>
      <c r="O6750" s="431" t="s">
        <v>67</v>
      </c>
      <c r="P6750" s="166" t="s">
        <v>2529</v>
      </c>
      <c r="Q6750" s="166" t="s">
        <v>464</v>
      </c>
    </row>
    <row r="6751" spans="1:17" ht="20.100000000000001" customHeight="1" x14ac:dyDescent="0.2">
      <c r="A6751" s="152" t="s">
        <v>9514</v>
      </c>
      <c r="B6751" s="169" t="s">
        <v>9515</v>
      </c>
      <c r="C6751" s="151" t="s">
        <v>9542</v>
      </c>
      <c r="D6751" s="155" t="s">
        <v>9516</v>
      </c>
      <c r="E6751" s="372" t="s">
        <v>239</v>
      </c>
      <c r="F6751" s="166" t="s">
        <v>9529</v>
      </c>
      <c r="G6751" s="166">
        <v>53131614</v>
      </c>
      <c r="H6751" s="549" t="s">
        <v>9704</v>
      </c>
      <c r="I6751" s="331">
        <v>10</v>
      </c>
      <c r="J6751" s="160" t="s">
        <v>33</v>
      </c>
      <c r="K6751" s="148">
        <v>1200000</v>
      </c>
      <c r="L6751" s="149">
        <v>100</v>
      </c>
      <c r="M6751" s="169" t="s">
        <v>805</v>
      </c>
      <c r="N6751" s="372"/>
      <c r="O6751" s="431" t="s">
        <v>36</v>
      </c>
      <c r="P6751" s="166" t="s">
        <v>2527</v>
      </c>
      <c r="Q6751" s="166" t="s">
        <v>464</v>
      </c>
    </row>
    <row r="6752" spans="1:17" ht="20.100000000000001" customHeight="1" x14ac:dyDescent="0.2">
      <c r="A6752" s="152" t="s">
        <v>9514</v>
      </c>
      <c r="B6752" s="169" t="s">
        <v>9515</v>
      </c>
      <c r="C6752" s="151"/>
      <c r="D6752" s="155" t="s">
        <v>9516</v>
      </c>
      <c r="E6752" s="372" t="s">
        <v>9637</v>
      </c>
      <c r="F6752" s="166" t="s">
        <v>499</v>
      </c>
      <c r="G6752" s="166">
        <v>52151500</v>
      </c>
      <c r="H6752" s="549" t="s">
        <v>9705</v>
      </c>
      <c r="I6752" s="331">
        <v>10</v>
      </c>
      <c r="J6752" s="160" t="s">
        <v>33</v>
      </c>
      <c r="K6752" s="148">
        <v>152500</v>
      </c>
      <c r="L6752" s="149">
        <v>25</v>
      </c>
      <c r="M6752" s="169" t="s">
        <v>2068</v>
      </c>
      <c r="N6752" s="372"/>
      <c r="O6752" s="431" t="s">
        <v>35</v>
      </c>
      <c r="P6752" s="166" t="s">
        <v>2521</v>
      </c>
      <c r="Q6752" s="166" t="s">
        <v>464</v>
      </c>
    </row>
    <row r="6753" spans="1:17" ht="20.100000000000001" customHeight="1" x14ac:dyDescent="0.2">
      <c r="A6753" s="152" t="s">
        <v>9514</v>
      </c>
      <c r="B6753" s="169" t="s">
        <v>9515</v>
      </c>
      <c r="C6753" s="151" t="s">
        <v>190</v>
      </c>
      <c r="D6753" s="155" t="s">
        <v>9516</v>
      </c>
      <c r="E6753" s="372" t="s">
        <v>90</v>
      </c>
      <c r="F6753" s="166" t="s">
        <v>91</v>
      </c>
      <c r="G6753" s="166">
        <v>41112114</v>
      </c>
      <c r="H6753" s="549" t="s">
        <v>9706</v>
      </c>
      <c r="I6753" s="331">
        <v>10</v>
      </c>
      <c r="J6753" s="160" t="s">
        <v>33</v>
      </c>
      <c r="K6753" s="148">
        <v>9750000</v>
      </c>
      <c r="L6753" s="149">
        <v>3</v>
      </c>
      <c r="M6753" s="169" t="s">
        <v>805</v>
      </c>
      <c r="N6753" s="372"/>
      <c r="O6753" s="431" t="s">
        <v>80</v>
      </c>
      <c r="P6753" s="166" t="s">
        <v>2633</v>
      </c>
      <c r="Q6753" s="166" t="s">
        <v>464</v>
      </c>
    </row>
    <row r="6754" spans="1:17" ht="20.100000000000001" customHeight="1" x14ac:dyDescent="0.2">
      <c r="A6754" s="152" t="s">
        <v>9514</v>
      </c>
      <c r="B6754" s="169" t="s">
        <v>9515</v>
      </c>
      <c r="C6754" s="151" t="s">
        <v>9518</v>
      </c>
      <c r="D6754" s="155" t="s">
        <v>9516</v>
      </c>
      <c r="E6754" s="372" t="s">
        <v>315</v>
      </c>
      <c r="F6754" s="166" t="s">
        <v>316</v>
      </c>
      <c r="G6754" s="166">
        <v>44121618</v>
      </c>
      <c r="H6754" s="549" t="s">
        <v>9707</v>
      </c>
      <c r="I6754" s="331">
        <v>10</v>
      </c>
      <c r="J6754" s="160" t="s">
        <v>33</v>
      </c>
      <c r="K6754" s="148">
        <v>178500</v>
      </c>
      <c r="L6754" s="149">
        <v>51</v>
      </c>
      <c r="M6754" s="169" t="s">
        <v>805</v>
      </c>
      <c r="N6754" s="372"/>
      <c r="O6754" s="431" t="s">
        <v>79</v>
      </c>
      <c r="P6754" s="166" t="s">
        <v>2633</v>
      </c>
      <c r="Q6754" s="166" t="s">
        <v>429</v>
      </c>
    </row>
    <row r="6755" spans="1:17" ht="20.100000000000001" customHeight="1" x14ac:dyDescent="0.2">
      <c r="A6755" s="152" t="s">
        <v>9514</v>
      </c>
      <c r="B6755" s="169" t="s">
        <v>9515</v>
      </c>
      <c r="C6755" s="151" t="s">
        <v>752</v>
      </c>
      <c r="D6755" s="155" t="s">
        <v>9516</v>
      </c>
      <c r="E6755" s="372" t="s">
        <v>239</v>
      </c>
      <c r="F6755" s="166" t="s">
        <v>9529</v>
      </c>
      <c r="G6755" s="166">
        <v>44103100</v>
      </c>
      <c r="H6755" s="549" t="s">
        <v>9708</v>
      </c>
      <c r="I6755" s="331">
        <v>10</v>
      </c>
      <c r="J6755" s="160" t="s">
        <v>33</v>
      </c>
      <c r="K6755" s="148">
        <v>16000000</v>
      </c>
      <c r="L6755" s="149">
        <v>1</v>
      </c>
      <c r="M6755" s="169" t="s">
        <v>765</v>
      </c>
      <c r="N6755" s="372"/>
      <c r="O6755" s="431" t="s">
        <v>35</v>
      </c>
      <c r="P6755" s="166" t="s">
        <v>2521</v>
      </c>
      <c r="Q6755" s="166" t="s">
        <v>464</v>
      </c>
    </row>
    <row r="6756" spans="1:17" ht="20.100000000000001" customHeight="1" x14ac:dyDescent="0.2">
      <c r="A6756" s="152" t="s">
        <v>9514</v>
      </c>
      <c r="B6756" s="169" t="s">
        <v>9515</v>
      </c>
      <c r="C6756" s="151" t="s">
        <v>9518</v>
      </c>
      <c r="D6756" s="155" t="s">
        <v>9516</v>
      </c>
      <c r="E6756" s="372" t="s">
        <v>228</v>
      </c>
      <c r="F6756" s="166" t="s">
        <v>9537</v>
      </c>
      <c r="G6756" s="166">
        <v>14111703</v>
      </c>
      <c r="H6756" s="549" t="s">
        <v>9709</v>
      </c>
      <c r="I6756" s="331">
        <v>10</v>
      </c>
      <c r="J6756" s="160" t="s">
        <v>33</v>
      </c>
      <c r="K6756" s="148">
        <v>1800000</v>
      </c>
      <c r="L6756" s="149">
        <v>257</v>
      </c>
      <c r="M6756" s="169" t="s">
        <v>2068</v>
      </c>
      <c r="N6756" s="372"/>
      <c r="O6756" s="431" t="s">
        <v>36</v>
      </c>
      <c r="P6756" s="166" t="s">
        <v>2527</v>
      </c>
      <c r="Q6756" s="166" t="s">
        <v>464</v>
      </c>
    </row>
    <row r="6757" spans="1:17" ht="20.100000000000001" customHeight="1" x14ac:dyDescent="0.2">
      <c r="A6757" s="152" t="s">
        <v>9514</v>
      </c>
      <c r="B6757" s="169" t="s">
        <v>9515</v>
      </c>
      <c r="C6757" s="151" t="s">
        <v>752</v>
      </c>
      <c r="D6757" s="155" t="s">
        <v>9516</v>
      </c>
      <c r="E6757" s="372" t="s">
        <v>261</v>
      </c>
      <c r="F6757" s="166" t="s">
        <v>262</v>
      </c>
      <c r="G6757" s="166">
        <v>44103100</v>
      </c>
      <c r="H6757" s="549" t="s">
        <v>9710</v>
      </c>
      <c r="I6757" s="331">
        <v>10</v>
      </c>
      <c r="J6757" s="160" t="s">
        <v>33</v>
      </c>
      <c r="K6757" s="148">
        <v>3800000</v>
      </c>
      <c r="L6757" s="149">
        <v>1</v>
      </c>
      <c r="M6757" s="169" t="s">
        <v>765</v>
      </c>
      <c r="N6757" s="372"/>
      <c r="O6757" s="431" t="s">
        <v>35</v>
      </c>
      <c r="P6757" s="166" t="s">
        <v>2521</v>
      </c>
      <c r="Q6757" s="166" t="s">
        <v>464</v>
      </c>
    </row>
    <row r="6758" spans="1:17" ht="20.100000000000001" customHeight="1" x14ac:dyDescent="0.2">
      <c r="A6758" s="152" t="s">
        <v>9514</v>
      </c>
      <c r="B6758" s="169" t="s">
        <v>9515</v>
      </c>
      <c r="C6758" s="151" t="s">
        <v>9518</v>
      </c>
      <c r="D6758" s="155" t="s">
        <v>9516</v>
      </c>
      <c r="E6758" s="372" t="s">
        <v>311</v>
      </c>
      <c r="F6758" s="166" t="s">
        <v>312</v>
      </c>
      <c r="G6758" s="166">
        <v>47131600</v>
      </c>
      <c r="H6758" s="549" t="s">
        <v>9711</v>
      </c>
      <c r="I6758" s="331">
        <v>10</v>
      </c>
      <c r="J6758" s="160" t="s">
        <v>33</v>
      </c>
      <c r="K6758" s="148">
        <v>7500000</v>
      </c>
      <c r="L6758" s="149">
        <v>625</v>
      </c>
      <c r="M6758" s="169" t="s">
        <v>805</v>
      </c>
      <c r="N6758" s="372"/>
      <c r="O6758" s="431" t="s">
        <v>36</v>
      </c>
      <c r="P6758" s="166" t="s">
        <v>2527</v>
      </c>
      <c r="Q6758" s="166" t="s">
        <v>464</v>
      </c>
    </row>
    <row r="6759" spans="1:17" ht="20.100000000000001" customHeight="1" x14ac:dyDescent="0.2">
      <c r="A6759" s="152" t="s">
        <v>9514</v>
      </c>
      <c r="B6759" s="169" t="s">
        <v>9515</v>
      </c>
      <c r="C6759" s="151" t="s">
        <v>9518</v>
      </c>
      <c r="D6759" s="155" t="s">
        <v>9516</v>
      </c>
      <c r="E6759" s="372" t="s">
        <v>232</v>
      </c>
      <c r="F6759" s="166" t="s">
        <v>9520</v>
      </c>
      <c r="G6759" s="166">
        <v>47131800</v>
      </c>
      <c r="H6759" s="549" t="s">
        <v>9712</v>
      </c>
      <c r="I6759" s="331">
        <v>10</v>
      </c>
      <c r="J6759" s="160" t="s">
        <v>33</v>
      </c>
      <c r="K6759" s="148">
        <v>2500000</v>
      </c>
      <c r="L6759" s="149">
        <v>100</v>
      </c>
      <c r="M6759" s="169" t="s">
        <v>805</v>
      </c>
      <c r="N6759" s="372"/>
      <c r="O6759" s="431" t="s">
        <v>36</v>
      </c>
      <c r="P6759" s="166" t="s">
        <v>2527</v>
      </c>
      <c r="Q6759" s="166" t="s">
        <v>464</v>
      </c>
    </row>
    <row r="6760" spans="1:17" ht="20.100000000000001" customHeight="1" x14ac:dyDescent="0.2">
      <c r="A6760" s="152" t="s">
        <v>9514</v>
      </c>
      <c r="B6760" s="169" t="s">
        <v>9515</v>
      </c>
      <c r="C6760" s="151" t="s">
        <v>9523</v>
      </c>
      <c r="D6760" s="155" t="s">
        <v>9516</v>
      </c>
      <c r="E6760" s="372" t="s">
        <v>228</v>
      </c>
      <c r="F6760" s="166" t="s">
        <v>9537</v>
      </c>
      <c r="G6760" s="166">
        <v>52151500</v>
      </c>
      <c r="H6760" s="549" t="s">
        <v>9713</v>
      </c>
      <c r="I6760" s="331">
        <v>10</v>
      </c>
      <c r="J6760" s="160" t="s">
        <v>33</v>
      </c>
      <c r="K6760" s="148">
        <v>2200000</v>
      </c>
      <c r="L6760" s="149">
        <v>220</v>
      </c>
      <c r="M6760" s="169" t="s">
        <v>2068</v>
      </c>
      <c r="N6760" s="372"/>
      <c r="O6760" s="431" t="s">
        <v>35</v>
      </c>
      <c r="P6760" s="166" t="s">
        <v>2521</v>
      </c>
      <c r="Q6760" s="166" t="s">
        <v>464</v>
      </c>
    </row>
    <row r="6761" spans="1:17" ht="20.100000000000001" customHeight="1" x14ac:dyDescent="0.2">
      <c r="A6761" s="152" t="s">
        <v>9514</v>
      </c>
      <c r="B6761" s="169" t="s">
        <v>9515</v>
      </c>
      <c r="C6761" s="151" t="s">
        <v>9523</v>
      </c>
      <c r="D6761" s="155" t="s">
        <v>9516</v>
      </c>
      <c r="E6761" s="372" t="s">
        <v>228</v>
      </c>
      <c r="F6761" s="166" t="s">
        <v>9537</v>
      </c>
      <c r="G6761" s="166">
        <v>52151500</v>
      </c>
      <c r="H6761" s="549" t="s">
        <v>9714</v>
      </c>
      <c r="I6761" s="331">
        <v>10</v>
      </c>
      <c r="J6761" s="160" t="s">
        <v>33</v>
      </c>
      <c r="K6761" s="148">
        <v>1980000</v>
      </c>
      <c r="L6761" s="149">
        <v>180</v>
      </c>
      <c r="M6761" s="169" t="s">
        <v>2068</v>
      </c>
      <c r="N6761" s="372"/>
      <c r="O6761" s="431" t="s">
        <v>35</v>
      </c>
      <c r="P6761" s="166" t="s">
        <v>2521</v>
      </c>
      <c r="Q6761" s="166" t="s">
        <v>464</v>
      </c>
    </row>
    <row r="6762" spans="1:17" ht="20.100000000000001" customHeight="1" x14ac:dyDescent="0.2">
      <c r="A6762" s="152" t="s">
        <v>9514</v>
      </c>
      <c r="B6762" s="169" t="s">
        <v>9515</v>
      </c>
      <c r="C6762" s="151" t="s">
        <v>9590</v>
      </c>
      <c r="D6762" s="155" t="s">
        <v>9516</v>
      </c>
      <c r="E6762" s="372" t="s">
        <v>84</v>
      </c>
      <c r="F6762" s="166" t="s">
        <v>1066</v>
      </c>
      <c r="G6762" s="166">
        <v>52141804</v>
      </c>
      <c r="H6762" s="549" t="s">
        <v>9715</v>
      </c>
      <c r="I6762" s="331">
        <v>10</v>
      </c>
      <c r="J6762" s="160" t="s">
        <v>33</v>
      </c>
      <c r="K6762" s="148">
        <v>5000000</v>
      </c>
      <c r="L6762" s="149">
        <v>10</v>
      </c>
      <c r="M6762" s="169" t="s">
        <v>805</v>
      </c>
      <c r="N6762" s="372"/>
      <c r="O6762" s="431" t="s">
        <v>35</v>
      </c>
      <c r="P6762" s="166" t="s">
        <v>2521</v>
      </c>
      <c r="Q6762" s="166" t="s">
        <v>464</v>
      </c>
    </row>
    <row r="6763" spans="1:17" ht="20.100000000000001" customHeight="1" x14ac:dyDescent="0.2">
      <c r="A6763" s="152" t="s">
        <v>9514</v>
      </c>
      <c r="B6763" s="169" t="s">
        <v>9515</v>
      </c>
      <c r="C6763" s="151" t="s">
        <v>801</v>
      </c>
      <c r="D6763" s="155" t="s">
        <v>9516</v>
      </c>
      <c r="E6763" s="372" t="s">
        <v>6453</v>
      </c>
      <c r="F6763" s="166" t="s">
        <v>406</v>
      </c>
      <c r="G6763" s="166">
        <v>90111503</v>
      </c>
      <c r="H6763" s="549" t="s">
        <v>9716</v>
      </c>
      <c r="I6763" s="331">
        <v>10</v>
      </c>
      <c r="J6763" s="160" t="s">
        <v>33</v>
      </c>
      <c r="K6763" s="148">
        <v>70000000</v>
      </c>
      <c r="L6763" s="149">
        <v>1</v>
      </c>
      <c r="M6763" s="169" t="s">
        <v>805</v>
      </c>
      <c r="N6763" s="372"/>
      <c r="O6763" s="431" t="s">
        <v>127</v>
      </c>
      <c r="P6763" s="674" t="s">
        <v>366</v>
      </c>
      <c r="Q6763" s="166" t="s">
        <v>9605</v>
      </c>
    </row>
    <row r="6764" spans="1:17" ht="89.25" x14ac:dyDescent="0.2">
      <c r="A6764" s="331" t="s">
        <v>9717</v>
      </c>
      <c r="B6764" s="169" t="s">
        <v>9718</v>
      </c>
      <c r="C6764" s="151" t="s">
        <v>9719</v>
      </c>
      <c r="D6764" s="155" t="s">
        <v>9516</v>
      </c>
      <c r="E6764" s="372" t="s">
        <v>399</v>
      </c>
      <c r="F6764" s="166" t="s">
        <v>400</v>
      </c>
      <c r="G6764" s="166">
        <v>90101600</v>
      </c>
      <c r="H6764" s="549" t="s">
        <v>9720</v>
      </c>
      <c r="I6764" s="331">
        <v>16</v>
      </c>
      <c r="J6764" s="160" t="s">
        <v>33</v>
      </c>
      <c r="K6764" s="148">
        <v>120000000</v>
      </c>
      <c r="L6764" s="149">
        <v>1</v>
      </c>
      <c r="M6764" s="169" t="s">
        <v>765</v>
      </c>
      <c r="N6764" s="372"/>
      <c r="O6764" s="431" t="s">
        <v>68</v>
      </c>
      <c r="P6764" s="166" t="s">
        <v>2529</v>
      </c>
      <c r="Q6764" s="166" t="s">
        <v>429</v>
      </c>
    </row>
    <row r="6765" spans="1:17" ht="63.75" x14ac:dyDescent="0.2">
      <c r="A6765" s="331" t="s">
        <v>9721</v>
      </c>
      <c r="B6765" s="169" t="s">
        <v>9722</v>
      </c>
      <c r="C6765" s="151" t="s">
        <v>9723</v>
      </c>
      <c r="D6765" s="155" t="s">
        <v>9516</v>
      </c>
      <c r="E6765" s="372" t="s">
        <v>337</v>
      </c>
      <c r="F6765" s="166" t="s">
        <v>338</v>
      </c>
      <c r="G6765" s="166">
        <v>72101507</v>
      </c>
      <c r="H6765" s="549" t="s">
        <v>9724</v>
      </c>
      <c r="I6765" s="331">
        <v>16</v>
      </c>
      <c r="J6765" s="160" t="s">
        <v>33</v>
      </c>
      <c r="K6765" s="148">
        <v>140400000</v>
      </c>
      <c r="L6765" s="149">
        <v>1</v>
      </c>
      <c r="M6765" s="169" t="s">
        <v>765</v>
      </c>
      <c r="N6765" s="372"/>
      <c r="O6765" s="431" t="s">
        <v>67</v>
      </c>
      <c r="P6765" s="166" t="s">
        <v>2521</v>
      </c>
      <c r="Q6765" s="166" t="s">
        <v>429</v>
      </c>
    </row>
    <row r="6766" spans="1:17" ht="51" x14ac:dyDescent="0.2">
      <c r="A6766" s="331" t="s">
        <v>9725</v>
      </c>
      <c r="B6766" s="169" t="s">
        <v>9726</v>
      </c>
      <c r="C6766" s="151" t="s">
        <v>9727</v>
      </c>
      <c r="D6766" s="155" t="s">
        <v>9516</v>
      </c>
      <c r="E6766" s="372" t="s">
        <v>373</v>
      </c>
      <c r="F6766" s="166" t="s">
        <v>9623</v>
      </c>
      <c r="G6766" s="166">
        <v>78181500</v>
      </c>
      <c r="H6766" s="549" t="s">
        <v>9728</v>
      </c>
      <c r="I6766" s="331">
        <v>16</v>
      </c>
      <c r="J6766" s="160" t="s">
        <v>33</v>
      </c>
      <c r="K6766" s="148">
        <v>27350000</v>
      </c>
      <c r="L6766" s="149">
        <v>1</v>
      </c>
      <c r="M6766" s="169" t="s">
        <v>765</v>
      </c>
      <c r="N6766" s="372"/>
      <c r="O6766" s="431" t="s">
        <v>68</v>
      </c>
      <c r="P6766" s="166" t="s">
        <v>2529</v>
      </c>
      <c r="Q6766" s="166" t="s">
        <v>429</v>
      </c>
    </row>
    <row r="6767" spans="1:17" ht="38.25" x14ac:dyDescent="0.2">
      <c r="A6767" s="331" t="s">
        <v>9725</v>
      </c>
      <c r="B6767" s="169" t="s">
        <v>9726</v>
      </c>
      <c r="C6767" s="151" t="s">
        <v>9729</v>
      </c>
      <c r="D6767" s="155" t="s">
        <v>9516</v>
      </c>
      <c r="E6767" s="372" t="s">
        <v>6730</v>
      </c>
      <c r="F6767" s="166" t="s">
        <v>1310</v>
      </c>
      <c r="G6767" s="166">
        <v>81161700</v>
      </c>
      <c r="H6767" s="549" t="s">
        <v>9730</v>
      </c>
      <c r="I6767" s="331">
        <v>16</v>
      </c>
      <c r="J6767" s="160" t="s">
        <v>33</v>
      </c>
      <c r="K6767" s="148">
        <v>2100000</v>
      </c>
      <c r="L6767" s="149">
        <v>1</v>
      </c>
      <c r="M6767" s="169" t="s">
        <v>765</v>
      </c>
      <c r="N6767" s="372"/>
      <c r="O6767" s="431" t="s">
        <v>127</v>
      </c>
      <c r="P6767" s="674" t="s">
        <v>366</v>
      </c>
      <c r="Q6767" s="166" t="s">
        <v>9605</v>
      </c>
    </row>
    <row r="6768" spans="1:17" s="117" customFormat="1" ht="38.25" x14ac:dyDescent="0.2">
      <c r="A6768" s="331" t="s">
        <v>9725</v>
      </c>
      <c r="B6768" s="169" t="s">
        <v>9726</v>
      </c>
      <c r="C6768" s="151" t="s">
        <v>9731</v>
      </c>
      <c r="D6768" s="155" t="s">
        <v>9516</v>
      </c>
      <c r="E6768" s="372" t="s">
        <v>6453</v>
      </c>
      <c r="F6768" s="166" t="s">
        <v>406</v>
      </c>
      <c r="G6768" s="166">
        <v>90111503</v>
      </c>
      <c r="H6768" s="549" t="s">
        <v>9732</v>
      </c>
      <c r="I6768" s="331">
        <v>16</v>
      </c>
      <c r="J6768" s="160" t="s">
        <v>33</v>
      </c>
      <c r="K6768" s="148">
        <v>15000000</v>
      </c>
      <c r="L6768" s="149">
        <v>1</v>
      </c>
      <c r="M6768" s="169" t="s">
        <v>436</v>
      </c>
      <c r="N6768" s="372"/>
      <c r="O6768" s="431" t="s">
        <v>127</v>
      </c>
      <c r="P6768" s="674" t="s">
        <v>366</v>
      </c>
      <c r="Q6768" s="166" t="s">
        <v>9605</v>
      </c>
    </row>
    <row r="6769" spans="1:17" ht="20.100000000000001" customHeight="1" x14ac:dyDescent="0.2">
      <c r="A6769" s="331" t="s">
        <v>9733</v>
      </c>
      <c r="B6769" s="169" t="s">
        <v>9734</v>
      </c>
      <c r="C6769" s="151" t="s">
        <v>5636</v>
      </c>
      <c r="D6769" s="155" t="s">
        <v>9516</v>
      </c>
      <c r="E6769" s="372" t="s">
        <v>261</v>
      </c>
      <c r="F6769" s="166" t="s">
        <v>262</v>
      </c>
      <c r="G6769" s="166">
        <v>47131705</v>
      </c>
      <c r="H6769" s="403" t="s">
        <v>9735</v>
      </c>
      <c r="I6769" s="331">
        <v>10</v>
      </c>
      <c r="J6769" s="160" t="s">
        <v>33</v>
      </c>
      <c r="K6769" s="148">
        <v>270000</v>
      </c>
      <c r="L6769" s="149">
        <v>60</v>
      </c>
      <c r="M6769" s="169" t="s">
        <v>805</v>
      </c>
      <c r="N6769" s="372"/>
      <c r="O6769" s="431" t="s">
        <v>36</v>
      </c>
      <c r="P6769" s="166" t="s">
        <v>2527</v>
      </c>
      <c r="Q6769" s="166" t="s">
        <v>464</v>
      </c>
    </row>
    <row r="6770" spans="1:17" ht="20.100000000000001" customHeight="1" x14ac:dyDescent="0.2">
      <c r="A6770" s="331" t="s">
        <v>9733</v>
      </c>
      <c r="B6770" s="169" t="s">
        <v>9734</v>
      </c>
      <c r="C6770" s="151" t="s">
        <v>27</v>
      </c>
      <c r="D6770" s="155" t="s">
        <v>9516</v>
      </c>
      <c r="E6770" s="372" t="s">
        <v>232</v>
      </c>
      <c r="F6770" s="166" t="s">
        <v>233</v>
      </c>
      <c r="G6770" s="166">
        <v>15121500</v>
      </c>
      <c r="H6770" s="403" t="s">
        <v>9736</v>
      </c>
      <c r="I6770" s="331">
        <v>10</v>
      </c>
      <c r="J6770" s="160" t="s">
        <v>33</v>
      </c>
      <c r="K6770" s="148">
        <v>350000</v>
      </c>
      <c r="L6770" s="149">
        <v>2</v>
      </c>
      <c r="M6770" s="169" t="s">
        <v>805</v>
      </c>
      <c r="N6770" s="372"/>
      <c r="O6770" s="431" t="s">
        <v>67</v>
      </c>
      <c r="P6770" s="166" t="s">
        <v>2529</v>
      </c>
      <c r="Q6770" s="166" t="s">
        <v>464</v>
      </c>
    </row>
    <row r="6771" spans="1:17" ht="20.100000000000001" customHeight="1" x14ac:dyDescent="0.2">
      <c r="A6771" s="331" t="s">
        <v>9733</v>
      </c>
      <c r="B6771" s="169" t="s">
        <v>9734</v>
      </c>
      <c r="C6771" s="151" t="s">
        <v>234</v>
      </c>
      <c r="D6771" s="155" t="s">
        <v>9516</v>
      </c>
      <c r="E6771" s="372" t="s">
        <v>367</v>
      </c>
      <c r="F6771" s="166" t="s">
        <v>368</v>
      </c>
      <c r="G6771" s="166">
        <v>84131600</v>
      </c>
      <c r="H6771" s="403" t="s">
        <v>9737</v>
      </c>
      <c r="I6771" s="331">
        <v>10</v>
      </c>
      <c r="J6771" s="160" t="s">
        <v>33</v>
      </c>
      <c r="K6771" s="148">
        <v>230823500</v>
      </c>
      <c r="L6771" s="149">
        <v>1</v>
      </c>
      <c r="M6771" s="169" t="s">
        <v>765</v>
      </c>
      <c r="N6771" s="372"/>
      <c r="O6771" s="431" t="s">
        <v>36</v>
      </c>
      <c r="P6771" s="166" t="s">
        <v>2651</v>
      </c>
      <c r="Q6771" s="166" t="s">
        <v>429</v>
      </c>
    </row>
    <row r="6772" spans="1:17" ht="20.100000000000001" customHeight="1" x14ac:dyDescent="0.2">
      <c r="A6772" s="331" t="s">
        <v>9733</v>
      </c>
      <c r="B6772" s="169" t="s">
        <v>9734</v>
      </c>
      <c r="C6772" s="151" t="s">
        <v>234</v>
      </c>
      <c r="D6772" s="155" t="s">
        <v>9516</v>
      </c>
      <c r="E6772" s="372" t="s">
        <v>367</v>
      </c>
      <c r="F6772" s="166" t="s">
        <v>368</v>
      </c>
      <c r="G6772" s="166">
        <v>84131600</v>
      </c>
      <c r="H6772" s="403" t="s">
        <v>9738</v>
      </c>
      <c r="I6772" s="331">
        <v>10</v>
      </c>
      <c r="J6772" s="160" t="s">
        <v>230</v>
      </c>
      <c r="K6772" s="148">
        <v>179676500</v>
      </c>
      <c r="L6772" s="149">
        <v>1</v>
      </c>
      <c r="M6772" s="169" t="s">
        <v>765</v>
      </c>
      <c r="N6772" s="372"/>
      <c r="O6772" s="431" t="s">
        <v>127</v>
      </c>
      <c r="P6772" s="166" t="s">
        <v>2635</v>
      </c>
      <c r="Q6772" s="166" t="s">
        <v>429</v>
      </c>
    </row>
    <row r="6773" spans="1:17" ht="20.100000000000001" customHeight="1" x14ac:dyDescent="0.2">
      <c r="A6773" s="331" t="s">
        <v>9733</v>
      </c>
      <c r="B6773" s="169" t="s">
        <v>9734</v>
      </c>
      <c r="C6773" s="151" t="s">
        <v>5636</v>
      </c>
      <c r="D6773" s="155" t="s">
        <v>9516</v>
      </c>
      <c r="E6773" s="372" t="s">
        <v>261</v>
      </c>
      <c r="F6773" s="166" t="s">
        <v>262</v>
      </c>
      <c r="G6773" s="166">
        <v>47101523</v>
      </c>
      <c r="H6773" s="403" t="s">
        <v>9739</v>
      </c>
      <c r="I6773" s="331">
        <v>10</v>
      </c>
      <c r="J6773" s="160" t="s">
        <v>33</v>
      </c>
      <c r="K6773" s="148">
        <v>9800000</v>
      </c>
      <c r="L6773" s="149">
        <v>14</v>
      </c>
      <c r="M6773" s="169" t="s">
        <v>805</v>
      </c>
      <c r="N6773" s="372"/>
      <c r="O6773" s="431" t="s">
        <v>67</v>
      </c>
      <c r="P6773" s="166" t="s">
        <v>2529</v>
      </c>
      <c r="Q6773" s="166" t="s">
        <v>464</v>
      </c>
    </row>
    <row r="6774" spans="1:17" ht="20.100000000000001" customHeight="1" x14ac:dyDescent="0.2">
      <c r="A6774" s="331" t="s">
        <v>9733</v>
      </c>
      <c r="B6774" s="169" t="s">
        <v>9734</v>
      </c>
      <c r="C6774" s="151" t="s">
        <v>5636</v>
      </c>
      <c r="D6774" s="155" t="s">
        <v>9516</v>
      </c>
      <c r="E6774" s="372" t="s">
        <v>6488</v>
      </c>
      <c r="F6774" s="166" t="s">
        <v>1560</v>
      </c>
      <c r="G6774" s="166">
        <v>50202300</v>
      </c>
      <c r="H6774" s="403" t="s">
        <v>9740</v>
      </c>
      <c r="I6774" s="331">
        <v>10</v>
      </c>
      <c r="J6774" s="160" t="s">
        <v>33</v>
      </c>
      <c r="K6774" s="148">
        <v>1100000</v>
      </c>
      <c r="L6774" s="149">
        <v>1000</v>
      </c>
      <c r="M6774" s="169" t="s">
        <v>805</v>
      </c>
      <c r="N6774" s="372"/>
      <c r="O6774" s="431" t="s">
        <v>35</v>
      </c>
      <c r="P6774" s="166" t="s">
        <v>2521</v>
      </c>
      <c r="Q6774" s="166" t="s">
        <v>464</v>
      </c>
    </row>
    <row r="6775" spans="1:17" ht="20.100000000000001" customHeight="1" x14ac:dyDescent="0.2">
      <c r="A6775" s="331" t="s">
        <v>9733</v>
      </c>
      <c r="B6775" s="169" t="s">
        <v>9734</v>
      </c>
      <c r="C6775" s="151" t="s">
        <v>5636</v>
      </c>
      <c r="D6775" s="155" t="s">
        <v>9516</v>
      </c>
      <c r="E6775" s="372" t="s">
        <v>6488</v>
      </c>
      <c r="F6775" s="166" t="s">
        <v>1560</v>
      </c>
      <c r="G6775" s="166">
        <v>50202300</v>
      </c>
      <c r="H6775" s="403" t="s">
        <v>9741</v>
      </c>
      <c r="I6775" s="331">
        <v>10</v>
      </c>
      <c r="J6775" s="160" t="s">
        <v>33</v>
      </c>
      <c r="K6775" s="148">
        <v>920000</v>
      </c>
      <c r="L6775" s="149">
        <v>40</v>
      </c>
      <c r="M6775" s="169" t="s">
        <v>805</v>
      </c>
      <c r="N6775" s="372"/>
      <c r="O6775" s="431" t="s">
        <v>35</v>
      </c>
      <c r="P6775" s="166" t="s">
        <v>2521</v>
      </c>
      <c r="Q6775" s="166" t="s">
        <v>464</v>
      </c>
    </row>
    <row r="6776" spans="1:17" ht="20.100000000000001" customHeight="1" x14ac:dyDescent="0.2">
      <c r="A6776" s="331" t="s">
        <v>9733</v>
      </c>
      <c r="B6776" s="169" t="s">
        <v>9734</v>
      </c>
      <c r="C6776" s="151" t="s">
        <v>190</v>
      </c>
      <c r="D6776" s="155" t="s">
        <v>9516</v>
      </c>
      <c r="E6776" s="372" t="s">
        <v>9616</v>
      </c>
      <c r="F6776" s="166" t="s">
        <v>531</v>
      </c>
      <c r="G6776" s="166">
        <v>12352104</v>
      </c>
      <c r="H6776" s="403" t="s">
        <v>9742</v>
      </c>
      <c r="I6776" s="331">
        <v>10</v>
      </c>
      <c r="J6776" s="160" t="s">
        <v>33</v>
      </c>
      <c r="K6776" s="148">
        <v>80000</v>
      </c>
      <c r="L6776" s="149">
        <v>2</v>
      </c>
      <c r="M6776" s="169" t="s">
        <v>4794</v>
      </c>
      <c r="N6776" s="372"/>
      <c r="O6776" s="431" t="s">
        <v>35</v>
      </c>
      <c r="P6776" s="166" t="s">
        <v>2521</v>
      </c>
      <c r="Q6776" s="166" t="s">
        <v>464</v>
      </c>
    </row>
    <row r="6777" spans="1:17" ht="20.100000000000001" customHeight="1" x14ac:dyDescent="0.2">
      <c r="A6777" s="331" t="s">
        <v>9733</v>
      </c>
      <c r="B6777" s="169" t="s">
        <v>9734</v>
      </c>
      <c r="C6777" s="151" t="s">
        <v>193</v>
      </c>
      <c r="D6777" s="155" t="s">
        <v>9516</v>
      </c>
      <c r="E6777" s="372" t="s">
        <v>9616</v>
      </c>
      <c r="F6777" s="166" t="s">
        <v>531</v>
      </c>
      <c r="G6777" s="166">
        <v>12352104</v>
      </c>
      <c r="H6777" s="403" t="s">
        <v>9743</v>
      </c>
      <c r="I6777" s="331">
        <v>10</v>
      </c>
      <c r="J6777" s="160" t="s">
        <v>33</v>
      </c>
      <c r="K6777" s="148">
        <v>180000</v>
      </c>
      <c r="L6777" s="149">
        <v>2</v>
      </c>
      <c r="M6777" s="169" t="s">
        <v>7501</v>
      </c>
      <c r="N6777" s="372"/>
      <c r="O6777" s="431" t="s">
        <v>35</v>
      </c>
      <c r="P6777" s="166" t="s">
        <v>2521</v>
      </c>
      <c r="Q6777" s="166" t="s">
        <v>464</v>
      </c>
    </row>
    <row r="6778" spans="1:17" ht="20.100000000000001" customHeight="1" x14ac:dyDescent="0.2">
      <c r="A6778" s="331" t="s">
        <v>9733</v>
      </c>
      <c r="B6778" s="169" t="s">
        <v>9734</v>
      </c>
      <c r="C6778" s="151" t="s">
        <v>5636</v>
      </c>
      <c r="D6778" s="155" t="s">
        <v>9516</v>
      </c>
      <c r="E6778" s="372" t="s">
        <v>6418</v>
      </c>
      <c r="F6778" s="166" t="s">
        <v>639</v>
      </c>
      <c r="G6778" s="166">
        <v>90101800</v>
      </c>
      <c r="H6778" s="403" t="s">
        <v>9744</v>
      </c>
      <c r="I6778" s="331">
        <v>10</v>
      </c>
      <c r="J6778" s="160" t="s">
        <v>33</v>
      </c>
      <c r="K6778" s="148">
        <v>80000000</v>
      </c>
      <c r="L6778" s="149">
        <v>1</v>
      </c>
      <c r="M6778" s="169" t="s">
        <v>765</v>
      </c>
      <c r="N6778" s="372"/>
      <c r="O6778" s="431" t="s">
        <v>68</v>
      </c>
      <c r="P6778" s="166" t="s">
        <v>2529</v>
      </c>
      <c r="Q6778" s="166" t="s">
        <v>429</v>
      </c>
    </row>
    <row r="6779" spans="1:17" ht="20.100000000000001" customHeight="1" x14ac:dyDescent="0.2">
      <c r="A6779" s="331" t="s">
        <v>9733</v>
      </c>
      <c r="B6779" s="169" t="s">
        <v>9734</v>
      </c>
      <c r="C6779" s="151" t="s">
        <v>502</v>
      </c>
      <c r="D6779" s="155" t="s">
        <v>9516</v>
      </c>
      <c r="E6779" s="372" t="s">
        <v>311</v>
      </c>
      <c r="F6779" s="166" t="s">
        <v>312</v>
      </c>
      <c r="G6779" s="166">
        <v>44121905</v>
      </c>
      <c r="H6779" s="403" t="s">
        <v>9745</v>
      </c>
      <c r="I6779" s="331">
        <v>10</v>
      </c>
      <c r="J6779" s="160" t="s">
        <v>33</v>
      </c>
      <c r="K6779" s="148">
        <v>875000</v>
      </c>
      <c r="L6779" s="149">
        <v>250</v>
      </c>
      <c r="M6779" s="169" t="s">
        <v>805</v>
      </c>
      <c r="N6779" s="372"/>
      <c r="O6779" s="431" t="s">
        <v>79</v>
      </c>
      <c r="P6779" s="166" t="s">
        <v>2633</v>
      </c>
      <c r="Q6779" s="166" t="s">
        <v>429</v>
      </c>
    </row>
    <row r="6780" spans="1:17" ht="20.100000000000001" customHeight="1" x14ac:dyDescent="0.2">
      <c r="A6780" s="331" t="s">
        <v>9733</v>
      </c>
      <c r="B6780" s="169" t="s">
        <v>9734</v>
      </c>
      <c r="C6780" s="151" t="s">
        <v>5636</v>
      </c>
      <c r="D6780" s="155" t="s">
        <v>9516</v>
      </c>
      <c r="E6780" s="372" t="s">
        <v>239</v>
      </c>
      <c r="F6780" s="166" t="s">
        <v>240</v>
      </c>
      <c r="G6780" s="166">
        <v>12161803</v>
      </c>
      <c r="H6780" s="403" t="s">
        <v>9746</v>
      </c>
      <c r="I6780" s="331">
        <v>10</v>
      </c>
      <c r="J6780" s="160" t="s">
        <v>33</v>
      </c>
      <c r="K6780" s="148">
        <v>3150000</v>
      </c>
      <c r="L6780" s="149">
        <v>210</v>
      </c>
      <c r="M6780" s="169" t="s">
        <v>805</v>
      </c>
      <c r="N6780" s="372"/>
      <c r="O6780" s="431" t="s">
        <v>36</v>
      </c>
      <c r="P6780" s="166" t="s">
        <v>2527</v>
      </c>
      <c r="Q6780" s="166" t="s">
        <v>464</v>
      </c>
    </row>
    <row r="6781" spans="1:17" ht="20.100000000000001" customHeight="1" x14ac:dyDescent="0.2">
      <c r="A6781" s="331" t="s">
        <v>9733</v>
      </c>
      <c r="B6781" s="169" t="s">
        <v>9734</v>
      </c>
      <c r="C6781" s="151" t="s">
        <v>5636</v>
      </c>
      <c r="D6781" s="155" t="s">
        <v>9516</v>
      </c>
      <c r="E6781" s="372" t="s">
        <v>109</v>
      </c>
      <c r="F6781" s="166" t="s">
        <v>110</v>
      </c>
      <c r="G6781" s="166">
        <v>50201713</v>
      </c>
      <c r="H6781" s="403" t="s">
        <v>9747</v>
      </c>
      <c r="I6781" s="331">
        <v>10</v>
      </c>
      <c r="J6781" s="160" t="s">
        <v>33</v>
      </c>
      <c r="K6781" s="148">
        <v>620000</v>
      </c>
      <c r="L6781" s="149">
        <v>100</v>
      </c>
      <c r="M6781" s="169" t="s">
        <v>805</v>
      </c>
      <c r="N6781" s="372"/>
      <c r="O6781" s="431" t="s">
        <v>35</v>
      </c>
      <c r="P6781" s="166" t="s">
        <v>2521</v>
      </c>
      <c r="Q6781" s="166" t="s">
        <v>464</v>
      </c>
    </row>
    <row r="6782" spans="1:17" ht="20.100000000000001" customHeight="1" x14ac:dyDescent="0.2">
      <c r="A6782" s="331" t="s">
        <v>9733</v>
      </c>
      <c r="B6782" s="169" t="s">
        <v>9734</v>
      </c>
      <c r="C6782" s="151" t="s">
        <v>5636</v>
      </c>
      <c r="D6782" s="155" t="s">
        <v>9516</v>
      </c>
      <c r="E6782" s="372" t="s">
        <v>109</v>
      </c>
      <c r="F6782" s="166" t="s">
        <v>110</v>
      </c>
      <c r="G6782" s="166">
        <v>50161509</v>
      </c>
      <c r="H6782" s="403" t="s">
        <v>9748</v>
      </c>
      <c r="I6782" s="331">
        <v>10</v>
      </c>
      <c r="J6782" s="160" t="s">
        <v>33</v>
      </c>
      <c r="K6782" s="148">
        <v>320000</v>
      </c>
      <c r="L6782" s="149">
        <v>40</v>
      </c>
      <c r="M6782" s="169" t="s">
        <v>805</v>
      </c>
      <c r="N6782" s="372"/>
      <c r="O6782" s="431" t="s">
        <v>35</v>
      </c>
      <c r="P6782" s="166" t="s">
        <v>2521</v>
      </c>
      <c r="Q6782" s="166" t="s">
        <v>464</v>
      </c>
    </row>
    <row r="6783" spans="1:17" ht="20.100000000000001" customHeight="1" x14ac:dyDescent="0.2">
      <c r="A6783" s="331" t="s">
        <v>9733</v>
      </c>
      <c r="B6783" s="169" t="s">
        <v>9734</v>
      </c>
      <c r="C6783" s="151" t="s">
        <v>5636</v>
      </c>
      <c r="D6783" s="155" t="s">
        <v>9516</v>
      </c>
      <c r="E6783" s="372" t="s">
        <v>261</v>
      </c>
      <c r="F6783" s="166" t="s">
        <v>262</v>
      </c>
      <c r="G6783" s="166">
        <v>47121804</v>
      </c>
      <c r="H6783" s="403" t="s">
        <v>9749</v>
      </c>
      <c r="I6783" s="331">
        <v>10</v>
      </c>
      <c r="J6783" s="160" t="s">
        <v>33</v>
      </c>
      <c r="K6783" s="148">
        <v>1020000</v>
      </c>
      <c r="L6783" s="149">
        <v>120</v>
      </c>
      <c r="M6783" s="169" t="s">
        <v>805</v>
      </c>
      <c r="N6783" s="372"/>
      <c r="O6783" s="431" t="s">
        <v>36</v>
      </c>
      <c r="P6783" s="166" t="s">
        <v>2527</v>
      </c>
      <c r="Q6783" s="166" t="s">
        <v>464</v>
      </c>
    </row>
    <row r="6784" spans="1:17" ht="20.100000000000001" customHeight="1" x14ac:dyDescent="0.2">
      <c r="A6784" s="331" t="s">
        <v>9733</v>
      </c>
      <c r="B6784" s="169" t="s">
        <v>9734</v>
      </c>
      <c r="C6784" s="151" t="s">
        <v>502</v>
      </c>
      <c r="D6784" s="155" t="s">
        <v>9516</v>
      </c>
      <c r="E6784" s="372" t="s">
        <v>228</v>
      </c>
      <c r="F6784" s="166" t="s">
        <v>229</v>
      </c>
      <c r="G6784" s="166">
        <v>44121600</v>
      </c>
      <c r="H6784" s="403" t="s">
        <v>9750</v>
      </c>
      <c r="I6784" s="331">
        <v>10</v>
      </c>
      <c r="J6784" s="160" t="s">
        <v>33</v>
      </c>
      <c r="K6784" s="148">
        <v>450000</v>
      </c>
      <c r="L6784" s="149">
        <v>250</v>
      </c>
      <c r="M6784" s="169" t="s">
        <v>805</v>
      </c>
      <c r="N6784" s="372"/>
      <c r="O6784" s="431" t="s">
        <v>79</v>
      </c>
      <c r="P6784" s="166" t="s">
        <v>2633</v>
      </c>
      <c r="Q6784" s="166" t="s">
        <v>429</v>
      </c>
    </row>
    <row r="6785" spans="1:17" ht="20.100000000000001" customHeight="1" x14ac:dyDescent="0.2">
      <c r="A6785" s="331" t="s">
        <v>9733</v>
      </c>
      <c r="B6785" s="169" t="s">
        <v>9734</v>
      </c>
      <c r="C6785" s="151" t="s">
        <v>50</v>
      </c>
      <c r="D6785" s="155" t="s">
        <v>9516</v>
      </c>
      <c r="E6785" s="372" t="s">
        <v>333</v>
      </c>
      <c r="F6785" s="166" t="s">
        <v>87</v>
      </c>
      <c r="G6785" s="166">
        <v>26111700</v>
      </c>
      <c r="H6785" s="403" t="s">
        <v>9751</v>
      </c>
      <c r="I6785" s="331">
        <v>10</v>
      </c>
      <c r="J6785" s="160" t="s">
        <v>33</v>
      </c>
      <c r="K6785" s="148">
        <v>50000000</v>
      </c>
      <c r="L6785" s="149">
        <v>110</v>
      </c>
      <c r="M6785" s="169" t="s">
        <v>805</v>
      </c>
      <c r="N6785" s="372"/>
      <c r="O6785" s="431" t="s">
        <v>35</v>
      </c>
      <c r="P6785" s="166" t="s">
        <v>2521</v>
      </c>
      <c r="Q6785" s="166" t="s">
        <v>464</v>
      </c>
    </row>
    <row r="6786" spans="1:17" ht="20.100000000000001" customHeight="1" x14ac:dyDescent="0.2">
      <c r="A6786" s="331" t="s">
        <v>9733</v>
      </c>
      <c r="B6786" s="169" t="s">
        <v>9734</v>
      </c>
      <c r="C6786" s="151" t="s">
        <v>5636</v>
      </c>
      <c r="D6786" s="155" t="s">
        <v>9516</v>
      </c>
      <c r="E6786" s="372" t="s">
        <v>188</v>
      </c>
      <c r="F6786" s="166" t="s">
        <v>189</v>
      </c>
      <c r="G6786" s="166">
        <v>47131500</v>
      </c>
      <c r="H6786" s="403" t="s">
        <v>9752</v>
      </c>
      <c r="I6786" s="331">
        <v>10</v>
      </c>
      <c r="J6786" s="160" t="s">
        <v>33</v>
      </c>
      <c r="K6786" s="148">
        <v>1080000</v>
      </c>
      <c r="L6786" s="149">
        <v>180</v>
      </c>
      <c r="M6786" s="169" t="s">
        <v>805</v>
      </c>
      <c r="N6786" s="372"/>
      <c r="O6786" s="431" t="s">
        <v>36</v>
      </c>
      <c r="P6786" s="166" t="s">
        <v>2527</v>
      </c>
      <c r="Q6786" s="166" t="s">
        <v>464</v>
      </c>
    </row>
    <row r="6787" spans="1:17" ht="20.100000000000001" customHeight="1" x14ac:dyDescent="0.2">
      <c r="A6787" s="331" t="s">
        <v>9733</v>
      </c>
      <c r="B6787" s="169" t="s">
        <v>9734</v>
      </c>
      <c r="C6787" s="151" t="s">
        <v>502</v>
      </c>
      <c r="D6787" s="155" t="s">
        <v>9516</v>
      </c>
      <c r="E6787" s="372" t="s">
        <v>315</v>
      </c>
      <c r="F6787" s="166" t="s">
        <v>316</v>
      </c>
      <c r="G6787" s="166">
        <v>60121300</v>
      </c>
      <c r="H6787" s="403" t="s">
        <v>9753</v>
      </c>
      <c r="I6787" s="331">
        <v>10</v>
      </c>
      <c r="J6787" s="160" t="s">
        <v>33</v>
      </c>
      <c r="K6787" s="148">
        <v>420000</v>
      </c>
      <c r="L6787" s="149">
        <v>140</v>
      </c>
      <c r="M6787" s="169" t="s">
        <v>805</v>
      </c>
      <c r="N6787" s="372"/>
      <c r="O6787" s="431" t="s">
        <v>79</v>
      </c>
      <c r="P6787" s="166" t="s">
        <v>2633</v>
      </c>
      <c r="Q6787" s="166" t="s">
        <v>429</v>
      </c>
    </row>
    <row r="6788" spans="1:17" ht="20.100000000000001" customHeight="1" x14ac:dyDescent="0.2">
      <c r="A6788" s="331" t="s">
        <v>9733</v>
      </c>
      <c r="B6788" s="169" t="s">
        <v>9734</v>
      </c>
      <c r="C6788" s="151" t="s">
        <v>5636</v>
      </c>
      <c r="D6788" s="155" t="s">
        <v>9516</v>
      </c>
      <c r="E6788" s="372" t="s">
        <v>239</v>
      </c>
      <c r="F6788" s="166" t="s">
        <v>240</v>
      </c>
      <c r="G6788" s="166">
        <v>47131807</v>
      </c>
      <c r="H6788" s="403" t="s">
        <v>9754</v>
      </c>
      <c r="I6788" s="331">
        <v>10</v>
      </c>
      <c r="J6788" s="160" t="s">
        <v>33</v>
      </c>
      <c r="K6788" s="148">
        <v>7436000</v>
      </c>
      <c r="L6788" s="149">
        <v>572</v>
      </c>
      <c r="M6788" s="169" t="s">
        <v>805</v>
      </c>
      <c r="N6788" s="372"/>
      <c r="O6788" s="431" t="s">
        <v>36</v>
      </c>
      <c r="P6788" s="166" t="s">
        <v>2527</v>
      </c>
      <c r="Q6788" s="166" t="s">
        <v>464</v>
      </c>
    </row>
    <row r="6789" spans="1:17" ht="20.100000000000001" customHeight="1" x14ac:dyDescent="0.2">
      <c r="A6789" s="331" t="s">
        <v>9733</v>
      </c>
      <c r="B6789" s="169" t="s">
        <v>9734</v>
      </c>
      <c r="C6789" s="151" t="s">
        <v>502</v>
      </c>
      <c r="D6789" s="155" t="s">
        <v>9516</v>
      </c>
      <c r="E6789" s="372" t="s">
        <v>311</v>
      </c>
      <c r="F6789" s="166" t="s">
        <v>312</v>
      </c>
      <c r="G6789" s="166">
        <v>44121701</v>
      </c>
      <c r="H6789" s="403" t="s">
        <v>9755</v>
      </c>
      <c r="I6789" s="331">
        <v>10</v>
      </c>
      <c r="J6789" s="160" t="s">
        <v>33</v>
      </c>
      <c r="K6789" s="148">
        <v>2300000</v>
      </c>
      <c r="L6789" s="149">
        <v>2300</v>
      </c>
      <c r="M6789" s="169" t="s">
        <v>805</v>
      </c>
      <c r="N6789" s="372"/>
      <c r="O6789" s="431" t="s">
        <v>79</v>
      </c>
      <c r="P6789" s="166" t="s">
        <v>2633</v>
      </c>
      <c r="Q6789" s="166" t="s">
        <v>429</v>
      </c>
    </row>
    <row r="6790" spans="1:17" ht="20.100000000000001" customHeight="1" x14ac:dyDescent="0.2">
      <c r="A6790" s="331" t="s">
        <v>9733</v>
      </c>
      <c r="B6790" s="169" t="s">
        <v>9734</v>
      </c>
      <c r="C6790" s="151" t="s">
        <v>5636</v>
      </c>
      <c r="D6790" s="155" t="s">
        <v>9516</v>
      </c>
      <c r="E6790" s="372" t="s">
        <v>261</v>
      </c>
      <c r="F6790" s="166" t="s">
        <v>262</v>
      </c>
      <c r="G6790" s="166">
        <v>24111503</v>
      </c>
      <c r="H6790" s="403" t="s">
        <v>9756</v>
      </c>
      <c r="I6790" s="331">
        <v>10</v>
      </c>
      <c r="J6790" s="160" t="s">
        <v>33</v>
      </c>
      <c r="K6790" s="148">
        <v>1400000</v>
      </c>
      <c r="L6790" s="149">
        <v>350</v>
      </c>
      <c r="M6790" s="169" t="s">
        <v>805</v>
      </c>
      <c r="N6790" s="372"/>
      <c r="O6790" s="431" t="s">
        <v>36</v>
      </c>
      <c r="P6790" s="166" t="s">
        <v>2527</v>
      </c>
      <c r="Q6790" s="166" t="s">
        <v>464</v>
      </c>
    </row>
    <row r="6791" spans="1:17" ht="20.100000000000001" customHeight="1" x14ac:dyDescent="0.2">
      <c r="A6791" s="331" t="s">
        <v>9733</v>
      </c>
      <c r="B6791" s="169" t="s">
        <v>9734</v>
      </c>
      <c r="C6791" s="151" t="s">
        <v>42</v>
      </c>
      <c r="D6791" s="155" t="s">
        <v>9516</v>
      </c>
      <c r="E6791" s="372" t="s">
        <v>261</v>
      </c>
      <c r="F6791" s="166" t="s">
        <v>262</v>
      </c>
      <c r="G6791" s="166">
        <v>24111503</v>
      </c>
      <c r="H6791" s="403" t="s">
        <v>9757</v>
      </c>
      <c r="I6791" s="331">
        <v>10</v>
      </c>
      <c r="J6791" s="160" t="s">
        <v>33</v>
      </c>
      <c r="K6791" s="148">
        <v>62520</v>
      </c>
      <c r="L6791" s="149">
        <v>600</v>
      </c>
      <c r="M6791" s="169" t="s">
        <v>805</v>
      </c>
      <c r="N6791" s="372"/>
      <c r="O6791" s="431" t="s">
        <v>36</v>
      </c>
      <c r="P6791" s="166" t="s">
        <v>2527</v>
      </c>
      <c r="Q6791" s="166" t="s">
        <v>464</v>
      </c>
    </row>
    <row r="6792" spans="1:17" ht="20.100000000000001" customHeight="1" x14ac:dyDescent="0.2">
      <c r="A6792" s="331" t="s">
        <v>9733</v>
      </c>
      <c r="B6792" s="169" t="s">
        <v>9734</v>
      </c>
      <c r="C6792" s="151" t="s">
        <v>42</v>
      </c>
      <c r="D6792" s="155" t="s">
        <v>9516</v>
      </c>
      <c r="E6792" s="372" t="s">
        <v>261</v>
      </c>
      <c r="F6792" s="166" t="s">
        <v>262</v>
      </c>
      <c r="G6792" s="166">
        <v>24111503</v>
      </c>
      <c r="H6792" s="403" t="s">
        <v>9758</v>
      </c>
      <c r="I6792" s="331">
        <v>10</v>
      </c>
      <c r="J6792" s="160" t="s">
        <v>33</v>
      </c>
      <c r="K6792" s="148">
        <v>27092</v>
      </c>
      <c r="L6792" s="149">
        <v>200</v>
      </c>
      <c r="M6792" s="169" t="s">
        <v>805</v>
      </c>
      <c r="N6792" s="372"/>
      <c r="O6792" s="431" t="s">
        <v>36</v>
      </c>
      <c r="P6792" s="166" t="s">
        <v>2527</v>
      </c>
      <c r="Q6792" s="166" t="s">
        <v>464</v>
      </c>
    </row>
    <row r="6793" spans="1:17" ht="20.100000000000001" customHeight="1" x14ac:dyDescent="0.2">
      <c r="A6793" s="331" t="s">
        <v>9733</v>
      </c>
      <c r="B6793" s="169" t="s">
        <v>9734</v>
      </c>
      <c r="C6793" s="151" t="s">
        <v>42</v>
      </c>
      <c r="D6793" s="155" t="s">
        <v>9516</v>
      </c>
      <c r="E6793" s="372" t="s">
        <v>261</v>
      </c>
      <c r="F6793" s="166" t="s">
        <v>262</v>
      </c>
      <c r="G6793" s="166">
        <v>24111503</v>
      </c>
      <c r="H6793" s="403" t="s">
        <v>9759</v>
      </c>
      <c r="I6793" s="331">
        <v>10</v>
      </c>
      <c r="J6793" s="160" t="s">
        <v>33</v>
      </c>
      <c r="K6793" s="148">
        <v>61999</v>
      </c>
      <c r="L6793" s="149">
        <v>5</v>
      </c>
      <c r="M6793" s="169" t="s">
        <v>805</v>
      </c>
      <c r="N6793" s="372"/>
      <c r="O6793" s="431" t="s">
        <v>36</v>
      </c>
      <c r="P6793" s="166" t="s">
        <v>2527</v>
      </c>
      <c r="Q6793" s="166" t="s">
        <v>464</v>
      </c>
    </row>
    <row r="6794" spans="1:17" ht="20.100000000000001" customHeight="1" x14ac:dyDescent="0.2">
      <c r="A6794" s="331" t="s">
        <v>9733</v>
      </c>
      <c r="B6794" s="169" t="s">
        <v>9734</v>
      </c>
      <c r="C6794" s="151" t="s">
        <v>5636</v>
      </c>
      <c r="D6794" s="155" t="s">
        <v>9516</v>
      </c>
      <c r="E6794" s="372" t="s">
        <v>261</v>
      </c>
      <c r="F6794" s="166" t="s">
        <v>262</v>
      </c>
      <c r="G6794" s="166">
        <v>24111503</v>
      </c>
      <c r="H6794" s="403" t="s">
        <v>9760</v>
      </c>
      <c r="I6794" s="331">
        <v>10</v>
      </c>
      <c r="J6794" s="160" t="s">
        <v>33</v>
      </c>
      <c r="K6794" s="148">
        <v>4420000</v>
      </c>
      <c r="L6794" s="149">
        <v>735</v>
      </c>
      <c r="M6794" s="169" t="s">
        <v>805</v>
      </c>
      <c r="N6794" s="372"/>
      <c r="O6794" s="431" t="s">
        <v>36</v>
      </c>
      <c r="P6794" s="166" t="s">
        <v>2527</v>
      </c>
      <c r="Q6794" s="166" t="s">
        <v>464</v>
      </c>
    </row>
    <row r="6795" spans="1:17" ht="20.100000000000001" customHeight="1" x14ac:dyDescent="0.2">
      <c r="A6795" s="331" t="s">
        <v>9733</v>
      </c>
      <c r="B6795" s="169" t="s">
        <v>9734</v>
      </c>
      <c r="C6795" s="151" t="s">
        <v>502</v>
      </c>
      <c r="D6795" s="155" t="s">
        <v>9516</v>
      </c>
      <c r="E6795" s="372" t="s">
        <v>261</v>
      </c>
      <c r="F6795" s="166" t="s">
        <v>262</v>
      </c>
      <c r="G6795" s="166">
        <v>60121500</v>
      </c>
      <c r="H6795" s="403" t="s">
        <v>9761</v>
      </c>
      <c r="I6795" s="331">
        <v>10</v>
      </c>
      <c r="J6795" s="160" t="s">
        <v>33</v>
      </c>
      <c r="K6795" s="148">
        <v>430000</v>
      </c>
      <c r="L6795" s="149">
        <v>430</v>
      </c>
      <c r="M6795" s="169" t="s">
        <v>805</v>
      </c>
      <c r="N6795" s="372"/>
      <c r="O6795" s="431" t="s">
        <v>79</v>
      </c>
      <c r="P6795" s="166" t="s">
        <v>2633</v>
      </c>
      <c r="Q6795" s="166" t="s">
        <v>429</v>
      </c>
    </row>
    <row r="6796" spans="1:17" ht="20.100000000000001" customHeight="1" x14ac:dyDescent="0.2">
      <c r="A6796" s="331" t="s">
        <v>9733</v>
      </c>
      <c r="B6796" s="169" t="s">
        <v>9734</v>
      </c>
      <c r="C6796" s="151" t="s">
        <v>502</v>
      </c>
      <c r="D6796" s="155" t="s">
        <v>9516</v>
      </c>
      <c r="E6796" s="372" t="s">
        <v>261</v>
      </c>
      <c r="F6796" s="166" t="s">
        <v>262</v>
      </c>
      <c r="G6796" s="166">
        <v>44121800</v>
      </c>
      <c r="H6796" s="403" t="s">
        <v>9762</v>
      </c>
      <c r="I6796" s="331">
        <v>10</v>
      </c>
      <c r="J6796" s="160" t="s">
        <v>33</v>
      </c>
      <c r="K6796" s="148">
        <v>30000</v>
      </c>
      <c r="L6796" s="149">
        <v>10</v>
      </c>
      <c r="M6796" s="169" t="s">
        <v>805</v>
      </c>
      <c r="N6796" s="372"/>
      <c r="O6796" s="431" t="s">
        <v>79</v>
      </c>
      <c r="P6796" s="166" t="s">
        <v>2633</v>
      </c>
      <c r="Q6796" s="166" t="s">
        <v>429</v>
      </c>
    </row>
    <row r="6797" spans="1:17" ht="20.100000000000001" customHeight="1" x14ac:dyDescent="0.2">
      <c r="A6797" s="331" t="s">
        <v>9733</v>
      </c>
      <c r="B6797" s="169" t="s">
        <v>9734</v>
      </c>
      <c r="C6797" s="151" t="s">
        <v>5636</v>
      </c>
      <c r="D6797" s="155" t="s">
        <v>9516</v>
      </c>
      <c r="E6797" s="372" t="s">
        <v>109</v>
      </c>
      <c r="F6797" s="166" t="s">
        <v>110</v>
      </c>
      <c r="G6797" s="166">
        <v>50201700</v>
      </c>
      <c r="H6797" s="403" t="s">
        <v>9763</v>
      </c>
      <c r="I6797" s="331">
        <v>10</v>
      </c>
      <c r="J6797" s="160" t="s">
        <v>33</v>
      </c>
      <c r="K6797" s="148">
        <v>3040000</v>
      </c>
      <c r="L6797" s="149">
        <v>152</v>
      </c>
      <c r="M6797" s="169" t="s">
        <v>805</v>
      </c>
      <c r="N6797" s="372"/>
      <c r="O6797" s="431" t="s">
        <v>35</v>
      </c>
      <c r="P6797" s="166" t="s">
        <v>2521</v>
      </c>
      <c r="Q6797" s="166" t="s">
        <v>464</v>
      </c>
    </row>
    <row r="6798" spans="1:17" ht="20.100000000000001" customHeight="1" x14ac:dyDescent="0.2">
      <c r="A6798" s="331" t="s">
        <v>9733</v>
      </c>
      <c r="B6798" s="169" t="s">
        <v>9734</v>
      </c>
      <c r="C6798" s="151" t="s">
        <v>5636</v>
      </c>
      <c r="D6798" s="155" t="s">
        <v>9516</v>
      </c>
      <c r="E6798" s="372" t="s">
        <v>109</v>
      </c>
      <c r="F6798" s="166" t="s">
        <v>110</v>
      </c>
      <c r="G6798" s="166">
        <v>50201700</v>
      </c>
      <c r="H6798" s="403" t="s">
        <v>9764</v>
      </c>
      <c r="I6798" s="331">
        <v>10</v>
      </c>
      <c r="J6798" s="160" t="s">
        <v>33</v>
      </c>
      <c r="K6798" s="148">
        <v>3230000</v>
      </c>
      <c r="L6798" s="149">
        <v>122</v>
      </c>
      <c r="M6798" s="169" t="s">
        <v>805</v>
      </c>
      <c r="N6798" s="372"/>
      <c r="O6798" s="431" t="s">
        <v>35</v>
      </c>
      <c r="P6798" s="166" t="s">
        <v>2521</v>
      </c>
      <c r="Q6798" s="166" t="s">
        <v>464</v>
      </c>
    </row>
    <row r="6799" spans="1:17" ht="20.100000000000001" customHeight="1" x14ac:dyDescent="0.2">
      <c r="A6799" s="331" t="s">
        <v>9733</v>
      </c>
      <c r="B6799" s="169" t="s">
        <v>9734</v>
      </c>
      <c r="C6799" s="151" t="s">
        <v>5636</v>
      </c>
      <c r="D6799" s="155" t="s">
        <v>9516</v>
      </c>
      <c r="E6799" s="372" t="s">
        <v>109</v>
      </c>
      <c r="F6799" s="166" t="s">
        <v>110</v>
      </c>
      <c r="G6799" s="166">
        <v>50201713</v>
      </c>
      <c r="H6799" s="403" t="s">
        <v>9765</v>
      </c>
      <c r="I6799" s="331">
        <v>10</v>
      </c>
      <c r="J6799" s="160" t="s">
        <v>33</v>
      </c>
      <c r="K6799" s="148">
        <v>380000</v>
      </c>
      <c r="L6799" s="149">
        <v>100</v>
      </c>
      <c r="M6799" s="169" t="s">
        <v>805</v>
      </c>
      <c r="N6799" s="372"/>
      <c r="O6799" s="431" t="s">
        <v>35</v>
      </c>
      <c r="P6799" s="166" t="s">
        <v>2521</v>
      </c>
      <c r="Q6799" s="166" t="s">
        <v>464</v>
      </c>
    </row>
    <row r="6800" spans="1:17" ht="20.100000000000001" customHeight="1" x14ac:dyDescent="0.2">
      <c r="A6800" s="331" t="s">
        <v>9733</v>
      </c>
      <c r="B6800" s="169" t="s">
        <v>9734</v>
      </c>
      <c r="C6800" s="151" t="s">
        <v>502</v>
      </c>
      <c r="D6800" s="155" t="s">
        <v>9516</v>
      </c>
      <c r="E6800" s="372" t="s">
        <v>228</v>
      </c>
      <c r="F6800" s="166" t="s">
        <v>229</v>
      </c>
      <c r="G6800" s="166">
        <v>44111515</v>
      </c>
      <c r="H6800" s="403" t="s">
        <v>9766</v>
      </c>
      <c r="I6800" s="331">
        <v>10</v>
      </c>
      <c r="J6800" s="160" t="s">
        <v>33</v>
      </c>
      <c r="K6800" s="148">
        <v>3200000</v>
      </c>
      <c r="L6800" s="149">
        <v>400</v>
      </c>
      <c r="M6800" s="169" t="s">
        <v>805</v>
      </c>
      <c r="N6800" s="372"/>
      <c r="O6800" s="431" t="s">
        <v>79</v>
      </c>
      <c r="P6800" s="166" t="s">
        <v>2633</v>
      </c>
      <c r="Q6800" s="166" t="s">
        <v>429</v>
      </c>
    </row>
    <row r="6801" spans="1:17" ht="20.100000000000001" customHeight="1" x14ac:dyDescent="0.2">
      <c r="A6801" s="331" t="s">
        <v>9733</v>
      </c>
      <c r="B6801" s="169" t="s">
        <v>9734</v>
      </c>
      <c r="C6801" s="151" t="s">
        <v>27</v>
      </c>
      <c r="D6801" s="155" t="s">
        <v>9516</v>
      </c>
      <c r="E6801" s="372" t="s">
        <v>9637</v>
      </c>
      <c r="F6801" s="166" t="s">
        <v>499</v>
      </c>
      <c r="G6801" s="166">
        <v>60122300</v>
      </c>
      <c r="H6801" s="403" t="s">
        <v>9767</v>
      </c>
      <c r="I6801" s="331">
        <v>10</v>
      </c>
      <c r="J6801" s="160" t="s">
        <v>33</v>
      </c>
      <c r="K6801" s="148">
        <v>500000</v>
      </c>
      <c r="L6801" s="149">
        <v>5</v>
      </c>
      <c r="M6801" s="169" t="s">
        <v>805</v>
      </c>
      <c r="N6801" s="372"/>
      <c r="O6801" s="431" t="s">
        <v>67</v>
      </c>
      <c r="P6801" s="166" t="s">
        <v>2529</v>
      </c>
      <c r="Q6801" s="166" t="s">
        <v>464</v>
      </c>
    </row>
    <row r="6802" spans="1:17" ht="20.100000000000001" customHeight="1" x14ac:dyDescent="0.2">
      <c r="A6802" s="331" t="s">
        <v>9733</v>
      </c>
      <c r="B6802" s="169" t="s">
        <v>9734</v>
      </c>
      <c r="C6802" s="151" t="s">
        <v>234</v>
      </c>
      <c r="D6802" s="155" t="s">
        <v>9516</v>
      </c>
      <c r="E6802" s="372" t="s">
        <v>333</v>
      </c>
      <c r="F6802" s="166" t="s">
        <v>87</v>
      </c>
      <c r="G6802" s="166">
        <v>26111704</v>
      </c>
      <c r="H6802" s="403" t="s">
        <v>9768</v>
      </c>
      <c r="I6802" s="331">
        <v>10</v>
      </c>
      <c r="J6802" s="160" t="s">
        <v>33</v>
      </c>
      <c r="K6802" s="148">
        <v>1200000</v>
      </c>
      <c r="L6802" s="149">
        <v>1</v>
      </c>
      <c r="M6802" s="169" t="s">
        <v>805</v>
      </c>
      <c r="N6802" s="372"/>
      <c r="O6802" s="431" t="s">
        <v>67</v>
      </c>
      <c r="P6802" s="166" t="s">
        <v>2529</v>
      </c>
      <c r="Q6802" s="166" t="s">
        <v>464</v>
      </c>
    </row>
    <row r="6803" spans="1:17" ht="20.100000000000001" customHeight="1" x14ac:dyDescent="0.2">
      <c r="A6803" s="331" t="s">
        <v>9733</v>
      </c>
      <c r="B6803" s="169" t="s">
        <v>9734</v>
      </c>
      <c r="C6803" s="151" t="s">
        <v>502</v>
      </c>
      <c r="D6803" s="155" t="s">
        <v>9516</v>
      </c>
      <c r="E6803" s="372" t="s">
        <v>228</v>
      </c>
      <c r="F6803" s="166" t="s">
        <v>229</v>
      </c>
      <c r="G6803" s="166">
        <v>44122003</v>
      </c>
      <c r="H6803" s="403" t="s">
        <v>9769</v>
      </c>
      <c r="I6803" s="331">
        <v>10</v>
      </c>
      <c r="J6803" s="160" t="s">
        <v>33</v>
      </c>
      <c r="K6803" s="148">
        <v>1323600</v>
      </c>
      <c r="L6803" s="149">
        <v>378</v>
      </c>
      <c r="M6803" s="169" t="s">
        <v>805</v>
      </c>
      <c r="N6803" s="372"/>
      <c r="O6803" s="431" t="s">
        <v>79</v>
      </c>
      <c r="P6803" s="166" t="s">
        <v>2633</v>
      </c>
      <c r="Q6803" s="166" t="s">
        <v>429</v>
      </c>
    </row>
    <row r="6804" spans="1:17" ht="20.100000000000001" customHeight="1" x14ac:dyDescent="0.2">
      <c r="A6804" s="331" t="s">
        <v>9733</v>
      </c>
      <c r="B6804" s="169" t="s">
        <v>9734</v>
      </c>
      <c r="C6804" s="151" t="s">
        <v>502</v>
      </c>
      <c r="D6804" s="155" t="s">
        <v>9516</v>
      </c>
      <c r="E6804" s="372" t="s">
        <v>228</v>
      </c>
      <c r="F6804" s="166" t="s">
        <v>229</v>
      </c>
      <c r="G6804" s="166">
        <v>14111500</v>
      </c>
      <c r="H6804" s="403" t="s">
        <v>9770</v>
      </c>
      <c r="I6804" s="331">
        <v>10</v>
      </c>
      <c r="J6804" s="160" t="s">
        <v>33</v>
      </c>
      <c r="K6804" s="148">
        <v>26250</v>
      </c>
      <c r="L6804" s="149">
        <v>52</v>
      </c>
      <c r="M6804" s="169" t="s">
        <v>805</v>
      </c>
      <c r="N6804" s="372"/>
      <c r="O6804" s="431" t="s">
        <v>79</v>
      </c>
      <c r="P6804" s="166" t="s">
        <v>2633</v>
      </c>
      <c r="Q6804" s="166" t="s">
        <v>429</v>
      </c>
    </row>
    <row r="6805" spans="1:17" ht="20.100000000000001" customHeight="1" x14ac:dyDescent="0.2">
      <c r="A6805" s="331" t="s">
        <v>9733</v>
      </c>
      <c r="B6805" s="169" t="s">
        <v>9734</v>
      </c>
      <c r="C6805" s="151" t="s">
        <v>502</v>
      </c>
      <c r="D6805" s="155" t="s">
        <v>9516</v>
      </c>
      <c r="E6805" s="372" t="s">
        <v>9583</v>
      </c>
      <c r="F6805" s="166" t="s">
        <v>89</v>
      </c>
      <c r="G6805" s="166">
        <v>43202001</v>
      </c>
      <c r="H6805" s="403" t="s">
        <v>9771</v>
      </c>
      <c r="I6805" s="331">
        <v>10</v>
      </c>
      <c r="J6805" s="160" t="s">
        <v>33</v>
      </c>
      <c r="K6805" s="148">
        <v>300000</v>
      </c>
      <c r="L6805" s="149">
        <v>200</v>
      </c>
      <c r="M6805" s="169" t="s">
        <v>805</v>
      </c>
      <c r="N6805" s="372"/>
      <c r="O6805" s="431" t="s">
        <v>79</v>
      </c>
      <c r="P6805" s="166" t="s">
        <v>2633</v>
      </c>
      <c r="Q6805" s="166" t="s">
        <v>429</v>
      </c>
    </row>
    <row r="6806" spans="1:17" ht="20.100000000000001" customHeight="1" x14ac:dyDescent="0.2">
      <c r="A6806" s="331" t="s">
        <v>9733</v>
      </c>
      <c r="B6806" s="169" t="s">
        <v>9734</v>
      </c>
      <c r="C6806" s="151" t="s">
        <v>5636</v>
      </c>
      <c r="D6806" s="155" t="s">
        <v>9516</v>
      </c>
      <c r="E6806" s="372" t="s">
        <v>311</v>
      </c>
      <c r="F6806" s="166" t="s">
        <v>312</v>
      </c>
      <c r="G6806" s="166">
        <v>47131605</v>
      </c>
      <c r="H6806" s="403" t="s">
        <v>9772</v>
      </c>
      <c r="I6806" s="331">
        <v>10</v>
      </c>
      <c r="J6806" s="160" t="s">
        <v>33</v>
      </c>
      <c r="K6806" s="148">
        <v>150000</v>
      </c>
      <c r="L6806" s="149">
        <v>21</v>
      </c>
      <c r="M6806" s="169" t="s">
        <v>805</v>
      </c>
      <c r="N6806" s="372"/>
      <c r="O6806" s="431" t="s">
        <v>36</v>
      </c>
      <c r="P6806" s="166" t="s">
        <v>2527</v>
      </c>
      <c r="Q6806" s="166" t="s">
        <v>464</v>
      </c>
    </row>
    <row r="6807" spans="1:17" ht="20.100000000000001" customHeight="1" x14ac:dyDescent="0.2">
      <c r="A6807" s="331" t="s">
        <v>9733</v>
      </c>
      <c r="B6807" s="169" t="s">
        <v>9734</v>
      </c>
      <c r="C6807" s="151" t="s">
        <v>502</v>
      </c>
      <c r="D6807" s="155" t="s">
        <v>9516</v>
      </c>
      <c r="E6807" s="372" t="s">
        <v>261</v>
      </c>
      <c r="F6807" s="166" t="s">
        <v>262</v>
      </c>
      <c r="G6807" s="166">
        <v>60121500</v>
      </c>
      <c r="H6807" s="403" t="s">
        <v>9773</v>
      </c>
      <c r="I6807" s="331">
        <v>10</v>
      </c>
      <c r="J6807" s="160" t="s">
        <v>33</v>
      </c>
      <c r="K6807" s="148">
        <v>3750000</v>
      </c>
      <c r="L6807" s="149">
        <v>750</v>
      </c>
      <c r="M6807" s="169" t="s">
        <v>805</v>
      </c>
      <c r="N6807" s="372"/>
      <c r="O6807" s="431" t="s">
        <v>79</v>
      </c>
      <c r="P6807" s="166" t="s">
        <v>2633</v>
      </c>
      <c r="Q6807" s="166" t="s">
        <v>429</v>
      </c>
    </row>
    <row r="6808" spans="1:17" ht="20.100000000000001" customHeight="1" x14ac:dyDescent="0.2">
      <c r="A6808" s="331" t="s">
        <v>9733</v>
      </c>
      <c r="B6808" s="169" t="s">
        <v>9734</v>
      </c>
      <c r="C6808" s="151" t="s">
        <v>502</v>
      </c>
      <c r="D6808" s="155" t="s">
        <v>9516</v>
      </c>
      <c r="E6808" s="372" t="s">
        <v>261</v>
      </c>
      <c r="F6808" s="166" t="s">
        <v>262</v>
      </c>
      <c r="G6808" s="166">
        <v>60121500</v>
      </c>
      <c r="H6808" s="403" t="s">
        <v>9774</v>
      </c>
      <c r="I6808" s="331">
        <v>10</v>
      </c>
      <c r="J6808" s="160" t="s">
        <v>33</v>
      </c>
      <c r="K6808" s="148">
        <v>210000</v>
      </c>
      <c r="L6808" s="149">
        <v>70</v>
      </c>
      <c r="M6808" s="169" t="s">
        <v>805</v>
      </c>
      <c r="N6808" s="372"/>
      <c r="O6808" s="431" t="s">
        <v>79</v>
      </c>
      <c r="P6808" s="166" t="s">
        <v>2633</v>
      </c>
      <c r="Q6808" s="166" t="s">
        <v>429</v>
      </c>
    </row>
    <row r="6809" spans="1:17" ht="20.100000000000001" customHeight="1" x14ac:dyDescent="0.2">
      <c r="A6809" s="331" t="s">
        <v>9733</v>
      </c>
      <c r="B6809" s="169" t="s">
        <v>9734</v>
      </c>
      <c r="C6809" s="151" t="s">
        <v>502</v>
      </c>
      <c r="D6809" s="155" t="s">
        <v>9516</v>
      </c>
      <c r="E6809" s="372" t="s">
        <v>228</v>
      </c>
      <c r="F6809" s="166" t="s">
        <v>229</v>
      </c>
      <c r="G6809" s="166">
        <v>60121500</v>
      </c>
      <c r="H6809" s="403" t="s">
        <v>9775</v>
      </c>
      <c r="I6809" s="331">
        <v>10</v>
      </c>
      <c r="J6809" s="160" t="s">
        <v>33</v>
      </c>
      <c r="K6809" s="148">
        <v>1770000</v>
      </c>
      <c r="L6809" s="149">
        <v>118</v>
      </c>
      <c r="M6809" s="169" t="s">
        <v>805</v>
      </c>
      <c r="N6809" s="372"/>
      <c r="O6809" s="431" t="s">
        <v>79</v>
      </c>
      <c r="P6809" s="166" t="s">
        <v>2633</v>
      </c>
      <c r="Q6809" s="166" t="s">
        <v>429</v>
      </c>
    </row>
    <row r="6810" spans="1:17" ht="20.100000000000001" customHeight="1" x14ac:dyDescent="0.2">
      <c r="A6810" s="331" t="s">
        <v>9733</v>
      </c>
      <c r="B6810" s="169" t="s">
        <v>9734</v>
      </c>
      <c r="C6810" s="151" t="s">
        <v>502</v>
      </c>
      <c r="D6810" s="155" t="s">
        <v>9516</v>
      </c>
      <c r="E6810" s="372" t="s">
        <v>261</v>
      </c>
      <c r="F6810" s="166" t="s">
        <v>262</v>
      </c>
      <c r="G6810" s="166">
        <v>60121500</v>
      </c>
      <c r="H6810" s="403" t="s">
        <v>9776</v>
      </c>
      <c r="I6810" s="331">
        <v>10</v>
      </c>
      <c r="J6810" s="160" t="s">
        <v>33</v>
      </c>
      <c r="K6810" s="148">
        <v>750000</v>
      </c>
      <c r="L6810" s="149">
        <v>5</v>
      </c>
      <c r="M6810" s="169" t="s">
        <v>805</v>
      </c>
      <c r="N6810" s="372"/>
      <c r="O6810" s="431" t="s">
        <v>79</v>
      </c>
      <c r="P6810" s="166" t="s">
        <v>2633</v>
      </c>
      <c r="Q6810" s="166" t="s">
        <v>429</v>
      </c>
    </row>
    <row r="6811" spans="1:17" ht="20.100000000000001" customHeight="1" x14ac:dyDescent="0.2">
      <c r="A6811" s="331" t="s">
        <v>9733</v>
      </c>
      <c r="B6811" s="169" t="s">
        <v>9734</v>
      </c>
      <c r="C6811" s="151" t="s">
        <v>502</v>
      </c>
      <c r="D6811" s="155" t="s">
        <v>9516</v>
      </c>
      <c r="E6811" s="372" t="s">
        <v>315</v>
      </c>
      <c r="F6811" s="166" t="s">
        <v>316</v>
      </c>
      <c r="G6811" s="166">
        <v>44122100</v>
      </c>
      <c r="H6811" s="403" t="s">
        <v>9777</v>
      </c>
      <c r="I6811" s="331">
        <v>10</v>
      </c>
      <c r="J6811" s="160" t="s">
        <v>33</v>
      </c>
      <c r="K6811" s="148">
        <v>680000</v>
      </c>
      <c r="L6811" s="149">
        <v>340</v>
      </c>
      <c r="M6811" s="169" t="s">
        <v>7501</v>
      </c>
      <c r="N6811" s="372"/>
      <c r="O6811" s="431" t="s">
        <v>79</v>
      </c>
      <c r="P6811" s="166" t="s">
        <v>2633</v>
      </c>
      <c r="Q6811" s="166" t="s">
        <v>429</v>
      </c>
    </row>
    <row r="6812" spans="1:17" ht="20.100000000000001" customHeight="1" x14ac:dyDescent="0.2">
      <c r="A6812" s="331" t="s">
        <v>9733</v>
      </c>
      <c r="B6812" s="169" t="s">
        <v>9734</v>
      </c>
      <c r="C6812" s="151" t="s">
        <v>234</v>
      </c>
      <c r="D6812" s="155" t="s">
        <v>9516</v>
      </c>
      <c r="E6812" s="372" t="s">
        <v>232</v>
      </c>
      <c r="F6812" s="166" t="s">
        <v>233</v>
      </c>
      <c r="G6812" s="166">
        <v>15101500</v>
      </c>
      <c r="H6812" s="403" t="s">
        <v>9778</v>
      </c>
      <c r="I6812" s="331">
        <v>10</v>
      </c>
      <c r="J6812" s="160" t="s">
        <v>33</v>
      </c>
      <c r="K6812" s="148">
        <v>1370000000</v>
      </c>
      <c r="L6812" s="149">
        <v>1</v>
      </c>
      <c r="M6812" s="169" t="s">
        <v>765</v>
      </c>
      <c r="N6812" s="372"/>
      <c r="O6812" s="431" t="s">
        <v>36</v>
      </c>
      <c r="P6812" s="166" t="s">
        <v>2651</v>
      </c>
      <c r="Q6812" s="166" t="s">
        <v>429</v>
      </c>
    </row>
    <row r="6813" spans="1:17" ht="20.100000000000001" customHeight="1" x14ac:dyDescent="0.2">
      <c r="A6813" s="331" t="s">
        <v>9733</v>
      </c>
      <c r="B6813" s="169" t="s">
        <v>9734</v>
      </c>
      <c r="C6813" s="151" t="s">
        <v>234</v>
      </c>
      <c r="D6813" s="155" t="s">
        <v>9516</v>
      </c>
      <c r="E6813" s="372" t="s">
        <v>232</v>
      </c>
      <c r="F6813" s="166" t="s">
        <v>233</v>
      </c>
      <c r="G6813" s="166">
        <v>15101500</v>
      </c>
      <c r="H6813" s="403" t="s">
        <v>9779</v>
      </c>
      <c r="I6813" s="331">
        <v>10</v>
      </c>
      <c r="J6813" s="160" t="s">
        <v>230</v>
      </c>
      <c r="K6813" s="148">
        <v>430000000</v>
      </c>
      <c r="L6813" s="149">
        <v>1</v>
      </c>
      <c r="M6813" s="169" t="s">
        <v>765</v>
      </c>
      <c r="N6813" s="372"/>
      <c r="O6813" s="431" t="s">
        <v>68</v>
      </c>
      <c r="P6813" s="166" t="s">
        <v>2635</v>
      </c>
      <c r="Q6813" s="166" t="s">
        <v>429</v>
      </c>
    </row>
    <row r="6814" spans="1:17" ht="20.100000000000001" customHeight="1" x14ac:dyDescent="0.2">
      <c r="A6814" s="331" t="s">
        <v>9733</v>
      </c>
      <c r="B6814" s="169" t="s">
        <v>9734</v>
      </c>
      <c r="C6814" s="151" t="s">
        <v>502</v>
      </c>
      <c r="D6814" s="155" t="s">
        <v>9516</v>
      </c>
      <c r="E6814" s="372" t="s">
        <v>6514</v>
      </c>
      <c r="F6814" s="166" t="s">
        <v>1618</v>
      </c>
      <c r="G6814" s="166">
        <v>44121615</v>
      </c>
      <c r="H6814" s="403" t="s">
        <v>9780</v>
      </c>
      <c r="I6814" s="331">
        <v>10</v>
      </c>
      <c r="J6814" s="160" t="s">
        <v>33</v>
      </c>
      <c r="K6814" s="148">
        <v>750000</v>
      </c>
      <c r="L6814" s="149">
        <v>50</v>
      </c>
      <c r="M6814" s="169" t="s">
        <v>805</v>
      </c>
      <c r="N6814" s="372"/>
      <c r="O6814" s="431" t="s">
        <v>79</v>
      </c>
      <c r="P6814" s="166" t="s">
        <v>2633</v>
      </c>
      <c r="Q6814" s="166" t="s">
        <v>429</v>
      </c>
    </row>
    <row r="6815" spans="1:17" ht="20.100000000000001" customHeight="1" x14ac:dyDescent="0.2">
      <c r="A6815" s="331" t="s">
        <v>9733</v>
      </c>
      <c r="B6815" s="169" t="s">
        <v>9734</v>
      </c>
      <c r="C6815" s="151" t="s">
        <v>356</v>
      </c>
      <c r="D6815" s="155" t="s">
        <v>9516</v>
      </c>
      <c r="E6815" s="372" t="s">
        <v>84</v>
      </c>
      <c r="F6815" s="166" t="s">
        <v>1066</v>
      </c>
      <c r="G6815" s="166">
        <v>52141517</v>
      </c>
      <c r="H6815" s="403" t="s">
        <v>9781</v>
      </c>
      <c r="I6815" s="331">
        <v>10</v>
      </c>
      <c r="J6815" s="160" t="s">
        <v>33</v>
      </c>
      <c r="K6815" s="148">
        <v>2000000</v>
      </c>
      <c r="L6815" s="149">
        <v>1</v>
      </c>
      <c r="M6815" s="169" t="s">
        <v>805</v>
      </c>
      <c r="N6815" s="372"/>
      <c r="O6815" s="431" t="s">
        <v>35</v>
      </c>
      <c r="P6815" s="166" t="s">
        <v>2521</v>
      </c>
      <c r="Q6815" s="166" t="s">
        <v>464</v>
      </c>
    </row>
    <row r="6816" spans="1:17" ht="20.100000000000001" customHeight="1" x14ac:dyDescent="0.2">
      <c r="A6816" s="331" t="s">
        <v>9733</v>
      </c>
      <c r="B6816" s="169" t="s">
        <v>9734</v>
      </c>
      <c r="C6816" s="151" t="s">
        <v>27</v>
      </c>
      <c r="D6816" s="155" t="s">
        <v>9516</v>
      </c>
      <c r="E6816" s="372" t="s">
        <v>9782</v>
      </c>
      <c r="F6816" s="166" t="s">
        <v>9783</v>
      </c>
      <c r="G6816" s="166">
        <v>11121701</v>
      </c>
      <c r="H6816" s="403" t="s">
        <v>9784</v>
      </c>
      <c r="I6816" s="331">
        <v>10</v>
      </c>
      <c r="J6816" s="160" t="s">
        <v>33</v>
      </c>
      <c r="K6816" s="148">
        <v>14990000</v>
      </c>
      <c r="L6816" s="149">
        <v>185</v>
      </c>
      <c r="M6816" s="169" t="s">
        <v>9785</v>
      </c>
      <c r="N6816" s="372"/>
      <c r="O6816" s="431" t="s">
        <v>67</v>
      </c>
      <c r="P6816" s="166" t="s">
        <v>2529</v>
      </c>
      <c r="Q6816" s="166" t="s">
        <v>464</v>
      </c>
    </row>
    <row r="6817" spans="1:17" ht="20.100000000000001" customHeight="1" x14ac:dyDescent="0.2">
      <c r="A6817" s="331" t="s">
        <v>9733</v>
      </c>
      <c r="B6817" s="169" t="s">
        <v>9734</v>
      </c>
      <c r="C6817" s="151" t="s">
        <v>5636</v>
      </c>
      <c r="D6817" s="155" t="s">
        <v>9516</v>
      </c>
      <c r="E6817" s="372" t="s">
        <v>239</v>
      </c>
      <c r="F6817" s="166" t="s">
        <v>240</v>
      </c>
      <c r="G6817" s="166">
        <v>47131800</v>
      </c>
      <c r="H6817" s="403" t="s">
        <v>9786</v>
      </c>
      <c r="I6817" s="331">
        <v>10</v>
      </c>
      <c r="J6817" s="160" t="s">
        <v>33</v>
      </c>
      <c r="K6817" s="148">
        <v>1870000</v>
      </c>
      <c r="L6817" s="149">
        <v>101</v>
      </c>
      <c r="M6817" s="169" t="s">
        <v>805</v>
      </c>
      <c r="N6817" s="372"/>
      <c r="O6817" s="431" t="s">
        <v>36</v>
      </c>
      <c r="P6817" s="166" t="s">
        <v>2527</v>
      </c>
      <c r="Q6817" s="166" t="s">
        <v>464</v>
      </c>
    </row>
    <row r="6818" spans="1:17" ht="20.100000000000001" customHeight="1" x14ac:dyDescent="0.2">
      <c r="A6818" s="331" t="s">
        <v>9733</v>
      </c>
      <c r="B6818" s="169" t="s">
        <v>9734</v>
      </c>
      <c r="C6818" s="151" t="s">
        <v>356</v>
      </c>
      <c r="D6818" s="155" t="s">
        <v>9516</v>
      </c>
      <c r="E6818" s="372" t="s">
        <v>90</v>
      </c>
      <c r="F6818" s="166" t="s">
        <v>91</v>
      </c>
      <c r="G6818" s="166">
        <v>40101902</v>
      </c>
      <c r="H6818" s="403" t="s">
        <v>9787</v>
      </c>
      <c r="I6818" s="331">
        <v>10</v>
      </c>
      <c r="J6818" s="160" t="s">
        <v>33</v>
      </c>
      <c r="K6818" s="148">
        <v>2300000</v>
      </c>
      <c r="L6818" s="149">
        <v>1</v>
      </c>
      <c r="M6818" s="169" t="s">
        <v>805</v>
      </c>
      <c r="N6818" s="372"/>
      <c r="O6818" s="431" t="s">
        <v>80</v>
      </c>
      <c r="P6818" s="166" t="s">
        <v>2633</v>
      </c>
      <c r="Q6818" s="166" t="s">
        <v>464</v>
      </c>
    </row>
    <row r="6819" spans="1:17" ht="20.100000000000001" customHeight="1" x14ac:dyDescent="0.2">
      <c r="A6819" s="331" t="s">
        <v>9733</v>
      </c>
      <c r="B6819" s="169" t="s">
        <v>9734</v>
      </c>
      <c r="C6819" s="151" t="s">
        <v>5636</v>
      </c>
      <c r="D6819" s="155" t="s">
        <v>9516</v>
      </c>
      <c r="E6819" s="372" t="s">
        <v>239</v>
      </c>
      <c r="F6819" s="166" t="s">
        <v>240</v>
      </c>
      <c r="G6819" s="166">
        <v>47131800</v>
      </c>
      <c r="H6819" s="403" t="s">
        <v>9788</v>
      </c>
      <c r="I6819" s="331">
        <v>10</v>
      </c>
      <c r="J6819" s="160" t="s">
        <v>33</v>
      </c>
      <c r="K6819" s="148">
        <v>6600000</v>
      </c>
      <c r="L6819" s="149">
        <v>1250</v>
      </c>
      <c r="M6819" s="169" t="s">
        <v>805</v>
      </c>
      <c r="N6819" s="372"/>
      <c r="O6819" s="431" t="s">
        <v>36</v>
      </c>
      <c r="P6819" s="166" t="s">
        <v>2527</v>
      </c>
      <c r="Q6819" s="166" t="s">
        <v>464</v>
      </c>
    </row>
    <row r="6820" spans="1:17" ht="20.100000000000001" customHeight="1" x14ac:dyDescent="0.2">
      <c r="A6820" s="331" t="s">
        <v>9733</v>
      </c>
      <c r="B6820" s="169" t="s">
        <v>9734</v>
      </c>
      <c r="C6820" s="151" t="s">
        <v>5636</v>
      </c>
      <c r="D6820" s="155" t="s">
        <v>9516</v>
      </c>
      <c r="E6820" s="372" t="s">
        <v>239</v>
      </c>
      <c r="F6820" s="166" t="s">
        <v>240</v>
      </c>
      <c r="G6820" s="166">
        <v>47131800</v>
      </c>
      <c r="H6820" s="403" t="s">
        <v>9789</v>
      </c>
      <c r="I6820" s="331">
        <v>10</v>
      </c>
      <c r="J6820" s="160" t="s">
        <v>33</v>
      </c>
      <c r="K6820" s="148">
        <v>750000</v>
      </c>
      <c r="L6820" s="149">
        <v>40</v>
      </c>
      <c r="M6820" s="169" t="s">
        <v>805</v>
      </c>
      <c r="N6820" s="372"/>
      <c r="O6820" s="431" t="s">
        <v>36</v>
      </c>
      <c r="P6820" s="166" t="s">
        <v>2527</v>
      </c>
      <c r="Q6820" s="166" t="s">
        <v>464</v>
      </c>
    </row>
    <row r="6821" spans="1:17" ht="20.100000000000001" customHeight="1" x14ac:dyDescent="0.2">
      <c r="A6821" s="331" t="s">
        <v>9733</v>
      </c>
      <c r="B6821" s="169" t="s">
        <v>9734</v>
      </c>
      <c r="C6821" s="151" t="s">
        <v>502</v>
      </c>
      <c r="D6821" s="155" t="s">
        <v>9516</v>
      </c>
      <c r="E6821" s="372" t="s">
        <v>9583</v>
      </c>
      <c r="F6821" s="166" t="s">
        <v>89</v>
      </c>
      <c r="G6821" s="166">
        <v>43202001</v>
      </c>
      <c r="H6821" s="403" t="s">
        <v>9790</v>
      </c>
      <c r="I6821" s="331">
        <v>10</v>
      </c>
      <c r="J6821" s="160" t="s">
        <v>33</v>
      </c>
      <c r="K6821" s="148">
        <v>1880000</v>
      </c>
      <c r="L6821" s="149">
        <v>1250</v>
      </c>
      <c r="M6821" s="169" t="s">
        <v>805</v>
      </c>
      <c r="N6821" s="372"/>
      <c r="O6821" s="431" t="s">
        <v>79</v>
      </c>
      <c r="P6821" s="166" t="s">
        <v>2633</v>
      </c>
      <c r="Q6821" s="166" t="s">
        <v>429</v>
      </c>
    </row>
    <row r="6822" spans="1:17" ht="20.100000000000001" customHeight="1" x14ac:dyDescent="0.2">
      <c r="A6822" s="331" t="s">
        <v>9733</v>
      </c>
      <c r="B6822" s="169" t="s">
        <v>9734</v>
      </c>
      <c r="C6822" s="151" t="s">
        <v>193</v>
      </c>
      <c r="D6822" s="155" t="s">
        <v>9516</v>
      </c>
      <c r="E6822" s="372" t="s">
        <v>239</v>
      </c>
      <c r="F6822" s="166" t="s">
        <v>240</v>
      </c>
      <c r="G6822" s="166">
        <v>42171900</v>
      </c>
      <c r="H6822" s="403" t="s">
        <v>9791</v>
      </c>
      <c r="I6822" s="331">
        <v>10</v>
      </c>
      <c r="J6822" s="160" t="s">
        <v>33</v>
      </c>
      <c r="K6822" s="148">
        <v>4500000</v>
      </c>
      <c r="L6822" s="149">
        <v>1</v>
      </c>
      <c r="M6822" s="169" t="s">
        <v>805</v>
      </c>
      <c r="N6822" s="372"/>
      <c r="O6822" s="431" t="s">
        <v>35</v>
      </c>
      <c r="P6822" s="166" t="s">
        <v>2521</v>
      </c>
      <c r="Q6822" s="166" t="s">
        <v>464</v>
      </c>
    </row>
    <row r="6823" spans="1:17" ht="20.100000000000001" customHeight="1" x14ac:dyDescent="0.2">
      <c r="A6823" s="331" t="s">
        <v>9733</v>
      </c>
      <c r="B6823" s="169" t="s">
        <v>9734</v>
      </c>
      <c r="C6823" s="151" t="s">
        <v>27</v>
      </c>
      <c r="D6823" s="155" t="s">
        <v>9516</v>
      </c>
      <c r="E6823" s="372" t="s">
        <v>315</v>
      </c>
      <c r="F6823" s="166" t="s">
        <v>316</v>
      </c>
      <c r="G6823" s="166">
        <v>30191500</v>
      </c>
      <c r="H6823" s="403" t="s">
        <v>9792</v>
      </c>
      <c r="I6823" s="331">
        <v>10</v>
      </c>
      <c r="J6823" s="160" t="s">
        <v>33</v>
      </c>
      <c r="K6823" s="148">
        <v>570000</v>
      </c>
      <c r="L6823" s="149">
        <v>1</v>
      </c>
      <c r="M6823" s="169" t="s">
        <v>805</v>
      </c>
      <c r="N6823" s="372"/>
      <c r="O6823" s="431" t="s">
        <v>67</v>
      </c>
      <c r="P6823" s="166" t="s">
        <v>2529</v>
      </c>
      <c r="Q6823" s="166" t="s">
        <v>464</v>
      </c>
    </row>
    <row r="6824" spans="1:17" ht="20.100000000000001" customHeight="1" x14ac:dyDescent="0.2">
      <c r="A6824" s="331" t="s">
        <v>9733</v>
      </c>
      <c r="B6824" s="169" t="s">
        <v>9734</v>
      </c>
      <c r="C6824" s="151" t="s">
        <v>5636</v>
      </c>
      <c r="D6824" s="155" t="s">
        <v>9516</v>
      </c>
      <c r="E6824" s="372" t="s">
        <v>311</v>
      </c>
      <c r="F6824" s="166" t="s">
        <v>312</v>
      </c>
      <c r="G6824" s="166">
        <v>47131604</v>
      </c>
      <c r="H6824" s="403" t="s">
        <v>9793</v>
      </c>
      <c r="I6824" s="331">
        <v>10</v>
      </c>
      <c r="J6824" s="160" t="s">
        <v>33</v>
      </c>
      <c r="K6824" s="148">
        <v>1410000</v>
      </c>
      <c r="L6824" s="149">
        <v>175</v>
      </c>
      <c r="M6824" s="169" t="s">
        <v>805</v>
      </c>
      <c r="N6824" s="372"/>
      <c r="O6824" s="431" t="s">
        <v>36</v>
      </c>
      <c r="P6824" s="166" t="s">
        <v>2527</v>
      </c>
      <c r="Q6824" s="166" t="s">
        <v>464</v>
      </c>
    </row>
    <row r="6825" spans="1:17" ht="20.100000000000001" customHeight="1" x14ac:dyDescent="0.2">
      <c r="A6825" s="331" t="s">
        <v>9733</v>
      </c>
      <c r="B6825" s="169" t="s">
        <v>9734</v>
      </c>
      <c r="C6825" s="151" t="s">
        <v>5636</v>
      </c>
      <c r="D6825" s="155" t="s">
        <v>9516</v>
      </c>
      <c r="E6825" s="372" t="s">
        <v>311</v>
      </c>
      <c r="F6825" s="166" t="s">
        <v>312</v>
      </c>
      <c r="G6825" s="166">
        <v>47131600</v>
      </c>
      <c r="H6825" s="403" t="s">
        <v>9794</v>
      </c>
      <c r="I6825" s="331">
        <v>10</v>
      </c>
      <c r="J6825" s="160" t="s">
        <v>33</v>
      </c>
      <c r="K6825" s="148">
        <v>270000</v>
      </c>
      <c r="L6825" s="149">
        <v>45</v>
      </c>
      <c r="M6825" s="169" t="s">
        <v>805</v>
      </c>
      <c r="N6825" s="372"/>
      <c r="O6825" s="431" t="s">
        <v>36</v>
      </c>
      <c r="P6825" s="166" t="s">
        <v>2527</v>
      </c>
      <c r="Q6825" s="166" t="s">
        <v>464</v>
      </c>
    </row>
    <row r="6826" spans="1:17" ht="20.100000000000001" customHeight="1" x14ac:dyDescent="0.2">
      <c r="A6826" s="331" t="s">
        <v>9733</v>
      </c>
      <c r="B6826" s="169" t="s">
        <v>9734</v>
      </c>
      <c r="C6826" s="151" t="s">
        <v>5636</v>
      </c>
      <c r="D6826" s="155" t="s">
        <v>9516</v>
      </c>
      <c r="E6826" s="372" t="s">
        <v>261</v>
      </c>
      <c r="F6826" s="166" t="s">
        <v>262</v>
      </c>
      <c r="G6826" s="166">
        <v>47121803</v>
      </c>
      <c r="H6826" s="403" t="s">
        <v>9795</v>
      </c>
      <c r="I6826" s="331">
        <v>10</v>
      </c>
      <c r="J6826" s="160" t="s">
        <v>33</v>
      </c>
      <c r="K6826" s="148">
        <v>425000</v>
      </c>
      <c r="L6826" s="149">
        <v>300</v>
      </c>
      <c r="M6826" s="169" t="s">
        <v>805</v>
      </c>
      <c r="N6826" s="372"/>
      <c r="O6826" s="431" t="s">
        <v>36</v>
      </c>
      <c r="P6826" s="166" t="s">
        <v>2527</v>
      </c>
      <c r="Q6826" s="166" t="s">
        <v>464</v>
      </c>
    </row>
    <row r="6827" spans="1:17" ht="20.100000000000001" customHeight="1" x14ac:dyDescent="0.2">
      <c r="A6827" s="331" t="s">
        <v>9733</v>
      </c>
      <c r="B6827" s="169" t="s">
        <v>9734</v>
      </c>
      <c r="C6827" s="151" t="s">
        <v>42</v>
      </c>
      <c r="D6827" s="155" t="s">
        <v>9516</v>
      </c>
      <c r="E6827" s="372" t="s">
        <v>261</v>
      </c>
      <c r="F6827" s="166" t="s">
        <v>262</v>
      </c>
      <c r="G6827" s="166">
        <v>46182005</v>
      </c>
      <c r="H6827" s="403" t="s">
        <v>9796</v>
      </c>
      <c r="I6827" s="331">
        <v>10</v>
      </c>
      <c r="J6827" s="160" t="s">
        <v>33</v>
      </c>
      <c r="K6827" s="148">
        <v>900000</v>
      </c>
      <c r="L6827" s="149">
        <v>10</v>
      </c>
      <c r="M6827" s="169" t="s">
        <v>805</v>
      </c>
      <c r="N6827" s="372"/>
      <c r="O6827" s="431" t="s">
        <v>35</v>
      </c>
      <c r="P6827" s="166" t="s">
        <v>2521</v>
      </c>
      <c r="Q6827" s="166" t="s">
        <v>464</v>
      </c>
    </row>
    <row r="6828" spans="1:17" ht="20.100000000000001" customHeight="1" x14ac:dyDescent="0.2">
      <c r="A6828" s="331" t="s">
        <v>9733</v>
      </c>
      <c r="B6828" s="169" t="s">
        <v>9734</v>
      </c>
      <c r="C6828" s="151" t="s">
        <v>502</v>
      </c>
      <c r="D6828" s="155" t="s">
        <v>9516</v>
      </c>
      <c r="E6828" s="372" t="s">
        <v>261</v>
      </c>
      <c r="F6828" s="166" t="s">
        <v>262</v>
      </c>
      <c r="G6828" s="166">
        <v>44121600</v>
      </c>
      <c r="H6828" s="403" t="s">
        <v>9797</v>
      </c>
      <c r="I6828" s="331">
        <v>10</v>
      </c>
      <c r="J6828" s="160" t="s">
        <v>33</v>
      </c>
      <c r="K6828" s="148">
        <v>242500</v>
      </c>
      <c r="L6828" s="149">
        <v>50</v>
      </c>
      <c r="M6828" s="169" t="s">
        <v>805</v>
      </c>
      <c r="N6828" s="372"/>
      <c r="O6828" s="431" t="s">
        <v>79</v>
      </c>
      <c r="P6828" s="166" t="s">
        <v>2633</v>
      </c>
      <c r="Q6828" s="166" t="s">
        <v>429</v>
      </c>
    </row>
    <row r="6829" spans="1:17" ht="20.100000000000001" customHeight="1" x14ac:dyDescent="0.2">
      <c r="A6829" s="331" t="s">
        <v>9733</v>
      </c>
      <c r="B6829" s="169" t="s">
        <v>9734</v>
      </c>
      <c r="C6829" s="151" t="s">
        <v>502</v>
      </c>
      <c r="D6829" s="155" t="s">
        <v>9516</v>
      </c>
      <c r="E6829" s="372" t="s">
        <v>315</v>
      </c>
      <c r="F6829" s="166" t="s">
        <v>316</v>
      </c>
      <c r="G6829" s="166">
        <v>44121615</v>
      </c>
      <c r="H6829" s="403" t="s">
        <v>9798</v>
      </c>
      <c r="I6829" s="331">
        <v>10</v>
      </c>
      <c r="J6829" s="160" t="s">
        <v>33</v>
      </c>
      <c r="K6829" s="148">
        <v>1000000</v>
      </c>
      <c r="L6829" s="149">
        <v>250</v>
      </c>
      <c r="M6829" s="169" t="s">
        <v>7501</v>
      </c>
      <c r="N6829" s="372"/>
      <c r="O6829" s="431" t="s">
        <v>79</v>
      </c>
      <c r="P6829" s="166" t="s">
        <v>2633</v>
      </c>
      <c r="Q6829" s="166" t="s">
        <v>429</v>
      </c>
    </row>
    <row r="6830" spans="1:17" ht="20.100000000000001" customHeight="1" x14ac:dyDescent="0.2">
      <c r="A6830" s="331" t="s">
        <v>9733</v>
      </c>
      <c r="B6830" s="169" t="s">
        <v>9734</v>
      </c>
      <c r="C6830" s="151" t="s">
        <v>42</v>
      </c>
      <c r="D6830" s="155" t="s">
        <v>9516</v>
      </c>
      <c r="E6830" s="372" t="s">
        <v>261</v>
      </c>
      <c r="F6830" s="166" t="s">
        <v>262</v>
      </c>
      <c r="G6830" s="166">
        <v>42132200</v>
      </c>
      <c r="H6830" s="403" t="s">
        <v>9799</v>
      </c>
      <c r="I6830" s="331">
        <v>10</v>
      </c>
      <c r="J6830" s="160" t="s">
        <v>33</v>
      </c>
      <c r="K6830" s="148">
        <v>3781260</v>
      </c>
      <c r="L6830" s="149">
        <v>85</v>
      </c>
      <c r="M6830" s="169" t="s">
        <v>805</v>
      </c>
      <c r="N6830" s="372"/>
      <c r="O6830" s="431" t="s">
        <v>35</v>
      </c>
      <c r="P6830" s="166" t="s">
        <v>2521</v>
      </c>
      <c r="Q6830" s="166" t="s">
        <v>464</v>
      </c>
    </row>
    <row r="6831" spans="1:17" ht="20.100000000000001" customHeight="1" x14ac:dyDescent="0.2">
      <c r="A6831" s="331" t="s">
        <v>9733</v>
      </c>
      <c r="B6831" s="169" t="s">
        <v>9734</v>
      </c>
      <c r="C6831" s="151" t="s">
        <v>5636</v>
      </c>
      <c r="D6831" s="155" t="s">
        <v>9516</v>
      </c>
      <c r="E6831" s="372" t="s">
        <v>261</v>
      </c>
      <c r="F6831" s="166" t="s">
        <v>262</v>
      </c>
      <c r="G6831" s="166">
        <v>46181504</v>
      </c>
      <c r="H6831" s="403" t="s">
        <v>9800</v>
      </c>
      <c r="I6831" s="331">
        <v>10</v>
      </c>
      <c r="J6831" s="160" t="s">
        <v>33</v>
      </c>
      <c r="K6831" s="148">
        <v>2380000</v>
      </c>
      <c r="L6831" s="149">
        <v>350</v>
      </c>
      <c r="M6831" s="169" t="s">
        <v>7766</v>
      </c>
      <c r="N6831" s="372"/>
      <c r="O6831" s="431" t="s">
        <v>36</v>
      </c>
      <c r="P6831" s="166" t="s">
        <v>2527</v>
      </c>
      <c r="Q6831" s="166" t="s">
        <v>464</v>
      </c>
    </row>
    <row r="6832" spans="1:17" ht="20.100000000000001" customHeight="1" x14ac:dyDescent="0.2">
      <c r="A6832" s="331" t="s">
        <v>9733</v>
      </c>
      <c r="B6832" s="169" t="s">
        <v>9734</v>
      </c>
      <c r="C6832" s="151" t="s">
        <v>9801</v>
      </c>
      <c r="D6832" s="155" t="s">
        <v>9516</v>
      </c>
      <c r="E6832" s="372" t="s">
        <v>84</v>
      </c>
      <c r="F6832" s="166" t="s">
        <v>1066</v>
      </c>
      <c r="G6832" s="166">
        <v>47121800</v>
      </c>
      <c r="H6832" s="403" t="s">
        <v>9802</v>
      </c>
      <c r="I6832" s="331">
        <v>10</v>
      </c>
      <c r="J6832" s="160" t="s">
        <v>33</v>
      </c>
      <c r="K6832" s="148">
        <v>1900000</v>
      </c>
      <c r="L6832" s="149">
        <v>1</v>
      </c>
      <c r="M6832" s="169" t="s">
        <v>805</v>
      </c>
      <c r="N6832" s="372"/>
      <c r="O6832" s="431" t="s">
        <v>35</v>
      </c>
      <c r="P6832" s="166" t="s">
        <v>2521</v>
      </c>
      <c r="Q6832" s="166" t="s">
        <v>464</v>
      </c>
    </row>
    <row r="6833" spans="1:17" ht="20.100000000000001" customHeight="1" x14ac:dyDescent="0.2">
      <c r="A6833" s="331" t="s">
        <v>9733</v>
      </c>
      <c r="B6833" s="169" t="s">
        <v>9734</v>
      </c>
      <c r="C6833" s="151" t="s">
        <v>342</v>
      </c>
      <c r="D6833" s="155" t="s">
        <v>9516</v>
      </c>
      <c r="E6833" s="372" t="s">
        <v>6406</v>
      </c>
      <c r="F6833" s="166" t="s">
        <v>958</v>
      </c>
      <c r="G6833" s="166">
        <v>93161600</v>
      </c>
      <c r="H6833" s="403" t="s">
        <v>9803</v>
      </c>
      <c r="I6833" s="331">
        <v>10</v>
      </c>
      <c r="J6833" s="160" t="s">
        <v>33</v>
      </c>
      <c r="K6833" s="148">
        <v>31000000</v>
      </c>
      <c r="L6833" s="149">
        <v>1</v>
      </c>
      <c r="M6833" s="169" t="s">
        <v>765</v>
      </c>
      <c r="N6833" s="372"/>
      <c r="O6833" s="431" t="s">
        <v>127</v>
      </c>
      <c r="P6833" s="166" t="s">
        <v>6649</v>
      </c>
      <c r="Q6833" s="166" t="s">
        <v>9605</v>
      </c>
    </row>
    <row r="6834" spans="1:17" ht="20.100000000000001" customHeight="1" x14ac:dyDescent="0.2">
      <c r="A6834" s="331" t="s">
        <v>9733</v>
      </c>
      <c r="B6834" s="169" t="s">
        <v>9734</v>
      </c>
      <c r="C6834" s="151" t="s">
        <v>342</v>
      </c>
      <c r="D6834" s="155" t="s">
        <v>9516</v>
      </c>
      <c r="E6834" s="372" t="s">
        <v>408</v>
      </c>
      <c r="F6834" s="166" t="s">
        <v>409</v>
      </c>
      <c r="G6834" s="166">
        <v>93161602</v>
      </c>
      <c r="H6834" s="403" t="s">
        <v>9804</v>
      </c>
      <c r="I6834" s="331">
        <v>10</v>
      </c>
      <c r="J6834" s="160" t="s">
        <v>33</v>
      </c>
      <c r="K6834" s="148">
        <v>145000000</v>
      </c>
      <c r="L6834" s="149">
        <v>1</v>
      </c>
      <c r="M6834" s="169" t="s">
        <v>765</v>
      </c>
      <c r="N6834" s="372"/>
      <c r="O6834" s="431" t="s">
        <v>79</v>
      </c>
      <c r="P6834" s="166" t="s">
        <v>2651</v>
      </c>
      <c r="Q6834" s="166" t="s">
        <v>9605</v>
      </c>
    </row>
    <row r="6835" spans="1:17" ht="20.100000000000001" customHeight="1" x14ac:dyDescent="0.2">
      <c r="A6835" s="331" t="s">
        <v>9733</v>
      </c>
      <c r="B6835" s="169" t="s">
        <v>9734</v>
      </c>
      <c r="C6835" s="151" t="s">
        <v>5636</v>
      </c>
      <c r="D6835" s="155" t="s">
        <v>9516</v>
      </c>
      <c r="E6835" s="372" t="s">
        <v>239</v>
      </c>
      <c r="F6835" s="166" t="s">
        <v>240</v>
      </c>
      <c r="G6835" s="166">
        <v>53131608</v>
      </c>
      <c r="H6835" s="403" t="s">
        <v>9805</v>
      </c>
      <c r="I6835" s="331">
        <v>10</v>
      </c>
      <c r="J6835" s="160" t="s">
        <v>33</v>
      </c>
      <c r="K6835" s="148">
        <v>2800000</v>
      </c>
      <c r="L6835" s="149">
        <v>400</v>
      </c>
      <c r="M6835" s="169" t="s">
        <v>805</v>
      </c>
      <c r="N6835" s="372"/>
      <c r="O6835" s="431" t="s">
        <v>36</v>
      </c>
      <c r="P6835" s="166" t="s">
        <v>2527</v>
      </c>
      <c r="Q6835" s="166" t="s">
        <v>464</v>
      </c>
    </row>
    <row r="6836" spans="1:17" ht="20.100000000000001" customHeight="1" x14ac:dyDescent="0.2">
      <c r="A6836" s="331" t="s">
        <v>9733</v>
      </c>
      <c r="B6836" s="169" t="s">
        <v>9734</v>
      </c>
      <c r="C6836" s="151" t="s">
        <v>5636</v>
      </c>
      <c r="D6836" s="155" t="s">
        <v>9516</v>
      </c>
      <c r="E6836" s="372" t="s">
        <v>239</v>
      </c>
      <c r="F6836" s="166" t="s">
        <v>240</v>
      </c>
      <c r="G6836" s="166">
        <v>53131608</v>
      </c>
      <c r="H6836" s="403" t="s">
        <v>9806</v>
      </c>
      <c r="I6836" s="331">
        <v>10</v>
      </c>
      <c r="J6836" s="160" t="s">
        <v>33</v>
      </c>
      <c r="K6836" s="148">
        <v>270000</v>
      </c>
      <c r="L6836" s="149">
        <v>45</v>
      </c>
      <c r="M6836" s="169" t="s">
        <v>805</v>
      </c>
      <c r="N6836" s="372"/>
      <c r="O6836" s="431" t="s">
        <v>36</v>
      </c>
      <c r="P6836" s="166" t="s">
        <v>2527</v>
      </c>
      <c r="Q6836" s="166" t="s">
        <v>464</v>
      </c>
    </row>
    <row r="6837" spans="1:17" ht="20.100000000000001" customHeight="1" x14ac:dyDescent="0.2">
      <c r="A6837" s="331" t="s">
        <v>9733</v>
      </c>
      <c r="B6837" s="169" t="s">
        <v>9734</v>
      </c>
      <c r="C6837" s="151" t="s">
        <v>502</v>
      </c>
      <c r="D6837" s="155" t="s">
        <v>9516</v>
      </c>
      <c r="E6837" s="372" t="s">
        <v>311</v>
      </c>
      <c r="F6837" s="166" t="s">
        <v>312</v>
      </c>
      <c r="G6837" s="166">
        <v>44121706</v>
      </c>
      <c r="H6837" s="403" t="s">
        <v>9807</v>
      </c>
      <c r="I6837" s="331">
        <v>10</v>
      </c>
      <c r="J6837" s="160" t="s">
        <v>33</v>
      </c>
      <c r="K6837" s="148">
        <v>1450000</v>
      </c>
      <c r="L6837" s="149">
        <v>1450</v>
      </c>
      <c r="M6837" s="169" t="s">
        <v>805</v>
      </c>
      <c r="N6837" s="372"/>
      <c r="O6837" s="431" t="s">
        <v>79</v>
      </c>
      <c r="P6837" s="166" t="s">
        <v>2633</v>
      </c>
      <c r="Q6837" s="166" t="s">
        <v>429</v>
      </c>
    </row>
    <row r="6838" spans="1:17" ht="20.100000000000001" customHeight="1" x14ac:dyDescent="0.2">
      <c r="A6838" s="331" t="s">
        <v>9733</v>
      </c>
      <c r="B6838" s="169" t="s">
        <v>9734</v>
      </c>
      <c r="C6838" s="151" t="s">
        <v>502</v>
      </c>
      <c r="D6838" s="155" t="s">
        <v>9516</v>
      </c>
      <c r="E6838" s="372" t="s">
        <v>228</v>
      </c>
      <c r="F6838" s="166" t="s">
        <v>229</v>
      </c>
      <c r="G6838" s="166">
        <v>14111531</v>
      </c>
      <c r="H6838" s="403" t="s">
        <v>9808</v>
      </c>
      <c r="I6838" s="331">
        <v>10</v>
      </c>
      <c r="J6838" s="160" t="s">
        <v>33</v>
      </c>
      <c r="K6838" s="148">
        <v>27179172</v>
      </c>
      <c r="L6838" s="149">
        <v>675</v>
      </c>
      <c r="M6838" s="169" t="s">
        <v>805</v>
      </c>
      <c r="N6838" s="372"/>
      <c r="O6838" s="431" t="s">
        <v>79</v>
      </c>
      <c r="P6838" s="166" t="s">
        <v>2633</v>
      </c>
      <c r="Q6838" s="166" t="s">
        <v>429</v>
      </c>
    </row>
    <row r="6839" spans="1:17" ht="20.100000000000001" customHeight="1" x14ac:dyDescent="0.2">
      <c r="A6839" s="331" t="s">
        <v>9733</v>
      </c>
      <c r="B6839" s="169" t="s">
        <v>9734</v>
      </c>
      <c r="C6839" s="151" t="s">
        <v>502</v>
      </c>
      <c r="D6839" s="155" t="s">
        <v>9516</v>
      </c>
      <c r="E6839" s="372" t="s">
        <v>228</v>
      </c>
      <c r="F6839" s="166" t="s">
        <v>229</v>
      </c>
      <c r="G6839" s="166">
        <v>14111531</v>
      </c>
      <c r="H6839" s="403" t="s">
        <v>9809</v>
      </c>
      <c r="I6839" s="331">
        <v>10</v>
      </c>
      <c r="J6839" s="160" t="s">
        <v>33</v>
      </c>
      <c r="K6839" s="148">
        <v>412650</v>
      </c>
      <c r="L6839" s="149">
        <v>7</v>
      </c>
      <c r="M6839" s="169" t="s">
        <v>805</v>
      </c>
      <c r="N6839" s="372"/>
      <c r="O6839" s="431" t="s">
        <v>79</v>
      </c>
      <c r="P6839" s="166" t="s">
        <v>2633</v>
      </c>
      <c r="Q6839" s="166" t="s">
        <v>429</v>
      </c>
    </row>
    <row r="6840" spans="1:17" ht="20.100000000000001" customHeight="1" x14ac:dyDescent="0.2">
      <c r="A6840" s="331" t="s">
        <v>9733</v>
      </c>
      <c r="B6840" s="169" t="s">
        <v>9734</v>
      </c>
      <c r="C6840" s="151" t="s">
        <v>42</v>
      </c>
      <c r="D6840" s="155" t="s">
        <v>9516</v>
      </c>
      <c r="E6840" s="372" t="s">
        <v>106</v>
      </c>
      <c r="F6840" s="166" t="s">
        <v>107</v>
      </c>
      <c r="G6840" s="166">
        <v>43231512</v>
      </c>
      <c r="H6840" s="403" t="s">
        <v>9810</v>
      </c>
      <c r="I6840" s="331">
        <v>10</v>
      </c>
      <c r="J6840" s="160" t="s">
        <v>33</v>
      </c>
      <c r="K6840" s="148">
        <v>4660000</v>
      </c>
      <c r="L6840" s="149">
        <v>2</v>
      </c>
      <c r="M6840" s="169" t="s">
        <v>805</v>
      </c>
      <c r="N6840" s="372"/>
      <c r="O6840" s="431" t="s">
        <v>36</v>
      </c>
      <c r="P6840" s="166" t="s">
        <v>2527</v>
      </c>
      <c r="Q6840" s="166" t="s">
        <v>464</v>
      </c>
    </row>
    <row r="6841" spans="1:17" ht="20.100000000000001" customHeight="1" x14ac:dyDescent="0.2">
      <c r="A6841" s="331" t="s">
        <v>9733</v>
      </c>
      <c r="B6841" s="169" t="s">
        <v>9734</v>
      </c>
      <c r="C6841" s="151" t="s">
        <v>9811</v>
      </c>
      <c r="D6841" s="155" t="s">
        <v>9516</v>
      </c>
      <c r="E6841" s="372" t="s">
        <v>106</v>
      </c>
      <c r="F6841" s="166" t="s">
        <v>107</v>
      </c>
      <c r="G6841" s="166">
        <v>43231512</v>
      </c>
      <c r="H6841" s="403" t="s">
        <v>9810</v>
      </c>
      <c r="I6841" s="331">
        <v>10</v>
      </c>
      <c r="J6841" s="160" t="s">
        <v>33</v>
      </c>
      <c r="K6841" s="148">
        <v>2330000</v>
      </c>
      <c r="L6841" s="149">
        <v>1</v>
      </c>
      <c r="M6841" s="169" t="s">
        <v>805</v>
      </c>
      <c r="N6841" s="372"/>
      <c r="O6841" s="431" t="s">
        <v>36</v>
      </c>
      <c r="P6841" s="166" t="s">
        <v>2527</v>
      </c>
      <c r="Q6841" s="166" t="s">
        <v>464</v>
      </c>
    </row>
    <row r="6842" spans="1:17" ht="20.100000000000001" customHeight="1" x14ac:dyDescent="0.2">
      <c r="A6842" s="331" t="s">
        <v>9733</v>
      </c>
      <c r="B6842" s="169" t="s">
        <v>9734</v>
      </c>
      <c r="C6842" s="151" t="s">
        <v>50</v>
      </c>
      <c r="D6842" s="155" t="s">
        <v>9516</v>
      </c>
      <c r="E6842" s="372" t="s">
        <v>106</v>
      </c>
      <c r="F6842" s="166" t="s">
        <v>107</v>
      </c>
      <c r="G6842" s="166">
        <v>43231512</v>
      </c>
      <c r="H6842" s="403" t="s">
        <v>9812</v>
      </c>
      <c r="I6842" s="331">
        <v>10</v>
      </c>
      <c r="J6842" s="160" t="s">
        <v>33</v>
      </c>
      <c r="K6842" s="148">
        <v>12280000</v>
      </c>
      <c r="L6842" s="149">
        <v>7</v>
      </c>
      <c r="M6842" s="169" t="s">
        <v>805</v>
      </c>
      <c r="N6842" s="372"/>
      <c r="O6842" s="431" t="s">
        <v>36</v>
      </c>
      <c r="P6842" s="166" t="s">
        <v>2527</v>
      </c>
      <c r="Q6842" s="166" t="s">
        <v>464</v>
      </c>
    </row>
    <row r="6843" spans="1:17" ht="20.100000000000001" customHeight="1" x14ac:dyDescent="0.2">
      <c r="A6843" s="331" t="s">
        <v>9733</v>
      </c>
      <c r="B6843" s="169" t="s">
        <v>9734</v>
      </c>
      <c r="C6843" s="151" t="s">
        <v>50</v>
      </c>
      <c r="D6843" s="155" t="s">
        <v>9516</v>
      </c>
      <c r="E6843" s="372" t="s">
        <v>106</v>
      </c>
      <c r="F6843" s="166" t="s">
        <v>107</v>
      </c>
      <c r="G6843" s="166">
        <v>43231512</v>
      </c>
      <c r="H6843" s="403" t="s">
        <v>9813</v>
      </c>
      <c r="I6843" s="331">
        <v>10</v>
      </c>
      <c r="J6843" s="160" t="s">
        <v>33</v>
      </c>
      <c r="K6843" s="148">
        <v>32000000</v>
      </c>
      <c r="L6843" s="149">
        <v>1</v>
      </c>
      <c r="M6843" s="169" t="s">
        <v>805</v>
      </c>
      <c r="N6843" s="372"/>
      <c r="O6843" s="431" t="s">
        <v>36</v>
      </c>
      <c r="P6843" s="166" t="s">
        <v>2527</v>
      </c>
      <c r="Q6843" s="166" t="s">
        <v>464</v>
      </c>
    </row>
    <row r="6844" spans="1:17" ht="20.100000000000001" customHeight="1" x14ac:dyDescent="0.2">
      <c r="A6844" s="331" t="s">
        <v>9733</v>
      </c>
      <c r="B6844" s="169" t="s">
        <v>9734</v>
      </c>
      <c r="C6844" s="151" t="s">
        <v>1007</v>
      </c>
      <c r="D6844" s="155" t="s">
        <v>9516</v>
      </c>
      <c r="E6844" s="372" t="s">
        <v>106</v>
      </c>
      <c r="F6844" s="166" t="s">
        <v>107</v>
      </c>
      <c r="G6844" s="166">
        <v>43231512</v>
      </c>
      <c r="H6844" s="403" t="s">
        <v>9814</v>
      </c>
      <c r="I6844" s="331">
        <v>10</v>
      </c>
      <c r="J6844" s="160" t="s">
        <v>33</v>
      </c>
      <c r="K6844" s="148">
        <v>14450000</v>
      </c>
      <c r="L6844" s="149">
        <v>2</v>
      </c>
      <c r="M6844" s="169" t="s">
        <v>805</v>
      </c>
      <c r="N6844" s="372"/>
      <c r="O6844" s="431" t="s">
        <v>36</v>
      </c>
      <c r="P6844" s="166" t="s">
        <v>2527</v>
      </c>
      <c r="Q6844" s="166" t="s">
        <v>464</v>
      </c>
    </row>
    <row r="6845" spans="1:17" ht="20.100000000000001" customHeight="1" x14ac:dyDescent="0.2">
      <c r="A6845" s="331" t="s">
        <v>9733</v>
      </c>
      <c r="B6845" s="169" t="s">
        <v>9734</v>
      </c>
      <c r="C6845" s="151" t="s">
        <v>5636</v>
      </c>
      <c r="D6845" s="155" t="s">
        <v>9516</v>
      </c>
      <c r="E6845" s="372" t="s">
        <v>239</v>
      </c>
      <c r="F6845" s="166" t="s">
        <v>240</v>
      </c>
      <c r="G6845" s="166">
        <v>47131800</v>
      </c>
      <c r="H6845" s="403" t="s">
        <v>9815</v>
      </c>
      <c r="I6845" s="331">
        <v>10</v>
      </c>
      <c r="J6845" s="160" t="s">
        <v>33</v>
      </c>
      <c r="K6845" s="148">
        <v>4900000</v>
      </c>
      <c r="L6845" s="149">
        <v>350</v>
      </c>
      <c r="M6845" s="169" t="s">
        <v>805</v>
      </c>
      <c r="N6845" s="372"/>
      <c r="O6845" s="431" t="s">
        <v>36</v>
      </c>
      <c r="P6845" s="166" t="s">
        <v>2527</v>
      </c>
      <c r="Q6845" s="166" t="s">
        <v>464</v>
      </c>
    </row>
    <row r="6846" spans="1:17" ht="20.100000000000001" customHeight="1" x14ac:dyDescent="0.2">
      <c r="A6846" s="331" t="s">
        <v>9733</v>
      </c>
      <c r="B6846" s="169" t="s">
        <v>9734</v>
      </c>
      <c r="C6846" s="151" t="s">
        <v>5636</v>
      </c>
      <c r="D6846" s="155" t="s">
        <v>9516</v>
      </c>
      <c r="E6846" s="372" t="s">
        <v>239</v>
      </c>
      <c r="F6846" s="166" t="s">
        <v>240</v>
      </c>
      <c r="G6846" s="166">
        <v>47131800</v>
      </c>
      <c r="H6846" s="403" t="s">
        <v>9816</v>
      </c>
      <c r="I6846" s="331">
        <v>10</v>
      </c>
      <c r="J6846" s="160" t="s">
        <v>33</v>
      </c>
      <c r="K6846" s="148">
        <v>2450000</v>
      </c>
      <c r="L6846" s="149">
        <v>380</v>
      </c>
      <c r="M6846" s="169" t="s">
        <v>805</v>
      </c>
      <c r="N6846" s="372"/>
      <c r="O6846" s="431" t="s">
        <v>36</v>
      </c>
      <c r="P6846" s="166" t="s">
        <v>2527</v>
      </c>
      <c r="Q6846" s="166" t="s">
        <v>464</v>
      </c>
    </row>
    <row r="6847" spans="1:17" ht="20.100000000000001" customHeight="1" x14ac:dyDescent="0.2">
      <c r="A6847" s="331" t="s">
        <v>9733</v>
      </c>
      <c r="B6847" s="169" t="s">
        <v>9734</v>
      </c>
      <c r="C6847" s="151" t="s">
        <v>5636</v>
      </c>
      <c r="D6847" s="155" t="s">
        <v>9516</v>
      </c>
      <c r="E6847" s="372" t="s">
        <v>188</v>
      </c>
      <c r="F6847" s="166" t="s">
        <v>189</v>
      </c>
      <c r="G6847" s="166">
        <v>52121601</v>
      </c>
      <c r="H6847" s="403" t="s">
        <v>9817</v>
      </c>
      <c r="I6847" s="331">
        <v>10</v>
      </c>
      <c r="J6847" s="160" t="s">
        <v>33</v>
      </c>
      <c r="K6847" s="148">
        <v>1600000</v>
      </c>
      <c r="L6847" s="149">
        <v>400</v>
      </c>
      <c r="M6847" s="169" t="s">
        <v>805</v>
      </c>
      <c r="N6847" s="372"/>
      <c r="O6847" s="431" t="s">
        <v>36</v>
      </c>
      <c r="P6847" s="166" t="s">
        <v>2527</v>
      </c>
      <c r="Q6847" s="166" t="s">
        <v>464</v>
      </c>
    </row>
    <row r="6848" spans="1:17" ht="20.100000000000001" customHeight="1" x14ac:dyDescent="0.2">
      <c r="A6848" s="331" t="s">
        <v>9733</v>
      </c>
      <c r="B6848" s="169" t="s">
        <v>9734</v>
      </c>
      <c r="C6848" s="151" t="s">
        <v>234</v>
      </c>
      <c r="D6848" s="155" t="s">
        <v>9516</v>
      </c>
      <c r="E6848" s="372" t="s">
        <v>261</v>
      </c>
      <c r="F6848" s="166" t="s">
        <v>262</v>
      </c>
      <c r="G6848" s="166">
        <v>25172500</v>
      </c>
      <c r="H6848" s="403" t="s">
        <v>9818</v>
      </c>
      <c r="I6848" s="331">
        <v>10</v>
      </c>
      <c r="J6848" s="160" t="s">
        <v>33</v>
      </c>
      <c r="K6848" s="148">
        <v>344721600</v>
      </c>
      <c r="L6848" s="149">
        <v>1</v>
      </c>
      <c r="M6848" s="169" t="s">
        <v>765</v>
      </c>
      <c r="N6848" s="372"/>
      <c r="O6848" s="431" t="s">
        <v>68</v>
      </c>
      <c r="P6848" s="166" t="s">
        <v>2529</v>
      </c>
      <c r="Q6848" s="166" t="s">
        <v>429</v>
      </c>
    </row>
    <row r="6849" spans="1:17" ht="20.100000000000001" customHeight="1" x14ac:dyDescent="0.2">
      <c r="A6849" s="331" t="s">
        <v>9733</v>
      </c>
      <c r="B6849" s="169" t="s">
        <v>9734</v>
      </c>
      <c r="C6849" s="151" t="s">
        <v>234</v>
      </c>
      <c r="D6849" s="155" t="s">
        <v>9516</v>
      </c>
      <c r="E6849" s="372" t="s">
        <v>261</v>
      </c>
      <c r="F6849" s="166" t="s">
        <v>262</v>
      </c>
      <c r="G6849" s="166">
        <v>25172500</v>
      </c>
      <c r="H6849" s="403" t="s">
        <v>9819</v>
      </c>
      <c r="I6849" s="331">
        <v>10</v>
      </c>
      <c r="J6849" s="160" t="s">
        <v>230</v>
      </c>
      <c r="K6849" s="148">
        <v>35278400</v>
      </c>
      <c r="L6849" s="149">
        <v>1</v>
      </c>
      <c r="M6849" s="169" t="s">
        <v>765</v>
      </c>
      <c r="N6849" s="372"/>
      <c r="O6849" s="431" t="s">
        <v>68</v>
      </c>
      <c r="P6849" s="166" t="s">
        <v>2635</v>
      </c>
      <c r="Q6849" s="166" t="s">
        <v>429</v>
      </c>
    </row>
    <row r="6850" spans="1:17" ht="20.100000000000001" customHeight="1" x14ac:dyDescent="0.2">
      <c r="A6850" s="331" t="s">
        <v>9733</v>
      </c>
      <c r="B6850" s="169" t="s">
        <v>9734</v>
      </c>
      <c r="C6850" s="151" t="s">
        <v>9801</v>
      </c>
      <c r="D6850" s="155" t="s">
        <v>9516</v>
      </c>
      <c r="E6850" s="372" t="s">
        <v>261</v>
      </c>
      <c r="F6850" s="166" t="s">
        <v>262</v>
      </c>
      <c r="G6850" s="166">
        <v>40142000</v>
      </c>
      <c r="H6850" s="403" t="s">
        <v>9820</v>
      </c>
      <c r="I6850" s="331">
        <v>10</v>
      </c>
      <c r="J6850" s="160" t="s">
        <v>33</v>
      </c>
      <c r="K6850" s="148">
        <v>116000</v>
      </c>
      <c r="L6850" s="149">
        <v>1</v>
      </c>
      <c r="M6850" s="169" t="s">
        <v>805</v>
      </c>
      <c r="N6850" s="372"/>
      <c r="O6850" s="431" t="s">
        <v>67</v>
      </c>
      <c r="P6850" s="166" t="s">
        <v>2529</v>
      </c>
      <c r="Q6850" s="166" t="s">
        <v>464</v>
      </c>
    </row>
    <row r="6851" spans="1:17" ht="20.100000000000001" customHeight="1" x14ac:dyDescent="0.2">
      <c r="A6851" s="331" t="s">
        <v>9733</v>
      </c>
      <c r="B6851" s="169" t="s">
        <v>9734</v>
      </c>
      <c r="C6851" s="151" t="s">
        <v>50</v>
      </c>
      <c r="D6851" s="155" t="s">
        <v>9516</v>
      </c>
      <c r="E6851" s="372" t="s">
        <v>373</v>
      </c>
      <c r="F6851" s="166" t="s">
        <v>374</v>
      </c>
      <c r="G6851" s="166">
        <v>72154066</v>
      </c>
      <c r="H6851" s="403" t="s">
        <v>9821</v>
      </c>
      <c r="I6851" s="331">
        <v>10</v>
      </c>
      <c r="J6851" s="160" t="s">
        <v>33</v>
      </c>
      <c r="K6851" s="148">
        <v>35000000</v>
      </c>
      <c r="L6851" s="149">
        <v>1</v>
      </c>
      <c r="M6851" s="169" t="s">
        <v>765</v>
      </c>
      <c r="N6851" s="372"/>
      <c r="O6851" s="431" t="s">
        <v>35</v>
      </c>
      <c r="P6851" s="166" t="s">
        <v>2521</v>
      </c>
      <c r="Q6851" s="166" t="s">
        <v>464</v>
      </c>
    </row>
    <row r="6852" spans="1:17" ht="20.100000000000001" customHeight="1" x14ac:dyDescent="0.2">
      <c r="A6852" s="331" t="s">
        <v>9733</v>
      </c>
      <c r="B6852" s="169" t="s">
        <v>9734</v>
      </c>
      <c r="C6852" s="151" t="s">
        <v>5636</v>
      </c>
      <c r="D6852" s="155" t="s">
        <v>9516</v>
      </c>
      <c r="E6852" s="372" t="s">
        <v>373</v>
      </c>
      <c r="F6852" s="166" t="s">
        <v>374</v>
      </c>
      <c r="G6852" s="166">
        <v>72101506</v>
      </c>
      <c r="H6852" s="403" t="s">
        <v>9822</v>
      </c>
      <c r="I6852" s="331">
        <v>10</v>
      </c>
      <c r="J6852" s="160" t="s">
        <v>33</v>
      </c>
      <c r="K6852" s="148">
        <v>8000000</v>
      </c>
      <c r="L6852" s="149">
        <v>1</v>
      </c>
      <c r="M6852" s="169" t="s">
        <v>765</v>
      </c>
      <c r="N6852" s="372"/>
      <c r="O6852" s="431" t="s">
        <v>68</v>
      </c>
      <c r="P6852" s="166" t="s">
        <v>2518</v>
      </c>
      <c r="Q6852" s="166" t="s">
        <v>464</v>
      </c>
    </row>
    <row r="6853" spans="1:17" ht="20.100000000000001" customHeight="1" x14ac:dyDescent="0.2">
      <c r="A6853" s="331" t="s">
        <v>9733</v>
      </c>
      <c r="B6853" s="169" t="s">
        <v>9734</v>
      </c>
      <c r="C6853" s="151" t="s">
        <v>5636</v>
      </c>
      <c r="D6853" s="155" t="s">
        <v>9516</v>
      </c>
      <c r="E6853" s="372" t="s">
        <v>373</v>
      </c>
      <c r="F6853" s="166" t="s">
        <v>374</v>
      </c>
      <c r="G6853" s="166">
        <v>72151800</v>
      </c>
      <c r="H6853" s="403" t="s">
        <v>9823</v>
      </c>
      <c r="I6853" s="331">
        <v>10</v>
      </c>
      <c r="J6853" s="160" t="s">
        <v>33</v>
      </c>
      <c r="K6853" s="148">
        <v>12000000</v>
      </c>
      <c r="L6853" s="149">
        <v>4</v>
      </c>
      <c r="M6853" s="169" t="s">
        <v>805</v>
      </c>
      <c r="N6853" s="372"/>
      <c r="O6853" s="431" t="s">
        <v>36</v>
      </c>
      <c r="P6853" s="166" t="s">
        <v>2527</v>
      </c>
      <c r="Q6853" s="166" t="s">
        <v>464</v>
      </c>
    </row>
    <row r="6854" spans="1:17" ht="20.100000000000001" customHeight="1" x14ac:dyDescent="0.2">
      <c r="A6854" s="331" t="s">
        <v>9733</v>
      </c>
      <c r="B6854" s="169" t="s">
        <v>9734</v>
      </c>
      <c r="C6854" s="151" t="s">
        <v>50</v>
      </c>
      <c r="D6854" s="155" t="s">
        <v>9516</v>
      </c>
      <c r="E6854" s="372" t="s">
        <v>373</v>
      </c>
      <c r="F6854" s="166" t="s">
        <v>374</v>
      </c>
      <c r="G6854" s="166">
        <v>72151500</v>
      </c>
      <c r="H6854" s="403" t="s">
        <v>9824</v>
      </c>
      <c r="I6854" s="331">
        <v>10</v>
      </c>
      <c r="J6854" s="160" t="s">
        <v>33</v>
      </c>
      <c r="K6854" s="148">
        <v>15000000</v>
      </c>
      <c r="L6854" s="149">
        <v>1</v>
      </c>
      <c r="M6854" s="169" t="s">
        <v>805</v>
      </c>
      <c r="N6854" s="372"/>
      <c r="O6854" s="431" t="s">
        <v>36</v>
      </c>
      <c r="P6854" s="166" t="s">
        <v>2527</v>
      </c>
      <c r="Q6854" s="166" t="s">
        <v>464</v>
      </c>
    </row>
    <row r="6855" spans="1:17" ht="20.100000000000001" customHeight="1" x14ac:dyDescent="0.2">
      <c r="A6855" s="331" t="s">
        <v>9733</v>
      </c>
      <c r="B6855" s="169" t="s">
        <v>9734</v>
      </c>
      <c r="C6855" s="151" t="s">
        <v>50</v>
      </c>
      <c r="D6855" s="155" t="s">
        <v>9516</v>
      </c>
      <c r="E6855" s="372" t="s">
        <v>373</v>
      </c>
      <c r="F6855" s="166" t="s">
        <v>374</v>
      </c>
      <c r="G6855" s="166">
        <v>72103302</v>
      </c>
      <c r="H6855" s="403" t="s">
        <v>9825</v>
      </c>
      <c r="I6855" s="331">
        <v>10</v>
      </c>
      <c r="J6855" s="160" t="s">
        <v>33</v>
      </c>
      <c r="K6855" s="148">
        <v>16000000</v>
      </c>
      <c r="L6855" s="149">
        <v>1</v>
      </c>
      <c r="M6855" s="169" t="s">
        <v>765</v>
      </c>
      <c r="N6855" s="372"/>
      <c r="O6855" s="431" t="s">
        <v>35</v>
      </c>
      <c r="P6855" s="166" t="s">
        <v>2521</v>
      </c>
      <c r="Q6855" s="166" t="s">
        <v>464</v>
      </c>
    </row>
    <row r="6856" spans="1:17" ht="20.100000000000001" customHeight="1" x14ac:dyDescent="0.2">
      <c r="A6856" s="331" t="s">
        <v>9733</v>
      </c>
      <c r="B6856" s="169" t="s">
        <v>9734</v>
      </c>
      <c r="C6856" s="151" t="s">
        <v>342</v>
      </c>
      <c r="D6856" s="155" t="s">
        <v>9516</v>
      </c>
      <c r="E6856" s="372" t="s">
        <v>337</v>
      </c>
      <c r="F6856" s="166" t="s">
        <v>338</v>
      </c>
      <c r="G6856" s="166">
        <v>72101507</v>
      </c>
      <c r="H6856" s="403" t="s">
        <v>9826</v>
      </c>
      <c r="I6856" s="331">
        <v>10</v>
      </c>
      <c r="J6856" s="160" t="s">
        <v>33</v>
      </c>
      <c r="K6856" s="148">
        <v>470970000</v>
      </c>
      <c r="L6856" s="149">
        <v>1</v>
      </c>
      <c r="M6856" s="169" t="s">
        <v>765</v>
      </c>
      <c r="N6856" s="372"/>
      <c r="O6856" s="431" t="s">
        <v>67</v>
      </c>
      <c r="P6856" s="166" t="s">
        <v>2521</v>
      </c>
      <c r="Q6856" s="166" t="s">
        <v>429</v>
      </c>
    </row>
    <row r="6857" spans="1:17" ht="20.100000000000001" customHeight="1" x14ac:dyDescent="0.2">
      <c r="A6857" s="331" t="s">
        <v>9733</v>
      </c>
      <c r="B6857" s="169" t="s">
        <v>9734</v>
      </c>
      <c r="C6857" s="151" t="s">
        <v>5636</v>
      </c>
      <c r="D6857" s="155" t="s">
        <v>9516</v>
      </c>
      <c r="E6857" s="372" t="s">
        <v>373</v>
      </c>
      <c r="F6857" s="166" t="s">
        <v>374</v>
      </c>
      <c r="G6857" s="166">
        <v>76121700</v>
      </c>
      <c r="H6857" s="403" t="s">
        <v>9827</v>
      </c>
      <c r="I6857" s="331">
        <v>10</v>
      </c>
      <c r="J6857" s="160" t="s">
        <v>33</v>
      </c>
      <c r="K6857" s="148">
        <v>25000000</v>
      </c>
      <c r="L6857" s="149">
        <v>1</v>
      </c>
      <c r="M6857" s="169" t="s">
        <v>765</v>
      </c>
      <c r="N6857" s="372"/>
      <c r="O6857" s="431" t="s">
        <v>67</v>
      </c>
      <c r="P6857" s="166" t="s">
        <v>2521</v>
      </c>
      <c r="Q6857" s="166" t="s">
        <v>429</v>
      </c>
    </row>
    <row r="6858" spans="1:17" ht="20.100000000000001" customHeight="1" x14ac:dyDescent="0.2">
      <c r="A6858" s="331" t="s">
        <v>9733</v>
      </c>
      <c r="B6858" s="169" t="s">
        <v>9734</v>
      </c>
      <c r="C6858" s="151" t="s">
        <v>1007</v>
      </c>
      <c r="D6858" s="155" t="s">
        <v>9516</v>
      </c>
      <c r="E6858" s="372" t="s">
        <v>373</v>
      </c>
      <c r="F6858" s="166" t="s">
        <v>374</v>
      </c>
      <c r="G6858" s="166">
        <v>72154053</v>
      </c>
      <c r="H6858" s="403" t="s">
        <v>9828</v>
      </c>
      <c r="I6858" s="331">
        <v>10</v>
      </c>
      <c r="J6858" s="160" t="s">
        <v>33</v>
      </c>
      <c r="K6858" s="148">
        <v>8000000</v>
      </c>
      <c r="L6858" s="149">
        <v>1</v>
      </c>
      <c r="M6858" s="169" t="s">
        <v>765</v>
      </c>
      <c r="N6858" s="372"/>
      <c r="O6858" s="431" t="s">
        <v>36</v>
      </c>
      <c r="P6858" s="166" t="s">
        <v>2527</v>
      </c>
      <c r="Q6858" s="166" t="s">
        <v>464</v>
      </c>
    </row>
    <row r="6859" spans="1:17" ht="20.100000000000001" customHeight="1" x14ac:dyDescent="0.2">
      <c r="A6859" s="331" t="s">
        <v>9733</v>
      </c>
      <c r="B6859" s="169" t="s">
        <v>9734</v>
      </c>
      <c r="C6859" s="151" t="s">
        <v>234</v>
      </c>
      <c r="D6859" s="155" t="s">
        <v>9516</v>
      </c>
      <c r="E6859" s="372" t="s">
        <v>373</v>
      </c>
      <c r="F6859" s="166" t="s">
        <v>374</v>
      </c>
      <c r="G6859" s="166">
        <v>78181500</v>
      </c>
      <c r="H6859" s="403" t="s">
        <v>9829</v>
      </c>
      <c r="I6859" s="331">
        <v>10</v>
      </c>
      <c r="J6859" s="160" t="s">
        <v>33</v>
      </c>
      <c r="K6859" s="148">
        <v>1658000000</v>
      </c>
      <c r="L6859" s="149">
        <v>1</v>
      </c>
      <c r="M6859" s="169" t="s">
        <v>765</v>
      </c>
      <c r="N6859" s="372"/>
      <c r="O6859" s="431" t="s">
        <v>68</v>
      </c>
      <c r="P6859" s="166" t="s">
        <v>2529</v>
      </c>
      <c r="Q6859" s="166" t="s">
        <v>429</v>
      </c>
    </row>
    <row r="6860" spans="1:17" ht="20.100000000000001" customHeight="1" x14ac:dyDescent="0.2">
      <c r="A6860" s="331" t="s">
        <v>9733</v>
      </c>
      <c r="B6860" s="169" t="s">
        <v>9734</v>
      </c>
      <c r="C6860" s="151" t="s">
        <v>234</v>
      </c>
      <c r="D6860" s="155" t="s">
        <v>9516</v>
      </c>
      <c r="E6860" s="372" t="s">
        <v>373</v>
      </c>
      <c r="F6860" s="166" t="s">
        <v>374</v>
      </c>
      <c r="G6860" s="166">
        <v>78181500</v>
      </c>
      <c r="H6860" s="403" t="s">
        <v>9830</v>
      </c>
      <c r="I6860" s="331">
        <v>10</v>
      </c>
      <c r="J6860" s="160" t="s">
        <v>230</v>
      </c>
      <c r="K6860" s="148">
        <v>262000000</v>
      </c>
      <c r="L6860" s="149">
        <v>1</v>
      </c>
      <c r="M6860" s="169" t="s">
        <v>765</v>
      </c>
      <c r="N6860" s="372"/>
      <c r="O6860" s="431" t="s">
        <v>68</v>
      </c>
      <c r="P6860" s="166" t="s">
        <v>2635</v>
      </c>
      <c r="Q6860" s="166" t="s">
        <v>429</v>
      </c>
    </row>
    <row r="6861" spans="1:17" ht="20.100000000000001" customHeight="1" x14ac:dyDescent="0.2">
      <c r="A6861" s="331" t="s">
        <v>9733</v>
      </c>
      <c r="B6861" s="169" t="s">
        <v>9734</v>
      </c>
      <c r="C6861" s="151" t="s">
        <v>42</v>
      </c>
      <c r="D6861" s="155" t="s">
        <v>9516</v>
      </c>
      <c r="E6861" s="372" t="s">
        <v>373</v>
      </c>
      <c r="F6861" s="166" t="s">
        <v>374</v>
      </c>
      <c r="G6861" s="166">
        <v>81141500</v>
      </c>
      <c r="H6861" s="403" t="s">
        <v>9831</v>
      </c>
      <c r="I6861" s="331">
        <v>10</v>
      </c>
      <c r="J6861" s="160" t="s">
        <v>33</v>
      </c>
      <c r="K6861" s="148">
        <v>13420000</v>
      </c>
      <c r="L6861" s="149">
        <v>1</v>
      </c>
      <c r="M6861" s="169" t="s">
        <v>805</v>
      </c>
      <c r="N6861" s="372"/>
      <c r="O6861" s="431" t="s">
        <v>36</v>
      </c>
      <c r="P6861" s="166" t="s">
        <v>2527</v>
      </c>
      <c r="Q6861" s="166" t="s">
        <v>464</v>
      </c>
    </row>
    <row r="6862" spans="1:17" ht="20.100000000000001" customHeight="1" x14ac:dyDescent="0.2">
      <c r="A6862" s="331" t="s">
        <v>9733</v>
      </c>
      <c r="B6862" s="169" t="s">
        <v>9734</v>
      </c>
      <c r="C6862" s="151" t="s">
        <v>502</v>
      </c>
      <c r="D6862" s="155" t="s">
        <v>9516</v>
      </c>
      <c r="E6862" s="372" t="s">
        <v>311</v>
      </c>
      <c r="F6862" s="166" t="s">
        <v>312</v>
      </c>
      <c r="G6862" s="166">
        <v>44121708</v>
      </c>
      <c r="H6862" s="403" t="s">
        <v>9832</v>
      </c>
      <c r="I6862" s="331">
        <v>10</v>
      </c>
      <c r="J6862" s="160" t="s">
        <v>33</v>
      </c>
      <c r="K6862" s="148">
        <v>1050000</v>
      </c>
      <c r="L6862" s="149">
        <v>350</v>
      </c>
      <c r="M6862" s="169" t="s">
        <v>805</v>
      </c>
      <c r="N6862" s="372"/>
      <c r="O6862" s="431" t="s">
        <v>79</v>
      </c>
      <c r="P6862" s="166" t="s">
        <v>2633</v>
      </c>
      <c r="Q6862" s="166" t="s">
        <v>429</v>
      </c>
    </row>
    <row r="6863" spans="1:17" ht="20.100000000000001" customHeight="1" x14ac:dyDescent="0.2">
      <c r="A6863" s="331" t="s">
        <v>9733</v>
      </c>
      <c r="B6863" s="169" t="s">
        <v>9734</v>
      </c>
      <c r="C6863" s="151" t="s">
        <v>502</v>
      </c>
      <c r="D6863" s="155" t="s">
        <v>9516</v>
      </c>
      <c r="E6863" s="372" t="s">
        <v>311</v>
      </c>
      <c r="F6863" s="166" t="s">
        <v>312</v>
      </c>
      <c r="G6863" s="166">
        <v>44121708</v>
      </c>
      <c r="H6863" s="403" t="s">
        <v>9833</v>
      </c>
      <c r="I6863" s="331">
        <v>10</v>
      </c>
      <c r="J6863" s="160" t="s">
        <v>33</v>
      </c>
      <c r="K6863" s="148">
        <v>630000</v>
      </c>
      <c r="L6863" s="149">
        <v>180</v>
      </c>
      <c r="M6863" s="169" t="s">
        <v>805</v>
      </c>
      <c r="N6863" s="372"/>
      <c r="O6863" s="431" t="s">
        <v>79</v>
      </c>
      <c r="P6863" s="166" t="s">
        <v>2633</v>
      </c>
      <c r="Q6863" s="166" t="s">
        <v>429</v>
      </c>
    </row>
    <row r="6864" spans="1:17" ht="20.100000000000001" customHeight="1" x14ac:dyDescent="0.2">
      <c r="A6864" s="331" t="s">
        <v>9733</v>
      </c>
      <c r="B6864" s="169" t="s">
        <v>9734</v>
      </c>
      <c r="C6864" s="151" t="s">
        <v>5636</v>
      </c>
      <c r="D6864" s="155" t="s">
        <v>9516</v>
      </c>
      <c r="E6864" s="372" t="s">
        <v>9637</v>
      </c>
      <c r="F6864" s="166" t="s">
        <v>499</v>
      </c>
      <c r="G6864" s="166">
        <v>52151500</v>
      </c>
      <c r="H6864" s="403" t="s">
        <v>9834</v>
      </c>
      <c r="I6864" s="331">
        <v>10</v>
      </c>
      <c r="J6864" s="160" t="s">
        <v>33</v>
      </c>
      <c r="K6864" s="148">
        <v>130000</v>
      </c>
      <c r="L6864" s="149">
        <v>15</v>
      </c>
      <c r="M6864" s="169" t="s">
        <v>805</v>
      </c>
      <c r="N6864" s="372"/>
      <c r="O6864" s="431" t="s">
        <v>35</v>
      </c>
      <c r="P6864" s="166" t="s">
        <v>2521</v>
      </c>
      <c r="Q6864" s="166" t="s">
        <v>464</v>
      </c>
    </row>
    <row r="6865" spans="1:17" ht="20.100000000000001" customHeight="1" x14ac:dyDescent="0.2">
      <c r="A6865" s="331" t="s">
        <v>9733</v>
      </c>
      <c r="B6865" s="169" t="s">
        <v>9734</v>
      </c>
      <c r="C6865" s="151" t="s">
        <v>502</v>
      </c>
      <c r="D6865" s="155" t="s">
        <v>9516</v>
      </c>
      <c r="E6865" s="372" t="s">
        <v>228</v>
      </c>
      <c r="F6865" s="166" t="s">
        <v>229</v>
      </c>
      <c r="G6865" s="166">
        <v>44121600</v>
      </c>
      <c r="H6865" s="403" t="s">
        <v>9835</v>
      </c>
      <c r="I6865" s="331">
        <v>10</v>
      </c>
      <c r="J6865" s="160" t="s">
        <v>33</v>
      </c>
      <c r="K6865" s="148">
        <v>400000</v>
      </c>
      <c r="L6865" s="149">
        <v>200</v>
      </c>
      <c r="M6865" s="169" t="s">
        <v>805</v>
      </c>
      <c r="N6865" s="372"/>
      <c r="O6865" s="431" t="s">
        <v>79</v>
      </c>
      <c r="P6865" s="166" t="s">
        <v>2633</v>
      </c>
      <c r="Q6865" s="166" t="s">
        <v>429</v>
      </c>
    </row>
    <row r="6866" spans="1:17" ht="20.100000000000001" customHeight="1" x14ac:dyDescent="0.2">
      <c r="A6866" s="331" t="s">
        <v>9733</v>
      </c>
      <c r="B6866" s="169" t="s">
        <v>9734</v>
      </c>
      <c r="C6866" s="151" t="s">
        <v>502</v>
      </c>
      <c r="D6866" s="155" t="s">
        <v>9516</v>
      </c>
      <c r="E6866" s="372" t="s">
        <v>6514</v>
      </c>
      <c r="F6866" s="166" t="s">
        <v>1618</v>
      </c>
      <c r="G6866" s="166">
        <v>43211802</v>
      </c>
      <c r="H6866" s="403" t="s">
        <v>9836</v>
      </c>
      <c r="I6866" s="331">
        <v>10</v>
      </c>
      <c r="J6866" s="160" t="s">
        <v>33</v>
      </c>
      <c r="K6866" s="148">
        <v>910000</v>
      </c>
      <c r="L6866" s="149">
        <v>70</v>
      </c>
      <c r="M6866" s="169" t="s">
        <v>805</v>
      </c>
      <c r="N6866" s="372"/>
      <c r="O6866" s="431" t="s">
        <v>79</v>
      </c>
      <c r="P6866" s="166" t="s">
        <v>2633</v>
      </c>
      <c r="Q6866" s="166" t="s">
        <v>429</v>
      </c>
    </row>
    <row r="6867" spans="1:17" ht="20.100000000000001" customHeight="1" x14ac:dyDescent="0.2">
      <c r="A6867" s="331" t="s">
        <v>9733</v>
      </c>
      <c r="B6867" s="169" t="s">
        <v>9734</v>
      </c>
      <c r="C6867" s="151" t="s">
        <v>5636</v>
      </c>
      <c r="D6867" s="155" t="s">
        <v>9516</v>
      </c>
      <c r="E6867" s="372" t="s">
        <v>228</v>
      </c>
      <c r="F6867" s="166" t="s">
        <v>229</v>
      </c>
      <c r="G6867" s="166">
        <v>14111704</v>
      </c>
      <c r="H6867" s="403" t="s">
        <v>9837</v>
      </c>
      <c r="I6867" s="331">
        <v>10</v>
      </c>
      <c r="J6867" s="160" t="s">
        <v>33</v>
      </c>
      <c r="K6867" s="148">
        <v>437500</v>
      </c>
      <c r="L6867" s="149">
        <v>125</v>
      </c>
      <c r="M6867" s="169" t="s">
        <v>805</v>
      </c>
      <c r="N6867" s="372"/>
      <c r="O6867" s="431" t="s">
        <v>36</v>
      </c>
      <c r="P6867" s="166" t="s">
        <v>2527</v>
      </c>
      <c r="Q6867" s="166" t="s">
        <v>464</v>
      </c>
    </row>
    <row r="6868" spans="1:17" ht="20.100000000000001" customHeight="1" x14ac:dyDescent="0.2">
      <c r="A6868" s="331" t="s">
        <v>9733</v>
      </c>
      <c r="B6868" s="169" t="s">
        <v>9734</v>
      </c>
      <c r="C6868" s="151" t="s">
        <v>502</v>
      </c>
      <c r="D6868" s="155" t="s">
        <v>9516</v>
      </c>
      <c r="E6868" s="372" t="s">
        <v>228</v>
      </c>
      <c r="F6868" s="166" t="s">
        <v>229</v>
      </c>
      <c r="G6868" s="166">
        <v>60121124</v>
      </c>
      <c r="H6868" s="403" t="s">
        <v>9838</v>
      </c>
      <c r="I6868" s="331">
        <v>10</v>
      </c>
      <c r="J6868" s="160" t="s">
        <v>33</v>
      </c>
      <c r="K6868" s="148">
        <v>235000</v>
      </c>
      <c r="L6868" s="149">
        <v>5</v>
      </c>
      <c r="M6868" s="169" t="s">
        <v>805</v>
      </c>
      <c r="N6868" s="372"/>
      <c r="O6868" s="431" t="s">
        <v>79</v>
      </c>
      <c r="P6868" s="166" t="s">
        <v>2633</v>
      </c>
      <c r="Q6868" s="166" t="s">
        <v>429</v>
      </c>
    </row>
    <row r="6869" spans="1:17" ht="20.100000000000001" customHeight="1" x14ac:dyDescent="0.2">
      <c r="A6869" s="331" t="s">
        <v>9733</v>
      </c>
      <c r="B6869" s="169" t="s">
        <v>9734</v>
      </c>
      <c r="C6869" s="151" t="s">
        <v>502</v>
      </c>
      <c r="D6869" s="155" t="s">
        <v>9516</v>
      </c>
      <c r="E6869" s="372" t="s">
        <v>239</v>
      </c>
      <c r="F6869" s="166" t="s">
        <v>240</v>
      </c>
      <c r="G6869" s="166">
        <v>31201600</v>
      </c>
      <c r="H6869" s="403" t="s">
        <v>9839</v>
      </c>
      <c r="I6869" s="331">
        <v>10</v>
      </c>
      <c r="J6869" s="160" t="s">
        <v>33</v>
      </c>
      <c r="K6869" s="148">
        <v>114000</v>
      </c>
      <c r="L6869" s="149">
        <v>40</v>
      </c>
      <c r="M6869" s="169" t="s">
        <v>805</v>
      </c>
      <c r="N6869" s="372"/>
      <c r="O6869" s="431" t="s">
        <v>79</v>
      </c>
      <c r="P6869" s="166" t="s">
        <v>2633</v>
      </c>
      <c r="Q6869" s="166" t="s">
        <v>429</v>
      </c>
    </row>
    <row r="6870" spans="1:17" ht="20.100000000000001" customHeight="1" x14ac:dyDescent="0.2">
      <c r="A6870" s="331" t="s">
        <v>9733</v>
      </c>
      <c r="B6870" s="169" t="s">
        <v>9734</v>
      </c>
      <c r="C6870" s="151" t="s">
        <v>502</v>
      </c>
      <c r="D6870" s="155" t="s">
        <v>9516</v>
      </c>
      <c r="E6870" s="372" t="s">
        <v>239</v>
      </c>
      <c r="F6870" s="166" t="s">
        <v>240</v>
      </c>
      <c r="G6870" s="166">
        <v>31201600</v>
      </c>
      <c r="H6870" s="403" t="s">
        <v>9840</v>
      </c>
      <c r="I6870" s="331">
        <v>10</v>
      </c>
      <c r="J6870" s="160" t="s">
        <v>33</v>
      </c>
      <c r="K6870" s="148">
        <v>2080000</v>
      </c>
      <c r="L6870" s="149">
        <v>520</v>
      </c>
      <c r="M6870" s="169" t="s">
        <v>805</v>
      </c>
      <c r="N6870" s="372"/>
      <c r="O6870" s="431" t="s">
        <v>79</v>
      </c>
      <c r="P6870" s="166" t="s">
        <v>2633</v>
      </c>
      <c r="Q6870" s="166" t="s">
        <v>429</v>
      </c>
    </row>
    <row r="6871" spans="1:17" ht="20.100000000000001" customHeight="1" x14ac:dyDescent="0.2">
      <c r="A6871" s="331" t="s">
        <v>9733</v>
      </c>
      <c r="B6871" s="169" t="s">
        <v>9734</v>
      </c>
      <c r="C6871" s="151" t="s">
        <v>502</v>
      </c>
      <c r="D6871" s="155" t="s">
        <v>9516</v>
      </c>
      <c r="E6871" s="372" t="s">
        <v>261</v>
      </c>
      <c r="F6871" s="166" t="s">
        <v>262</v>
      </c>
      <c r="G6871" s="166">
        <v>60121100</v>
      </c>
      <c r="H6871" s="403" t="s">
        <v>9841</v>
      </c>
      <c r="I6871" s="331">
        <v>10</v>
      </c>
      <c r="J6871" s="160" t="s">
        <v>33</v>
      </c>
      <c r="K6871" s="148">
        <v>96000</v>
      </c>
      <c r="L6871" s="149">
        <v>2</v>
      </c>
      <c r="M6871" s="169" t="s">
        <v>7748</v>
      </c>
      <c r="N6871" s="372"/>
      <c r="O6871" s="431" t="s">
        <v>79</v>
      </c>
      <c r="P6871" s="166" t="s">
        <v>2633</v>
      </c>
      <c r="Q6871" s="166" t="s">
        <v>429</v>
      </c>
    </row>
    <row r="6872" spans="1:17" ht="20.100000000000001" customHeight="1" x14ac:dyDescent="0.2">
      <c r="A6872" s="331" t="s">
        <v>9733</v>
      </c>
      <c r="B6872" s="169" t="s">
        <v>9734</v>
      </c>
      <c r="C6872" s="151" t="s">
        <v>502</v>
      </c>
      <c r="D6872" s="155" t="s">
        <v>9516</v>
      </c>
      <c r="E6872" s="372" t="s">
        <v>6514</v>
      </c>
      <c r="F6872" s="166" t="s">
        <v>1618</v>
      </c>
      <c r="G6872" s="166">
        <v>44121600</v>
      </c>
      <c r="H6872" s="403" t="s">
        <v>9842</v>
      </c>
      <c r="I6872" s="331">
        <v>10</v>
      </c>
      <c r="J6872" s="160" t="s">
        <v>33</v>
      </c>
      <c r="K6872" s="148">
        <v>280000</v>
      </c>
      <c r="L6872" s="149">
        <v>20</v>
      </c>
      <c r="M6872" s="169" t="s">
        <v>805</v>
      </c>
      <c r="N6872" s="372"/>
      <c r="O6872" s="431" t="s">
        <v>79</v>
      </c>
      <c r="P6872" s="166" t="s">
        <v>2633</v>
      </c>
      <c r="Q6872" s="166" t="s">
        <v>429</v>
      </c>
    </row>
    <row r="6873" spans="1:17" ht="20.100000000000001" customHeight="1" x14ac:dyDescent="0.2">
      <c r="A6873" s="331" t="s">
        <v>9733</v>
      </c>
      <c r="B6873" s="169" t="s">
        <v>9734</v>
      </c>
      <c r="C6873" s="151" t="s">
        <v>356</v>
      </c>
      <c r="D6873" s="155" t="s">
        <v>9516</v>
      </c>
      <c r="E6873" s="372" t="s">
        <v>261</v>
      </c>
      <c r="F6873" s="166" t="s">
        <v>262</v>
      </c>
      <c r="G6873" s="166">
        <v>24141501</v>
      </c>
      <c r="H6873" s="403" t="s">
        <v>9843</v>
      </c>
      <c r="I6873" s="331">
        <v>10</v>
      </c>
      <c r="J6873" s="160" t="s">
        <v>33</v>
      </c>
      <c r="K6873" s="148">
        <v>800000</v>
      </c>
      <c r="L6873" s="149">
        <v>20</v>
      </c>
      <c r="M6873" s="169" t="s">
        <v>805</v>
      </c>
      <c r="N6873" s="372"/>
      <c r="O6873" s="431" t="s">
        <v>79</v>
      </c>
      <c r="P6873" s="166" t="s">
        <v>2633</v>
      </c>
      <c r="Q6873" s="166" t="s">
        <v>429</v>
      </c>
    </row>
    <row r="6874" spans="1:17" ht="20.100000000000001" customHeight="1" x14ac:dyDescent="0.2">
      <c r="A6874" s="331" t="s">
        <v>9733</v>
      </c>
      <c r="B6874" s="169" t="s">
        <v>9734</v>
      </c>
      <c r="C6874" s="151" t="s">
        <v>1007</v>
      </c>
      <c r="D6874" s="155" t="s">
        <v>9516</v>
      </c>
      <c r="E6874" s="372" t="s">
        <v>6506</v>
      </c>
      <c r="F6874" s="166" t="s">
        <v>933</v>
      </c>
      <c r="G6874" s="166">
        <v>82101500</v>
      </c>
      <c r="H6874" s="403" t="s">
        <v>9844</v>
      </c>
      <c r="I6874" s="331">
        <v>10</v>
      </c>
      <c r="J6874" s="160" t="s">
        <v>33</v>
      </c>
      <c r="K6874" s="148">
        <v>20000000</v>
      </c>
      <c r="L6874" s="149">
        <v>1</v>
      </c>
      <c r="M6874" s="169" t="s">
        <v>765</v>
      </c>
      <c r="N6874" s="372"/>
      <c r="O6874" s="431" t="s">
        <v>67</v>
      </c>
      <c r="P6874" s="166" t="s">
        <v>2529</v>
      </c>
      <c r="Q6874" s="166" t="s">
        <v>464</v>
      </c>
    </row>
    <row r="6875" spans="1:17" ht="20.100000000000001" customHeight="1" x14ac:dyDescent="0.2">
      <c r="A6875" s="331" t="s">
        <v>9733</v>
      </c>
      <c r="B6875" s="169" t="s">
        <v>9734</v>
      </c>
      <c r="C6875" s="151" t="s">
        <v>502</v>
      </c>
      <c r="D6875" s="155" t="s">
        <v>9516</v>
      </c>
      <c r="E6875" s="372" t="s">
        <v>228</v>
      </c>
      <c r="F6875" s="166" t="s">
        <v>229</v>
      </c>
      <c r="G6875" s="166">
        <v>14111500</v>
      </c>
      <c r="H6875" s="403" t="s">
        <v>9845</v>
      </c>
      <c r="I6875" s="331">
        <v>10</v>
      </c>
      <c r="J6875" s="160" t="s">
        <v>230</v>
      </c>
      <c r="K6875" s="148">
        <v>21820828</v>
      </c>
      <c r="L6875" s="149">
        <v>1</v>
      </c>
      <c r="M6875" s="169" t="s">
        <v>765</v>
      </c>
      <c r="N6875" s="372"/>
      <c r="O6875" s="431" t="s">
        <v>127</v>
      </c>
      <c r="P6875" s="166" t="s">
        <v>2635</v>
      </c>
      <c r="Q6875" s="166" t="s">
        <v>464</v>
      </c>
    </row>
    <row r="6876" spans="1:17" ht="20.100000000000001" customHeight="1" x14ac:dyDescent="0.2">
      <c r="A6876" s="331" t="s">
        <v>9733</v>
      </c>
      <c r="B6876" s="169" t="s">
        <v>9734</v>
      </c>
      <c r="C6876" s="151" t="s">
        <v>193</v>
      </c>
      <c r="D6876" s="155" t="s">
        <v>9516</v>
      </c>
      <c r="E6876" s="372" t="s">
        <v>373</v>
      </c>
      <c r="F6876" s="166" t="s">
        <v>374</v>
      </c>
      <c r="G6876" s="166">
        <v>72101516</v>
      </c>
      <c r="H6876" s="403" t="s">
        <v>9846</v>
      </c>
      <c r="I6876" s="331">
        <v>10</v>
      </c>
      <c r="J6876" s="160" t="s">
        <v>33</v>
      </c>
      <c r="K6876" s="148">
        <v>6000000</v>
      </c>
      <c r="L6876" s="149">
        <v>1</v>
      </c>
      <c r="M6876" s="169" t="s">
        <v>765</v>
      </c>
      <c r="N6876" s="372"/>
      <c r="O6876" s="431" t="s">
        <v>35</v>
      </c>
      <c r="P6876" s="166" t="s">
        <v>2521</v>
      </c>
      <c r="Q6876" s="166" t="s">
        <v>464</v>
      </c>
    </row>
    <row r="6877" spans="1:17" ht="20.100000000000001" customHeight="1" x14ac:dyDescent="0.2">
      <c r="A6877" s="331" t="s">
        <v>9733</v>
      </c>
      <c r="B6877" s="169" t="s">
        <v>9734</v>
      </c>
      <c r="C6877" s="151" t="s">
        <v>9847</v>
      </c>
      <c r="D6877" s="155" t="s">
        <v>9516</v>
      </c>
      <c r="E6877" s="372" t="s">
        <v>261</v>
      </c>
      <c r="F6877" s="166" t="s">
        <v>262</v>
      </c>
      <c r="G6877" s="166">
        <v>47121700</v>
      </c>
      <c r="H6877" s="403" t="s">
        <v>9848</v>
      </c>
      <c r="I6877" s="331">
        <v>10</v>
      </c>
      <c r="J6877" s="160" t="s">
        <v>33</v>
      </c>
      <c r="K6877" s="148">
        <v>2761629</v>
      </c>
      <c r="L6877" s="149">
        <v>180</v>
      </c>
      <c r="M6877" s="169" t="s">
        <v>805</v>
      </c>
      <c r="N6877" s="372"/>
      <c r="O6877" s="431" t="s">
        <v>36</v>
      </c>
      <c r="P6877" s="166" t="s">
        <v>2527</v>
      </c>
      <c r="Q6877" s="166" t="s">
        <v>464</v>
      </c>
    </row>
    <row r="6878" spans="1:17" ht="20.100000000000001" customHeight="1" x14ac:dyDescent="0.2">
      <c r="A6878" s="331" t="s">
        <v>9733</v>
      </c>
      <c r="B6878" s="169" t="s">
        <v>9734</v>
      </c>
      <c r="C6878" s="151" t="s">
        <v>5636</v>
      </c>
      <c r="D6878" s="155" t="s">
        <v>9516</v>
      </c>
      <c r="E6878" s="372" t="s">
        <v>261</v>
      </c>
      <c r="F6878" s="166" t="s">
        <v>262</v>
      </c>
      <c r="G6878" s="166">
        <v>47131611</v>
      </c>
      <c r="H6878" s="403" t="s">
        <v>9849</v>
      </c>
      <c r="I6878" s="331">
        <v>10</v>
      </c>
      <c r="J6878" s="160" t="s">
        <v>33</v>
      </c>
      <c r="K6878" s="148">
        <v>636000</v>
      </c>
      <c r="L6878" s="149">
        <v>106</v>
      </c>
      <c r="M6878" s="169" t="s">
        <v>805</v>
      </c>
      <c r="N6878" s="372"/>
      <c r="O6878" s="431" t="s">
        <v>36</v>
      </c>
      <c r="P6878" s="166" t="s">
        <v>2527</v>
      </c>
      <c r="Q6878" s="166" t="s">
        <v>464</v>
      </c>
    </row>
    <row r="6879" spans="1:17" ht="20.100000000000001" customHeight="1" x14ac:dyDescent="0.2">
      <c r="A6879" s="331" t="s">
        <v>9733</v>
      </c>
      <c r="B6879" s="169" t="s">
        <v>9734</v>
      </c>
      <c r="C6879" s="151" t="s">
        <v>502</v>
      </c>
      <c r="D6879" s="155" t="s">
        <v>9516</v>
      </c>
      <c r="E6879" s="372" t="s">
        <v>335</v>
      </c>
      <c r="F6879" s="166" t="s">
        <v>91</v>
      </c>
      <c r="G6879" s="166">
        <v>41111604</v>
      </c>
      <c r="H6879" s="403" t="s">
        <v>9850</v>
      </c>
      <c r="I6879" s="331">
        <v>10</v>
      </c>
      <c r="J6879" s="160" t="s">
        <v>33</v>
      </c>
      <c r="K6879" s="148">
        <v>360000</v>
      </c>
      <c r="L6879" s="149">
        <v>240</v>
      </c>
      <c r="M6879" s="169" t="s">
        <v>805</v>
      </c>
      <c r="N6879" s="372"/>
      <c r="O6879" s="431" t="s">
        <v>79</v>
      </c>
      <c r="P6879" s="166" t="s">
        <v>2633</v>
      </c>
      <c r="Q6879" s="166" t="s">
        <v>429</v>
      </c>
    </row>
    <row r="6880" spans="1:17" ht="20.100000000000001" customHeight="1" x14ac:dyDescent="0.2">
      <c r="A6880" s="331" t="s">
        <v>9733</v>
      </c>
      <c r="B6880" s="169" t="s">
        <v>9734</v>
      </c>
      <c r="C6880" s="151" t="s">
        <v>502</v>
      </c>
      <c r="D6880" s="155" t="s">
        <v>9516</v>
      </c>
      <c r="E6880" s="372" t="s">
        <v>311</v>
      </c>
      <c r="F6880" s="166" t="s">
        <v>312</v>
      </c>
      <c r="G6880" s="166">
        <v>44121716</v>
      </c>
      <c r="H6880" s="403" t="s">
        <v>9851</v>
      </c>
      <c r="I6880" s="331">
        <v>10</v>
      </c>
      <c r="J6880" s="160" t="s">
        <v>33</v>
      </c>
      <c r="K6880" s="148">
        <v>875000</v>
      </c>
      <c r="L6880" s="149">
        <v>350</v>
      </c>
      <c r="M6880" s="169" t="s">
        <v>805</v>
      </c>
      <c r="N6880" s="372"/>
      <c r="O6880" s="431" t="s">
        <v>79</v>
      </c>
      <c r="P6880" s="166" t="s">
        <v>2633</v>
      </c>
      <c r="Q6880" s="166" t="s">
        <v>429</v>
      </c>
    </row>
    <row r="6881" spans="1:17" ht="20.100000000000001" customHeight="1" x14ac:dyDescent="0.2">
      <c r="A6881" s="331" t="s">
        <v>9733</v>
      </c>
      <c r="B6881" s="169" t="s">
        <v>9734</v>
      </c>
      <c r="C6881" s="151" t="s">
        <v>502</v>
      </c>
      <c r="D6881" s="155" t="s">
        <v>9516</v>
      </c>
      <c r="E6881" s="372" t="s">
        <v>228</v>
      </c>
      <c r="F6881" s="166" t="s">
        <v>229</v>
      </c>
      <c r="G6881" s="166">
        <v>14111500</v>
      </c>
      <c r="H6881" s="403" t="s">
        <v>9852</v>
      </c>
      <c r="I6881" s="331">
        <v>10</v>
      </c>
      <c r="J6881" s="160" t="s">
        <v>33</v>
      </c>
      <c r="K6881" s="148">
        <v>13600000</v>
      </c>
      <c r="L6881" s="149">
        <v>800</v>
      </c>
      <c r="M6881" s="169" t="s">
        <v>805</v>
      </c>
      <c r="N6881" s="372"/>
      <c r="O6881" s="431" t="s">
        <v>79</v>
      </c>
      <c r="P6881" s="166" t="s">
        <v>2633</v>
      </c>
      <c r="Q6881" s="166" t="s">
        <v>429</v>
      </c>
    </row>
    <row r="6882" spans="1:17" ht="20.100000000000001" customHeight="1" x14ac:dyDescent="0.2">
      <c r="A6882" s="331" t="s">
        <v>9733</v>
      </c>
      <c r="B6882" s="169" t="s">
        <v>9734</v>
      </c>
      <c r="C6882" s="151" t="s">
        <v>502</v>
      </c>
      <c r="D6882" s="155" t="s">
        <v>9516</v>
      </c>
      <c r="E6882" s="372" t="s">
        <v>228</v>
      </c>
      <c r="F6882" s="166" t="s">
        <v>229</v>
      </c>
      <c r="G6882" s="166">
        <v>14111500</v>
      </c>
      <c r="H6882" s="403" t="s">
        <v>9853</v>
      </c>
      <c r="I6882" s="331">
        <v>10</v>
      </c>
      <c r="J6882" s="160" t="s">
        <v>33</v>
      </c>
      <c r="K6882" s="148">
        <v>4400000</v>
      </c>
      <c r="L6882" s="149">
        <v>200</v>
      </c>
      <c r="M6882" s="169" t="s">
        <v>805</v>
      </c>
      <c r="N6882" s="372"/>
      <c r="O6882" s="431" t="s">
        <v>79</v>
      </c>
      <c r="P6882" s="166" t="s">
        <v>2633</v>
      </c>
      <c r="Q6882" s="166" t="s">
        <v>429</v>
      </c>
    </row>
    <row r="6883" spans="1:17" ht="20.100000000000001" customHeight="1" x14ac:dyDescent="0.2">
      <c r="A6883" s="331" t="s">
        <v>9733</v>
      </c>
      <c r="B6883" s="169" t="s">
        <v>9734</v>
      </c>
      <c r="C6883" s="151" t="s">
        <v>234</v>
      </c>
      <c r="D6883" s="155" t="s">
        <v>9516</v>
      </c>
      <c r="E6883" s="372" t="s">
        <v>6442</v>
      </c>
      <c r="F6883" s="166" t="s">
        <v>1273</v>
      </c>
      <c r="G6883" s="166">
        <v>77102001</v>
      </c>
      <c r="H6883" s="403" t="s">
        <v>9854</v>
      </c>
      <c r="I6883" s="331">
        <v>10</v>
      </c>
      <c r="J6883" s="160" t="s">
        <v>33</v>
      </c>
      <c r="K6883" s="148">
        <v>70000000</v>
      </c>
      <c r="L6883" s="149">
        <v>1</v>
      </c>
      <c r="M6883" s="169" t="s">
        <v>765</v>
      </c>
      <c r="N6883" s="372"/>
      <c r="O6883" s="431" t="s">
        <v>68</v>
      </c>
      <c r="P6883" s="166" t="s">
        <v>2529</v>
      </c>
      <c r="Q6883" s="166" t="s">
        <v>429</v>
      </c>
    </row>
    <row r="6884" spans="1:17" ht="20.100000000000001" customHeight="1" x14ac:dyDescent="0.2">
      <c r="A6884" s="331" t="s">
        <v>9733</v>
      </c>
      <c r="B6884" s="169" t="s">
        <v>9734</v>
      </c>
      <c r="C6884" s="151" t="s">
        <v>502</v>
      </c>
      <c r="D6884" s="155" t="s">
        <v>9516</v>
      </c>
      <c r="E6884" s="372" t="s">
        <v>261</v>
      </c>
      <c r="F6884" s="166" t="s">
        <v>262</v>
      </c>
      <c r="G6884" s="166">
        <v>60121500</v>
      </c>
      <c r="H6884" s="403" t="s">
        <v>9855</v>
      </c>
      <c r="I6884" s="331">
        <v>10</v>
      </c>
      <c r="J6884" s="160" t="s">
        <v>33</v>
      </c>
      <c r="K6884" s="148">
        <v>2750000</v>
      </c>
      <c r="L6884" s="149">
        <v>5</v>
      </c>
      <c r="M6884" s="169" t="s">
        <v>805</v>
      </c>
      <c r="N6884" s="372"/>
      <c r="O6884" s="431" t="s">
        <v>79</v>
      </c>
      <c r="P6884" s="166" t="s">
        <v>2633</v>
      </c>
      <c r="Q6884" s="166" t="s">
        <v>429</v>
      </c>
    </row>
    <row r="6885" spans="1:17" ht="20.100000000000001" customHeight="1" x14ac:dyDescent="0.2">
      <c r="A6885" s="331" t="s">
        <v>9733</v>
      </c>
      <c r="B6885" s="169" t="s">
        <v>9734</v>
      </c>
      <c r="C6885" s="151" t="s">
        <v>502</v>
      </c>
      <c r="D6885" s="155" t="s">
        <v>9516</v>
      </c>
      <c r="E6885" s="372" t="s">
        <v>6514</v>
      </c>
      <c r="F6885" s="166" t="s">
        <v>1618</v>
      </c>
      <c r="G6885" s="166">
        <v>44121613</v>
      </c>
      <c r="H6885" s="403" t="s">
        <v>9856</v>
      </c>
      <c r="I6885" s="331">
        <v>10</v>
      </c>
      <c r="J6885" s="160" t="s">
        <v>33</v>
      </c>
      <c r="K6885" s="148">
        <v>50000</v>
      </c>
      <c r="L6885" s="149">
        <v>20</v>
      </c>
      <c r="M6885" s="169" t="s">
        <v>805</v>
      </c>
      <c r="N6885" s="372"/>
      <c r="O6885" s="431" t="s">
        <v>79</v>
      </c>
      <c r="P6885" s="166" t="s">
        <v>2633</v>
      </c>
      <c r="Q6885" s="166" t="s">
        <v>429</v>
      </c>
    </row>
    <row r="6886" spans="1:17" ht="20.100000000000001" customHeight="1" x14ac:dyDescent="0.2">
      <c r="A6886" s="331" t="s">
        <v>9733</v>
      </c>
      <c r="B6886" s="169" t="s">
        <v>9734</v>
      </c>
      <c r="C6886" s="151" t="s">
        <v>342</v>
      </c>
      <c r="D6886" s="155" t="s">
        <v>9516</v>
      </c>
      <c r="E6886" s="372" t="s">
        <v>362</v>
      </c>
      <c r="F6886" s="166" t="s">
        <v>363</v>
      </c>
      <c r="G6886" s="166">
        <v>83101500</v>
      </c>
      <c r="H6886" s="403" t="s">
        <v>9857</v>
      </c>
      <c r="I6886" s="331">
        <v>10</v>
      </c>
      <c r="J6886" s="160" t="s">
        <v>33</v>
      </c>
      <c r="K6886" s="148">
        <v>41200000</v>
      </c>
      <c r="L6886" s="149">
        <v>1</v>
      </c>
      <c r="M6886" s="169" t="s">
        <v>765</v>
      </c>
      <c r="N6886" s="372"/>
      <c r="O6886" s="431" t="s">
        <v>127</v>
      </c>
      <c r="P6886" s="166" t="s">
        <v>6649</v>
      </c>
      <c r="Q6886" s="166" t="s">
        <v>9605</v>
      </c>
    </row>
    <row r="6887" spans="1:17" ht="20.100000000000001" customHeight="1" x14ac:dyDescent="0.2">
      <c r="A6887" s="331" t="s">
        <v>9733</v>
      </c>
      <c r="B6887" s="169" t="s">
        <v>9734</v>
      </c>
      <c r="C6887" s="151" t="s">
        <v>342</v>
      </c>
      <c r="D6887" s="155" t="s">
        <v>9516</v>
      </c>
      <c r="E6887" s="372" t="s">
        <v>396</v>
      </c>
      <c r="F6887" s="166" t="s">
        <v>397</v>
      </c>
      <c r="G6887" s="166">
        <v>83101500</v>
      </c>
      <c r="H6887" s="403" t="s">
        <v>9858</v>
      </c>
      <c r="I6887" s="331">
        <v>10</v>
      </c>
      <c r="J6887" s="160" t="s">
        <v>33</v>
      </c>
      <c r="K6887" s="148">
        <v>33000000</v>
      </c>
      <c r="L6887" s="149">
        <v>1</v>
      </c>
      <c r="M6887" s="169" t="s">
        <v>765</v>
      </c>
      <c r="N6887" s="372"/>
      <c r="O6887" s="431" t="s">
        <v>127</v>
      </c>
      <c r="P6887" s="166" t="s">
        <v>6649</v>
      </c>
      <c r="Q6887" s="166" t="s">
        <v>9605</v>
      </c>
    </row>
    <row r="6888" spans="1:17" ht="20.100000000000001" customHeight="1" x14ac:dyDescent="0.2">
      <c r="A6888" s="331" t="s">
        <v>9733</v>
      </c>
      <c r="B6888" s="169" t="s">
        <v>9734</v>
      </c>
      <c r="C6888" s="151" t="s">
        <v>5636</v>
      </c>
      <c r="D6888" s="155" t="s">
        <v>9516</v>
      </c>
      <c r="E6888" s="372" t="s">
        <v>370</v>
      </c>
      <c r="F6888" s="166" t="s">
        <v>371</v>
      </c>
      <c r="G6888" s="166">
        <v>76111500</v>
      </c>
      <c r="H6888" s="403" t="s">
        <v>9859</v>
      </c>
      <c r="I6888" s="331">
        <v>10</v>
      </c>
      <c r="J6888" s="160" t="s">
        <v>33</v>
      </c>
      <c r="K6888" s="148">
        <v>100903242.48999999</v>
      </c>
      <c r="L6888" s="149">
        <v>1</v>
      </c>
      <c r="M6888" s="169" t="s">
        <v>765</v>
      </c>
      <c r="N6888" s="372"/>
      <c r="O6888" s="431" t="s">
        <v>35</v>
      </c>
      <c r="P6888" s="166" t="s">
        <v>2527</v>
      </c>
      <c r="Q6888" s="166" t="s">
        <v>429</v>
      </c>
    </row>
    <row r="6889" spans="1:17" ht="20.100000000000001" customHeight="1" x14ac:dyDescent="0.2">
      <c r="A6889" s="331" t="s">
        <v>9733</v>
      </c>
      <c r="B6889" s="169" t="s">
        <v>9734</v>
      </c>
      <c r="C6889" s="151" t="s">
        <v>5636</v>
      </c>
      <c r="D6889" s="155" t="s">
        <v>9516</v>
      </c>
      <c r="E6889" s="372" t="s">
        <v>370</v>
      </c>
      <c r="F6889" s="166" t="s">
        <v>371</v>
      </c>
      <c r="G6889" s="166">
        <v>76111500</v>
      </c>
      <c r="H6889" s="403" t="s">
        <v>9860</v>
      </c>
      <c r="I6889" s="331">
        <v>10</v>
      </c>
      <c r="J6889" s="160" t="s">
        <v>33</v>
      </c>
      <c r="K6889" s="148">
        <v>7296065.7199999997</v>
      </c>
      <c r="L6889" s="149">
        <v>1</v>
      </c>
      <c r="M6889" s="169" t="s">
        <v>765</v>
      </c>
      <c r="N6889" s="372"/>
      <c r="O6889" s="431" t="s">
        <v>68</v>
      </c>
      <c r="P6889" s="166" t="s">
        <v>2518</v>
      </c>
      <c r="Q6889" s="166" t="s">
        <v>9681</v>
      </c>
    </row>
    <row r="6890" spans="1:17" ht="20.100000000000001" customHeight="1" x14ac:dyDescent="0.2">
      <c r="A6890" s="331" t="s">
        <v>9733</v>
      </c>
      <c r="B6890" s="169" t="s">
        <v>9734</v>
      </c>
      <c r="C6890" s="151" t="s">
        <v>5636</v>
      </c>
      <c r="D6890" s="155" t="s">
        <v>9516</v>
      </c>
      <c r="E6890" s="372" t="s">
        <v>370</v>
      </c>
      <c r="F6890" s="166" t="s">
        <v>371</v>
      </c>
      <c r="G6890" s="166">
        <v>76111500</v>
      </c>
      <c r="H6890" s="403" t="s">
        <v>9861</v>
      </c>
      <c r="I6890" s="331">
        <v>10</v>
      </c>
      <c r="J6890" s="160" t="s">
        <v>33</v>
      </c>
      <c r="K6890" s="148">
        <v>76800691.790000007</v>
      </c>
      <c r="L6890" s="149">
        <v>1</v>
      </c>
      <c r="M6890" s="169" t="s">
        <v>765</v>
      </c>
      <c r="N6890" s="372"/>
      <c r="O6890" s="431" t="s">
        <v>68</v>
      </c>
      <c r="P6890" s="166" t="s">
        <v>2635</v>
      </c>
      <c r="Q6890" s="166" t="s">
        <v>429</v>
      </c>
    </row>
    <row r="6891" spans="1:17" ht="20.100000000000001" customHeight="1" x14ac:dyDescent="0.2">
      <c r="A6891" s="331" t="s">
        <v>9733</v>
      </c>
      <c r="B6891" s="169" t="s">
        <v>9734</v>
      </c>
      <c r="C6891" s="151" t="s">
        <v>190</v>
      </c>
      <c r="D6891" s="155" t="s">
        <v>9516</v>
      </c>
      <c r="E6891" s="372" t="s">
        <v>373</v>
      </c>
      <c r="F6891" s="166" t="s">
        <v>374</v>
      </c>
      <c r="G6891" s="166">
        <v>81141500</v>
      </c>
      <c r="H6891" s="403" t="s">
        <v>9862</v>
      </c>
      <c r="I6891" s="331">
        <v>10</v>
      </c>
      <c r="J6891" s="160" t="s">
        <v>33</v>
      </c>
      <c r="K6891" s="148">
        <v>3300000</v>
      </c>
      <c r="L6891" s="149">
        <v>1</v>
      </c>
      <c r="M6891" s="169" t="s">
        <v>765</v>
      </c>
      <c r="N6891" s="372"/>
      <c r="O6891" s="431" t="s">
        <v>36</v>
      </c>
      <c r="P6891" s="166" t="s">
        <v>2527</v>
      </c>
      <c r="Q6891" s="166" t="s">
        <v>464</v>
      </c>
    </row>
    <row r="6892" spans="1:17" ht="20.100000000000001" customHeight="1" x14ac:dyDescent="0.2">
      <c r="A6892" s="331" t="s">
        <v>9733</v>
      </c>
      <c r="B6892" s="169" t="s">
        <v>9734</v>
      </c>
      <c r="C6892" s="151" t="s">
        <v>342</v>
      </c>
      <c r="D6892" s="155" t="s">
        <v>9516</v>
      </c>
      <c r="E6892" s="372" t="s">
        <v>362</v>
      </c>
      <c r="F6892" s="166" t="s">
        <v>363</v>
      </c>
      <c r="G6892" s="166">
        <v>83101800</v>
      </c>
      <c r="H6892" s="403" t="s">
        <v>9863</v>
      </c>
      <c r="I6892" s="331">
        <v>10</v>
      </c>
      <c r="J6892" s="160" t="s">
        <v>33</v>
      </c>
      <c r="K6892" s="148">
        <v>374000000</v>
      </c>
      <c r="L6892" s="149">
        <v>1</v>
      </c>
      <c r="M6892" s="169" t="s">
        <v>765</v>
      </c>
      <c r="N6892" s="372"/>
      <c r="O6892" s="431" t="s">
        <v>127</v>
      </c>
      <c r="P6892" s="166" t="s">
        <v>6649</v>
      </c>
      <c r="Q6892" s="166" t="s">
        <v>9605</v>
      </c>
    </row>
    <row r="6893" spans="1:17" ht="20.100000000000001" customHeight="1" x14ac:dyDescent="0.2">
      <c r="A6893" s="331" t="s">
        <v>9733</v>
      </c>
      <c r="B6893" s="169" t="s">
        <v>9734</v>
      </c>
      <c r="C6893" s="151" t="s">
        <v>5636</v>
      </c>
      <c r="D6893" s="155" t="s">
        <v>9516</v>
      </c>
      <c r="E6893" s="372" t="s">
        <v>370</v>
      </c>
      <c r="F6893" s="166" t="s">
        <v>371</v>
      </c>
      <c r="G6893" s="166">
        <v>72102100</v>
      </c>
      <c r="H6893" s="403" t="s">
        <v>9864</v>
      </c>
      <c r="I6893" s="331">
        <v>10</v>
      </c>
      <c r="J6893" s="160" t="s">
        <v>33</v>
      </c>
      <c r="K6893" s="148">
        <v>10000000</v>
      </c>
      <c r="L6893" s="149">
        <v>2</v>
      </c>
      <c r="M6893" s="169" t="s">
        <v>765</v>
      </c>
      <c r="N6893" s="372"/>
      <c r="O6893" s="431" t="s">
        <v>35</v>
      </c>
      <c r="P6893" s="166" t="s">
        <v>2521</v>
      </c>
      <c r="Q6893" s="166" t="s">
        <v>464</v>
      </c>
    </row>
    <row r="6894" spans="1:17" ht="20.100000000000001" customHeight="1" x14ac:dyDescent="0.2">
      <c r="A6894" s="331" t="s">
        <v>9733</v>
      </c>
      <c r="B6894" s="169" t="s">
        <v>9734</v>
      </c>
      <c r="C6894" s="151" t="s">
        <v>342</v>
      </c>
      <c r="D6894" s="155" t="s">
        <v>9516</v>
      </c>
      <c r="E6894" s="372" t="s">
        <v>362</v>
      </c>
      <c r="F6894" s="166" t="s">
        <v>363</v>
      </c>
      <c r="G6894" s="166">
        <v>83101601</v>
      </c>
      <c r="H6894" s="403" t="s">
        <v>9865</v>
      </c>
      <c r="I6894" s="331">
        <v>10</v>
      </c>
      <c r="J6894" s="160" t="s">
        <v>33</v>
      </c>
      <c r="K6894" s="148">
        <v>3500000</v>
      </c>
      <c r="L6894" s="149">
        <v>1</v>
      </c>
      <c r="M6894" s="169" t="s">
        <v>765</v>
      </c>
      <c r="N6894" s="372"/>
      <c r="O6894" s="431" t="s">
        <v>127</v>
      </c>
      <c r="P6894" s="166" t="s">
        <v>6649</v>
      </c>
      <c r="Q6894" s="166" t="s">
        <v>9605</v>
      </c>
    </row>
    <row r="6895" spans="1:17" ht="20.100000000000001" customHeight="1" x14ac:dyDescent="0.2">
      <c r="A6895" s="331" t="s">
        <v>9733</v>
      </c>
      <c r="B6895" s="169" t="s">
        <v>9734</v>
      </c>
      <c r="C6895" s="151" t="s">
        <v>190</v>
      </c>
      <c r="D6895" s="155" t="s">
        <v>9516</v>
      </c>
      <c r="E6895" s="372" t="s">
        <v>359</v>
      </c>
      <c r="F6895" s="166" t="s">
        <v>360</v>
      </c>
      <c r="G6895" s="166">
        <v>78102200</v>
      </c>
      <c r="H6895" s="403" t="s">
        <v>9866</v>
      </c>
      <c r="I6895" s="331">
        <v>10</v>
      </c>
      <c r="J6895" s="160" t="s">
        <v>33</v>
      </c>
      <c r="K6895" s="148">
        <v>1000000</v>
      </c>
      <c r="L6895" s="149">
        <v>1</v>
      </c>
      <c r="M6895" s="169" t="s">
        <v>765</v>
      </c>
      <c r="N6895" s="372"/>
      <c r="O6895" s="431" t="s">
        <v>79</v>
      </c>
      <c r="P6895" s="166" t="s">
        <v>2651</v>
      </c>
      <c r="Q6895" s="166" t="s">
        <v>9605</v>
      </c>
    </row>
    <row r="6896" spans="1:17" ht="20.100000000000001" customHeight="1" x14ac:dyDescent="0.2">
      <c r="A6896" s="331" t="s">
        <v>9733</v>
      </c>
      <c r="B6896" s="169" t="s">
        <v>9734</v>
      </c>
      <c r="C6896" s="151" t="s">
        <v>190</v>
      </c>
      <c r="D6896" s="155" t="s">
        <v>9516</v>
      </c>
      <c r="E6896" s="372" t="s">
        <v>359</v>
      </c>
      <c r="F6896" s="166" t="s">
        <v>360</v>
      </c>
      <c r="G6896" s="166">
        <v>78102200</v>
      </c>
      <c r="H6896" s="403" t="s">
        <v>9867</v>
      </c>
      <c r="I6896" s="331">
        <v>10</v>
      </c>
      <c r="J6896" s="160" t="s">
        <v>230</v>
      </c>
      <c r="K6896" s="148">
        <v>6000000</v>
      </c>
      <c r="L6896" s="149">
        <v>1</v>
      </c>
      <c r="M6896" s="169" t="s">
        <v>765</v>
      </c>
      <c r="N6896" s="372"/>
      <c r="O6896" s="431" t="s">
        <v>127</v>
      </c>
      <c r="P6896" s="166" t="s">
        <v>2635</v>
      </c>
      <c r="Q6896" s="166" t="s">
        <v>9605</v>
      </c>
    </row>
    <row r="6897" spans="1:17" ht="20.100000000000001" customHeight="1" x14ac:dyDescent="0.2">
      <c r="A6897" s="331" t="s">
        <v>9733</v>
      </c>
      <c r="B6897" s="169" t="s">
        <v>9734</v>
      </c>
      <c r="C6897" s="151" t="s">
        <v>27</v>
      </c>
      <c r="D6897" s="155" t="s">
        <v>9516</v>
      </c>
      <c r="E6897" s="372" t="s">
        <v>6442</v>
      </c>
      <c r="F6897" s="166" t="s">
        <v>870</v>
      </c>
      <c r="G6897" s="166">
        <v>70122000</v>
      </c>
      <c r="H6897" s="403" t="s">
        <v>9868</v>
      </c>
      <c r="I6897" s="331">
        <v>10</v>
      </c>
      <c r="J6897" s="160" t="s">
        <v>33</v>
      </c>
      <c r="K6897" s="148">
        <v>12000000</v>
      </c>
      <c r="L6897" s="149">
        <v>1</v>
      </c>
      <c r="M6897" s="169" t="s">
        <v>765</v>
      </c>
      <c r="N6897" s="372"/>
      <c r="O6897" s="431" t="s">
        <v>67</v>
      </c>
      <c r="P6897" s="166" t="s">
        <v>2529</v>
      </c>
      <c r="Q6897" s="166" t="s">
        <v>464</v>
      </c>
    </row>
    <row r="6898" spans="1:17" ht="20.100000000000001" customHeight="1" x14ac:dyDescent="0.2">
      <c r="A6898" s="331" t="s">
        <v>9733</v>
      </c>
      <c r="B6898" s="169" t="s">
        <v>9734</v>
      </c>
      <c r="C6898" s="151" t="s">
        <v>5636</v>
      </c>
      <c r="D6898" s="155" t="s">
        <v>9516</v>
      </c>
      <c r="E6898" s="372" t="s">
        <v>228</v>
      </c>
      <c r="F6898" s="166" t="s">
        <v>229</v>
      </c>
      <c r="G6898" s="166">
        <v>14111700</v>
      </c>
      <c r="H6898" s="403" t="s">
        <v>9869</v>
      </c>
      <c r="I6898" s="331">
        <v>10</v>
      </c>
      <c r="J6898" s="160" t="s">
        <v>33</v>
      </c>
      <c r="K6898" s="148">
        <v>210000</v>
      </c>
      <c r="L6898" s="149">
        <v>42</v>
      </c>
      <c r="M6898" s="169" t="s">
        <v>805</v>
      </c>
      <c r="N6898" s="372"/>
      <c r="O6898" s="431" t="s">
        <v>35</v>
      </c>
      <c r="P6898" s="166" t="s">
        <v>2521</v>
      </c>
      <c r="Q6898" s="166" t="s">
        <v>464</v>
      </c>
    </row>
    <row r="6899" spans="1:17" ht="20.100000000000001" customHeight="1" x14ac:dyDescent="0.2">
      <c r="A6899" s="331" t="s">
        <v>9733</v>
      </c>
      <c r="B6899" s="169" t="s">
        <v>9734</v>
      </c>
      <c r="C6899" s="151" t="s">
        <v>502</v>
      </c>
      <c r="D6899" s="155" t="s">
        <v>9516</v>
      </c>
      <c r="E6899" s="372" t="s">
        <v>228</v>
      </c>
      <c r="F6899" s="166" t="s">
        <v>229</v>
      </c>
      <c r="G6899" s="166">
        <v>44121500</v>
      </c>
      <c r="H6899" s="403" t="s">
        <v>9870</v>
      </c>
      <c r="I6899" s="331">
        <v>10</v>
      </c>
      <c r="J6899" s="160" t="s">
        <v>33</v>
      </c>
      <c r="K6899" s="148">
        <v>320000</v>
      </c>
      <c r="L6899" s="149">
        <v>1600</v>
      </c>
      <c r="M6899" s="169" t="s">
        <v>805</v>
      </c>
      <c r="N6899" s="372"/>
      <c r="O6899" s="431" t="s">
        <v>79</v>
      </c>
      <c r="P6899" s="166" t="s">
        <v>2633</v>
      </c>
      <c r="Q6899" s="166" t="s">
        <v>429</v>
      </c>
    </row>
    <row r="6900" spans="1:17" ht="20.100000000000001" customHeight="1" x14ac:dyDescent="0.2">
      <c r="A6900" s="331" t="s">
        <v>9733</v>
      </c>
      <c r="B6900" s="169" t="s">
        <v>9734</v>
      </c>
      <c r="C6900" s="151" t="s">
        <v>502</v>
      </c>
      <c r="D6900" s="155" t="s">
        <v>9516</v>
      </c>
      <c r="E6900" s="372" t="s">
        <v>228</v>
      </c>
      <c r="F6900" s="166" t="s">
        <v>229</v>
      </c>
      <c r="G6900" s="166">
        <v>44121500</v>
      </c>
      <c r="H6900" s="403" t="s">
        <v>9871</v>
      </c>
      <c r="I6900" s="331">
        <v>10</v>
      </c>
      <c r="J6900" s="160" t="s">
        <v>33</v>
      </c>
      <c r="K6900" s="148">
        <v>250000</v>
      </c>
      <c r="L6900" s="149">
        <v>1250</v>
      </c>
      <c r="M6900" s="169" t="s">
        <v>805</v>
      </c>
      <c r="N6900" s="372"/>
      <c r="O6900" s="431" t="s">
        <v>79</v>
      </c>
      <c r="P6900" s="166" t="s">
        <v>2633</v>
      </c>
      <c r="Q6900" s="166" t="s">
        <v>429</v>
      </c>
    </row>
    <row r="6901" spans="1:17" ht="20.100000000000001" customHeight="1" x14ac:dyDescent="0.2">
      <c r="A6901" s="331" t="s">
        <v>9733</v>
      </c>
      <c r="B6901" s="169" t="s">
        <v>9734</v>
      </c>
      <c r="C6901" s="151" t="s">
        <v>234</v>
      </c>
      <c r="D6901" s="155" t="s">
        <v>9516</v>
      </c>
      <c r="E6901" s="372" t="s">
        <v>9872</v>
      </c>
      <c r="F6901" s="166" t="s">
        <v>493</v>
      </c>
      <c r="G6901" s="166">
        <v>15111500</v>
      </c>
      <c r="H6901" s="403" t="s">
        <v>9873</v>
      </c>
      <c r="I6901" s="331">
        <v>10</v>
      </c>
      <c r="J6901" s="160" t="s">
        <v>33</v>
      </c>
      <c r="K6901" s="148">
        <v>36000000</v>
      </c>
      <c r="L6901" s="149">
        <v>1</v>
      </c>
      <c r="M6901" s="169" t="s">
        <v>765</v>
      </c>
      <c r="N6901" s="372"/>
      <c r="O6901" s="431" t="s">
        <v>79</v>
      </c>
      <c r="P6901" s="166" t="s">
        <v>2651</v>
      </c>
      <c r="Q6901" s="166" t="s">
        <v>464</v>
      </c>
    </row>
    <row r="6902" spans="1:17" ht="20.100000000000001" customHeight="1" x14ac:dyDescent="0.2">
      <c r="A6902" s="331" t="s">
        <v>9733</v>
      </c>
      <c r="B6902" s="169" t="s">
        <v>9734</v>
      </c>
      <c r="C6902" s="151" t="s">
        <v>234</v>
      </c>
      <c r="D6902" s="155" t="s">
        <v>9516</v>
      </c>
      <c r="E6902" s="372" t="s">
        <v>9872</v>
      </c>
      <c r="F6902" s="166" t="s">
        <v>493</v>
      </c>
      <c r="G6902" s="166">
        <v>15111500</v>
      </c>
      <c r="H6902" s="403" t="s">
        <v>9874</v>
      </c>
      <c r="I6902" s="331">
        <v>10</v>
      </c>
      <c r="J6902" s="160" t="s">
        <v>230</v>
      </c>
      <c r="K6902" s="148">
        <v>60000000</v>
      </c>
      <c r="L6902" s="149">
        <v>1</v>
      </c>
      <c r="M6902" s="169" t="s">
        <v>765</v>
      </c>
      <c r="N6902" s="372"/>
      <c r="O6902" s="431" t="s">
        <v>127</v>
      </c>
      <c r="P6902" s="166" t="s">
        <v>2635</v>
      </c>
      <c r="Q6902" s="166" t="s">
        <v>464</v>
      </c>
    </row>
    <row r="6903" spans="1:17" ht="20.100000000000001" customHeight="1" x14ac:dyDescent="0.2">
      <c r="A6903" s="331" t="s">
        <v>9733</v>
      </c>
      <c r="B6903" s="169" t="s">
        <v>9734</v>
      </c>
      <c r="C6903" s="151" t="s">
        <v>50</v>
      </c>
      <c r="D6903" s="155" t="s">
        <v>9516</v>
      </c>
      <c r="E6903" s="372" t="s">
        <v>9583</v>
      </c>
      <c r="F6903" s="166" t="s">
        <v>89</v>
      </c>
      <c r="G6903" s="166">
        <v>52161500</v>
      </c>
      <c r="H6903" s="403" t="s">
        <v>9875</v>
      </c>
      <c r="I6903" s="331">
        <v>10</v>
      </c>
      <c r="J6903" s="160" t="s">
        <v>33</v>
      </c>
      <c r="K6903" s="148">
        <v>10000000</v>
      </c>
      <c r="L6903" s="149">
        <v>1</v>
      </c>
      <c r="M6903" s="169" t="s">
        <v>805</v>
      </c>
      <c r="N6903" s="372"/>
      <c r="O6903" s="431" t="s">
        <v>35</v>
      </c>
      <c r="P6903" s="166" t="s">
        <v>2521</v>
      </c>
      <c r="Q6903" s="166" t="s">
        <v>464</v>
      </c>
    </row>
    <row r="6904" spans="1:17" ht="20.100000000000001" customHeight="1" x14ac:dyDescent="0.2">
      <c r="A6904" s="331" t="s">
        <v>9733</v>
      </c>
      <c r="B6904" s="169" t="s">
        <v>9734</v>
      </c>
      <c r="C6904" s="151" t="s">
        <v>50</v>
      </c>
      <c r="D6904" s="155" t="s">
        <v>9516</v>
      </c>
      <c r="E6904" s="372" t="s">
        <v>239</v>
      </c>
      <c r="F6904" s="166" t="s">
        <v>240</v>
      </c>
      <c r="G6904" s="166">
        <v>44103100</v>
      </c>
      <c r="H6904" s="403" t="s">
        <v>9876</v>
      </c>
      <c r="I6904" s="331">
        <v>10</v>
      </c>
      <c r="J6904" s="160" t="s">
        <v>33</v>
      </c>
      <c r="K6904" s="148">
        <v>15000000</v>
      </c>
      <c r="L6904" s="149">
        <v>1</v>
      </c>
      <c r="M6904" s="169" t="s">
        <v>805</v>
      </c>
      <c r="N6904" s="372"/>
      <c r="O6904" s="431" t="s">
        <v>35</v>
      </c>
      <c r="P6904" s="166" t="s">
        <v>2521</v>
      </c>
      <c r="Q6904" s="166" t="s">
        <v>464</v>
      </c>
    </row>
    <row r="6905" spans="1:17" ht="20.100000000000001" customHeight="1" x14ac:dyDescent="0.2">
      <c r="A6905" s="331" t="s">
        <v>9733</v>
      </c>
      <c r="B6905" s="169" t="s">
        <v>9734</v>
      </c>
      <c r="C6905" s="151" t="s">
        <v>50</v>
      </c>
      <c r="D6905" s="155" t="s">
        <v>9516</v>
      </c>
      <c r="E6905" s="372" t="s">
        <v>261</v>
      </c>
      <c r="F6905" s="166" t="s">
        <v>262</v>
      </c>
      <c r="G6905" s="166">
        <v>44103100</v>
      </c>
      <c r="H6905" s="403" t="s">
        <v>9877</v>
      </c>
      <c r="I6905" s="331">
        <v>10</v>
      </c>
      <c r="J6905" s="160" t="s">
        <v>33</v>
      </c>
      <c r="K6905" s="148">
        <v>39000000</v>
      </c>
      <c r="L6905" s="149">
        <v>1</v>
      </c>
      <c r="M6905" s="169" t="s">
        <v>765</v>
      </c>
      <c r="N6905" s="372"/>
      <c r="O6905" s="431" t="s">
        <v>35</v>
      </c>
      <c r="P6905" s="166" t="s">
        <v>2521</v>
      </c>
      <c r="Q6905" s="166" t="s">
        <v>464</v>
      </c>
    </row>
    <row r="6906" spans="1:17" ht="20.100000000000001" customHeight="1" x14ac:dyDescent="0.2">
      <c r="A6906" s="331" t="s">
        <v>9733</v>
      </c>
      <c r="B6906" s="169" t="s">
        <v>9734</v>
      </c>
      <c r="C6906" s="151" t="s">
        <v>502</v>
      </c>
      <c r="D6906" s="155" t="s">
        <v>9516</v>
      </c>
      <c r="E6906" s="372" t="s">
        <v>9637</v>
      </c>
      <c r="F6906" s="166" t="s">
        <v>9878</v>
      </c>
      <c r="G6906" s="166">
        <v>44111914</v>
      </c>
      <c r="H6906" s="403" t="s">
        <v>9879</v>
      </c>
      <c r="I6906" s="331">
        <v>10</v>
      </c>
      <c r="J6906" s="160" t="s">
        <v>33</v>
      </c>
      <c r="K6906" s="148">
        <v>600000</v>
      </c>
      <c r="L6906" s="149">
        <v>80</v>
      </c>
      <c r="M6906" s="169" t="s">
        <v>805</v>
      </c>
      <c r="N6906" s="372"/>
      <c r="O6906" s="431" t="s">
        <v>79</v>
      </c>
      <c r="P6906" s="166" t="s">
        <v>2633</v>
      </c>
      <c r="Q6906" s="166" t="s">
        <v>429</v>
      </c>
    </row>
    <row r="6907" spans="1:17" ht="20.100000000000001" customHeight="1" x14ac:dyDescent="0.2">
      <c r="A6907" s="331" t="s">
        <v>9733</v>
      </c>
      <c r="B6907" s="169" t="s">
        <v>9734</v>
      </c>
      <c r="C6907" s="151" t="s">
        <v>502</v>
      </c>
      <c r="D6907" s="155" t="s">
        <v>9516</v>
      </c>
      <c r="E6907" s="372" t="s">
        <v>9637</v>
      </c>
      <c r="F6907" s="166" t="s">
        <v>9878</v>
      </c>
      <c r="G6907" s="166">
        <v>44111905</v>
      </c>
      <c r="H6907" s="403" t="s">
        <v>9880</v>
      </c>
      <c r="I6907" s="331">
        <v>10</v>
      </c>
      <c r="J6907" s="160" t="s">
        <v>33</v>
      </c>
      <c r="K6907" s="148">
        <v>1100000</v>
      </c>
      <c r="L6907" s="149">
        <v>10</v>
      </c>
      <c r="M6907" s="169" t="s">
        <v>805</v>
      </c>
      <c r="N6907" s="372"/>
      <c r="O6907" s="431" t="s">
        <v>79</v>
      </c>
      <c r="P6907" s="166" t="s">
        <v>2633</v>
      </c>
      <c r="Q6907" s="166" t="s">
        <v>429</v>
      </c>
    </row>
    <row r="6908" spans="1:17" ht="20.100000000000001" customHeight="1" x14ac:dyDescent="0.2">
      <c r="A6908" s="331" t="s">
        <v>9733</v>
      </c>
      <c r="B6908" s="169" t="s">
        <v>9734</v>
      </c>
      <c r="C6908" s="151" t="s">
        <v>502</v>
      </c>
      <c r="D6908" s="155" t="s">
        <v>9516</v>
      </c>
      <c r="E6908" s="372" t="s">
        <v>315</v>
      </c>
      <c r="F6908" s="166" t="s">
        <v>316</v>
      </c>
      <c r="G6908" s="166">
        <v>44121619</v>
      </c>
      <c r="H6908" s="403" t="s">
        <v>9881</v>
      </c>
      <c r="I6908" s="331">
        <v>10</v>
      </c>
      <c r="J6908" s="160" t="s">
        <v>33</v>
      </c>
      <c r="K6908" s="148">
        <v>300000</v>
      </c>
      <c r="L6908" s="149">
        <v>200</v>
      </c>
      <c r="M6908" s="169" t="s">
        <v>805</v>
      </c>
      <c r="N6908" s="372"/>
      <c r="O6908" s="431" t="s">
        <v>79</v>
      </c>
      <c r="P6908" s="166" t="s">
        <v>2633</v>
      </c>
      <c r="Q6908" s="166" t="s">
        <v>429</v>
      </c>
    </row>
    <row r="6909" spans="1:17" ht="20.100000000000001" customHeight="1" x14ac:dyDescent="0.2">
      <c r="A6909" s="331" t="s">
        <v>9733</v>
      </c>
      <c r="B6909" s="169" t="s">
        <v>9734</v>
      </c>
      <c r="C6909" s="151" t="s">
        <v>356</v>
      </c>
      <c r="D6909" s="155" t="s">
        <v>9516</v>
      </c>
      <c r="E6909" s="372" t="s">
        <v>90</v>
      </c>
      <c r="F6909" s="166" t="s">
        <v>91</v>
      </c>
      <c r="G6909" s="166">
        <v>41112114</v>
      </c>
      <c r="H6909" s="403" t="s">
        <v>9882</v>
      </c>
      <c r="I6909" s="331">
        <v>10</v>
      </c>
      <c r="J6909" s="160" t="s">
        <v>33</v>
      </c>
      <c r="K6909" s="148">
        <v>650000</v>
      </c>
      <c r="L6909" s="149">
        <v>1</v>
      </c>
      <c r="M6909" s="169" t="s">
        <v>805</v>
      </c>
      <c r="N6909" s="372"/>
      <c r="O6909" s="431" t="s">
        <v>80</v>
      </c>
      <c r="P6909" s="166" t="s">
        <v>2633</v>
      </c>
      <c r="Q6909" s="166" t="s">
        <v>464</v>
      </c>
    </row>
    <row r="6910" spans="1:17" ht="20.100000000000001" customHeight="1" x14ac:dyDescent="0.2">
      <c r="A6910" s="331" t="s">
        <v>9733</v>
      </c>
      <c r="B6910" s="169" t="s">
        <v>9734</v>
      </c>
      <c r="C6910" s="151" t="s">
        <v>502</v>
      </c>
      <c r="D6910" s="155" t="s">
        <v>9516</v>
      </c>
      <c r="E6910" s="372" t="s">
        <v>315</v>
      </c>
      <c r="F6910" s="166" t="s">
        <v>316</v>
      </c>
      <c r="G6910" s="166">
        <v>44121618</v>
      </c>
      <c r="H6910" s="403" t="s">
        <v>9883</v>
      </c>
      <c r="I6910" s="331">
        <v>10</v>
      </c>
      <c r="J6910" s="160" t="s">
        <v>33</v>
      </c>
      <c r="K6910" s="148">
        <v>630000</v>
      </c>
      <c r="L6910" s="149">
        <v>180</v>
      </c>
      <c r="M6910" s="169" t="s">
        <v>805</v>
      </c>
      <c r="N6910" s="372"/>
      <c r="O6910" s="431" t="s">
        <v>79</v>
      </c>
      <c r="P6910" s="166" t="s">
        <v>2633</v>
      </c>
      <c r="Q6910" s="166" t="s">
        <v>429</v>
      </c>
    </row>
    <row r="6911" spans="1:17" ht="20.100000000000001" customHeight="1" x14ac:dyDescent="0.2">
      <c r="A6911" s="331" t="s">
        <v>9733</v>
      </c>
      <c r="B6911" s="169" t="s">
        <v>9734</v>
      </c>
      <c r="C6911" s="151" t="s">
        <v>5636</v>
      </c>
      <c r="D6911" s="155" t="s">
        <v>9516</v>
      </c>
      <c r="E6911" s="372" t="s">
        <v>228</v>
      </c>
      <c r="F6911" s="166" t="s">
        <v>229</v>
      </c>
      <c r="G6911" s="166">
        <v>14111703</v>
      </c>
      <c r="H6911" s="403" t="s">
        <v>9884</v>
      </c>
      <c r="I6911" s="331">
        <v>10</v>
      </c>
      <c r="J6911" s="160" t="s">
        <v>33</v>
      </c>
      <c r="K6911" s="148">
        <v>935000</v>
      </c>
      <c r="L6911" s="149">
        <v>130</v>
      </c>
      <c r="M6911" s="169" t="s">
        <v>805</v>
      </c>
      <c r="N6911" s="372"/>
      <c r="O6911" s="431" t="s">
        <v>36</v>
      </c>
      <c r="P6911" s="166" t="s">
        <v>2527</v>
      </c>
      <c r="Q6911" s="166" t="s">
        <v>464</v>
      </c>
    </row>
    <row r="6912" spans="1:17" ht="20.100000000000001" customHeight="1" x14ac:dyDescent="0.2">
      <c r="A6912" s="331" t="s">
        <v>9733</v>
      </c>
      <c r="B6912" s="169" t="s">
        <v>9734</v>
      </c>
      <c r="C6912" s="151" t="s">
        <v>42</v>
      </c>
      <c r="D6912" s="155" t="s">
        <v>9516</v>
      </c>
      <c r="E6912" s="372" t="s">
        <v>188</v>
      </c>
      <c r="F6912" s="166" t="s">
        <v>189</v>
      </c>
      <c r="G6912" s="166">
        <v>42131605</v>
      </c>
      <c r="H6912" s="403" t="s">
        <v>9885</v>
      </c>
      <c r="I6912" s="331">
        <v>10</v>
      </c>
      <c r="J6912" s="160" t="s">
        <v>33</v>
      </c>
      <c r="K6912" s="148">
        <v>4690000</v>
      </c>
      <c r="L6912" s="149">
        <v>100</v>
      </c>
      <c r="M6912" s="169" t="s">
        <v>805</v>
      </c>
      <c r="N6912" s="372"/>
      <c r="O6912" s="431" t="s">
        <v>35</v>
      </c>
      <c r="P6912" s="166" t="s">
        <v>2521</v>
      </c>
      <c r="Q6912" s="166" t="s">
        <v>464</v>
      </c>
    </row>
    <row r="6913" spans="1:17" ht="20.100000000000001" customHeight="1" x14ac:dyDescent="0.2">
      <c r="A6913" s="331" t="s">
        <v>9733</v>
      </c>
      <c r="B6913" s="169" t="s">
        <v>9734</v>
      </c>
      <c r="C6913" s="151" t="s">
        <v>5636</v>
      </c>
      <c r="D6913" s="155" t="s">
        <v>9516</v>
      </c>
      <c r="E6913" s="372" t="s">
        <v>311</v>
      </c>
      <c r="F6913" s="166" t="s">
        <v>312</v>
      </c>
      <c r="G6913" s="166">
        <v>47131600</v>
      </c>
      <c r="H6913" s="403" t="s">
        <v>9886</v>
      </c>
      <c r="I6913" s="331">
        <v>10</v>
      </c>
      <c r="J6913" s="160" t="s">
        <v>33</v>
      </c>
      <c r="K6913" s="148">
        <v>4400000</v>
      </c>
      <c r="L6913" s="149">
        <v>400</v>
      </c>
      <c r="M6913" s="169" t="s">
        <v>805</v>
      </c>
      <c r="N6913" s="372"/>
      <c r="O6913" s="431" t="s">
        <v>36</v>
      </c>
      <c r="P6913" s="166" t="s">
        <v>2527</v>
      </c>
      <c r="Q6913" s="166" t="s">
        <v>464</v>
      </c>
    </row>
    <row r="6914" spans="1:17" ht="20.100000000000001" customHeight="1" x14ac:dyDescent="0.2">
      <c r="A6914" s="331" t="s">
        <v>9733</v>
      </c>
      <c r="B6914" s="169" t="s">
        <v>9734</v>
      </c>
      <c r="C6914" s="151" t="s">
        <v>5636</v>
      </c>
      <c r="D6914" s="155" t="s">
        <v>9516</v>
      </c>
      <c r="E6914" s="372" t="s">
        <v>228</v>
      </c>
      <c r="F6914" s="166" t="s">
        <v>229</v>
      </c>
      <c r="G6914" s="166">
        <v>52151500</v>
      </c>
      <c r="H6914" s="403" t="s">
        <v>9887</v>
      </c>
      <c r="I6914" s="331">
        <v>10</v>
      </c>
      <c r="J6914" s="160" t="s">
        <v>33</v>
      </c>
      <c r="K6914" s="148">
        <v>950000</v>
      </c>
      <c r="L6914" s="149">
        <v>100</v>
      </c>
      <c r="M6914" s="169" t="s">
        <v>805</v>
      </c>
      <c r="N6914" s="372"/>
      <c r="O6914" s="431" t="s">
        <v>35</v>
      </c>
      <c r="P6914" s="166" t="s">
        <v>2521</v>
      </c>
      <c r="Q6914" s="166" t="s">
        <v>464</v>
      </c>
    </row>
    <row r="6915" spans="1:17" ht="20.100000000000001" customHeight="1" x14ac:dyDescent="0.2">
      <c r="A6915" s="331" t="s">
        <v>9733</v>
      </c>
      <c r="B6915" s="169" t="s">
        <v>9734</v>
      </c>
      <c r="C6915" s="151" t="s">
        <v>5636</v>
      </c>
      <c r="D6915" s="155" t="s">
        <v>9516</v>
      </c>
      <c r="E6915" s="372" t="s">
        <v>228</v>
      </c>
      <c r="F6915" s="166" t="s">
        <v>229</v>
      </c>
      <c r="G6915" s="166">
        <v>52151500</v>
      </c>
      <c r="H6915" s="403" t="s">
        <v>9888</v>
      </c>
      <c r="I6915" s="331">
        <v>10</v>
      </c>
      <c r="J6915" s="160" t="s">
        <v>33</v>
      </c>
      <c r="K6915" s="148">
        <v>1100000</v>
      </c>
      <c r="L6915" s="149">
        <v>100</v>
      </c>
      <c r="M6915" s="169" t="s">
        <v>805</v>
      </c>
      <c r="N6915" s="372"/>
      <c r="O6915" s="431" t="s">
        <v>35</v>
      </c>
      <c r="P6915" s="166" t="s">
        <v>2521</v>
      </c>
      <c r="Q6915" s="166" t="s">
        <v>464</v>
      </c>
    </row>
    <row r="6916" spans="1:17" ht="20.100000000000001" customHeight="1" x14ac:dyDescent="0.2">
      <c r="A6916" s="331" t="s">
        <v>9733</v>
      </c>
      <c r="B6916" s="169" t="s">
        <v>9734</v>
      </c>
      <c r="C6916" s="151" t="s">
        <v>356</v>
      </c>
      <c r="D6916" s="155" t="s">
        <v>9516</v>
      </c>
      <c r="E6916" s="372" t="s">
        <v>6453</v>
      </c>
      <c r="F6916" s="166" t="s">
        <v>406</v>
      </c>
      <c r="G6916" s="166">
        <v>90111503</v>
      </c>
      <c r="H6916" s="403" t="s">
        <v>9889</v>
      </c>
      <c r="I6916" s="331">
        <v>10</v>
      </c>
      <c r="J6916" s="160" t="s">
        <v>33</v>
      </c>
      <c r="K6916" s="148">
        <v>40000000</v>
      </c>
      <c r="L6916" s="149">
        <v>1</v>
      </c>
      <c r="M6916" s="169" t="s">
        <v>436</v>
      </c>
      <c r="N6916" s="372"/>
      <c r="O6916" s="431" t="s">
        <v>127</v>
      </c>
      <c r="P6916" s="166" t="s">
        <v>6649</v>
      </c>
      <c r="Q6916" s="166" t="s">
        <v>9605</v>
      </c>
    </row>
    <row r="6917" spans="1:17" ht="20.100000000000001" customHeight="1" x14ac:dyDescent="0.2">
      <c r="A6917" s="331" t="s">
        <v>9890</v>
      </c>
      <c r="B6917" s="169" t="s">
        <v>9891</v>
      </c>
      <c r="C6917" s="151" t="s">
        <v>9892</v>
      </c>
      <c r="D6917" s="155" t="s">
        <v>9516</v>
      </c>
      <c r="E6917" s="372" t="s">
        <v>399</v>
      </c>
      <c r="F6917" s="166" t="s">
        <v>400</v>
      </c>
      <c r="G6917" s="166">
        <v>90101600</v>
      </c>
      <c r="H6917" s="403" t="s">
        <v>9893</v>
      </c>
      <c r="I6917" s="331">
        <v>16</v>
      </c>
      <c r="J6917" s="160" t="s">
        <v>33</v>
      </c>
      <c r="K6917" s="148">
        <v>140000000</v>
      </c>
      <c r="L6917" s="149" t="s">
        <v>9894</v>
      </c>
      <c r="M6917" s="169" t="s">
        <v>765</v>
      </c>
      <c r="N6917" s="372"/>
      <c r="O6917" s="431" t="s">
        <v>68</v>
      </c>
      <c r="P6917" s="166" t="s">
        <v>2529</v>
      </c>
      <c r="Q6917" s="166" t="s">
        <v>429</v>
      </c>
    </row>
    <row r="6918" spans="1:17" ht="20.100000000000001" customHeight="1" x14ac:dyDescent="0.2">
      <c r="A6918" s="331" t="s">
        <v>9895</v>
      </c>
      <c r="B6918" s="169" t="s">
        <v>9896</v>
      </c>
      <c r="C6918" s="151" t="s">
        <v>9897</v>
      </c>
      <c r="D6918" s="155" t="s">
        <v>9516</v>
      </c>
      <c r="E6918" s="372" t="s">
        <v>337</v>
      </c>
      <c r="F6918" s="166" t="s">
        <v>338</v>
      </c>
      <c r="G6918" s="166">
        <v>72101507</v>
      </c>
      <c r="H6918" s="403" t="s">
        <v>9898</v>
      </c>
      <c r="I6918" s="331">
        <v>16</v>
      </c>
      <c r="J6918" s="160" t="s">
        <v>33</v>
      </c>
      <c r="K6918" s="148">
        <v>90000000</v>
      </c>
      <c r="L6918" s="149" t="s">
        <v>9894</v>
      </c>
      <c r="M6918" s="169" t="s">
        <v>765</v>
      </c>
      <c r="N6918" s="372"/>
      <c r="O6918" s="431" t="s">
        <v>67</v>
      </c>
      <c r="P6918" s="166" t="s">
        <v>2521</v>
      </c>
      <c r="Q6918" s="166" t="s">
        <v>429</v>
      </c>
    </row>
    <row r="6919" spans="1:17" ht="20.100000000000001" customHeight="1" x14ac:dyDescent="0.2">
      <c r="A6919" s="331" t="s">
        <v>9899</v>
      </c>
      <c r="B6919" s="169" t="s">
        <v>9900</v>
      </c>
      <c r="C6919" s="151" t="s">
        <v>9901</v>
      </c>
      <c r="D6919" s="155" t="s">
        <v>9516</v>
      </c>
      <c r="E6919" s="372" t="s">
        <v>261</v>
      </c>
      <c r="F6919" s="166" t="s">
        <v>262</v>
      </c>
      <c r="G6919" s="166">
        <v>24101510</v>
      </c>
      <c r="H6919" s="403" t="s">
        <v>9902</v>
      </c>
      <c r="I6919" s="331">
        <v>16</v>
      </c>
      <c r="J6919" s="160" t="s">
        <v>33</v>
      </c>
      <c r="K6919" s="148">
        <v>1558000</v>
      </c>
      <c r="L6919" s="149">
        <v>2</v>
      </c>
      <c r="M6919" s="169" t="s">
        <v>805</v>
      </c>
      <c r="N6919" s="372"/>
      <c r="O6919" s="431" t="s">
        <v>36</v>
      </c>
      <c r="P6919" s="166" t="s">
        <v>2527</v>
      </c>
      <c r="Q6919" s="166" t="s">
        <v>464</v>
      </c>
    </row>
    <row r="6920" spans="1:17" ht="20.100000000000001" customHeight="1" x14ac:dyDescent="0.2">
      <c r="A6920" s="331" t="s">
        <v>9899</v>
      </c>
      <c r="B6920" s="169" t="s">
        <v>9900</v>
      </c>
      <c r="C6920" s="151" t="s">
        <v>9901</v>
      </c>
      <c r="D6920" s="155" t="s">
        <v>9516</v>
      </c>
      <c r="E6920" s="372" t="s">
        <v>239</v>
      </c>
      <c r="F6920" s="166" t="s">
        <v>240</v>
      </c>
      <c r="G6920" s="166">
        <v>12161803</v>
      </c>
      <c r="H6920" s="403" t="s">
        <v>9903</v>
      </c>
      <c r="I6920" s="331">
        <v>16</v>
      </c>
      <c r="J6920" s="160" t="s">
        <v>33</v>
      </c>
      <c r="K6920" s="148">
        <v>450000</v>
      </c>
      <c r="L6920" s="149">
        <v>30</v>
      </c>
      <c r="M6920" s="169" t="s">
        <v>805</v>
      </c>
      <c r="N6920" s="372"/>
      <c r="O6920" s="431" t="s">
        <v>36</v>
      </c>
      <c r="P6920" s="166" t="s">
        <v>2527</v>
      </c>
      <c r="Q6920" s="166" t="s">
        <v>464</v>
      </c>
    </row>
    <row r="6921" spans="1:17" ht="20.100000000000001" customHeight="1" x14ac:dyDescent="0.2">
      <c r="A6921" s="331" t="s">
        <v>9899</v>
      </c>
      <c r="B6921" s="169" t="s">
        <v>9900</v>
      </c>
      <c r="C6921" s="151" t="s">
        <v>9901</v>
      </c>
      <c r="D6921" s="155" t="s">
        <v>9516</v>
      </c>
      <c r="E6921" s="372" t="s">
        <v>311</v>
      </c>
      <c r="F6921" s="166" t="s">
        <v>312</v>
      </c>
      <c r="G6921" s="166">
        <v>49211802</v>
      </c>
      <c r="H6921" s="403" t="s">
        <v>9904</v>
      </c>
      <c r="I6921" s="331">
        <v>16</v>
      </c>
      <c r="J6921" s="160" t="s">
        <v>33</v>
      </c>
      <c r="K6921" s="148">
        <v>219000</v>
      </c>
      <c r="L6921" s="149">
        <v>20</v>
      </c>
      <c r="M6921" s="169" t="s">
        <v>805</v>
      </c>
      <c r="N6921" s="372"/>
      <c r="O6921" s="431" t="s">
        <v>901</v>
      </c>
      <c r="P6921" s="166" t="s">
        <v>2657</v>
      </c>
      <c r="Q6921" s="166" t="s">
        <v>464</v>
      </c>
    </row>
    <row r="6922" spans="1:17" ht="20.100000000000001" customHeight="1" x14ac:dyDescent="0.2">
      <c r="A6922" s="331" t="s">
        <v>9899</v>
      </c>
      <c r="B6922" s="169" t="s">
        <v>9900</v>
      </c>
      <c r="C6922" s="151" t="s">
        <v>9901</v>
      </c>
      <c r="D6922" s="155" t="s">
        <v>9516</v>
      </c>
      <c r="E6922" s="372" t="s">
        <v>261</v>
      </c>
      <c r="F6922" s="166" t="s">
        <v>262</v>
      </c>
      <c r="G6922" s="166">
        <v>47121804</v>
      </c>
      <c r="H6922" s="403" t="s">
        <v>9905</v>
      </c>
      <c r="I6922" s="331">
        <v>16</v>
      </c>
      <c r="J6922" s="160" t="s">
        <v>33</v>
      </c>
      <c r="K6922" s="148">
        <v>475000</v>
      </c>
      <c r="L6922" s="149">
        <v>55</v>
      </c>
      <c r="M6922" s="169" t="s">
        <v>805</v>
      </c>
      <c r="N6922" s="372"/>
      <c r="O6922" s="431" t="s">
        <v>36</v>
      </c>
      <c r="P6922" s="166" t="s">
        <v>2527</v>
      </c>
      <c r="Q6922" s="166" t="s">
        <v>464</v>
      </c>
    </row>
    <row r="6923" spans="1:17" ht="20.100000000000001" customHeight="1" x14ac:dyDescent="0.2">
      <c r="A6923" s="331" t="s">
        <v>9899</v>
      </c>
      <c r="B6923" s="169" t="s">
        <v>9900</v>
      </c>
      <c r="C6923" s="151" t="s">
        <v>9901</v>
      </c>
      <c r="D6923" s="155" t="s">
        <v>9516</v>
      </c>
      <c r="E6923" s="372" t="s">
        <v>311</v>
      </c>
      <c r="F6923" s="166" t="s">
        <v>312</v>
      </c>
      <c r="G6923" s="166">
        <v>49211818</v>
      </c>
      <c r="H6923" s="403" t="s">
        <v>9906</v>
      </c>
      <c r="I6923" s="331">
        <v>16</v>
      </c>
      <c r="J6923" s="160" t="s">
        <v>33</v>
      </c>
      <c r="K6923" s="148">
        <v>240000</v>
      </c>
      <c r="L6923" s="149">
        <v>4</v>
      </c>
      <c r="M6923" s="169" t="s">
        <v>805</v>
      </c>
      <c r="N6923" s="372"/>
      <c r="O6923" s="431" t="s">
        <v>901</v>
      </c>
      <c r="P6923" s="166" t="s">
        <v>2657</v>
      </c>
      <c r="Q6923" s="166" t="s">
        <v>464</v>
      </c>
    </row>
    <row r="6924" spans="1:17" ht="20.100000000000001" customHeight="1" x14ac:dyDescent="0.2">
      <c r="A6924" s="331" t="s">
        <v>9899</v>
      </c>
      <c r="B6924" s="169" t="s">
        <v>9900</v>
      </c>
      <c r="C6924" s="151" t="s">
        <v>9901</v>
      </c>
      <c r="D6924" s="155" t="s">
        <v>9516</v>
      </c>
      <c r="E6924" s="372" t="s">
        <v>311</v>
      </c>
      <c r="F6924" s="166" t="s">
        <v>312</v>
      </c>
      <c r="G6924" s="166" t="s">
        <v>9907</v>
      </c>
      <c r="H6924" s="403" t="s">
        <v>9908</v>
      </c>
      <c r="I6924" s="331">
        <v>16</v>
      </c>
      <c r="J6924" s="160" t="s">
        <v>33</v>
      </c>
      <c r="K6924" s="148">
        <v>700000</v>
      </c>
      <c r="L6924" s="149">
        <v>8</v>
      </c>
      <c r="M6924" s="169" t="s">
        <v>805</v>
      </c>
      <c r="N6924" s="372"/>
      <c r="O6924" s="431" t="s">
        <v>901</v>
      </c>
      <c r="P6924" s="166" t="s">
        <v>2657</v>
      </c>
      <c r="Q6924" s="166" t="s">
        <v>464</v>
      </c>
    </row>
    <row r="6925" spans="1:17" ht="20.100000000000001" customHeight="1" x14ac:dyDescent="0.2">
      <c r="A6925" s="331" t="s">
        <v>9899</v>
      </c>
      <c r="B6925" s="169" t="s">
        <v>9900</v>
      </c>
      <c r="C6925" s="151" t="s">
        <v>9901</v>
      </c>
      <c r="D6925" s="155" t="s">
        <v>9516</v>
      </c>
      <c r="E6925" s="372" t="s">
        <v>311</v>
      </c>
      <c r="F6925" s="166" t="s">
        <v>312</v>
      </c>
      <c r="G6925" s="166">
        <v>49161505</v>
      </c>
      <c r="H6925" s="403" t="s">
        <v>9909</v>
      </c>
      <c r="I6925" s="331">
        <v>16</v>
      </c>
      <c r="J6925" s="160" t="s">
        <v>33</v>
      </c>
      <c r="K6925" s="148">
        <v>1100000</v>
      </c>
      <c r="L6925" s="149">
        <v>10</v>
      </c>
      <c r="M6925" s="169" t="s">
        <v>805</v>
      </c>
      <c r="N6925" s="372"/>
      <c r="O6925" s="431" t="s">
        <v>901</v>
      </c>
      <c r="P6925" s="166" t="s">
        <v>2657</v>
      </c>
      <c r="Q6925" s="166" t="s">
        <v>464</v>
      </c>
    </row>
    <row r="6926" spans="1:17" ht="20.100000000000001" customHeight="1" x14ac:dyDescent="0.2">
      <c r="A6926" s="331" t="s">
        <v>9899</v>
      </c>
      <c r="B6926" s="169" t="s">
        <v>9900</v>
      </c>
      <c r="C6926" s="151" t="s">
        <v>9901</v>
      </c>
      <c r="D6926" s="155" t="s">
        <v>9516</v>
      </c>
      <c r="E6926" s="372" t="s">
        <v>311</v>
      </c>
      <c r="F6926" s="166" t="s">
        <v>312</v>
      </c>
      <c r="G6926" s="166" t="s">
        <v>9910</v>
      </c>
      <c r="H6926" s="403" t="s">
        <v>9911</v>
      </c>
      <c r="I6926" s="331">
        <v>16</v>
      </c>
      <c r="J6926" s="160" t="s">
        <v>33</v>
      </c>
      <c r="K6926" s="148">
        <v>1750000</v>
      </c>
      <c r="L6926" s="149">
        <v>20</v>
      </c>
      <c r="M6926" s="169" t="s">
        <v>805</v>
      </c>
      <c r="N6926" s="372"/>
      <c r="O6926" s="431" t="s">
        <v>901</v>
      </c>
      <c r="P6926" s="166" t="s">
        <v>2657</v>
      </c>
      <c r="Q6926" s="166" t="s">
        <v>464</v>
      </c>
    </row>
    <row r="6927" spans="1:17" ht="20.100000000000001" customHeight="1" x14ac:dyDescent="0.2">
      <c r="A6927" s="331" t="s">
        <v>9899</v>
      </c>
      <c r="B6927" s="169" t="s">
        <v>9900</v>
      </c>
      <c r="C6927" s="151" t="s">
        <v>9901</v>
      </c>
      <c r="D6927" s="155" t="s">
        <v>9516</v>
      </c>
      <c r="E6927" s="372" t="s">
        <v>228</v>
      </c>
      <c r="F6927" s="166" t="s">
        <v>229</v>
      </c>
      <c r="G6927" s="166">
        <v>44121600</v>
      </c>
      <c r="H6927" s="403" t="s">
        <v>9912</v>
      </c>
      <c r="I6927" s="331">
        <v>16</v>
      </c>
      <c r="J6927" s="160" t="s">
        <v>33</v>
      </c>
      <c r="K6927" s="148">
        <v>175000</v>
      </c>
      <c r="L6927" s="149">
        <v>90</v>
      </c>
      <c r="M6927" s="169" t="s">
        <v>805</v>
      </c>
      <c r="N6927" s="372"/>
      <c r="O6927" s="431" t="s">
        <v>79</v>
      </c>
      <c r="P6927" s="166" t="s">
        <v>2633</v>
      </c>
      <c r="Q6927" s="166" t="s">
        <v>429</v>
      </c>
    </row>
    <row r="6928" spans="1:17" ht="20.100000000000001" customHeight="1" x14ac:dyDescent="0.2">
      <c r="A6928" s="331" t="s">
        <v>9899</v>
      </c>
      <c r="B6928" s="169" t="s">
        <v>9900</v>
      </c>
      <c r="C6928" s="151" t="s">
        <v>9901</v>
      </c>
      <c r="D6928" s="155" t="s">
        <v>9516</v>
      </c>
      <c r="E6928" s="372" t="s">
        <v>239</v>
      </c>
      <c r="F6928" s="166" t="s">
        <v>240</v>
      </c>
      <c r="G6928" s="166">
        <v>47131807</v>
      </c>
      <c r="H6928" s="403" t="s">
        <v>9913</v>
      </c>
      <c r="I6928" s="331">
        <v>16</v>
      </c>
      <c r="J6928" s="160" t="s">
        <v>33</v>
      </c>
      <c r="K6928" s="148">
        <v>840000</v>
      </c>
      <c r="L6928" s="149">
        <v>60</v>
      </c>
      <c r="M6928" s="169" t="s">
        <v>805</v>
      </c>
      <c r="N6928" s="372"/>
      <c r="O6928" s="431" t="s">
        <v>36</v>
      </c>
      <c r="P6928" s="166" t="s">
        <v>2527</v>
      </c>
      <c r="Q6928" s="166" t="s">
        <v>464</v>
      </c>
    </row>
    <row r="6929" spans="1:17" ht="20.100000000000001" customHeight="1" x14ac:dyDescent="0.2">
      <c r="A6929" s="331" t="s">
        <v>9899</v>
      </c>
      <c r="B6929" s="169" t="s">
        <v>9900</v>
      </c>
      <c r="C6929" s="151" t="s">
        <v>9901</v>
      </c>
      <c r="D6929" s="155" t="s">
        <v>9516</v>
      </c>
      <c r="E6929" s="372" t="s">
        <v>311</v>
      </c>
      <c r="F6929" s="166" t="s">
        <v>312</v>
      </c>
      <c r="G6929" s="166">
        <v>49181509</v>
      </c>
      <c r="H6929" s="403" t="s">
        <v>9914</v>
      </c>
      <c r="I6929" s="331">
        <v>16</v>
      </c>
      <c r="J6929" s="160" t="s">
        <v>33</v>
      </c>
      <c r="K6929" s="148">
        <v>40000</v>
      </c>
      <c r="L6929" s="149">
        <v>10</v>
      </c>
      <c r="M6929" s="169" t="s">
        <v>805</v>
      </c>
      <c r="N6929" s="372"/>
      <c r="O6929" s="431" t="s">
        <v>901</v>
      </c>
      <c r="P6929" s="166" t="s">
        <v>2657</v>
      </c>
      <c r="Q6929" s="166" t="s">
        <v>464</v>
      </c>
    </row>
    <row r="6930" spans="1:17" ht="20.100000000000001" customHeight="1" x14ac:dyDescent="0.2">
      <c r="A6930" s="331" t="s">
        <v>9899</v>
      </c>
      <c r="B6930" s="169" t="s">
        <v>9900</v>
      </c>
      <c r="C6930" s="151" t="s">
        <v>9901</v>
      </c>
      <c r="D6930" s="155" t="s">
        <v>9516</v>
      </c>
      <c r="E6930" s="372" t="s">
        <v>311</v>
      </c>
      <c r="F6930" s="166" t="s">
        <v>312</v>
      </c>
      <c r="G6930" s="166">
        <v>44121704</v>
      </c>
      <c r="H6930" s="403" t="s">
        <v>9915</v>
      </c>
      <c r="I6930" s="331">
        <v>16</v>
      </c>
      <c r="J6930" s="160" t="s">
        <v>33</v>
      </c>
      <c r="K6930" s="148">
        <v>75000</v>
      </c>
      <c r="L6930" s="149">
        <v>75</v>
      </c>
      <c r="M6930" s="169" t="s">
        <v>805</v>
      </c>
      <c r="N6930" s="372"/>
      <c r="O6930" s="431" t="s">
        <v>79</v>
      </c>
      <c r="P6930" s="166" t="s">
        <v>2633</v>
      </c>
      <c r="Q6930" s="166" t="s">
        <v>429</v>
      </c>
    </row>
    <row r="6931" spans="1:17" ht="20.100000000000001" customHeight="1" x14ac:dyDescent="0.2">
      <c r="A6931" s="331" t="s">
        <v>9899</v>
      </c>
      <c r="B6931" s="169" t="s">
        <v>9900</v>
      </c>
      <c r="C6931" s="151" t="s">
        <v>9901</v>
      </c>
      <c r="D6931" s="155" t="s">
        <v>9516</v>
      </c>
      <c r="E6931" s="372" t="s">
        <v>311</v>
      </c>
      <c r="F6931" s="166" t="s">
        <v>312</v>
      </c>
      <c r="G6931" s="166">
        <v>44121704</v>
      </c>
      <c r="H6931" s="403" t="s">
        <v>9916</v>
      </c>
      <c r="I6931" s="331">
        <v>16</v>
      </c>
      <c r="J6931" s="160" t="s">
        <v>33</v>
      </c>
      <c r="K6931" s="148">
        <v>225000</v>
      </c>
      <c r="L6931" s="149">
        <v>225</v>
      </c>
      <c r="M6931" s="169" t="s">
        <v>805</v>
      </c>
      <c r="N6931" s="372"/>
      <c r="O6931" s="431" t="s">
        <v>79</v>
      </c>
      <c r="P6931" s="166" t="s">
        <v>2633</v>
      </c>
      <c r="Q6931" s="166" t="s">
        <v>429</v>
      </c>
    </row>
    <row r="6932" spans="1:17" ht="20.100000000000001" customHeight="1" x14ac:dyDescent="0.2">
      <c r="A6932" s="331" t="s">
        <v>9899</v>
      </c>
      <c r="B6932" s="169" t="s">
        <v>9900</v>
      </c>
      <c r="C6932" s="151" t="s">
        <v>9901</v>
      </c>
      <c r="D6932" s="155" t="s">
        <v>9516</v>
      </c>
      <c r="E6932" s="372" t="s">
        <v>261</v>
      </c>
      <c r="F6932" s="166" t="s">
        <v>262</v>
      </c>
      <c r="G6932" s="166">
        <v>24111503</v>
      </c>
      <c r="H6932" s="403" t="s">
        <v>9917</v>
      </c>
      <c r="I6932" s="331">
        <v>16</v>
      </c>
      <c r="J6932" s="160" t="s">
        <v>33</v>
      </c>
      <c r="K6932" s="148">
        <v>1325000</v>
      </c>
      <c r="L6932" s="149">
        <v>325</v>
      </c>
      <c r="M6932" s="169" t="s">
        <v>805</v>
      </c>
      <c r="N6932" s="372"/>
      <c r="O6932" s="431" t="s">
        <v>36</v>
      </c>
      <c r="P6932" s="166" t="s">
        <v>2527</v>
      </c>
      <c r="Q6932" s="166" t="s">
        <v>464</v>
      </c>
    </row>
    <row r="6933" spans="1:17" ht="20.100000000000001" customHeight="1" x14ac:dyDescent="0.2">
      <c r="A6933" s="331" t="s">
        <v>9899</v>
      </c>
      <c r="B6933" s="169" t="s">
        <v>9900</v>
      </c>
      <c r="C6933" s="151" t="s">
        <v>9901</v>
      </c>
      <c r="D6933" s="155" t="s">
        <v>9516</v>
      </c>
      <c r="E6933" s="372" t="s">
        <v>261</v>
      </c>
      <c r="F6933" s="166" t="s">
        <v>262</v>
      </c>
      <c r="G6933" s="166">
        <v>24111503</v>
      </c>
      <c r="H6933" s="403" t="s">
        <v>9918</v>
      </c>
      <c r="I6933" s="331">
        <v>16</v>
      </c>
      <c r="J6933" s="160" t="s">
        <v>33</v>
      </c>
      <c r="K6933" s="148">
        <v>1920000</v>
      </c>
      <c r="L6933" s="149">
        <v>320</v>
      </c>
      <c r="M6933" s="169" t="s">
        <v>805</v>
      </c>
      <c r="N6933" s="372"/>
      <c r="O6933" s="431" t="s">
        <v>36</v>
      </c>
      <c r="P6933" s="166" t="s">
        <v>2527</v>
      </c>
      <c r="Q6933" s="166" t="s">
        <v>464</v>
      </c>
    </row>
    <row r="6934" spans="1:17" ht="20.100000000000001" customHeight="1" x14ac:dyDescent="0.2">
      <c r="A6934" s="331" t="s">
        <v>9899</v>
      </c>
      <c r="B6934" s="169" t="s">
        <v>9900</v>
      </c>
      <c r="C6934" s="151" t="s">
        <v>9901</v>
      </c>
      <c r="D6934" s="155" t="s">
        <v>9516</v>
      </c>
      <c r="E6934" s="372" t="s">
        <v>261</v>
      </c>
      <c r="F6934" s="166" t="s">
        <v>262</v>
      </c>
      <c r="G6934" s="166">
        <v>44121804</v>
      </c>
      <c r="H6934" s="403" t="s">
        <v>9919</v>
      </c>
      <c r="I6934" s="331">
        <v>16</v>
      </c>
      <c r="J6934" s="160" t="s">
        <v>33</v>
      </c>
      <c r="K6934" s="148">
        <v>27000</v>
      </c>
      <c r="L6934" s="149">
        <v>25</v>
      </c>
      <c r="M6934" s="169" t="s">
        <v>805</v>
      </c>
      <c r="N6934" s="372"/>
      <c r="O6934" s="431" t="s">
        <v>79</v>
      </c>
      <c r="P6934" s="166" t="s">
        <v>2633</v>
      </c>
      <c r="Q6934" s="166" t="s">
        <v>429</v>
      </c>
    </row>
    <row r="6935" spans="1:17" ht="20.100000000000001" customHeight="1" x14ac:dyDescent="0.2">
      <c r="A6935" s="331" t="s">
        <v>9899</v>
      </c>
      <c r="B6935" s="169" t="s">
        <v>9900</v>
      </c>
      <c r="C6935" s="151" t="s">
        <v>9901</v>
      </c>
      <c r="D6935" s="155" t="s">
        <v>9516</v>
      </c>
      <c r="E6935" s="372" t="s">
        <v>261</v>
      </c>
      <c r="F6935" s="166" t="s">
        <v>262</v>
      </c>
      <c r="G6935" s="166">
        <v>44111912</v>
      </c>
      <c r="H6935" s="403" t="s">
        <v>9920</v>
      </c>
      <c r="I6935" s="331">
        <v>16</v>
      </c>
      <c r="J6935" s="160" t="s">
        <v>33</v>
      </c>
      <c r="K6935" s="148">
        <v>119000</v>
      </c>
      <c r="L6935" s="149">
        <v>39</v>
      </c>
      <c r="M6935" s="169" t="s">
        <v>805</v>
      </c>
      <c r="N6935" s="372"/>
      <c r="O6935" s="431" t="s">
        <v>79</v>
      </c>
      <c r="P6935" s="166" t="s">
        <v>2633</v>
      </c>
      <c r="Q6935" s="166" t="s">
        <v>429</v>
      </c>
    </row>
    <row r="6936" spans="1:17" ht="20.100000000000001" customHeight="1" x14ac:dyDescent="0.2">
      <c r="A6936" s="331" t="s">
        <v>9899</v>
      </c>
      <c r="B6936" s="169" t="s">
        <v>9900</v>
      </c>
      <c r="C6936" s="151" t="s">
        <v>9901</v>
      </c>
      <c r="D6936" s="155" t="s">
        <v>9516</v>
      </c>
      <c r="E6936" s="372" t="s">
        <v>311</v>
      </c>
      <c r="F6936" s="166" t="s">
        <v>312</v>
      </c>
      <c r="G6936" s="166">
        <v>31211904</v>
      </c>
      <c r="H6936" s="403" t="s">
        <v>9921</v>
      </c>
      <c r="I6936" s="331">
        <v>16</v>
      </c>
      <c r="J6936" s="160" t="s">
        <v>33</v>
      </c>
      <c r="K6936" s="148">
        <v>28000</v>
      </c>
      <c r="L6936" s="149">
        <v>4</v>
      </c>
      <c r="M6936" s="169" t="s">
        <v>805</v>
      </c>
      <c r="N6936" s="372"/>
      <c r="O6936" s="431" t="s">
        <v>67</v>
      </c>
      <c r="P6936" s="166" t="s">
        <v>2529</v>
      </c>
      <c r="Q6936" s="166" t="s">
        <v>464</v>
      </c>
    </row>
    <row r="6937" spans="1:17" ht="20.100000000000001" customHeight="1" x14ac:dyDescent="0.2">
      <c r="A6937" s="331" t="s">
        <v>9899</v>
      </c>
      <c r="B6937" s="169" t="s">
        <v>9900</v>
      </c>
      <c r="C6937" s="151" t="s">
        <v>9901</v>
      </c>
      <c r="D6937" s="155" t="s">
        <v>9516</v>
      </c>
      <c r="E6937" s="372" t="s">
        <v>228</v>
      </c>
      <c r="F6937" s="166" t="s">
        <v>229</v>
      </c>
      <c r="G6937" s="166">
        <v>44122003</v>
      </c>
      <c r="H6937" s="403" t="s">
        <v>9922</v>
      </c>
      <c r="I6937" s="331">
        <v>16</v>
      </c>
      <c r="J6937" s="160" t="s">
        <v>33</v>
      </c>
      <c r="K6937" s="148">
        <v>1300000</v>
      </c>
      <c r="L6937" s="149">
        <v>162</v>
      </c>
      <c r="M6937" s="169" t="s">
        <v>805</v>
      </c>
      <c r="N6937" s="372"/>
      <c r="O6937" s="431" t="s">
        <v>79</v>
      </c>
      <c r="P6937" s="166" t="s">
        <v>2633</v>
      </c>
      <c r="Q6937" s="166" t="s">
        <v>429</v>
      </c>
    </row>
    <row r="6938" spans="1:17" ht="20.100000000000001" customHeight="1" x14ac:dyDescent="0.2">
      <c r="A6938" s="331" t="s">
        <v>9899</v>
      </c>
      <c r="B6938" s="169" t="s">
        <v>9900</v>
      </c>
      <c r="C6938" s="151" t="s">
        <v>9901</v>
      </c>
      <c r="D6938" s="155" t="s">
        <v>9516</v>
      </c>
      <c r="E6938" s="372" t="s">
        <v>228</v>
      </c>
      <c r="F6938" s="166" t="s">
        <v>229</v>
      </c>
      <c r="G6938" s="166">
        <v>44122003</v>
      </c>
      <c r="H6938" s="403" t="s">
        <v>9923</v>
      </c>
      <c r="I6938" s="331">
        <v>16</v>
      </c>
      <c r="J6938" s="160" t="s">
        <v>33</v>
      </c>
      <c r="K6938" s="148">
        <v>1200000</v>
      </c>
      <c r="L6938" s="149">
        <v>330</v>
      </c>
      <c r="M6938" s="169" t="s">
        <v>805</v>
      </c>
      <c r="N6938" s="372"/>
      <c r="O6938" s="431" t="s">
        <v>79</v>
      </c>
      <c r="P6938" s="166" t="s">
        <v>2633</v>
      </c>
      <c r="Q6938" s="166" t="s">
        <v>429</v>
      </c>
    </row>
    <row r="6939" spans="1:17" ht="20.100000000000001" customHeight="1" x14ac:dyDescent="0.2">
      <c r="A6939" s="331" t="s">
        <v>9899</v>
      </c>
      <c r="B6939" s="169" t="s">
        <v>9900</v>
      </c>
      <c r="C6939" s="151" t="s">
        <v>9901</v>
      </c>
      <c r="D6939" s="155" t="s">
        <v>9516</v>
      </c>
      <c r="E6939" s="372" t="s">
        <v>228</v>
      </c>
      <c r="F6939" s="166" t="s">
        <v>229</v>
      </c>
      <c r="G6939" s="166">
        <v>44122003</v>
      </c>
      <c r="H6939" s="403" t="s">
        <v>9924</v>
      </c>
      <c r="I6939" s="331">
        <v>16</v>
      </c>
      <c r="J6939" s="160" t="s">
        <v>33</v>
      </c>
      <c r="K6939" s="148">
        <v>568500</v>
      </c>
      <c r="L6939" s="149">
        <v>150</v>
      </c>
      <c r="M6939" s="169" t="s">
        <v>805</v>
      </c>
      <c r="N6939" s="372"/>
      <c r="O6939" s="431" t="s">
        <v>79</v>
      </c>
      <c r="P6939" s="166" t="s">
        <v>2633</v>
      </c>
      <c r="Q6939" s="166" t="s">
        <v>429</v>
      </c>
    </row>
    <row r="6940" spans="1:17" ht="20.100000000000001" customHeight="1" x14ac:dyDescent="0.2">
      <c r="A6940" s="331" t="s">
        <v>9899</v>
      </c>
      <c r="B6940" s="169" t="s">
        <v>9900</v>
      </c>
      <c r="C6940" s="151" t="s">
        <v>9901</v>
      </c>
      <c r="D6940" s="155" t="s">
        <v>9516</v>
      </c>
      <c r="E6940" s="372" t="s">
        <v>228</v>
      </c>
      <c r="F6940" s="166" t="s">
        <v>229</v>
      </c>
      <c r="G6940" s="166">
        <v>14111519</v>
      </c>
      <c r="H6940" s="403" t="s">
        <v>9925</v>
      </c>
      <c r="I6940" s="331">
        <v>16</v>
      </c>
      <c r="J6940" s="160" t="s">
        <v>33</v>
      </c>
      <c r="K6940" s="148">
        <v>350000</v>
      </c>
      <c r="L6940" s="149">
        <v>100</v>
      </c>
      <c r="M6940" s="169" t="s">
        <v>9926</v>
      </c>
      <c r="N6940" s="372"/>
      <c r="O6940" s="431" t="s">
        <v>79</v>
      </c>
      <c r="P6940" s="166" t="s">
        <v>2633</v>
      </c>
      <c r="Q6940" s="166" t="s">
        <v>429</v>
      </c>
    </row>
    <row r="6941" spans="1:17" ht="20.100000000000001" customHeight="1" x14ac:dyDescent="0.2">
      <c r="A6941" s="331" t="s">
        <v>9899</v>
      </c>
      <c r="B6941" s="169" t="s">
        <v>9900</v>
      </c>
      <c r="C6941" s="151" t="s">
        <v>9901</v>
      </c>
      <c r="D6941" s="155" t="s">
        <v>9516</v>
      </c>
      <c r="E6941" s="372" t="s">
        <v>228</v>
      </c>
      <c r="F6941" s="166" t="s">
        <v>229</v>
      </c>
      <c r="G6941" s="166">
        <v>14111500</v>
      </c>
      <c r="H6941" s="403" t="s">
        <v>9927</v>
      </c>
      <c r="I6941" s="331">
        <v>16</v>
      </c>
      <c r="J6941" s="160" t="s">
        <v>33</v>
      </c>
      <c r="K6941" s="148">
        <v>73500</v>
      </c>
      <c r="L6941" s="149">
        <v>145</v>
      </c>
      <c r="M6941" s="169" t="s">
        <v>805</v>
      </c>
      <c r="N6941" s="372"/>
      <c r="O6941" s="431" t="s">
        <v>79</v>
      </c>
      <c r="P6941" s="166" t="s">
        <v>2633</v>
      </c>
      <c r="Q6941" s="166" t="s">
        <v>429</v>
      </c>
    </row>
    <row r="6942" spans="1:17" ht="20.100000000000001" customHeight="1" x14ac:dyDescent="0.2">
      <c r="A6942" s="331" t="s">
        <v>9899</v>
      </c>
      <c r="B6942" s="169" t="s">
        <v>9900</v>
      </c>
      <c r="C6942" s="151" t="s">
        <v>9901</v>
      </c>
      <c r="D6942" s="155" t="s">
        <v>9516</v>
      </c>
      <c r="E6942" s="372" t="s">
        <v>228</v>
      </c>
      <c r="F6942" s="166" t="s">
        <v>229</v>
      </c>
      <c r="G6942" s="166">
        <v>14111519</v>
      </c>
      <c r="H6942" s="403" t="s">
        <v>9928</v>
      </c>
      <c r="I6942" s="331">
        <v>16</v>
      </c>
      <c r="J6942" s="160" t="s">
        <v>33</v>
      </c>
      <c r="K6942" s="148">
        <v>186000</v>
      </c>
      <c r="L6942" s="149">
        <v>50</v>
      </c>
      <c r="M6942" s="169" t="s">
        <v>9929</v>
      </c>
      <c r="N6942" s="372"/>
      <c r="O6942" s="431" t="s">
        <v>79</v>
      </c>
      <c r="P6942" s="166" t="s">
        <v>2633</v>
      </c>
      <c r="Q6942" s="166" t="s">
        <v>429</v>
      </c>
    </row>
    <row r="6943" spans="1:17" ht="20.100000000000001" customHeight="1" x14ac:dyDescent="0.2">
      <c r="A6943" s="331" t="s">
        <v>9899</v>
      </c>
      <c r="B6943" s="169" t="s">
        <v>9900</v>
      </c>
      <c r="C6943" s="151" t="s">
        <v>9901</v>
      </c>
      <c r="D6943" s="155" t="s">
        <v>9516</v>
      </c>
      <c r="E6943" s="372" t="s">
        <v>228</v>
      </c>
      <c r="F6943" s="166" t="s">
        <v>229</v>
      </c>
      <c r="G6943" s="166">
        <v>60121500</v>
      </c>
      <c r="H6943" s="403" t="s">
        <v>9930</v>
      </c>
      <c r="I6943" s="331">
        <v>16</v>
      </c>
      <c r="J6943" s="160" t="s">
        <v>33</v>
      </c>
      <c r="K6943" s="148">
        <v>45000</v>
      </c>
      <c r="L6943" s="149">
        <v>3</v>
      </c>
      <c r="M6943" s="169" t="s">
        <v>7748</v>
      </c>
      <c r="N6943" s="372"/>
      <c r="O6943" s="431" t="s">
        <v>79</v>
      </c>
      <c r="P6943" s="166" t="s">
        <v>2633</v>
      </c>
      <c r="Q6943" s="166" t="s">
        <v>429</v>
      </c>
    </row>
    <row r="6944" spans="1:17" ht="20.100000000000001" customHeight="1" x14ac:dyDescent="0.2">
      <c r="A6944" s="331" t="s">
        <v>9899</v>
      </c>
      <c r="B6944" s="169" t="s">
        <v>9900</v>
      </c>
      <c r="C6944" s="151" t="s">
        <v>9901</v>
      </c>
      <c r="D6944" s="155" t="s">
        <v>9516</v>
      </c>
      <c r="E6944" s="372" t="s">
        <v>228</v>
      </c>
      <c r="F6944" s="166" t="s">
        <v>229</v>
      </c>
      <c r="G6944" s="166">
        <v>60121500</v>
      </c>
      <c r="H6944" s="403" t="s">
        <v>9931</v>
      </c>
      <c r="I6944" s="331">
        <v>16</v>
      </c>
      <c r="J6944" s="160" t="s">
        <v>33</v>
      </c>
      <c r="K6944" s="148">
        <v>54000</v>
      </c>
      <c r="L6944" s="149">
        <v>3</v>
      </c>
      <c r="M6944" s="169" t="s">
        <v>7748</v>
      </c>
      <c r="N6944" s="372"/>
      <c r="O6944" s="431" t="s">
        <v>79</v>
      </c>
      <c r="P6944" s="166" t="s">
        <v>2633</v>
      </c>
      <c r="Q6944" s="166" t="s">
        <v>429</v>
      </c>
    </row>
    <row r="6945" spans="1:17" ht="20.100000000000001" customHeight="1" x14ac:dyDescent="0.2">
      <c r="A6945" s="331" t="s">
        <v>9899</v>
      </c>
      <c r="B6945" s="169" t="s">
        <v>9900</v>
      </c>
      <c r="C6945" s="151" t="s">
        <v>9901</v>
      </c>
      <c r="D6945" s="155" t="s">
        <v>9516</v>
      </c>
      <c r="E6945" s="372" t="s">
        <v>261</v>
      </c>
      <c r="F6945" s="166" t="s">
        <v>262</v>
      </c>
      <c r="G6945" s="166">
        <v>31201512</v>
      </c>
      <c r="H6945" s="403" t="s">
        <v>9932</v>
      </c>
      <c r="I6945" s="331">
        <v>16</v>
      </c>
      <c r="J6945" s="160" t="s">
        <v>33</v>
      </c>
      <c r="K6945" s="148">
        <v>197000</v>
      </c>
      <c r="L6945" s="149">
        <v>20</v>
      </c>
      <c r="M6945" s="169" t="s">
        <v>7748</v>
      </c>
      <c r="N6945" s="372"/>
      <c r="O6945" s="431" t="s">
        <v>79</v>
      </c>
      <c r="P6945" s="166" t="s">
        <v>2633</v>
      </c>
      <c r="Q6945" s="166" t="s">
        <v>429</v>
      </c>
    </row>
    <row r="6946" spans="1:17" ht="20.100000000000001" customHeight="1" x14ac:dyDescent="0.2">
      <c r="A6946" s="331" t="s">
        <v>9899</v>
      </c>
      <c r="B6946" s="169" t="s">
        <v>9900</v>
      </c>
      <c r="C6946" s="151" t="s">
        <v>9901</v>
      </c>
      <c r="D6946" s="155" t="s">
        <v>9516</v>
      </c>
      <c r="E6946" s="372" t="s">
        <v>311</v>
      </c>
      <c r="F6946" s="166" t="s">
        <v>312</v>
      </c>
      <c r="G6946" s="166">
        <v>56101508</v>
      </c>
      <c r="H6946" s="403" t="s">
        <v>9933</v>
      </c>
      <c r="I6946" s="331">
        <v>16</v>
      </c>
      <c r="J6946" s="160" t="s">
        <v>33</v>
      </c>
      <c r="K6946" s="148">
        <v>2625000</v>
      </c>
      <c r="L6946" s="149">
        <v>15</v>
      </c>
      <c r="M6946" s="169" t="s">
        <v>805</v>
      </c>
      <c r="N6946" s="372"/>
      <c r="O6946" s="431" t="s">
        <v>901</v>
      </c>
      <c r="P6946" s="166" t="s">
        <v>2657</v>
      </c>
      <c r="Q6946" s="166" t="s">
        <v>464</v>
      </c>
    </row>
    <row r="6947" spans="1:17" ht="20.100000000000001" customHeight="1" x14ac:dyDescent="0.2">
      <c r="A6947" s="331" t="s">
        <v>9899</v>
      </c>
      <c r="B6947" s="169" t="s">
        <v>9900</v>
      </c>
      <c r="C6947" s="151" t="s">
        <v>9901</v>
      </c>
      <c r="D6947" s="155" t="s">
        <v>9516</v>
      </c>
      <c r="E6947" s="372" t="s">
        <v>239</v>
      </c>
      <c r="F6947" s="166" t="s">
        <v>240</v>
      </c>
      <c r="G6947" s="166">
        <v>47131821</v>
      </c>
      <c r="H6947" s="403" t="s">
        <v>9934</v>
      </c>
      <c r="I6947" s="331">
        <v>16</v>
      </c>
      <c r="J6947" s="160" t="s">
        <v>33</v>
      </c>
      <c r="K6947" s="148">
        <v>540000</v>
      </c>
      <c r="L6947" s="149">
        <v>29</v>
      </c>
      <c r="M6947" s="169" t="s">
        <v>805</v>
      </c>
      <c r="N6947" s="372"/>
      <c r="O6947" s="431" t="s">
        <v>36</v>
      </c>
      <c r="P6947" s="166" t="s">
        <v>2527</v>
      </c>
      <c r="Q6947" s="166" t="s">
        <v>464</v>
      </c>
    </row>
    <row r="6948" spans="1:17" ht="20.100000000000001" customHeight="1" x14ac:dyDescent="0.2">
      <c r="A6948" s="331" t="s">
        <v>9899</v>
      </c>
      <c r="B6948" s="169" t="s">
        <v>9900</v>
      </c>
      <c r="C6948" s="151" t="s">
        <v>9901</v>
      </c>
      <c r="D6948" s="155" t="s">
        <v>9516</v>
      </c>
      <c r="E6948" s="372" t="s">
        <v>311</v>
      </c>
      <c r="F6948" s="166" t="s">
        <v>312</v>
      </c>
      <c r="G6948" s="166">
        <v>46161508</v>
      </c>
      <c r="H6948" s="403" t="s">
        <v>9935</v>
      </c>
      <c r="I6948" s="331">
        <v>16</v>
      </c>
      <c r="J6948" s="160" t="s">
        <v>33</v>
      </c>
      <c r="K6948" s="148">
        <v>600000</v>
      </c>
      <c r="L6948" s="149">
        <v>50</v>
      </c>
      <c r="M6948" s="169" t="s">
        <v>805</v>
      </c>
      <c r="N6948" s="372"/>
      <c r="O6948" s="431" t="s">
        <v>901</v>
      </c>
      <c r="P6948" s="166" t="s">
        <v>2657</v>
      </c>
      <c r="Q6948" s="166" t="s">
        <v>464</v>
      </c>
    </row>
    <row r="6949" spans="1:17" ht="20.100000000000001" customHeight="1" x14ac:dyDescent="0.2">
      <c r="A6949" s="331" t="s">
        <v>9899</v>
      </c>
      <c r="B6949" s="169" t="s">
        <v>9900</v>
      </c>
      <c r="C6949" s="151" t="s">
        <v>9901</v>
      </c>
      <c r="D6949" s="155" t="s">
        <v>9516</v>
      </c>
      <c r="E6949" s="372" t="s">
        <v>311</v>
      </c>
      <c r="F6949" s="166" t="s">
        <v>312</v>
      </c>
      <c r="G6949" s="166">
        <v>49211805</v>
      </c>
      <c r="H6949" s="403" t="s">
        <v>9936</v>
      </c>
      <c r="I6949" s="331">
        <v>16</v>
      </c>
      <c r="J6949" s="160" t="s">
        <v>33</v>
      </c>
      <c r="K6949" s="148">
        <v>1200000</v>
      </c>
      <c r="L6949" s="149">
        <v>40</v>
      </c>
      <c r="M6949" s="169" t="s">
        <v>805</v>
      </c>
      <c r="N6949" s="372"/>
      <c r="O6949" s="431" t="s">
        <v>901</v>
      </c>
      <c r="P6949" s="166" t="s">
        <v>2657</v>
      </c>
      <c r="Q6949" s="166" t="s">
        <v>464</v>
      </c>
    </row>
    <row r="6950" spans="1:17" ht="20.100000000000001" customHeight="1" x14ac:dyDescent="0.2">
      <c r="A6950" s="331" t="s">
        <v>9899</v>
      </c>
      <c r="B6950" s="169" t="s">
        <v>9900</v>
      </c>
      <c r="C6950" s="151" t="s">
        <v>9901</v>
      </c>
      <c r="D6950" s="155" t="s">
        <v>9516</v>
      </c>
      <c r="E6950" s="372" t="s">
        <v>311</v>
      </c>
      <c r="F6950" s="166" t="s">
        <v>312</v>
      </c>
      <c r="G6950" s="166">
        <v>49161500</v>
      </c>
      <c r="H6950" s="403" t="s">
        <v>9937</v>
      </c>
      <c r="I6950" s="331">
        <v>16</v>
      </c>
      <c r="J6950" s="160" t="s">
        <v>33</v>
      </c>
      <c r="K6950" s="148">
        <v>656000</v>
      </c>
      <c r="L6950" s="149">
        <v>50</v>
      </c>
      <c r="M6950" s="169" t="s">
        <v>805</v>
      </c>
      <c r="N6950" s="372"/>
      <c r="O6950" s="431" t="s">
        <v>80</v>
      </c>
      <c r="P6950" s="166" t="s">
        <v>2633</v>
      </c>
      <c r="Q6950" s="166" t="s">
        <v>464</v>
      </c>
    </row>
    <row r="6951" spans="1:17" ht="20.100000000000001" customHeight="1" x14ac:dyDescent="0.2">
      <c r="A6951" s="331" t="s">
        <v>9899</v>
      </c>
      <c r="B6951" s="169" t="s">
        <v>9900</v>
      </c>
      <c r="C6951" s="151" t="s">
        <v>9901</v>
      </c>
      <c r="D6951" s="155" t="s">
        <v>9516</v>
      </c>
      <c r="E6951" s="372" t="s">
        <v>311</v>
      </c>
      <c r="F6951" s="166" t="s">
        <v>312</v>
      </c>
      <c r="G6951" s="166">
        <v>49221500</v>
      </c>
      <c r="H6951" s="403" t="s">
        <v>9938</v>
      </c>
      <c r="I6951" s="331">
        <v>16</v>
      </c>
      <c r="J6951" s="160" t="s">
        <v>33</v>
      </c>
      <c r="K6951" s="148">
        <v>75000</v>
      </c>
      <c r="L6951" s="149">
        <v>3</v>
      </c>
      <c r="M6951" s="169" t="s">
        <v>805</v>
      </c>
      <c r="N6951" s="372"/>
      <c r="O6951" s="431" t="s">
        <v>901</v>
      </c>
      <c r="P6951" s="166" t="s">
        <v>2657</v>
      </c>
      <c r="Q6951" s="166" t="s">
        <v>464</v>
      </c>
    </row>
    <row r="6952" spans="1:17" ht="20.100000000000001" customHeight="1" x14ac:dyDescent="0.2">
      <c r="A6952" s="331" t="s">
        <v>9899</v>
      </c>
      <c r="B6952" s="169" t="s">
        <v>9900</v>
      </c>
      <c r="C6952" s="151" t="s">
        <v>9901</v>
      </c>
      <c r="D6952" s="155" t="s">
        <v>9516</v>
      </c>
      <c r="E6952" s="372" t="s">
        <v>311</v>
      </c>
      <c r="F6952" s="166" t="s">
        <v>312</v>
      </c>
      <c r="G6952" s="166">
        <v>47131604</v>
      </c>
      <c r="H6952" s="403" t="s">
        <v>9939</v>
      </c>
      <c r="I6952" s="331">
        <v>16</v>
      </c>
      <c r="J6952" s="160" t="s">
        <v>33</v>
      </c>
      <c r="K6952" s="148">
        <v>450000</v>
      </c>
      <c r="L6952" s="149">
        <v>55</v>
      </c>
      <c r="M6952" s="169" t="s">
        <v>805</v>
      </c>
      <c r="N6952" s="372"/>
      <c r="O6952" s="431" t="s">
        <v>36</v>
      </c>
      <c r="P6952" s="166" t="s">
        <v>2527</v>
      </c>
      <c r="Q6952" s="166" t="s">
        <v>464</v>
      </c>
    </row>
    <row r="6953" spans="1:17" ht="20.100000000000001" customHeight="1" x14ac:dyDescent="0.2">
      <c r="A6953" s="331" t="s">
        <v>9899</v>
      </c>
      <c r="B6953" s="169" t="s">
        <v>9900</v>
      </c>
      <c r="C6953" s="151" t="s">
        <v>9901</v>
      </c>
      <c r="D6953" s="155" t="s">
        <v>9516</v>
      </c>
      <c r="E6953" s="372" t="s">
        <v>311</v>
      </c>
      <c r="F6953" s="166" t="s">
        <v>312</v>
      </c>
      <c r="G6953" s="166">
        <v>47131608</v>
      </c>
      <c r="H6953" s="403" t="s">
        <v>9940</v>
      </c>
      <c r="I6953" s="331">
        <v>16</v>
      </c>
      <c r="J6953" s="160" t="s">
        <v>33</v>
      </c>
      <c r="K6953" s="148">
        <v>60000</v>
      </c>
      <c r="L6953" s="149">
        <v>10</v>
      </c>
      <c r="M6953" s="169" t="s">
        <v>805</v>
      </c>
      <c r="N6953" s="372"/>
      <c r="O6953" s="431" t="s">
        <v>36</v>
      </c>
      <c r="P6953" s="166" t="s">
        <v>2527</v>
      </c>
      <c r="Q6953" s="166" t="s">
        <v>464</v>
      </c>
    </row>
    <row r="6954" spans="1:17" ht="20.100000000000001" customHeight="1" x14ac:dyDescent="0.2">
      <c r="A6954" s="331" t="s">
        <v>9899</v>
      </c>
      <c r="B6954" s="169" t="s">
        <v>9900</v>
      </c>
      <c r="C6954" s="151" t="s">
        <v>9901</v>
      </c>
      <c r="D6954" s="155" t="s">
        <v>9516</v>
      </c>
      <c r="E6954" s="372" t="s">
        <v>261</v>
      </c>
      <c r="F6954" s="166" t="s">
        <v>262</v>
      </c>
      <c r="G6954" s="166">
        <v>47121803</v>
      </c>
      <c r="H6954" s="403" t="s">
        <v>9941</v>
      </c>
      <c r="I6954" s="331">
        <v>16</v>
      </c>
      <c r="J6954" s="160" t="s">
        <v>33</v>
      </c>
      <c r="K6954" s="148">
        <v>45000</v>
      </c>
      <c r="L6954" s="149">
        <v>30</v>
      </c>
      <c r="M6954" s="169" t="s">
        <v>805</v>
      </c>
      <c r="N6954" s="372"/>
      <c r="O6954" s="431" t="s">
        <v>36</v>
      </c>
      <c r="P6954" s="166" t="s">
        <v>2527</v>
      </c>
      <c r="Q6954" s="166" t="s">
        <v>464</v>
      </c>
    </row>
    <row r="6955" spans="1:17" ht="20.100000000000001" customHeight="1" x14ac:dyDescent="0.2">
      <c r="A6955" s="331" t="s">
        <v>9899</v>
      </c>
      <c r="B6955" s="169" t="s">
        <v>9900</v>
      </c>
      <c r="C6955" s="151" t="s">
        <v>9901</v>
      </c>
      <c r="D6955" s="155" t="s">
        <v>9516</v>
      </c>
      <c r="E6955" s="372" t="s">
        <v>261</v>
      </c>
      <c r="F6955" s="166" t="s">
        <v>262</v>
      </c>
      <c r="G6955" s="166">
        <v>46181504</v>
      </c>
      <c r="H6955" s="403" t="s">
        <v>9942</v>
      </c>
      <c r="I6955" s="331">
        <v>16</v>
      </c>
      <c r="J6955" s="160" t="s">
        <v>33</v>
      </c>
      <c r="K6955" s="148">
        <v>114000</v>
      </c>
      <c r="L6955" s="149">
        <v>17</v>
      </c>
      <c r="M6955" s="169" t="s">
        <v>805</v>
      </c>
      <c r="N6955" s="372"/>
      <c r="O6955" s="431" t="s">
        <v>36</v>
      </c>
      <c r="P6955" s="166" t="s">
        <v>2527</v>
      </c>
      <c r="Q6955" s="166" t="s">
        <v>464</v>
      </c>
    </row>
    <row r="6956" spans="1:17" ht="20.100000000000001" customHeight="1" x14ac:dyDescent="0.2">
      <c r="A6956" s="331" t="s">
        <v>9899</v>
      </c>
      <c r="B6956" s="169" t="s">
        <v>9900</v>
      </c>
      <c r="C6956" s="151" t="s">
        <v>9901</v>
      </c>
      <c r="D6956" s="155" t="s">
        <v>9516</v>
      </c>
      <c r="E6956" s="372" t="s">
        <v>6406</v>
      </c>
      <c r="F6956" s="166" t="s">
        <v>958</v>
      </c>
      <c r="G6956" s="166">
        <v>93161600</v>
      </c>
      <c r="H6956" s="403" t="s">
        <v>9943</v>
      </c>
      <c r="I6956" s="331">
        <v>10</v>
      </c>
      <c r="J6956" s="160" t="s">
        <v>33</v>
      </c>
      <c r="K6956" s="148">
        <v>1700000</v>
      </c>
      <c r="L6956" s="149">
        <v>1</v>
      </c>
      <c r="M6956" s="169" t="s">
        <v>765</v>
      </c>
      <c r="N6956" s="372"/>
      <c r="O6956" s="431" t="s">
        <v>127</v>
      </c>
      <c r="P6956" s="166" t="s">
        <v>6649</v>
      </c>
      <c r="Q6956" s="166" t="s">
        <v>9605</v>
      </c>
    </row>
    <row r="6957" spans="1:17" ht="20.100000000000001" customHeight="1" x14ac:dyDescent="0.2">
      <c r="A6957" s="331" t="s">
        <v>9899</v>
      </c>
      <c r="B6957" s="169" t="s">
        <v>9900</v>
      </c>
      <c r="C6957" s="151" t="s">
        <v>9901</v>
      </c>
      <c r="D6957" s="155" t="s">
        <v>9516</v>
      </c>
      <c r="E6957" s="372" t="s">
        <v>239</v>
      </c>
      <c r="F6957" s="166" t="s">
        <v>240</v>
      </c>
      <c r="G6957" s="166">
        <v>53131608</v>
      </c>
      <c r="H6957" s="403" t="s">
        <v>9944</v>
      </c>
      <c r="I6957" s="331">
        <v>16</v>
      </c>
      <c r="J6957" s="160" t="s">
        <v>33</v>
      </c>
      <c r="K6957" s="148">
        <v>225000</v>
      </c>
      <c r="L6957" s="149">
        <v>32</v>
      </c>
      <c r="M6957" s="169" t="s">
        <v>805</v>
      </c>
      <c r="N6957" s="372"/>
      <c r="O6957" s="431" t="s">
        <v>36</v>
      </c>
      <c r="P6957" s="166" t="s">
        <v>2527</v>
      </c>
      <c r="Q6957" s="166" t="s">
        <v>464</v>
      </c>
    </row>
    <row r="6958" spans="1:17" ht="20.100000000000001" customHeight="1" x14ac:dyDescent="0.2">
      <c r="A6958" s="331" t="s">
        <v>9899</v>
      </c>
      <c r="B6958" s="169" t="s">
        <v>9900</v>
      </c>
      <c r="C6958" s="151" t="s">
        <v>9901</v>
      </c>
      <c r="D6958" s="155" t="s">
        <v>9516</v>
      </c>
      <c r="E6958" s="372" t="s">
        <v>311</v>
      </c>
      <c r="F6958" s="166" t="s">
        <v>312</v>
      </c>
      <c r="G6958" s="166">
        <v>44121805</v>
      </c>
      <c r="H6958" s="403" t="s">
        <v>9945</v>
      </c>
      <c r="I6958" s="331">
        <v>16</v>
      </c>
      <c r="J6958" s="160" t="s">
        <v>33</v>
      </c>
      <c r="K6958" s="148">
        <v>100000</v>
      </c>
      <c r="L6958" s="149">
        <v>2</v>
      </c>
      <c r="M6958" s="169" t="s">
        <v>805</v>
      </c>
      <c r="N6958" s="372"/>
      <c r="O6958" s="431" t="s">
        <v>79</v>
      </c>
      <c r="P6958" s="166" t="s">
        <v>2633</v>
      </c>
      <c r="Q6958" s="166" t="s">
        <v>429</v>
      </c>
    </row>
    <row r="6959" spans="1:17" ht="20.100000000000001" customHeight="1" x14ac:dyDescent="0.2">
      <c r="A6959" s="331" t="s">
        <v>9899</v>
      </c>
      <c r="B6959" s="169" t="s">
        <v>9900</v>
      </c>
      <c r="C6959" s="151" t="s">
        <v>9901</v>
      </c>
      <c r="D6959" s="155" t="s">
        <v>9516</v>
      </c>
      <c r="E6959" s="372" t="s">
        <v>311</v>
      </c>
      <c r="F6959" s="166" t="s">
        <v>312</v>
      </c>
      <c r="G6959" s="166">
        <v>44121706</v>
      </c>
      <c r="H6959" s="403" t="s">
        <v>9946</v>
      </c>
      <c r="I6959" s="331">
        <v>16</v>
      </c>
      <c r="J6959" s="160" t="s">
        <v>33</v>
      </c>
      <c r="K6959" s="148">
        <v>160000</v>
      </c>
      <c r="L6959" s="149">
        <v>160</v>
      </c>
      <c r="M6959" s="169" t="s">
        <v>805</v>
      </c>
      <c r="N6959" s="372"/>
      <c r="O6959" s="431" t="s">
        <v>79</v>
      </c>
      <c r="P6959" s="166" t="s">
        <v>2633</v>
      </c>
      <c r="Q6959" s="166" t="s">
        <v>429</v>
      </c>
    </row>
    <row r="6960" spans="1:17" ht="20.100000000000001" customHeight="1" x14ac:dyDescent="0.2">
      <c r="A6960" s="331" t="s">
        <v>9899</v>
      </c>
      <c r="B6960" s="169" t="s">
        <v>9900</v>
      </c>
      <c r="C6960" s="151" t="s">
        <v>9901</v>
      </c>
      <c r="D6960" s="155" t="s">
        <v>9516</v>
      </c>
      <c r="E6960" s="372" t="s">
        <v>370</v>
      </c>
      <c r="F6960" s="166" t="s">
        <v>371</v>
      </c>
      <c r="G6960" s="166">
        <v>24111810</v>
      </c>
      <c r="H6960" s="403" t="s">
        <v>9947</v>
      </c>
      <c r="I6960" s="331">
        <v>16</v>
      </c>
      <c r="J6960" s="160" t="s">
        <v>33</v>
      </c>
      <c r="K6960" s="148">
        <v>1500000</v>
      </c>
      <c r="L6960" s="149">
        <v>1</v>
      </c>
      <c r="M6960" s="169" t="s">
        <v>765</v>
      </c>
      <c r="N6960" s="372"/>
      <c r="O6960" s="431" t="s">
        <v>67</v>
      </c>
      <c r="P6960" s="166" t="s">
        <v>2521</v>
      </c>
      <c r="Q6960" s="166" t="s">
        <v>429</v>
      </c>
    </row>
    <row r="6961" spans="1:17" ht="20.100000000000001" customHeight="1" x14ac:dyDescent="0.2">
      <c r="A6961" s="331" t="s">
        <v>9899</v>
      </c>
      <c r="B6961" s="169" t="s">
        <v>9900</v>
      </c>
      <c r="C6961" s="151" t="s">
        <v>9901</v>
      </c>
      <c r="D6961" s="155" t="s">
        <v>9516</v>
      </c>
      <c r="E6961" s="372" t="s">
        <v>228</v>
      </c>
      <c r="F6961" s="166" t="s">
        <v>229</v>
      </c>
      <c r="G6961" s="166">
        <v>14111531</v>
      </c>
      <c r="H6961" s="403" t="s">
        <v>9948</v>
      </c>
      <c r="I6961" s="331">
        <v>16</v>
      </c>
      <c r="J6961" s="160" t="s">
        <v>33</v>
      </c>
      <c r="K6961" s="148">
        <v>225000</v>
      </c>
      <c r="L6961" s="149">
        <v>5</v>
      </c>
      <c r="M6961" s="169" t="s">
        <v>805</v>
      </c>
      <c r="N6961" s="372"/>
      <c r="O6961" s="431" t="s">
        <v>79</v>
      </c>
      <c r="P6961" s="166" t="s">
        <v>2633</v>
      </c>
      <c r="Q6961" s="166" t="s">
        <v>429</v>
      </c>
    </row>
    <row r="6962" spans="1:17" ht="20.100000000000001" customHeight="1" x14ac:dyDescent="0.2">
      <c r="A6962" s="331" t="s">
        <v>9899</v>
      </c>
      <c r="B6962" s="169" t="s">
        <v>9900</v>
      </c>
      <c r="C6962" s="151" t="s">
        <v>9901</v>
      </c>
      <c r="D6962" s="155" t="s">
        <v>9516</v>
      </c>
      <c r="E6962" s="372" t="s">
        <v>239</v>
      </c>
      <c r="F6962" s="166" t="s">
        <v>240</v>
      </c>
      <c r="G6962" s="166">
        <v>47131801</v>
      </c>
      <c r="H6962" s="403" t="s">
        <v>9949</v>
      </c>
      <c r="I6962" s="331">
        <v>16</v>
      </c>
      <c r="J6962" s="160" t="s">
        <v>33</v>
      </c>
      <c r="K6962" s="148">
        <v>1320000</v>
      </c>
      <c r="L6962" s="149">
        <v>95</v>
      </c>
      <c r="M6962" s="169" t="s">
        <v>805</v>
      </c>
      <c r="N6962" s="372"/>
      <c r="O6962" s="431" t="s">
        <v>36</v>
      </c>
      <c r="P6962" s="166" t="s">
        <v>2527</v>
      </c>
      <c r="Q6962" s="166" t="s">
        <v>464</v>
      </c>
    </row>
    <row r="6963" spans="1:17" ht="20.100000000000001" customHeight="1" x14ac:dyDescent="0.2">
      <c r="A6963" s="331" t="s">
        <v>9899</v>
      </c>
      <c r="B6963" s="169" t="s">
        <v>9900</v>
      </c>
      <c r="C6963" s="151" t="s">
        <v>9901</v>
      </c>
      <c r="D6963" s="155" t="s">
        <v>9516</v>
      </c>
      <c r="E6963" s="372" t="s">
        <v>311</v>
      </c>
      <c r="F6963" s="166" t="s">
        <v>312</v>
      </c>
      <c r="G6963" s="166">
        <v>49221505</v>
      </c>
      <c r="H6963" s="403" t="s">
        <v>9950</v>
      </c>
      <c r="I6963" s="331">
        <v>16</v>
      </c>
      <c r="J6963" s="160" t="s">
        <v>33</v>
      </c>
      <c r="K6963" s="148">
        <v>612000</v>
      </c>
      <c r="L6963" s="149">
        <v>2</v>
      </c>
      <c r="M6963" s="169" t="s">
        <v>805</v>
      </c>
      <c r="N6963" s="372"/>
      <c r="O6963" s="431" t="s">
        <v>901</v>
      </c>
      <c r="P6963" s="166" t="s">
        <v>2657</v>
      </c>
      <c r="Q6963" s="166" t="s">
        <v>464</v>
      </c>
    </row>
    <row r="6964" spans="1:17" ht="20.100000000000001" customHeight="1" x14ac:dyDescent="0.2">
      <c r="A6964" s="331" t="s">
        <v>9899</v>
      </c>
      <c r="B6964" s="169" t="s">
        <v>9900</v>
      </c>
      <c r="C6964" s="151" t="s">
        <v>9901</v>
      </c>
      <c r="D6964" s="155" t="s">
        <v>9516</v>
      </c>
      <c r="E6964" s="372" t="s">
        <v>373</v>
      </c>
      <c r="F6964" s="166" t="s">
        <v>374</v>
      </c>
      <c r="G6964" s="166">
        <v>72103302</v>
      </c>
      <c r="H6964" s="403" t="s">
        <v>9951</v>
      </c>
      <c r="I6964" s="331">
        <v>16</v>
      </c>
      <c r="J6964" s="160" t="s">
        <v>33</v>
      </c>
      <c r="K6964" s="148">
        <v>4000000</v>
      </c>
      <c r="L6964" s="149">
        <v>1</v>
      </c>
      <c r="M6964" s="169" t="s">
        <v>765</v>
      </c>
      <c r="N6964" s="372"/>
      <c r="O6964" s="431" t="s">
        <v>35</v>
      </c>
      <c r="P6964" s="166" t="s">
        <v>2521</v>
      </c>
      <c r="Q6964" s="166" t="s">
        <v>464</v>
      </c>
    </row>
    <row r="6965" spans="1:17" ht="20.100000000000001" customHeight="1" x14ac:dyDescent="0.2">
      <c r="A6965" s="331" t="s">
        <v>9899</v>
      </c>
      <c r="B6965" s="169" t="s">
        <v>9900</v>
      </c>
      <c r="C6965" s="151" t="s">
        <v>9901</v>
      </c>
      <c r="D6965" s="155" t="s">
        <v>9516</v>
      </c>
      <c r="E6965" s="372" t="s">
        <v>337</v>
      </c>
      <c r="F6965" s="166" t="s">
        <v>338</v>
      </c>
      <c r="G6965" s="166">
        <v>72101507</v>
      </c>
      <c r="H6965" s="403" t="s">
        <v>9952</v>
      </c>
      <c r="I6965" s="331">
        <v>16</v>
      </c>
      <c r="J6965" s="160" t="s">
        <v>33</v>
      </c>
      <c r="K6965" s="148">
        <v>15994678</v>
      </c>
      <c r="L6965" s="149">
        <v>1</v>
      </c>
      <c r="M6965" s="169" t="s">
        <v>765</v>
      </c>
      <c r="N6965" s="372"/>
      <c r="O6965" s="431" t="s">
        <v>67</v>
      </c>
      <c r="P6965" s="166" t="s">
        <v>2521</v>
      </c>
      <c r="Q6965" s="166" t="s">
        <v>429</v>
      </c>
    </row>
    <row r="6966" spans="1:17" ht="20.100000000000001" customHeight="1" x14ac:dyDescent="0.2">
      <c r="A6966" s="331" t="s">
        <v>9899</v>
      </c>
      <c r="B6966" s="169" t="s">
        <v>9900</v>
      </c>
      <c r="C6966" s="151" t="s">
        <v>9901</v>
      </c>
      <c r="D6966" s="155" t="s">
        <v>9516</v>
      </c>
      <c r="E6966" s="372" t="s">
        <v>373</v>
      </c>
      <c r="F6966" s="166" t="s">
        <v>374</v>
      </c>
      <c r="G6966" s="166">
        <v>72103302</v>
      </c>
      <c r="H6966" s="403" t="s">
        <v>9953</v>
      </c>
      <c r="I6966" s="331">
        <v>16</v>
      </c>
      <c r="J6966" s="160" t="s">
        <v>33</v>
      </c>
      <c r="K6966" s="148">
        <v>15000000</v>
      </c>
      <c r="L6966" s="149">
        <v>1</v>
      </c>
      <c r="M6966" s="169" t="s">
        <v>765</v>
      </c>
      <c r="N6966" s="372"/>
      <c r="O6966" s="431" t="s">
        <v>35</v>
      </c>
      <c r="P6966" s="166" t="s">
        <v>2521</v>
      </c>
      <c r="Q6966" s="166" t="s">
        <v>464</v>
      </c>
    </row>
    <row r="6967" spans="1:17" ht="20.100000000000001" customHeight="1" x14ac:dyDescent="0.2">
      <c r="A6967" s="331" t="s">
        <v>9899</v>
      </c>
      <c r="B6967" s="169" t="s">
        <v>9900</v>
      </c>
      <c r="C6967" s="151" t="s">
        <v>9901</v>
      </c>
      <c r="D6967" s="155" t="s">
        <v>9516</v>
      </c>
      <c r="E6967" s="372" t="s">
        <v>373</v>
      </c>
      <c r="F6967" s="166" t="s">
        <v>374</v>
      </c>
      <c r="G6967" s="166">
        <v>81141500</v>
      </c>
      <c r="H6967" s="403" t="s">
        <v>9954</v>
      </c>
      <c r="I6967" s="331">
        <v>16</v>
      </c>
      <c r="J6967" s="160" t="s">
        <v>33</v>
      </c>
      <c r="K6967" s="148">
        <v>1400000</v>
      </c>
      <c r="L6967" s="149">
        <v>1</v>
      </c>
      <c r="M6967" s="169" t="s">
        <v>765</v>
      </c>
      <c r="N6967" s="372"/>
      <c r="O6967" s="431" t="s">
        <v>36</v>
      </c>
      <c r="P6967" s="166" t="s">
        <v>2527</v>
      </c>
      <c r="Q6967" s="166" t="s">
        <v>464</v>
      </c>
    </row>
    <row r="6968" spans="1:17" ht="20.100000000000001" customHeight="1" x14ac:dyDescent="0.2">
      <c r="A6968" s="331" t="s">
        <v>9899</v>
      </c>
      <c r="B6968" s="169" t="s">
        <v>9900</v>
      </c>
      <c r="C6968" s="151" t="s">
        <v>9901</v>
      </c>
      <c r="D6968" s="155" t="s">
        <v>9516</v>
      </c>
      <c r="E6968" s="372" t="s">
        <v>373</v>
      </c>
      <c r="F6968" s="166" t="s">
        <v>374</v>
      </c>
      <c r="G6968" s="166">
        <v>72101516</v>
      </c>
      <c r="H6968" s="403" t="s">
        <v>9955</v>
      </c>
      <c r="I6968" s="331">
        <v>16</v>
      </c>
      <c r="J6968" s="160" t="s">
        <v>33</v>
      </c>
      <c r="K6968" s="148">
        <v>2480000</v>
      </c>
      <c r="L6968" s="149">
        <v>1</v>
      </c>
      <c r="M6968" s="169" t="s">
        <v>765</v>
      </c>
      <c r="N6968" s="372"/>
      <c r="O6968" s="431" t="s">
        <v>35</v>
      </c>
      <c r="P6968" s="166" t="s">
        <v>2521</v>
      </c>
      <c r="Q6968" s="166" t="s">
        <v>464</v>
      </c>
    </row>
    <row r="6969" spans="1:17" ht="20.100000000000001" customHeight="1" x14ac:dyDescent="0.2">
      <c r="A6969" s="331" t="s">
        <v>9899</v>
      </c>
      <c r="B6969" s="169" t="s">
        <v>9900</v>
      </c>
      <c r="C6969" s="151" t="s">
        <v>9901</v>
      </c>
      <c r="D6969" s="155" t="s">
        <v>9516</v>
      </c>
      <c r="E6969" s="372" t="s">
        <v>311</v>
      </c>
      <c r="F6969" s="166" t="s">
        <v>312</v>
      </c>
      <c r="G6969" s="166">
        <v>44121708</v>
      </c>
      <c r="H6969" s="403" t="s">
        <v>9956</v>
      </c>
      <c r="I6969" s="331">
        <v>16</v>
      </c>
      <c r="J6969" s="160" t="s">
        <v>33</v>
      </c>
      <c r="K6969" s="148">
        <v>400000</v>
      </c>
      <c r="L6969" s="149">
        <v>130</v>
      </c>
      <c r="M6969" s="169" t="s">
        <v>805</v>
      </c>
      <c r="N6969" s="372"/>
      <c r="O6969" s="431" t="s">
        <v>79</v>
      </c>
      <c r="P6969" s="166" t="s">
        <v>2633</v>
      </c>
      <c r="Q6969" s="166" t="s">
        <v>429</v>
      </c>
    </row>
    <row r="6970" spans="1:17" ht="20.100000000000001" customHeight="1" x14ac:dyDescent="0.2">
      <c r="A6970" s="331" t="s">
        <v>9899</v>
      </c>
      <c r="B6970" s="169" t="s">
        <v>9900</v>
      </c>
      <c r="C6970" s="151" t="s">
        <v>9901</v>
      </c>
      <c r="D6970" s="155" t="s">
        <v>9516</v>
      </c>
      <c r="E6970" s="372" t="s">
        <v>311</v>
      </c>
      <c r="F6970" s="166" t="s">
        <v>312</v>
      </c>
      <c r="G6970" s="166">
        <v>44121708</v>
      </c>
      <c r="H6970" s="403" t="s">
        <v>9957</v>
      </c>
      <c r="I6970" s="331">
        <v>16</v>
      </c>
      <c r="J6970" s="160" t="s">
        <v>33</v>
      </c>
      <c r="K6970" s="148">
        <v>400000</v>
      </c>
      <c r="L6970" s="149">
        <v>130</v>
      </c>
      <c r="M6970" s="169" t="s">
        <v>805</v>
      </c>
      <c r="N6970" s="372"/>
      <c r="O6970" s="431" t="s">
        <v>79</v>
      </c>
      <c r="P6970" s="166" t="s">
        <v>2633</v>
      </c>
      <c r="Q6970" s="166" t="s">
        <v>429</v>
      </c>
    </row>
    <row r="6971" spans="1:17" ht="20.100000000000001" customHeight="1" x14ac:dyDescent="0.2">
      <c r="A6971" s="331" t="s">
        <v>9899</v>
      </c>
      <c r="B6971" s="169" t="s">
        <v>9900</v>
      </c>
      <c r="C6971" s="151" t="s">
        <v>9901</v>
      </c>
      <c r="D6971" s="155" t="s">
        <v>9516</v>
      </c>
      <c r="E6971" s="372" t="s">
        <v>311</v>
      </c>
      <c r="F6971" s="166" t="s">
        <v>312</v>
      </c>
      <c r="G6971" s="166">
        <v>44121708</v>
      </c>
      <c r="H6971" s="403" t="s">
        <v>9958</v>
      </c>
      <c r="I6971" s="331">
        <v>16</v>
      </c>
      <c r="J6971" s="160" t="s">
        <v>33</v>
      </c>
      <c r="K6971" s="148">
        <v>275000</v>
      </c>
      <c r="L6971" s="149">
        <v>90</v>
      </c>
      <c r="M6971" s="169" t="s">
        <v>805</v>
      </c>
      <c r="N6971" s="372"/>
      <c r="O6971" s="431" t="s">
        <v>79</v>
      </c>
      <c r="P6971" s="166" t="s">
        <v>2633</v>
      </c>
      <c r="Q6971" s="166" t="s">
        <v>429</v>
      </c>
    </row>
    <row r="6972" spans="1:17" ht="20.100000000000001" customHeight="1" x14ac:dyDescent="0.2">
      <c r="A6972" s="331" t="s">
        <v>9899</v>
      </c>
      <c r="B6972" s="169" t="s">
        <v>9900</v>
      </c>
      <c r="C6972" s="151" t="s">
        <v>9901</v>
      </c>
      <c r="D6972" s="155" t="s">
        <v>9516</v>
      </c>
      <c r="E6972" s="372" t="s">
        <v>311</v>
      </c>
      <c r="F6972" s="166" t="s">
        <v>312</v>
      </c>
      <c r="G6972" s="166">
        <v>44121708</v>
      </c>
      <c r="H6972" s="403" t="s">
        <v>9959</v>
      </c>
      <c r="I6972" s="331">
        <v>16</v>
      </c>
      <c r="J6972" s="160" t="s">
        <v>33</v>
      </c>
      <c r="K6972" s="148">
        <v>275000</v>
      </c>
      <c r="L6972" s="149">
        <v>90</v>
      </c>
      <c r="M6972" s="169" t="s">
        <v>805</v>
      </c>
      <c r="N6972" s="372"/>
      <c r="O6972" s="431" t="s">
        <v>79</v>
      </c>
      <c r="P6972" s="166" t="s">
        <v>2633</v>
      </c>
      <c r="Q6972" s="166" t="s">
        <v>429</v>
      </c>
    </row>
    <row r="6973" spans="1:17" ht="20.100000000000001" customHeight="1" x14ac:dyDescent="0.2">
      <c r="A6973" s="331" t="s">
        <v>9899</v>
      </c>
      <c r="B6973" s="169" t="s">
        <v>9900</v>
      </c>
      <c r="C6973" s="151" t="s">
        <v>9901</v>
      </c>
      <c r="D6973" s="155" t="s">
        <v>9516</v>
      </c>
      <c r="E6973" s="372" t="s">
        <v>311</v>
      </c>
      <c r="F6973" s="166" t="s">
        <v>312</v>
      </c>
      <c r="G6973" s="166">
        <v>44121708</v>
      </c>
      <c r="H6973" s="403" t="s">
        <v>9960</v>
      </c>
      <c r="I6973" s="331">
        <v>16</v>
      </c>
      <c r="J6973" s="160" t="s">
        <v>33</v>
      </c>
      <c r="K6973" s="148">
        <v>35000</v>
      </c>
      <c r="L6973" s="149">
        <v>10</v>
      </c>
      <c r="M6973" s="169" t="s">
        <v>805</v>
      </c>
      <c r="N6973" s="372"/>
      <c r="O6973" s="431" t="s">
        <v>79</v>
      </c>
      <c r="P6973" s="166" t="s">
        <v>2633</v>
      </c>
      <c r="Q6973" s="166" t="s">
        <v>429</v>
      </c>
    </row>
    <row r="6974" spans="1:17" ht="20.100000000000001" customHeight="1" x14ac:dyDescent="0.2">
      <c r="A6974" s="331" t="s">
        <v>9899</v>
      </c>
      <c r="B6974" s="169" t="s">
        <v>9900</v>
      </c>
      <c r="C6974" s="151" t="s">
        <v>9901</v>
      </c>
      <c r="D6974" s="155" t="s">
        <v>9516</v>
      </c>
      <c r="E6974" s="372" t="s">
        <v>311</v>
      </c>
      <c r="F6974" s="166" t="s">
        <v>312</v>
      </c>
      <c r="G6974" s="166">
        <v>44121708</v>
      </c>
      <c r="H6974" s="403" t="s">
        <v>9961</v>
      </c>
      <c r="I6974" s="331">
        <v>16</v>
      </c>
      <c r="J6974" s="160" t="s">
        <v>33</v>
      </c>
      <c r="K6974" s="148">
        <v>50000</v>
      </c>
      <c r="L6974" s="149">
        <v>5</v>
      </c>
      <c r="M6974" s="169" t="s">
        <v>805</v>
      </c>
      <c r="N6974" s="372"/>
      <c r="O6974" s="431" t="s">
        <v>79</v>
      </c>
      <c r="P6974" s="166" t="s">
        <v>2633</v>
      </c>
      <c r="Q6974" s="166" t="s">
        <v>429</v>
      </c>
    </row>
    <row r="6975" spans="1:17" ht="20.100000000000001" customHeight="1" x14ac:dyDescent="0.2">
      <c r="A6975" s="331" t="s">
        <v>9899</v>
      </c>
      <c r="B6975" s="169" t="s">
        <v>9900</v>
      </c>
      <c r="C6975" s="151" t="s">
        <v>9901</v>
      </c>
      <c r="D6975" s="155" t="s">
        <v>9516</v>
      </c>
      <c r="E6975" s="372" t="s">
        <v>261</v>
      </c>
      <c r="F6975" s="166" t="s">
        <v>262</v>
      </c>
      <c r="G6975" s="166">
        <v>13111010</v>
      </c>
      <c r="H6975" s="403" t="s">
        <v>9962</v>
      </c>
      <c r="I6975" s="331">
        <v>16</v>
      </c>
      <c r="J6975" s="160" t="s">
        <v>33</v>
      </c>
      <c r="K6975" s="148">
        <v>220000</v>
      </c>
      <c r="L6975" s="149">
        <v>1</v>
      </c>
      <c r="M6975" s="169" t="s">
        <v>7748</v>
      </c>
      <c r="N6975" s="372"/>
      <c r="O6975" s="431" t="s">
        <v>67</v>
      </c>
      <c r="P6975" s="166" t="s">
        <v>2529</v>
      </c>
      <c r="Q6975" s="166" t="s">
        <v>464</v>
      </c>
    </row>
    <row r="6976" spans="1:17" ht="20.100000000000001" customHeight="1" x14ac:dyDescent="0.2">
      <c r="A6976" s="331" t="s">
        <v>9899</v>
      </c>
      <c r="B6976" s="169" t="s">
        <v>9900</v>
      </c>
      <c r="C6976" s="151" t="s">
        <v>9901</v>
      </c>
      <c r="D6976" s="155" t="s">
        <v>9516</v>
      </c>
      <c r="E6976" s="372" t="s">
        <v>228</v>
      </c>
      <c r="F6976" s="166" t="s">
        <v>229</v>
      </c>
      <c r="G6976" s="166">
        <v>44121600</v>
      </c>
      <c r="H6976" s="403" t="s">
        <v>9963</v>
      </c>
      <c r="I6976" s="331">
        <v>16</v>
      </c>
      <c r="J6976" s="160" t="s">
        <v>33</v>
      </c>
      <c r="K6976" s="148">
        <v>300000</v>
      </c>
      <c r="L6976" s="149">
        <v>30</v>
      </c>
      <c r="M6976" s="169" t="s">
        <v>805</v>
      </c>
      <c r="N6976" s="372"/>
      <c r="O6976" s="431" t="s">
        <v>79</v>
      </c>
      <c r="P6976" s="166" t="s">
        <v>2633</v>
      </c>
      <c r="Q6976" s="166" t="s">
        <v>429</v>
      </c>
    </row>
    <row r="6977" spans="1:17" ht="20.100000000000001" customHeight="1" x14ac:dyDescent="0.2">
      <c r="A6977" s="331" t="s">
        <v>9899</v>
      </c>
      <c r="B6977" s="169" t="s">
        <v>9900</v>
      </c>
      <c r="C6977" s="151" t="s">
        <v>9901</v>
      </c>
      <c r="D6977" s="155" t="s">
        <v>9516</v>
      </c>
      <c r="E6977" s="372" t="s">
        <v>228</v>
      </c>
      <c r="F6977" s="166" t="s">
        <v>229</v>
      </c>
      <c r="G6977" s="166">
        <v>60121124</v>
      </c>
      <c r="H6977" s="403" t="s">
        <v>9964</v>
      </c>
      <c r="I6977" s="331">
        <v>16</v>
      </c>
      <c r="J6977" s="160" t="s">
        <v>33</v>
      </c>
      <c r="K6977" s="148">
        <v>246000</v>
      </c>
      <c r="L6977" s="149">
        <v>3</v>
      </c>
      <c r="M6977" s="169" t="s">
        <v>7748</v>
      </c>
      <c r="N6977" s="372"/>
      <c r="O6977" s="431" t="s">
        <v>79</v>
      </c>
      <c r="P6977" s="166" t="s">
        <v>2633</v>
      </c>
      <c r="Q6977" s="166" t="s">
        <v>429</v>
      </c>
    </row>
    <row r="6978" spans="1:17" ht="20.100000000000001" customHeight="1" x14ac:dyDescent="0.2">
      <c r="A6978" s="331" t="s">
        <v>9899</v>
      </c>
      <c r="B6978" s="169" t="s">
        <v>9900</v>
      </c>
      <c r="C6978" s="151" t="s">
        <v>9901</v>
      </c>
      <c r="D6978" s="155" t="s">
        <v>9516</v>
      </c>
      <c r="E6978" s="372" t="s">
        <v>228</v>
      </c>
      <c r="F6978" s="166" t="s">
        <v>229</v>
      </c>
      <c r="G6978" s="166">
        <v>60121117</v>
      </c>
      <c r="H6978" s="403" t="s">
        <v>9965</v>
      </c>
      <c r="I6978" s="331">
        <v>16</v>
      </c>
      <c r="J6978" s="160" t="s">
        <v>33</v>
      </c>
      <c r="K6978" s="148">
        <v>120000</v>
      </c>
      <c r="L6978" s="149">
        <v>300</v>
      </c>
      <c r="M6978" s="169" t="s">
        <v>9926</v>
      </c>
      <c r="N6978" s="372"/>
      <c r="O6978" s="431" t="s">
        <v>79</v>
      </c>
      <c r="P6978" s="166" t="s">
        <v>2633</v>
      </c>
      <c r="Q6978" s="166" t="s">
        <v>429</v>
      </c>
    </row>
    <row r="6979" spans="1:17" ht="20.100000000000001" customHeight="1" x14ac:dyDescent="0.2">
      <c r="A6979" s="331" t="s">
        <v>9899</v>
      </c>
      <c r="B6979" s="169" t="s">
        <v>9900</v>
      </c>
      <c r="C6979" s="151" t="s">
        <v>9901</v>
      </c>
      <c r="D6979" s="155" t="s">
        <v>9516</v>
      </c>
      <c r="E6979" s="372" t="s">
        <v>239</v>
      </c>
      <c r="F6979" s="166" t="s">
        <v>240</v>
      </c>
      <c r="G6979" s="166">
        <v>31201600</v>
      </c>
      <c r="H6979" s="403" t="s">
        <v>9966</v>
      </c>
      <c r="I6979" s="331">
        <v>16</v>
      </c>
      <c r="J6979" s="160" t="s">
        <v>33</v>
      </c>
      <c r="K6979" s="148">
        <v>75000</v>
      </c>
      <c r="L6979" s="149">
        <v>25</v>
      </c>
      <c r="M6979" s="169" t="s">
        <v>805</v>
      </c>
      <c r="N6979" s="372"/>
      <c r="O6979" s="431" t="s">
        <v>79</v>
      </c>
      <c r="P6979" s="166" t="s">
        <v>2633</v>
      </c>
      <c r="Q6979" s="166" t="s">
        <v>429</v>
      </c>
    </row>
    <row r="6980" spans="1:17" ht="20.100000000000001" customHeight="1" x14ac:dyDescent="0.2">
      <c r="A6980" s="331" t="s">
        <v>9899</v>
      </c>
      <c r="B6980" s="169" t="s">
        <v>9900</v>
      </c>
      <c r="C6980" s="151" t="s">
        <v>9901</v>
      </c>
      <c r="D6980" s="155" t="s">
        <v>9516</v>
      </c>
      <c r="E6980" s="372" t="s">
        <v>311</v>
      </c>
      <c r="F6980" s="166" t="s">
        <v>312</v>
      </c>
      <c r="G6980" s="166">
        <v>49161604</v>
      </c>
      <c r="H6980" s="403" t="s">
        <v>9967</v>
      </c>
      <c r="I6980" s="331">
        <v>16</v>
      </c>
      <c r="J6980" s="160" t="s">
        <v>33</v>
      </c>
      <c r="K6980" s="148">
        <v>350000</v>
      </c>
      <c r="L6980" s="149">
        <v>30</v>
      </c>
      <c r="M6980" s="169" t="s">
        <v>805</v>
      </c>
      <c r="N6980" s="372"/>
      <c r="O6980" s="431" t="s">
        <v>901</v>
      </c>
      <c r="P6980" s="166" t="s">
        <v>2657</v>
      </c>
      <c r="Q6980" s="166" t="s">
        <v>464</v>
      </c>
    </row>
    <row r="6981" spans="1:17" ht="20.100000000000001" customHeight="1" x14ac:dyDescent="0.2">
      <c r="A6981" s="331" t="s">
        <v>9899</v>
      </c>
      <c r="B6981" s="169" t="s">
        <v>9900</v>
      </c>
      <c r="C6981" s="151" t="s">
        <v>9901</v>
      </c>
      <c r="D6981" s="155" t="s">
        <v>9516</v>
      </c>
      <c r="E6981" s="372" t="s">
        <v>311</v>
      </c>
      <c r="F6981" s="166" t="s">
        <v>312</v>
      </c>
      <c r="G6981" s="166">
        <v>49221500</v>
      </c>
      <c r="H6981" s="403" t="s">
        <v>9968</v>
      </c>
      <c r="I6981" s="331">
        <v>16</v>
      </c>
      <c r="J6981" s="160" t="s">
        <v>33</v>
      </c>
      <c r="K6981" s="148">
        <v>300000</v>
      </c>
      <c r="L6981" s="149">
        <v>20</v>
      </c>
      <c r="M6981" s="169" t="s">
        <v>805</v>
      </c>
      <c r="N6981" s="372"/>
      <c r="O6981" s="431" t="s">
        <v>901</v>
      </c>
      <c r="P6981" s="166" t="s">
        <v>2657</v>
      </c>
      <c r="Q6981" s="166" t="s">
        <v>464</v>
      </c>
    </row>
    <row r="6982" spans="1:17" ht="20.100000000000001" customHeight="1" x14ac:dyDescent="0.2">
      <c r="A6982" s="331" t="s">
        <v>9899</v>
      </c>
      <c r="B6982" s="169" t="s">
        <v>9900</v>
      </c>
      <c r="C6982" s="151" t="s">
        <v>9901</v>
      </c>
      <c r="D6982" s="155" t="s">
        <v>9516</v>
      </c>
      <c r="E6982" s="372" t="s">
        <v>239</v>
      </c>
      <c r="F6982" s="166" t="s">
        <v>240</v>
      </c>
      <c r="G6982" s="166">
        <v>47131811</v>
      </c>
      <c r="H6982" s="403" t="s">
        <v>9969</v>
      </c>
      <c r="I6982" s="331">
        <v>16</v>
      </c>
      <c r="J6982" s="160" t="s">
        <v>33</v>
      </c>
      <c r="K6982" s="148">
        <v>550000</v>
      </c>
      <c r="L6982" s="149">
        <v>110</v>
      </c>
      <c r="M6982" s="169" t="s">
        <v>805</v>
      </c>
      <c r="N6982" s="372"/>
      <c r="O6982" s="431" t="s">
        <v>36</v>
      </c>
      <c r="P6982" s="166" t="s">
        <v>2527</v>
      </c>
      <c r="Q6982" s="166" t="s">
        <v>464</v>
      </c>
    </row>
    <row r="6983" spans="1:17" ht="20.100000000000001" customHeight="1" x14ac:dyDescent="0.2">
      <c r="A6983" s="331" t="s">
        <v>9899</v>
      </c>
      <c r="B6983" s="169" t="s">
        <v>9900</v>
      </c>
      <c r="C6983" s="151" t="s">
        <v>9901</v>
      </c>
      <c r="D6983" s="155" t="s">
        <v>9516</v>
      </c>
      <c r="E6983" s="372" t="s">
        <v>311</v>
      </c>
      <c r="F6983" s="166" t="s">
        <v>312</v>
      </c>
      <c r="G6983" s="166" t="s">
        <v>9970</v>
      </c>
      <c r="H6983" s="403" t="s">
        <v>9971</v>
      </c>
      <c r="I6983" s="331">
        <v>16</v>
      </c>
      <c r="J6983" s="160" t="s">
        <v>33</v>
      </c>
      <c r="K6983" s="148">
        <v>290000</v>
      </c>
      <c r="L6983" s="149">
        <v>6</v>
      </c>
      <c r="M6983" s="169" t="s">
        <v>805</v>
      </c>
      <c r="N6983" s="372"/>
      <c r="O6983" s="431" t="s">
        <v>901</v>
      </c>
      <c r="P6983" s="166" t="s">
        <v>2657</v>
      </c>
      <c r="Q6983" s="166" t="s">
        <v>464</v>
      </c>
    </row>
    <row r="6984" spans="1:17" ht="20.100000000000001" customHeight="1" x14ac:dyDescent="0.2">
      <c r="A6984" s="331" t="s">
        <v>9899</v>
      </c>
      <c r="B6984" s="169" t="s">
        <v>9900</v>
      </c>
      <c r="C6984" s="151" t="s">
        <v>9901</v>
      </c>
      <c r="D6984" s="155" t="s">
        <v>9516</v>
      </c>
      <c r="E6984" s="372" t="s">
        <v>311</v>
      </c>
      <c r="F6984" s="166" t="s">
        <v>312</v>
      </c>
      <c r="G6984" s="166">
        <v>49161601</v>
      </c>
      <c r="H6984" s="403" t="s">
        <v>9972</v>
      </c>
      <c r="I6984" s="331">
        <v>16</v>
      </c>
      <c r="J6984" s="160" t="s">
        <v>33</v>
      </c>
      <c r="K6984" s="148">
        <v>2200000</v>
      </c>
      <c r="L6984" s="149">
        <v>30</v>
      </c>
      <c r="M6984" s="169" t="s">
        <v>805</v>
      </c>
      <c r="N6984" s="372"/>
      <c r="O6984" s="431" t="s">
        <v>901</v>
      </c>
      <c r="P6984" s="166" t="s">
        <v>2657</v>
      </c>
      <c r="Q6984" s="166" t="s">
        <v>464</v>
      </c>
    </row>
    <row r="6985" spans="1:17" ht="20.100000000000001" customHeight="1" x14ac:dyDescent="0.2">
      <c r="A6985" s="331" t="s">
        <v>9899</v>
      </c>
      <c r="B6985" s="169" t="s">
        <v>9900</v>
      </c>
      <c r="C6985" s="151" t="s">
        <v>9901</v>
      </c>
      <c r="D6985" s="155" t="s">
        <v>9516</v>
      </c>
      <c r="E6985" s="372" t="s">
        <v>311</v>
      </c>
      <c r="F6985" s="166" t="s">
        <v>312</v>
      </c>
      <c r="G6985" s="166">
        <v>44121716</v>
      </c>
      <c r="H6985" s="403" t="s">
        <v>9973</v>
      </c>
      <c r="I6985" s="331">
        <v>16</v>
      </c>
      <c r="J6985" s="160" t="s">
        <v>33</v>
      </c>
      <c r="K6985" s="148">
        <v>420000</v>
      </c>
      <c r="L6985" s="149">
        <v>168</v>
      </c>
      <c r="M6985" s="169" t="s">
        <v>805</v>
      </c>
      <c r="N6985" s="372"/>
      <c r="O6985" s="431" t="s">
        <v>79</v>
      </c>
      <c r="P6985" s="166" t="s">
        <v>2633</v>
      </c>
      <c r="Q6985" s="166" t="s">
        <v>429</v>
      </c>
    </row>
    <row r="6986" spans="1:17" ht="20.100000000000001" customHeight="1" x14ac:dyDescent="0.2">
      <c r="A6986" s="331" t="s">
        <v>9899</v>
      </c>
      <c r="B6986" s="169" t="s">
        <v>9900</v>
      </c>
      <c r="C6986" s="151" t="s">
        <v>9901</v>
      </c>
      <c r="D6986" s="155" t="s">
        <v>9516</v>
      </c>
      <c r="E6986" s="372" t="s">
        <v>228</v>
      </c>
      <c r="F6986" s="166" t="s">
        <v>229</v>
      </c>
      <c r="G6986" s="166">
        <v>14111500</v>
      </c>
      <c r="H6986" s="403" t="s">
        <v>9974</v>
      </c>
      <c r="I6986" s="331">
        <v>16</v>
      </c>
      <c r="J6986" s="160" t="s">
        <v>33</v>
      </c>
      <c r="K6986" s="148">
        <v>125000</v>
      </c>
      <c r="L6986" s="149">
        <v>7</v>
      </c>
      <c r="M6986" s="169" t="s">
        <v>805</v>
      </c>
      <c r="N6986" s="372"/>
      <c r="O6986" s="431" t="s">
        <v>79</v>
      </c>
      <c r="P6986" s="166" t="s">
        <v>2633</v>
      </c>
      <c r="Q6986" s="166" t="s">
        <v>429</v>
      </c>
    </row>
    <row r="6987" spans="1:17" ht="20.100000000000001" customHeight="1" x14ac:dyDescent="0.2">
      <c r="A6987" s="331" t="s">
        <v>9899</v>
      </c>
      <c r="B6987" s="169" t="s">
        <v>9900</v>
      </c>
      <c r="C6987" s="151" t="s">
        <v>9901</v>
      </c>
      <c r="D6987" s="155" t="s">
        <v>9516</v>
      </c>
      <c r="E6987" s="372" t="s">
        <v>396</v>
      </c>
      <c r="F6987" s="166" t="s">
        <v>397</v>
      </c>
      <c r="G6987" s="166">
        <v>83101500</v>
      </c>
      <c r="H6987" s="403" t="s">
        <v>9975</v>
      </c>
      <c r="I6987" s="331">
        <v>10</v>
      </c>
      <c r="J6987" s="160" t="s">
        <v>33</v>
      </c>
      <c r="K6987" s="148">
        <v>9000000</v>
      </c>
      <c r="L6987" s="149">
        <v>1</v>
      </c>
      <c r="M6987" s="169" t="s">
        <v>765</v>
      </c>
      <c r="N6987" s="372"/>
      <c r="O6987" s="431" t="s">
        <v>127</v>
      </c>
      <c r="P6987" s="166" t="s">
        <v>6649</v>
      </c>
      <c r="Q6987" s="166" t="s">
        <v>9605</v>
      </c>
    </row>
    <row r="6988" spans="1:17" ht="20.100000000000001" customHeight="1" x14ac:dyDescent="0.2">
      <c r="A6988" s="331" t="s">
        <v>9899</v>
      </c>
      <c r="B6988" s="169" t="s">
        <v>9900</v>
      </c>
      <c r="C6988" s="151" t="s">
        <v>9901</v>
      </c>
      <c r="D6988" s="155" t="s">
        <v>9516</v>
      </c>
      <c r="E6988" s="372" t="s">
        <v>370</v>
      </c>
      <c r="F6988" s="166" t="s">
        <v>371</v>
      </c>
      <c r="G6988" s="166">
        <v>76111500</v>
      </c>
      <c r="H6988" s="403" t="s">
        <v>9976</v>
      </c>
      <c r="I6988" s="331">
        <v>16</v>
      </c>
      <c r="J6988" s="160" t="s">
        <v>33</v>
      </c>
      <c r="K6988" s="148">
        <v>80434743.549999997</v>
      </c>
      <c r="L6988" s="149">
        <v>1</v>
      </c>
      <c r="M6988" s="169" t="s">
        <v>765</v>
      </c>
      <c r="N6988" s="372"/>
      <c r="O6988" s="431" t="s">
        <v>35</v>
      </c>
      <c r="P6988" s="166" t="s">
        <v>2527</v>
      </c>
      <c r="Q6988" s="166" t="s">
        <v>429</v>
      </c>
    </row>
    <row r="6989" spans="1:17" ht="20.100000000000001" customHeight="1" x14ac:dyDescent="0.2">
      <c r="A6989" s="331" t="s">
        <v>9899</v>
      </c>
      <c r="B6989" s="169" t="s">
        <v>9900</v>
      </c>
      <c r="C6989" s="151" t="s">
        <v>9901</v>
      </c>
      <c r="D6989" s="155" t="s">
        <v>9516</v>
      </c>
      <c r="E6989" s="372" t="s">
        <v>370</v>
      </c>
      <c r="F6989" s="166" t="s">
        <v>371</v>
      </c>
      <c r="G6989" s="166">
        <v>76111500</v>
      </c>
      <c r="H6989" s="403" t="s">
        <v>9977</v>
      </c>
      <c r="I6989" s="331">
        <v>16</v>
      </c>
      <c r="J6989" s="160" t="s">
        <v>230</v>
      </c>
      <c r="K6989" s="148">
        <v>59876946.530000001</v>
      </c>
      <c r="L6989" s="149">
        <v>1</v>
      </c>
      <c r="M6989" s="169" t="s">
        <v>765</v>
      </c>
      <c r="N6989" s="372"/>
      <c r="O6989" s="431" t="s">
        <v>68</v>
      </c>
      <c r="P6989" s="166" t="s">
        <v>2635</v>
      </c>
      <c r="Q6989" s="166" t="s">
        <v>429</v>
      </c>
    </row>
    <row r="6990" spans="1:17" ht="20.100000000000001" customHeight="1" x14ac:dyDescent="0.2">
      <c r="A6990" s="331" t="s">
        <v>9899</v>
      </c>
      <c r="B6990" s="169" t="s">
        <v>9900</v>
      </c>
      <c r="C6990" s="151" t="s">
        <v>9901</v>
      </c>
      <c r="D6990" s="155" t="s">
        <v>9516</v>
      </c>
      <c r="E6990" s="372" t="s">
        <v>370</v>
      </c>
      <c r="F6990" s="166" t="s">
        <v>371</v>
      </c>
      <c r="G6990" s="166">
        <v>76111500</v>
      </c>
      <c r="H6990" s="403" t="s">
        <v>9978</v>
      </c>
      <c r="I6990" s="331">
        <v>16</v>
      </c>
      <c r="J6990" s="160" t="s">
        <v>33</v>
      </c>
      <c r="K6990" s="148">
        <v>5688309.9199999999</v>
      </c>
      <c r="L6990" s="149">
        <v>1</v>
      </c>
      <c r="M6990" s="169" t="s">
        <v>765</v>
      </c>
      <c r="N6990" s="372"/>
      <c r="O6990" s="431" t="s">
        <v>68</v>
      </c>
      <c r="P6990" s="166" t="s">
        <v>2518</v>
      </c>
      <c r="Q6990" s="166" t="s">
        <v>9681</v>
      </c>
    </row>
    <row r="6991" spans="1:17" ht="20.100000000000001" customHeight="1" x14ac:dyDescent="0.2">
      <c r="A6991" s="331" t="s">
        <v>9899</v>
      </c>
      <c r="B6991" s="169" t="s">
        <v>9900</v>
      </c>
      <c r="C6991" s="151" t="s">
        <v>9901</v>
      </c>
      <c r="D6991" s="155" t="s">
        <v>9516</v>
      </c>
      <c r="E6991" s="372" t="s">
        <v>370</v>
      </c>
      <c r="F6991" s="166" t="s">
        <v>371</v>
      </c>
      <c r="G6991" s="166">
        <v>72102100</v>
      </c>
      <c r="H6991" s="403" t="s">
        <v>9979</v>
      </c>
      <c r="I6991" s="331">
        <v>16</v>
      </c>
      <c r="J6991" s="160" t="s">
        <v>33</v>
      </c>
      <c r="K6991" s="148">
        <v>2500000</v>
      </c>
      <c r="L6991" s="149">
        <v>1</v>
      </c>
      <c r="M6991" s="169" t="s">
        <v>765</v>
      </c>
      <c r="N6991" s="372"/>
      <c r="O6991" s="431" t="s">
        <v>35</v>
      </c>
      <c r="P6991" s="166" t="s">
        <v>2521</v>
      </c>
      <c r="Q6991" s="166" t="s">
        <v>464</v>
      </c>
    </row>
    <row r="6992" spans="1:17" ht="20.100000000000001" customHeight="1" x14ac:dyDescent="0.2">
      <c r="A6992" s="331" t="s">
        <v>9899</v>
      </c>
      <c r="B6992" s="169" t="s">
        <v>9900</v>
      </c>
      <c r="C6992" s="151" t="s">
        <v>9901</v>
      </c>
      <c r="D6992" s="155" t="s">
        <v>9516</v>
      </c>
      <c r="E6992" s="372" t="s">
        <v>362</v>
      </c>
      <c r="F6992" s="166" t="s">
        <v>363</v>
      </c>
      <c r="G6992" s="166">
        <v>83101500</v>
      </c>
      <c r="H6992" s="403" t="s">
        <v>9980</v>
      </c>
      <c r="I6992" s="331">
        <v>10</v>
      </c>
      <c r="J6992" s="160" t="s">
        <v>33</v>
      </c>
      <c r="K6992" s="148">
        <v>7300000</v>
      </c>
      <c r="L6992" s="149">
        <v>1</v>
      </c>
      <c r="M6992" s="169" t="s">
        <v>765</v>
      </c>
      <c r="N6992" s="372"/>
      <c r="O6992" s="431" t="s">
        <v>127</v>
      </c>
      <c r="P6992" s="166" t="s">
        <v>6649</v>
      </c>
      <c r="Q6992" s="166" t="s">
        <v>9605</v>
      </c>
    </row>
    <row r="6993" spans="1:17" ht="20.100000000000001" customHeight="1" x14ac:dyDescent="0.2">
      <c r="A6993" s="331" t="s">
        <v>9899</v>
      </c>
      <c r="B6993" s="169" t="s">
        <v>9900</v>
      </c>
      <c r="C6993" s="151" t="s">
        <v>9901</v>
      </c>
      <c r="D6993" s="155" t="s">
        <v>9516</v>
      </c>
      <c r="E6993" s="372" t="s">
        <v>362</v>
      </c>
      <c r="F6993" s="166" t="s">
        <v>363</v>
      </c>
      <c r="G6993" s="166">
        <v>83101800</v>
      </c>
      <c r="H6993" s="403" t="s">
        <v>9981</v>
      </c>
      <c r="I6993" s="331">
        <v>10</v>
      </c>
      <c r="J6993" s="160" t="s">
        <v>33</v>
      </c>
      <c r="K6993" s="148">
        <v>60520000</v>
      </c>
      <c r="L6993" s="149">
        <v>1</v>
      </c>
      <c r="M6993" s="169" t="s">
        <v>765</v>
      </c>
      <c r="N6993" s="372"/>
      <c r="O6993" s="431" t="s">
        <v>127</v>
      </c>
      <c r="P6993" s="166" t="s">
        <v>6649</v>
      </c>
      <c r="Q6993" s="166" t="s">
        <v>9605</v>
      </c>
    </row>
    <row r="6994" spans="1:17" ht="20.100000000000001" customHeight="1" x14ac:dyDescent="0.2">
      <c r="A6994" s="331" t="s">
        <v>9899</v>
      </c>
      <c r="B6994" s="169" t="s">
        <v>9900</v>
      </c>
      <c r="C6994" s="151" t="s">
        <v>9901</v>
      </c>
      <c r="D6994" s="155" t="s">
        <v>9516</v>
      </c>
      <c r="E6994" s="372" t="s">
        <v>362</v>
      </c>
      <c r="F6994" s="166" t="s">
        <v>363</v>
      </c>
      <c r="G6994" s="166">
        <v>83101601</v>
      </c>
      <c r="H6994" s="403" t="s">
        <v>9982</v>
      </c>
      <c r="I6994" s="331">
        <v>10</v>
      </c>
      <c r="J6994" s="160" t="s">
        <v>33</v>
      </c>
      <c r="K6994" s="148">
        <v>130000</v>
      </c>
      <c r="L6994" s="149">
        <v>1</v>
      </c>
      <c r="M6994" s="169" t="s">
        <v>765</v>
      </c>
      <c r="N6994" s="372"/>
      <c r="O6994" s="431" t="s">
        <v>127</v>
      </c>
      <c r="P6994" s="166" t="s">
        <v>6649</v>
      </c>
      <c r="Q6994" s="166" t="s">
        <v>9605</v>
      </c>
    </row>
    <row r="6995" spans="1:17" ht="20.100000000000001" customHeight="1" x14ac:dyDescent="0.2">
      <c r="A6995" s="331" t="s">
        <v>9899</v>
      </c>
      <c r="B6995" s="169" t="s">
        <v>9900</v>
      </c>
      <c r="C6995" s="151" t="s">
        <v>9901</v>
      </c>
      <c r="D6995" s="155" t="s">
        <v>9516</v>
      </c>
      <c r="E6995" s="372" t="s">
        <v>228</v>
      </c>
      <c r="F6995" s="166" t="s">
        <v>229</v>
      </c>
      <c r="G6995" s="166">
        <v>44121500</v>
      </c>
      <c r="H6995" s="403" t="s">
        <v>9983</v>
      </c>
      <c r="I6995" s="331">
        <v>16</v>
      </c>
      <c r="J6995" s="160" t="s">
        <v>33</v>
      </c>
      <c r="K6995" s="148">
        <v>38880</v>
      </c>
      <c r="L6995" s="149">
        <v>193</v>
      </c>
      <c r="M6995" s="169" t="s">
        <v>805</v>
      </c>
      <c r="N6995" s="372"/>
      <c r="O6995" s="431" t="s">
        <v>79</v>
      </c>
      <c r="P6995" s="166" t="s">
        <v>2633</v>
      </c>
      <c r="Q6995" s="166" t="s">
        <v>429</v>
      </c>
    </row>
    <row r="6996" spans="1:17" ht="20.100000000000001" customHeight="1" x14ac:dyDescent="0.2">
      <c r="A6996" s="331" t="s">
        <v>9899</v>
      </c>
      <c r="B6996" s="169" t="s">
        <v>9900</v>
      </c>
      <c r="C6996" s="151" t="s">
        <v>9901</v>
      </c>
      <c r="D6996" s="155" t="s">
        <v>9516</v>
      </c>
      <c r="E6996" s="372" t="s">
        <v>311</v>
      </c>
      <c r="F6996" s="166" t="s">
        <v>312</v>
      </c>
      <c r="G6996" s="166">
        <v>47131618</v>
      </c>
      <c r="H6996" s="403" t="s">
        <v>9984</v>
      </c>
      <c r="I6996" s="331">
        <v>16</v>
      </c>
      <c r="J6996" s="160" t="s">
        <v>33</v>
      </c>
      <c r="K6996" s="148">
        <v>220000</v>
      </c>
      <c r="L6996" s="149">
        <v>20</v>
      </c>
      <c r="M6996" s="169" t="s">
        <v>805</v>
      </c>
      <c r="N6996" s="372"/>
      <c r="O6996" s="431" t="s">
        <v>36</v>
      </c>
      <c r="P6996" s="166" t="s">
        <v>2527</v>
      </c>
      <c r="Q6996" s="166" t="s">
        <v>464</v>
      </c>
    </row>
    <row r="6997" spans="1:17" ht="20.100000000000001" customHeight="1" x14ac:dyDescent="0.2">
      <c r="A6997" s="331" t="s">
        <v>9899</v>
      </c>
      <c r="B6997" s="169" t="s">
        <v>9900</v>
      </c>
      <c r="C6997" s="151" t="s">
        <v>9901</v>
      </c>
      <c r="D6997" s="155" t="s">
        <v>9516</v>
      </c>
      <c r="E6997" s="372" t="s">
        <v>311</v>
      </c>
      <c r="F6997" s="166" t="s">
        <v>312</v>
      </c>
      <c r="G6997" s="166">
        <v>49161500</v>
      </c>
      <c r="H6997" s="403" t="s">
        <v>9985</v>
      </c>
      <c r="I6997" s="331">
        <v>16</v>
      </c>
      <c r="J6997" s="160" t="s">
        <v>33</v>
      </c>
      <c r="K6997" s="148">
        <v>1200000</v>
      </c>
      <c r="L6997" s="149">
        <v>20</v>
      </c>
      <c r="M6997" s="169" t="s">
        <v>805</v>
      </c>
      <c r="N6997" s="372"/>
      <c r="O6997" s="431" t="s">
        <v>901</v>
      </c>
      <c r="P6997" s="166" t="s">
        <v>2657</v>
      </c>
      <c r="Q6997" s="166" t="s">
        <v>464</v>
      </c>
    </row>
    <row r="6998" spans="1:17" ht="20.100000000000001" customHeight="1" x14ac:dyDescent="0.2">
      <c r="A6998" s="331" t="s">
        <v>9986</v>
      </c>
      <c r="B6998" s="169" t="s">
        <v>9987</v>
      </c>
      <c r="C6998" s="151" t="s">
        <v>9988</v>
      </c>
      <c r="D6998" s="155" t="s">
        <v>9516</v>
      </c>
      <c r="E6998" s="372" t="s">
        <v>9637</v>
      </c>
      <c r="F6998" s="166" t="s">
        <v>499</v>
      </c>
      <c r="G6998" s="166">
        <v>42181501</v>
      </c>
      <c r="H6998" s="403" t="s">
        <v>9989</v>
      </c>
      <c r="I6998" s="331">
        <v>16</v>
      </c>
      <c r="J6998" s="160" t="s">
        <v>33</v>
      </c>
      <c r="K6998" s="148">
        <v>70000</v>
      </c>
      <c r="L6998" s="149">
        <v>8</v>
      </c>
      <c r="M6998" s="169" t="s">
        <v>7501</v>
      </c>
      <c r="N6998" s="372"/>
      <c r="O6998" s="431" t="s">
        <v>35</v>
      </c>
      <c r="P6998" s="166" t="s">
        <v>2521</v>
      </c>
      <c r="Q6998" s="166" t="s">
        <v>464</v>
      </c>
    </row>
    <row r="6999" spans="1:17" ht="20.100000000000001" customHeight="1" x14ac:dyDescent="0.2">
      <c r="A6999" s="331" t="s">
        <v>9986</v>
      </c>
      <c r="B6999" s="169" t="s">
        <v>9987</v>
      </c>
      <c r="C6999" s="151" t="s">
        <v>9988</v>
      </c>
      <c r="D6999" s="155" t="s">
        <v>9516</v>
      </c>
      <c r="E6999" s="372" t="s">
        <v>228</v>
      </c>
      <c r="F6999" s="166" t="s">
        <v>229</v>
      </c>
      <c r="G6999" s="166">
        <v>44122003</v>
      </c>
      <c r="H6999" s="403" t="s">
        <v>9990</v>
      </c>
      <c r="I6999" s="331">
        <v>16</v>
      </c>
      <c r="J6999" s="160" t="s">
        <v>33</v>
      </c>
      <c r="K6999" s="148">
        <v>2220000</v>
      </c>
      <c r="L6999" s="149">
        <v>630</v>
      </c>
      <c r="M6999" s="169" t="s">
        <v>805</v>
      </c>
      <c r="N6999" s="372"/>
      <c r="O6999" s="431" t="s">
        <v>79</v>
      </c>
      <c r="P6999" s="166" t="s">
        <v>2633</v>
      </c>
      <c r="Q6999" s="166" t="s">
        <v>429</v>
      </c>
    </row>
    <row r="7000" spans="1:17" ht="20.100000000000001" customHeight="1" x14ac:dyDescent="0.2">
      <c r="A7000" s="331" t="s">
        <v>9986</v>
      </c>
      <c r="B7000" s="169" t="s">
        <v>9987</v>
      </c>
      <c r="C7000" s="151" t="s">
        <v>9988</v>
      </c>
      <c r="D7000" s="155" t="s">
        <v>9516</v>
      </c>
      <c r="E7000" s="372" t="s">
        <v>6442</v>
      </c>
      <c r="F7000" s="166" t="s">
        <v>870</v>
      </c>
      <c r="G7000" s="166">
        <v>80111700</v>
      </c>
      <c r="H7000" s="403" t="s">
        <v>9991</v>
      </c>
      <c r="I7000" s="331">
        <v>16</v>
      </c>
      <c r="J7000" s="160" t="s">
        <v>33</v>
      </c>
      <c r="K7000" s="148">
        <v>75100000</v>
      </c>
      <c r="L7000" s="149">
        <v>1</v>
      </c>
      <c r="M7000" s="169" t="s">
        <v>765</v>
      </c>
      <c r="N7000" s="372"/>
      <c r="O7000" s="431" t="s">
        <v>36</v>
      </c>
      <c r="P7000" s="166" t="s">
        <v>2527</v>
      </c>
      <c r="Q7000" s="166" t="s">
        <v>9605</v>
      </c>
    </row>
    <row r="7001" spans="1:17" ht="20.100000000000001" customHeight="1" x14ac:dyDescent="0.2">
      <c r="A7001" s="331" t="s">
        <v>9986</v>
      </c>
      <c r="B7001" s="169" t="s">
        <v>9987</v>
      </c>
      <c r="C7001" s="151" t="s">
        <v>9988</v>
      </c>
      <c r="D7001" s="155" t="s">
        <v>9516</v>
      </c>
      <c r="E7001" s="372" t="s">
        <v>6514</v>
      </c>
      <c r="F7001" s="166" t="s">
        <v>1618</v>
      </c>
      <c r="G7001" s="166">
        <v>44121615</v>
      </c>
      <c r="H7001" s="403" t="s">
        <v>9992</v>
      </c>
      <c r="I7001" s="331">
        <v>16</v>
      </c>
      <c r="J7001" s="160" t="s">
        <v>33</v>
      </c>
      <c r="K7001" s="148">
        <v>3000000</v>
      </c>
      <c r="L7001" s="149">
        <v>1</v>
      </c>
      <c r="M7001" s="169" t="s">
        <v>805</v>
      </c>
      <c r="N7001" s="372"/>
      <c r="O7001" s="431" t="s">
        <v>699</v>
      </c>
      <c r="P7001" s="166" t="s">
        <v>6649</v>
      </c>
      <c r="Q7001" s="166" t="s">
        <v>464</v>
      </c>
    </row>
    <row r="7002" spans="1:17" ht="20.100000000000001" customHeight="1" x14ac:dyDescent="0.2">
      <c r="A7002" s="331" t="s">
        <v>9986</v>
      </c>
      <c r="B7002" s="169" t="s">
        <v>9987</v>
      </c>
      <c r="C7002" s="151" t="s">
        <v>9988</v>
      </c>
      <c r="D7002" s="155" t="s">
        <v>9516</v>
      </c>
      <c r="E7002" s="372" t="s">
        <v>6691</v>
      </c>
      <c r="F7002" s="166" t="s">
        <v>487</v>
      </c>
      <c r="G7002" s="166">
        <v>56101700</v>
      </c>
      <c r="H7002" s="403" t="s">
        <v>9993</v>
      </c>
      <c r="I7002" s="331">
        <v>16</v>
      </c>
      <c r="J7002" s="160" t="s">
        <v>33</v>
      </c>
      <c r="K7002" s="148">
        <v>3596000</v>
      </c>
      <c r="L7002" s="149">
        <v>5</v>
      </c>
      <c r="M7002" s="169" t="s">
        <v>805</v>
      </c>
      <c r="N7002" s="372"/>
      <c r="O7002" s="431" t="s">
        <v>901</v>
      </c>
      <c r="P7002" s="166" t="s">
        <v>2657</v>
      </c>
      <c r="Q7002" s="166" t="s">
        <v>464</v>
      </c>
    </row>
    <row r="7003" spans="1:17" ht="20.100000000000001" customHeight="1" x14ac:dyDescent="0.2">
      <c r="A7003" s="331" t="s">
        <v>9986</v>
      </c>
      <c r="B7003" s="169" t="s">
        <v>9987</v>
      </c>
      <c r="C7003" s="151" t="s">
        <v>9988</v>
      </c>
      <c r="D7003" s="155" t="s">
        <v>9516</v>
      </c>
      <c r="E7003" s="372" t="s">
        <v>261</v>
      </c>
      <c r="F7003" s="166" t="s">
        <v>262</v>
      </c>
      <c r="G7003" s="166">
        <v>42132200</v>
      </c>
      <c r="H7003" s="403" t="s">
        <v>9994</v>
      </c>
      <c r="I7003" s="331">
        <v>16</v>
      </c>
      <c r="J7003" s="160" t="s">
        <v>33</v>
      </c>
      <c r="K7003" s="148">
        <v>1000000</v>
      </c>
      <c r="L7003" s="149">
        <v>58</v>
      </c>
      <c r="M7003" s="169" t="s">
        <v>7501</v>
      </c>
      <c r="N7003" s="372"/>
      <c r="O7003" s="431" t="s">
        <v>35</v>
      </c>
      <c r="P7003" s="166" t="s">
        <v>2521</v>
      </c>
      <c r="Q7003" s="166" t="s">
        <v>464</v>
      </c>
    </row>
    <row r="7004" spans="1:17" ht="20.100000000000001" customHeight="1" x14ac:dyDescent="0.2">
      <c r="A7004" s="331" t="s">
        <v>9986</v>
      </c>
      <c r="B7004" s="169" t="s">
        <v>9987</v>
      </c>
      <c r="C7004" s="151" t="s">
        <v>9988</v>
      </c>
      <c r="D7004" s="155" t="s">
        <v>9516</v>
      </c>
      <c r="E7004" s="372" t="s">
        <v>228</v>
      </c>
      <c r="F7004" s="166" t="s">
        <v>229</v>
      </c>
      <c r="G7004" s="166">
        <v>14111500</v>
      </c>
      <c r="H7004" s="403" t="s">
        <v>9995</v>
      </c>
      <c r="I7004" s="331">
        <v>16</v>
      </c>
      <c r="J7004" s="160" t="s">
        <v>33</v>
      </c>
      <c r="K7004" s="148">
        <v>340000</v>
      </c>
      <c r="L7004" s="149">
        <v>20</v>
      </c>
      <c r="M7004" s="169" t="s">
        <v>805</v>
      </c>
      <c r="N7004" s="372"/>
      <c r="O7004" s="431" t="s">
        <v>79</v>
      </c>
      <c r="P7004" s="166" t="s">
        <v>2633</v>
      </c>
      <c r="Q7004" s="166" t="s">
        <v>429</v>
      </c>
    </row>
    <row r="7005" spans="1:17" ht="20.100000000000001" customHeight="1" x14ac:dyDescent="0.2">
      <c r="A7005" s="331" t="s">
        <v>9986</v>
      </c>
      <c r="B7005" s="169" t="s">
        <v>9987</v>
      </c>
      <c r="C7005" s="151" t="s">
        <v>9988</v>
      </c>
      <c r="D7005" s="155" t="s">
        <v>9516</v>
      </c>
      <c r="E7005" s="372" t="s">
        <v>228</v>
      </c>
      <c r="F7005" s="166" t="s">
        <v>229</v>
      </c>
      <c r="G7005" s="166">
        <v>14111500</v>
      </c>
      <c r="H7005" s="403" t="s">
        <v>9996</v>
      </c>
      <c r="I7005" s="331">
        <v>16</v>
      </c>
      <c r="J7005" s="160" t="s">
        <v>33</v>
      </c>
      <c r="K7005" s="148">
        <v>440000</v>
      </c>
      <c r="L7005" s="149">
        <v>20</v>
      </c>
      <c r="M7005" s="169" t="s">
        <v>805</v>
      </c>
      <c r="N7005" s="372"/>
      <c r="O7005" s="431" t="s">
        <v>79</v>
      </c>
      <c r="P7005" s="166" t="s">
        <v>2633</v>
      </c>
      <c r="Q7005" s="166" t="s">
        <v>429</v>
      </c>
    </row>
    <row r="7006" spans="1:17" ht="20.100000000000001" customHeight="1" x14ac:dyDescent="0.2">
      <c r="A7006" s="331" t="s">
        <v>9986</v>
      </c>
      <c r="B7006" s="169" t="s">
        <v>9987</v>
      </c>
      <c r="C7006" s="151" t="s">
        <v>9988</v>
      </c>
      <c r="D7006" s="155" t="s">
        <v>9516</v>
      </c>
      <c r="E7006" s="372" t="s">
        <v>399</v>
      </c>
      <c r="F7006" s="166" t="s">
        <v>400</v>
      </c>
      <c r="G7006" s="166">
        <v>90101600</v>
      </c>
      <c r="H7006" s="403" t="s">
        <v>9997</v>
      </c>
      <c r="I7006" s="331">
        <v>16</v>
      </c>
      <c r="J7006" s="160" t="s">
        <v>33</v>
      </c>
      <c r="K7006" s="148">
        <v>6000000</v>
      </c>
      <c r="L7006" s="149">
        <v>1</v>
      </c>
      <c r="M7006" s="169" t="s">
        <v>765</v>
      </c>
      <c r="N7006" s="372"/>
      <c r="O7006" s="431" t="s">
        <v>68</v>
      </c>
      <c r="P7006" s="166" t="s">
        <v>2529</v>
      </c>
      <c r="Q7006" s="166" t="s">
        <v>429</v>
      </c>
    </row>
    <row r="7007" spans="1:17" ht="20.100000000000001" customHeight="1" x14ac:dyDescent="0.2">
      <c r="A7007" s="331" t="s">
        <v>9986</v>
      </c>
      <c r="B7007" s="169" t="s">
        <v>9987</v>
      </c>
      <c r="C7007" s="151" t="s">
        <v>9988</v>
      </c>
      <c r="D7007" s="155" t="s">
        <v>9516</v>
      </c>
      <c r="E7007" s="372" t="s">
        <v>6691</v>
      </c>
      <c r="F7007" s="166" t="s">
        <v>487</v>
      </c>
      <c r="G7007" s="166">
        <v>56101700</v>
      </c>
      <c r="H7007" s="403" t="s">
        <v>9998</v>
      </c>
      <c r="I7007" s="331">
        <v>16</v>
      </c>
      <c r="J7007" s="160" t="s">
        <v>33</v>
      </c>
      <c r="K7007" s="148">
        <v>1584000</v>
      </c>
      <c r="L7007" s="149">
        <v>8</v>
      </c>
      <c r="M7007" s="169" t="s">
        <v>805</v>
      </c>
      <c r="N7007" s="372"/>
      <c r="O7007" s="431" t="s">
        <v>901</v>
      </c>
      <c r="P7007" s="166" t="s">
        <v>2657</v>
      </c>
      <c r="Q7007" s="166" t="s">
        <v>464</v>
      </c>
    </row>
    <row r="7008" spans="1:17" ht="20.100000000000001" customHeight="1" x14ac:dyDescent="0.2">
      <c r="A7008" s="331" t="s">
        <v>9986</v>
      </c>
      <c r="B7008" s="169" t="s">
        <v>9987</v>
      </c>
      <c r="C7008" s="151" t="s">
        <v>9988</v>
      </c>
      <c r="D7008" s="155" t="s">
        <v>9516</v>
      </c>
      <c r="E7008" s="372" t="s">
        <v>188</v>
      </c>
      <c r="F7008" s="166" t="s">
        <v>189</v>
      </c>
      <c r="G7008" s="166">
        <v>42131606</v>
      </c>
      <c r="H7008" s="403" t="s">
        <v>9999</v>
      </c>
      <c r="I7008" s="331">
        <v>16</v>
      </c>
      <c r="J7008" s="160" t="s">
        <v>33</v>
      </c>
      <c r="K7008" s="148">
        <v>480000</v>
      </c>
      <c r="L7008" s="149">
        <v>40</v>
      </c>
      <c r="M7008" s="169" t="s">
        <v>7501</v>
      </c>
      <c r="N7008" s="372"/>
      <c r="O7008" s="431" t="s">
        <v>35</v>
      </c>
      <c r="P7008" s="166" t="s">
        <v>2521</v>
      </c>
      <c r="Q7008" s="166" t="s">
        <v>464</v>
      </c>
    </row>
    <row r="7009" spans="1:21" ht="20.100000000000001" customHeight="1" x14ac:dyDescent="0.2">
      <c r="A7009" s="331" t="s">
        <v>10000</v>
      </c>
      <c r="B7009" s="169" t="s">
        <v>10001</v>
      </c>
      <c r="C7009" s="151" t="s">
        <v>10002</v>
      </c>
      <c r="D7009" s="155" t="s">
        <v>9516</v>
      </c>
      <c r="E7009" s="372" t="s">
        <v>261</v>
      </c>
      <c r="F7009" s="166" t="s">
        <v>262</v>
      </c>
      <c r="G7009" s="166">
        <v>25172500</v>
      </c>
      <c r="H7009" s="403" t="s">
        <v>10003</v>
      </c>
      <c r="I7009" s="331">
        <v>10</v>
      </c>
      <c r="J7009" s="160" t="s">
        <v>33</v>
      </c>
      <c r="K7009" s="148">
        <v>15000000</v>
      </c>
      <c r="L7009" s="149">
        <v>1</v>
      </c>
      <c r="M7009" s="169" t="s">
        <v>765</v>
      </c>
      <c r="N7009" s="372"/>
      <c r="O7009" s="431" t="s">
        <v>68</v>
      </c>
      <c r="P7009" s="166" t="s">
        <v>2529</v>
      </c>
      <c r="Q7009" s="166" t="s">
        <v>429</v>
      </c>
    </row>
    <row r="7010" spans="1:21" ht="20.100000000000001" customHeight="1" x14ac:dyDescent="0.2">
      <c r="A7010" s="331" t="s">
        <v>10000</v>
      </c>
      <c r="B7010" s="169" t="s">
        <v>10001</v>
      </c>
      <c r="C7010" s="151" t="s">
        <v>10002</v>
      </c>
      <c r="D7010" s="155" t="s">
        <v>9516</v>
      </c>
      <c r="E7010" s="372" t="s">
        <v>373</v>
      </c>
      <c r="F7010" s="166" t="s">
        <v>374</v>
      </c>
      <c r="G7010" s="166">
        <v>78181500</v>
      </c>
      <c r="H7010" s="403" t="s">
        <v>10004</v>
      </c>
      <c r="I7010" s="331">
        <v>10</v>
      </c>
      <c r="J7010" s="160" t="s">
        <v>33</v>
      </c>
      <c r="K7010" s="148">
        <v>75650000</v>
      </c>
      <c r="L7010" s="149">
        <v>1</v>
      </c>
      <c r="M7010" s="169" t="s">
        <v>765</v>
      </c>
      <c r="N7010" s="372"/>
      <c r="O7010" s="431" t="s">
        <v>68</v>
      </c>
      <c r="P7010" s="166" t="s">
        <v>2529</v>
      </c>
      <c r="Q7010" s="166" t="s">
        <v>429</v>
      </c>
    </row>
    <row r="7011" spans="1:21" ht="20.100000000000001" customHeight="1" x14ac:dyDescent="0.2">
      <c r="A7011" s="331" t="s">
        <v>10000</v>
      </c>
      <c r="B7011" s="169" t="s">
        <v>10001</v>
      </c>
      <c r="C7011" s="151" t="s">
        <v>10002</v>
      </c>
      <c r="D7011" s="155" t="s">
        <v>9516</v>
      </c>
      <c r="E7011" s="372" t="s">
        <v>399</v>
      </c>
      <c r="F7011" s="166" t="s">
        <v>400</v>
      </c>
      <c r="G7011" s="166">
        <v>90101600</v>
      </c>
      <c r="H7011" s="403" t="s">
        <v>10005</v>
      </c>
      <c r="I7011" s="331">
        <v>16</v>
      </c>
      <c r="J7011" s="160" t="s">
        <v>33</v>
      </c>
      <c r="K7011" s="148">
        <v>8820000</v>
      </c>
      <c r="L7011" s="149">
        <v>1</v>
      </c>
      <c r="M7011" s="169" t="s">
        <v>765</v>
      </c>
      <c r="N7011" s="372"/>
      <c r="O7011" s="431" t="s">
        <v>68</v>
      </c>
      <c r="P7011" s="166" t="s">
        <v>2529</v>
      </c>
      <c r="Q7011" s="166" t="s">
        <v>429</v>
      </c>
    </row>
    <row r="7012" spans="1:21" ht="20.100000000000001" customHeight="1" x14ac:dyDescent="0.2">
      <c r="A7012" s="331" t="s">
        <v>10000</v>
      </c>
      <c r="B7012" s="169" t="s">
        <v>10001</v>
      </c>
      <c r="C7012" s="151" t="s">
        <v>10002</v>
      </c>
      <c r="D7012" s="155" t="s">
        <v>9516</v>
      </c>
      <c r="E7012" s="372" t="s">
        <v>6453</v>
      </c>
      <c r="F7012" s="166" t="s">
        <v>406</v>
      </c>
      <c r="G7012" s="166">
        <v>90111503</v>
      </c>
      <c r="H7012" s="403" t="s">
        <v>10006</v>
      </c>
      <c r="I7012" s="331">
        <v>10</v>
      </c>
      <c r="J7012" s="160" t="s">
        <v>33</v>
      </c>
      <c r="K7012" s="148">
        <v>10000000</v>
      </c>
      <c r="L7012" s="149">
        <v>1</v>
      </c>
      <c r="M7012" s="169" t="s">
        <v>436</v>
      </c>
      <c r="N7012" s="372"/>
      <c r="O7012" s="431" t="s">
        <v>127</v>
      </c>
      <c r="P7012" s="166" t="s">
        <v>6649</v>
      </c>
      <c r="Q7012" s="166" t="s">
        <v>9605</v>
      </c>
    </row>
    <row r="7013" spans="1:21" ht="20.100000000000001" customHeight="1" x14ac:dyDescent="0.2">
      <c r="A7013" s="331" t="s">
        <v>10007</v>
      </c>
      <c r="B7013" s="169" t="s">
        <v>10008</v>
      </c>
      <c r="C7013" s="151" t="s">
        <v>10009</v>
      </c>
      <c r="D7013" s="155" t="s">
        <v>9516</v>
      </c>
      <c r="E7013" s="372" t="s">
        <v>373</v>
      </c>
      <c r="F7013" s="166" t="s">
        <v>374</v>
      </c>
      <c r="G7013" s="166">
        <v>78181500</v>
      </c>
      <c r="H7013" s="403" t="s">
        <v>10010</v>
      </c>
      <c r="I7013" s="331">
        <v>16</v>
      </c>
      <c r="J7013" s="160" t="s">
        <v>33</v>
      </c>
      <c r="K7013" s="148">
        <v>18230000</v>
      </c>
      <c r="L7013" s="149">
        <v>1</v>
      </c>
      <c r="M7013" s="169" t="s">
        <v>765</v>
      </c>
      <c r="N7013" s="372"/>
      <c r="O7013" s="431" t="s">
        <v>68</v>
      </c>
      <c r="P7013" s="166" t="s">
        <v>2529</v>
      </c>
      <c r="Q7013" s="166" t="s">
        <v>429</v>
      </c>
    </row>
    <row r="7014" spans="1:21" ht="20.100000000000001" customHeight="1" x14ac:dyDescent="0.2">
      <c r="A7014" s="331" t="s">
        <v>10007</v>
      </c>
      <c r="B7014" s="169" t="s">
        <v>10008</v>
      </c>
      <c r="C7014" s="151" t="s">
        <v>10009</v>
      </c>
      <c r="D7014" s="155" t="s">
        <v>9516</v>
      </c>
      <c r="E7014" s="372" t="s">
        <v>362</v>
      </c>
      <c r="F7014" s="166" t="s">
        <v>363</v>
      </c>
      <c r="G7014" s="166">
        <v>83101500</v>
      </c>
      <c r="H7014" s="403" t="s">
        <v>10011</v>
      </c>
      <c r="I7014" s="331">
        <v>10</v>
      </c>
      <c r="J7014" s="160" t="s">
        <v>33</v>
      </c>
      <c r="K7014" s="148">
        <v>7000000</v>
      </c>
      <c r="L7014" s="149">
        <v>1</v>
      </c>
      <c r="M7014" s="169" t="s">
        <v>765</v>
      </c>
      <c r="N7014" s="372"/>
      <c r="O7014" s="431" t="s">
        <v>127</v>
      </c>
      <c r="P7014" s="166" t="s">
        <v>6649</v>
      </c>
      <c r="Q7014" s="166" t="s">
        <v>9605</v>
      </c>
    </row>
    <row r="7015" spans="1:21" ht="20.100000000000001" customHeight="1" x14ac:dyDescent="0.2">
      <c r="A7015" s="331" t="s">
        <v>10007</v>
      </c>
      <c r="B7015" s="169" t="s">
        <v>10008</v>
      </c>
      <c r="C7015" s="151" t="s">
        <v>10009</v>
      </c>
      <c r="D7015" s="155" t="s">
        <v>9516</v>
      </c>
      <c r="E7015" s="372" t="s">
        <v>396</v>
      </c>
      <c r="F7015" s="166" t="s">
        <v>397</v>
      </c>
      <c r="G7015" s="166">
        <v>83101500</v>
      </c>
      <c r="H7015" s="403" t="s">
        <v>10012</v>
      </c>
      <c r="I7015" s="331">
        <v>10</v>
      </c>
      <c r="J7015" s="160" t="s">
        <v>33</v>
      </c>
      <c r="K7015" s="148">
        <v>1050000</v>
      </c>
      <c r="L7015" s="149">
        <v>1</v>
      </c>
      <c r="M7015" s="169" t="s">
        <v>765</v>
      </c>
      <c r="N7015" s="372"/>
      <c r="O7015" s="431" t="s">
        <v>127</v>
      </c>
      <c r="P7015" s="166" t="s">
        <v>6649</v>
      </c>
      <c r="Q7015" s="166" t="s">
        <v>9605</v>
      </c>
    </row>
    <row r="7016" spans="1:21" ht="20.100000000000001" customHeight="1" x14ac:dyDescent="0.2">
      <c r="A7016" s="331" t="s">
        <v>10007</v>
      </c>
      <c r="B7016" s="169" t="s">
        <v>10008</v>
      </c>
      <c r="C7016" s="151" t="s">
        <v>10009</v>
      </c>
      <c r="D7016" s="155" t="s">
        <v>9516</v>
      </c>
      <c r="E7016" s="372" t="s">
        <v>6730</v>
      </c>
      <c r="F7016" s="166" t="s">
        <v>1310</v>
      </c>
      <c r="G7016" s="166">
        <v>81161700</v>
      </c>
      <c r="H7016" s="403" t="s">
        <v>10013</v>
      </c>
      <c r="I7016" s="331">
        <v>16</v>
      </c>
      <c r="J7016" s="160" t="s">
        <v>33</v>
      </c>
      <c r="K7016" s="148">
        <v>2000000</v>
      </c>
      <c r="L7016" s="149" t="s">
        <v>9894</v>
      </c>
      <c r="M7016" s="169" t="s">
        <v>765</v>
      </c>
      <c r="N7016" s="372"/>
      <c r="O7016" s="431" t="s">
        <v>127</v>
      </c>
      <c r="P7016" s="166" t="s">
        <v>6649</v>
      </c>
      <c r="Q7016" s="166" t="s">
        <v>9605</v>
      </c>
    </row>
    <row r="7017" spans="1:21" ht="20.100000000000001" customHeight="1" x14ac:dyDescent="0.2">
      <c r="A7017" s="331" t="s">
        <v>10007</v>
      </c>
      <c r="B7017" s="169" t="s">
        <v>10008</v>
      </c>
      <c r="C7017" s="151" t="s">
        <v>10009</v>
      </c>
      <c r="D7017" s="155" t="s">
        <v>9516</v>
      </c>
      <c r="E7017" s="372" t="s">
        <v>6453</v>
      </c>
      <c r="F7017" s="166" t="s">
        <v>406</v>
      </c>
      <c r="G7017" s="166">
        <v>90111503</v>
      </c>
      <c r="H7017" s="403" t="s">
        <v>10014</v>
      </c>
      <c r="I7017" s="331">
        <v>16</v>
      </c>
      <c r="J7017" s="160" t="s">
        <v>33</v>
      </c>
      <c r="K7017" s="148">
        <v>10000000</v>
      </c>
      <c r="L7017" s="149">
        <v>1</v>
      </c>
      <c r="M7017" s="169" t="s">
        <v>436</v>
      </c>
      <c r="N7017" s="372"/>
      <c r="O7017" s="431" t="s">
        <v>127</v>
      </c>
      <c r="P7017" s="166" t="s">
        <v>6649</v>
      </c>
      <c r="Q7017" s="166" t="s">
        <v>9605</v>
      </c>
    </row>
    <row r="7018" spans="1:21" ht="50.25" customHeight="1" x14ac:dyDescent="0.2">
      <c r="A7018" s="136" t="s">
        <v>10015</v>
      </c>
      <c r="B7018" s="137" t="s">
        <v>10016</v>
      </c>
      <c r="C7018" s="138" t="s">
        <v>1007</v>
      </c>
      <c r="D7018" s="155" t="s">
        <v>10017</v>
      </c>
      <c r="E7018" s="139" t="s">
        <v>760</v>
      </c>
      <c r="F7018" s="179" t="s">
        <v>89</v>
      </c>
      <c r="G7018" s="138">
        <v>45111704</v>
      </c>
      <c r="H7018" s="150" t="s">
        <v>10018</v>
      </c>
      <c r="I7018" s="136">
        <v>10</v>
      </c>
      <c r="J7018" s="141" t="s">
        <v>33</v>
      </c>
      <c r="K7018" s="675">
        <v>20000000</v>
      </c>
      <c r="L7018" s="172">
        <v>1</v>
      </c>
      <c r="M7018" s="137" t="s">
        <v>4571</v>
      </c>
      <c r="N7018" s="180" t="s">
        <v>10019</v>
      </c>
      <c r="O7018" s="138" t="s">
        <v>68</v>
      </c>
      <c r="P7018" s="138" t="s">
        <v>67</v>
      </c>
      <c r="Q7018" s="138" t="s">
        <v>497</v>
      </c>
      <c r="U7018" s="58"/>
    </row>
    <row r="7019" spans="1:21" ht="72.75" customHeight="1" x14ac:dyDescent="0.2">
      <c r="A7019" s="174" t="s">
        <v>10015</v>
      </c>
      <c r="B7019" s="144" t="s">
        <v>10016</v>
      </c>
      <c r="C7019" s="146" t="s">
        <v>50</v>
      </c>
      <c r="D7019" s="164" t="s">
        <v>9015</v>
      </c>
      <c r="E7019" s="139" t="s">
        <v>760</v>
      </c>
      <c r="F7019" s="179" t="s">
        <v>89</v>
      </c>
      <c r="G7019" s="146">
        <v>46171622</v>
      </c>
      <c r="H7019" s="455" t="s">
        <v>10020</v>
      </c>
      <c r="I7019" s="174">
        <v>10</v>
      </c>
      <c r="J7019" s="147" t="s">
        <v>33</v>
      </c>
      <c r="K7019" s="676">
        <v>36500000</v>
      </c>
      <c r="L7019" s="176">
        <v>1</v>
      </c>
      <c r="M7019" s="144" t="s">
        <v>4571</v>
      </c>
      <c r="N7019" s="677" t="s">
        <v>10021</v>
      </c>
      <c r="O7019" s="146" t="s">
        <v>68</v>
      </c>
      <c r="P7019" s="146" t="s">
        <v>67</v>
      </c>
      <c r="Q7019" s="146" t="s">
        <v>497</v>
      </c>
    </row>
    <row r="7020" spans="1:21" ht="45.75" customHeight="1" x14ac:dyDescent="0.2">
      <c r="A7020" s="174" t="s">
        <v>10015</v>
      </c>
      <c r="B7020" s="144" t="s">
        <v>10016</v>
      </c>
      <c r="C7020" s="146" t="s">
        <v>1007</v>
      </c>
      <c r="D7020" s="164" t="s">
        <v>10017</v>
      </c>
      <c r="E7020" s="139" t="s">
        <v>760</v>
      </c>
      <c r="F7020" s="179" t="s">
        <v>89</v>
      </c>
      <c r="G7020" s="146">
        <v>45121500</v>
      </c>
      <c r="H7020" s="455" t="s">
        <v>10022</v>
      </c>
      <c r="I7020" s="174">
        <v>10</v>
      </c>
      <c r="J7020" s="147" t="s">
        <v>33</v>
      </c>
      <c r="K7020" s="676">
        <v>8000000</v>
      </c>
      <c r="L7020" s="176">
        <v>1</v>
      </c>
      <c r="M7020" s="144" t="s">
        <v>4571</v>
      </c>
      <c r="N7020" s="677" t="s">
        <v>10023</v>
      </c>
      <c r="O7020" s="146" t="s">
        <v>68</v>
      </c>
      <c r="P7020" s="146" t="s">
        <v>67</v>
      </c>
      <c r="Q7020" s="146" t="s">
        <v>497</v>
      </c>
    </row>
    <row r="7021" spans="1:21" ht="59.25" customHeight="1" x14ac:dyDescent="0.2">
      <c r="A7021" s="174" t="s">
        <v>10015</v>
      </c>
      <c r="B7021" s="144" t="s">
        <v>10016</v>
      </c>
      <c r="C7021" s="146" t="s">
        <v>190</v>
      </c>
      <c r="D7021" s="164" t="s">
        <v>9211</v>
      </c>
      <c r="E7021" s="145" t="s">
        <v>1072</v>
      </c>
      <c r="F7021" s="181" t="s">
        <v>91</v>
      </c>
      <c r="G7021" s="146">
        <v>40101902</v>
      </c>
      <c r="H7021" s="455" t="s">
        <v>10024</v>
      </c>
      <c r="I7021" s="174">
        <v>10</v>
      </c>
      <c r="J7021" s="147" t="s">
        <v>33</v>
      </c>
      <c r="K7021" s="676">
        <v>4750000</v>
      </c>
      <c r="L7021" s="176">
        <v>1</v>
      </c>
      <c r="M7021" s="144" t="s">
        <v>4571</v>
      </c>
      <c r="N7021" s="677" t="s">
        <v>10025</v>
      </c>
      <c r="O7021" s="146" t="s">
        <v>68</v>
      </c>
      <c r="P7021" s="146" t="s">
        <v>67</v>
      </c>
      <c r="Q7021" s="146" t="s">
        <v>497</v>
      </c>
    </row>
    <row r="7022" spans="1:21" ht="42.75" customHeight="1" x14ac:dyDescent="0.2">
      <c r="A7022" s="174" t="s">
        <v>10015</v>
      </c>
      <c r="B7022" s="144" t="s">
        <v>10016</v>
      </c>
      <c r="C7022" s="146" t="s">
        <v>50</v>
      </c>
      <c r="D7022" s="164" t="s">
        <v>9015</v>
      </c>
      <c r="E7022" s="145" t="s">
        <v>763</v>
      </c>
      <c r="F7022" s="677" t="s">
        <v>107</v>
      </c>
      <c r="G7022" s="146">
        <v>43231512</v>
      </c>
      <c r="H7022" s="455" t="s">
        <v>10026</v>
      </c>
      <c r="I7022" s="174">
        <v>10</v>
      </c>
      <c r="J7022" s="147" t="s">
        <v>33</v>
      </c>
      <c r="K7022" s="676">
        <v>27200000</v>
      </c>
      <c r="L7022" s="176">
        <v>17</v>
      </c>
      <c r="M7022" s="146" t="s">
        <v>4571</v>
      </c>
      <c r="N7022" s="677" t="s">
        <v>10027</v>
      </c>
      <c r="O7022" s="146" t="s">
        <v>79</v>
      </c>
      <c r="P7022" s="146" t="s">
        <v>80</v>
      </c>
      <c r="Q7022" s="146" t="s">
        <v>497</v>
      </c>
    </row>
    <row r="7023" spans="1:21" ht="60.75" customHeight="1" x14ac:dyDescent="0.2">
      <c r="A7023" s="174" t="s">
        <v>10015</v>
      </c>
      <c r="B7023" s="144" t="s">
        <v>10016</v>
      </c>
      <c r="C7023" s="146" t="s">
        <v>1007</v>
      </c>
      <c r="D7023" s="164" t="s">
        <v>10017</v>
      </c>
      <c r="E7023" s="145" t="s">
        <v>763</v>
      </c>
      <c r="F7023" s="677" t="s">
        <v>107</v>
      </c>
      <c r="G7023" s="146">
        <v>43230000</v>
      </c>
      <c r="H7023" s="455" t="s">
        <v>10028</v>
      </c>
      <c r="I7023" s="174">
        <v>10</v>
      </c>
      <c r="J7023" s="147" t="s">
        <v>33</v>
      </c>
      <c r="K7023" s="676">
        <v>3800000</v>
      </c>
      <c r="L7023" s="176">
        <v>2</v>
      </c>
      <c r="M7023" s="146" t="s">
        <v>4571</v>
      </c>
      <c r="N7023" s="677" t="s">
        <v>10029</v>
      </c>
      <c r="O7023" s="146" t="s">
        <v>80</v>
      </c>
      <c r="P7023" s="146" t="s">
        <v>80</v>
      </c>
      <c r="Q7023" s="146" t="s">
        <v>497</v>
      </c>
    </row>
    <row r="7024" spans="1:21" ht="70.5" customHeight="1" x14ac:dyDescent="0.2">
      <c r="A7024" s="174" t="s">
        <v>10015</v>
      </c>
      <c r="B7024" s="144" t="s">
        <v>10016</v>
      </c>
      <c r="C7024" s="146" t="s">
        <v>787</v>
      </c>
      <c r="D7024" s="164" t="s">
        <v>8849</v>
      </c>
      <c r="E7024" s="145" t="s">
        <v>769</v>
      </c>
      <c r="F7024" s="677" t="s">
        <v>10030</v>
      </c>
      <c r="G7024" s="146">
        <v>50201700</v>
      </c>
      <c r="H7024" s="455" t="s">
        <v>10031</v>
      </c>
      <c r="I7024" s="174">
        <v>10</v>
      </c>
      <c r="J7024" s="147" t="s">
        <v>33</v>
      </c>
      <c r="K7024" s="676">
        <v>23352200</v>
      </c>
      <c r="L7024" s="176">
        <v>1</v>
      </c>
      <c r="M7024" s="146" t="s">
        <v>6831</v>
      </c>
      <c r="N7024" s="677" t="s">
        <v>10032</v>
      </c>
      <c r="O7024" s="146" t="s">
        <v>127</v>
      </c>
      <c r="P7024" s="146" t="s">
        <v>68</v>
      </c>
      <c r="Q7024" s="146" t="s">
        <v>497</v>
      </c>
    </row>
    <row r="7025" spans="1:17" ht="55.5" customHeight="1" x14ac:dyDescent="0.2">
      <c r="A7025" s="174" t="s">
        <v>10015</v>
      </c>
      <c r="B7025" s="144" t="s">
        <v>10016</v>
      </c>
      <c r="C7025" s="146" t="s">
        <v>801</v>
      </c>
      <c r="D7025" s="164" t="s">
        <v>8503</v>
      </c>
      <c r="E7025" s="145" t="s">
        <v>6832</v>
      </c>
      <c r="F7025" s="677" t="s">
        <v>8592</v>
      </c>
      <c r="G7025" s="146">
        <v>46182001</v>
      </c>
      <c r="H7025" s="455" t="s">
        <v>10033</v>
      </c>
      <c r="I7025" s="174">
        <v>10</v>
      </c>
      <c r="J7025" s="147" t="s">
        <v>33</v>
      </c>
      <c r="K7025" s="676">
        <v>390000</v>
      </c>
      <c r="L7025" s="176">
        <v>13</v>
      </c>
      <c r="M7025" s="146" t="s">
        <v>4571</v>
      </c>
      <c r="N7025" s="677" t="s">
        <v>10034</v>
      </c>
      <c r="O7025" s="146" t="s">
        <v>68</v>
      </c>
      <c r="P7025" s="146" t="s">
        <v>67</v>
      </c>
      <c r="Q7025" s="146" t="s">
        <v>497</v>
      </c>
    </row>
    <row r="7026" spans="1:17" ht="58.5" customHeight="1" x14ac:dyDescent="0.2">
      <c r="A7026" s="174" t="s">
        <v>10015</v>
      </c>
      <c r="B7026" s="144" t="s">
        <v>10016</v>
      </c>
      <c r="C7026" s="146" t="s">
        <v>787</v>
      </c>
      <c r="D7026" s="164" t="s">
        <v>8849</v>
      </c>
      <c r="E7026" s="145" t="s">
        <v>6832</v>
      </c>
      <c r="F7026" s="677" t="s">
        <v>8592</v>
      </c>
      <c r="G7026" s="146">
        <v>47131500</v>
      </c>
      <c r="H7026" s="455" t="s">
        <v>10035</v>
      </c>
      <c r="I7026" s="174">
        <v>10</v>
      </c>
      <c r="J7026" s="147" t="s">
        <v>33</v>
      </c>
      <c r="K7026" s="676">
        <v>37000</v>
      </c>
      <c r="L7026" s="176">
        <v>10</v>
      </c>
      <c r="M7026" s="146" t="s">
        <v>4571</v>
      </c>
      <c r="N7026" s="677" t="s">
        <v>10036</v>
      </c>
      <c r="O7026" s="146" t="s">
        <v>68</v>
      </c>
      <c r="P7026" s="146" t="s">
        <v>67</v>
      </c>
      <c r="Q7026" s="146" t="s">
        <v>497</v>
      </c>
    </row>
    <row r="7027" spans="1:17" ht="63" customHeight="1" x14ac:dyDescent="0.2">
      <c r="A7027" s="174" t="s">
        <v>10015</v>
      </c>
      <c r="B7027" s="144" t="s">
        <v>10016</v>
      </c>
      <c r="C7027" s="146" t="s">
        <v>787</v>
      </c>
      <c r="D7027" s="164" t="s">
        <v>8849</v>
      </c>
      <c r="E7027" s="145" t="s">
        <v>6832</v>
      </c>
      <c r="F7027" s="677" t="s">
        <v>8592</v>
      </c>
      <c r="G7027" s="146">
        <v>49121503</v>
      </c>
      <c r="H7027" s="455" t="s">
        <v>10037</v>
      </c>
      <c r="I7027" s="174">
        <v>10</v>
      </c>
      <c r="J7027" s="147" t="s">
        <v>33</v>
      </c>
      <c r="K7027" s="676">
        <v>10000000</v>
      </c>
      <c r="L7027" s="176">
        <v>4</v>
      </c>
      <c r="M7027" s="146" t="s">
        <v>4571</v>
      </c>
      <c r="N7027" s="677" t="s">
        <v>10038</v>
      </c>
      <c r="O7027" s="146" t="s">
        <v>68</v>
      </c>
      <c r="P7027" s="146" t="s">
        <v>67</v>
      </c>
      <c r="Q7027" s="146" t="s">
        <v>497</v>
      </c>
    </row>
    <row r="7028" spans="1:17" ht="63.75" customHeight="1" x14ac:dyDescent="0.2">
      <c r="A7028" s="174" t="s">
        <v>10015</v>
      </c>
      <c r="B7028" s="144" t="s">
        <v>10016</v>
      </c>
      <c r="C7028" s="146" t="s">
        <v>787</v>
      </c>
      <c r="D7028" s="164" t="s">
        <v>8849</v>
      </c>
      <c r="E7028" s="145" t="s">
        <v>10039</v>
      </c>
      <c r="F7028" s="677" t="s">
        <v>229</v>
      </c>
      <c r="G7028" s="146">
        <v>44121600</v>
      </c>
      <c r="H7028" s="455" t="s">
        <v>10040</v>
      </c>
      <c r="I7028" s="174">
        <v>10</v>
      </c>
      <c r="J7028" s="147" t="s">
        <v>33</v>
      </c>
      <c r="K7028" s="676">
        <v>60000000</v>
      </c>
      <c r="L7028" s="176">
        <v>1</v>
      </c>
      <c r="M7028" s="144" t="s">
        <v>6831</v>
      </c>
      <c r="N7028" s="677" t="s">
        <v>10041</v>
      </c>
      <c r="O7028" s="146" t="s">
        <v>68</v>
      </c>
      <c r="P7028" s="146" t="s">
        <v>67</v>
      </c>
      <c r="Q7028" s="146" t="s">
        <v>497</v>
      </c>
    </row>
    <row r="7029" spans="1:17" ht="77.25" customHeight="1" x14ac:dyDescent="0.2">
      <c r="A7029" s="174" t="s">
        <v>10015</v>
      </c>
      <c r="B7029" s="144" t="s">
        <v>10016</v>
      </c>
      <c r="C7029" s="146" t="s">
        <v>787</v>
      </c>
      <c r="D7029" s="164" t="s">
        <v>8849</v>
      </c>
      <c r="E7029" s="145" t="s">
        <v>10039</v>
      </c>
      <c r="F7029" s="677" t="s">
        <v>229</v>
      </c>
      <c r="G7029" s="146">
        <v>14111700</v>
      </c>
      <c r="H7029" s="455" t="s">
        <v>10042</v>
      </c>
      <c r="I7029" s="174">
        <v>10</v>
      </c>
      <c r="J7029" s="147" t="s">
        <v>33</v>
      </c>
      <c r="K7029" s="676">
        <v>960000</v>
      </c>
      <c r="L7029" s="176">
        <v>1</v>
      </c>
      <c r="M7029" s="144" t="s">
        <v>6831</v>
      </c>
      <c r="N7029" s="678" t="s">
        <v>10043</v>
      </c>
      <c r="O7029" s="146" t="s">
        <v>68</v>
      </c>
      <c r="P7029" s="146" t="s">
        <v>67</v>
      </c>
      <c r="Q7029" s="146" t="s">
        <v>497</v>
      </c>
    </row>
    <row r="7030" spans="1:17" ht="87.75" customHeight="1" x14ac:dyDescent="0.2">
      <c r="A7030" s="174" t="s">
        <v>10015</v>
      </c>
      <c r="B7030" s="144" t="s">
        <v>10016</v>
      </c>
      <c r="C7030" s="146" t="s">
        <v>3577</v>
      </c>
      <c r="D7030" s="164" t="s">
        <v>8881</v>
      </c>
      <c r="E7030" s="145" t="s">
        <v>10044</v>
      </c>
      <c r="F7030" s="181" t="s">
        <v>10045</v>
      </c>
      <c r="G7030" s="146">
        <v>15101506</v>
      </c>
      <c r="H7030" s="455" t="s">
        <v>10046</v>
      </c>
      <c r="I7030" s="174">
        <v>10</v>
      </c>
      <c r="J7030" s="147" t="s">
        <v>230</v>
      </c>
      <c r="K7030" s="676">
        <v>720000000</v>
      </c>
      <c r="L7030" s="176">
        <v>1</v>
      </c>
      <c r="M7030" s="147" t="s">
        <v>6831</v>
      </c>
      <c r="N7030" s="423" t="s">
        <v>10047</v>
      </c>
      <c r="O7030" s="145" t="s">
        <v>699</v>
      </c>
      <c r="P7030" s="146" t="s">
        <v>366</v>
      </c>
      <c r="Q7030" s="146" t="s">
        <v>419</v>
      </c>
    </row>
    <row r="7031" spans="1:17" ht="92.25" customHeight="1" x14ac:dyDescent="0.2">
      <c r="A7031" s="174" t="s">
        <v>10015</v>
      </c>
      <c r="B7031" s="144" t="s">
        <v>10016</v>
      </c>
      <c r="C7031" s="146" t="s">
        <v>3577</v>
      </c>
      <c r="D7031" s="164" t="s">
        <v>8881</v>
      </c>
      <c r="E7031" s="145" t="s">
        <v>10044</v>
      </c>
      <c r="F7031" s="181" t="s">
        <v>10045</v>
      </c>
      <c r="G7031" s="146">
        <v>15101506</v>
      </c>
      <c r="H7031" s="455" t="s">
        <v>10048</v>
      </c>
      <c r="I7031" s="174">
        <v>10</v>
      </c>
      <c r="J7031" s="147" t="s">
        <v>33</v>
      </c>
      <c r="K7031" s="676">
        <v>720000000</v>
      </c>
      <c r="L7031" s="176">
        <v>1</v>
      </c>
      <c r="M7031" s="147" t="s">
        <v>6831</v>
      </c>
      <c r="N7031" s="423" t="s">
        <v>10047</v>
      </c>
      <c r="O7031" s="145" t="s">
        <v>79</v>
      </c>
      <c r="P7031" s="146" t="s">
        <v>80</v>
      </c>
      <c r="Q7031" s="146" t="s">
        <v>419</v>
      </c>
    </row>
    <row r="7032" spans="1:17" ht="38.25" customHeight="1" x14ac:dyDescent="0.2">
      <c r="A7032" s="174" t="s">
        <v>10015</v>
      </c>
      <c r="B7032" s="144" t="s">
        <v>10016</v>
      </c>
      <c r="C7032" s="146" t="s">
        <v>3577</v>
      </c>
      <c r="D7032" s="164" t="s">
        <v>8881</v>
      </c>
      <c r="E7032" s="145" t="s">
        <v>789</v>
      </c>
      <c r="F7032" s="677" t="s">
        <v>10049</v>
      </c>
      <c r="G7032" s="146">
        <v>12161602</v>
      </c>
      <c r="H7032" s="455" t="s">
        <v>10050</v>
      </c>
      <c r="I7032" s="174">
        <v>10</v>
      </c>
      <c r="J7032" s="147" t="s">
        <v>33</v>
      </c>
      <c r="K7032" s="676">
        <v>5000000</v>
      </c>
      <c r="L7032" s="176">
        <v>1</v>
      </c>
      <c r="M7032" s="144" t="s">
        <v>6831</v>
      </c>
      <c r="N7032" s="180" t="s">
        <v>10051</v>
      </c>
      <c r="O7032" s="146" t="s">
        <v>68</v>
      </c>
      <c r="P7032" s="146" t="s">
        <v>67</v>
      </c>
      <c r="Q7032" s="146" t="s">
        <v>497</v>
      </c>
    </row>
    <row r="7033" spans="1:17" ht="46.5" customHeight="1" x14ac:dyDescent="0.2">
      <c r="A7033" s="174" t="s">
        <v>10015</v>
      </c>
      <c r="B7033" s="144" t="s">
        <v>10016</v>
      </c>
      <c r="C7033" s="146" t="s">
        <v>787</v>
      </c>
      <c r="D7033" s="164" t="s">
        <v>8849</v>
      </c>
      <c r="E7033" s="145" t="s">
        <v>789</v>
      </c>
      <c r="F7033" s="677" t="s">
        <v>10049</v>
      </c>
      <c r="G7033" s="146">
        <v>47131800</v>
      </c>
      <c r="H7033" s="455" t="s">
        <v>10052</v>
      </c>
      <c r="I7033" s="174">
        <v>10</v>
      </c>
      <c r="J7033" s="147" t="s">
        <v>33</v>
      </c>
      <c r="K7033" s="676">
        <v>75000</v>
      </c>
      <c r="L7033" s="176">
        <v>5</v>
      </c>
      <c r="M7033" s="144" t="s">
        <v>4571</v>
      </c>
      <c r="N7033" s="677" t="s">
        <v>10053</v>
      </c>
      <c r="O7033" s="146" t="s">
        <v>68</v>
      </c>
      <c r="P7033" s="146" t="s">
        <v>67</v>
      </c>
      <c r="Q7033" s="146" t="s">
        <v>497</v>
      </c>
    </row>
    <row r="7034" spans="1:17" ht="72" customHeight="1" x14ac:dyDescent="0.2">
      <c r="A7034" s="174" t="s">
        <v>10015</v>
      </c>
      <c r="B7034" s="144" t="s">
        <v>10016</v>
      </c>
      <c r="C7034" s="146" t="s">
        <v>787</v>
      </c>
      <c r="D7034" s="164" t="s">
        <v>8849</v>
      </c>
      <c r="E7034" s="145" t="s">
        <v>10054</v>
      </c>
      <c r="F7034" s="677" t="s">
        <v>240</v>
      </c>
      <c r="G7034" s="146">
        <v>31211502</v>
      </c>
      <c r="H7034" s="455" t="s">
        <v>10055</v>
      </c>
      <c r="I7034" s="174">
        <v>10</v>
      </c>
      <c r="J7034" s="147" t="s">
        <v>33</v>
      </c>
      <c r="K7034" s="676">
        <v>4560000</v>
      </c>
      <c r="L7034" s="176">
        <v>1</v>
      </c>
      <c r="M7034" s="144" t="s">
        <v>6831</v>
      </c>
      <c r="N7034" s="677" t="s">
        <v>10056</v>
      </c>
      <c r="O7034" s="146" t="s">
        <v>68</v>
      </c>
      <c r="P7034" s="146" t="s">
        <v>67</v>
      </c>
      <c r="Q7034" s="146" t="s">
        <v>497</v>
      </c>
    </row>
    <row r="7035" spans="1:17" ht="46.5" customHeight="1" x14ac:dyDescent="0.2">
      <c r="A7035" s="174" t="s">
        <v>10015</v>
      </c>
      <c r="B7035" s="144" t="s">
        <v>10016</v>
      </c>
      <c r="C7035" s="146" t="s">
        <v>801</v>
      </c>
      <c r="D7035" s="164" t="s">
        <v>8503</v>
      </c>
      <c r="E7035" s="145" t="s">
        <v>10054</v>
      </c>
      <c r="F7035" s="677" t="s">
        <v>240</v>
      </c>
      <c r="G7035" s="146">
        <v>42172001</v>
      </c>
      <c r="H7035" s="455" t="s">
        <v>10057</v>
      </c>
      <c r="I7035" s="174">
        <v>10</v>
      </c>
      <c r="J7035" s="147" t="s">
        <v>33</v>
      </c>
      <c r="K7035" s="676">
        <v>2760000</v>
      </c>
      <c r="L7035" s="176">
        <v>4</v>
      </c>
      <c r="M7035" s="144" t="s">
        <v>4571</v>
      </c>
      <c r="N7035" s="677" t="s">
        <v>10058</v>
      </c>
      <c r="O7035" s="146" t="s">
        <v>68</v>
      </c>
      <c r="P7035" s="146" t="s">
        <v>67</v>
      </c>
      <c r="Q7035" s="146" t="s">
        <v>497</v>
      </c>
    </row>
    <row r="7036" spans="1:17" ht="52.5" customHeight="1" x14ac:dyDescent="0.2">
      <c r="A7036" s="174" t="s">
        <v>10015</v>
      </c>
      <c r="B7036" s="144" t="s">
        <v>10016</v>
      </c>
      <c r="C7036" s="146" t="s">
        <v>801</v>
      </c>
      <c r="D7036" s="164" t="s">
        <v>8503</v>
      </c>
      <c r="E7036" s="145" t="s">
        <v>10054</v>
      </c>
      <c r="F7036" s="677" t="s">
        <v>240</v>
      </c>
      <c r="G7036" s="146">
        <v>42172001</v>
      </c>
      <c r="H7036" s="455" t="s">
        <v>10059</v>
      </c>
      <c r="I7036" s="174">
        <v>10</v>
      </c>
      <c r="J7036" s="147" t="s">
        <v>33</v>
      </c>
      <c r="K7036" s="676">
        <v>120000</v>
      </c>
      <c r="L7036" s="176">
        <v>1</v>
      </c>
      <c r="M7036" s="144" t="s">
        <v>4571</v>
      </c>
      <c r="N7036" s="677" t="s">
        <v>10058</v>
      </c>
      <c r="O7036" s="146" t="s">
        <v>68</v>
      </c>
      <c r="P7036" s="146" t="s">
        <v>67</v>
      </c>
      <c r="Q7036" s="146" t="s">
        <v>497</v>
      </c>
    </row>
    <row r="7037" spans="1:17" ht="63.75" customHeight="1" x14ac:dyDescent="0.2">
      <c r="A7037" s="174" t="s">
        <v>10015</v>
      </c>
      <c r="B7037" s="144" t="s">
        <v>10016</v>
      </c>
      <c r="C7037" s="146" t="s">
        <v>787</v>
      </c>
      <c r="D7037" s="164" t="s">
        <v>8849</v>
      </c>
      <c r="E7037" s="145" t="s">
        <v>10054</v>
      </c>
      <c r="F7037" s="181" t="s">
        <v>240</v>
      </c>
      <c r="G7037" s="146">
        <v>47131800</v>
      </c>
      <c r="H7037" s="455" t="s">
        <v>10060</v>
      </c>
      <c r="I7037" s="174">
        <v>10</v>
      </c>
      <c r="J7037" s="147" t="s">
        <v>33</v>
      </c>
      <c r="K7037" s="676">
        <f>10000*170</f>
        <v>1700000</v>
      </c>
      <c r="L7037" s="176">
        <v>170</v>
      </c>
      <c r="M7037" s="144" t="s">
        <v>4571</v>
      </c>
      <c r="N7037" s="677" t="s">
        <v>10043</v>
      </c>
      <c r="O7037" s="146" t="s">
        <v>68</v>
      </c>
      <c r="P7037" s="146" t="s">
        <v>67</v>
      </c>
      <c r="Q7037" s="146" t="s">
        <v>497</v>
      </c>
    </row>
    <row r="7038" spans="1:17" ht="61.5" customHeight="1" x14ac:dyDescent="0.2">
      <c r="A7038" s="174" t="s">
        <v>10015</v>
      </c>
      <c r="B7038" s="144" t="s">
        <v>10016</v>
      </c>
      <c r="C7038" s="146" t="s">
        <v>787</v>
      </c>
      <c r="D7038" s="164" t="s">
        <v>8849</v>
      </c>
      <c r="E7038" s="145" t="s">
        <v>10054</v>
      </c>
      <c r="F7038" s="181" t="s">
        <v>240</v>
      </c>
      <c r="G7038" s="146">
        <v>47131800</v>
      </c>
      <c r="H7038" s="455" t="s">
        <v>10061</v>
      </c>
      <c r="I7038" s="174">
        <v>10</v>
      </c>
      <c r="J7038" s="147" t="s">
        <v>33</v>
      </c>
      <c r="K7038" s="676">
        <f>15000*105</f>
        <v>1575000</v>
      </c>
      <c r="L7038" s="176">
        <v>105</v>
      </c>
      <c r="M7038" s="144" t="s">
        <v>4571</v>
      </c>
      <c r="N7038" s="677" t="s">
        <v>10043</v>
      </c>
      <c r="O7038" s="146" t="s">
        <v>68</v>
      </c>
      <c r="P7038" s="146" t="s">
        <v>67</v>
      </c>
      <c r="Q7038" s="146" t="s">
        <v>497</v>
      </c>
    </row>
    <row r="7039" spans="1:17" ht="65.25" customHeight="1" x14ac:dyDescent="0.2">
      <c r="A7039" s="174" t="s">
        <v>10015</v>
      </c>
      <c r="B7039" s="144" t="s">
        <v>10016</v>
      </c>
      <c r="C7039" s="146" t="s">
        <v>787</v>
      </c>
      <c r="D7039" s="164" t="s">
        <v>8849</v>
      </c>
      <c r="E7039" s="145" t="s">
        <v>10054</v>
      </c>
      <c r="F7039" s="181" t="s">
        <v>240</v>
      </c>
      <c r="G7039" s="146">
        <v>47131800</v>
      </c>
      <c r="H7039" s="455" t="s">
        <v>10062</v>
      </c>
      <c r="I7039" s="174">
        <v>10</v>
      </c>
      <c r="J7039" s="147" t="s">
        <v>33</v>
      </c>
      <c r="K7039" s="676">
        <f>2300*84</f>
        <v>193200</v>
      </c>
      <c r="L7039" s="176">
        <v>84</v>
      </c>
      <c r="M7039" s="144" t="s">
        <v>4571</v>
      </c>
      <c r="N7039" s="677" t="s">
        <v>10043</v>
      </c>
      <c r="O7039" s="146" t="s">
        <v>68</v>
      </c>
      <c r="P7039" s="146" t="s">
        <v>67</v>
      </c>
      <c r="Q7039" s="146" t="s">
        <v>497</v>
      </c>
    </row>
    <row r="7040" spans="1:17" ht="62.25" customHeight="1" x14ac:dyDescent="0.2">
      <c r="A7040" s="174" t="s">
        <v>10015</v>
      </c>
      <c r="B7040" s="144" t="s">
        <v>10016</v>
      </c>
      <c r="C7040" s="146" t="s">
        <v>787</v>
      </c>
      <c r="D7040" s="164" t="s">
        <v>8849</v>
      </c>
      <c r="E7040" s="145" t="s">
        <v>10054</v>
      </c>
      <c r="F7040" s="181" t="s">
        <v>240</v>
      </c>
      <c r="G7040" s="146">
        <v>47131800</v>
      </c>
      <c r="H7040" s="455" t="s">
        <v>10063</v>
      </c>
      <c r="I7040" s="174">
        <v>10</v>
      </c>
      <c r="J7040" s="147" t="s">
        <v>33</v>
      </c>
      <c r="K7040" s="676">
        <f>17900*4</f>
        <v>71600</v>
      </c>
      <c r="L7040" s="176">
        <v>4</v>
      </c>
      <c r="M7040" s="144" t="s">
        <v>4571</v>
      </c>
      <c r="N7040" s="677" t="s">
        <v>10043</v>
      </c>
      <c r="O7040" s="146" t="s">
        <v>68</v>
      </c>
      <c r="P7040" s="146" t="s">
        <v>67</v>
      </c>
      <c r="Q7040" s="146" t="s">
        <v>497</v>
      </c>
    </row>
    <row r="7041" spans="1:17" ht="60.75" customHeight="1" x14ac:dyDescent="0.2">
      <c r="A7041" s="174" t="s">
        <v>10015</v>
      </c>
      <c r="B7041" s="144" t="s">
        <v>10016</v>
      </c>
      <c r="C7041" s="146" t="s">
        <v>787</v>
      </c>
      <c r="D7041" s="164" t="s">
        <v>8849</v>
      </c>
      <c r="E7041" s="145" t="s">
        <v>10054</v>
      </c>
      <c r="F7041" s="181" t="s">
        <v>240</v>
      </c>
      <c r="G7041" s="146">
        <v>47131800</v>
      </c>
      <c r="H7041" s="455" t="s">
        <v>10064</v>
      </c>
      <c r="I7041" s="174">
        <v>10</v>
      </c>
      <c r="J7041" s="147" t="s">
        <v>33</v>
      </c>
      <c r="K7041" s="676">
        <f>7600*5</f>
        <v>38000</v>
      </c>
      <c r="L7041" s="176">
        <v>5</v>
      </c>
      <c r="M7041" s="144" t="s">
        <v>4571</v>
      </c>
      <c r="N7041" s="677" t="s">
        <v>10043</v>
      </c>
      <c r="O7041" s="146" t="s">
        <v>68</v>
      </c>
      <c r="P7041" s="146" t="s">
        <v>67</v>
      </c>
      <c r="Q7041" s="146" t="s">
        <v>497</v>
      </c>
    </row>
    <row r="7042" spans="1:17" ht="63" customHeight="1" x14ac:dyDescent="0.2">
      <c r="A7042" s="174" t="s">
        <v>10015</v>
      </c>
      <c r="B7042" s="144" t="s">
        <v>10016</v>
      </c>
      <c r="C7042" s="146" t="s">
        <v>787</v>
      </c>
      <c r="D7042" s="164" t="s">
        <v>8849</v>
      </c>
      <c r="E7042" s="145" t="s">
        <v>10054</v>
      </c>
      <c r="F7042" s="181" t="s">
        <v>240</v>
      </c>
      <c r="G7042" s="146">
        <v>47131800</v>
      </c>
      <c r="H7042" s="455" t="s">
        <v>10065</v>
      </c>
      <c r="I7042" s="174">
        <v>10</v>
      </c>
      <c r="J7042" s="147" t="s">
        <v>33</v>
      </c>
      <c r="K7042" s="676">
        <f>19000*110</f>
        <v>2090000</v>
      </c>
      <c r="L7042" s="176">
        <v>110</v>
      </c>
      <c r="M7042" s="144" t="s">
        <v>4571</v>
      </c>
      <c r="N7042" s="677" t="s">
        <v>10043</v>
      </c>
      <c r="O7042" s="146" t="s">
        <v>68</v>
      </c>
      <c r="P7042" s="146" t="s">
        <v>67</v>
      </c>
      <c r="Q7042" s="146" t="s">
        <v>497</v>
      </c>
    </row>
    <row r="7043" spans="1:17" ht="60" customHeight="1" x14ac:dyDescent="0.2">
      <c r="A7043" s="174" t="s">
        <v>10015</v>
      </c>
      <c r="B7043" s="144" t="s">
        <v>10016</v>
      </c>
      <c r="C7043" s="146" t="s">
        <v>787</v>
      </c>
      <c r="D7043" s="164" t="s">
        <v>8849</v>
      </c>
      <c r="E7043" s="145" t="s">
        <v>10054</v>
      </c>
      <c r="F7043" s="181" t="s">
        <v>240</v>
      </c>
      <c r="G7043" s="146">
        <v>47131800</v>
      </c>
      <c r="H7043" s="455" t="s">
        <v>10066</v>
      </c>
      <c r="I7043" s="174">
        <v>10</v>
      </c>
      <c r="J7043" s="147" t="s">
        <v>33</v>
      </c>
      <c r="K7043" s="676">
        <f>7500*4</f>
        <v>30000</v>
      </c>
      <c r="L7043" s="176">
        <v>4</v>
      </c>
      <c r="M7043" s="144" t="s">
        <v>4571</v>
      </c>
      <c r="N7043" s="677" t="s">
        <v>10043</v>
      </c>
      <c r="O7043" s="146" t="s">
        <v>68</v>
      </c>
      <c r="P7043" s="146" t="s">
        <v>67</v>
      </c>
      <c r="Q7043" s="146" t="s">
        <v>497</v>
      </c>
    </row>
    <row r="7044" spans="1:17" ht="64.5" customHeight="1" x14ac:dyDescent="0.2">
      <c r="A7044" s="174" t="s">
        <v>10015</v>
      </c>
      <c r="B7044" s="144" t="s">
        <v>10016</v>
      </c>
      <c r="C7044" s="146" t="s">
        <v>787</v>
      </c>
      <c r="D7044" s="164" t="s">
        <v>8849</v>
      </c>
      <c r="E7044" s="145" t="s">
        <v>10054</v>
      </c>
      <c r="F7044" s="181" t="s">
        <v>240</v>
      </c>
      <c r="G7044" s="146">
        <v>47131800</v>
      </c>
      <c r="H7044" s="455" t="s">
        <v>10067</v>
      </c>
      <c r="I7044" s="174">
        <v>10</v>
      </c>
      <c r="J7044" s="147" t="s">
        <v>33</v>
      </c>
      <c r="K7044" s="676">
        <f>10000*5</f>
        <v>50000</v>
      </c>
      <c r="L7044" s="176">
        <v>5</v>
      </c>
      <c r="M7044" s="144" t="s">
        <v>4571</v>
      </c>
      <c r="N7044" s="677" t="s">
        <v>10043</v>
      </c>
      <c r="O7044" s="146" t="s">
        <v>68</v>
      </c>
      <c r="P7044" s="146" t="s">
        <v>67</v>
      </c>
      <c r="Q7044" s="146" t="s">
        <v>497</v>
      </c>
    </row>
    <row r="7045" spans="1:17" ht="60.75" customHeight="1" x14ac:dyDescent="0.2">
      <c r="A7045" s="174" t="s">
        <v>10015</v>
      </c>
      <c r="B7045" s="144" t="s">
        <v>10016</v>
      </c>
      <c r="C7045" s="146" t="s">
        <v>787</v>
      </c>
      <c r="D7045" s="164" t="s">
        <v>8849</v>
      </c>
      <c r="E7045" s="145" t="s">
        <v>10054</v>
      </c>
      <c r="F7045" s="181" t="s">
        <v>240</v>
      </c>
      <c r="G7045" s="146">
        <v>53131612</v>
      </c>
      <c r="H7045" s="455" t="s">
        <v>10068</v>
      </c>
      <c r="I7045" s="174">
        <v>10</v>
      </c>
      <c r="J7045" s="147" t="s">
        <v>33</v>
      </c>
      <c r="K7045" s="676">
        <f>3800*80</f>
        <v>304000</v>
      </c>
      <c r="L7045" s="176">
        <v>80</v>
      </c>
      <c r="M7045" s="144" t="s">
        <v>4571</v>
      </c>
      <c r="N7045" s="677" t="s">
        <v>10043</v>
      </c>
      <c r="O7045" s="146" t="s">
        <v>68</v>
      </c>
      <c r="P7045" s="146" t="s">
        <v>67</v>
      </c>
      <c r="Q7045" s="146" t="s">
        <v>497</v>
      </c>
    </row>
    <row r="7046" spans="1:17" ht="59.25" customHeight="1" x14ac:dyDescent="0.2">
      <c r="A7046" s="174" t="s">
        <v>10015</v>
      </c>
      <c r="B7046" s="144" t="s">
        <v>10016</v>
      </c>
      <c r="C7046" s="146" t="s">
        <v>787</v>
      </c>
      <c r="D7046" s="164" t="s">
        <v>8849</v>
      </c>
      <c r="E7046" s="145" t="s">
        <v>10054</v>
      </c>
      <c r="F7046" s="181" t="s">
        <v>240</v>
      </c>
      <c r="G7046" s="146">
        <v>53131612</v>
      </c>
      <c r="H7046" s="455" t="s">
        <v>10069</v>
      </c>
      <c r="I7046" s="174">
        <v>10</v>
      </c>
      <c r="J7046" s="147" t="s">
        <v>33</v>
      </c>
      <c r="K7046" s="676">
        <f>25000*5</f>
        <v>125000</v>
      </c>
      <c r="L7046" s="176">
        <v>5</v>
      </c>
      <c r="M7046" s="144" t="s">
        <v>4571</v>
      </c>
      <c r="N7046" s="677" t="s">
        <v>10043</v>
      </c>
      <c r="O7046" s="146" t="s">
        <v>68</v>
      </c>
      <c r="P7046" s="146" t="s">
        <v>67</v>
      </c>
      <c r="Q7046" s="146" t="s">
        <v>497</v>
      </c>
    </row>
    <row r="7047" spans="1:17" ht="53.25" customHeight="1" x14ac:dyDescent="0.2">
      <c r="A7047" s="174" t="s">
        <v>10015</v>
      </c>
      <c r="B7047" s="144" t="s">
        <v>10016</v>
      </c>
      <c r="C7047" s="146" t="s">
        <v>3577</v>
      </c>
      <c r="D7047" s="164" t="s">
        <v>8881</v>
      </c>
      <c r="E7047" s="145" t="s">
        <v>812</v>
      </c>
      <c r="F7047" s="677" t="s">
        <v>10070</v>
      </c>
      <c r="G7047" s="146">
        <v>25172504</v>
      </c>
      <c r="H7047" s="455" t="s">
        <v>10071</v>
      </c>
      <c r="I7047" s="174">
        <v>10</v>
      </c>
      <c r="J7047" s="147" t="s">
        <v>33</v>
      </c>
      <c r="K7047" s="676">
        <v>130000000</v>
      </c>
      <c r="L7047" s="176">
        <v>1</v>
      </c>
      <c r="M7047" s="144" t="s">
        <v>6831</v>
      </c>
      <c r="N7047" s="677" t="s">
        <v>10072</v>
      </c>
      <c r="O7047" s="146" t="s">
        <v>127</v>
      </c>
      <c r="P7047" s="146" t="s">
        <v>68</v>
      </c>
      <c r="Q7047" s="146" t="s">
        <v>419</v>
      </c>
    </row>
    <row r="7048" spans="1:17" ht="51" customHeight="1" x14ac:dyDescent="0.2">
      <c r="A7048" s="174" t="s">
        <v>10015</v>
      </c>
      <c r="B7048" s="144" t="s">
        <v>10016</v>
      </c>
      <c r="C7048" s="146" t="s">
        <v>3577</v>
      </c>
      <c r="D7048" s="164" t="s">
        <v>8881</v>
      </c>
      <c r="E7048" s="145" t="s">
        <v>812</v>
      </c>
      <c r="F7048" s="677" t="s">
        <v>10070</v>
      </c>
      <c r="G7048" s="146">
        <v>25172512</v>
      </c>
      <c r="H7048" s="455" t="s">
        <v>10073</v>
      </c>
      <c r="I7048" s="174">
        <v>10</v>
      </c>
      <c r="J7048" s="147" t="s">
        <v>33</v>
      </c>
      <c r="K7048" s="676">
        <v>70000000</v>
      </c>
      <c r="L7048" s="176">
        <v>1</v>
      </c>
      <c r="M7048" s="144" t="s">
        <v>6831</v>
      </c>
      <c r="N7048" s="677" t="s">
        <v>10072</v>
      </c>
      <c r="O7048" s="146" t="s">
        <v>127</v>
      </c>
      <c r="P7048" s="146" t="s">
        <v>68</v>
      </c>
      <c r="Q7048" s="146" t="s">
        <v>419</v>
      </c>
    </row>
    <row r="7049" spans="1:17" ht="61.5" customHeight="1" x14ac:dyDescent="0.2">
      <c r="A7049" s="174" t="s">
        <v>10015</v>
      </c>
      <c r="B7049" s="144" t="s">
        <v>10016</v>
      </c>
      <c r="C7049" s="146" t="s">
        <v>787</v>
      </c>
      <c r="D7049" s="164" t="s">
        <v>8849</v>
      </c>
      <c r="E7049" s="145" t="s">
        <v>812</v>
      </c>
      <c r="F7049" s="677" t="s">
        <v>10070</v>
      </c>
      <c r="G7049" s="146">
        <v>47131700</v>
      </c>
      <c r="H7049" s="455" t="s">
        <v>10074</v>
      </c>
      <c r="I7049" s="174">
        <v>10</v>
      </c>
      <c r="J7049" s="147" t="s">
        <v>33</v>
      </c>
      <c r="K7049" s="676">
        <f>7500*38</f>
        <v>285000</v>
      </c>
      <c r="L7049" s="176">
        <v>38</v>
      </c>
      <c r="M7049" s="144" t="s">
        <v>34</v>
      </c>
      <c r="N7049" s="677" t="s">
        <v>10043</v>
      </c>
      <c r="O7049" s="146" t="s">
        <v>68</v>
      </c>
      <c r="P7049" s="146" t="s">
        <v>67</v>
      </c>
      <c r="Q7049" s="146" t="s">
        <v>497</v>
      </c>
    </row>
    <row r="7050" spans="1:17" ht="53.25" customHeight="1" x14ac:dyDescent="0.2">
      <c r="A7050" s="174" t="s">
        <v>10015</v>
      </c>
      <c r="B7050" s="144" t="s">
        <v>10016</v>
      </c>
      <c r="C7050" s="146" t="s">
        <v>787</v>
      </c>
      <c r="D7050" s="164" t="s">
        <v>8849</v>
      </c>
      <c r="E7050" s="145" t="s">
        <v>812</v>
      </c>
      <c r="F7050" s="677" t="s">
        <v>10070</v>
      </c>
      <c r="G7050" s="146">
        <v>42132205</v>
      </c>
      <c r="H7050" s="455" t="s">
        <v>10075</v>
      </c>
      <c r="I7050" s="174">
        <v>10</v>
      </c>
      <c r="J7050" s="147" t="s">
        <v>33</v>
      </c>
      <c r="K7050" s="676">
        <f>25000*5</f>
        <v>125000</v>
      </c>
      <c r="L7050" s="176">
        <v>5</v>
      </c>
      <c r="M7050" s="144" t="s">
        <v>34</v>
      </c>
      <c r="N7050" s="677" t="s">
        <v>10076</v>
      </c>
      <c r="O7050" s="146" t="s">
        <v>68</v>
      </c>
      <c r="P7050" s="146" t="s">
        <v>67</v>
      </c>
      <c r="Q7050" s="146" t="s">
        <v>497</v>
      </c>
    </row>
    <row r="7051" spans="1:17" ht="69.75" customHeight="1" x14ac:dyDescent="0.2">
      <c r="A7051" s="174" t="s">
        <v>10015</v>
      </c>
      <c r="B7051" s="144" t="s">
        <v>10016</v>
      </c>
      <c r="C7051" s="146" t="s">
        <v>787</v>
      </c>
      <c r="D7051" s="164" t="s">
        <v>8849</v>
      </c>
      <c r="E7051" s="145" t="s">
        <v>812</v>
      </c>
      <c r="F7051" s="677" t="s">
        <v>10070</v>
      </c>
      <c r="G7051" s="146">
        <v>46181504</v>
      </c>
      <c r="H7051" s="455" t="s">
        <v>10077</v>
      </c>
      <c r="I7051" s="174">
        <v>10</v>
      </c>
      <c r="J7051" s="147" t="s">
        <v>33</v>
      </c>
      <c r="K7051" s="676">
        <f>6500*65</f>
        <v>422500</v>
      </c>
      <c r="L7051" s="176">
        <v>65</v>
      </c>
      <c r="M7051" s="144" t="s">
        <v>34</v>
      </c>
      <c r="N7051" s="677" t="s">
        <v>10043</v>
      </c>
      <c r="O7051" s="146" t="s">
        <v>68</v>
      </c>
      <c r="P7051" s="146" t="s">
        <v>67</v>
      </c>
      <c r="Q7051" s="146" t="s">
        <v>497</v>
      </c>
    </row>
    <row r="7052" spans="1:17" ht="65.25" customHeight="1" x14ac:dyDescent="0.2">
      <c r="A7052" s="679" t="s">
        <v>10015</v>
      </c>
      <c r="B7052" s="479" t="s">
        <v>10016</v>
      </c>
      <c r="C7052" s="377" t="s">
        <v>787</v>
      </c>
      <c r="D7052" s="463" t="s">
        <v>8849</v>
      </c>
      <c r="E7052" s="183" t="s">
        <v>812</v>
      </c>
      <c r="F7052" s="678" t="s">
        <v>10070</v>
      </c>
      <c r="G7052" s="146">
        <v>47121800</v>
      </c>
      <c r="H7052" s="455" t="s">
        <v>10078</v>
      </c>
      <c r="I7052" s="174">
        <v>10</v>
      </c>
      <c r="J7052" s="444" t="s">
        <v>33</v>
      </c>
      <c r="K7052" s="676">
        <f>2000*50</f>
        <v>100000</v>
      </c>
      <c r="L7052" s="176">
        <v>50</v>
      </c>
      <c r="M7052" s="144" t="s">
        <v>34</v>
      </c>
      <c r="N7052" s="677" t="s">
        <v>10043</v>
      </c>
      <c r="O7052" s="206" t="s">
        <v>68</v>
      </c>
      <c r="P7052" s="206" t="s">
        <v>67</v>
      </c>
      <c r="Q7052" s="146" t="s">
        <v>497</v>
      </c>
    </row>
    <row r="7053" spans="1:17" ht="67.5" customHeight="1" x14ac:dyDescent="0.2">
      <c r="A7053" s="186" t="s">
        <v>10015</v>
      </c>
      <c r="B7053" s="186" t="s">
        <v>10016</v>
      </c>
      <c r="C7053" s="186" t="s">
        <v>10079</v>
      </c>
      <c r="D7053" s="209" t="s">
        <v>10080</v>
      </c>
      <c r="E7053" s="186" t="s">
        <v>812</v>
      </c>
      <c r="F7053" s="229" t="s">
        <v>10070</v>
      </c>
      <c r="G7053" s="145">
        <v>46161508</v>
      </c>
      <c r="H7053" s="455" t="s">
        <v>10081</v>
      </c>
      <c r="I7053" s="174">
        <v>10</v>
      </c>
      <c r="J7053" s="485" t="s">
        <v>33</v>
      </c>
      <c r="K7053" s="676">
        <v>11200000</v>
      </c>
      <c r="L7053" s="176">
        <v>80</v>
      </c>
      <c r="M7053" s="144" t="s">
        <v>34</v>
      </c>
      <c r="N7053" s="677" t="s">
        <v>10082</v>
      </c>
      <c r="O7053" s="680" t="s">
        <v>68</v>
      </c>
      <c r="P7053" s="680" t="s">
        <v>67</v>
      </c>
      <c r="Q7053" s="377" t="s">
        <v>497</v>
      </c>
    </row>
    <row r="7054" spans="1:17" ht="60" customHeight="1" x14ac:dyDescent="0.2">
      <c r="A7054" s="136" t="s">
        <v>10015</v>
      </c>
      <c r="B7054" s="141" t="s">
        <v>10016</v>
      </c>
      <c r="C7054" s="186" t="s">
        <v>787</v>
      </c>
      <c r="D7054" s="681" t="s">
        <v>8849</v>
      </c>
      <c r="E7054" s="139" t="s">
        <v>812</v>
      </c>
      <c r="F7054" s="180" t="s">
        <v>10070</v>
      </c>
      <c r="G7054" s="145">
        <v>24111500</v>
      </c>
      <c r="H7054" s="455" t="s">
        <v>10083</v>
      </c>
      <c r="I7054" s="445">
        <v>10</v>
      </c>
      <c r="J7054" s="485" t="s">
        <v>33</v>
      </c>
      <c r="K7054" s="682">
        <v>185000</v>
      </c>
      <c r="L7054" s="446">
        <v>10</v>
      </c>
      <c r="M7054" s="683" t="s">
        <v>10084</v>
      </c>
      <c r="N7054" s="677" t="s">
        <v>10043</v>
      </c>
      <c r="O7054" s="680" t="s">
        <v>68</v>
      </c>
      <c r="P7054" s="680" t="s">
        <v>67</v>
      </c>
      <c r="Q7054" s="377" t="s">
        <v>497</v>
      </c>
    </row>
    <row r="7055" spans="1:17" ht="62.25" customHeight="1" x14ac:dyDescent="0.2">
      <c r="A7055" s="136" t="s">
        <v>10015</v>
      </c>
      <c r="B7055" s="141" t="s">
        <v>10016</v>
      </c>
      <c r="C7055" s="186" t="s">
        <v>787</v>
      </c>
      <c r="D7055" s="681" t="s">
        <v>8849</v>
      </c>
      <c r="E7055" s="139" t="s">
        <v>812</v>
      </c>
      <c r="F7055" s="180" t="s">
        <v>10070</v>
      </c>
      <c r="G7055" s="145">
        <v>24111500</v>
      </c>
      <c r="H7055" s="455" t="s">
        <v>10085</v>
      </c>
      <c r="I7055" s="445">
        <v>10</v>
      </c>
      <c r="J7055" s="485" t="s">
        <v>33</v>
      </c>
      <c r="K7055" s="682">
        <v>250000</v>
      </c>
      <c r="L7055" s="446">
        <v>10</v>
      </c>
      <c r="M7055" s="683" t="s">
        <v>10084</v>
      </c>
      <c r="N7055" s="677" t="s">
        <v>10043</v>
      </c>
      <c r="O7055" s="680" t="s">
        <v>68</v>
      </c>
      <c r="P7055" s="680" t="s">
        <v>67</v>
      </c>
      <c r="Q7055" s="377" t="s">
        <v>497</v>
      </c>
    </row>
    <row r="7056" spans="1:17" ht="60.75" customHeight="1" x14ac:dyDescent="0.2">
      <c r="A7056" s="136" t="s">
        <v>10015</v>
      </c>
      <c r="B7056" s="141" t="s">
        <v>10016</v>
      </c>
      <c r="C7056" s="186" t="s">
        <v>787</v>
      </c>
      <c r="D7056" s="681" t="s">
        <v>8849</v>
      </c>
      <c r="E7056" s="139" t="s">
        <v>812</v>
      </c>
      <c r="F7056" s="180" t="s">
        <v>10070</v>
      </c>
      <c r="G7056" s="145">
        <v>47121800</v>
      </c>
      <c r="H7056" s="455" t="s">
        <v>10086</v>
      </c>
      <c r="I7056" s="445">
        <v>10</v>
      </c>
      <c r="J7056" s="485" t="s">
        <v>33</v>
      </c>
      <c r="K7056" s="682">
        <f>15000*35</f>
        <v>525000</v>
      </c>
      <c r="L7056" s="446">
        <v>35</v>
      </c>
      <c r="M7056" s="144" t="s">
        <v>34</v>
      </c>
      <c r="N7056" s="677" t="s">
        <v>10043</v>
      </c>
      <c r="O7056" s="680" t="s">
        <v>68</v>
      </c>
      <c r="P7056" s="680" t="s">
        <v>67</v>
      </c>
      <c r="Q7056" s="377" t="s">
        <v>497</v>
      </c>
    </row>
    <row r="7057" spans="1:17" ht="60" customHeight="1" x14ac:dyDescent="0.2">
      <c r="A7057" s="136" t="s">
        <v>10015</v>
      </c>
      <c r="B7057" s="141" t="s">
        <v>10016</v>
      </c>
      <c r="C7057" s="186" t="s">
        <v>787</v>
      </c>
      <c r="D7057" s="681" t="s">
        <v>8849</v>
      </c>
      <c r="E7057" s="139" t="s">
        <v>812</v>
      </c>
      <c r="F7057" s="180" t="s">
        <v>10070</v>
      </c>
      <c r="G7057" s="145">
        <v>47131600</v>
      </c>
      <c r="H7057" s="455" t="s">
        <v>10087</v>
      </c>
      <c r="I7057" s="445">
        <v>10</v>
      </c>
      <c r="J7057" s="485" t="s">
        <v>33</v>
      </c>
      <c r="K7057" s="682">
        <f>4500*55</f>
        <v>247500</v>
      </c>
      <c r="L7057" s="446">
        <v>55</v>
      </c>
      <c r="M7057" s="144" t="s">
        <v>34</v>
      </c>
      <c r="N7057" s="677" t="s">
        <v>10043</v>
      </c>
      <c r="O7057" s="680" t="s">
        <v>68</v>
      </c>
      <c r="P7057" s="680" t="s">
        <v>67</v>
      </c>
      <c r="Q7057" s="377" t="s">
        <v>497</v>
      </c>
    </row>
    <row r="7058" spans="1:17" ht="33.75" customHeight="1" x14ac:dyDescent="0.2">
      <c r="A7058" s="136" t="s">
        <v>10015</v>
      </c>
      <c r="B7058" s="141" t="s">
        <v>10016</v>
      </c>
      <c r="C7058" s="186" t="s">
        <v>787</v>
      </c>
      <c r="D7058" s="681" t="s">
        <v>8849</v>
      </c>
      <c r="E7058" s="139" t="s">
        <v>812</v>
      </c>
      <c r="F7058" s="180" t="s">
        <v>10070</v>
      </c>
      <c r="G7058" s="145">
        <v>24112006</v>
      </c>
      <c r="H7058" s="455" t="s">
        <v>10088</v>
      </c>
      <c r="I7058" s="445">
        <v>10</v>
      </c>
      <c r="J7058" s="485" t="s">
        <v>33</v>
      </c>
      <c r="K7058" s="682">
        <v>740000</v>
      </c>
      <c r="L7058" s="446">
        <v>2</v>
      </c>
      <c r="M7058" s="144" t="s">
        <v>34</v>
      </c>
      <c r="N7058" s="677" t="s">
        <v>10089</v>
      </c>
      <c r="O7058" s="680" t="s">
        <v>68</v>
      </c>
      <c r="P7058" s="680" t="s">
        <v>67</v>
      </c>
      <c r="Q7058" s="377" t="s">
        <v>497</v>
      </c>
    </row>
    <row r="7059" spans="1:17" ht="61.5" customHeight="1" x14ac:dyDescent="0.2">
      <c r="A7059" s="136" t="s">
        <v>10015</v>
      </c>
      <c r="B7059" s="141" t="s">
        <v>10016</v>
      </c>
      <c r="C7059" s="186" t="s">
        <v>787</v>
      </c>
      <c r="D7059" s="681" t="s">
        <v>8849</v>
      </c>
      <c r="E7059" s="139" t="s">
        <v>812</v>
      </c>
      <c r="F7059" s="180" t="s">
        <v>10070</v>
      </c>
      <c r="G7059" s="145">
        <v>41122700</v>
      </c>
      <c r="H7059" s="455" t="s">
        <v>10090</v>
      </c>
      <c r="I7059" s="445">
        <v>10</v>
      </c>
      <c r="J7059" s="485" t="s">
        <v>33</v>
      </c>
      <c r="K7059" s="682">
        <v>300000</v>
      </c>
      <c r="L7059" s="446">
        <v>10</v>
      </c>
      <c r="M7059" s="144" t="s">
        <v>34</v>
      </c>
      <c r="N7059" s="677" t="s">
        <v>10043</v>
      </c>
      <c r="O7059" s="680" t="s">
        <v>68</v>
      </c>
      <c r="P7059" s="680" t="s">
        <v>67</v>
      </c>
      <c r="Q7059" s="377" t="s">
        <v>497</v>
      </c>
    </row>
    <row r="7060" spans="1:17" ht="58.5" customHeight="1" x14ac:dyDescent="0.2">
      <c r="A7060" s="136" t="s">
        <v>10015</v>
      </c>
      <c r="B7060" s="141" t="s">
        <v>10016</v>
      </c>
      <c r="C7060" s="186" t="s">
        <v>787</v>
      </c>
      <c r="D7060" s="681" t="s">
        <v>8849</v>
      </c>
      <c r="E7060" s="139" t="s">
        <v>812</v>
      </c>
      <c r="F7060" s="180" t="s">
        <v>10070</v>
      </c>
      <c r="G7060" s="145">
        <v>41122700</v>
      </c>
      <c r="H7060" s="455" t="s">
        <v>10091</v>
      </c>
      <c r="I7060" s="445">
        <v>10</v>
      </c>
      <c r="J7060" s="485" t="s">
        <v>33</v>
      </c>
      <c r="K7060" s="682">
        <v>675000</v>
      </c>
      <c r="L7060" s="446">
        <v>15</v>
      </c>
      <c r="M7060" s="144" t="s">
        <v>34</v>
      </c>
      <c r="N7060" s="677" t="s">
        <v>10043</v>
      </c>
      <c r="O7060" s="680" t="s">
        <v>68</v>
      </c>
      <c r="P7060" s="680" t="s">
        <v>67</v>
      </c>
      <c r="Q7060" s="377" t="s">
        <v>497</v>
      </c>
    </row>
    <row r="7061" spans="1:17" ht="44.25" customHeight="1" x14ac:dyDescent="0.2">
      <c r="A7061" s="174" t="s">
        <v>10015</v>
      </c>
      <c r="B7061" s="144" t="s">
        <v>10016</v>
      </c>
      <c r="C7061" s="146" t="s">
        <v>801</v>
      </c>
      <c r="D7061" s="164" t="s">
        <v>8503</v>
      </c>
      <c r="E7061" s="139" t="s">
        <v>812</v>
      </c>
      <c r="F7061" s="180" t="s">
        <v>10070</v>
      </c>
      <c r="G7061" s="145">
        <v>48101915</v>
      </c>
      <c r="H7061" s="379" t="s">
        <v>10092</v>
      </c>
      <c r="I7061" s="445">
        <v>10</v>
      </c>
      <c r="J7061" s="485" t="s">
        <v>33</v>
      </c>
      <c r="K7061" s="682">
        <v>540000</v>
      </c>
      <c r="L7061" s="446">
        <v>3</v>
      </c>
      <c r="M7061" s="144" t="s">
        <v>4571</v>
      </c>
      <c r="N7061" s="677" t="s">
        <v>10093</v>
      </c>
      <c r="O7061" s="680" t="s">
        <v>68</v>
      </c>
      <c r="P7061" s="680" t="s">
        <v>67</v>
      </c>
      <c r="Q7061" s="377" t="s">
        <v>497</v>
      </c>
    </row>
    <row r="7062" spans="1:17" ht="34.5" customHeight="1" x14ac:dyDescent="0.2">
      <c r="A7062" s="136" t="s">
        <v>10015</v>
      </c>
      <c r="B7062" s="141" t="s">
        <v>10016</v>
      </c>
      <c r="C7062" s="186" t="s">
        <v>787</v>
      </c>
      <c r="D7062" s="681" t="s">
        <v>8849</v>
      </c>
      <c r="E7062" s="139" t="s">
        <v>812</v>
      </c>
      <c r="F7062" s="180" t="s">
        <v>10070</v>
      </c>
      <c r="G7062" s="145">
        <v>31211906</v>
      </c>
      <c r="H7062" s="379" t="s">
        <v>10094</v>
      </c>
      <c r="I7062" s="445">
        <v>10</v>
      </c>
      <c r="J7062" s="485" t="s">
        <v>33</v>
      </c>
      <c r="K7062" s="682">
        <f>12000*10</f>
        <v>120000</v>
      </c>
      <c r="L7062" s="446">
        <v>10</v>
      </c>
      <c r="M7062" s="144" t="s">
        <v>4571</v>
      </c>
      <c r="N7062" s="684" t="s">
        <v>10095</v>
      </c>
      <c r="O7062" s="680" t="s">
        <v>68</v>
      </c>
      <c r="P7062" s="680" t="s">
        <v>67</v>
      </c>
      <c r="Q7062" s="377" t="s">
        <v>497</v>
      </c>
    </row>
    <row r="7063" spans="1:17" ht="64.5" customHeight="1" x14ac:dyDescent="0.2">
      <c r="A7063" s="136" t="s">
        <v>10015</v>
      </c>
      <c r="B7063" s="141" t="s">
        <v>10016</v>
      </c>
      <c r="C7063" s="186" t="s">
        <v>787</v>
      </c>
      <c r="D7063" s="681" t="s">
        <v>8849</v>
      </c>
      <c r="E7063" s="139" t="s">
        <v>812</v>
      </c>
      <c r="F7063" s="180" t="s">
        <v>10070</v>
      </c>
      <c r="G7063" s="145">
        <v>47131800</v>
      </c>
      <c r="H7063" s="379" t="s">
        <v>10096</v>
      </c>
      <c r="I7063" s="445">
        <v>10</v>
      </c>
      <c r="J7063" s="485" t="s">
        <v>33</v>
      </c>
      <c r="K7063" s="682">
        <f>7200*50</f>
        <v>360000</v>
      </c>
      <c r="L7063" s="446">
        <v>50</v>
      </c>
      <c r="M7063" s="144" t="s">
        <v>4571</v>
      </c>
      <c r="N7063" s="677" t="s">
        <v>10043</v>
      </c>
      <c r="O7063" s="680" t="s">
        <v>68</v>
      </c>
      <c r="P7063" s="680" t="s">
        <v>67</v>
      </c>
      <c r="Q7063" s="377" t="s">
        <v>497</v>
      </c>
    </row>
    <row r="7064" spans="1:17" ht="57" customHeight="1" x14ac:dyDescent="0.2">
      <c r="A7064" s="136" t="s">
        <v>10015</v>
      </c>
      <c r="B7064" s="141" t="s">
        <v>10016</v>
      </c>
      <c r="C7064" s="186" t="s">
        <v>787</v>
      </c>
      <c r="D7064" s="681" t="s">
        <v>8849</v>
      </c>
      <c r="E7064" s="139" t="s">
        <v>812</v>
      </c>
      <c r="F7064" s="180" t="s">
        <v>10070</v>
      </c>
      <c r="G7064" s="145">
        <v>47131600</v>
      </c>
      <c r="H7064" s="379" t="s">
        <v>10097</v>
      </c>
      <c r="I7064" s="445">
        <v>10</v>
      </c>
      <c r="J7064" s="485" t="s">
        <v>33</v>
      </c>
      <c r="K7064" s="682">
        <f>6300*80</f>
        <v>504000</v>
      </c>
      <c r="L7064" s="446">
        <v>80</v>
      </c>
      <c r="M7064" s="144" t="s">
        <v>4571</v>
      </c>
      <c r="N7064" s="677" t="s">
        <v>10043</v>
      </c>
      <c r="O7064" s="680" t="s">
        <v>68</v>
      </c>
      <c r="P7064" s="680" t="s">
        <v>67</v>
      </c>
      <c r="Q7064" s="377" t="s">
        <v>497</v>
      </c>
    </row>
    <row r="7065" spans="1:17" ht="57.75" customHeight="1" x14ac:dyDescent="0.2">
      <c r="A7065" s="136" t="s">
        <v>10015</v>
      </c>
      <c r="B7065" s="141" t="s">
        <v>10016</v>
      </c>
      <c r="C7065" s="186" t="s">
        <v>787</v>
      </c>
      <c r="D7065" s="681" t="s">
        <v>8849</v>
      </c>
      <c r="E7065" s="139" t="s">
        <v>812</v>
      </c>
      <c r="F7065" s="180" t="s">
        <v>10070</v>
      </c>
      <c r="G7065" s="145">
        <v>27112000</v>
      </c>
      <c r="H7065" s="379" t="s">
        <v>10098</v>
      </c>
      <c r="I7065" s="445">
        <v>10</v>
      </c>
      <c r="J7065" s="485" t="s">
        <v>33</v>
      </c>
      <c r="K7065" s="682">
        <f>15000*10</f>
        <v>150000</v>
      </c>
      <c r="L7065" s="446">
        <v>10</v>
      </c>
      <c r="M7065" s="144" t="s">
        <v>4571</v>
      </c>
      <c r="N7065" s="677" t="s">
        <v>10043</v>
      </c>
      <c r="O7065" s="680" t="s">
        <v>68</v>
      </c>
      <c r="P7065" s="680" t="s">
        <v>67</v>
      </c>
      <c r="Q7065" s="377" t="s">
        <v>497</v>
      </c>
    </row>
    <row r="7066" spans="1:17" ht="63" customHeight="1" x14ac:dyDescent="0.2">
      <c r="A7066" s="136" t="s">
        <v>10015</v>
      </c>
      <c r="B7066" s="141" t="s">
        <v>10016</v>
      </c>
      <c r="C7066" s="186" t="s">
        <v>787</v>
      </c>
      <c r="D7066" s="681" t="s">
        <v>8849</v>
      </c>
      <c r="E7066" s="139" t="s">
        <v>812</v>
      </c>
      <c r="F7066" s="180" t="s">
        <v>10070</v>
      </c>
      <c r="G7066" s="145">
        <v>47131600</v>
      </c>
      <c r="H7066" s="379" t="s">
        <v>10099</v>
      </c>
      <c r="I7066" s="445">
        <v>10</v>
      </c>
      <c r="J7066" s="485" t="s">
        <v>33</v>
      </c>
      <c r="K7066" s="682">
        <f>7000*120</f>
        <v>840000</v>
      </c>
      <c r="L7066" s="446">
        <v>120</v>
      </c>
      <c r="M7066" s="144" t="s">
        <v>4571</v>
      </c>
      <c r="N7066" s="677" t="s">
        <v>10043</v>
      </c>
      <c r="O7066" s="680" t="s">
        <v>68</v>
      </c>
      <c r="P7066" s="680" t="s">
        <v>67</v>
      </c>
      <c r="Q7066" s="377" t="s">
        <v>497</v>
      </c>
    </row>
    <row r="7067" spans="1:17" ht="33" customHeight="1" x14ac:dyDescent="0.2">
      <c r="A7067" s="136" t="s">
        <v>10015</v>
      </c>
      <c r="B7067" s="141" t="s">
        <v>10016</v>
      </c>
      <c r="C7067" s="186" t="s">
        <v>787</v>
      </c>
      <c r="D7067" s="681" t="s">
        <v>8849</v>
      </c>
      <c r="E7067" s="139" t="s">
        <v>812</v>
      </c>
      <c r="F7067" s="180" t="s">
        <v>10070</v>
      </c>
      <c r="G7067" s="145">
        <v>46181504</v>
      </c>
      <c r="H7067" s="379" t="s">
        <v>10100</v>
      </c>
      <c r="I7067" s="445">
        <v>10</v>
      </c>
      <c r="J7067" s="485" t="s">
        <v>33</v>
      </c>
      <c r="K7067" s="682">
        <v>150000</v>
      </c>
      <c r="L7067" s="446">
        <v>10</v>
      </c>
      <c r="M7067" s="144" t="s">
        <v>4571</v>
      </c>
      <c r="N7067" s="677" t="s">
        <v>10095</v>
      </c>
      <c r="O7067" s="680" t="s">
        <v>68</v>
      </c>
      <c r="P7067" s="680" t="s">
        <v>67</v>
      </c>
      <c r="Q7067" s="377" t="s">
        <v>497</v>
      </c>
    </row>
    <row r="7068" spans="1:17" ht="49.5" customHeight="1" x14ac:dyDescent="0.2">
      <c r="A7068" s="136" t="s">
        <v>10015</v>
      </c>
      <c r="B7068" s="141" t="s">
        <v>10016</v>
      </c>
      <c r="C7068" s="186" t="s">
        <v>787</v>
      </c>
      <c r="D7068" s="681" t="s">
        <v>8849</v>
      </c>
      <c r="E7068" s="139" t="s">
        <v>834</v>
      </c>
      <c r="F7068" s="180" t="s">
        <v>316</v>
      </c>
      <c r="G7068" s="145">
        <v>30191501</v>
      </c>
      <c r="H7068" s="379" t="s">
        <v>10101</v>
      </c>
      <c r="I7068" s="445">
        <v>10</v>
      </c>
      <c r="J7068" s="485" t="s">
        <v>33</v>
      </c>
      <c r="K7068" s="682">
        <f>700000*1</f>
        <v>700000</v>
      </c>
      <c r="L7068" s="446">
        <v>1</v>
      </c>
      <c r="M7068" s="144" t="s">
        <v>4571</v>
      </c>
      <c r="N7068" s="677" t="s">
        <v>10095</v>
      </c>
      <c r="O7068" s="680" t="s">
        <v>68</v>
      </c>
      <c r="P7068" s="680" t="s">
        <v>67</v>
      </c>
      <c r="Q7068" s="377" t="s">
        <v>497</v>
      </c>
    </row>
    <row r="7069" spans="1:17" ht="60.75" customHeight="1" x14ac:dyDescent="0.2">
      <c r="A7069" s="136" t="s">
        <v>10015</v>
      </c>
      <c r="B7069" s="141" t="s">
        <v>10016</v>
      </c>
      <c r="C7069" s="186" t="s">
        <v>787</v>
      </c>
      <c r="D7069" s="681" t="s">
        <v>8849</v>
      </c>
      <c r="E7069" s="139" t="s">
        <v>834</v>
      </c>
      <c r="F7069" s="180" t="s">
        <v>316</v>
      </c>
      <c r="G7069" s="145">
        <v>47121800</v>
      </c>
      <c r="H7069" s="379" t="s">
        <v>10102</v>
      </c>
      <c r="I7069" s="445">
        <v>10</v>
      </c>
      <c r="J7069" s="485" t="s">
        <v>33</v>
      </c>
      <c r="K7069" s="682">
        <f>8000*5</f>
        <v>40000</v>
      </c>
      <c r="L7069" s="446">
        <v>5</v>
      </c>
      <c r="M7069" s="144" t="s">
        <v>4571</v>
      </c>
      <c r="N7069" s="677" t="s">
        <v>10043</v>
      </c>
      <c r="O7069" s="680" t="s">
        <v>68</v>
      </c>
      <c r="P7069" s="680" t="s">
        <v>67</v>
      </c>
      <c r="Q7069" s="377" t="s">
        <v>497</v>
      </c>
    </row>
    <row r="7070" spans="1:17" ht="36.75" customHeight="1" x14ac:dyDescent="0.2">
      <c r="A7070" s="186" t="s">
        <v>10015</v>
      </c>
      <c r="B7070" s="186" t="s">
        <v>10016</v>
      </c>
      <c r="C7070" s="186" t="s">
        <v>10079</v>
      </c>
      <c r="D7070" s="685" t="s">
        <v>10080</v>
      </c>
      <c r="E7070" s="460" t="s">
        <v>834</v>
      </c>
      <c r="F7070" s="180" t="s">
        <v>316</v>
      </c>
      <c r="G7070" s="377">
        <v>32151802</v>
      </c>
      <c r="H7070" s="379" t="s">
        <v>10103</v>
      </c>
      <c r="I7070" s="445">
        <v>10</v>
      </c>
      <c r="J7070" s="485" t="s">
        <v>33</v>
      </c>
      <c r="K7070" s="682">
        <v>20000000</v>
      </c>
      <c r="L7070" s="446">
        <v>20</v>
      </c>
      <c r="M7070" s="144" t="s">
        <v>4571</v>
      </c>
      <c r="N7070" s="677" t="s">
        <v>10104</v>
      </c>
      <c r="O7070" s="680" t="s">
        <v>68</v>
      </c>
      <c r="P7070" s="680" t="s">
        <v>67</v>
      </c>
      <c r="Q7070" s="377" t="s">
        <v>497</v>
      </c>
    </row>
    <row r="7071" spans="1:17" ht="32.25" customHeight="1" x14ac:dyDescent="0.2">
      <c r="A7071" s="679" t="s">
        <v>10015</v>
      </c>
      <c r="B7071" s="240" t="s">
        <v>10016</v>
      </c>
      <c r="C7071" s="186" t="s">
        <v>50</v>
      </c>
      <c r="D7071" s="209" t="s">
        <v>9015</v>
      </c>
      <c r="E7071" s="186" t="s">
        <v>1199</v>
      </c>
      <c r="F7071" s="139" t="s">
        <v>87</v>
      </c>
      <c r="G7071" s="377">
        <v>39121040</v>
      </c>
      <c r="H7071" s="379" t="s">
        <v>10105</v>
      </c>
      <c r="I7071" s="445">
        <v>10</v>
      </c>
      <c r="J7071" s="485" t="s">
        <v>33</v>
      </c>
      <c r="K7071" s="682">
        <v>1000000</v>
      </c>
      <c r="L7071" s="446">
        <v>10</v>
      </c>
      <c r="M7071" s="144" t="s">
        <v>4571</v>
      </c>
      <c r="N7071" s="684" t="s">
        <v>10106</v>
      </c>
      <c r="O7071" s="680" t="s">
        <v>68</v>
      </c>
      <c r="P7071" s="680" t="s">
        <v>67</v>
      </c>
      <c r="Q7071" s="377" t="s">
        <v>497</v>
      </c>
    </row>
    <row r="7072" spans="1:17" ht="45.75" customHeight="1" x14ac:dyDescent="0.2">
      <c r="A7072" s="679" t="s">
        <v>10015</v>
      </c>
      <c r="B7072" s="240" t="s">
        <v>10016</v>
      </c>
      <c r="C7072" s="186" t="s">
        <v>50</v>
      </c>
      <c r="D7072" s="209" t="s">
        <v>9015</v>
      </c>
      <c r="E7072" s="186" t="s">
        <v>1199</v>
      </c>
      <c r="F7072" s="139" t="s">
        <v>87</v>
      </c>
      <c r="G7072" s="377">
        <v>26111701</v>
      </c>
      <c r="H7072" s="379" t="s">
        <v>10107</v>
      </c>
      <c r="I7072" s="445">
        <v>10</v>
      </c>
      <c r="J7072" s="485" t="s">
        <v>33</v>
      </c>
      <c r="K7072" s="682">
        <v>4800000</v>
      </c>
      <c r="L7072" s="446">
        <v>4</v>
      </c>
      <c r="M7072" s="144" t="s">
        <v>4571</v>
      </c>
      <c r="N7072" s="684" t="s">
        <v>10108</v>
      </c>
      <c r="O7072" s="680" t="s">
        <v>68</v>
      </c>
      <c r="P7072" s="680" t="s">
        <v>67</v>
      </c>
      <c r="Q7072" s="377" t="s">
        <v>497</v>
      </c>
    </row>
    <row r="7073" spans="1:17" ht="31.5" customHeight="1" x14ac:dyDescent="0.2">
      <c r="A7073" s="186" t="s">
        <v>10015</v>
      </c>
      <c r="B7073" s="186" t="s">
        <v>10016</v>
      </c>
      <c r="C7073" s="186" t="s">
        <v>10079</v>
      </c>
      <c r="D7073" s="685" t="s">
        <v>10080</v>
      </c>
      <c r="E7073" s="186" t="s">
        <v>1199</v>
      </c>
      <c r="F7073" s="139" t="s">
        <v>87</v>
      </c>
      <c r="G7073" s="377">
        <v>39111611</v>
      </c>
      <c r="H7073" s="379" t="s">
        <v>10109</v>
      </c>
      <c r="I7073" s="445">
        <v>10</v>
      </c>
      <c r="J7073" s="485" t="s">
        <v>33</v>
      </c>
      <c r="K7073" s="682">
        <v>2200000</v>
      </c>
      <c r="L7073" s="446">
        <v>20</v>
      </c>
      <c r="M7073" s="144" t="s">
        <v>4571</v>
      </c>
      <c r="N7073" s="684" t="s">
        <v>10110</v>
      </c>
      <c r="O7073" s="680" t="s">
        <v>68</v>
      </c>
      <c r="P7073" s="680" t="s">
        <v>67</v>
      </c>
      <c r="Q7073" s="377" t="s">
        <v>497</v>
      </c>
    </row>
    <row r="7074" spans="1:17" ht="49.5" customHeight="1" x14ac:dyDescent="0.2">
      <c r="A7074" s="679" t="s">
        <v>10015</v>
      </c>
      <c r="B7074" s="240" t="s">
        <v>10016</v>
      </c>
      <c r="C7074" s="186" t="s">
        <v>1007</v>
      </c>
      <c r="D7074" s="686" t="s">
        <v>10017</v>
      </c>
      <c r="E7074" s="186" t="s">
        <v>1199</v>
      </c>
      <c r="F7074" s="139" t="s">
        <v>87</v>
      </c>
      <c r="G7074" s="377">
        <v>45121624</v>
      </c>
      <c r="H7074" s="379" t="s">
        <v>10111</v>
      </c>
      <c r="I7074" s="445">
        <v>10</v>
      </c>
      <c r="J7074" s="485" t="s">
        <v>33</v>
      </c>
      <c r="K7074" s="682">
        <v>2000000</v>
      </c>
      <c r="L7074" s="446">
        <v>2</v>
      </c>
      <c r="M7074" s="144" t="s">
        <v>4571</v>
      </c>
      <c r="N7074" s="684" t="s">
        <v>10112</v>
      </c>
      <c r="O7074" s="680" t="s">
        <v>68</v>
      </c>
      <c r="P7074" s="680" t="s">
        <v>67</v>
      </c>
      <c r="Q7074" s="377" t="s">
        <v>497</v>
      </c>
    </row>
    <row r="7075" spans="1:17" ht="51.75" customHeight="1" x14ac:dyDescent="0.2">
      <c r="A7075" s="679" t="s">
        <v>10015</v>
      </c>
      <c r="B7075" s="240" t="s">
        <v>10016</v>
      </c>
      <c r="C7075" s="186" t="s">
        <v>1007</v>
      </c>
      <c r="D7075" s="686" t="s">
        <v>10017</v>
      </c>
      <c r="E7075" s="186" t="s">
        <v>1206</v>
      </c>
      <c r="F7075" s="229" t="s">
        <v>89</v>
      </c>
      <c r="G7075" s="377">
        <v>52161520</v>
      </c>
      <c r="H7075" s="379" t="s">
        <v>10113</v>
      </c>
      <c r="I7075" s="445">
        <v>10</v>
      </c>
      <c r="J7075" s="485" t="s">
        <v>33</v>
      </c>
      <c r="K7075" s="682">
        <v>1800000</v>
      </c>
      <c r="L7075" s="446">
        <v>2</v>
      </c>
      <c r="M7075" s="144" t="s">
        <v>4571</v>
      </c>
      <c r="N7075" s="684" t="s">
        <v>10112</v>
      </c>
      <c r="O7075" s="680" t="s">
        <v>68</v>
      </c>
      <c r="P7075" s="680" t="s">
        <v>67</v>
      </c>
      <c r="Q7075" s="377" t="s">
        <v>497</v>
      </c>
    </row>
    <row r="7076" spans="1:17" ht="55.5" customHeight="1" x14ac:dyDescent="0.2">
      <c r="A7076" s="679" t="s">
        <v>10015</v>
      </c>
      <c r="B7076" s="240" t="s">
        <v>10016</v>
      </c>
      <c r="C7076" s="186" t="s">
        <v>1007</v>
      </c>
      <c r="D7076" s="686" t="s">
        <v>10017</v>
      </c>
      <c r="E7076" s="186" t="s">
        <v>1206</v>
      </c>
      <c r="F7076" s="229" t="s">
        <v>89</v>
      </c>
      <c r="G7076" s="377">
        <v>52161520</v>
      </c>
      <c r="H7076" s="379" t="s">
        <v>10114</v>
      </c>
      <c r="I7076" s="445">
        <v>10</v>
      </c>
      <c r="J7076" s="485" t="s">
        <v>33</v>
      </c>
      <c r="K7076" s="682">
        <v>4400000</v>
      </c>
      <c r="L7076" s="446">
        <v>4</v>
      </c>
      <c r="M7076" s="144" t="s">
        <v>4571</v>
      </c>
      <c r="N7076" s="684" t="s">
        <v>10112</v>
      </c>
      <c r="O7076" s="680" t="s">
        <v>68</v>
      </c>
      <c r="P7076" s="680" t="s">
        <v>67</v>
      </c>
      <c r="Q7076" s="377" t="s">
        <v>497</v>
      </c>
    </row>
    <row r="7077" spans="1:17" ht="48" customHeight="1" x14ac:dyDescent="0.2">
      <c r="A7077" s="679" t="s">
        <v>10015</v>
      </c>
      <c r="B7077" s="240" t="s">
        <v>10016</v>
      </c>
      <c r="C7077" s="186" t="s">
        <v>50</v>
      </c>
      <c r="D7077" s="209" t="s">
        <v>9015</v>
      </c>
      <c r="E7077" s="186" t="s">
        <v>1206</v>
      </c>
      <c r="F7077" s="229" t="s">
        <v>89</v>
      </c>
      <c r="G7077" s="377">
        <v>43191621</v>
      </c>
      <c r="H7077" s="379" t="s">
        <v>10115</v>
      </c>
      <c r="I7077" s="445">
        <v>10</v>
      </c>
      <c r="J7077" s="485" t="s">
        <v>33</v>
      </c>
      <c r="K7077" s="682">
        <v>3600000</v>
      </c>
      <c r="L7077" s="446">
        <v>30</v>
      </c>
      <c r="M7077" s="144" t="s">
        <v>4571</v>
      </c>
      <c r="N7077" s="684" t="s">
        <v>10108</v>
      </c>
      <c r="O7077" s="680" t="s">
        <v>68</v>
      </c>
      <c r="P7077" s="680" t="s">
        <v>67</v>
      </c>
      <c r="Q7077" s="377" t="s">
        <v>497</v>
      </c>
    </row>
    <row r="7078" spans="1:17" ht="49.5" customHeight="1" x14ac:dyDescent="0.2">
      <c r="A7078" s="679" t="s">
        <v>10015</v>
      </c>
      <c r="B7078" s="240" t="s">
        <v>10016</v>
      </c>
      <c r="C7078" s="186" t="s">
        <v>1007</v>
      </c>
      <c r="D7078" s="686" t="s">
        <v>10017</v>
      </c>
      <c r="E7078" s="186" t="s">
        <v>1206</v>
      </c>
      <c r="F7078" s="229" t="s">
        <v>89</v>
      </c>
      <c r="G7078" s="377">
        <v>45121602</v>
      </c>
      <c r="H7078" s="379" t="s">
        <v>10116</v>
      </c>
      <c r="I7078" s="445">
        <v>10</v>
      </c>
      <c r="J7078" s="485" t="s">
        <v>33</v>
      </c>
      <c r="K7078" s="682">
        <v>1000000</v>
      </c>
      <c r="L7078" s="446">
        <v>2</v>
      </c>
      <c r="M7078" s="144" t="s">
        <v>4571</v>
      </c>
      <c r="N7078" s="684" t="s">
        <v>10112</v>
      </c>
      <c r="O7078" s="680" t="s">
        <v>68</v>
      </c>
      <c r="P7078" s="680" t="s">
        <v>67</v>
      </c>
      <c r="Q7078" s="377" t="s">
        <v>497</v>
      </c>
    </row>
    <row r="7079" spans="1:17" ht="45.75" customHeight="1" x14ac:dyDescent="0.2">
      <c r="A7079" s="679" t="s">
        <v>10015</v>
      </c>
      <c r="B7079" s="240" t="s">
        <v>10016</v>
      </c>
      <c r="C7079" s="186" t="s">
        <v>1007</v>
      </c>
      <c r="D7079" s="686" t="s">
        <v>10017</v>
      </c>
      <c r="E7079" s="186" t="s">
        <v>1206</v>
      </c>
      <c r="F7079" s="229" t="s">
        <v>89</v>
      </c>
      <c r="G7079" s="377">
        <v>43200000</v>
      </c>
      <c r="H7079" s="379" t="s">
        <v>10117</v>
      </c>
      <c r="I7079" s="445">
        <v>10</v>
      </c>
      <c r="J7079" s="485" t="s">
        <v>33</v>
      </c>
      <c r="K7079" s="682">
        <v>2500000</v>
      </c>
      <c r="L7079" s="446">
        <v>1</v>
      </c>
      <c r="M7079" s="144" t="s">
        <v>4571</v>
      </c>
      <c r="N7079" s="684" t="s">
        <v>10112</v>
      </c>
      <c r="O7079" s="680" t="s">
        <v>68</v>
      </c>
      <c r="P7079" s="680" t="s">
        <v>67</v>
      </c>
      <c r="Q7079" s="377" t="s">
        <v>497</v>
      </c>
    </row>
    <row r="7080" spans="1:17" ht="39" customHeight="1" x14ac:dyDescent="0.2">
      <c r="A7080" s="679" t="s">
        <v>10015</v>
      </c>
      <c r="B7080" s="240" t="s">
        <v>10016</v>
      </c>
      <c r="C7080" s="186" t="s">
        <v>42</v>
      </c>
      <c r="D7080" s="686" t="s">
        <v>3038</v>
      </c>
      <c r="E7080" s="186" t="s">
        <v>839</v>
      </c>
      <c r="F7080" s="229" t="s">
        <v>91</v>
      </c>
      <c r="G7080" s="377">
        <v>41111500</v>
      </c>
      <c r="H7080" s="379" t="s">
        <v>10118</v>
      </c>
      <c r="I7080" s="445">
        <v>10</v>
      </c>
      <c r="J7080" s="485" t="s">
        <v>33</v>
      </c>
      <c r="K7080" s="682">
        <v>550000</v>
      </c>
      <c r="L7080" s="446">
        <v>1</v>
      </c>
      <c r="M7080" s="144" t="s">
        <v>4571</v>
      </c>
      <c r="N7080" s="684" t="s">
        <v>10119</v>
      </c>
      <c r="O7080" s="680" t="s">
        <v>68</v>
      </c>
      <c r="P7080" s="680" t="s">
        <v>67</v>
      </c>
      <c r="Q7080" s="377" t="s">
        <v>497</v>
      </c>
    </row>
    <row r="7081" spans="1:17" ht="36.75" customHeight="1" x14ac:dyDescent="0.2">
      <c r="A7081" s="679" t="s">
        <v>10015</v>
      </c>
      <c r="B7081" s="240" t="s">
        <v>10016</v>
      </c>
      <c r="C7081" s="358" t="s">
        <v>42</v>
      </c>
      <c r="D7081" s="686" t="s">
        <v>3038</v>
      </c>
      <c r="E7081" s="358" t="s">
        <v>839</v>
      </c>
      <c r="F7081" s="533" t="s">
        <v>91</v>
      </c>
      <c r="G7081" s="377">
        <v>41111500</v>
      </c>
      <c r="H7081" s="379" t="s">
        <v>10120</v>
      </c>
      <c r="I7081" s="445">
        <v>10</v>
      </c>
      <c r="J7081" s="485" t="s">
        <v>33</v>
      </c>
      <c r="K7081" s="682">
        <v>300000</v>
      </c>
      <c r="L7081" s="446">
        <v>1</v>
      </c>
      <c r="M7081" s="144" t="s">
        <v>4571</v>
      </c>
      <c r="N7081" s="684" t="s">
        <v>10119</v>
      </c>
      <c r="O7081" s="680" t="s">
        <v>68</v>
      </c>
      <c r="P7081" s="680" t="s">
        <v>67</v>
      </c>
      <c r="Q7081" s="377" t="s">
        <v>497</v>
      </c>
    </row>
    <row r="7082" spans="1:17" ht="35.25" customHeight="1" x14ac:dyDescent="0.2">
      <c r="A7082" s="186" t="s">
        <v>10015</v>
      </c>
      <c r="B7082" s="186" t="s">
        <v>10016</v>
      </c>
      <c r="C7082" s="186" t="s">
        <v>42</v>
      </c>
      <c r="D7082" s="209" t="s">
        <v>3038</v>
      </c>
      <c r="E7082" s="186" t="s">
        <v>839</v>
      </c>
      <c r="F7082" s="229" t="s">
        <v>91</v>
      </c>
      <c r="G7082" s="183">
        <v>41111500</v>
      </c>
      <c r="H7082" s="379" t="s">
        <v>10121</v>
      </c>
      <c r="I7082" s="445">
        <v>10</v>
      </c>
      <c r="J7082" s="485" t="s">
        <v>33</v>
      </c>
      <c r="K7082" s="682">
        <v>400000</v>
      </c>
      <c r="L7082" s="446">
        <v>2</v>
      </c>
      <c r="M7082" s="144" t="s">
        <v>4571</v>
      </c>
      <c r="N7082" s="684" t="s">
        <v>10119</v>
      </c>
      <c r="O7082" s="680" t="s">
        <v>68</v>
      </c>
      <c r="P7082" s="680" t="s">
        <v>67</v>
      </c>
      <c r="Q7082" s="377" t="s">
        <v>497</v>
      </c>
    </row>
    <row r="7083" spans="1:17" ht="33" customHeight="1" x14ac:dyDescent="0.2">
      <c r="A7083" s="186" t="s">
        <v>10015</v>
      </c>
      <c r="B7083" s="186" t="s">
        <v>10016</v>
      </c>
      <c r="C7083" s="186" t="s">
        <v>342</v>
      </c>
      <c r="D7083" s="209" t="s">
        <v>9283</v>
      </c>
      <c r="E7083" s="186" t="s">
        <v>10122</v>
      </c>
      <c r="F7083" s="229" t="s">
        <v>338</v>
      </c>
      <c r="G7083" s="183">
        <v>72102900</v>
      </c>
      <c r="H7083" s="379" t="s">
        <v>10123</v>
      </c>
      <c r="I7083" s="445">
        <v>10</v>
      </c>
      <c r="J7083" s="485" t="s">
        <v>33</v>
      </c>
      <c r="K7083" s="682">
        <v>450000000</v>
      </c>
      <c r="L7083" s="446">
        <v>1</v>
      </c>
      <c r="M7083" s="683" t="s">
        <v>6831</v>
      </c>
      <c r="N7083" s="684" t="s">
        <v>10124</v>
      </c>
      <c r="O7083" s="680" t="s">
        <v>68</v>
      </c>
      <c r="P7083" s="680" t="s">
        <v>35</v>
      </c>
      <c r="Q7083" s="377" t="s">
        <v>429</v>
      </c>
    </row>
    <row r="7084" spans="1:17" ht="46.5" customHeight="1" x14ac:dyDescent="0.2">
      <c r="A7084" s="186" t="s">
        <v>10015</v>
      </c>
      <c r="B7084" s="186" t="s">
        <v>10016</v>
      </c>
      <c r="C7084" s="186" t="s">
        <v>787</v>
      </c>
      <c r="D7084" s="209" t="s">
        <v>8849</v>
      </c>
      <c r="E7084" s="186" t="s">
        <v>10125</v>
      </c>
      <c r="F7084" s="229" t="s">
        <v>639</v>
      </c>
      <c r="G7084" s="183" t="s">
        <v>10126</v>
      </c>
      <c r="H7084" s="379" t="s">
        <v>10127</v>
      </c>
      <c r="I7084" s="445">
        <v>10</v>
      </c>
      <c r="J7084" s="485" t="s">
        <v>33</v>
      </c>
      <c r="K7084" s="682">
        <v>70000000</v>
      </c>
      <c r="L7084" s="446">
        <v>1</v>
      </c>
      <c r="M7084" s="683" t="s">
        <v>6831</v>
      </c>
      <c r="N7084" s="684" t="s">
        <v>10128</v>
      </c>
      <c r="O7084" s="680" t="s">
        <v>127</v>
      </c>
      <c r="P7084" s="680" t="s">
        <v>68</v>
      </c>
      <c r="Q7084" s="377" t="s">
        <v>497</v>
      </c>
    </row>
    <row r="7085" spans="1:17" ht="37.5" customHeight="1" x14ac:dyDescent="0.2">
      <c r="A7085" s="186" t="s">
        <v>10015</v>
      </c>
      <c r="B7085" s="186" t="s">
        <v>10016</v>
      </c>
      <c r="C7085" s="186" t="s">
        <v>787</v>
      </c>
      <c r="D7085" s="209" t="s">
        <v>8849</v>
      </c>
      <c r="E7085" s="186" t="s">
        <v>10125</v>
      </c>
      <c r="F7085" s="229" t="s">
        <v>639</v>
      </c>
      <c r="G7085" s="183">
        <v>90101800</v>
      </c>
      <c r="H7085" s="379" t="s">
        <v>10129</v>
      </c>
      <c r="I7085" s="445">
        <v>10</v>
      </c>
      <c r="J7085" s="485" t="s">
        <v>33</v>
      </c>
      <c r="K7085" s="682">
        <v>103320000</v>
      </c>
      <c r="L7085" s="446">
        <v>1</v>
      </c>
      <c r="M7085" s="683" t="s">
        <v>6831</v>
      </c>
      <c r="N7085" s="684" t="s">
        <v>10130</v>
      </c>
      <c r="O7085" s="680" t="s">
        <v>127</v>
      </c>
      <c r="P7085" s="680" t="s">
        <v>68</v>
      </c>
      <c r="Q7085" s="377" t="s">
        <v>497</v>
      </c>
    </row>
    <row r="7086" spans="1:17" ht="48.75" customHeight="1" x14ac:dyDescent="0.2">
      <c r="A7086" s="186" t="s">
        <v>10015</v>
      </c>
      <c r="B7086" s="186" t="s">
        <v>10016</v>
      </c>
      <c r="C7086" s="186" t="s">
        <v>190</v>
      </c>
      <c r="D7086" s="209" t="s">
        <v>9211</v>
      </c>
      <c r="E7086" s="186" t="s">
        <v>6962</v>
      </c>
      <c r="F7086" s="229" t="s">
        <v>5302</v>
      </c>
      <c r="G7086" s="183">
        <v>78102201</v>
      </c>
      <c r="H7086" s="379" t="s">
        <v>10131</v>
      </c>
      <c r="I7086" s="445">
        <v>10</v>
      </c>
      <c r="J7086" s="485" t="s">
        <v>230</v>
      </c>
      <c r="K7086" s="682">
        <v>4470000</v>
      </c>
      <c r="L7086" s="446">
        <v>1</v>
      </c>
      <c r="M7086" s="683" t="s">
        <v>6831</v>
      </c>
      <c r="N7086" s="684" t="s">
        <v>10132</v>
      </c>
      <c r="O7086" s="680" t="s">
        <v>699</v>
      </c>
      <c r="P7086" s="680" t="s">
        <v>366</v>
      </c>
      <c r="Q7086" s="377" t="s">
        <v>419</v>
      </c>
    </row>
    <row r="7087" spans="1:17" ht="48.75" customHeight="1" x14ac:dyDescent="0.2">
      <c r="A7087" s="687" t="s">
        <v>10015</v>
      </c>
      <c r="B7087" s="263" t="s">
        <v>10016</v>
      </c>
      <c r="C7087" s="259" t="s">
        <v>190</v>
      </c>
      <c r="D7087" s="262" t="s">
        <v>9211</v>
      </c>
      <c r="E7087" s="186" t="s">
        <v>6962</v>
      </c>
      <c r="F7087" s="688" t="s">
        <v>5302</v>
      </c>
      <c r="G7087" s="377">
        <v>78102201</v>
      </c>
      <c r="H7087" s="379" t="s">
        <v>10131</v>
      </c>
      <c r="I7087" s="445">
        <v>10</v>
      </c>
      <c r="J7087" s="485" t="s">
        <v>33</v>
      </c>
      <c r="K7087" s="682">
        <v>5130000</v>
      </c>
      <c r="L7087" s="446">
        <v>1</v>
      </c>
      <c r="M7087" s="683" t="s">
        <v>6831</v>
      </c>
      <c r="N7087" s="684" t="s">
        <v>10132</v>
      </c>
      <c r="O7087" s="680" t="s">
        <v>67</v>
      </c>
      <c r="P7087" s="680" t="s">
        <v>35</v>
      </c>
      <c r="Q7087" s="377" t="s">
        <v>419</v>
      </c>
    </row>
    <row r="7088" spans="1:17" ht="54" customHeight="1" x14ac:dyDescent="0.2">
      <c r="A7088" s="679" t="s">
        <v>10015</v>
      </c>
      <c r="B7088" s="240" t="s">
        <v>10016</v>
      </c>
      <c r="C7088" s="186" t="s">
        <v>342</v>
      </c>
      <c r="D7088" s="209" t="s">
        <v>9283</v>
      </c>
      <c r="E7088" s="186" t="s">
        <v>10133</v>
      </c>
      <c r="F7088" s="229" t="s">
        <v>363</v>
      </c>
      <c r="G7088" s="186">
        <v>83101800</v>
      </c>
      <c r="H7088" s="689" t="s">
        <v>10134</v>
      </c>
      <c r="I7088" s="445">
        <v>10</v>
      </c>
      <c r="J7088" s="485" t="s">
        <v>33</v>
      </c>
      <c r="K7088" s="682">
        <v>384000000</v>
      </c>
      <c r="L7088" s="446">
        <v>1</v>
      </c>
      <c r="M7088" s="683" t="s">
        <v>6831</v>
      </c>
      <c r="N7088" s="684" t="s">
        <v>10135</v>
      </c>
      <c r="O7088" s="680" t="s">
        <v>127</v>
      </c>
      <c r="P7088" s="680" t="s">
        <v>127</v>
      </c>
      <c r="Q7088" s="377" t="s">
        <v>10136</v>
      </c>
    </row>
    <row r="7089" spans="1:17" ht="34.5" customHeight="1" x14ac:dyDescent="0.2">
      <c r="A7089" s="679" t="s">
        <v>10015</v>
      </c>
      <c r="B7089" s="240" t="s">
        <v>10016</v>
      </c>
      <c r="C7089" s="186" t="s">
        <v>3577</v>
      </c>
      <c r="D7089" s="209" t="s">
        <v>8881</v>
      </c>
      <c r="E7089" s="186" t="s">
        <v>10137</v>
      </c>
      <c r="F7089" s="229" t="s">
        <v>368</v>
      </c>
      <c r="G7089" s="186">
        <v>84131503</v>
      </c>
      <c r="H7089" s="689" t="s">
        <v>10138</v>
      </c>
      <c r="I7089" s="445">
        <v>10</v>
      </c>
      <c r="J7089" s="485" t="s">
        <v>230</v>
      </c>
      <c r="K7089" s="682">
        <v>180000000</v>
      </c>
      <c r="L7089" s="446">
        <v>1</v>
      </c>
      <c r="M7089" s="683" t="s">
        <v>6831</v>
      </c>
      <c r="N7089" s="684" t="s">
        <v>10139</v>
      </c>
      <c r="O7089" s="680" t="s">
        <v>699</v>
      </c>
      <c r="P7089" s="690" t="s">
        <v>366</v>
      </c>
      <c r="Q7089" s="186" t="s">
        <v>429</v>
      </c>
    </row>
    <row r="7090" spans="1:17" ht="39" customHeight="1" x14ac:dyDescent="0.2">
      <c r="A7090" s="679" t="s">
        <v>10015</v>
      </c>
      <c r="B7090" s="240" t="s">
        <v>10016</v>
      </c>
      <c r="C7090" s="186" t="s">
        <v>3577</v>
      </c>
      <c r="D7090" s="209" t="s">
        <v>8881</v>
      </c>
      <c r="E7090" s="186" t="s">
        <v>10137</v>
      </c>
      <c r="F7090" s="229" t="s">
        <v>368</v>
      </c>
      <c r="G7090" s="186">
        <v>84131503</v>
      </c>
      <c r="H7090" s="689" t="s">
        <v>10138</v>
      </c>
      <c r="I7090" s="445">
        <v>10</v>
      </c>
      <c r="J7090" s="485" t="s">
        <v>33</v>
      </c>
      <c r="K7090" s="682">
        <v>150000000</v>
      </c>
      <c r="L7090" s="446">
        <v>1</v>
      </c>
      <c r="M7090" s="683" t="s">
        <v>6831</v>
      </c>
      <c r="N7090" s="684" t="s">
        <v>10139</v>
      </c>
      <c r="O7090" s="680" t="s">
        <v>35</v>
      </c>
      <c r="P7090" s="690" t="s">
        <v>79</v>
      </c>
      <c r="Q7090" s="186" t="s">
        <v>429</v>
      </c>
    </row>
    <row r="7091" spans="1:17" ht="33.75" customHeight="1" x14ac:dyDescent="0.2">
      <c r="A7091" s="679" t="s">
        <v>10015</v>
      </c>
      <c r="B7091" s="240" t="s">
        <v>10016</v>
      </c>
      <c r="C7091" s="186" t="s">
        <v>3577</v>
      </c>
      <c r="D7091" s="209" t="s">
        <v>8881</v>
      </c>
      <c r="E7091" s="186" t="s">
        <v>10137</v>
      </c>
      <c r="F7091" s="229" t="s">
        <v>368</v>
      </c>
      <c r="G7091" s="377">
        <v>84131500</v>
      </c>
      <c r="H7091" s="379" t="s">
        <v>10140</v>
      </c>
      <c r="I7091" s="445">
        <v>10</v>
      </c>
      <c r="J7091" s="485" t="s">
        <v>33</v>
      </c>
      <c r="K7091" s="682">
        <v>160000000</v>
      </c>
      <c r="L7091" s="446">
        <v>1</v>
      </c>
      <c r="M7091" s="683" t="s">
        <v>6831</v>
      </c>
      <c r="N7091" s="684" t="s">
        <v>10141</v>
      </c>
      <c r="O7091" s="680" t="s">
        <v>68</v>
      </c>
      <c r="P7091" s="680" t="s">
        <v>67</v>
      </c>
      <c r="Q7091" s="257" t="s">
        <v>1060</v>
      </c>
    </row>
    <row r="7092" spans="1:17" ht="49.5" customHeight="1" x14ac:dyDescent="0.2">
      <c r="A7092" s="679" t="s">
        <v>10015</v>
      </c>
      <c r="B7092" s="240" t="s">
        <v>10016</v>
      </c>
      <c r="C7092" s="186" t="s">
        <v>342</v>
      </c>
      <c r="D7092" s="209" t="s">
        <v>9283</v>
      </c>
      <c r="E7092" s="186" t="s">
        <v>10142</v>
      </c>
      <c r="F7092" s="229" t="s">
        <v>866</v>
      </c>
      <c r="G7092" s="377">
        <v>80131500</v>
      </c>
      <c r="H7092" s="379" t="s">
        <v>10143</v>
      </c>
      <c r="I7092" s="445">
        <v>10</v>
      </c>
      <c r="J7092" s="485" t="s">
        <v>230</v>
      </c>
      <c r="K7092" s="682">
        <v>23786731.920000002</v>
      </c>
      <c r="L7092" s="446">
        <v>1</v>
      </c>
      <c r="M7092" s="683" t="s">
        <v>6831</v>
      </c>
      <c r="N7092" s="684" t="s">
        <v>10144</v>
      </c>
      <c r="O7092" s="680" t="s">
        <v>699</v>
      </c>
      <c r="P7092" s="680" t="s">
        <v>366</v>
      </c>
      <c r="Q7092" s="377" t="s">
        <v>1001</v>
      </c>
    </row>
    <row r="7093" spans="1:17" ht="45.75" customHeight="1" x14ac:dyDescent="0.2">
      <c r="A7093" s="679" t="s">
        <v>10015</v>
      </c>
      <c r="B7093" s="240" t="s">
        <v>10016</v>
      </c>
      <c r="C7093" s="186" t="s">
        <v>342</v>
      </c>
      <c r="D7093" s="209" t="s">
        <v>9283</v>
      </c>
      <c r="E7093" s="186" t="s">
        <v>10142</v>
      </c>
      <c r="F7093" s="229" t="s">
        <v>866</v>
      </c>
      <c r="G7093" s="377">
        <v>80131500</v>
      </c>
      <c r="H7093" s="379" t="s">
        <v>10143</v>
      </c>
      <c r="I7093" s="445">
        <v>10</v>
      </c>
      <c r="J7093" s="485" t="s">
        <v>33</v>
      </c>
      <c r="K7093" s="682">
        <v>36213268.079999998</v>
      </c>
      <c r="L7093" s="446">
        <v>1</v>
      </c>
      <c r="M7093" s="683" t="s">
        <v>6831</v>
      </c>
      <c r="N7093" s="684" t="s">
        <v>10144</v>
      </c>
      <c r="O7093" s="680" t="s">
        <v>67</v>
      </c>
      <c r="P7093" s="680" t="s">
        <v>35</v>
      </c>
      <c r="Q7093" s="377" t="s">
        <v>1001</v>
      </c>
    </row>
    <row r="7094" spans="1:17" ht="45.75" customHeight="1" x14ac:dyDescent="0.2">
      <c r="A7094" s="679" t="s">
        <v>10015</v>
      </c>
      <c r="B7094" s="240" t="s">
        <v>10016</v>
      </c>
      <c r="C7094" s="186" t="s">
        <v>342</v>
      </c>
      <c r="D7094" s="209" t="s">
        <v>9283</v>
      </c>
      <c r="E7094" s="186" t="s">
        <v>10142</v>
      </c>
      <c r="F7094" s="229" t="s">
        <v>866</v>
      </c>
      <c r="G7094" s="377">
        <v>80131500</v>
      </c>
      <c r="H7094" s="379" t="s">
        <v>10145</v>
      </c>
      <c r="I7094" s="445">
        <v>10</v>
      </c>
      <c r="J7094" s="485" t="s">
        <v>230</v>
      </c>
      <c r="K7094" s="682">
        <v>38285683.560000002</v>
      </c>
      <c r="L7094" s="446">
        <v>1</v>
      </c>
      <c r="M7094" s="683" t="s">
        <v>6831</v>
      </c>
      <c r="N7094" s="684" t="s">
        <v>10144</v>
      </c>
      <c r="O7094" s="680" t="s">
        <v>699</v>
      </c>
      <c r="P7094" s="680" t="s">
        <v>366</v>
      </c>
      <c r="Q7094" s="377" t="s">
        <v>1001</v>
      </c>
    </row>
    <row r="7095" spans="1:17" ht="47.25" customHeight="1" x14ac:dyDescent="0.2">
      <c r="A7095" s="679" t="s">
        <v>10015</v>
      </c>
      <c r="B7095" s="240" t="s">
        <v>10016</v>
      </c>
      <c r="C7095" s="186" t="s">
        <v>342</v>
      </c>
      <c r="D7095" s="209" t="s">
        <v>9283</v>
      </c>
      <c r="E7095" s="186" t="s">
        <v>10142</v>
      </c>
      <c r="F7095" s="229" t="s">
        <v>866</v>
      </c>
      <c r="G7095" s="377">
        <v>80131500</v>
      </c>
      <c r="H7095" s="379" t="s">
        <v>10145</v>
      </c>
      <c r="I7095" s="445">
        <v>10</v>
      </c>
      <c r="J7095" s="485" t="s">
        <v>33</v>
      </c>
      <c r="K7095" s="682">
        <v>46714316.439999998</v>
      </c>
      <c r="L7095" s="446">
        <v>1</v>
      </c>
      <c r="M7095" s="683" t="s">
        <v>6831</v>
      </c>
      <c r="N7095" s="684" t="s">
        <v>10144</v>
      </c>
      <c r="O7095" s="680" t="s">
        <v>67</v>
      </c>
      <c r="P7095" s="680" t="s">
        <v>35</v>
      </c>
      <c r="Q7095" s="377" t="s">
        <v>1001</v>
      </c>
    </row>
    <row r="7096" spans="1:17" ht="45.75" customHeight="1" x14ac:dyDescent="0.2">
      <c r="A7096" s="679" t="s">
        <v>10015</v>
      </c>
      <c r="B7096" s="240" t="s">
        <v>10016</v>
      </c>
      <c r="C7096" s="186" t="s">
        <v>342</v>
      </c>
      <c r="D7096" s="209" t="s">
        <v>9283</v>
      </c>
      <c r="E7096" s="186" t="s">
        <v>10142</v>
      </c>
      <c r="F7096" s="229" t="s">
        <v>866</v>
      </c>
      <c r="G7096" s="377">
        <v>80131500</v>
      </c>
      <c r="H7096" s="379" t="s">
        <v>10146</v>
      </c>
      <c r="I7096" s="445">
        <v>10</v>
      </c>
      <c r="J7096" s="485" t="s">
        <v>230</v>
      </c>
      <c r="K7096" s="682">
        <v>7200000</v>
      </c>
      <c r="L7096" s="446">
        <v>1</v>
      </c>
      <c r="M7096" s="683" t="s">
        <v>6831</v>
      </c>
      <c r="N7096" s="684" t="s">
        <v>10144</v>
      </c>
      <c r="O7096" s="680" t="s">
        <v>699</v>
      </c>
      <c r="P7096" s="680" t="s">
        <v>366</v>
      </c>
      <c r="Q7096" s="377" t="s">
        <v>1001</v>
      </c>
    </row>
    <row r="7097" spans="1:17" ht="47.25" customHeight="1" x14ac:dyDescent="0.2">
      <c r="A7097" s="679" t="s">
        <v>10015</v>
      </c>
      <c r="B7097" s="240" t="s">
        <v>10016</v>
      </c>
      <c r="C7097" s="186" t="s">
        <v>342</v>
      </c>
      <c r="D7097" s="209" t="s">
        <v>9283</v>
      </c>
      <c r="E7097" s="186" t="s">
        <v>10142</v>
      </c>
      <c r="F7097" s="229" t="s">
        <v>866</v>
      </c>
      <c r="G7097" s="377">
        <v>80131500</v>
      </c>
      <c r="H7097" s="379" t="s">
        <v>10146</v>
      </c>
      <c r="I7097" s="445">
        <v>10</v>
      </c>
      <c r="J7097" s="485" t="s">
        <v>33</v>
      </c>
      <c r="K7097" s="682">
        <v>10800000</v>
      </c>
      <c r="L7097" s="446">
        <v>1</v>
      </c>
      <c r="M7097" s="683" t="s">
        <v>6831</v>
      </c>
      <c r="N7097" s="684" t="s">
        <v>10144</v>
      </c>
      <c r="O7097" s="680" t="s">
        <v>67</v>
      </c>
      <c r="P7097" s="680" t="s">
        <v>35</v>
      </c>
      <c r="Q7097" s="377" t="s">
        <v>1001</v>
      </c>
    </row>
    <row r="7098" spans="1:17" ht="45" customHeight="1" x14ac:dyDescent="0.2">
      <c r="A7098" s="679" t="s">
        <v>10015</v>
      </c>
      <c r="B7098" s="240" t="s">
        <v>10016</v>
      </c>
      <c r="C7098" s="186" t="s">
        <v>342</v>
      </c>
      <c r="D7098" s="209" t="s">
        <v>9283</v>
      </c>
      <c r="E7098" s="186" t="s">
        <v>10142</v>
      </c>
      <c r="F7098" s="229" t="s">
        <v>866</v>
      </c>
      <c r="G7098" s="377">
        <v>80131500</v>
      </c>
      <c r="H7098" s="379" t="s">
        <v>10147</v>
      </c>
      <c r="I7098" s="445">
        <v>10</v>
      </c>
      <c r="J7098" s="485" t="s">
        <v>230</v>
      </c>
      <c r="K7098" s="682">
        <v>54000000</v>
      </c>
      <c r="L7098" s="446">
        <v>1</v>
      </c>
      <c r="M7098" s="683" t="s">
        <v>6831</v>
      </c>
      <c r="N7098" s="684" t="s">
        <v>10144</v>
      </c>
      <c r="O7098" s="680" t="s">
        <v>699</v>
      </c>
      <c r="P7098" s="680" t="s">
        <v>366</v>
      </c>
      <c r="Q7098" s="377" t="s">
        <v>1001</v>
      </c>
    </row>
    <row r="7099" spans="1:17" ht="45" customHeight="1" x14ac:dyDescent="0.2">
      <c r="A7099" s="679" t="s">
        <v>10015</v>
      </c>
      <c r="B7099" s="240" t="s">
        <v>10016</v>
      </c>
      <c r="C7099" s="186" t="s">
        <v>342</v>
      </c>
      <c r="D7099" s="209" t="s">
        <v>9283</v>
      </c>
      <c r="E7099" s="186" t="s">
        <v>10142</v>
      </c>
      <c r="F7099" s="229" t="s">
        <v>866</v>
      </c>
      <c r="G7099" s="377">
        <v>80131500</v>
      </c>
      <c r="H7099" s="379" t="s">
        <v>10147</v>
      </c>
      <c r="I7099" s="445">
        <v>10</v>
      </c>
      <c r="J7099" s="485" t="s">
        <v>33</v>
      </c>
      <c r="K7099" s="682">
        <v>62100000</v>
      </c>
      <c r="L7099" s="446">
        <v>1</v>
      </c>
      <c r="M7099" s="683" t="s">
        <v>6831</v>
      </c>
      <c r="N7099" s="684" t="s">
        <v>10144</v>
      </c>
      <c r="O7099" s="680" t="s">
        <v>67</v>
      </c>
      <c r="P7099" s="680" t="s">
        <v>35</v>
      </c>
      <c r="Q7099" s="377" t="s">
        <v>1001</v>
      </c>
    </row>
    <row r="7100" spans="1:17" ht="59.25" customHeight="1" x14ac:dyDescent="0.2">
      <c r="A7100" s="679" t="s">
        <v>10015</v>
      </c>
      <c r="B7100" s="240" t="s">
        <v>10016</v>
      </c>
      <c r="C7100" s="186" t="s">
        <v>787</v>
      </c>
      <c r="D7100" s="209" t="s">
        <v>8849</v>
      </c>
      <c r="E7100" s="186" t="s">
        <v>6185</v>
      </c>
      <c r="F7100" s="229" t="s">
        <v>371</v>
      </c>
      <c r="G7100" s="377">
        <v>76111501</v>
      </c>
      <c r="H7100" s="379" t="s">
        <v>10148</v>
      </c>
      <c r="I7100" s="445">
        <v>10</v>
      </c>
      <c r="J7100" s="485" t="s">
        <v>230</v>
      </c>
      <c r="K7100" s="682">
        <v>99000000</v>
      </c>
      <c r="L7100" s="446">
        <v>1</v>
      </c>
      <c r="M7100" s="683" t="s">
        <v>6831</v>
      </c>
      <c r="N7100" s="684" t="s">
        <v>10149</v>
      </c>
      <c r="O7100" s="680" t="s">
        <v>699</v>
      </c>
      <c r="P7100" s="680" t="s">
        <v>366</v>
      </c>
      <c r="Q7100" s="377" t="s">
        <v>419</v>
      </c>
    </row>
    <row r="7101" spans="1:17" ht="58.5" customHeight="1" x14ac:dyDescent="0.2">
      <c r="A7101" s="679" t="s">
        <v>10015</v>
      </c>
      <c r="B7101" s="240" t="s">
        <v>10016</v>
      </c>
      <c r="C7101" s="186" t="s">
        <v>787</v>
      </c>
      <c r="D7101" s="209" t="s">
        <v>8849</v>
      </c>
      <c r="E7101" s="186" t="s">
        <v>6185</v>
      </c>
      <c r="F7101" s="229" t="s">
        <v>371</v>
      </c>
      <c r="G7101" s="377">
        <v>76111501</v>
      </c>
      <c r="H7101" s="379" t="s">
        <v>10148</v>
      </c>
      <c r="I7101" s="445">
        <v>10</v>
      </c>
      <c r="J7101" s="485" t="s">
        <v>33</v>
      </c>
      <c r="K7101" s="682">
        <v>102690000</v>
      </c>
      <c r="L7101" s="446">
        <v>1</v>
      </c>
      <c r="M7101" s="683" t="s">
        <v>6831</v>
      </c>
      <c r="N7101" s="684" t="s">
        <v>10149</v>
      </c>
      <c r="O7101" s="680" t="s">
        <v>67</v>
      </c>
      <c r="P7101" s="680" t="s">
        <v>35</v>
      </c>
      <c r="Q7101" s="377" t="s">
        <v>419</v>
      </c>
    </row>
    <row r="7102" spans="1:17" ht="60" customHeight="1" x14ac:dyDescent="0.2">
      <c r="A7102" s="679" t="s">
        <v>10015</v>
      </c>
      <c r="B7102" s="240" t="s">
        <v>10016</v>
      </c>
      <c r="C7102" s="186" t="s">
        <v>787</v>
      </c>
      <c r="D7102" s="209" t="s">
        <v>8849</v>
      </c>
      <c r="E7102" s="186" t="s">
        <v>6185</v>
      </c>
      <c r="F7102" s="229" t="s">
        <v>371</v>
      </c>
      <c r="G7102" s="377">
        <v>72102103</v>
      </c>
      <c r="H7102" s="379" t="s">
        <v>10150</v>
      </c>
      <c r="I7102" s="445">
        <v>10</v>
      </c>
      <c r="J7102" s="485" t="s">
        <v>33</v>
      </c>
      <c r="K7102" s="682">
        <v>3500000</v>
      </c>
      <c r="L7102" s="446">
        <v>1</v>
      </c>
      <c r="M7102" s="683" t="s">
        <v>6831</v>
      </c>
      <c r="N7102" s="684" t="s">
        <v>10151</v>
      </c>
      <c r="O7102" s="680" t="s">
        <v>127</v>
      </c>
      <c r="P7102" s="680" t="s">
        <v>68</v>
      </c>
      <c r="Q7102" s="377" t="s">
        <v>497</v>
      </c>
    </row>
    <row r="7103" spans="1:17" ht="44.25" customHeight="1" x14ac:dyDescent="0.2">
      <c r="A7103" s="679" t="s">
        <v>10015</v>
      </c>
      <c r="B7103" s="240" t="s">
        <v>10016</v>
      </c>
      <c r="C7103" s="186" t="s">
        <v>3577</v>
      </c>
      <c r="D7103" s="209" t="s">
        <v>8881</v>
      </c>
      <c r="E7103" s="186" t="s">
        <v>880</v>
      </c>
      <c r="F7103" s="229" t="s">
        <v>374</v>
      </c>
      <c r="G7103" s="377">
        <v>78181500</v>
      </c>
      <c r="H7103" s="379" t="s">
        <v>1603</v>
      </c>
      <c r="I7103" s="445">
        <v>10</v>
      </c>
      <c r="J7103" s="485" t="s">
        <v>230</v>
      </c>
      <c r="K7103" s="682">
        <v>150000000</v>
      </c>
      <c r="L7103" s="446">
        <v>1</v>
      </c>
      <c r="M7103" s="683" t="s">
        <v>6831</v>
      </c>
      <c r="N7103" s="684" t="s">
        <v>10152</v>
      </c>
      <c r="O7103" s="680" t="s">
        <v>699</v>
      </c>
      <c r="P7103" s="680" t="s">
        <v>366</v>
      </c>
      <c r="Q7103" s="377" t="s">
        <v>429</v>
      </c>
    </row>
    <row r="7104" spans="1:17" ht="48.75" customHeight="1" x14ac:dyDescent="0.2">
      <c r="A7104" s="679" t="s">
        <v>10015</v>
      </c>
      <c r="B7104" s="240" t="s">
        <v>10016</v>
      </c>
      <c r="C7104" s="186" t="s">
        <v>3577</v>
      </c>
      <c r="D7104" s="209" t="s">
        <v>8881</v>
      </c>
      <c r="E7104" s="186" t="s">
        <v>880</v>
      </c>
      <c r="F7104" s="229" t="s">
        <v>374</v>
      </c>
      <c r="G7104" s="377">
        <v>78181500</v>
      </c>
      <c r="H7104" s="379" t="s">
        <v>1603</v>
      </c>
      <c r="I7104" s="445">
        <v>10</v>
      </c>
      <c r="J7104" s="485" t="s">
        <v>33</v>
      </c>
      <c r="K7104" s="682">
        <v>1290000000</v>
      </c>
      <c r="L7104" s="446">
        <v>1</v>
      </c>
      <c r="M7104" s="683" t="s">
        <v>6831</v>
      </c>
      <c r="N7104" s="684" t="s">
        <v>10152</v>
      </c>
      <c r="O7104" s="680" t="s">
        <v>127</v>
      </c>
      <c r="P7104" s="680" t="s">
        <v>67</v>
      </c>
      <c r="Q7104" s="377" t="s">
        <v>429</v>
      </c>
    </row>
    <row r="7105" spans="1:17" ht="45" customHeight="1" x14ac:dyDescent="0.2">
      <c r="A7105" s="679" t="s">
        <v>10015</v>
      </c>
      <c r="B7105" s="240" t="s">
        <v>10016</v>
      </c>
      <c r="C7105" s="186" t="s">
        <v>3577</v>
      </c>
      <c r="D7105" s="209" t="s">
        <v>8881</v>
      </c>
      <c r="E7105" s="186" t="s">
        <v>880</v>
      </c>
      <c r="F7105" s="229" t="s">
        <v>374</v>
      </c>
      <c r="G7105" s="377">
        <v>78181500</v>
      </c>
      <c r="H7105" s="379" t="s">
        <v>10153</v>
      </c>
      <c r="I7105" s="445">
        <v>10</v>
      </c>
      <c r="J7105" s="485" t="s">
        <v>230</v>
      </c>
      <c r="K7105" s="682">
        <v>82500000</v>
      </c>
      <c r="L7105" s="446">
        <v>1</v>
      </c>
      <c r="M7105" s="683" t="s">
        <v>6831</v>
      </c>
      <c r="N7105" s="684" t="s">
        <v>10152</v>
      </c>
      <c r="O7105" s="680" t="s">
        <v>699</v>
      </c>
      <c r="P7105" s="680" t="s">
        <v>366</v>
      </c>
      <c r="Q7105" s="377" t="s">
        <v>429</v>
      </c>
    </row>
    <row r="7106" spans="1:17" ht="49.5" customHeight="1" x14ac:dyDescent="0.2">
      <c r="A7106" s="679" t="s">
        <v>10015</v>
      </c>
      <c r="B7106" s="240" t="s">
        <v>10016</v>
      </c>
      <c r="C7106" s="186" t="s">
        <v>3577</v>
      </c>
      <c r="D7106" s="209" t="s">
        <v>8881</v>
      </c>
      <c r="E7106" s="186" t="s">
        <v>880</v>
      </c>
      <c r="F7106" s="229" t="s">
        <v>374</v>
      </c>
      <c r="G7106" s="377">
        <v>78181500</v>
      </c>
      <c r="H7106" s="379" t="s">
        <v>10153</v>
      </c>
      <c r="I7106" s="445">
        <v>10</v>
      </c>
      <c r="J7106" s="485" t="s">
        <v>33</v>
      </c>
      <c r="K7106" s="682">
        <v>637500000</v>
      </c>
      <c r="L7106" s="446">
        <v>1</v>
      </c>
      <c r="M7106" s="683" t="s">
        <v>6831</v>
      </c>
      <c r="N7106" s="684" t="s">
        <v>10152</v>
      </c>
      <c r="O7106" s="680" t="s">
        <v>127</v>
      </c>
      <c r="P7106" s="680" t="s">
        <v>67</v>
      </c>
      <c r="Q7106" s="377" t="s">
        <v>429</v>
      </c>
    </row>
    <row r="7107" spans="1:17" ht="45" customHeight="1" x14ac:dyDescent="0.2">
      <c r="A7107" s="679" t="s">
        <v>10015</v>
      </c>
      <c r="B7107" s="240" t="s">
        <v>10016</v>
      </c>
      <c r="C7107" s="186" t="s">
        <v>190</v>
      </c>
      <c r="D7107" s="209" t="s">
        <v>9211</v>
      </c>
      <c r="E7107" s="186" t="s">
        <v>880</v>
      </c>
      <c r="F7107" s="229" t="s">
        <v>374</v>
      </c>
      <c r="G7107" s="377">
        <v>81141504</v>
      </c>
      <c r="H7107" s="379" t="s">
        <v>10154</v>
      </c>
      <c r="I7107" s="445">
        <v>10</v>
      </c>
      <c r="J7107" s="485" t="s">
        <v>33</v>
      </c>
      <c r="K7107" s="682">
        <v>600000</v>
      </c>
      <c r="L7107" s="446">
        <v>1</v>
      </c>
      <c r="M7107" s="683" t="s">
        <v>6831</v>
      </c>
      <c r="N7107" s="684" t="s">
        <v>10155</v>
      </c>
      <c r="O7107" s="680" t="s">
        <v>127</v>
      </c>
      <c r="P7107" s="680" t="s">
        <v>68</v>
      </c>
      <c r="Q7107" s="377" t="s">
        <v>497</v>
      </c>
    </row>
    <row r="7108" spans="1:17" ht="47.25" customHeight="1" x14ac:dyDescent="0.2">
      <c r="A7108" s="679" t="s">
        <v>10015</v>
      </c>
      <c r="B7108" s="240" t="s">
        <v>10016</v>
      </c>
      <c r="C7108" s="186" t="s">
        <v>190</v>
      </c>
      <c r="D7108" s="209" t="s">
        <v>9211</v>
      </c>
      <c r="E7108" s="186" t="s">
        <v>880</v>
      </c>
      <c r="F7108" s="229" t="s">
        <v>374</v>
      </c>
      <c r="G7108" s="377">
        <v>81141504</v>
      </c>
      <c r="H7108" s="379" t="s">
        <v>10156</v>
      </c>
      <c r="I7108" s="445">
        <v>10</v>
      </c>
      <c r="J7108" s="485" t="s">
        <v>33</v>
      </c>
      <c r="K7108" s="682">
        <v>1800000</v>
      </c>
      <c r="L7108" s="446">
        <v>1</v>
      </c>
      <c r="M7108" s="683" t="s">
        <v>6831</v>
      </c>
      <c r="N7108" s="684" t="s">
        <v>10157</v>
      </c>
      <c r="O7108" s="680" t="s">
        <v>127</v>
      </c>
      <c r="P7108" s="680" t="s">
        <v>68</v>
      </c>
      <c r="Q7108" s="377" t="s">
        <v>497</v>
      </c>
    </row>
    <row r="7109" spans="1:17" ht="48.75" customHeight="1" x14ac:dyDescent="0.2">
      <c r="A7109" s="679" t="s">
        <v>10015</v>
      </c>
      <c r="B7109" s="240" t="s">
        <v>10016</v>
      </c>
      <c r="C7109" s="186" t="s">
        <v>787</v>
      </c>
      <c r="D7109" s="209" t="s">
        <v>8849</v>
      </c>
      <c r="E7109" s="186" t="s">
        <v>880</v>
      </c>
      <c r="F7109" s="229" t="s">
        <v>374</v>
      </c>
      <c r="G7109" s="377">
        <v>72101516</v>
      </c>
      <c r="H7109" s="379" t="s">
        <v>10158</v>
      </c>
      <c r="I7109" s="445">
        <v>10</v>
      </c>
      <c r="J7109" s="485" t="s">
        <v>33</v>
      </c>
      <c r="K7109" s="682">
        <v>6500000</v>
      </c>
      <c r="L7109" s="446">
        <v>1</v>
      </c>
      <c r="M7109" s="683" t="s">
        <v>6831</v>
      </c>
      <c r="N7109" s="684" t="s">
        <v>10159</v>
      </c>
      <c r="O7109" s="680" t="s">
        <v>68</v>
      </c>
      <c r="P7109" s="680" t="s">
        <v>67</v>
      </c>
      <c r="Q7109" s="377" t="s">
        <v>497</v>
      </c>
    </row>
    <row r="7110" spans="1:17" ht="48" customHeight="1" x14ac:dyDescent="0.2">
      <c r="A7110" s="679" t="s">
        <v>10015</v>
      </c>
      <c r="B7110" s="240" t="s">
        <v>10016</v>
      </c>
      <c r="C7110" s="186" t="s">
        <v>50</v>
      </c>
      <c r="D7110" s="209" t="s">
        <v>9015</v>
      </c>
      <c r="E7110" s="186" t="s">
        <v>880</v>
      </c>
      <c r="F7110" s="229" t="s">
        <v>374</v>
      </c>
      <c r="G7110" s="377">
        <v>72154302</v>
      </c>
      <c r="H7110" s="379" t="s">
        <v>10160</v>
      </c>
      <c r="I7110" s="445">
        <v>10</v>
      </c>
      <c r="J7110" s="485" t="s">
        <v>33</v>
      </c>
      <c r="K7110" s="682">
        <v>6000000</v>
      </c>
      <c r="L7110" s="446">
        <v>1</v>
      </c>
      <c r="M7110" s="683" t="s">
        <v>6831</v>
      </c>
      <c r="N7110" s="684" t="s">
        <v>10161</v>
      </c>
      <c r="O7110" s="680" t="s">
        <v>127</v>
      </c>
      <c r="P7110" s="680" t="s">
        <v>68</v>
      </c>
      <c r="Q7110" s="377" t="s">
        <v>497</v>
      </c>
    </row>
    <row r="7111" spans="1:17" ht="57" customHeight="1" x14ac:dyDescent="0.2">
      <c r="A7111" s="679" t="s">
        <v>10015</v>
      </c>
      <c r="B7111" s="240" t="s">
        <v>10016</v>
      </c>
      <c r="C7111" s="186" t="s">
        <v>50</v>
      </c>
      <c r="D7111" s="209" t="s">
        <v>9015</v>
      </c>
      <c r="E7111" s="186" t="s">
        <v>880</v>
      </c>
      <c r="F7111" s="229" t="s">
        <v>374</v>
      </c>
      <c r="G7111" s="377">
        <v>81112300</v>
      </c>
      <c r="H7111" s="379" t="s">
        <v>10162</v>
      </c>
      <c r="I7111" s="445">
        <v>10</v>
      </c>
      <c r="J7111" s="485" t="s">
        <v>33</v>
      </c>
      <c r="K7111" s="682">
        <f>40000000+8000000</f>
        <v>48000000</v>
      </c>
      <c r="L7111" s="446">
        <v>1</v>
      </c>
      <c r="M7111" s="683" t="s">
        <v>6831</v>
      </c>
      <c r="N7111" s="684" t="s">
        <v>10163</v>
      </c>
      <c r="O7111" s="680" t="s">
        <v>127</v>
      </c>
      <c r="P7111" s="680" t="s">
        <v>68</v>
      </c>
      <c r="Q7111" s="377" t="s">
        <v>497</v>
      </c>
    </row>
    <row r="7112" spans="1:17" ht="45" customHeight="1" x14ac:dyDescent="0.2">
      <c r="A7112" s="679" t="s">
        <v>10015</v>
      </c>
      <c r="B7112" s="240" t="s">
        <v>10016</v>
      </c>
      <c r="C7112" s="186" t="s">
        <v>50</v>
      </c>
      <c r="D7112" s="209" t="s">
        <v>9015</v>
      </c>
      <c r="E7112" s="186" t="s">
        <v>880</v>
      </c>
      <c r="F7112" s="229" t="s">
        <v>374</v>
      </c>
      <c r="G7112" s="377">
        <v>81112306</v>
      </c>
      <c r="H7112" s="379" t="s">
        <v>10164</v>
      </c>
      <c r="I7112" s="445">
        <v>10</v>
      </c>
      <c r="J7112" s="485" t="s">
        <v>33</v>
      </c>
      <c r="K7112" s="682">
        <v>40000000</v>
      </c>
      <c r="L7112" s="446">
        <v>1</v>
      </c>
      <c r="M7112" s="683" t="s">
        <v>6831</v>
      </c>
      <c r="N7112" s="684" t="s">
        <v>10165</v>
      </c>
      <c r="O7112" s="680" t="s">
        <v>127</v>
      </c>
      <c r="P7112" s="680" t="s">
        <v>68</v>
      </c>
      <c r="Q7112" s="377" t="s">
        <v>497</v>
      </c>
    </row>
    <row r="7113" spans="1:17" ht="40.5" customHeight="1" x14ac:dyDescent="0.2">
      <c r="A7113" s="679" t="s">
        <v>10015</v>
      </c>
      <c r="B7113" s="240" t="s">
        <v>10016</v>
      </c>
      <c r="C7113" s="186" t="s">
        <v>50</v>
      </c>
      <c r="D7113" s="209" t="s">
        <v>9015</v>
      </c>
      <c r="E7113" s="186" t="s">
        <v>880</v>
      </c>
      <c r="F7113" s="229" t="s">
        <v>374</v>
      </c>
      <c r="G7113" s="377">
        <v>72154066</v>
      </c>
      <c r="H7113" s="379" t="s">
        <v>10166</v>
      </c>
      <c r="I7113" s="445">
        <v>10</v>
      </c>
      <c r="J7113" s="485" t="s">
        <v>33</v>
      </c>
      <c r="K7113" s="682">
        <v>30000000</v>
      </c>
      <c r="L7113" s="446">
        <v>1</v>
      </c>
      <c r="M7113" s="683" t="s">
        <v>6831</v>
      </c>
      <c r="N7113" s="684" t="s">
        <v>10165</v>
      </c>
      <c r="O7113" s="680" t="s">
        <v>127</v>
      </c>
      <c r="P7113" s="680" t="s">
        <v>68</v>
      </c>
      <c r="Q7113" s="377" t="s">
        <v>497</v>
      </c>
    </row>
    <row r="7114" spans="1:17" ht="47.25" customHeight="1" x14ac:dyDescent="0.2">
      <c r="A7114" s="679" t="s">
        <v>10015</v>
      </c>
      <c r="B7114" s="240" t="s">
        <v>10016</v>
      </c>
      <c r="C7114" s="186" t="s">
        <v>50</v>
      </c>
      <c r="D7114" s="209" t="s">
        <v>9015</v>
      </c>
      <c r="E7114" s="186" t="s">
        <v>880</v>
      </c>
      <c r="F7114" s="229" t="s">
        <v>374</v>
      </c>
      <c r="G7114" s="377">
        <v>83111802</v>
      </c>
      <c r="H7114" s="379" t="s">
        <v>10167</v>
      </c>
      <c r="I7114" s="445">
        <v>10</v>
      </c>
      <c r="J7114" s="485" t="s">
        <v>33</v>
      </c>
      <c r="K7114" s="682">
        <v>10000000</v>
      </c>
      <c r="L7114" s="446">
        <v>1</v>
      </c>
      <c r="M7114" s="683" t="s">
        <v>6831</v>
      </c>
      <c r="N7114" s="684" t="s">
        <v>10165</v>
      </c>
      <c r="O7114" s="680" t="s">
        <v>127</v>
      </c>
      <c r="P7114" s="680" t="s">
        <v>68</v>
      </c>
      <c r="Q7114" s="377" t="s">
        <v>497</v>
      </c>
    </row>
    <row r="7115" spans="1:17" ht="45.75" customHeight="1" x14ac:dyDescent="0.2">
      <c r="A7115" s="679" t="s">
        <v>10015</v>
      </c>
      <c r="B7115" s="240" t="s">
        <v>10016</v>
      </c>
      <c r="C7115" s="186" t="s">
        <v>50</v>
      </c>
      <c r="D7115" s="209" t="s">
        <v>9015</v>
      </c>
      <c r="E7115" s="186" t="s">
        <v>880</v>
      </c>
      <c r="F7115" s="229" t="s">
        <v>374</v>
      </c>
      <c r="G7115" s="377">
        <v>72154300</v>
      </c>
      <c r="H7115" s="379" t="s">
        <v>10168</v>
      </c>
      <c r="I7115" s="445">
        <v>10</v>
      </c>
      <c r="J7115" s="485" t="s">
        <v>33</v>
      </c>
      <c r="K7115" s="682">
        <v>10000000</v>
      </c>
      <c r="L7115" s="446">
        <v>1</v>
      </c>
      <c r="M7115" s="683" t="s">
        <v>6831</v>
      </c>
      <c r="N7115" s="684" t="s">
        <v>10169</v>
      </c>
      <c r="O7115" s="680" t="s">
        <v>127</v>
      </c>
      <c r="P7115" s="680" t="s">
        <v>68</v>
      </c>
      <c r="Q7115" s="377" t="s">
        <v>497</v>
      </c>
    </row>
    <row r="7116" spans="1:17" ht="51.75" customHeight="1" x14ac:dyDescent="0.2">
      <c r="A7116" s="679" t="s">
        <v>10015</v>
      </c>
      <c r="B7116" s="240" t="s">
        <v>10016</v>
      </c>
      <c r="C7116" s="186" t="s">
        <v>3752</v>
      </c>
      <c r="D7116" s="209" t="s">
        <v>10170</v>
      </c>
      <c r="E7116" s="186" t="s">
        <v>880</v>
      </c>
      <c r="F7116" s="229" t="s">
        <v>374</v>
      </c>
      <c r="G7116" s="377">
        <v>78181800</v>
      </c>
      <c r="H7116" s="379" t="s">
        <v>10171</v>
      </c>
      <c r="I7116" s="445">
        <v>10</v>
      </c>
      <c r="J7116" s="485" t="s">
        <v>33</v>
      </c>
      <c r="K7116" s="682">
        <f>10000000*2</f>
        <v>20000000</v>
      </c>
      <c r="L7116" s="446">
        <v>1</v>
      </c>
      <c r="M7116" s="683" t="s">
        <v>6831</v>
      </c>
      <c r="N7116" s="684" t="s">
        <v>10172</v>
      </c>
      <c r="O7116" s="680" t="s">
        <v>68</v>
      </c>
      <c r="P7116" s="680" t="s">
        <v>67</v>
      </c>
      <c r="Q7116" s="377" t="s">
        <v>497</v>
      </c>
    </row>
    <row r="7117" spans="1:17" ht="48" customHeight="1" x14ac:dyDescent="0.2">
      <c r="A7117" s="679" t="s">
        <v>10015</v>
      </c>
      <c r="B7117" s="240" t="s">
        <v>10016</v>
      </c>
      <c r="C7117" s="186" t="s">
        <v>50</v>
      </c>
      <c r="D7117" s="209" t="s">
        <v>9015</v>
      </c>
      <c r="E7117" s="186" t="s">
        <v>10173</v>
      </c>
      <c r="F7117" s="229" t="s">
        <v>933</v>
      </c>
      <c r="G7117" s="377">
        <v>82121500</v>
      </c>
      <c r="H7117" s="379" t="s">
        <v>10174</v>
      </c>
      <c r="I7117" s="445">
        <v>10</v>
      </c>
      <c r="J7117" s="485" t="s">
        <v>33</v>
      </c>
      <c r="K7117" s="682">
        <v>12000000</v>
      </c>
      <c r="L7117" s="446">
        <v>1</v>
      </c>
      <c r="M7117" s="683" t="s">
        <v>6831</v>
      </c>
      <c r="N7117" s="684" t="s">
        <v>10175</v>
      </c>
      <c r="O7117" s="680" t="s">
        <v>35</v>
      </c>
      <c r="P7117" s="680" t="s">
        <v>36</v>
      </c>
      <c r="Q7117" s="377" t="s">
        <v>497</v>
      </c>
    </row>
    <row r="7118" spans="1:17" ht="47.25" customHeight="1" x14ac:dyDescent="0.2">
      <c r="A7118" s="679" t="s">
        <v>10015</v>
      </c>
      <c r="B7118" s="240" t="s">
        <v>10016</v>
      </c>
      <c r="C7118" s="186" t="s">
        <v>10176</v>
      </c>
      <c r="D7118" s="209" t="s">
        <v>10177</v>
      </c>
      <c r="E7118" s="186" t="s">
        <v>10173</v>
      </c>
      <c r="F7118" s="229" t="s">
        <v>933</v>
      </c>
      <c r="G7118" s="377">
        <v>82121701</v>
      </c>
      <c r="H7118" s="379" t="s">
        <v>10178</v>
      </c>
      <c r="I7118" s="445">
        <v>10</v>
      </c>
      <c r="J7118" s="485" t="s">
        <v>33</v>
      </c>
      <c r="K7118" s="682">
        <v>8000000</v>
      </c>
      <c r="L7118" s="446">
        <v>1</v>
      </c>
      <c r="M7118" s="683" t="s">
        <v>6831</v>
      </c>
      <c r="N7118" s="684" t="s">
        <v>10179</v>
      </c>
      <c r="O7118" s="680" t="s">
        <v>127</v>
      </c>
      <c r="P7118" s="680" t="s">
        <v>68</v>
      </c>
      <c r="Q7118" s="377" t="s">
        <v>497</v>
      </c>
    </row>
    <row r="7119" spans="1:17" ht="51" customHeight="1" x14ac:dyDescent="0.2">
      <c r="A7119" s="679" t="s">
        <v>10015</v>
      </c>
      <c r="B7119" s="240" t="s">
        <v>10016</v>
      </c>
      <c r="C7119" s="186" t="s">
        <v>1007</v>
      </c>
      <c r="D7119" s="209" t="s">
        <v>10017</v>
      </c>
      <c r="E7119" s="186" t="s">
        <v>10173</v>
      </c>
      <c r="F7119" s="229" t="s">
        <v>933</v>
      </c>
      <c r="G7119" s="377">
        <v>82121500</v>
      </c>
      <c r="H7119" s="379" t="s">
        <v>10180</v>
      </c>
      <c r="I7119" s="445">
        <v>10</v>
      </c>
      <c r="J7119" s="485" t="s">
        <v>33</v>
      </c>
      <c r="K7119" s="682">
        <v>25000000</v>
      </c>
      <c r="L7119" s="446">
        <v>1</v>
      </c>
      <c r="M7119" s="683" t="s">
        <v>6831</v>
      </c>
      <c r="N7119" s="684" t="s">
        <v>10181</v>
      </c>
      <c r="O7119" s="680" t="s">
        <v>127</v>
      </c>
      <c r="P7119" s="680" t="s">
        <v>68</v>
      </c>
      <c r="Q7119" s="377" t="s">
        <v>497</v>
      </c>
    </row>
    <row r="7120" spans="1:17" ht="55.5" customHeight="1" x14ac:dyDescent="0.2">
      <c r="A7120" s="679" t="s">
        <v>10015</v>
      </c>
      <c r="B7120" s="240" t="s">
        <v>10016</v>
      </c>
      <c r="C7120" s="186" t="s">
        <v>342</v>
      </c>
      <c r="D7120" s="209" t="s">
        <v>9283</v>
      </c>
      <c r="E7120" s="186" t="s">
        <v>10182</v>
      </c>
      <c r="F7120" s="229" t="s">
        <v>397</v>
      </c>
      <c r="G7120" s="377">
        <v>83100000</v>
      </c>
      <c r="H7120" s="379" t="s">
        <v>10183</v>
      </c>
      <c r="I7120" s="445">
        <v>10</v>
      </c>
      <c r="J7120" s="485" t="s">
        <v>33</v>
      </c>
      <c r="K7120" s="682">
        <v>65000000</v>
      </c>
      <c r="L7120" s="446">
        <v>1</v>
      </c>
      <c r="M7120" s="683" t="s">
        <v>6831</v>
      </c>
      <c r="N7120" s="684" t="s">
        <v>10184</v>
      </c>
      <c r="O7120" s="680" t="s">
        <v>127</v>
      </c>
      <c r="P7120" s="680" t="s">
        <v>127</v>
      </c>
      <c r="Q7120" s="377" t="s">
        <v>10136</v>
      </c>
    </row>
    <row r="7121" spans="1:17" ht="40.5" customHeight="1" x14ac:dyDescent="0.2">
      <c r="A7121" s="679" t="s">
        <v>10015</v>
      </c>
      <c r="B7121" s="240" t="s">
        <v>10016</v>
      </c>
      <c r="C7121" s="186" t="s">
        <v>801</v>
      </c>
      <c r="D7121" s="209" t="s">
        <v>8503</v>
      </c>
      <c r="E7121" s="186" t="s">
        <v>947</v>
      </c>
      <c r="F7121" s="229" t="s">
        <v>406</v>
      </c>
      <c r="G7121" s="377">
        <v>94111803</v>
      </c>
      <c r="H7121" s="379" t="s">
        <v>10185</v>
      </c>
      <c r="I7121" s="445">
        <v>10</v>
      </c>
      <c r="J7121" s="485" t="s">
        <v>33</v>
      </c>
      <c r="K7121" s="682">
        <v>85000000</v>
      </c>
      <c r="L7121" s="446">
        <v>1</v>
      </c>
      <c r="M7121" s="683" t="s">
        <v>6831</v>
      </c>
      <c r="N7121" s="684" t="s">
        <v>10186</v>
      </c>
      <c r="O7121" s="680" t="s">
        <v>127</v>
      </c>
      <c r="P7121" s="680" t="s">
        <v>68</v>
      </c>
      <c r="Q7121" s="377" t="s">
        <v>10187</v>
      </c>
    </row>
    <row r="7122" spans="1:17" ht="31.5" customHeight="1" x14ac:dyDescent="0.2">
      <c r="A7122" s="679" t="s">
        <v>10015</v>
      </c>
      <c r="B7122" s="240" t="s">
        <v>10016</v>
      </c>
      <c r="C7122" s="186" t="s">
        <v>342</v>
      </c>
      <c r="D7122" s="209" t="s">
        <v>9283</v>
      </c>
      <c r="E7122" s="186" t="s">
        <v>7466</v>
      </c>
      <c r="F7122" s="229" t="s">
        <v>6071</v>
      </c>
      <c r="G7122" s="377">
        <v>93161601</v>
      </c>
      <c r="H7122" s="379" t="s">
        <v>10188</v>
      </c>
      <c r="I7122" s="445">
        <v>10</v>
      </c>
      <c r="J7122" s="485" t="s">
        <v>33</v>
      </c>
      <c r="K7122" s="682">
        <v>70000000</v>
      </c>
      <c r="L7122" s="446">
        <v>1</v>
      </c>
      <c r="M7122" s="683" t="s">
        <v>6831</v>
      </c>
      <c r="N7122" s="684" t="s">
        <v>10189</v>
      </c>
      <c r="O7122" s="680" t="s">
        <v>127</v>
      </c>
      <c r="P7122" s="680" t="s">
        <v>67</v>
      </c>
      <c r="Q7122" s="377" t="s">
        <v>10190</v>
      </c>
    </row>
    <row r="7123" spans="1:17" ht="32.25" customHeight="1" x14ac:dyDescent="0.2">
      <c r="A7123" s="679" t="s">
        <v>10015</v>
      </c>
      <c r="B7123" s="240" t="s">
        <v>10016</v>
      </c>
      <c r="C7123" s="186" t="s">
        <v>342</v>
      </c>
      <c r="D7123" s="209" t="s">
        <v>9283</v>
      </c>
      <c r="E7123" s="186" t="s">
        <v>957</v>
      </c>
      <c r="F7123" s="229" t="s">
        <v>958</v>
      </c>
      <c r="G7123" s="377">
        <v>93161701</v>
      </c>
      <c r="H7123" s="379" t="s">
        <v>10191</v>
      </c>
      <c r="I7123" s="445">
        <v>10</v>
      </c>
      <c r="J7123" s="485" t="s">
        <v>33</v>
      </c>
      <c r="K7123" s="682">
        <v>140000000</v>
      </c>
      <c r="L7123" s="446">
        <v>1</v>
      </c>
      <c r="M7123" s="683" t="s">
        <v>6831</v>
      </c>
      <c r="N7123" s="684" t="s">
        <v>10189</v>
      </c>
      <c r="O7123" s="680" t="s">
        <v>127</v>
      </c>
      <c r="P7123" s="680" t="s">
        <v>67</v>
      </c>
      <c r="Q7123" s="377" t="s">
        <v>10190</v>
      </c>
    </row>
    <row r="7124" spans="1:17" ht="31.5" customHeight="1" x14ac:dyDescent="0.2">
      <c r="A7124" s="679" t="s">
        <v>10015</v>
      </c>
      <c r="B7124" s="240" t="s">
        <v>10016</v>
      </c>
      <c r="C7124" s="186" t="s">
        <v>342</v>
      </c>
      <c r="D7124" s="209" t="s">
        <v>9283</v>
      </c>
      <c r="E7124" s="186" t="s">
        <v>1379</v>
      </c>
      <c r="F7124" s="229" t="s">
        <v>962</v>
      </c>
      <c r="G7124" s="377">
        <v>93161601</v>
      </c>
      <c r="H7124" s="379" t="s">
        <v>10192</v>
      </c>
      <c r="I7124" s="445">
        <v>10</v>
      </c>
      <c r="J7124" s="485" t="s">
        <v>33</v>
      </c>
      <c r="K7124" s="682">
        <v>10000000</v>
      </c>
      <c r="L7124" s="446">
        <v>1</v>
      </c>
      <c r="M7124" s="683" t="s">
        <v>6831</v>
      </c>
      <c r="N7124" s="684" t="s">
        <v>10189</v>
      </c>
      <c r="O7124" s="680" t="s">
        <v>127</v>
      </c>
      <c r="P7124" s="680" t="s">
        <v>67</v>
      </c>
      <c r="Q7124" s="377" t="s">
        <v>10190</v>
      </c>
    </row>
    <row r="7125" spans="1:17" ht="65.25" customHeight="1" x14ac:dyDescent="0.2">
      <c r="A7125" s="679" t="s">
        <v>10193</v>
      </c>
      <c r="B7125" s="240" t="s">
        <v>10194</v>
      </c>
      <c r="C7125" s="186" t="s">
        <v>10194</v>
      </c>
      <c r="D7125" s="209" t="s">
        <v>10195</v>
      </c>
      <c r="E7125" s="186" t="s">
        <v>10196</v>
      </c>
      <c r="F7125" s="229" t="s">
        <v>487</v>
      </c>
      <c r="G7125" s="377">
        <v>56101518</v>
      </c>
      <c r="H7125" s="379" t="s">
        <v>10197</v>
      </c>
      <c r="I7125" s="445">
        <v>16</v>
      </c>
      <c r="J7125" s="485" t="s">
        <v>33</v>
      </c>
      <c r="K7125" s="682">
        <v>3725000</v>
      </c>
      <c r="L7125" s="446">
        <v>5</v>
      </c>
      <c r="M7125" s="683" t="s">
        <v>34</v>
      </c>
      <c r="N7125" s="684" t="s">
        <v>10198</v>
      </c>
      <c r="O7125" s="680" t="s">
        <v>67</v>
      </c>
      <c r="P7125" s="680" t="s">
        <v>35</v>
      </c>
      <c r="Q7125" s="377" t="s">
        <v>497</v>
      </c>
    </row>
    <row r="7126" spans="1:17" ht="59.25" customHeight="1" x14ac:dyDescent="0.2">
      <c r="A7126" s="679" t="s">
        <v>10193</v>
      </c>
      <c r="B7126" s="240" t="s">
        <v>10194</v>
      </c>
      <c r="C7126" s="186" t="s">
        <v>10194</v>
      </c>
      <c r="D7126" s="209" t="s">
        <v>10195</v>
      </c>
      <c r="E7126" s="186" t="s">
        <v>10196</v>
      </c>
      <c r="F7126" s="229" t="s">
        <v>487</v>
      </c>
      <c r="G7126" s="377">
        <v>56112100</v>
      </c>
      <c r="H7126" s="379" t="s">
        <v>10199</v>
      </c>
      <c r="I7126" s="445">
        <v>16</v>
      </c>
      <c r="J7126" s="485" t="s">
        <v>33</v>
      </c>
      <c r="K7126" s="682">
        <v>2106800</v>
      </c>
      <c r="L7126" s="446">
        <v>2</v>
      </c>
      <c r="M7126" s="683" t="s">
        <v>34</v>
      </c>
      <c r="N7126" s="684" t="s">
        <v>10198</v>
      </c>
      <c r="O7126" s="680" t="s">
        <v>67</v>
      </c>
      <c r="P7126" s="680" t="s">
        <v>35</v>
      </c>
      <c r="Q7126" s="377" t="s">
        <v>497</v>
      </c>
    </row>
    <row r="7127" spans="1:17" ht="60.75" customHeight="1" x14ac:dyDescent="0.2">
      <c r="A7127" s="679" t="s">
        <v>10193</v>
      </c>
      <c r="B7127" s="240" t="s">
        <v>10194</v>
      </c>
      <c r="C7127" s="186" t="s">
        <v>10194</v>
      </c>
      <c r="D7127" s="209" t="s">
        <v>10195</v>
      </c>
      <c r="E7127" s="186" t="s">
        <v>10196</v>
      </c>
      <c r="F7127" s="229" t="s">
        <v>487</v>
      </c>
      <c r="G7127" s="377">
        <v>56101703</v>
      </c>
      <c r="H7127" s="379" t="s">
        <v>10200</v>
      </c>
      <c r="I7127" s="445">
        <v>16</v>
      </c>
      <c r="J7127" s="485" t="s">
        <v>33</v>
      </c>
      <c r="K7127" s="682">
        <v>6226800</v>
      </c>
      <c r="L7127" s="446">
        <v>3</v>
      </c>
      <c r="M7127" s="683" t="s">
        <v>34</v>
      </c>
      <c r="N7127" s="684" t="s">
        <v>10198</v>
      </c>
      <c r="O7127" s="680" t="s">
        <v>67</v>
      </c>
      <c r="P7127" s="680" t="s">
        <v>35</v>
      </c>
      <c r="Q7127" s="377" t="s">
        <v>497</v>
      </c>
    </row>
    <row r="7128" spans="1:17" ht="60.75" customHeight="1" x14ac:dyDescent="0.2">
      <c r="A7128" s="679" t="s">
        <v>10193</v>
      </c>
      <c r="B7128" s="240" t="s">
        <v>10194</v>
      </c>
      <c r="C7128" s="186" t="s">
        <v>10194</v>
      </c>
      <c r="D7128" s="209" t="s">
        <v>10195</v>
      </c>
      <c r="E7128" s="186" t="s">
        <v>10196</v>
      </c>
      <c r="F7128" s="229" t="s">
        <v>487</v>
      </c>
      <c r="G7128" s="377">
        <v>56112100</v>
      </c>
      <c r="H7128" s="379" t="s">
        <v>10201</v>
      </c>
      <c r="I7128" s="445">
        <v>16</v>
      </c>
      <c r="J7128" s="485" t="s">
        <v>33</v>
      </c>
      <c r="K7128" s="682">
        <v>2921400</v>
      </c>
      <c r="L7128" s="446">
        <v>4</v>
      </c>
      <c r="M7128" s="683" t="s">
        <v>34</v>
      </c>
      <c r="N7128" s="684" t="s">
        <v>10198</v>
      </c>
      <c r="O7128" s="680" t="s">
        <v>67</v>
      </c>
      <c r="P7128" s="680" t="s">
        <v>35</v>
      </c>
      <c r="Q7128" s="377" t="s">
        <v>497</v>
      </c>
    </row>
    <row r="7129" spans="1:17" ht="31.5" customHeight="1" x14ac:dyDescent="0.2">
      <c r="A7129" s="679" t="s">
        <v>10193</v>
      </c>
      <c r="B7129" s="240" t="s">
        <v>10194</v>
      </c>
      <c r="C7129" s="186" t="s">
        <v>10194</v>
      </c>
      <c r="D7129" s="209" t="s">
        <v>10195</v>
      </c>
      <c r="E7129" s="186" t="s">
        <v>1713</v>
      </c>
      <c r="F7129" s="229" t="s">
        <v>10202</v>
      </c>
      <c r="G7129" s="377">
        <v>42181501</v>
      </c>
      <c r="H7129" s="379" t="s">
        <v>10203</v>
      </c>
      <c r="I7129" s="445">
        <v>16</v>
      </c>
      <c r="J7129" s="485" t="s">
        <v>33</v>
      </c>
      <c r="K7129" s="682">
        <v>1000000</v>
      </c>
      <c r="L7129" s="446">
        <v>80</v>
      </c>
      <c r="M7129" s="683" t="s">
        <v>34</v>
      </c>
      <c r="N7129" s="684" t="s">
        <v>10204</v>
      </c>
      <c r="O7129" s="680" t="s">
        <v>68</v>
      </c>
      <c r="P7129" s="680" t="s">
        <v>67</v>
      </c>
      <c r="Q7129" s="377" t="s">
        <v>497</v>
      </c>
    </row>
    <row r="7130" spans="1:17" ht="71.25" customHeight="1" x14ac:dyDescent="0.2">
      <c r="A7130" s="679" t="s">
        <v>10193</v>
      </c>
      <c r="B7130" s="240" t="s">
        <v>10194</v>
      </c>
      <c r="C7130" s="186" t="s">
        <v>10194</v>
      </c>
      <c r="D7130" s="209" t="s">
        <v>10195</v>
      </c>
      <c r="E7130" s="186" t="s">
        <v>10205</v>
      </c>
      <c r="F7130" s="229" t="s">
        <v>2958</v>
      </c>
      <c r="G7130" s="377">
        <v>44121600</v>
      </c>
      <c r="H7130" s="379" t="s">
        <v>10040</v>
      </c>
      <c r="I7130" s="445">
        <v>16</v>
      </c>
      <c r="J7130" s="485" t="s">
        <v>33</v>
      </c>
      <c r="K7130" s="682">
        <v>10000000</v>
      </c>
      <c r="L7130" s="446">
        <v>1</v>
      </c>
      <c r="M7130" s="683" t="s">
        <v>6831</v>
      </c>
      <c r="N7130" s="684" t="s">
        <v>10206</v>
      </c>
      <c r="O7130" s="680" t="s">
        <v>68</v>
      </c>
      <c r="P7130" s="680" t="s">
        <v>67</v>
      </c>
      <c r="Q7130" s="377" t="s">
        <v>497</v>
      </c>
    </row>
    <row r="7131" spans="1:17" ht="31.5" customHeight="1" x14ac:dyDescent="0.2">
      <c r="A7131" s="679" t="s">
        <v>10193</v>
      </c>
      <c r="B7131" s="240" t="s">
        <v>10194</v>
      </c>
      <c r="C7131" s="186" t="s">
        <v>10194</v>
      </c>
      <c r="D7131" s="209" t="s">
        <v>10195</v>
      </c>
      <c r="E7131" s="186" t="s">
        <v>2968</v>
      </c>
      <c r="F7131" s="229" t="s">
        <v>2969</v>
      </c>
      <c r="G7131" s="377">
        <v>42132205</v>
      </c>
      <c r="H7131" s="379" t="s">
        <v>10207</v>
      </c>
      <c r="I7131" s="445">
        <v>16</v>
      </c>
      <c r="J7131" s="485" t="s">
        <v>33</v>
      </c>
      <c r="K7131" s="682">
        <v>1000000</v>
      </c>
      <c r="L7131" s="446">
        <v>40</v>
      </c>
      <c r="M7131" s="683" t="s">
        <v>34</v>
      </c>
      <c r="N7131" s="684" t="s">
        <v>10204</v>
      </c>
      <c r="O7131" s="680" t="s">
        <v>68</v>
      </c>
      <c r="P7131" s="680" t="s">
        <v>67</v>
      </c>
      <c r="Q7131" s="377" t="s">
        <v>497</v>
      </c>
    </row>
    <row r="7132" spans="1:17" ht="31.5" customHeight="1" x14ac:dyDescent="0.2">
      <c r="A7132" s="679" t="s">
        <v>10193</v>
      </c>
      <c r="B7132" s="240" t="s">
        <v>10194</v>
      </c>
      <c r="C7132" s="186" t="s">
        <v>10194</v>
      </c>
      <c r="D7132" s="209" t="s">
        <v>10195</v>
      </c>
      <c r="E7132" s="186" t="s">
        <v>842</v>
      </c>
      <c r="F7132" s="229" t="s">
        <v>338</v>
      </c>
      <c r="G7132" s="377">
        <v>72102900</v>
      </c>
      <c r="H7132" s="379" t="s">
        <v>10208</v>
      </c>
      <c r="I7132" s="445">
        <v>10</v>
      </c>
      <c r="J7132" s="485" t="s">
        <v>33</v>
      </c>
      <c r="K7132" s="682">
        <v>31200000</v>
      </c>
      <c r="L7132" s="446">
        <v>1</v>
      </c>
      <c r="M7132" s="683" t="s">
        <v>6831</v>
      </c>
      <c r="N7132" s="684" t="s">
        <v>10124</v>
      </c>
      <c r="O7132" s="680" t="s">
        <v>68</v>
      </c>
      <c r="P7132" s="680" t="s">
        <v>35</v>
      </c>
      <c r="Q7132" s="377" t="s">
        <v>429</v>
      </c>
    </row>
    <row r="7133" spans="1:17" ht="49.5" customHeight="1" x14ac:dyDescent="0.2">
      <c r="A7133" s="679" t="s">
        <v>10193</v>
      </c>
      <c r="B7133" s="240" t="s">
        <v>10194</v>
      </c>
      <c r="C7133" s="186" t="s">
        <v>10194</v>
      </c>
      <c r="D7133" s="209" t="s">
        <v>10195</v>
      </c>
      <c r="E7133" s="229" t="s">
        <v>10209</v>
      </c>
      <c r="F7133" s="229" t="s">
        <v>870</v>
      </c>
      <c r="G7133" s="377">
        <v>80111701</v>
      </c>
      <c r="H7133" s="379" t="s">
        <v>10210</v>
      </c>
      <c r="I7133" s="445">
        <v>10</v>
      </c>
      <c r="J7133" s="485" t="s">
        <v>230</v>
      </c>
      <c r="K7133" s="682">
        <v>57000000</v>
      </c>
      <c r="L7133" s="446">
        <v>3</v>
      </c>
      <c r="M7133" s="683" t="s">
        <v>6831</v>
      </c>
      <c r="N7133" s="684" t="s">
        <v>10211</v>
      </c>
      <c r="O7133" s="680" t="s">
        <v>699</v>
      </c>
      <c r="P7133" s="680" t="s">
        <v>79</v>
      </c>
      <c r="Q7133" s="377" t="s">
        <v>1001</v>
      </c>
    </row>
    <row r="7134" spans="1:17" ht="48.75" customHeight="1" x14ac:dyDescent="0.2">
      <c r="A7134" s="679" t="s">
        <v>10193</v>
      </c>
      <c r="B7134" s="240" t="s">
        <v>10194</v>
      </c>
      <c r="C7134" s="186" t="s">
        <v>10194</v>
      </c>
      <c r="D7134" s="209" t="s">
        <v>10195</v>
      </c>
      <c r="E7134" s="229" t="s">
        <v>10209</v>
      </c>
      <c r="F7134" s="229" t="s">
        <v>870</v>
      </c>
      <c r="G7134" s="377">
        <v>80111701</v>
      </c>
      <c r="H7134" s="379" t="s">
        <v>10210</v>
      </c>
      <c r="I7134" s="445">
        <v>10</v>
      </c>
      <c r="J7134" s="485" t="s">
        <v>33</v>
      </c>
      <c r="K7134" s="682">
        <v>20000000</v>
      </c>
      <c r="L7134" s="446">
        <v>3</v>
      </c>
      <c r="M7134" s="683" t="s">
        <v>6831</v>
      </c>
      <c r="N7134" s="684" t="s">
        <v>10211</v>
      </c>
      <c r="O7134" s="680" t="s">
        <v>79</v>
      </c>
      <c r="P7134" s="680" t="s">
        <v>80</v>
      </c>
      <c r="Q7134" s="377" t="s">
        <v>1001</v>
      </c>
    </row>
    <row r="7135" spans="1:17" ht="51.75" customHeight="1" x14ac:dyDescent="0.2">
      <c r="A7135" s="679" t="s">
        <v>10193</v>
      </c>
      <c r="B7135" s="240" t="s">
        <v>10194</v>
      </c>
      <c r="C7135" s="186" t="s">
        <v>10194</v>
      </c>
      <c r="D7135" s="209" t="s">
        <v>10195</v>
      </c>
      <c r="E7135" s="229" t="s">
        <v>10209</v>
      </c>
      <c r="F7135" s="229" t="s">
        <v>870</v>
      </c>
      <c r="G7135" s="377">
        <v>80111701</v>
      </c>
      <c r="H7135" s="379" t="s">
        <v>10210</v>
      </c>
      <c r="I7135" s="445">
        <v>16</v>
      </c>
      <c r="J7135" s="485" t="s">
        <v>33</v>
      </c>
      <c r="K7135" s="682">
        <v>55440000</v>
      </c>
      <c r="L7135" s="446">
        <v>3</v>
      </c>
      <c r="M7135" s="683" t="s">
        <v>6831</v>
      </c>
      <c r="N7135" s="684" t="s">
        <v>10211</v>
      </c>
      <c r="O7135" s="680" t="s">
        <v>79</v>
      </c>
      <c r="P7135" s="680" t="s">
        <v>80</v>
      </c>
      <c r="Q7135" s="377" t="s">
        <v>1001</v>
      </c>
    </row>
    <row r="7136" spans="1:17" ht="45.75" customHeight="1" x14ac:dyDescent="0.2">
      <c r="A7136" s="679" t="s">
        <v>10212</v>
      </c>
      <c r="B7136" s="240" t="s">
        <v>10213</v>
      </c>
      <c r="C7136" s="186" t="s">
        <v>10213</v>
      </c>
      <c r="D7136" s="186" t="s">
        <v>10214</v>
      </c>
      <c r="E7136" s="186" t="s">
        <v>880</v>
      </c>
      <c r="F7136" s="229" t="s">
        <v>374</v>
      </c>
      <c r="G7136" s="377">
        <v>78181500</v>
      </c>
      <c r="H7136" s="379" t="s">
        <v>1603</v>
      </c>
      <c r="I7136" s="445">
        <v>10</v>
      </c>
      <c r="J7136" s="485" t="s">
        <v>230</v>
      </c>
      <c r="K7136" s="682">
        <v>6950000</v>
      </c>
      <c r="L7136" s="446">
        <v>1</v>
      </c>
      <c r="M7136" s="683" t="s">
        <v>6831</v>
      </c>
      <c r="N7136" s="684" t="s">
        <v>10152</v>
      </c>
      <c r="O7136" s="680" t="s">
        <v>699</v>
      </c>
      <c r="P7136" s="680" t="s">
        <v>366</v>
      </c>
      <c r="Q7136" s="377" t="s">
        <v>429</v>
      </c>
    </row>
    <row r="7137" spans="1:17" ht="51.75" customHeight="1" x14ac:dyDescent="0.2">
      <c r="A7137" s="679" t="s">
        <v>10212</v>
      </c>
      <c r="B7137" s="240" t="s">
        <v>10213</v>
      </c>
      <c r="C7137" s="186" t="s">
        <v>10213</v>
      </c>
      <c r="D7137" s="186" t="s">
        <v>10214</v>
      </c>
      <c r="E7137" s="186" t="s">
        <v>880</v>
      </c>
      <c r="F7137" s="229" t="s">
        <v>374</v>
      </c>
      <c r="G7137" s="377">
        <v>78181500</v>
      </c>
      <c r="H7137" s="379" t="s">
        <v>1603</v>
      </c>
      <c r="I7137" s="445">
        <v>10</v>
      </c>
      <c r="J7137" s="485" t="s">
        <v>33</v>
      </c>
      <c r="K7137" s="682">
        <v>35050000</v>
      </c>
      <c r="L7137" s="691">
        <v>1</v>
      </c>
      <c r="M7137" s="683" t="s">
        <v>6831</v>
      </c>
      <c r="N7137" s="684" t="s">
        <v>10152</v>
      </c>
      <c r="O7137" s="680" t="s">
        <v>127</v>
      </c>
      <c r="P7137" s="680" t="s">
        <v>67</v>
      </c>
      <c r="Q7137" s="377" t="s">
        <v>429</v>
      </c>
    </row>
    <row r="7138" spans="1:17" ht="49.5" customHeight="1" x14ac:dyDescent="0.2">
      <c r="A7138" s="679" t="s">
        <v>10212</v>
      </c>
      <c r="B7138" s="240" t="s">
        <v>10213</v>
      </c>
      <c r="C7138" s="186" t="s">
        <v>10213</v>
      </c>
      <c r="D7138" s="186" t="s">
        <v>10214</v>
      </c>
      <c r="E7138" s="186" t="s">
        <v>880</v>
      </c>
      <c r="F7138" s="229" t="s">
        <v>374</v>
      </c>
      <c r="G7138" s="377">
        <v>78181500</v>
      </c>
      <c r="H7138" s="379" t="s">
        <v>10153</v>
      </c>
      <c r="I7138" s="445">
        <v>10</v>
      </c>
      <c r="J7138" s="485" t="s">
        <v>230</v>
      </c>
      <c r="K7138" s="682">
        <v>850000</v>
      </c>
      <c r="L7138" s="691">
        <v>1</v>
      </c>
      <c r="M7138" s="683" t="s">
        <v>6831</v>
      </c>
      <c r="N7138" s="684" t="s">
        <v>10152</v>
      </c>
      <c r="O7138" s="680" t="s">
        <v>699</v>
      </c>
      <c r="P7138" s="680" t="s">
        <v>366</v>
      </c>
      <c r="Q7138" s="377" t="s">
        <v>429</v>
      </c>
    </row>
    <row r="7139" spans="1:17" ht="50.25" customHeight="1" x14ac:dyDescent="0.2">
      <c r="A7139" s="679" t="s">
        <v>10212</v>
      </c>
      <c r="B7139" s="240" t="s">
        <v>10213</v>
      </c>
      <c r="C7139" s="186" t="s">
        <v>10213</v>
      </c>
      <c r="D7139" s="186" t="s">
        <v>10214</v>
      </c>
      <c r="E7139" s="186" t="s">
        <v>880</v>
      </c>
      <c r="F7139" s="229" t="s">
        <v>374</v>
      </c>
      <c r="G7139" s="377">
        <v>78181500</v>
      </c>
      <c r="H7139" s="379" t="s">
        <v>10153</v>
      </c>
      <c r="I7139" s="445">
        <v>10</v>
      </c>
      <c r="J7139" s="485" t="s">
        <v>33</v>
      </c>
      <c r="K7139" s="682">
        <v>2150000</v>
      </c>
      <c r="L7139" s="446">
        <v>1</v>
      </c>
      <c r="M7139" s="683" t="s">
        <v>6831</v>
      </c>
      <c r="N7139" s="684" t="s">
        <v>10152</v>
      </c>
      <c r="O7139" s="680" t="s">
        <v>127</v>
      </c>
      <c r="P7139" s="680" t="s">
        <v>67</v>
      </c>
      <c r="Q7139" s="377" t="s">
        <v>429</v>
      </c>
    </row>
    <row r="7140" spans="1:17" ht="63" customHeight="1" x14ac:dyDescent="0.2">
      <c r="A7140" s="679" t="s">
        <v>10215</v>
      </c>
      <c r="B7140" s="240" t="s">
        <v>10216</v>
      </c>
      <c r="C7140" s="358" t="s">
        <v>10217</v>
      </c>
      <c r="D7140" s="209" t="s">
        <v>9457</v>
      </c>
      <c r="E7140" s="186" t="s">
        <v>10218</v>
      </c>
      <c r="F7140" s="229" t="s">
        <v>10070</v>
      </c>
      <c r="G7140" s="377">
        <v>25172504</v>
      </c>
      <c r="H7140" s="379" t="s">
        <v>10219</v>
      </c>
      <c r="I7140" s="445">
        <v>10</v>
      </c>
      <c r="J7140" s="485" t="s">
        <v>33</v>
      </c>
      <c r="K7140" s="682">
        <v>20000000</v>
      </c>
      <c r="L7140" s="446">
        <v>8</v>
      </c>
      <c r="M7140" s="683" t="s">
        <v>4571</v>
      </c>
      <c r="N7140" s="677" t="s">
        <v>10220</v>
      </c>
      <c r="O7140" s="146" t="s">
        <v>127</v>
      </c>
      <c r="P7140" s="146" t="s">
        <v>68</v>
      </c>
      <c r="Q7140" s="146" t="s">
        <v>419</v>
      </c>
    </row>
    <row r="7141" spans="1:17" ht="48.75" customHeight="1" x14ac:dyDescent="0.2">
      <c r="A7141" s="679" t="s">
        <v>10215</v>
      </c>
      <c r="B7141" s="240" t="s">
        <v>10216</v>
      </c>
      <c r="C7141" s="358" t="s">
        <v>10217</v>
      </c>
      <c r="D7141" s="209" t="s">
        <v>9457</v>
      </c>
      <c r="E7141" s="229" t="s">
        <v>3979</v>
      </c>
      <c r="F7141" s="229" t="s">
        <v>374</v>
      </c>
      <c r="G7141" s="377">
        <v>78181500</v>
      </c>
      <c r="H7141" s="379" t="s">
        <v>10221</v>
      </c>
      <c r="I7141" s="445">
        <v>10</v>
      </c>
      <c r="J7141" s="485" t="s">
        <v>33</v>
      </c>
      <c r="K7141" s="682">
        <v>100870000</v>
      </c>
      <c r="L7141" s="446">
        <v>1</v>
      </c>
      <c r="M7141" s="683" t="s">
        <v>6831</v>
      </c>
      <c r="N7141" s="684" t="s">
        <v>10152</v>
      </c>
      <c r="O7141" s="680" t="s">
        <v>127</v>
      </c>
      <c r="P7141" s="680" t="s">
        <v>67</v>
      </c>
      <c r="Q7141" s="377" t="s">
        <v>429</v>
      </c>
    </row>
    <row r="7142" spans="1:17" ht="49.5" customHeight="1" x14ac:dyDescent="0.2">
      <c r="A7142" s="679" t="s">
        <v>10215</v>
      </c>
      <c r="B7142" s="240" t="s">
        <v>10216</v>
      </c>
      <c r="C7142" s="358" t="s">
        <v>10217</v>
      </c>
      <c r="D7142" s="209" t="s">
        <v>9457</v>
      </c>
      <c r="E7142" s="229" t="s">
        <v>947</v>
      </c>
      <c r="F7142" s="229" t="s">
        <v>406</v>
      </c>
      <c r="G7142" s="377">
        <v>94111803</v>
      </c>
      <c r="H7142" s="379" t="s">
        <v>10222</v>
      </c>
      <c r="I7142" s="445">
        <v>10</v>
      </c>
      <c r="J7142" s="485" t="s">
        <v>33</v>
      </c>
      <c r="K7142" s="682">
        <v>5000000</v>
      </c>
      <c r="L7142" s="446">
        <v>1</v>
      </c>
      <c r="M7142" s="683" t="s">
        <v>6831</v>
      </c>
      <c r="N7142" s="684" t="s">
        <v>10186</v>
      </c>
      <c r="O7142" s="680" t="s">
        <v>127</v>
      </c>
      <c r="P7142" s="680" t="s">
        <v>68</v>
      </c>
      <c r="Q7142" s="377" t="s">
        <v>10187</v>
      </c>
    </row>
    <row r="7143" spans="1:17" ht="53.25" customHeight="1" x14ac:dyDescent="0.2">
      <c r="A7143" s="679" t="s">
        <v>10215</v>
      </c>
      <c r="B7143" s="240" t="s">
        <v>10216</v>
      </c>
      <c r="C7143" s="358" t="s">
        <v>10217</v>
      </c>
      <c r="D7143" s="209" t="s">
        <v>9457</v>
      </c>
      <c r="E7143" s="229" t="s">
        <v>10223</v>
      </c>
      <c r="F7143" s="229" t="s">
        <v>10224</v>
      </c>
      <c r="G7143" s="229">
        <v>93141506</v>
      </c>
      <c r="H7143" s="379" t="s">
        <v>10225</v>
      </c>
      <c r="I7143" s="445">
        <v>16</v>
      </c>
      <c r="J7143" s="485" t="s">
        <v>33</v>
      </c>
      <c r="K7143" s="682">
        <v>10570000</v>
      </c>
      <c r="L7143" s="446">
        <v>1</v>
      </c>
      <c r="M7143" s="683" t="s">
        <v>6831</v>
      </c>
      <c r="N7143" s="684" t="s">
        <v>10226</v>
      </c>
      <c r="O7143" s="680" t="s">
        <v>68</v>
      </c>
      <c r="P7143" s="680" t="s">
        <v>35</v>
      </c>
      <c r="Q7143" s="377" t="s">
        <v>429</v>
      </c>
    </row>
    <row r="7144" spans="1:17" ht="49.5" customHeight="1" x14ac:dyDescent="0.2">
      <c r="A7144" s="679" t="s">
        <v>10227</v>
      </c>
      <c r="B7144" s="240" t="s">
        <v>10228</v>
      </c>
      <c r="C7144" s="186" t="s">
        <v>801</v>
      </c>
      <c r="D7144" s="209" t="s">
        <v>8503</v>
      </c>
      <c r="E7144" s="186" t="s">
        <v>942</v>
      </c>
      <c r="F7144" s="229" t="s">
        <v>1045</v>
      </c>
      <c r="G7144" s="377">
        <v>93141506</v>
      </c>
      <c r="H7144" s="379" t="s">
        <v>10229</v>
      </c>
      <c r="I7144" s="445">
        <v>16</v>
      </c>
      <c r="J7144" s="485" t="s">
        <v>33</v>
      </c>
      <c r="K7144" s="682">
        <v>130000000</v>
      </c>
      <c r="L7144" s="446">
        <v>1</v>
      </c>
      <c r="M7144" s="683" t="s">
        <v>6831</v>
      </c>
      <c r="N7144" s="684" t="s">
        <v>10230</v>
      </c>
      <c r="O7144" s="680" t="s">
        <v>68</v>
      </c>
      <c r="P7144" s="680" t="s">
        <v>35</v>
      </c>
      <c r="Q7144" s="377" t="s">
        <v>429</v>
      </c>
    </row>
    <row r="7145" spans="1:17" ht="51.75" customHeight="1" x14ac:dyDescent="0.2">
      <c r="A7145" s="679" t="s">
        <v>10193</v>
      </c>
      <c r="B7145" s="240" t="s">
        <v>10194</v>
      </c>
      <c r="C7145" s="186" t="s">
        <v>10194</v>
      </c>
      <c r="D7145" s="209" t="s">
        <v>10195</v>
      </c>
      <c r="E7145" s="186" t="s">
        <v>942</v>
      </c>
      <c r="F7145" s="229" t="s">
        <v>4542</v>
      </c>
      <c r="G7145" s="377">
        <v>93141506</v>
      </c>
      <c r="H7145" s="379" t="s">
        <v>10229</v>
      </c>
      <c r="I7145" s="445">
        <v>16</v>
      </c>
      <c r="J7145" s="485" t="s">
        <v>33</v>
      </c>
      <c r="K7145" s="682">
        <v>7620000</v>
      </c>
      <c r="L7145" s="446">
        <v>1</v>
      </c>
      <c r="M7145" s="683" t="s">
        <v>6831</v>
      </c>
      <c r="N7145" s="684" t="s">
        <v>10231</v>
      </c>
      <c r="O7145" s="680" t="s">
        <v>68</v>
      </c>
      <c r="P7145" s="680" t="s">
        <v>35</v>
      </c>
      <c r="Q7145" s="377" t="s">
        <v>429</v>
      </c>
    </row>
    <row r="7146" spans="1:17" ht="51.75" customHeight="1" x14ac:dyDescent="0.2">
      <c r="A7146" s="679" t="s">
        <v>10232</v>
      </c>
      <c r="B7146" s="240" t="s">
        <v>10233</v>
      </c>
      <c r="C7146" s="186" t="s">
        <v>10234</v>
      </c>
      <c r="D7146" s="209" t="s">
        <v>10235</v>
      </c>
      <c r="E7146" s="262" t="s">
        <v>776</v>
      </c>
      <c r="F7146" s="229" t="s">
        <v>10236</v>
      </c>
      <c r="G7146" s="229">
        <v>14111500</v>
      </c>
      <c r="H7146" s="379" t="s">
        <v>10237</v>
      </c>
      <c r="I7146" s="445">
        <v>16</v>
      </c>
      <c r="J7146" s="485" t="s">
        <v>33</v>
      </c>
      <c r="K7146" s="682">
        <v>2000000</v>
      </c>
      <c r="L7146" s="446">
        <v>1</v>
      </c>
      <c r="M7146" s="683" t="s">
        <v>6831</v>
      </c>
      <c r="N7146" s="684" t="s">
        <v>10238</v>
      </c>
      <c r="O7146" s="146" t="s">
        <v>68</v>
      </c>
      <c r="P7146" s="146" t="s">
        <v>67</v>
      </c>
      <c r="Q7146" s="146" t="s">
        <v>497</v>
      </c>
    </row>
    <row r="7147" spans="1:17" ht="63.75" customHeight="1" x14ac:dyDescent="0.2">
      <c r="A7147" s="679" t="s">
        <v>10232</v>
      </c>
      <c r="B7147" s="240" t="s">
        <v>10233</v>
      </c>
      <c r="C7147" s="186" t="s">
        <v>10234</v>
      </c>
      <c r="D7147" s="209" t="s">
        <v>10235</v>
      </c>
      <c r="E7147" s="209" t="s">
        <v>803</v>
      </c>
      <c r="F7147" s="229" t="s">
        <v>240</v>
      </c>
      <c r="G7147" s="229">
        <v>31211500</v>
      </c>
      <c r="H7147" s="379" t="s">
        <v>10239</v>
      </c>
      <c r="I7147" s="445">
        <v>16</v>
      </c>
      <c r="J7147" s="485" t="s">
        <v>33</v>
      </c>
      <c r="K7147" s="682">
        <v>1000000</v>
      </c>
      <c r="L7147" s="446">
        <v>1</v>
      </c>
      <c r="M7147" s="683" t="s">
        <v>6831</v>
      </c>
      <c r="N7147" s="677" t="s">
        <v>10240</v>
      </c>
      <c r="O7147" s="146" t="s">
        <v>68</v>
      </c>
      <c r="P7147" s="146" t="s">
        <v>67</v>
      </c>
      <c r="Q7147" s="146" t="s">
        <v>497</v>
      </c>
    </row>
    <row r="7148" spans="1:17" ht="59.25" customHeight="1" x14ac:dyDescent="0.2">
      <c r="A7148" s="679" t="s">
        <v>10232</v>
      </c>
      <c r="B7148" s="240" t="s">
        <v>10233</v>
      </c>
      <c r="C7148" s="186" t="s">
        <v>10234</v>
      </c>
      <c r="D7148" s="209" t="s">
        <v>10235</v>
      </c>
      <c r="E7148" s="209" t="s">
        <v>803</v>
      </c>
      <c r="F7148" s="229" t="s">
        <v>240</v>
      </c>
      <c r="G7148" s="229">
        <v>31211500</v>
      </c>
      <c r="H7148" s="379" t="s">
        <v>10241</v>
      </c>
      <c r="I7148" s="445">
        <v>16</v>
      </c>
      <c r="J7148" s="485" t="s">
        <v>33</v>
      </c>
      <c r="K7148" s="682">
        <v>1000000</v>
      </c>
      <c r="L7148" s="446">
        <v>1</v>
      </c>
      <c r="M7148" s="683" t="s">
        <v>6831</v>
      </c>
      <c r="N7148" s="677" t="s">
        <v>10240</v>
      </c>
      <c r="O7148" s="146" t="s">
        <v>68</v>
      </c>
      <c r="P7148" s="146" t="s">
        <v>67</v>
      </c>
      <c r="Q7148" s="146" t="s">
        <v>497</v>
      </c>
    </row>
    <row r="7149" spans="1:17" ht="59.25" customHeight="1" x14ac:dyDescent="0.2">
      <c r="A7149" s="679" t="s">
        <v>10232</v>
      </c>
      <c r="B7149" s="240" t="s">
        <v>10233</v>
      </c>
      <c r="C7149" s="186" t="s">
        <v>10234</v>
      </c>
      <c r="D7149" s="209" t="s">
        <v>10235</v>
      </c>
      <c r="E7149" s="209" t="s">
        <v>803</v>
      </c>
      <c r="F7149" s="229" t="s">
        <v>240</v>
      </c>
      <c r="G7149" s="229">
        <v>31211500</v>
      </c>
      <c r="H7149" s="379" t="s">
        <v>10242</v>
      </c>
      <c r="I7149" s="445">
        <v>16</v>
      </c>
      <c r="J7149" s="485" t="s">
        <v>33</v>
      </c>
      <c r="K7149" s="682">
        <v>300000</v>
      </c>
      <c r="L7149" s="446">
        <v>1</v>
      </c>
      <c r="M7149" s="683" t="s">
        <v>6831</v>
      </c>
      <c r="N7149" s="677" t="s">
        <v>10240</v>
      </c>
      <c r="O7149" s="146" t="s">
        <v>68</v>
      </c>
      <c r="P7149" s="146" t="s">
        <v>67</v>
      </c>
      <c r="Q7149" s="146" t="s">
        <v>497</v>
      </c>
    </row>
    <row r="7150" spans="1:17" ht="57.75" customHeight="1" x14ac:dyDescent="0.2">
      <c r="A7150" s="679" t="s">
        <v>10232</v>
      </c>
      <c r="B7150" s="240" t="s">
        <v>10233</v>
      </c>
      <c r="C7150" s="186" t="s">
        <v>10234</v>
      </c>
      <c r="D7150" s="209" t="s">
        <v>10235</v>
      </c>
      <c r="E7150" s="209" t="s">
        <v>803</v>
      </c>
      <c r="F7150" s="229" t="s">
        <v>240</v>
      </c>
      <c r="G7150" s="229">
        <v>31211800</v>
      </c>
      <c r="H7150" s="379" t="s">
        <v>10243</v>
      </c>
      <c r="I7150" s="445">
        <v>16</v>
      </c>
      <c r="J7150" s="485" t="s">
        <v>33</v>
      </c>
      <c r="K7150" s="682">
        <v>200000</v>
      </c>
      <c r="L7150" s="446">
        <v>1</v>
      </c>
      <c r="M7150" s="683" t="s">
        <v>6831</v>
      </c>
      <c r="N7150" s="677" t="s">
        <v>10240</v>
      </c>
      <c r="O7150" s="146" t="s">
        <v>68</v>
      </c>
      <c r="P7150" s="146" t="s">
        <v>67</v>
      </c>
      <c r="Q7150" s="146" t="s">
        <v>497</v>
      </c>
    </row>
    <row r="7151" spans="1:17" ht="60" customHeight="1" x14ac:dyDescent="0.2">
      <c r="A7151" s="679" t="s">
        <v>10232</v>
      </c>
      <c r="B7151" s="240" t="s">
        <v>10233</v>
      </c>
      <c r="C7151" s="186" t="s">
        <v>10234</v>
      </c>
      <c r="D7151" s="209" t="s">
        <v>10235</v>
      </c>
      <c r="E7151" s="209" t="s">
        <v>803</v>
      </c>
      <c r="F7151" s="229" t="s">
        <v>240</v>
      </c>
      <c r="G7151" s="229">
        <v>31211500</v>
      </c>
      <c r="H7151" s="379" t="s">
        <v>10244</v>
      </c>
      <c r="I7151" s="445">
        <v>16</v>
      </c>
      <c r="J7151" s="485" t="s">
        <v>33</v>
      </c>
      <c r="K7151" s="682">
        <v>200000</v>
      </c>
      <c r="L7151" s="446">
        <v>1</v>
      </c>
      <c r="M7151" s="683" t="s">
        <v>6831</v>
      </c>
      <c r="N7151" s="677" t="s">
        <v>10240</v>
      </c>
      <c r="O7151" s="146" t="s">
        <v>68</v>
      </c>
      <c r="P7151" s="146" t="s">
        <v>67</v>
      </c>
      <c r="Q7151" s="146" t="s">
        <v>497</v>
      </c>
    </row>
    <row r="7152" spans="1:17" ht="61.5" customHeight="1" x14ac:dyDescent="0.2">
      <c r="A7152" s="679" t="s">
        <v>10232</v>
      </c>
      <c r="B7152" s="240" t="s">
        <v>10233</v>
      </c>
      <c r="C7152" s="186" t="s">
        <v>10234</v>
      </c>
      <c r="D7152" s="209" t="s">
        <v>10235</v>
      </c>
      <c r="E7152" s="209" t="s">
        <v>803</v>
      </c>
      <c r="F7152" s="229" t="s">
        <v>240</v>
      </c>
      <c r="G7152" s="229">
        <v>31201600</v>
      </c>
      <c r="H7152" s="379" t="s">
        <v>10245</v>
      </c>
      <c r="I7152" s="445">
        <v>16</v>
      </c>
      <c r="J7152" s="485" t="s">
        <v>33</v>
      </c>
      <c r="K7152" s="682">
        <v>300000</v>
      </c>
      <c r="L7152" s="446">
        <v>1</v>
      </c>
      <c r="M7152" s="683" t="s">
        <v>6831</v>
      </c>
      <c r="N7152" s="677" t="s">
        <v>10240</v>
      </c>
      <c r="O7152" s="146" t="s">
        <v>68</v>
      </c>
      <c r="P7152" s="146" t="s">
        <v>67</v>
      </c>
      <c r="Q7152" s="146" t="s">
        <v>497</v>
      </c>
    </row>
    <row r="7153" spans="1:21" ht="50.25" customHeight="1" x14ac:dyDescent="0.2">
      <c r="A7153" s="679" t="s">
        <v>10232</v>
      </c>
      <c r="B7153" s="240" t="s">
        <v>10233</v>
      </c>
      <c r="C7153" s="186" t="s">
        <v>10234</v>
      </c>
      <c r="D7153" s="209" t="s">
        <v>10235</v>
      </c>
      <c r="E7153" s="186" t="s">
        <v>812</v>
      </c>
      <c r="F7153" s="229" t="s">
        <v>262</v>
      </c>
      <c r="G7153" s="229">
        <v>40141700</v>
      </c>
      <c r="H7153" s="379" t="s">
        <v>10246</v>
      </c>
      <c r="I7153" s="445">
        <v>16</v>
      </c>
      <c r="J7153" s="485" t="s">
        <v>33</v>
      </c>
      <c r="K7153" s="682">
        <v>1000000</v>
      </c>
      <c r="L7153" s="446">
        <v>1</v>
      </c>
      <c r="M7153" s="683" t="s">
        <v>6831</v>
      </c>
      <c r="N7153" s="684" t="s">
        <v>10240</v>
      </c>
      <c r="O7153" s="146" t="s">
        <v>68</v>
      </c>
      <c r="P7153" s="146" t="s">
        <v>67</v>
      </c>
      <c r="Q7153" s="146" t="s">
        <v>497</v>
      </c>
    </row>
    <row r="7154" spans="1:21" ht="51" customHeight="1" x14ac:dyDescent="0.2">
      <c r="A7154" s="679" t="s">
        <v>10232</v>
      </c>
      <c r="B7154" s="240" t="s">
        <v>10233</v>
      </c>
      <c r="C7154" s="186" t="s">
        <v>10234</v>
      </c>
      <c r="D7154" s="209" t="s">
        <v>10235</v>
      </c>
      <c r="E7154" s="186" t="s">
        <v>812</v>
      </c>
      <c r="F7154" s="229" t="s">
        <v>262</v>
      </c>
      <c r="G7154" s="229">
        <v>40141700</v>
      </c>
      <c r="H7154" s="379" t="s">
        <v>10247</v>
      </c>
      <c r="I7154" s="445">
        <v>16</v>
      </c>
      <c r="J7154" s="485" t="s">
        <v>33</v>
      </c>
      <c r="K7154" s="682">
        <v>1000000</v>
      </c>
      <c r="L7154" s="446">
        <v>1</v>
      </c>
      <c r="M7154" s="683" t="s">
        <v>6831</v>
      </c>
      <c r="N7154" s="684" t="s">
        <v>10240</v>
      </c>
      <c r="O7154" s="146" t="s">
        <v>68</v>
      </c>
      <c r="P7154" s="146" t="s">
        <v>67</v>
      </c>
      <c r="Q7154" s="146" t="s">
        <v>497</v>
      </c>
    </row>
    <row r="7155" spans="1:21" ht="54" customHeight="1" x14ac:dyDescent="0.2">
      <c r="A7155" s="679" t="s">
        <v>10232</v>
      </c>
      <c r="B7155" s="240" t="s">
        <v>10233</v>
      </c>
      <c r="C7155" s="186" t="s">
        <v>10234</v>
      </c>
      <c r="D7155" s="209" t="s">
        <v>10235</v>
      </c>
      <c r="E7155" s="186" t="s">
        <v>812</v>
      </c>
      <c r="F7155" s="229" t="s">
        <v>262</v>
      </c>
      <c r="G7155" s="229">
        <v>47121700</v>
      </c>
      <c r="H7155" s="379" t="s">
        <v>10248</v>
      </c>
      <c r="I7155" s="445">
        <v>16</v>
      </c>
      <c r="J7155" s="485" t="s">
        <v>33</v>
      </c>
      <c r="K7155" s="682">
        <v>3000000</v>
      </c>
      <c r="L7155" s="446">
        <v>1</v>
      </c>
      <c r="M7155" s="683" t="s">
        <v>6831</v>
      </c>
      <c r="N7155" s="684" t="s">
        <v>10240</v>
      </c>
      <c r="O7155" s="146" t="s">
        <v>68</v>
      </c>
      <c r="P7155" s="146" t="s">
        <v>67</v>
      </c>
      <c r="Q7155" s="146" t="s">
        <v>497</v>
      </c>
    </row>
    <row r="7156" spans="1:21" ht="54" customHeight="1" x14ac:dyDescent="0.2">
      <c r="A7156" s="679" t="s">
        <v>10232</v>
      </c>
      <c r="B7156" s="240" t="s">
        <v>10233</v>
      </c>
      <c r="C7156" s="186" t="s">
        <v>10234</v>
      </c>
      <c r="D7156" s="209" t="s">
        <v>10235</v>
      </c>
      <c r="E7156" s="186" t="s">
        <v>858</v>
      </c>
      <c r="F7156" s="229" t="s">
        <v>363</v>
      </c>
      <c r="G7156" s="229">
        <v>93161701</v>
      </c>
      <c r="H7156" s="689" t="s">
        <v>10249</v>
      </c>
      <c r="I7156" s="445">
        <v>10</v>
      </c>
      <c r="J7156" s="485" t="s">
        <v>33</v>
      </c>
      <c r="K7156" s="682">
        <v>32000000</v>
      </c>
      <c r="L7156" s="446">
        <v>1</v>
      </c>
      <c r="M7156" s="683" t="s">
        <v>6831</v>
      </c>
      <c r="N7156" s="684" t="s">
        <v>10250</v>
      </c>
      <c r="O7156" s="680" t="s">
        <v>127</v>
      </c>
      <c r="P7156" s="680" t="s">
        <v>68</v>
      </c>
      <c r="Q7156" s="377" t="s">
        <v>10136</v>
      </c>
    </row>
    <row r="7157" spans="1:21" ht="63.75" customHeight="1" x14ac:dyDescent="0.2">
      <c r="A7157" s="679" t="s">
        <v>10232</v>
      </c>
      <c r="B7157" s="240" t="s">
        <v>10233</v>
      </c>
      <c r="C7157" s="186" t="s">
        <v>10234</v>
      </c>
      <c r="D7157" s="209" t="s">
        <v>10235</v>
      </c>
      <c r="E7157" s="186" t="s">
        <v>874</v>
      </c>
      <c r="F7157" s="229" t="s">
        <v>371</v>
      </c>
      <c r="G7157" s="229">
        <v>76111501</v>
      </c>
      <c r="H7157" s="689" t="s">
        <v>10251</v>
      </c>
      <c r="I7157" s="445">
        <v>16</v>
      </c>
      <c r="J7157" s="485" t="s">
        <v>230</v>
      </c>
      <c r="K7157" s="682">
        <v>82425100</v>
      </c>
      <c r="L7157" s="446">
        <v>1</v>
      </c>
      <c r="M7157" s="683" t="s">
        <v>6831</v>
      </c>
      <c r="N7157" s="684" t="s">
        <v>10252</v>
      </c>
      <c r="O7157" s="680" t="s">
        <v>699</v>
      </c>
      <c r="P7157" s="680" t="s">
        <v>366</v>
      </c>
      <c r="Q7157" s="377" t="s">
        <v>419</v>
      </c>
    </row>
    <row r="7158" spans="1:21" ht="60.75" customHeight="1" x14ac:dyDescent="0.2">
      <c r="A7158" s="679" t="s">
        <v>10232</v>
      </c>
      <c r="B7158" s="240" t="s">
        <v>10233</v>
      </c>
      <c r="C7158" s="186" t="s">
        <v>10234</v>
      </c>
      <c r="D7158" s="209" t="s">
        <v>10235</v>
      </c>
      <c r="E7158" s="186" t="s">
        <v>874</v>
      </c>
      <c r="F7158" s="229" t="s">
        <v>371</v>
      </c>
      <c r="G7158" s="229">
        <v>76111501</v>
      </c>
      <c r="H7158" s="689" t="s">
        <v>10253</v>
      </c>
      <c r="I7158" s="445">
        <v>16</v>
      </c>
      <c r="J7158" s="485" t="s">
        <v>33</v>
      </c>
      <c r="K7158" s="682">
        <v>97574900</v>
      </c>
      <c r="L7158" s="446">
        <v>1</v>
      </c>
      <c r="M7158" s="683" t="s">
        <v>6831</v>
      </c>
      <c r="N7158" s="684" t="s">
        <v>10252</v>
      </c>
      <c r="O7158" s="680" t="s">
        <v>36</v>
      </c>
      <c r="P7158" s="680" t="s">
        <v>79</v>
      </c>
      <c r="Q7158" s="377" t="s">
        <v>419</v>
      </c>
    </row>
    <row r="7159" spans="1:21" ht="54" customHeight="1" x14ac:dyDescent="0.2">
      <c r="A7159" s="679" t="s">
        <v>10232</v>
      </c>
      <c r="B7159" s="240" t="s">
        <v>10233</v>
      </c>
      <c r="C7159" s="186" t="s">
        <v>10234</v>
      </c>
      <c r="D7159" s="209" t="s">
        <v>10235</v>
      </c>
      <c r="E7159" s="186" t="s">
        <v>880</v>
      </c>
      <c r="F7159" s="229" t="s">
        <v>374</v>
      </c>
      <c r="G7159" s="229">
        <v>83111802</v>
      </c>
      <c r="H7159" s="689" t="s">
        <v>10254</v>
      </c>
      <c r="I7159" s="445">
        <v>16</v>
      </c>
      <c r="J7159" s="485" t="s">
        <v>33</v>
      </c>
      <c r="K7159" s="682">
        <v>10000000</v>
      </c>
      <c r="L7159" s="446">
        <v>1</v>
      </c>
      <c r="M7159" s="683" t="s">
        <v>6831</v>
      </c>
      <c r="N7159" s="684" t="s">
        <v>10255</v>
      </c>
      <c r="O7159" s="680" t="s">
        <v>127</v>
      </c>
      <c r="P7159" s="680" t="s">
        <v>68</v>
      </c>
      <c r="Q7159" s="377" t="s">
        <v>497</v>
      </c>
    </row>
    <row r="7160" spans="1:21" ht="54" customHeight="1" x14ac:dyDescent="0.2">
      <c r="A7160" s="679" t="s">
        <v>10232</v>
      </c>
      <c r="B7160" s="240" t="s">
        <v>10233</v>
      </c>
      <c r="C7160" s="186" t="s">
        <v>10234</v>
      </c>
      <c r="D7160" s="209" t="s">
        <v>10235</v>
      </c>
      <c r="E7160" s="186" t="s">
        <v>10182</v>
      </c>
      <c r="F7160" s="229" t="s">
        <v>397</v>
      </c>
      <c r="G7160" s="377">
        <v>83100000</v>
      </c>
      <c r="H7160" s="379" t="s">
        <v>10183</v>
      </c>
      <c r="I7160" s="445">
        <v>10</v>
      </c>
      <c r="J7160" s="485" t="s">
        <v>33</v>
      </c>
      <c r="K7160" s="682">
        <v>17000000</v>
      </c>
      <c r="L7160" s="446">
        <v>1</v>
      </c>
      <c r="M7160" s="683" t="s">
        <v>6831</v>
      </c>
      <c r="N7160" s="684" t="s">
        <v>10256</v>
      </c>
      <c r="O7160" s="680" t="s">
        <v>127</v>
      </c>
      <c r="P7160" s="680" t="s">
        <v>68</v>
      </c>
      <c r="Q7160" s="377" t="s">
        <v>10136</v>
      </c>
    </row>
    <row r="7161" spans="1:21" ht="54" customHeight="1" x14ac:dyDescent="0.2">
      <c r="A7161" s="679" t="s">
        <v>10232</v>
      </c>
      <c r="B7161" s="240" t="s">
        <v>10233</v>
      </c>
      <c r="C7161" s="186" t="s">
        <v>10234</v>
      </c>
      <c r="D7161" s="209" t="s">
        <v>10235</v>
      </c>
      <c r="E7161" s="186" t="s">
        <v>957</v>
      </c>
      <c r="F7161" s="229" t="s">
        <v>958</v>
      </c>
      <c r="G7161" s="377">
        <v>93161701</v>
      </c>
      <c r="H7161" s="379" t="s">
        <v>10191</v>
      </c>
      <c r="I7161" s="445">
        <v>10</v>
      </c>
      <c r="J7161" s="485" t="s">
        <v>33</v>
      </c>
      <c r="K7161" s="682">
        <v>9000000</v>
      </c>
      <c r="L7161" s="446">
        <v>1</v>
      </c>
      <c r="M7161" s="683" t="s">
        <v>6831</v>
      </c>
      <c r="N7161" s="684" t="s">
        <v>10257</v>
      </c>
      <c r="O7161" s="680" t="s">
        <v>127</v>
      </c>
      <c r="P7161" s="680" t="s">
        <v>68</v>
      </c>
      <c r="Q7161" s="377" t="s">
        <v>10258</v>
      </c>
    </row>
    <row r="7162" spans="1:21" ht="54" customHeight="1" x14ac:dyDescent="0.2">
      <c r="A7162" s="679" t="s">
        <v>10259</v>
      </c>
      <c r="B7162" s="240" t="s">
        <v>10260</v>
      </c>
      <c r="C7162" s="358" t="s">
        <v>10260</v>
      </c>
      <c r="D7162" s="358" t="s">
        <v>10261</v>
      </c>
      <c r="E7162" s="358" t="s">
        <v>957</v>
      </c>
      <c r="F7162" s="533" t="s">
        <v>958</v>
      </c>
      <c r="G7162" s="377">
        <v>93161701</v>
      </c>
      <c r="H7162" s="379" t="s">
        <v>10191</v>
      </c>
      <c r="I7162" s="445">
        <v>10</v>
      </c>
      <c r="J7162" s="485" t="s">
        <v>33</v>
      </c>
      <c r="K7162" s="682">
        <v>500000</v>
      </c>
      <c r="L7162" s="446">
        <v>1</v>
      </c>
      <c r="M7162" s="683" t="s">
        <v>6831</v>
      </c>
      <c r="N7162" s="684" t="s">
        <v>10257</v>
      </c>
      <c r="O7162" s="680" t="s">
        <v>127</v>
      </c>
      <c r="P7162" s="680" t="s">
        <v>68</v>
      </c>
      <c r="Q7162" s="377" t="s">
        <v>10258</v>
      </c>
    </row>
    <row r="7163" spans="1:21" ht="51" x14ac:dyDescent="0.2">
      <c r="A7163" s="136" t="s">
        <v>10262</v>
      </c>
      <c r="B7163" s="137" t="s">
        <v>10263</v>
      </c>
      <c r="C7163" s="138" t="s">
        <v>787</v>
      </c>
      <c r="D7163" s="137" t="s">
        <v>2956</v>
      </c>
      <c r="E7163" s="139" t="s">
        <v>5947</v>
      </c>
      <c r="F7163" s="179" t="s">
        <v>10264</v>
      </c>
      <c r="G7163" s="138">
        <v>50201700</v>
      </c>
      <c r="H7163" s="150" t="s">
        <v>10265</v>
      </c>
      <c r="I7163" s="136">
        <v>10</v>
      </c>
      <c r="J7163" s="141" t="s">
        <v>33</v>
      </c>
      <c r="K7163" s="171">
        <v>45000000</v>
      </c>
      <c r="L7163" s="172">
        <v>1</v>
      </c>
      <c r="M7163" s="137" t="s">
        <v>10266</v>
      </c>
      <c r="N7163" s="180" t="s">
        <v>10267</v>
      </c>
      <c r="O7163" s="138" t="s">
        <v>68</v>
      </c>
      <c r="P7163" s="138" t="s">
        <v>67</v>
      </c>
      <c r="Q7163" s="146" t="s">
        <v>497</v>
      </c>
      <c r="U7163" s="58"/>
    </row>
    <row r="7164" spans="1:21" ht="38.25" x14ac:dyDescent="0.2">
      <c r="A7164" s="136" t="s">
        <v>10262</v>
      </c>
      <c r="B7164" s="137" t="s">
        <v>10263</v>
      </c>
      <c r="C7164" s="138" t="s">
        <v>787</v>
      </c>
      <c r="D7164" s="137" t="s">
        <v>2956</v>
      </c>
      <c r="E7164" s="139" t="s">
        <v>5652</v>
      </c>
      <c r="F7164" s="179" t="s">
        <v>10268</v>
      </c>
      <c r="G7164" s="138">
        <v>31211505</v>
      </c>
      <c r="H7164" s="150" t="s">
        <v>10269</v>
      </c>
      <c r="I7164" s="174">
        <v>10</v>
      </c>
      <c r="J7164" s="147" t="s">
        <v>33</v>
      </c>
      <c r="K7164" s="171">
        <v>15000000</v>
      </c>
      <c r="L7164" s="176">
        <v>1</v>
      </c>
      <c r="M7164" s="137" t="s">
        <v>10266</v>
      </c>
      <c r="N7164" s="180" t="s">
        <v>10270</v>
      </c>
      <c r="O7164" s="138" t="s">
        <v>127</v>
      </c>
      <c r="P7164" s="138" t="s">
        <v>67</v>
      </c>
      <c r="Q7164" s="146" t="s">
        <v>497</v>
      </c>
    </row>
    <row r="7165" spans="1:21" ht="51" x14ac:dyDescent="0.2">
      <c r="A7165" s="136" t="s">
        <v>10262</v>
      </c>
      <c r="B7165" s="137" t="s">
        <v>10263</v>
      </c>
      <c r="C7165" s="138" t="s">
        <v>787</v>
      </c>
      <c r="D7165" s="137" t="s">
        <v>2956</v>
      </c>
      <c r="E7165" s="145" t="s">
        <v>5939</v>
      </c>
      <c r="F7165" s="179" t="s">
        <v>10271</v>
      </c>
      <c r="G7165" s="138">
        <v>47131700</v>
      </c>
      <c r="H7165" s="150" t="s">
        <v>10272</v>
      </c>
      <c r="I7165" s="174">
        <v>10</v>
      </c>
      <c r="J7165" s="147" t="s">
        <v>33</v>
      </c>
      <c r="K7165" s="171">
        <v>50000000</v>
      </c>
      <c r="L7165" s="176">
        <v>1</v>
      </c>
      <c r="M7165" s="144" t="s">
        <v>7501</v>
      </c>
      <c r="N7165" s="180" t="s">
        <v>10273</v>
      </c>
      <c r="O7165" s="138" t="s">
        <v>67</v>
      </c>
      <c r="P7165" s="138" t="s">
        <v>35</v>
      </c>
      <c r="Q7165" s="146" t="s">
        <v>497</v>
      </c>
    </row>
    <row r="7166" spans="1:21" ht="51" x14ac:dyDescent="0.2">
      <c r="A7166" s="136" t="s">
        <v>10262</v>
      </c>
      <c r="B7166" s="137" t="s">
        <v>10263</v>
      </c>
      <c r="C7166" s="138" t="s">
        <v>787</v>
      </c>
      <c r="D7166" s="137" t="s">
        <v>2956</v>
      </c>
      <c r="E7166" s="145" t="s">
        <v>10274</v>
      </c>
      <c r="F7166" s="179" t="s">
        <v>10275</v>
      </c>
      <c r="G7166" s="138">
        <v>25101918</v>
      </c>
      <c r="H7166" s="150" t="s">
        <v>10276</v>
      </c>
      <c r="I7166" s="174">
        <v>10</v>
      </c>
      <c r="J7166" s="147" t="s">
        <v>33</v>
      </c>
      <c r="K7166" s="171">
        <v>20000000</v>
      </c>
      <c r="L7166" s="176">
        <v>1</v>
      </c>
      <c r="M7166" s="144" t="s">
        <v>13</v>
      </c>
      <c r="N7166" s="180" t="s">
        <v>10277</v>
      </c>
      <c r="O7166" s="138" t="s">
        <v>67</v>
      </c>
      <c r="P7166" s="138" t="s">
        <v>35</v>
      </c>
      <c r="Q7166" s="146" t="s">
        <v>497</v>
      </c>
    </row>
    <row r="7167" spans="1:21" ht="51" x14ac:dyDescent="0.2">
      <c r="A7167" s="136" t="s">
        <v>10262</v>
      </c>
      <c r="B7167" s="137" t="s">
        <v>10263</v>
      </c>
      <c r="C7167" s="138" t="s">
        <v>772</v>
      </c>
      <c r="D7167" s="144" t="s">
        <v>780</v>
      </c>
      <c r="E7167" s="145" t="s">
        <v>2963</v>
      </c>
      <c r="F7167" s="181" t="s">
        <v>10278</v>
      </c>
      <c r="G7167" s="138">
        <v>15101506</v>
      </c>
      <c r="H7167" s="533" t="s">
        <v>10279</v>
      </c>
      <c r="I7167" s="174">
        <v>10</v>
      </c>
      <c r="J7167" s="147" t="s">
        <v>33</v>
      </c>
      <c r="K7167" s="171">
        <v>315000000</v>
      </c>
      <c r="L7167" s="176">
        <v>1</v>
      </c>
      <c r="M7167" s="144" t="s">
        <v>4794</v>
      </c>
      <c r="N7167" s="180" t="s">
        <v>10280</v>
      </c>
      <c r="O7167" s="138" t="s">
        <v>127</v>
      </c>
      <c r="P7167" s="138" t="s">
        <v>79</v>
      </c>
      <c r="Q7167" s="146" t="s">
        <v>10281</v>
      </c>
    </row>
    <row r="7168" spans="1:21" ht="48.75" customHeight="1" x14ac:dyDescent="0.2">
      <c r="A7168" s="136" t="s">
        <v>10262</v>
      </c>
      <c r="B7168" s="137" t="s">
        <v>10263</v>
      </c>
      <c r="C7168" s="138" t="s">
        <v>772</v>
      </c>
      <c r="D7168" s="144" t="s">
        <v>780</v>
      </c>
      <c r="E7168" s="145" t="s">
        <v>2963</v>
      </c>
      <c r="F7168" s="181" t="s">
        <v>10278</v>
      </c>
      <c r="G7168" s="138">
        <v>15101506</v>
      </c>
      <c r="H7168" s="533" t="s">
        <v>10282</v>
      </c>
      <c r="I7168" s="174">
        <v>10</v>
      </c>
      <c r="J7168" s="147" t="s">
        <v>230</v>
      </c>
      <c r="K7168" s="171">
        <v>289000000</v>
      </c>
      <c r="L7168" s="176">
        <v>1</v>
      </c>
      <c r="M7168" s="144" t="s">
        <v>4794</v>
      </c>
      <c r="N7168" s="180" t="s">
        <v>10280</v>
      </c>
      <c r="O7168" s="138" t="s">
        <v>127</v>
      </c>
      <c r="P7168" s="138" t="s">
        <v>79</v>
      </c>
      <c r="Q7168" s="146" t="s">
        <v>995</v>
      </c>
    </row>
    <row r="7169" spans="1:17" ht="38.25" x14ac:dyDescent="0.2">
      <c r="A7169" s="136" t="s">
        <v>10262</v>
      </c>
      <c r="B7169" s="137" t="s">
        <v>10263</v>
      </c>
      <c r="C7169" s="138" t="s">
        <v>772</v>
      </c>
      <c r="D7169" s="144" t="s">
        <v>780</v>
      </c>
      <c r="E7169" s="145" t="s">
        <v>2963</v>
      </c>
      <c r="F7169" s="181" t="s">
        <v>10278</v>
      </c>
      <c r="G7169" s="138">
        <v>15101506</v>
      </c>
      <c r="H7169" s="533" t="s">
        <v>10283</v>
      </c>
      <c r="I7169" s="174">
        <v>10</v>
      </c>
      <c r="J7169" s="147" t="s">
        <v>33</v>
      </c>
      <c r="K7169" s="171">
        <v>177000000</v>
      </c>
      <c r="L7169" s="176">
        <v>1</v>
      </c>
      <c r="M7169" s="144" t="s">
        <v>4794</v>
      </c>
      <c r="N7169" s="180" t="s">
        <v>10280</v>
      </c>
      <c r="O7169" s="138" t="s">
        <v>127</v>
      </c>
      <c r="P7169" s="138" t="s">
        <v>79</v>
      </c>
      <c r="Q7169" s="146" t="s">
        <v>10281</v>
      </c>
    </row>
    <row r="7170" spans="1:17" ht="51.75" customHeight="1" x14ac:dyDescent="0.2">
      <c r="A7170" s="136" t="s">
        <v>10262</v>
      </c>
      <c r="B7170" s="137" t="s">
        <v>10263</v>
      </c>
      <c r="C7170" s="138" t="s">
        <v>772</v>
      </c>
      <c r="D7170" s="144" t="s">
        <v>780</v>
      </c>
      <c r="E7170" s="145" t="s">
        <v>2963</v>
      </c>
      <c r="F7170" s="181" t="s">
        <v>10278</v>
      </c>
      <c r="G7170" s="138">
        <v>15101506</v>
      </c>
      <c r="H7170" s="533" t="s">
        <v>10284</v>
      </c>
      <c r="I7170" s="174">
        <v>10</v>
      </c>
      <c r="J7170" s="147" t="s">
        <v>230</v>
      </c>
      <c r="K7170" s="171">
        <v>162000000</v>
      </c>
      <c r="L7170" s="176">
        <v>1</v>
      </c>
      <c r="M7170" s="144" t="s">
        <v>4794</v>
      </c>
      <c r="N7170" s="180" t="s">
        <v>10280</v>
      </c>
      <c r="O7170" s="138" t="s">
        <v>127</v>
      </c>
      <c r="P7170" s="138" t="s">
        <v>79</v>
      </c>
      <c r="Q7170" s="146" t="s">
        <v>497</v>
      </c>
    </row>
    <row r="7171" spans="1:17" ht="51" x14ac:dyDescent="0.2">
      <c r="A7171" s="136" t="s">
        <v>10262</v>
      </c>
      <c r="B7171" s="137" t="s">
        <v>10263</v>
      </c>
      <c r="C7171" s="138" t="s">
        <v>772</v>
      </c>
      <c r="D7171" s="144" t="s">
        <v>780</v>
      </c>
      <c r="E7171" s="145" t="s">
        <v>2963</v>
      </c>
      <c r="F7171" s="181" t="s">
        <v>10278</v>
      </c>
      <c r="G7171" s="138">
        <v>15101506</v>
      </c>
      <c r="H7171" s="533" t="s">
        <v>10285</v>
      </c>
      <c r="I7171" s="174">
        <v>10</v>
      </c>
      <c r="J7171" s="147" t="s">
        <v>33</v>
      </c>
      <c r="K7171" s="171">
        <v>42000000</v>
      </c>
      <c r="L7171" s="176">
        <v>1</v>
      </c>
      <c r="M7171" s="144" t="s">
        <v>4794</v>
      </c>
      <c r="N7171" s="180" t="s">
        <v>10280</v>
      </c>
      <c r="O7171" s="138" t="s">
        <v>127</v>
      </c>
      <c r="P7171" s="138" t="s">
        <v>79</v>
      </c>
      <c r="Q7171" s="146" t="s">
        <v>10281</v>
      </c>
    </row>
    <row r="7172" spans="1:17" ht="51" x14ac:dyDescent="0.2">
      <c r="A7172" s="136" t="s">
        <v>10262</v>
      </c>
      <c r="B7172" s="137" t="s">
        <v>10263</v>
      </c>
      <c r="C7172" s="138" t="s">
        <v>772</v>
      </c>
      <c r="D7172" s="144" t="s">
        <v>780</v>
      </c>
      <c r="E7172" s="145" t="s">
        <v>2963</v>
      </c>
      <c r="F7172" s="181" t="s">
        <v>10278</v>
      </c>
      <c r="G7172" s="138">
        <v>15101506</v>
      </c>
      <c r="H7172" s="533" t="s">
        <v>10286</v>
      </c>
      <c r="I7172" s="174">
        <v>10</v>
      </c>
      <c r="J7172" s="147" t="s">
        <v>230</v>
      </c>
      <c r="K7172" s="171">
        <v>39000000</v>
      </c>
      <c r="L7172" s="176">
        <v>1</v>
      </c>
      <c r="M7172" s="144" t="s">
        <v>4794</v>
      </c>
      <c r="N7172" s="180" t="s">
        <v>10280</v>
      </c>
      <c r="O7172" s="138" t="s">
        <v>127</v>
      </c>
      <c r="P7172" s="138" t="s">
        <v>79</v>
      </c>
      <c r="Q7172" s="146" t="s">
        <v>10281</v>
      </c>
    </row>
    <row r="7173" spans="1:17" ht="51" x14ac:dyDescent="0.2">
      <c r="A7173" s="136" t="s">
        <v>10262</v>
      </c>
      <c r="B7173" s="137" t="s">
        <v>10263</v>
      </c>
      <c r="C7173" s="138" t="s">
        <v>772</v>
      </c>
      <c r="D7173" s="144" t="s">
        <v>780</v>
      </c>
      <c r="E7173" s="145" t="s">
        <v>2963</v>
      </c>
      <c r="F7173" s="181" t="s">
        <v>10278</v>
      </c>
      <c r="G7173" s="138">
        <v>15101506</v>
      </c>
      <c r="H7173" s="533" t="s">
        <v>10287</v>
      </c>
      <c r="I7173" s="174">
        <v>10</v>
      </c>
      <c r="J7173" s="147" t="s">
        <v>33</v>
      </c>
      <c r="K7173" s="171">
        <v>36000000</v>
      </c>
      <c r="L7173" s="176">
        <v>1</v>
      </c>
      <c r="M7173" s="144" t="s">
        <v>4794</v>
      </c>
      <c r="N7173" s="180" t="s">
        <v>10280</v>
      </c>
      <c r="O7173" s="138" t="s">
        <v>127</v>
      </c>
      <c r="P7173" s="138" t="s">
        <v>79</v>
      </c>
      <c r="Q7173" s="146" t="s">
        <v>10281</v>
      </c>
    </row>
    <row r="7174" spans="1:17" ht="51" x14ac:dyDescent="0.2">
      <c r="A7174" s="136" t="s">
        <v>10262</v>
      </c>
      <c r="B7174" s="137" t="s">
        <v>10263</v>
      </c>
      <c r="C7174" s="138" t="s">
        <v>772</v>
      </c>
      <c r="D7174" s="144" t="s">
        <v>780</v>
      </c>
      <c r="E7174" s="145" t="s">
        <v>2963</v>
      </c>
      <c r="F7174" s="181" t="s">
        <v>10278</v>
      </c>
      <c r="G7174" s="138">
        <v>15101506</v>
      </c>
      <c r="H7174" s="533" t="s">
        <v>10288</v>
      </c>
      <c r="I7174" s="174">
        <v>10</v>
      </c>
      <c r="J7174" s="147" t="s">
        <v>230</v>
      </c>
      <c r="K7174" s="171">
        <v>33000000</v>
      </c>
      <c r="L7174" s="176">
        <v>1</v>
      </c>
      <c r="M7174" s="144" t="s">
        <v>4794</v>
      </c>
      <c r="N7174" s="180" t="s">
        <v>10280</v>
      </c>
      <c r="O7174" s="138" t="s">
        <v>127</v>
      </c>
      <c r="P7174" s="138" t="s">
        <v>79</v>
      </c>
      <c r="Q7174" s="146" t="s">
        <v>10281</v>
      </c>
    </row>
    <row r="7175" spans="1:17" ht="51" x14ac:dyDescent="0.2">
      <c r="A7175" s="136" t="s">
        <v>10262</v>
      </c>
      <c r="B7175" s="137" t="s">
        <v>10263</v>
      </c>
      <c r="C7175" s="138" t="s">
        <v>772</v>
      </c>
      <c r="D7175" s="144" t="s">
        <v>780</v>
      </c>
      <c r="E7175" s="145" t="s">
        <v>2963</v>
      </c>
      <c r="F7175" s="181" t="s">
        <v>10278</v>
      </c>
      <c r="G7175" s="138">
        <v>15101506</v>
      </c>
      <c r="H7175" s="533" t="s">
        <v>10289</v>
      </c>
      <c r="I7175" s="174">
        <v>10</v>
      </c>
      <c r="J7175" s="147" t="s">
        <v>33</v>
      </c>
      <c r="K7175" s="171">
        <v>27000000</v>
      </c>
      <c r="L7175" s="176">
        <v>1</v>
      </c>
      <c r="M7175" s="144" t="s">
        <v>4794</v>
      </c>
      <c r="N7175" s="180" t="s">
        <v>10280</v>
      </c>
      <c r="O7175" s="138" t="s">
        <v>127</v>
      </c>
      <c r="P7175" s="138" t="s">
        <v>79</v>
      </c>
      <c r="Q7175" s="146" t="s">
        <v>10281</v>
      </c>
    </row>
    <row r="7176" spans="1:17" ht="51" x14ac:dyDescent="0.2">
      <c r="A7176" s="136" t="s">
        <v>10262</v>
      </c>
      <c r="B7176" s="137" t="s">
        <v>10263</v>
      </c>
      <c r="C7176" s="138" t="s">
        <v>772</v>
      </c>
      <c r="D7176" s="144" t="s">
        <v>780</v>
      </c>
      <c r="E7176" s="145" t="s">
        <v>2963</v>
      </c>
      <c r="F7176" s="181" t="s">
        <v>10278</v>
      </c>
      <c r="G7176" s="138">
        <v>15101506</v>
      </c>
      <c r="H7176" s="533" t="s">
        <v>10290</v>
      </c>
      <c r="I7176" s="174">
        <v>10</v>
      </c>
      <c r="J7176" s="147" t="s">
        <v>230</v>
      </c>
      <c r="K7176" s="171">
        <v>24000000</v>
      </c>
      <c r="L7176" s="176">
        <v>1</v>
      </c>
      <c r="M7176" s="144" t="s">
        <v>4794</v>
      </c>
      <c r="N7176" s="180" t="s">
        <v>10280</v>
      </c>
      <c r="O7176" s="138" t="s">
        <v>127</v>
      </c>
      <c r="P7176" s="138" t="s">
        <v>79</v>
      </c>
      <c r="Q7176" s="146" t="s">
        <v>10281</v>
      </c>
    </row>
    <row r="7177" spans="1:17" ht="38.25" x14ac:dyDescent="0.2">
      <c r="A7177" s="136" t="s">
        <v>10262</v>
      </c>
      <c r="B7177" s="137" t="s">
        <v>10263</v>
      </c>
      <c r="C7177" s="138" t="s">
        <v>772</v>
      </c>
      <c r="D7177" s="144" t="s">
        <v>780</v>
      </c>
      <c r="E7177" s="145" t="s">
        <v>2963</v>
      </c>
      <c r="F7177" s="181" t="s">
        <v>10278</v>
      </c>
      <c r="G7177" s="138">
        <v>15101506</v>
      </c>
      <c r="H7177" s="533" t="s">
        <v>10291</v>
      </c>
      <c r="I7177" s="174">
        <v>10</v>
      </c>
      <c r="J7177" s="147" t="s">
        <v>33</v>
      </c>
      <c r="K7177" s="171">
        <v>37180000</v>
      </c>
      <c r="L7177" s="176">
        <v>1</v>
      </c>
      <c r="M7177" s="144" t="s">
        <v>4794</v>
      </c>
      <c r="N7177" s="180" t="s">
        <v>10280</v>
      </c>
      <c r="O7177" s="138" t="s">
        <v>127</v>
      </c>
      <c r="P7177" s="138" t="s">
        <v>79</v>
      </c>
      <c r="Q7177" s="146" t="s">
        <v>10281</v>
      </c>
    </row>
    <row r="7178" spans="1:17" ht="51" x14ac:dyDescent="0.2">
      <c r="A7178" s="136" t="s">
        <v>10262</v>
      </c>
      <c r="B7178" s="137" t="s">
        <v>10263</v>
      </c>
      <c r="C7178" s="138" t="s">
        <v>772</v>
      </c>
      <c r="D7178" s="144" t="s">
        <v>780</v>
      </c>
      <c r="E7178" s="145" t="s">
        <v>2963</v>
      </c>
      <c r="F7178" s="181" t="s">
        <v>10278</v>
      </c>
      <c r="G7178" s="138">
        <v>15101506</v>
      </c>
      <c r="H7178" s="533" t="s">
        <v>10292</v>
      </c>
      <c r="I7178" s="174">
        <v>10</v>
      </c>
      <c r="J7178" s="147" t="s">
        <v>230</v>
      </c>
      <c r="K7178" s="171">
        <v>33000000</v>
      </c>
      <c r="L7178" s="176">
        <v>1</v>
      </c>
      <c r="M7178" s="144" t="s">
        <v>4794</v>
      </c>
      <c r="N7178" s="180" t="s">
        <v>10280</v>
      </c>
      <c r="O7178" s="138" t="s">
        <v>127</v>
      </c>
      <c r="P7178" s="138" t="s">
        <v>79</v>
      </c>
      <c r="Q7178" s="146" t="s">
        <v>10281</v>
      </c>
    </row>
    <row r="7179" spans="1:17" ht="49.5" customHeight="1" x14ac:dyDescent="0.2">
      <c r="A7179" s="136" t="s">
        <v>10262</v>
      </c>
      <c r="B7179" s="137" t="s">
        <v>10263</v>
      </c>
      <c r="C7179" s="138" t="s">
        <v>772</v>
      </c>
      <c r="D7179" s="144" t="s">
        <v>10293</v>
      </c>
      <c r="E7179" s="145" t="s">
        <v>2957</v>
      </c>
      <c r="F7179" s="181" t="s">
        <v>10294</v>
      </c>
      <c r="G7179" s="138">
        <v>44121600</v>
      </c>
      <c r="H7179" s="533" t="s">
        <v>10295</v>
      </c>
      <c r="I7179" s="174">
        <v>10</v>
      </c>
      <c r="J7179" s="147" t="s">
        <v>33</v>
      </c>
      <c r="K7179" s="171">
        <v>51540000</v>
      </c>
      <c r="L7179" s="176">
        <v>1</v>
      </c>
      <c r="M7179" s="144" t="s">
        <v>7501</v>
      </c>
      <c r="N7179" s="180" t="s">
        <v>10296</v>
      </c>
      <c r="O7179" s="138" t="s">
        <v>127</v>
      </c>
      <c r="P7179" s="138" t="s">
        <v>68</v>
      </c>
      <c r="Q7179" s="146" t="s">
        <v>497</v>
      </c>
    </row>
    <row r="7180" spans="1:17" ht="51.75" customHeight="1" x14ac:dyDescent="0.2">
      <c r="A7180" s="136" t="s">
        <v>10262</v>
      </c>
      <c r="B7180" s="137" t="s">
        <v>10263</v>
      </c>
      <c r="C7180" s="138" t="s">
        <v>772</v>
      </c>
      <c r="D7180" s="144" t="s">
        <v>3172</v>
      </c>
      <c r="E7180" s="145" t="s">
        <v>10297</v>
      </c>
      <c r="F7180" s="181" t="s">
        <v>10298</v>
      </c>
      <c r="G7180" s="138">
        <v>72102900</v>
      </c>
      <c r="H7180" s="533" t="s">
        <v>10299</v>
      </c>
      <c r="I7180" s="174">
        <v>10</v>
      </c>
      <c r="J7180" s="147" t="s">
        <v>33</v>
      </c>
      <c r="K7180" s="171">
        <v>370970000</v>
      </c>
      <c r="L7180" s="176">
        <v>1</v>
      </c>
      <c r="M7180" s="144" t="s">
        <v>10266</v>
      </c>
      <c r="N7180" s="180" t="s">
        <v>10300</v>
      </c>
      <c r="O7180" s="138" t="s">
        <v>68</v>
      </c>
      <c r="P7180" s="138" t="s">
        <v>35</v>
      </c>
      <c r="Q7180" s="146" t="s">
        <v>429</v>
      </c>
    </row>
    <row r="7181" spans="1:17" ht="65.25" customHeight="1" x14ac:dyDescent="0.2">
      <c r="A7181" s="136" t="s">
        <v>10262</v>
      </c>
      <c r="B7181" s="137" t="s">
        <v>10263</v>
      </c>
      <c r="C7181" s="138" t="s">
        <v>772</v>
      </c>
      <c r="D7181" s="144" t="s">
        <v>3172</v>
      </c>
      <c r="E7181" s="145" t="s">
        <v>10297</v>
      </c>
      <c r="F7181" s="181" t="s">
        <v>10298</v>
      </c>
      <c r="G7181" s="138">
        <v>72102900</v>
      </c>
      <c r="H7181" s="533" t="s">
        <v>10301</v>
      </c>
      <c r="I7181" s="174">
        <v>10</v>
      </c>
      <c r="J7181" s="147" t="s">
        <v>33</v>
      </c>
      <c r="K7181" s="171">
        <v>350000000</v>
      </c>
      <c r="L7181" s="176">
        <v>1</v>
      </c>
      <c r="M7181" s="144" t="s">
        <v>10266</v>
      </c>
      <c r="N7181" s="180" t="s">
        <v>10300</v>
      </c>
      <c r="O7181" s="138" t="s">
        <v>68</v>
      </c>
      <c r="P7181" s="138" t="s">
        <v>35</v>
      </c>
      <c r="Q7181" s="146" t="s">
        <v>429</v>
      </c>
    </row>
    <row r="7182" spans="1:17" ht="36.75" customHeight="1" x14ac:dyDescent="0.2">
      <c r="A7182" s="136" t="s">
        <v>10262</v>
      </c>
      <c r="B7182" s="137" t="s">
        <v>10263</v>
      </c>
      <c r="C7182" s="138" t="s">
        <v>772</v>
      </c>
      <c r="D7182" s="144" t="s">
        <v>3172</v>
      </c>
      <c r="E7182" s="145" t="s">
        <v>10297</v>
      </c>
      <c r="F7182" s="181" t="s">
        <v>10298</v>
      </c>
      <c r="G7182" s="138">
        <v>72102900</v>
      </c>
      <c r="H7182" s="533" t="s">
        <v>10302</v>
      </c>
      <c r="I7182" s="174">
        <v>10</v>
      </c>
      <c r="J7182" s="147" t="s">
        <v>33</v>
      </c>
      <c r="K7182" s="171">
        <v>350000000</v>
      </c>
      <c r="L7182" s="176">
        <v>1</v>
      </c>
      <c r="M7182" s="144" t="s">
        <v>10266</v>
      </c>
      <c r="N7182" s="180" t="s">
        <v>10300</v>
      </c>
      <c r="O7182" s="138" t="s">
        <v>68</v>
      </c>
      <c r="P7182" s="138" t="s">
        <v>35</v>
      </c>
      <c r="Q7182" s="146" t="s">
        <v>429</v>
      </c>
    </row>
    <row r="7183" spans="1:17" ht="31.5" customHeight="1" x14ac:dyDescent="0.2">
      <c r="A7183" s="136" t="s">
        <v>10262</v>
      </c>
      <c r="B7183" s="137" t="s">
        <v>10263</v>
      </c>
      <c r="C7183" s="138" t="s">
        <v>772</v>
      </c>
      <c r="D7183" s="144" t="s">
        <v>3172</v>
      </c>
      <c r="E7183" s="145" t="s">
        <v>10297</v>
      </c>
      <c r="F7183" s="181" t="s">
        <v>10298</v>
      </c>
      <c r="G7183" s="138">
        <v>72102900</v>
      </c>
      <c r="H7183" s="692" t="s">
        <v>10303</v>
      </c>
      <c r="I7183" s="174">
        <v>10</v>
      </c>
      <c r="J7183" s="147" t="s">
        <v>33</v>
      </c>
      <c r="K7183" s="171">
        <v>250000000</v>
      </c>
      <c r="L7183" s="176">
        <v>1</v>
      </c>
      <c r="M7183" s="144" t="s">
        <v>10266</v>
      </c>
      <c r="N7183" s="180" t="s">
        <v>10300</v>
      </c>
      <c r="O7183" s="138" t="s">
        <v>68</v>
      </c>
      <c r="P7183" s="138" t="s">
        <v>35</v>
      </c>
      <c r="Q7183" s="146" t="s">
        <v>429</v>
      </c>
    </row>
    <row r="7184" spans="1:17" ht="29.25" customHeight="1" x14ac:dyDescent="0.2">
      <c r="A7184" s="136" t="s">
        <v>10262</v>
      </c>
      <c r="B7184" s="137" t="s">
        <v>10263</v>
      </c>
      <c r="C7184" s="138" t="s">
        <v>10304</v>
      </c>
      <c r="D7184" s="144" t="s">
        <v>10305</v>
      </c>
      <c r="E7184" s="145" t="s">
        <v>855</v>
      </c>
      <c r="F7184" s="181" t="s">
        <v>10306</v>
      </c>
      <c r="G7184" s="146">
        <v>78102201</v>
      </c>
      <c r="H7184" s="533" t="s">
        <v>10307</v>
      </c>
      <c r="I7184" s="174">
        <v>10</v>
      </c>
      <c r="J7184" s="147" t="s">
        <v>33</v>
      </c>
      <c r="K7184" s="171">
        <v>5620000</v>
      </c>
      <c r="L7184" s="176">
        <v>1</v>
      </c>
      <c r="M7184" s="144" t="s">
        <v>765</v>
      </c>
      <c r="N7184" s="180" t="s">
        <v>10308</v>
      </c>
      <c r="O7184" s="138" t="s">
        <v>36</v>
      </c>
      <c r="P7184" s="138" t="s">
        <v>79</v>
      </c>
      <c r="Q7184" s="146" t="s">
        <v>497</v>
      </c>
    </row>
    <row r="7185" spans="1:17" ht="36" customHeight="1" x14ac:dyDescent="0.2">
      <c r="A7185" s="136" t="s">
        <v>10262</v>
      </c>
      <c r="B7185" s="137" t="s">
        <v>10263</v>
      </c>
      <c r="C7185" s="138" t="s">
        <v>10304</v>
      </c>
      <c r="D7185" s="144" t="s">
        <v>10305</v>
      </c>
      <c r="E7185" s="145" t="s">
        <v>855</v>
      </c>
      <c r="F7185" s="181" t="s">
        <v>10306</v>
      </c>
      <c r="G7185" s="146">
        <v>78102201</v>
      </c>
      <c r="H7185" s="533" t="s">
        <v>10309</v>
      </c>
      <c r="I7185" s="174">
        <v>10</v>
      </c>
      <c r="J7185" s="147" t="s">
        <v>230</v>
      </c>
      <c r="K7185" s="171">
        <v>5200000</v>
      </c>
      <c r="L7185" s="176">
        <v>1</v>
      </c>
      <c r="M7185" s="144" t="s">
        <v>765</v>
      </c>
      <c r="N7185" s="180" t="s">
        <v>10308</v>
      </c>
      <c r="O7185" s="138" t="s">
        <v>366</v>
      </c>
      <c r="P7185" s="138" t="s">
        <v>127</v>
      </c>
      <c r="Q7185" s="146" t="s">
        <v>497</v>
      </c>
    </row>
    <row r="7186" spans="1:17" ht="43.5" customHeight="1" x14ac:dyDescent="0.2">
      <c r="A7186" s="136" t="s">
        <v>10262</v>
      </c>
      <c r="B7186" s="137" t="s">
        <v>10263</v>
      </c>
      <c r="C7186" s="138" t="s">
        <v>772</v>
      </c>
      <c r="D7186" s="144" t="s">
        <v>3172</v>
      </c>
      <c r="E7186" s="145" t="s">
        <v>2983</v>
      </c>
      <c r="F7186" s="181" t="s">
        <v>10310</v>
      </c>
      <c r="G7186" s="146">
        <v>83101800</v>
      </c>
      <c r="H7186" s="533" t="s">
        <v>10311</v>
      </c>
      <c r="I7186" s="174">
        <v>10</v>
      </c>
      <c r="J7186" s="147" t="s">
        <v>33</v>
      </c>
      <c r="K7186" s="171">
        <v>792000000</v>
      </c>
      <c r="L7186" s="176">
        <v>1</v>
      </c>
      <c r="M7186" s="144" t="s">
        <v>765</v>
      </c>
      <c r="N7186" s="180" t="s">
        <v>10312</v>
      </c>
      <c r="O7186" s="138" t="s">
        <v>127</v>
      </c>
      <c r="P7186" s="138" t="s">
        <v>68</v>
      </c>
      <c r="Q7186" s="146" t="s">
        <v>10313</v>
      </c>
    </row>
    <row r="7187" spans="1:17" ht="45" customHeight="1" x14ac:dyDescent="0.2">
      <c r="A7187" s="136" t="s">
        <v>10262</v>
      </c>
      <c r="B7187" s="137" t="s">
        <v>10263</v>
      </c>
      <c r="C7187" s="138" t="s">
        <v>772</v>
      </c>
      <c r="D7187" s="144" t="s">
        <v>3172</v>
      </c>
      <c r="E7187" s="145" t="s">
        <v>2983</v>
      </c>
      <c r="F7187" s="181" t="s">
        <v>10314</v>
      </c>
      <c r="G7187" s="146">
        <v>83101800</v>
      </c>
      <c r="H7187" s="533" t="s">
        <v>10315</v>
      </c>
      <c r="I7187" s="174">
        <v>10</v>
      </c>
      <c r="J7187" s="147" t="s">
        <v>33</v>
      </c>
      <c r="K7187" s="171">
        <v>59400000</v>
      </c>
      <c r="L7187" s="176">
        <v>1</v>
      </c>
      <c r="M7187" s="144" t="s">
        <v>765</v>
      </c>
      <c r="N7187" s="180" t="s">
        <v>10312</v>
      </c>
      <c r="O7187" s="138" t="s">
        <v>127</v>
      </c>
      <c r="P7187" s="138" t="s">
        <v>68</v>
      </c>
      <c r="Q7187" s="146" t="s">
        <v>10313</v>
      </c>
    </row>
    <row r="7188" spans="1:17" ht="43.5" customHeight="1" x14ac:dyDescent="0.2">
      <c r="A7188" s="136" t="s">
        <v>10262</v>
      </c>
      <c r="B7188" s="137" t="s">
        <v>10263</v>
      </c>
      <c r="C7188" s="138" t="s">
        <v>772</v>
      </c>
      <c r="D7188" s="144" t="s">
        <v>780</v>
      </c>
      <c r="E7188" s="145" t="s">
        <v>2988</v>
      </c>
      <c r="F7188" s="181" t="s">
        <v>10316</v>
      </c>
      <c r="G7188" s="146">
        <v>84131600</v>
      </c>
      <c r="H7188" s="533" t="s">
        <v>10317</v>
      </c>
      <c r="I7188" s="174">
        <v>10</v>
      </c>
      <c r="J7188" s="147" t="s">
        <v>230</v>
      </c>
      <c r="K7188" s="171">
        <v>246000000</v>
      </c>
      <c r="L7188" s="176">
        <v>1</v>
      </c>
      <c r="M7188" s="144" t="s">
        <v>765</v>
      </c>
      <c r="N7188" s="180" t="s">
        <v>10318</v>
      </c>
      <c r="O7188" s="138" t="s">
        <v>68</v>
      </c>
      <c r="P7188" s="138" t="s">
        <v>67</v>
      </c>
      <c r="Q7188" s="146" t="s">
        <v>4697</v>
      </c>
    </row>
    <row r="7189" spans="1:17" ht="38.25" customHeight="1" x14ac:dyDescent="0.2">
      <c r="A7189" s="136" t="s">
        <v>10262</v>
      </c>
      <c r="B7189" s="137" t="s">
        <v>10263</v>
      </c>
      <c r="C7189" s="138" t="s">
        <v>772</v>
      </c>
      <c r="D7189" s="144" t="s">
        <v>780</v>
      </c>
      <c r="E7189" s="145" t="s">
        <v>2988</v>
      </c>
      <c r="F7189" s="181" t="s">
        <v>10316</v>
      </c>
      <c r="G7189" s="146">
        <v>84131600</v>
      </c>
      <c r="H7189" s="533" t="s">
        <v>10319</v>
      </c>
      <c r="I7189" s="174">
        <v>10</v>
      </c>
      <c r="J7189" s="147" t="s">
        <v>33</v>
      </c>
      <c r="K7189" s="171">
        <v>234500000</v>
      </c>
      <c r="L7189" s="176">
        <v>1</v>
      </c>
      <c r="M7189" s="144" t="s">
        <v>765</v>
      </c>
      <c r="N7189" s="180" t="s">
        <v>10318</v>
      </c>
      <c r="O7189" s="138" t="s">
        <v>68</v>
      </c>
      <c r="P7189" s="138" t="s">
        <v>67</v>
      </c>
      <c r="Q7189" s="146" t="s">
        <v>4697</v>
      </c>
    </row>
    <row r="7190" spans="1:17" ht="40.5" customHeight="1" x14ac:dyDescent="0.2">
      <c r="A7190" s="136" t="s">
        <v>10262</v>
      </c>
      <c r="B7190" s="137" t="s">
        <v>10263</v>
      </c>
      <c r="C7190" s="138" t="s">
        <v>4897</v>
      </c>
      <c r="D7190" s="144" t="s">
        <v>10320</v>
      </c>
      <c r="E7190" s="145" t="s">
        <v>10321</v>
      </c>
      <c r="F7190" s="181" t="s">
        <v>10322</v>
      </c>
      <c r="G7190" s="146">
        <v>84131512</v>
      </c>
      <c r="H7190" s="533" t="s">
        <v>10323</v>
      </c>
      <c r="I7190" s="174">
        <v>10</v>
      </c>
      <c r="J7190" s="147" t="s">
        <v>33</v>
      </c>
      <c r="K7190" s="171">
        <v>220000000</v>
      </c>
      <c r="L7190" s="176">
        <v>1</v>
      </c>
      <c r="M7190" s="144" t="s">
        <v>765</v>
      </c>
      <c r="N7190" s="180" t="s">
        <v>10324</v>
      </c>
      <c r="O7190" s="138" t="s">
        <v>68</v>
      </c>
      <c r="P7190" s="138" t="s">
        <v>67</v>
      </c>
      <c r="Q7190" s="146" t="s">
        <v>4697</v>
      </c>
    </row>
    <row r="7191" spans="1:17" ht="42.75" customHeight="1" x14ac:dyDescent="0.2">
      <c r="A7191" s="136" t="s">
        <v>10262</v>
      </c>
      <c r="B7191" s="137" t="s">
        <v>10263</v>
      </c>
      <c r="C7191" s="138" t="s">
        <v>772</v>
      </c>
      <c r="D7191" s="144" t="s">
        <v>3172</v>
      </c>
      <c r="E7191" s="145" t="s">
        <v>2993</v>
      </c>
      <c r="F7191" s="181" t="s">
        <v>10325</v>
      </c>
      <c r="G7191" s="146">
        <v>80131500</v>
      </c>
      <c r="H7191" s="533" t="s">
        <v>10326</v>
      </c>
      <c r="I7191" s="174">
        <v>10</v>
      </c>
      <c r="J7191" s="147" t="s">
        <v>33</v>
      </c>
      <c r="K7191" s="171">
        <v>9253109.7400000002</v>
      </c>
      <c r="L7191" s="176">
        <v>1</v>
      </c>
      <c r="M7191" s="144" t="s">
        <v>765</v>
      </c>
      <c r="N7191" s="180" t="s">
        <v>10327</v>
      </c>
      <c r="O7191" s="138" t="s">
        <v>127</v>
      </c>
      <c r="P7191" s="138" t="s">
        <v>68</v>
      </c>
      <c r="Q7191" s="146" t="s">
        <v>1001</v>
      </c>
    </row>
    <row r="7192" spans="1:17" ht="51" customHeight="1" x14ac:dyDescent="0.2">
      <c r="A7192" s="136" t="s">
        <v>10262</v>
      </c>
      <c r="B7192" s="137" t="s">
        <v>10263</v>
      </c>
      <c r="C7192" s="138" t="s">
        <v>772</v>
      </c>
      <c r="D7192" s="144" t="s">
        <v>3172</v>
      </c>
      <c r="E7192" s="145" t="s">
        <v>2993</v>
      </c>
      <c r="F7192" s="181" t="s">
        <v>10325</v>
      </c>
      <c r="G7192" s="146">
        <v>80131500</v>
      </c>
      <c r="H7192" s="533" t="s">
        <v>10328</v>
      </c>
      <c r="I7192" s="174">
        <v>10</v>
      </c>
      <c r="J7192" s="147" t="s">
        <v>230</v>
      </c>
      <c r="K7192" s="171">
        <v>8411107.2599999998</v>
      </c>
      <c r="L7192" s="176">
        <v>1</v>
      </c>
      <c r="M7192" s="144" t="s">
        <v>765</v>
      </c>
      <c r="N7192" s="180" t="s">
        <v>10329</v>
      </c>
      <c r="O7192" s="138" t="s">
        <v>127</v>
      </c>
      <c r="P7192" s="138" t="s">
        <v>68</v>
      </c>
      <c r="Q7192" s="146" t="s">
        <v>1001</v>
      </c>
    </row>
    <row r="7193" spans="1:17" ht="46.5" customHeight="1" x14ac:dyDescent="0.2">
      <c r="A7193" s="136" t="s">
        <v>10262</v>
      </c>
      <c r="B7193" s="137" t="s">
        <v>10263</v>
      </c>
      <c r="C7193" s="138" t="s">
        <v>772</v>
      </c>
      <c r="D7193" s="144" t="s">
        <v>3172</v>
      </c>
      <c r="E7193" s="145" t="s">
        <v>2993</v>
      </c>
      <c r="F7193" s="181" t="s">
        <v>10325</v>
      </c>
      <c r="G7193" s="146">
        <v>80131500</v>
      </c>
      <c r="H7193" s="533" t="s">
        <v>10330</v>
      </c>
      <c r="I7193" s="174">
        <v>10</v>
      </c>
      <c r="J7193" s="147" t="s">
        <v>33</v>
      </c>
      <c r="K7193" s="171">
        <v>20588685.280000001</v>
      </c>
      <c r="L7193" s="176">
        <v>1</v>
      </c>
      <c r="M7193" s="144" t="s">
        <v>765</v>
      </c>
      <c r="N7193" s="180" t="s">
        <v>10329</v>
      </c>
      <c r="O7193" s="138" t="s">
        <v>127</v>
      </c>
      <c r="P7193" s="138" t="s">
        <v>68</v>
      </c>
      <c r="Q7193" s="146" t="s">
        <v>1001</v>
      </c>
    </row>
    <row r="7194" spans="1:17" ht="47.25" customHeight="1" x14ac:dyDescent="0.2">
      <c r="A7194" s="136" t="s">
        <v>10262</v>
      </c>
      <c r="B7194" s="137" t="s">
        <v>10263</v>
      </c>
      <c r="C7194" s="138" t="s">
        <v>772</v>
      </c>
      <c r="D7194" s="144" t="s">
        <v>3172</v>
      </c>
      <c r="E7194" s="145" t="s">
        <v>2993</v>
      </c>
      <c r="F7194" s="181" t="s">
        <v>10325</v>
      </c>
      <c r="G7194" s="146">
        <v>80131500</v>
      </c>
      <c r="H7194" s="533" t="s">
        <v>10331</v>
      </c>
      <c r="I7194" s="174">
        <v>10</v>
      </c>
      <c r="J7194" s="147" t="s">
        <v>230</v>
      </c>
      <c r="K7194" s="171">
        <v>18716862.719999999</v>
      </c>
      <c r="L7194" s="176">
        <v>1</v>
      </c>
      <c r="M7194" s="144" t="s">
        <v>765</v>
      </c>
      <c r="N7194" s="180" t="s">
        <v>10329</v>
      </c>
      <c r="O7194" s="138" t="s">
        <v>127</v>
      </c>
      <c r="P7194" s="138" t="s">
        <v>68</v>
      </c>
      <c r="Q7194" s="146" t="s">
        <v>1001</v>
      </c>
    </row>
    <row r="7195" spans="1:17" ht="46.5" customHeight="1" x14ac:dyDescent="0.2">
      <c r="A7195" s="136" t="s">
        <v>10262</v>
      </c>
      <c r="B7195" s="137" t="s">
        <v>10263</v>
      </c>
      <c r="C7195" s="138" t="s">
        <v>772</v>
      </c>
      <c r="D7195" s="144" t="s">
        <v>3172</v>
      </c>
      <c r="E7195" s="145" t="s">
        <v>2993</v>
      </c>
      <c r="F7195" s="181" t="s">
        <v>10325</v>
      </c>
      <c r="G7195" s="146">
        <v>80131500</v>
      </c>
      <c r="H7195" s="533" t="s">
        <v>10332</v>
      </c>
      <c r="I7195" s="174">
        <v>10</v>
      </c>
      <c r="J7195" s="147" t="s">
        <v>33</v>
      </c>
      <c r="K7195" s="171">
        <v>10341066.4</v>
      </c>
      <c r="L7195" s="176">
        <v>1</v>
      </c>
      <c r="M7195" s="144" t="s">
        <v>765</v>
      </c>
      <c r="N7195" s="180" t="s">
        <v>10329</v>
      </c>
      <c r="O7195" s="138" t="s">
        <v>127</v>
      </c>
      <c r="P7195" s="138" t="s">
        <v>68</v>
      </c>
      <c r="Q7195" s="146" t="s">
        <v>1001</v>
      </c>
    </row>
    <row r="7196" spans="1:17" ht="47.25" customHeight="1" x14ac:dyDescent="0.2">
      <c r="A7196" s="136" t="s">
        <v>10262</v>
      </c>
      <c r="B7196" s="137" t="s">
        <v>10263</v>
      </c>
      <c r="C7196" s="138" t="s">
        <v>772</v>
      </c>
      <c r="D7196" s="144" t="s">
        <v>3172</v>
      </c>
      <c r="E7196" s="145" t="s">
        <v>2993</v>
      </c>
      <c r="F7196" s="181" t="s">
        <v>10325</v>
      </c>
      <c r="G7196" s="146">
        <v>80131500</v>
      </c>
      <c r="H7196" s="533" t="s">
        <v>10333</v>
      </c>
      <c r="I7196" s="174">
        <v>10</v>
      </c>
      <c r="J7196" s="147" t="s">
        <v>230</v>
      </c>
      <c r="K7196" s="171">
        <v>9400668.5999999996</v>
      </c>
      <c r="L7196" s="176">
        <v>1</v>
      </c>
      <c r="M7196" s="144" t="s">
        <v>765</v>
      </c>
      <c r="N7196" s="180" t="s">
        <v>10329</v>
      </c>
      <c r="O7196" s="138" t="s">
        <v>127</v>
      </c>
      <c r="P7196" s="138" t="s">
        <v>68</v>
      </c>
      <c r="Q7196" s="146" t="s">
        <v>1001</v>
      </c>
    </row>
    <row r="7197" spans="1:17" ht="48.75" customHeight="1" x14ac:dyDescent="0.2">
      <c r="A7197" s="136" t="s">
        <v>10262</v>
      </c>
      <c r="B7197" s="137" t="s">
        <v>10263</v>
      </c>
      <c r="C7197" s="138" t="s">
        <v>772</v>
      </c>
      <c r="D7197" s="144" t="s">
        <v>3172</v>
      </c>
      <c r="E7197" s="145" t="s">
        <v>2993</v>
      </c>
      <c r="F7197" s="181" t="s">
        <v>10325</v>
      </c>
      <c r="G7197" s="146">
        <v>80131500</v>
      </c>
      <c r="H7197" s="533" t="s">
        <v>10334</v>
      </c>
      <c r="I7197" s="174">
        <v>10</v>
      </c>
      <c r="J7197" s="147" t="s">
        <v>33</v>
      </c>
      <c r="K7197" s="171">
        <v>60768360</v>
      </c>
      <c r="L7197" s="176">
        <v>1</v>
      </c>
      <c r="M7197" s="144" t="s">
        <v>765</v>
      </c>
      <c r="N7197" s="180" t="s">
        <v>10329</v>
      </c>
      <c r="O7197" s="138" t="s">
        <v>127</v>
      </c>
      <c r="P7197" s="138" t="s">
        <v>68</v>
      </c>
      <c r="Q7197" s="146" t="s">
        <v>1001</v>
      </c>
    </row>
    <row r="7198" spans="1:17" ht="42" customHeight="1" x14ac:dyDescent="0.2">
      <c r="A7198" s="136" t="s">
        <v>10262</v>
      </c>
      <c r="B7198" s="137" t="s">
        <v>10263</v>
      </c>
      <c r="C7198" s="138" t="s">
        <v>772</v>
      </c>
      <c r="D7198" s="144" t="s">
        <v>3172</v>
      </c>
      <c r="E7198" s="145" t="s">
        <v>2993</v>
      </c>
      <c r="F7198" s="181" t="s">
        <v>10325</v>
      </c>
      <c r="G7198" s="146">
        <v>80131500</v>
      </c>
      <c r="H7198" s="533" t="s">
        <v>10335</v>
      </c>
      <c r="I7198" s="174">
        <v>10</v>
      </c>
      <c r="J7198" s="147" t="s">
        <v>230</v>
      </c>
      <c r="K7198" s="171">
        <v>55243582.020000003</v>
      </c>
      <c r="L7198" s="176">
        <v>1</v>
      </c>
      <c r="M7198" s="144" t="s">
        <v>765</v>
      </c>
      <c r="N7198" s="180" t="s">
        <v>10329</v>
      </c>
      <c r="O7198" s="138" t="s">
        <v>127</v>
      </c>
      <c r="P7198" s="138" t="s">
        <v>68</v>
      </c>
      <c r="Q7198" s="146" t="s">
        <v>1001</v>
      </c>
    </row>
    <row r="7199" spans="1:17" ht="46.5" customHeight="1" x14ac:dyDescent="0.2">
      <c r="A7199" s="136" t="s">
        <v>10262</v>
      </c>
      <c r="B7199" s="137" t="s">
        <v>10263</v>
      </c>
      <c r="C7199" s="138" t="s">
        <v>772</v>
      </c>
      <c r="D7199" s="144" t="s">
        <v>3172</v>
      </c>
      <c r="E7199" s="145" t="s">
        <v>2993</v>
      </c>
      <c r="F7199" s="181" t="s">
        <v>10325</v>
      </c>
      <c r="G7199" s="146">
        <v>80131500</v>
      </c>
      <c r="H7199" s="533" t="s">
        <v>10336</v>
      </c>
      <c r="I7199" s="174">
        <v>10</v>
      </c>
      <c r="J7199" s="147" t="s">
        <v>33</v>
      </c>
      <c r="K7199" s="171">
        <v>5293774</v>
      </c>
      <c r="L7199" s="176">
        <v>1</v>
      </c>
      <c r="M7199" s="144" t="s">
        <v>765</v>
      </c>
      <c r="N7199" s="180" t="s">
        <v>10329</v>
      </c>
      <c r="O7199" s="138" t="s">
        <v>127</v>
      </c>
      <c r="P7199" s="138" t="s">
        <v>68</v>
      </c>
      <c r="Q7199" s="146" t="s">
        <v>1001</v>
      </c>
    </row>
    <row r="7200" spans="1:17" ht="53.25" customHeight="1" x14ac:dyDescent="0.2">
      <c r="A7200" s="136" t="s">
        <v>10262</v>
      </c>
      <c r="B7200" s="137" t="s">
        <v>10263</v>
      </c>
      <c r="C7200" s="138" t="s">
        <v>772</v>
      </c>
      <c r="D7200" s="144" t="s">
        <v>3172</v>
      </c>
      <c r="E7200" s="145" t="s">
        <v>2993</v>
      </c>
      <c r="F7200" s="181" t="s">
        <v>10325</v>
      </c>
      <c r="G7200" s="146">
        <v>80131500</v>
      </c>
      <c r="H7200" s="533" t="s">
        <v>10337</v>
      </c>
      <c r="I7200" s="174">
        <v>10</v>
      </c>
      <c r="J7200" s="147" t="s">
        <v>230</v>
      </c>
      <c r="K7200" s="171">
        <v>3409536</v>
      </c>
      <c r="L7200" s="176">
        <v>1</v>
      </c>
      <c r="M7200" s="144" t="s">
        <v>765</v>
      </c>
      <c r="N7200" s="180" t="s">
        <v>10329</v>
      </c>
      <c r="O7200" s="138" t="s">
        <v>127</v>
      </c>
      <c r="P7200" s="138" t="s">
        <v>68</v>
      </c>
      <c r="Q7200" s="146" t="s">
        <v>1001</v>
      </c>
    </row>
    <row r="7201" spans="1:17" ht="50.25" customHeight="1" x14ac:dyDescent="0.2">
      <c r="A7201" s="136" t="s">
        <v>10262</v>
      </c>
      <c r="B7201" s="137" t="s">
        <v>10263</v>
      </c>
      <c r="C7201" s="138" t="s">
        <v>772</v>
      </c>
      <c r="D7201" s="144" t="s">
        <v>3172</v>
      </c>
      <c r="E7201" s="145" t="s">
        <v>2993</v>
      </c>
      <c r="F7201" s="181" t="s">
        <v>10325</v>
      </c>
      <c r="G7201" s="146">
        <v>80131500</v>
      </c>
      <c r="H7201" s="533" t="s">
        <v>10338</v>
      </c>
      <c r="I7201" s="174">
        <v>10</v>
      </c>
      <c r="J7201" s="147" t="s">
        <v>33</v>
      </c>
      <c r="K7201" s="171">
        <v>61553248</v>
      </c>
      <c r="L7201" s="176">
        <v>1</v>
      </c>
      <c r="M7201" s="144" t="s">
        <v>765</v>
      </c>
      <c r="N7201" s="180" t="s">
        <v>10329</v>
      </c>
      <c r="O7201" s="138" t="s">
        <v>127</v>
      </c>
      <c r="P7201" s="138" t="s">
        <v>68</v>
      </c>
      <c r="Q7201" s="146" t="s">
        <v>1001</v>
      </c>
    </row>
    <row r="7202" spans="1:17" ht="39" customHeight="1" x14ac:dyDescent="0.2">
      <c r="A7202" s="136" t="s">
        <v>10262</v>
      </c>
      <c r="B7202" s="137" t="s">
        <v>10263</v>
      </c>
      <c r="C7202" s="146" t="s">
        <v>194</v>
      </c>
      <c r="D7202" s="144" t="s">
        <v>10339</v>
      </c>
      <c r="E7202" s="145" t="s">
        <v>10340</v>
      </c>
      <c r="F7202" s="181" t="s">
        <v>10341</v>
      </c>
      <c r="G7202" s="146">
        <v>43221730</v>
      </c>
      <c r="H7202" s="533" t="s">
        <v>10342</v>
      </c>
      <c r="I7202" s="174">
        <v>10</v>
      </c>
      <c r="J7202" s="147" t="s">
        <v>33</v>
      </c>
      <c r="K7202" s="171">
        <v>4000000</v>
      </c>
      <c r="L7202" s="176">
        <v>1</v>
      </c>
      <c r="M7202" s="144" t="s">
        <v>765</v>
      </c>
      <c r="N7202" s="180" t="s">
        <v>10343</v>
      </c>
      <c r="O7202" s="138" t="s">
        <v>127</v>
      </c>
      <c r="P7202" s="138" t="s">
        <v>68</v>
      </c>
      <c r="Q7202" s="146" t="s">
        <v>497</v>
      </c>
    </row>
    <row r="7203" spans="1:17" ht="57.75" customHeight="1" x14ac:dyDescent="0.2">
      <c r="A7203" s="136" t="s">
        <v>10262</v>
      </c>
      <c r="B7203" s="137" t="s">
        <v>10263</v>
      </c>
      <c r="C7203" s="146" t="s">
        <v>194</v>
      </c>
      <c r="D7203" s="144" t="s">
        <v>10339</v>
      </c>
      <c r="E7203" s="145" t="s">
        <v>3103</v>
      </c>
      <c r="F7203" s="181" t="s">
        <v>10344</v>
      </c>
      <c r="G7203" s="146">
        <v>81112213</v>
      </c>
      <c r="H7203" s="533" t="s">
        <v>10345</v>
      </c>
      <c r="I7203" s="174">
        <v>10</v>
      </c>
      <c r="J7203" s="147" t="s">
        <v>33</v>
      </c>
      <c r="K7203" s="171">
        <v>20000000</v>
      </c>
      <c r="L7203" s="176">
        <v>1</v>
      </c>
      <c r="M7203" s="144" t="s">
        <v>765</v>
      </c>
      <c r="N7203" s="180" t="s">
        <v>10346</v>
      </c>
      <c r="O7203" s="138" t="s">
        <v>127</v>
      </c>
      <c r="P7203" s="138" t="s">
        <v>68</v>
      </c>
      <c r="Q7203" s="146" t="s">
        <v>497</v>
      </c>
    </row>
    <row r="7204" spans="1:17" ht="43.5" customHeight="1" x14ac:dyDescent="0.2">
      <c r="A7204" s="136" t="s">
        <v>10262</v>
      </c>
      <c r="B7204" s="137" t="s">
        <v>10263</v>
      </c>
      <c r="C7204" s="146" t="s">
        <v>194</v>
      </c>
      <c r="D7204" s="144" t="s">
        <v>10339</v>
      </c>
      <c r="E7204" s="145" t="s">
        <v>3031</v>
      </c>
      <c r="F7204" s="181" t="s">
        <v>10347</v>
      </c>
      <c r="G7204" s="146">
        <v>81112213</v>
      </c>
      <c r="H7204" s="533" t="s">
        <v>10348</v>
      </c>
      <c r="I7204" s="174">
        <v>10</v>
      </c>
      <c r="J7204" s="147" t="s">
        <v>33</v>
      </c>
      <c r="K7204" s="171">
        <v>6000000</v>
      </c>
      <c r="L7204" s="176">
        <v>1</v>
      </c>
      <c r="M7204" s="144" t="s">
        <v>765</v>
      </c>
      <c r="N7204" s="180" t="s">
        <v>10346</v>
      </c>
      <c r="O7204" s="138" t="s">
        <v>127</v>
      </c>
      <c r="P7204" s="138" t="s">
        <v>68</v>
      </c>
      <c r="Q7204" s="146" t="s">
        <v>497</v>
      </c>
    </row>
    <row r="7205" spans="1:17" ht="30.75" customHeight="1" x14ac:dyDescent="0.2">
      <c r="A7205" s="136" t="s">
        <v>10262</v>
      </c>
      <c r="B7205" s="137" t="s">
        <v>10263</v>
      </c>
      <c r="C7205" s="146" t="s">
        <v>194</v>
      </c>
      <c r="D7205" s="144" t="s">
        <v>10339</v>
      </c>
      <c r="E7205" s="145" t="s">
        <v>3031</v>
      </c>
      <c r="F7205" s="181" t="s">
        <v>10347</v>
      </c>
      <c r="G7205" s="146">
        <v>81112213</v>
      </c>
      <c r="H7205" s="533" t="s">
        <v>10349</v>
      </c>
      <c r="I7205" s="174">
        <v>10</v>
      </c>
      <c r="J7205" s="147" t="s">
        <v>33</v>
      </c>
      <c r="K7205" s="171">
        <v>10000000</v>
      </c>
      <c r="L7205" s="176">
        <v>1</v>
      </c>
      <c r="M7205" s="144" t="s">
        <v>765</v>
      </c>
      <c r="N7205" s="180" t="s">
        <v>10346</v>
      </c>
      <c r="O7205" s="138" t="s">
        <v>127</v>
      </c>
      <c r="P7205" s="138" t="s">
        <v>68</v>
      </c>
      <c r="Q7205" s="146" t="s">
        <v>497</v>
      </c>
    </row>
    <row r="7206" spans="1:17" ht="43.5" customHeight="1" x14ac:dyDescent="0.2">
      <c r="A7206" s="136" t="s">
        <v>10262</v>
      </c>
      <c r="B7206" s="137" t="s">
        <v>10263</v>
      </c>
      <c r="C7206" s="146" t="s">
        <v>194</v>
      </c>
      <c r="D7206" s="144" t="s">
        <v>10339</v>
      </c>
      <c r="E7206" s="145" t="s">
        <v>3031</v>
      </c>
      <c r="F7206" s="181" t="s">
        <v>10347</v>
      </c>
      <c r="G7206" s="146">
        <v>81112213</v>
      </c>
      <c r="H7206" s="533" t="s">
        <v>10350</v>
      </c>
      <c r="I7206" s="174">
        <v>10</v>
      </c>
      <c r="J7206" s="147" t="s">
        <v>33</v>
      </c>
      <c r="K7206" s="171">
        <v>10000000</v>
      </c>
      <c r="L7206" s="176">
        <v>1</v>
      </c>
      <c r="M7206" s="144" t="s">
        <v>765</v>
      </c>
      <c r="N7206" s="180" t="s">
        <v>10346</v>
      </c>
      <c r="O7206" s="138" t="s">
        <v>127</v>
      </c>
      <c r="P7206" s="138" t="s">
        <v>68</v>
      </c>
      <c r="Q7206" s="146" t="s">
        <v>497</v>
      </c>
    </row>
    <row r="7207" spans="1:17" ht="34.5" customHeight="1" x14ac:dyDescent="0.2">
      <c r="A7207" s="136" t="s">
        <v>10262</v>
      </c>
      <c r="B7207" s="137" t="s">
        <v>10263</v>
      </c>
      <c r="C7207" s="146" t="s">
        <v>194</v>
      </c>
      <c r="D7207" s="144" t="s">
        <v>10339</v>
      </c>
      <c r="E7207" s="145" t="s">
        <v>3031</v>
      </c>
      <c r="F7207" s="181" t="s">
        <v>10347</v>
      </c>
      <c r="G7207" s="146">
        <v>81112213</v>
      </c>
      <c r="H7207" s="533" t="s">
        <v>10351</v>
      </c>
      <c r="I7207" s="174">
        <v>10</v>
      </c>
      <c r="J7207" s="147" t="s">
        <v>33</v>
      </c>
      <c r="K7207" s="171">
        <v>10000000</v>
      </c>
      <c r="L7207" s="176">
        <v>1</v>
      </c>
      <c r="M7207" s="144" t="s">
        <v>765</v>
      </c>
      <c r="N7207" s="180" t="s">
        <v>10352</v>
      </c>
      <c r="O7207" s="138" t="s">
        <v>127</v>
      </c>
      <c r="P7207" s="138" t="s">
        <v>68</v>
      </c>
      <c r="Q7207" s="146" t="s">
        <v>497</v>
      </c>
    </row>
    <row r="7208" spans="1:17" ht="30.75" customHeight="1" x14ac:dyDescent="0.2">
      <c r="A7208" s="136" t="s">
        <v>10262</v>
      </c>
      <c r="B7208" s="137" t="s">
        <v>10263</v>
      </c>
      <c r="C7208" s="138" t="s">
        <v>787</v>
      </c>
      <c r="D7208" s="137" t="s">
        <v>2956</v>
      </c>
      <c r="E7208" s="145" t="s">
        <v>3031</v>
      </c>
      <c r="F7208" s="181" t="s">
        <v>10347</v>
      </c>
      <c r="G7208" s="146">
        <v>81112213</v>
      </c>
      <c r="H7208" s="533" t="s">
        <v>10353</v>
      </c>
      <c r="I7208" s="174">
        <v>10</v>
      </c>
      <c r="J7208" s="147" t="s">
        <v>33</v>
      </c>
      <c r="K7208" s="171">
        <v>10000000</v>
      </c>
      <c r="L7208" s="176">
        <v>1</v>
      </c>
      <c r="M7208" s="144" t="s">
        <v>765</v>
      </c>
      <c r="N7208" s="180" t="s">
        <v>10346</v>
      </c>
      <c r="O7208" s="138" t="s">
        <v>127</v>
      </c>
      <c r="P7208" s="138" t="s">
        <v>68</v>
      </c>
      <c r="Q7208" s="146" t="s">
        <v>497</v>
      </c>
    </row>
    <row r="7209" spans="1:17" ht="30.75" customHeight="1" x14ac:dyDescent="0.2">
      <c r="A7209" s="136" t="s">
        <v>10262</v>
      </c>
      <c r="B7209" s="137" t="s">
        <v>10263</v>
      </c>
      <c r="C7209" s="138" t="s">
        <v>10304</v>
      </c>
      <c r="D7209" s="144" t="s">
        <v>10305</v>
      </c>
      <c r="E7209" s="145" t="s">
        <v>3031</v>
      </c>
      <c r="F7209" s="181" t="s">
        <v>10347</v>
      </c>
      <c r="G7209" s="146">
        <v>81112213</v>
      </c>
      <c r="H7209" s="533" t="s">
        <v>10354</v>
      </c>
      <c r="I7209" s="174">
        <v>10</v>
      </c>
      <c r="J7209" s="147" t="s">
        <v>33</v>
      </c>
      <c r="K7209" s="171">
        <v>2070000</v>
      </c>
      <c r="L7209" s="176">
        <v>1</v>
      </c>
      <c r="M7209" s="144" t="s">
        <v>765</v>
      </c>
      <c r="N7209" s="180" t="s">
        <v>10346</v>
      </c>
      <c r="O7209" s="138" t="s">
        <v>127</v>
      </c>
      <c r="P7209" s="138" t="s">
        <v>68</v>
      </c>
      <c r="Q7209" s="146" t="s">
        <v>497</v>
      </c>
    </row>
    <row r="7210" spans="1:17" ht="29.25" customHeight="1" x14ac:dyDescent="0.2">
      <c r="A7210" s="136" t="s">
        <v>10262</v>
      </c>
      <c r="B7210" s="137" t="s">
        <v>10263</v>
      </c>
      <c r="C7210" s="138" t="s">
        <v>10304</v>
      </c>
      <c r="D7210" s="144" t="s">
        <v>10305</v>
      </c>
      <c r="E7210" s="145" t="s">
        <v>3031</v>
      </c>
      <c r="F7210" s="181" t="s">
        <v>10347</v>
      </c>
      <c r="G7210" s="146">
        <v>81112213</v>
      </c>
      <c r="H7210" s="533" t="s">
        <v>10355</v>
      </c>
      <c r="I7210" s="174">
        <v>10</v>
      </c>
      <c r="J7210" s="147" t="s">
        <v>33</v>
      </c>
      <c r="K7210" s="171">
        <v>690000</v>
      </c>
      <c r="L7210" s="176">
        <v>1</v>
      </c>
      <c r="M7210" s="144" t="s">
        <v>765</v>
      </c>
      <c r="N7210" s="180" t="s">
        <v>10346</v>
      </c>
      <c r="O7210" s="138" t="s">
        <v>127</v>
      </c>
      <c r="P7210" s="138" t="s">
        <v>68</v>
      </c>
      <c r="Q7210" s="146" t="s">
        <v>497</v>
      </c>
    </row>
    <row r="7211" spans="1:17" ht="45" customHeight="1" x14ac:dyDescent="0.2">
      <c r="A7211" s="136" t="s">
        <v>10262</v>
      </c>
      <c r="B7211" s="137" t="s">
        <v>10263</v>
      </c>
      <c r="C7211" s="138" t="s">
        <v>772</v>
      </c>
      <c r="D7211" s="144" t="s">
        <v>780</v>
      </c>
      <c r="E7211" s="145" t="s">
        <v>3016</v>
      </c>
      <c r="F7211" s="181" t="s">
        <v>10356</v>
      </c>
      <c r="G7211" s="146">
        <v>78181500</v>
      </c>
      <c r="H7211" s="533" t="s">
        <v>10357</v>
      </c>
      <c r="I7211" s="174">
        <v>10</v>
      </c>
      <c r="J7211" s="147" t="s">
        <v>33</v>
      </c>
      <c r="K7211" s="171">
        <v>1036875000</v>
      </c>
      <c r="L7211" s="176">
        <v>1</v>
      </c>
      <c r="M7211" s="144" t="s">
        <v>765</v>
      </c>
      <c r="N7211" s="180" t="s">
        <v>10358</v>
      </c>
      <c r="O7211" s="138" t="s">
        <v>127</v>
      </c>
      <c r="P7211" s="138" t="s">
        <v>68</v>
      </c>
      <c r="Q7211" s="146" t="s">
        <v>10281</v>
      </c>
    </row>
    <row r="7212" spans="1:17" ht="42.75" customHeight="1" x14ac:dyDescent="0.2">
      <c r="A7212" s="136" t="s">
        <v>10262</v>
      </c>
      <c r="B7212" s="137" t="s">
        <v>10263</v>
      </c>
      <c r="C7212" s="138" t="s">
        <v>772</v>
      </c>
      <c r="D7212" s="144" t="s">
        <v>780</v>
      </c>
      <c r="E7212" s="145" t="s">
        <v>3016</v>
      </c>
      <c r="F7212" s="181" t="s">
        <v>10356</v>
      </c>
      <c r="G7212" s="146">
        <v>78181500</v>
      </c>
      <c r="H7212" s="533" t="s">
        <v>10359</v>
      </c>
      <c r="I7212" s="174">
        <v>10</v>
      </c>
      <c r="J7212" s="147" t="s">
        <v>230</v>
      </c>
      <c r="K7212" s="171">
        <v>174625000</v>
      </c>
      <c r="L7212" s="176">
        <v>1</v>
      </c>
      <c r="M7212" s="144" t="s">
        <v>765</v>
      </c>
      <c r="N7212" s="180" t="s">
        <v>10358</v>
      </c>
      <c r="O7212" s="138" t="s">
        <v>127</v>
      </c>
      <c r="P7212" s="138" t="s">
        <v>68</v>
      </c>
      <c r="Q7212" s="146" t="s">
        <v>10281</v>
      </c>
    </row>
    <row r="7213" spans="1:17" ht="44.25" customHeight="1" x14ac:dyDescent="0.2">
      <c r="A7213" s="136" t="s">
        <v>10262</v>
      </c>
      <c r="B7213" s="137" t="s">
        <v>10263</v>
      </c>
      <c r="C7213" s="138" t="s">
        <v>772</v>
      </c>
      <c r="D7213" s="144" t="s">
        <v>780</v>
      </c>
      <c r="E7213" s="145" t="s">
        <v>3016</v>
      </c>
      <c r="F7213" s="181" t="s">
        <v>10356</v>
      </c>
      <c r="G7213" s="146">
        <v>78181500</v>
      </c>
      <c r="H7213" s="533" t="s">
        <v>10360</v>
      </c>
      <c r="I7213" s="174">
        <v>10</v>
      </c>
      <c r="J7213" s="147" t="s">
        <v>33</v>
      </c>
      <c r="K7213" s="171">
        <v>447700000</v>
      </c>
      <c r="L7213" s="176">
        <v>1</v>
      </c>
      <c r="M7213" s="144" t="s">
        <v>765</v>
      </c>
      <c r="N7213" s="180" t="s">
        <v>10358</v>
      </c>
      <c r="O7213" s="138" t="s">
        <v>127</v>
      </c>
      <c r="P7213" s="138" t="s">
        <v>68</v>
      </c>
      <c r="Q7213" s="146" t="s">
        <v>10281</v>
      </c>
    </row>
    <row r="7214" spans="1:17" ht="58.5" customHeight="1" x14ac:dyDescent="0.2">
      <c r="A7214" s="136" t="s">
        <v>10262</v>
      </c>
      <c r="B7214" s="137" t="s">
        <v>10263</v>
      </c>
      <c r="C7214" s="138" t="s">
        <v>772</v>
      </c>
      <c r="D7214" s="144" t="s">
        <v>780</v>
      </c>
      <c r="E7214" s="145" t="s">
        <v>3016</v>
      </c>
      <c r="F7214" s="181" t="s">
        <v>10356</v>
      </c>
      <c r="G7214" s="146">
        <v>78181500</v>
      </c>
      <c r="H7214" s="533" t="s">
        <v>10361</v>
      </c>
      <c r="I7214" s="174">
        <v>10</v>
      </c>
      <c r="J7214" s="147" t="s">
        <v>230</v>
      </c>
      <c r="K7214" s="171">
        <v>87500000</v>
      </c>
      <c r="L7214" s="176">
        <v>1</v>
      </c>
      <c r="M7214" s="144" t="s">
        <v>765</v>
      </c>
      <c r="N7214" s="180" t="s">
        <v>10358</v>
      </c>
      <c r="O7214" s="138" t="s">
        <v>127</v>
      </c>
      <c r="P7214" s="138" t="s">
        <v>68</v>
      </c>
      <c r="Q7214" s="146" t="s">
        <v>10281</v>
      </c>
    </row>
    <row r="7215" spans="1:17" ht="57.75" customHeight="1" x14ac:dyDescent="0.2">
      <c r="A7215" s="136" t="s">
        <v>10262</v>
      </c>
      <c r="B7215" s="137" t="s">
        <v>10263</v>
      </c>
      <c r="C7215" s="146" t="s">
        <v>194</v>
      </c>
      <c r="D7215" s="144" t="s">
        <v>10362</v>
      </c>
      <c r="E7215" s="145" t="s">
        <v>3049</v>
      </c>
      <c r="F7215" s="181" t="s">
        <v>10363</v>
      </c>
      <c r="G7215" s="146">
        <v>82121701</v>
      </c>
      <c r="H7215" s="533" t="s">
        <v>10364</v>
      </c>
      <c r="I7215" s="174">
        <v>10</v>
      </c>
      <c r="J7215" s="147" t="s">
        <v>33</v>
      </c>
      <c r="K7215" s="171">
        <v>7000000</v>
      </c>
      <c r="L7215" s="176">
        <v>1</v>
      </c>
      <c r="M7215" s="144" t="s">
        <v>765</v>
      </c>
      <c r="N7215" s="180" t="s">
        <v>10365</v>
      </c>
      <c r="O7215" s="138" t="s">
        <v>127</v>
      </c>
      <c r="P7215" s="138" t="s">
        <v>68</v>
      </c>
      <c r="Q7215" s="146" t="s">
        <v>497</v>
      </c>
    </row>
    <row r="7216" spans="1:17" ht="47.25" customHeight="1" x14ac:dyDescent="0.2">
      <c r="A7216" s="136" t="s">
        <v>10262</v>
      </c>
      <c r="B7216" s="137" t="s">
        <v>10263</v>
      </c>
      <c r="C7216" s="138" t="s">
        <v>772</v>
      </c>
      <c r="D7216" s="144" t="s">
        <v>3172</v>
      </c>
      <c r="E7216" s="145" t="s">
        <v>3219</v>
      </c>
      <c r="F7216" s="181" t="s">
        <v>10366</v>
      </c>
      <c r="G7216" s="146">
        <v>80131500</v>
      </c>
      <c r="H7216" s="229" t="s">
        <v>10367</v>
      </c>
      <c r="I7216" s="174">
        <v>10</v>
      </c>
      <c r="J7216" s="147" t="s">
        <v>33</v>
      </c>
      <c r="K7216" s="171">
        <v>44800000</v>
      </c>
      <c r="L7216" s="176">
        <v>1</v>
      </c>
      <c r="M7216" s="144" t="s">
        <v>765</v>
      </c>
      <c r="N7216" s="180" t="s">
        <v>10368</v>
      </c>
      <c r="O7216" s="138" t="s">
        <v>127</v>
      </c>
      <c r="P7216" s="138" t="s">
        <v>68</v>
      </c>
      <c r="Q7216" s="146" t="s">
        <v>10313</v>
      </c>
    </row>
    <row r="7217" spans="1:21" ht="51" x14ac:dyDescent="0.2">
      <c r="A7217" s="136" t="s">
        <v>10262</v>
      </c>
      <c r="B7217" s="137" t="s">
        <v>10263</v>
      </c>
      <c r="C7217" s="138" t="s">
        <v>772</v>
      </c>
      <c r="D7217" s="144" t="s">
        <v>3172</v>
      </c>
      <c r="E7217" s="145" t="s">
        <v>3219</v>
      </c>
      <c r="F7217" s="181" t="s">
        <v>10366</v>
      </c>
      <c r="G7217" s="146">
        <v>80131500</v>
      </c>
      <c r="H7217" s="229" t="s">
        <v>10369</v>
      </c>
      <c r="I7217" s="174">
        <v>10</v>
      </c>
      <c r="J7217" s="147" t="s">
        <v>33</v>
      </c>
      <c r="K7217" s="171">
        <v>19800000</v>
      </c>
      <c r="L7217" s="176">
        <v>1</v>
      </c>
      <c r="M7217" s="144" t="s">
        <v>765</v>
      </c>
      <c r="N7217" s="180" t="s">
        <v>10368</v>
      </c>
      <c r="O7217" s="138" t="s">
        <v>127</v>
      </c>
      <c r="P7217" s="138" t="s">
        <v>68</v>
      </c>
      <c r="Q7217" s="146" t="s">
        <v>10313</v>
      </c>
    </row>
    <row r="7218" spans="1:21" ht="31.5" customHeight="1" x14ac:dyDescent="0.2">
      <c r="A7218" s="136" t="s">
        <v>10262</v>
      </c>
      <c r="B7218" s="137" t="s">
        <v>10263</v>
      </c>
      <c r="C7218" s="138" t="s">
        <v>772</v>
      </c>
      <c r="D7218" s="144" t="s">
        <v>3172</v>
      </c>
      <c r="E7218" s="145" t="s">
        <v>952</v>
      </c>
      <c r="F7218" s="181" t="s">
        <v>409</v>
      </c>
      <c r="G7218" s="146">
        <v>93161601</v>
      </c>
      <c r="H7218" s="533" t="s">
        <v>10370</v>
      </c>
      <c r="I7218" s="174">
        <v>10</v>
      </c>
      <c r="J7218" s="147" t="s">
        <v>33</v>
      </c>
      <c r="K7218" s="171">
        <v>80000000</v>
      </c>
      <c r="L7218" s="176">
        <v>1</v>
      </c>
      <c r="M7218" s="144" t="s">
        <v>765</v>
      </c>
      <c r="N7218" s="180" t="s">
        <v>10371</v>
      </c>
      <c r="O7218" s="138" t="s">
        <v>127</v>
      </c>
      <c r="P7218" s="138" t="s">
        <v>68</v>
      </c>
      <c r="Q7218" s="146" t="s">
        <v>10313</v>
      </c>
    </row>
    <row r="7219" spans="1:21" ht="46.5" customHeight="1" x14ac:dyDescent="0.2">
      <c r="A7219" s="136" t="s">
        <v>10262</v>
      </c>
      <c r="B7219" s="137" t="s">
        <v>10263</v>
      </c>
      <c r="C7219" s="138" t="s">
        <v>772</v>
      </c>
      <c r="D7219" s="144" t="s">
        <v>3172</v>
      </c>
      <c r="E7219" s="145" t="s">
        <v>957</v>
      </c>
      <c r="F7219" s="181" t="s">
        <v>10372</v>
      </c>
      <c r="G7219" s="146">
        <v>93161601</v>
      </c>
      <c r="H7219" s="533" t="s">
        <v>10373</v>
      </c>
      <c r="I7219" s="174">
        <v>10</v>
      </c>
      <c r="J7219" s="147" t="s">
        <v>33</v>
      </c>
      <c r="K7219" s="171">
        <v>39600000</v>
      </c>
      <c r="L7219" s="176">
        <v>1</v>
      </c>
      <c r="M7219" s="144" t="s">
        <v>765</v>
      </c>
      <c r="N7219" s="180" t="s">
        <v>10371</v>
      </c>
      <c r="O7219" s="138" t="s">
        <v>127</v>
      </c>
      <c r="P7219" s="138" t="s">
        <v>68</v>
      </c>
      <c r="Q7219" s="146" t="s">
        <v>10313</v>
      </c>
    </row>
    <row r="7220" spans="1:21" ht="43.5" customHeight="1" x14ac:dyDescent="0.2">
      <c r="A7220" s="136" t="s">
        <v>10262</v>
      </c>
      <c r="B7220" s="137" t="s">
        <v>10263</v>
      </c>
      <c r="C7220" s="138" t="s">
        <v>772</v>
      </c>
      <c r="D7220" s="144" t="s">
        <v>3172</v>
      </c>
      <c r="E7220" s="693">
        <v>38085</v>
      </c>
      <c r="F7220" s="181" t="s">
        <v>4335</v>
      </c>
      <c r="G7220" s="146">
        <v>93161601</v>
      </c>
      <c r="H7220" s="533" t="s">
        <v>10374</v>
      </c>
      <c r="I7220" s="174">
        <v>10</v>
      </c>
      <c r="J7220" s="147" t="s">
        <v>33</v>
      </c>
      <c r="K7220" s="171">
        <v>24000000</v>
      </c>
      <c r="L7220" s="176">
        <v>1</v>
      </c>
      <c r="M7220" s="144" t="s">
        <v>765</v>
      </c>
      <c r="N7220" s="180" t="s">
        <v>10371</v>
      </c>
      <c r="O7220" s="138" t="s">
        <v>127</v>
      </c>
      <c r="P7220" s="138" t="s">
        <v>68</v>
      </c>
      <c r="Q7220" s="146" t="s">
        <v>10313</v>
      </c>
    </row>
    <row r="7221" spans="1:21" ht="38.25" x14ac:dyDescent="0.2">
      <c r="A7221" s="136" t="s">
        <v>10262</v>
      </c>
      <c r="B7221" s="137" t="s">
        <v>10263</v>
      </c>
      <c r="C7221" s="146" t="s">
        <v>194</v>
      </c>
      <c r="D7221" s="144" t="s">
        <v>10375</v>
      </c>
      <c r="E7221" s="693" t="s">
        <v>874</v>
      </c>
      <c r="F7221" s="181" t="s">
        <v>371</v>
      </c>
      <c r="G7221" s="146">
        <v>72154110</v>
      </c>
      <c r="H7221" s="533" t="s">
        <v>10376</v>
      </c>
      <c r="I7221" s="174">
        <v>10</v>
      </c>
      <c r="J7221" s="147" t="s">
        <v>33</v>
      </c>
      <c r="K7221" s="171">
        <v>1500000</v>
      </c>
      <c r="L7221" s="176">
        <v>1</v>
      </c>
      <c r="M7221" s="144" t="s">
        <v>765</v>
      </c>
      <c r="N7221" s="180" t="s">
        <v>10377</v>
      </c>
      <c r="O7221" s="138" t="s">
        <v>127</v>
      </c>
      <c r="P7221" s="138" t="s">
        <v>68</v>
      </c>
      <c r="Q7221" s="146" t="s">
        <v>10313</v>
      </c>
    </row>
    <row r="7222" spans="1:21" ht="42.75" customHeight="1" x14ac:dyDescent="0.2">
      <c r="A7222" s="136" t="s">
        <v>10262</v>
      </c>
      <c r="B7222" s="137" t="s">
        <v>10263</v>
      </c>
      <c r="C7222" s="138" t="s">
        <v>10378</v>
      </c>
      <c r="D7222" s="144" t="s">
        <v>10379</v>
      </c>
      <c r="E7222" s="145" t="s">
        <v>947</v>
      </c>
      <c r="F7222" s="181" t="s">
        <v>10380</v>
      </c>
      <c r="G7222" s="146">
        <v>94111803</v>
      </c>
      <c r="H7222" s="533" t="s">
        <v>10381</v>
      </c>
      <c r="I7222" s="443">
        <v>10</v>
      </c>
      <c r="J7222" s="444" t="s">
        <v>33</v>
      </c>
      <c r="K7222" s="171">
        <v>60000000</v>
      </c>
      <c r="L7222" s="374">
        <v>1</v>
      </c>
      <c r="M7222" s="144" t="s">
        <v>765</v>
      </c>
      <c r="N7222" s="180" t="s">
        <v>10382</v>
      </c>
      <c r="O7222" s="138" t="s">
        <v>127</v>
      </c>
      <c r="P7222" s="138" t="s">
        <v>68</v>
      </c>
      <c r="Q7222" s="146" t="s">
        <v>497</v>
      </c>
    </row>
    <row r="7223" spans="1:21" ht="52.5" customHeight="1" x14ac:dyDescent="0.2">
      <c r="A7223" s="136" t="s">
        <v>10383</v>
      </c>
      <c r="B7223" s="137" t="s">
        <v>10384</v>
      </c>
      <c r="C7223" s="138" t="s">
        <v>10378</v>
      </c>
      <c r="D7223" s="144" t="s">
        <v>10379</v>
      </c>
      <c r="E7223" s="145" t="s">
        <v>942</v>
      </c>
      <c r="F7223" s="184" t="s">
        <v>1045</v>
      </c>
      <c r="G7223" s="146">
        <v>93141700</v>
      </c>
      <c r="H7223" s="379" t="s">
        <v>10385</v>
      </c>
      <c r="I7223" s="443">
        <v>16</v>
      </c>
      <c r="J7223" s="444" t="s">
        <v>33</v>
      </c>
      <c r="K7223" s="171">
        <v>180000000</v>
      </c>
      <c r="L7223" s="446">
        <v>1</v>
      </c>
      <c r="M7223" s="144" t="s">
        <v>765</v>
      </c>
      <c r="N7223" s="180" t="s">
        <v>10386</v>
      </c>
      <c r="O7223" s="138" t="s">
        <v>127</v>
      </c>
      <c r="P7223" s="138" t="s">
        <v>68</v>
      </c>
      <c r="Q7223" s="146" t="s">
        <v>429</v>
      </c>
    </row>
    <row r="7224" spans="1:21" ht="51" x14ac:dyDescent="0.2">
      <c r="A7224" s="136" t="s">
        <v>10387</v>
      </c>
      <c r="B7224" s="137" t="s">
        <v>10263</v>
      </c>
      <c r="C7224" s="138" t="s">
        <v>772</v>
      </c>
      <c r="D7224" s="144" t="s">
        <v>10388</v>
      </c>
      <c r="E7224" s="145" t="s">
        <v>362</v>
      </c>
      <c r="F7224" s="184" t="s">
        <v>363</v>
      </c>
      <c r="G7224" s="146">
        <v>83101800</v>
      </c>
      <c r="H7224" s="379" t="s">
        <v>10389</v>
      </c>
      <c r="I7224" s="443">
        <v>10</v>
      </c>
      <c r="J7224" s="444" t="s">
        <v>33</v>
      </c>
      <c r="K7224" s="171">
        <v>16000000</v>
      </c>
      <c r="L7224" s="446">
        <v>1</v>
      </c>
      <c r="M7224" s="144" t="s">
        <v>765</v>
      </c>
      <c r="N7224" s="180" t="s">
        <v>10312</v>
      </c>
      <c r="O7224" s="138" t="s">
        <v>127</v>
      </c>
      <c r="P7224" s="138" t="s">
        <v>68</v>
      </c>
      <c r="Q7224" s="146" t="s">
        <v>10313</v>
      </c>
    </row>
    <row r="7225" spans="1:21" ht="51" x14ac:dyDescent="0.2">
      <c r="A7225" s="136" t="s">
        <v>10387</v>
      </c>
      <c r="B7225" s="137" t="s">
        <v>10263</v>
      </c>
      <c r="C7225" s="138" t="s">
        <v>772</v>
      </c>
      <c r="D7225" s="144" t="s">
        <v>10388</v>
      </c>
      <c r="E7225" s="145" t="s">
        <v>10390</v>
      </c>
      <c r="F7225" s="184" t="s">
        <v>10391</v>
      </c>
      <c r="G7225" s="146">
        <v>80131500</v>
      </c>
      <c r="H7225" s="379" t="s">
        <v>10392</v>
      </c>
      <c r="I7225" s="443">
        <v>16</v>
      </c>
      <c r="J7225" s="444" t="s">
        <v>33</v>
      </c>
      <c r="K7225" s="171">
        <v>65000000</v>
      </c>
      <c r="L7225" s="446">
        <v>1</v>
      </c>
      <c r="M7225" s="144" t="s">
        <v>765</v>
      </c>
      <c r="N7225" s="180" t="s">
        <v>10312</v>
      </c>
      <c r="O7225" s="138" t="s">
        <v>127</v>
      </c>
      <c r="P7225" s="138" t="s">
        <v>68</v>
      </c>
      <c r="Q7225" s="146" t="s">
        <v>10313</v>
      </c>
    </row>
    <row r="7226" spans="1:21" ht="38.25" x14ac:dyDescent="0.2">
      <c r="A7226" s="136" t="s">
        <v>10387</v>
      </c>
      <c r="B7226" s="137" t="s">
        <v>10263</v>
      </c>
      <c r="C7226" s="138" t="s">
        <v>772</v>
      </c>
      <c r="D7226" s="144" t="s">
        <v>10388</v>
      </c>
      <c r="E7226" s="145" t="s">
        <v>880</v>
      </c>
      <c r="F7226" s="184" t="s">
        <v>10393</v>
      </c>
      <c r="G7226" s="146">
        <v>78181500</v>
      </c>
      <c r="H7226" s="379" t="s">
        <v>10394</v>
      </c>
      <c r="I7226" s="443">
        <v>16</v>
      </c>
      <c r="J7226" s="444" t="s">
        <v>33</v>
      </c>
      <c r="K7226" s="171">
        <v>148310000</v>
      </c>
      <c r="L7226" s="446">
        <v>1</v>
      </c>
      <c r="M7226" s="144" t="s">
        <v>765</v>
      </c>
      <c r="N7226" s="180" t="s">
        <v>10358</v>
      </c>
      <c r="O7226" s="138" t="s">
        <v>127</v>
      </c>
      <c r="P7226" s="138" t="s">
        <v>68</v>
      </c>
      <c r="Q7226" s="146" t="s">
        <v>10281</v>
      </c>
    </row>
    <row r="7227" spans="1:21" ht="52.5" customHeight="1" x14ac:dyDescent="0.2">
      <c r="A7227" s="136" t="s">
        <v>10387</v>
      </c>
      <c r="B7227" s="137" t="s">
        <v>10263</v>
      </c>
      <c r="C7227" s="138" t="s">
        <v>772</v>
      </c>
      <c r="D7227" s="144" t="s">
        <v>10388</v>
      </c>
      <c r="E7227" s="145" t="s">
        <v>936</v>
      </c>
      <c r="F7227" s="184" t="s">
        <v>397</v>
      </c>
      <c r="G7227" s="146">
        <v>80131500</v>
      </c>
      <c r="H7227" s="379" t="s">
        <v>10395</v>
      </c>
      <c r="I7227" s="443">
        <v>10</v>
      </c>
      <c r="J7227" s="444" t="s">
        <v>33</v>
      </c>
      <c r="K7227" s="171">
        <v>3200000</v>
      </c>
      <c r="L7227" s="446">
        <v>1</v>
      </c>
      <c r="M7227" s="144" t="s">
        <v>765</v>
      </c>
      <c r="N7227" s="180" t="s">
        <v>10371</v>
      </c>
      <c r="O7227" s="138" t="s">
        <v>127</v>
      </c>
      <c r="P7227" s="138" t="s">
        <v>68</v>
      </c>
      <c r="Q7227" s="146" t="s">
        <v>10313</v>
      </c>
    </row>
    <row r="7228" spans="1:21" ht="51" x14ac:dyDescent="0.2">
      <c r="A7228" s="136" t="s">
        <v>10387</v>
      </c>
      <c r="B7228" s="137" t="s">
        <v>10263</v>
      </c>
      <c r="C7228" s="138" t="s">
        <v>772</v>
      </c>
      <c r="D7228" s="144" t="s">
        <v>10388</v>
      </c>
      <c r="E7228" s="145" t="s">
        <v>947</v>
      </c>
      <c r="F7228" s="184" t="s">
        <v>406</v>
      </c>
      <c r="G7228" s="146">
        <v>94111803</v>
      </c>
      <c r="H7228" s="379" t="s">
        <v>10396</v>
      </c>
      <c r="I7228" s="443">
        <v>16</v>
      </c>
      <c r="J7228" s="444" t="s">
        <v>33</v>
      </c>
      <c r="K7228" s="171">
        <v>800000</v>
      </c>
      <c r="L7228" s="446">
        <v>1</v>
      </c>
      <c r="M7228" s="144" t="s">
        <v>765</v>
      </c>
      <c r="N7228" s="180" t="s">
        <v>10382</v>
      </c>
      <c r="O7228" s="138" t="s">
        <v>127</v>
      </c>
      <c r="P7228" s="138" t="s">
        <v>68</v>
      </c>
      <c r="Q7228" s="146" t="s">
        <v>497</v>
      </c>
    </row>
    <row r="7229" spans="1:21" ht="51" x14ac:dyDescent="0.2">
      <c r="A7229" s="136" t="s">
        <v>10387</v>
      </c>
      <c r="B7229" s="137" t="s">
        <v>10263</v>
      </c>
      <c r="C7229" s="138" t="s">
        <v>772</v>
      </c>
      <c r="D7229" s="144" t="s">
        <v>10388</v>
      </c>
      <c r="E7229" s="145" t="s">
        <v>957</v>
      </c>
      <c r="F7229" s="184" t="s">
        <v>958</v>
      </c>
      <c r="G7229" s="146">
        <v>93161601</v>
      </c>
      <c r="H7229" s="379" t="s">
        <v>10397</v>
      </c>
      <c r="I7229" s="443">
        <v>10</v>
      </c>
      <c r="J7229" s="444" t="s">
        <v>33</v>
      </c>
      <c r="K7229" s="171">
        <v>8500000</v>
      </c>
      <c r="L7229" s="446">
        <v>1</v>
      </c>
      <c r="M7229" s="144" t="s">
        <v>765</v>
      </c>
      <c r="N7229" s="180" t="s">
        <v>10371</v>
      </c>
      <c r="O7229" s="138" t="s">
        <v>127</v>
      </c>
      <c r="P7229" s="138" t="s">
        <v>68</v>
      </c>
      <c r="Q7229" s="146" t="s">
        <v>10313</v>
      </c>
    </row>
    <row r="7230" spans="1:21" ht="51" x14ac:dyDescent="0.2">
      <c r="A7230" s="136" t="s">
        <v>10398</v>
      </c>
      <c r="B7230" s="137" t="s">
        <v>10399</v>
      </c>
      <c r="C7230" s="138" t="s">
        <v>772</v>
      </c>
      <c r="D7230" s="144" t="s">
        <v>780</v>
      </c>
      <c r="E7230" s="145" t="s">
        <v>781</v>
      </c>
      <c r="F7230" s="181" t="s">
        <v>10278</v>
      </c>
      <c r="G7230" s="138">
        <v>15101506</v>
      </c>
      <c r="H7230" s="694" t="s">
        <v>10400</v>
      </c>
      <c r="I7230" s="136">
        <v>10</v>
      </c>
      <c r="J7230" s="141" t="s">
        <v>33</v>
      </c>
      <c r="K7230" s="175">
        <v>215060000</v>
      </c>
      <c r="L7230" s="172">
        <v>1</v>
      </c>
      <c r="M7230" s="144" t="s">
        <v>765</v>
      </c>
      <c r="N7230" s="180" t="s">
        <v>10280</v>
      </c>
      <c r="O7230" s="146" t="s">
        <v>36</v>
      </c>
      <c r="P7230" s="146" t="s">
        <v>79</v>
      </c>
      <c r="Q7230" s="146" t="s">
        <v>10281</v>
      </c>
      <c r="U7230" s="58"/>
    </row>
    <row r="7231" spans="1:21" ht="47.25" customHeight="1" x14ac:dyDescent="0.2">
      <c r="A7231" s="136" t="s">
        <v>10398</v>
      </c>
      <c r="B7231" s="137" t="s">
        <v>10399</v>
      </c>
      <c r="C7231" s="138" t="s">
        <v>772</v>
      </c>
      <c r="D7231" s="144" t="s">
        <v>780</v>
      </c>
      <c r="E7231" s="145" t="s">
        <v>781</v>
      </c>
      <c r="F7231" s="181" t="s">
        <v>10278</v>
      </c>
      <c r="G7231" s="141">
        <v>15101506</v>
      </c>
      <c r="H7231" s="539" t="s">
        <v>10401</v>
      </c>
      <c r="I7231" s="145">
        <v>10</v>
      </c>
      <c r="J7231" s="147" t="s">
        <v>230</v>
      </c>
      <c r="K7231" s="175">
        <v>300000000</v>
      </c>
      <c r="L7231" s="176">
        <v>1</v>
      </c>
      <c r="M7231" s="144" t="s">
        <v>765</v>
      </c>
      <c r="N7231" s="677" t="s">
        <v>10280</v>
      </c>
      <c r="O7231" s="146" t="s">
        <v>36</v>
      </c>
      <c r="P7231" s="146" t="s">
        <v>79</v>
      </c>
      <c r="Q7231" s="146" t="s">
        <v>995</v>
      </c>
    </row>
    <row r="7232" spans="1:21" ht="38.25" customHeight="1" x14ac:dyDescent="0.2">
      <c r="A7232" s="136" t="s">
        <v>10398</v>
      </c>
      <c r="B7232" s="137" t="s">
        <v>10399</v>
      </c>
      <c r="C7232" s="138" t="s">
        <v>787</v>
      </c>
      <c r="D7232" s="144" t="s">
        <v>2956</v>
      </c>
      <c r="E7232" s="145" t="s">
        <v>5939</v>
      </c>
      <c r="F7232" s="181" t="s">
        <v>240</v>
      </c>
      <c r="G7232" s="138">
        <v>47131700</v>
      </c>
      <c r="H7232" s="541" t="s">
        <v>10402</v>
      </c>
      <c r="I7232" s="174">
        <v>10</v>
      </c>
      <c r="J7232" s="147" t="s">
        <v>33</v>
      </c>
      <c r="K7232" s="175">
        <v>8000000</v>
      </c>
      <c r="L7232" s="176">
        <v>1</v>
      </c>
      <c r="M7232" s="144" t="s">
        <v>7501</v>
      </c>
      <c r="N7232" s="180" t="s">
        <v>10273</v>
      </c>
      <c r="O7232" s="146" t="s">
        <v>36</v>
      </c>
      <c r="P7232" s="146" t="s">
        <v>79</v>
      </c>
      <c r="Q7232" s="138" t="s">
        <v>497</v>
      </c>
    </row>
    <row r="7233" spans="1:17" ht="34.5" customHeight="1" x14ac:dyDescent="0.2">
      <c r="A7233" s="136" t="s">
        <v>10398</v>
      </c>
      <c r="B7233" s="137" t="s">
        <v>10399</v>
      </c>
      <c r="C7233" s="138" t="s">
        <v>772</v>
      </c>
      <c r="D7233" s="144" t="s">
        <v>3172</v>
      </c>
      <c r="E7233" s="145" t="s">
        <v>2983</v>
      </c>
      <c r="F7233" s="181" t="s">
        <v>10310</v>
      </c>
      <c r="G7233" s="147">
        <v>83101800</v>
      </c>
      <c r="H7233" s="209" t="s">
        <v>10403</v>
      </c>
      <c r="I7233" s="145">
        <v>10</v>
      </c>
      <c r="J7233" s="147" t="s">
        <v>33</v>
      </c>
      <c r="K7233" s="175">
        <v>329800000</v>
      </c>
      <c r="L7233" s="176">
        <v>1</v>
      </c>
      <c r="M7233" s="144" t="s">
        <v>765</v>
      </c>
      <c r="N7233" s="180" t="s">
        <v>10312</v>
      </c>
      <c r="O7233" s="146" t="s">
        <v>36</v>
      </c>
      <c r="P7233" s="146" t="s">
        <v>79</v>
      </c>
      <c r="Q7233" s="146" t="s">
        <v>10313</v>
      </c>
    </row>
    <row r="7234" spans="1:17" ht="36.75" customHeight="1" x14ac:dyDescent="0.2">
      <c r="A7234" s="136" t="s">
        <v>10398</v>
      </c>
      <c r="B7234" s="137" t="s">
        <v>10399</v>
      </c>
      <c r="C7234" s="138" t="s">
        <v>772</v>
      </c>
      <c r="D7234" s="144" t="s">
        <v>3172</v>
      </c>
      <c r="E7234" s="145" t="s">
        <v>2983</v>
      </c>
      <c r="F7234" s="181" t="s">
        <v>10314</v>
      </c>
      <c r="G7234" s="147">
        <v>83101800</v>
      </c>
      <c r="H7234" s="209" t="s">
        <v>10404</v>
      </c>
      <c r="I7234" s="145">
        <v>10</v>
      </c>
      <c r="J7234" s="147" t="s">
        <v>33</v>
      </c>
      <c r="K7234" s="175">
        <v>15840000</v>
      </c>
      <c r="L7234" s="176">
        <v>1</v>
      </c>
      <c r="M7234" s="144" t="s">
        <v>765</v>
      </c>
      <c r="N7234" s="180" t="s">
        <v>10312</v>
      </c>
      <c r="O7234" s="146" t="s">
        <v>36</v>
      </c>
      <c r="P7234" s="146" t="s">
        <v>79</v>
      </c>
      <c r="Q7234" s="146" t="s">
        <v>10313</v>
      </c>
    </row>
    <row r="7235" spans="1:17" ht="57" customHeight="1" x14ac:dyDescent="0.2">
      <c r="A7235" s="136" t="s">
        <v>10398</v>
      </c>
      <c r="B7235" s="137" t="s">
        <v>10399</v>
      </c>
      <c r="C7235" s="138" t="s">
        <v>772</v>
      </c>
      <c r="D7235" s="144" t="s">
        <v>3172</v>
      </c>
      <c r="E7235" s="145" t="s">
        <v>2993</v>
      </c>
      <c r="F7235" s="181" t="s">
        <v>10325</v>
      </c>
      <c r="G7235" s="146">
        <v>80131500</v>
      </c>
      <c r="H7235" s="695" t="s">
        <v>10405</v>
      </c>
      <c r="I7235" s="145">
        <v>10</v>
      </c>
      <c r="J7235" s="147" t="s">
        <v>33</v>
      </c>
      <c r="K7235" s="175">
        <v>320173114.10000002</v>
      </c>
      <c r="L7235" s="176">
        <v>1</v>
      </c>
      <c r="M7235" s="144" t="s">
        <v>765</v>
      </c>
      <c r="N7235" s="180" t="s">
        <v>10327</v>
      </c>
      <c r="O7235" s="146" t="s">
        <v>36</v>
      </c>
      <c r="P7235" s="146" t="s">
        <v>79</v>
      </c>
      <c r="Q7235" s="146" t="s">
        <v>1001</v>
      </c>
    </row>
    <row r="7236" spans="1:17" ht="66.75" customHeight="1" x14ac:dyDescent="0.2">
      <c r="A7236" s="136" t="s">
        <v>10398</v>
      </c>
      <c r="B7236" s="137" t="s">
        <v>10399</v>
      </c>
      <c r="C7236" s="138" t="s">
        <v>772</v>
      </c>
      <c r="D7236" s="144" t="s">
        <v>3172</v>
      </c>
      <c r="E7236" s="145" t="s">
        <v>2993</v>
      </c>
      <c r="F7236" s="181" t="s">
        <v>10325</v>
      </c>
      <c r="G7236" s="147">
        <v>80131500</v>
      </c>
      <c r="H7236" s="383" t="s">
        <v>10406</v>
      </c>
      <c r="I7236" s="145">
        <v>10</v>
      </c>
      <c r="J7236" s="147" t="s">
        <v>230</v>
      </c>
      <c r="K7236" s="175">
        <v>294300000</v>
      </c>
      <c r="L7236" s="176">
        <v>1</v>
      </c>
      <c r="M7236" s="144" t="s">
        <v>765</v>
      </c>
      <c r="N7236" s="180" t="s">
        <v>10327</v>
      </c>
      <c r="O7236" s="146" t="s">
        <v>36</v>
      </c>
      <c r="P7236" s="146" t="s">
        <v>79</v>
      </c>
      <c r="Q7236" s="146" t="s">
        <v>1001</v>
      </c>
    </row>
    <row r="7237" spans="1:17" ht="48" customHeight="1" x14ac:dyDescent="0.2">
      <c r="A7237" s="136" t="s">
        <v>10398</v>
      </c>
      <c r="B7237" s="137" t="s">
        <v>10399</v>
      </c>
      <c r="C7237" s="138" t="s">
        <v>772</v>
      </c>
      <c r="D7237" s="144" t="s">
        <v>3172</v>
      </c>
      <c r="E7237" s="145" t="s">
        <v>2993</v>
      </c>
      <c r="F7237" s="181" t="s">
        <v>10325</v>
      </c>
      <c r="G7237" s="147">
        <v>80131500</v>
      </c>
      <c r="H7237" s="383" t="s">
        <v>10407</v>
      </c>
      <c r="I7237" s="145">
        <v>10</v>
      </c>
      <c r="J7237" s="147" t="s">
        <v>33</v>
      </c>
      <c r="K7237" s="175">
        <v>41363267.433999993</v>
      </c>
      <c r="L7237" s="176">
        <v>1</v>
      </c>
      <c r="M7237" s="144" t="s">
        <v>765</v>
      </c>
      <c r="N7237" s="180" t="s">
        <v>10327</v>
      </c>
      <c r="O7237" s="146" t="s">
        <v>36</v>
      </c>
      <c r="P7237" s="146" t="s">
        <v>79</v>
      </c>
      <c r="Q7237" s="146" t="s">
        <v>1001</v>
      </c>
    </row>
    <row r="7238" spans="1:17" ht="53.25" customHeight="1" x14ac:dyDescent="0.2">
      <c r="A7238" s="136" t="s">
        <v>10398</v>
      </c>
      <c r="B7238" s="137" t="s">
        <v>10399</v>
      </c>
      <c r="C7238" s="138" t="s">
        <v>772</v>
      </c>
      <c r="D7238" s="144" t="s">
        <v>3172</v>
      </c>
      <c r="E7238" s="145" t="s">
        <v>2993</v>
      </c>
      <c r="F7238" s="181" t="s">
        <v>10325</v>
      </c>
      <c r="G7238" s="147">
        <v>80131500</v>
      </c>
      <c r="H7238" s="383" t="s">
        <v>10408</v>
      </c>
      <c r="I7238" s="145">
        <v>10</v>
      </c>
      <c r="J7238" s="147" t="s">
        <v>230</v>
      </c>
      <c r="K7238" s="175">
        <v>37602674</v>
      </c>
      <c r="L7238" s="176">
        <v>1</v>
      </c>
      <c r="M7238" s="144" t="s">
        <v>765</v>
      </c>
      <c r="N7238" s="180" t="s">
        <v>10327</v>
      </c>
      <c r="O7238" s="146" t="s">
        <v>36</v>
      </c>
      <c r="P7238" s="146" t="s">
        <v>79</v>
      </c>
      <c r="Q7238" s="146" t="s">
        <v>1001</v>
      </c>
    </row>
    <row r="7239" spans="1:17" ht="50.25" customHeight="1" x14ac:dyDescent="0.2">
      <c r="A7239" s="136" t="s">
        <v>10398</v>
      </c>
      <c r="B7239" s="137" t="s">
        <v>10399</v>
      </c>
      <c r="C7239" s="138" t="s">
        <v>772</v>
      </c>
      <c r="D7239" s="144" t="s">
        <v>3172</v>
      </c>
      <c r="E7239" s="145" t="s">
        <v>2993</v>
      </c>
      <c r="F7239" s="181" t="s">
        <v>10325</v>
      </c>
      <c r="G7239" s="146">
        <v>80131500</v>
      </c>
      <c r="H7239" s="383" t="s">
        <v>10409</v>
      </c>
      <c r="I7239" s="145">
        <v>10</v>
      </c>
      <c r="J7239" s="147" t="s">
        <v>33</v>
      </c>
      <c r="K7239" s="175">
        <v>51468980.126000002</v>
      </c>
      <c r="L7239" s="176">
        <v>1</v>
      </c>
      <c r="M7239" s="144" t="s">
        <v>765</v>
      </c>
      <c r="N7239" s="180" t="s">
        <v>10327</v>
      </c>
      <c r="O7239" s="146" t="s">
        <v>36</v>
      </c>
      <c r="P7239" s="146" t="s">
        <v>79</v>
      </c>
      <c r="Q7239" s="146" t="s">
        <v>1001</v>
      </c>
    </row>
    <row r="7240" spans="1:17" ht="49.5" customHeight="1" x14ac:dyDescent="0.2">
      <c r="A7240" s="136" t="s">
        <v>10398</v>
      </c>
      <c r="B7240" s="137" t="s">
        <v>10399</v>
      </c>
      <c r="C7240" s="138" t="s">
        <v>772</v>
      </c>
      <c r="D7240" s="144" t="s">
        <v>3172</v>
      </c>
      <c r="E7240" s="145" t="s">
        <v>2993</v>
      </c>
      <c r="F7240" s="181" t="s">
        <v>10325</v>
      </c>
      <c r="G7240" s="146">
        <v>80131500</v>
      </c>
      <c r="H7240" s="696" t="s">
        <v>12826</v>
      </c>
      <c r="I7240" s="145">
        <v>10</v>
      </c>
      <c r="J7240" s="147" t="s">
        <v>230</v>
      </c>
      <c r="K7240" s="175">
        <v>46789794</v>
      </c>
      <c r="L7240" s="176">
        <v>1</v>
      </c>
      <c r="M7240" s="144" t="s">
        <v>765</v>
      </c>
      <c r="N7240" s="180" t="s">
        <v>10327</v>
      </c>
      <c r="O7240" s="146" t="s">
        <v>36</v>
      </c>
      <c r="P7240" s="146" t="s">
        <v>79</v>
      </c>
      <c r="Q7240" s="146" t="s">
        <v>1001</v>
      </c>
    </row>
    <row r="7241" spans="1:17" ht="48" customHeight="1" x14ac:dyDescent="0.2">
      <c r="A7241" s="136" t="s">
        <v>10398</v>
      </c>
      <c r="B7241" s="137" t="s">
        <v>10399</v>
      </c>
      <c r="C7241" s="138" t="s">
        <v>772</v>
      </c>
      <c r="D7241" s="144" t="s">
        <v>3172</v>
      </c>
      <c r="E7241" s="145" t="s">
        <v>2993</v>
      </c>
      <c r="F7241" s="181" t="s">
        <v>10325</v>
      </c>
      <c r="G7241" s="147">
        <v>80131500</v>
      </c>
      <c r="H7241" s="229" t="s">
        <v>10410</v>
      </c>
      <c r="I7241" s="145">
        <v>10</v>
      </c>
      <c r="J7241" s="147" t="s">
        <v>33</v>
      </c>
      <c r="K7241" s="175">
        <v>14325254.24</v>
      </c>
      <c r="L7241" s="176">
        <v>1</v>
      </c>
      <c r="M7241" s="144" t="s">
        <v>765</v>
      </c>
      <c r="N7241" s="180" t="s">
        <v>10327</v>
      </c>
      <c r="O7241" s="146" t="s">
        <v>36</v>
      </c>
      <c r="P7241" s="146" t="s">
        <v>79</v>
      </c>
      <c r="Q7241" s="146" t="s">
        <v>1001</v>
      </c>
    </row>
    <row r="7242" spans="1:17" ht="60.75" customHeight="1" x14ac:dyDescent="0.2">
      <c r="A7242" s="136" t="s">
        <v>10398</v>
      </c>
      <c r="B7242" s="137" t="s">
        <v>10399</v>
      </c>
      <c r="C7242" s="138" t="s">
        <v>772</v>
      </c>
      <c r="D7242" s="144" t="s">
        <v>3172</v>
      </c>
      <c r="E7242" s="145" t="s">
        <v>2993</v>
      </c>
      <c r="F7242" s="181" t="s">
        <v>10325</v>
      </c>
      <c r="G7242" s="147">
        <v>80131500</v>
      </c>
      <c r="H7242" s="229" t="s">
        <v>10411</v>
      </c>
      <c r="I7242" s="145">
        <v>10</v>
      </c>
      <c r="J7242" s="147" t="s">
        <v>230</v>
      </c>
      <c r="K7242" s="175">
        <v>13022550</v>
      </c>
      <c r="L7242" s="176">
        <v>1</v>
      </c>
      <c r="M7242" s="144" t="s">
        <v>765</v>
      </c>
      <c r="N7242" s="180" t="s">
        <v>10327</v>
      </c>
      <c r="O7242" s="146" t="s">
        <v>36</v>
      </c>
      <c r="P7242" s="146" t="s">
        <v>79</v>
      </c>
      <c r="Q7242" s="146" t="s">
        <v>1001</v>
      </c>
    </row>
    <row r="7243" spans="1:17" ht="51.75" customHeight="1" x14ac:dyDescent="0.2">
      <c r="A7243" s="136" t="s">
        <v>10398</v>
      </c>
      <c r="B7243" s="137" t="s">
        <v>10399</v>
      </c>
      <c r="C7243" s="138" t="s">
        <v>772</v>
      </c>
      <c r="D7243" s="144" t="s">
        <v>3172</v>
      </c>
      <c r="E7243" s="145" t="s">
        <v>2993</v>
      </c>
      <c r="F7243" s="181" t="s">
        <v>10325</v>
      </c>
      <c r="G7243" s="147">
        <v>80131500</v>
      </c>
      <c r="H7243" s="229" t="s">
        <v>10412</v>
      </c>
      <c r="I7243" s="145">
        <v>10</v>
      </c>
      <c r="J7243" s="147" t="s">
        <v>33</v>
      </c>
      <c r="K7243" s="175">
        <v>18166446.879999999</v>
      </c>
      <c r="L7243" s="176">
        <v>1</v>
      </c>
      <c r="M7243" s="144" t="s">
        <v>765</v>
      </c>
      <c r="N7243" s="180" t="s">
        <v>10327</v>
      </c>
      <c r="O7243" s="146" t="s">
        <v>36</v>
      </c>
      <c r="P7243" s="146" t="s">
        <v>79</v>
      </c>
      <c r="Q7243" s="146" t="s">
        <v>1001</v>
      </c>
    </row>
    <row r="7244" spans="1:17" ht="57.75" customHeight="1" x14ac:dyDescent="0.2">
      <c r="A7244" s="136" t="s">
        <v>10398</v>
      </c>
      <c r="B7244" s="137" t="s">
        <v>10399</v>
      </c>
      <c r="C7244" s="138" t="s">
        <v>772</v>
      </c>
      <c r="D7244" s="144" t="s">
        <v>3172</v>
      </c>
      <c r="E7244" s="145" t="s">
        <v>2993</v>
      </c>
      <c r="F7244" s="181" t="s">
        <v>10325</v>
      </c>
      <c r="G7244" s="147">
        <v>80131500</v>
      </c>
      <c r="H7244" s="229" t="s">
        <v>10413</v>
      </c>
      <c r="I7244" s="145">
        <v>10</v>
      </c>
      <c r="J7244" s="147" t="s">
        <v>230</v>
      </c>
      <c r="K7244" s="175">
        <v>11009919</v>
      </c>
      <c r="L7244" s="176">
        <v>1</v>
      </c>
      <c r="M7244" s="144" t="s">
        <v>765</v>
      </c>
      <c r="N7244" s="180" t="s">
        <v>10327</v>
      </c>
      <c r="O7244" s="146" t="s">
        <v>36</v>
      </c>
      <c r="P7244" s="146" t="s">
        <v>79</v>
      </c>
      <c r="Q7244" s="146" t="s">
        <v>1001</v>
      </c>
    </row>
    <row r="7245" spans="1:17" ht="54.75" customHeight="1" x14ac:dyDescent="0.2">
      <c r="A7245" s="136" t="s">
        <v>10398</v>
      </c>
      <c r="B7245" s="137" t="s">
        <v>10399</v>
      </c>
      <c r="C7245" s="138" t="s">
        <v>772</v>
      </c>
      <c r="D7245" s="144" t="s">
        <v>3172</v>
      </c>
      <c r="E7245" s="145" t="s">
        <v>2993</v>
      </c>
      <c r="F7245" s="181" t="s">
        <v>10325</v>
      </c>
      <c r="G7245" s="146">
        <v>80131500</v>
      </c>
      <c r="H7245" s="229" t="s">
        <v>10414</v>
      </c>
      <c r="I7245" s="145">
        <v>10</v>
      </c>
      <c r="J7245" s="147" t="s">
        <v>33</v>
      </c>
      <c r="K7245" s="175">
        <v>38918000</v>
      </c>
      <c r="L7245" s="176">
        <v>1</v>
      </c>
      <c r="M7245" s="144" t="s">
        <v>765</v>
      </c>
      <c r="N7245" s="180" t="s">
        <v>10327</v>
      </c>
      <c r="O7245" s="146" t="s">
        <v>36</v>
      </c>
      <c r="P7245" s="146" t="s">
        <v>79</v>
      </c>
      <c r="Q7245" s="146" t="s">
        <v>1001</v>
      </c>
    </row>
    <row r="7246" spans="1:17" ht="63.75" x14ac:dyDescent="0.2">
      <c r="A7246" s="136" t="s">
        <v>10398</v>
      </c>
      <c r="B7246" s="137" t="s">
        <v>10399</v>
      </c>
      <c r="C7246" s="138" t="s">
        <v>772</v>
      </c>
      <c r="D7246" s="144" t="s">
        <v>3172</v>
      </c>
      <c r="E7246" s="145" t="s">
        <v>2993</v>
      </c>
      <c r="F7246" s="181" t="s">
        <v>10325</v>
      </c>
      <c r="G7246" s="146">
        <v>80131500</v>
      </c>
      <c r="H7246" s="229" t="s">
        <v>10415</v>
      </c>
      <c r="I7246" s="145">
        <v>10</v>
      </c>
      <c r="J7246" s="147" t="s">
        <v>230</v>
      </c>
      <c r="K7246" s="175">
        <v>16000000</v>
      </c>
      <c r="L7246" s="176">
        <v>1</v>
      </c>
      <c r="M7246" s="144" t="s">
        <v>765</v>
      </c>
      <c r="N7246" s="180" t="s">
        <v>10327</v>
      </c>
      <c r="O7246" s="146" t="s">
        <v>36</v>
      </c>
      <c r="P7246" s="146" t="s">
        <v>79</v>
      </c>
      <c r="Q7246" s="146" t="s">
        <v>1001</v>
      </c>
    </row>
    <row r="7247" spans="1:17" ht="43.5" customHeight="1" x14ac:dyDescent="0.2">
      <c r="A7247" s="136" t="s">
        <v>10398</v>
      </c>
      <c r="B7247" s="137" t="s">
        <v>10399</v>
      </c>
      <c r="C7247" s="138" t="s">
        <v>10416</v>
      </c>
      <c r="D7247" s="144" t="s">
        <v>10339</v>
      </c>
      <c r="E7247" s="145" t="s">
        <v>3103</v>
      </c>
      <c r="F7247" s="181" t="s">
        <v>10344</v>
      </c>
      <c r="G7247" s="146">
        <v>81112213</v>
      </c>
      <c r="H7247" s="229" t="s">
        <v>10417</v>
      </c>
      <c r="I7247" s="145">
        <v>10</v>
      </c>
      <c r="J7247" s="147" t="s">
        <v>33</v>
      </c>
      <c r="K7247" s="175">
        <v>4000000</v>
      </c>
      <c r="L7247" s="176">
        <v>1</v>
      </c>
      <c r="M7247" s="144" t="s">
        <v>765</v>
      </c>
      <c r="N7247" s="180" t="s">
        <v>10346</v>
      </c>
      <c r="O7247" s="146" t="s">
        <v>36</v>
      </c>
      <c r="P7247" s="146" t="s">
        <v>79</v>
      </c>
      <c r="Q7247" s="146" t="s">
        <v>497</v>
      </c>
    </row>
    <row r="7248" spans="1:17" ht="35.25" customHeight="1" x14ac:dyDescent="0.2">
      <c r="A7248" s="136" t="s">
        <v>10398</v>
      </c>
      <c r="B7248" s="137" t="s">
        <v>10399</v>
      </c>
      <c r="C7248" s="138" t="s">
        <v>10416</v>
      </c>
      <c r="D7248" s="144" t="s">
        <v>10339</v>
      </c>
      <c r="E7248" s="145" t="s">
        <v>3103</v>
      </c>
      <c r="F7248" s="181" t="s">
        <v>10344</v>
      </c>
      <c r="G7248" s="146">
        <v>81112213</v>
      </c>
      <c r="H7248" s="229" t="s">
        <v>10418</v>
      </c>
      <c r="I7248" s="145">
        <v>10</v>
      </c>
      <c r="J7248" s="147" t="s">
        <v>33</v>
      </c>
      <c r="K7248" s="175">
        <v>3000000</v>
      </c>
      <c r="L7248" s="176">
        <v>1</v>
      </c>
      <c r="M7248" s="144" t="s">
        <v>765</v>
      </c>
      <c r="N7248" s="180" t="s">
        <v>10346</v>
      </c>
      <c r="O7248" s="146" t="s">
        <v>36</v>
      </c>
      <c r="P7248" s="146" t="s">
        <v>79</v>
      </c>
      <c r="Q7248" s="146" t="s">
        <v>497</v>
      </c>
    </row>
    <row r="7249" spans="1:21" ht="40.5" customHeight="1" x14ac:dyDescent="0.2">
      <c r="A7249" s="136" t="s">
        <v>10398</v>
      </c>
      <c r="B7249" s="137" t="s">
        <v>10399</v>
      </c>
      <c r="C7249" s="138" t="s">
        <v>10416</v>
      </c>
      <c r="D7249" s="144" t="s">
        <v>10339</v>
      </c>
      <c r="E7249" s="145" t="s">
        <v>3031</v>
      </c>
      <c r="F7249" s="181" t="s">
        <v>10347</v>
      </c>
      <c r="G7249" s="146">
        <v>81112213</v>
      </c>
      <c r="H7249" s="229" t="s">
        <v>10419</v>
      </c>
      <c r="I7249" s="145">
        <v>10</v>
      </c>
      <c r="J7249" s="147" t="s">
        <v>33</v>
      </c>
      <c r="K7249" s="175">
        <v>3000000</v>
      </c>
      <c r="L7249" s="176">
        <v>1</v>
      </c>
      <c r="M7249" s="144" t="s">
        <v>765</v>
      </c>
      <c r="N7249" s="180" t="s">
        <v>10346</v>
      </c>
      <c r="O7249" s="146" t="s">
        <v>36</v>
      </c>
      <c r="P7249" s="146" t="s">
        <v>79</v>
      </c>
      <c r="Q7249" s="146" t="s">
        <v>497</v>
      </c>
    </row>
    <row r="7250" spans="1:21" ht="51" customHeight="1" x14ac:dyDescent="0.2">
      <c r="A7250" s="136" t="s">
        <v>10398</v>
      </c>
      <c r="B7250" s="137" t="s">
        <v>10399</v>
      </c>
      <c r="C7250" s="138" t="s">
        <v>10416</v>
      </c>
      <c r="D7250" s="144" t="s">
        <v>10339</v>
      </c>
      <c r="E7250" s="145" t="s">
        <v>3031</v>
      </c>
      <c r="F7250" s="181" t="s">
        <v>10347</v>
      </c>
      <c r="G7250" s="146">
        <v>81112213</v>
      </c>
      <c r="H7250" s="229" t="s">
        <v>10420</v>
      </c>
      <c r="I7250" s="145">
        <v>10</v>
      </c>
      <c r="J7250" s="147" t="s">
        <v>33</v>
      </c>
      <c r="K7250" s="175">
        <v>5000000</v>
      </c>
      <c r="L7250" s="176">
        <v>1</v>
      </c>
      <c r="M7250" s="144" t="s">
        <v>765</v>
      </c>
      <c r="N7250" s="180" t="s">
        <v>10352</v>
      </c>
      <c r="O7250" s="146" t="s">
        <v>36</v>
      </c>
      <c r="P7250" s="146" t="s">
        <v>79</v>
      </c>
      <c r="Q7250" s="146" t="s">
        <v>497</v>
      </c>
    </row>
    <row r="7251" spans="1:21" ht="55.5" customHeight="1" x14ac:dyDescent="0.2">
      <c r="A7251" s="136" t="s">
        <v>10398</v>
      </c>
      <c r="B7251" s="137" t="s">
        <v>10399</v>
      </c>
      <c r="C7251" s="138" t="s">
        <v>10416</v>
      </c>
      <c r="D7251" s="144" t="s">
        <v>10339</v>
      </c>
      <c r="E7251" s="145" t="s">
        <v>3031</v>
      </c>
      <c r="F7251" s="181" t="s">
        <v>10347</v>
      </c>
      <c r="G7251" s="146">
        <v>81112213</v>
      </c>
      <c r="H7251" s="229" t="s">
        <v>10421</v>
      </c>
      <c r="I7251" s="145">
        <v>10</v>
      </c>
      <c r="J7251" s="147" t="s">
        <v>33</v>
      </c>
      <c r="K7251" s="175">
        <v>5000000</v>
      </c>
      <c r="L7251" s="176">
        <v>1</v>
      </c>
      <c r="M7251" s="144" t="s">
        <v>765</v>
      </c>
      <c r="N7251" s="180" t="s">
        <v>10352</v>
      </c>
      <c r="O7251" s="146" t="s">
        <v>36</v>
      </c>
      <c r="P7251" s="146" t="s">
        <v>79</v>
      </c>
      <c r="Q7251" s="146" t="s">
        <v>497</v>
      </c>
    </row>
    <row r="7252" spans="1:21" ht="33.75" customHeight="1" x14ac:dyDescent="0.2">
      <c r="A7252" s="136" t="s">
        <v>10398</v>
      </c>
      <c r="B7252" s="137" t="s">
        <v>10399</v>
      </c>
      <c r="C7252" s="138" t="s">
        <v>10416</v>
      </c>
      <c r="D7252" s="144" t="s">
        <v>10339</v>
      </c>
      <c r="E7252" s="145" t="s">
        <v>3031</v>
      </c>
      <c r="F7252" s="181" t="s">
        <v>10347</v>
      </c>
      <c r="G7252" s="146">
        <v>81112213</v>
      </c>
      <c r="H7252" s="229" t="s">
        <v>10422</v>
      </c>
      <c r="I7252" s="145">
        <v>10</v>
      </c>
      <c r="J7252" s="147" t="s">
        <v>33</v>
      </c>
      <c r="K7252" s="175">
        <v>2000000</v>
      </c>
      <c r="L7252" s="176">
        <v>1</v>
      </c>
      <c r="M7252" s="144" t="s">
        <v>765</v>
      </c>
      <c r="N7252" s="180" t="s">
        <v>10352</v>
      </c>
      <c r="O7252" s="146" t="s">
        <v>36</v>
      </c>
      <c r="P7252" s="146" t="s">
        <v>79</v>
      </c>
      <c r="Q7252" s="146" t="s">
        <v>497</v>
      </c>
    </row>
    <row r="7253" spans="1:21" ht="41.25" customHeight="1" x14ac:dyDescent="0.2">
      <c r="A7253" s="136" t="s">
        <v>10398</v>
      </c>
      <c r="B7253" s="137" t="s">
        <v>10399</v>
      </c>
      <c r="C7253" s="138" t="s">
        <v>772</v>
      </c>
      <c r="D7253" s="144" t="s">
        <v>780</v>
      </c>
      <c r="E7253" s="145" t="s">
        <v>3016</v>
      </c>
      <c r="F7253" s="229" t="s">
        <v>10356</v>
      </c>
      <c r="G7253" s="146">
        <v>78181500</v>
      </c>
      <c r="H7253" s="229" t="s">
        <v>10423</v>
      </c>
      <c r="I7253" s="145">
        <v>10</v>
      </c>
      <c r="J7253" s="147" t="s">
        <v>33</v>
      </c>
      <c r="K7253" s="175">
        <v>382432045</v>
      </c>
      <c r="L7253" s="176">
        <v>1</v>
      </c>
      <c r="M7253" s="144" t="s">
        <v>765</v>
      </c>
      <c r="N7253" s="180" t="s">
        <v>10358</v>
      </c>
      <c r="O7253" s="146" t="s">
        <v>36</v>
      </c>
      <c r="P7253" s="146" t="s">
        <v>79</v>
      </c>
      <c r="Q7253" s="146" t="s">
        <v>10281</v>
      </c>
    </row>
    <row r="7254" spans="1:21" ht="43.5" customHeight="1" x14ac:dyDescent="0.2">
      <c r="A7254" s="136" t="s">
        <v>10398</v>
      </c>
      <c r="B7254" s="137" t="s">
        <v>10399</v>
      </c>
      <c r="C7254" s="138" t="s">
        <v>772</v>
      </c>
      <c r="D7254" s="144" t="s">
        <v>780</v>
      </c>
      <c r="E7254" s="145" t="s">
        <v>3016</v>
      </c>
      <c r="F7254" s="229" t="s">
        <v>10356</v>
      </c>
      <c r="G7254" s="146">
        <v>78181500</v>
      </c>
      <c r="H7254" s="229" t="s">
        <v>10424</v>
      </c>
      <c r="I7254" s="145">
        <v>10</v>
      </c>
      <c r="J7254" s="147" t="s">
        <v>230</v>
      </c>
      <c r="K7254" s="175">
        <v>96000000</v>
      </c>
      <c r="L7254" s="176">
        <v>1</v>
      </c>
      <c r="M7254" s="144" t="s">
        <v>765</v>
      </c>
      <c r="N7254" s="180" t="s">
        <v>10358</v>
      </c>
      <c r="O7254" s="146" t="s">
        <v>36</v>
      </c>
      <c r="P7254" s="146" t="s">
        <v>79</v>
      </c>
      <c r="Q7254" s="146" t="s">
        <v>10281</v>
      </c>
    </row>
    <row r="7255" spans="1:21" ht="42" customHeight="1" x14ac:dyDescent="0.2">
      <c r="A7255" s="136" t="s">
        <v>10398</v>
      </c>
      <c r="B7255" s="137" t="s">
        <v>10399</v>
      </c>
      <c r="C7255" s="138" t="s">
        <v>772</v>
      </c>
      <c r="D7255" s="144" t="s">
        <v>780</v>
      </c>
      <c r="E7255" s="145" t="s">
        <v>3016</v>
      </c>
      <c r="F7255" s="229" t="s">
        <v>10356</v>
      </c>
      <c r="G7255" s="146">
        <v>78181500</v>
      </c>
      <c r="H7255" s="229" t="s">
        <v>10425</v>
      </c>
      <c r="I7255" s="145">
        <v>10</v>
      </c>
      <c r="J7255" s="147" t="s">
        <v>33</v>
      </c>
      <c r="K7255" s="175">
        <v>247412346</v>
      </c>
      <c r="L7255" s="176">
        <v>1</v>
      </c>
      <c r="M7255" s="144" t="s">
        <v>765</v>
      </c>
      <c r="N7255" s="180" t="s">
        <v>10358</v>
      </c>
      <c r="O7255" s="146" t="s">
        <v>36</v>
      </c>
      <c r="P7255" s="146" t="s">
        <v>79</v>
      </c>
      <c r="Q7255" s="146" t="s">
        <v>10281</v>
      </c>
    </row>
    <row r="7256" spans="1:21" ht="42.75" customHeight="1" x14ac:dyDescent="0.2">
      <c r="A7256" s="136" t="s">
        <v>10398</v>
      </c>
      <c r="B7256" s="137" t="s">
        <v>10399</v>
      </c>
      <c r="C7256" s="138" t="s">
        <v>772</v>
      </c>
      <c r="D7256" s="144" t="s">
        <v>780</v>
      </c>
      <c r="E7256" s="145" t="s">
        <v>3016</v>
      </c>
      <c r="F7256" s="229" t="s">
        <v>10356</v>
      </c>
      <c r="G7256" s="146">
        <v>78181500</v>
      </c>
      <c r="H7256" s="229" t="s">
        <v>10426</v>
      </c>
      <c r="I7256" s="145">
        <v>10</v>
      </c>
      <c r="J7256" s="147" t="s">
        <v>230</v>
      </c>
      <c r="K7256" s="175">
        <v>57255609</v>
      </c>
      <c r="L7256" s="176">
        <v>1</v>
      </c>
      <c r="M7256" s="144" t="s">
        <v>765</v>
      </c>
      <c r="N7256" s="180" t="s">
        <v>10358</v>
      </c>
      <c r="O7256" s="146" t="s">
        <v>36</v>
      </c>
      <c r="P7256" s="146" t="s">
        <v>79</v>
      </c>
      <c r="Q7256" s="146" t="s">
        <v>10281</v>
      </c>
    </row>
    <row r="7257" spans="1:21" ht="41.25" customHeight="1" x14ac:dyDescent="0.2">
      <c r="A7257" s="136" t="s">
        <v>10398</v>
      </c>
      <c r="B7257" s="137" t="s">
        <v>10399</v>
      </c>
      <c r="C7257" s="138" t="s">
        <v>772</v>
      </c>
      <c r="D7257" s="144" t="s">
        <v>3172</v>
      </c>
      <c r="E7257" s="145" t="s">
        <v>3219</v>
      </c>
      <c r="F7257" s="229" t="s">
        <v>10366</v>
      </c>
      <c r="G7257" s="146">
        <v>80131500</v>
      </c>
      <c r="H7257" s="229" t="s">
        <v>10427</v>
      </c>
      <c r="I7257" s="145">
        <v>10</v>
      </c>
      <c r="J7257" s="147" t="s">
        <v>33</v>
      </c>
      <c r="K7257" s="175">
        <v>0</v>
      </c>
      <c r="L7257" s="176">
        <v>1</v>
      </c>
      <c r="M7257" s="144" t="s">
        <v>765</v>
      </c>
      <c r="N7257" s="180" t="s">
        <v>10368</v>
      </c>
      <c r="O7257" s="146" t="s">
        <v>36</v>
      </c>
      <c r="P7257" s="146" t="s">
        <v>79</v>
      </c>
      <c r="Q7257" s="146" t="s">
        <v>10313</v>
      </c>
    </row>
    <row r="7258" spans="1:21" ht="46.5" customHeight="1" x14ac:dyDescent="0.2">
      <c r="A7258" s="136" t="s">
        <v>10398</v>
      </c>
      <c r="B7258" s="137" t="s">
        <v>10399</v>
      </c>
      <c r="C7258" s="138" t="s">
        <v>772</v>
      </c>
      <c r="D7258" s="144" t="s">
        <v>3172</v>
      </c>
      <c r="E7258" s="145" t="s">
        <v>3219</v>
      </c>
      <c r="F7258" s="229" t="s">
        <v>10366</v>
      </c>
      <c r="G7258" s="146">
        <v>80131500</v>
      </c>
      <c r="H7258" s="229" t="s">
        <v>10428</v>
      </c>
      <c r="I7258" s="145">
        <v>10</v>
      </c>
      <c r="J7258" s="147" t="s">
        <v>33</v>
      </c>
      <c r="K7258" s="175">
        <v>6860000</v>
      </c>
      <c r="L7258" s="176">
        <v>1</v>
      </c>
      <c r="M7258" s="144" t="s">
        <v>765</v>
      </c>
      <c r="N7258" s="180" t="s">
        <v>10368</v>
      </c>
      <c r="O7258" s="146" t="s">
        <v>36</v>
      </c>
      <c r="P7258" s="146" t="s">
        <v>79</v>
      </c>
      <c r="Q7258" s="146" t="s">
        <v>10313</v>
      </c>
    </row>
    <row r="7259" spans="1:21" ht="33.75" customHeight="1" x14ac:dyDescent="0.2">
      <c r="A7259" s="136" t="s">
        <v>10398</v>
      </c>
      <c r="B7259" s="137" t="s">
        <v>10399</v>
      </c>
      <c r="C7259" s="138" t="s">
        <v>772</v>
      </c>
      <c r="D7259" s="144" t="s">
        <v>3172</v>
      </c>
      <c r="E7259" s="145" t="s">
        <v>957</v>
      </c>
      <c r="F7259" s="229" t="s">
        <v>10372</v>
      </c>
      <c r="G7259" s="146">
        <v>93161601</v>
      </c>
      <c r="H7259" s="229" t="s">
        <v>10373</v>
      </c>
      <c r="I7259" s="145">
        <v>10</v>
      </c>
      <c r="J7259" s="147" t="s">
        <v>33</v>
      </c>
      <c r="K7259" s="175">
        <v>46200000</v>
      </c>
      <c r="L7259" s="176">
        <v>1</v>
      </c>
      <c r="M7259" s="144" t="s">
        <v>765</v>
      </c>
      <c r="N7259" s="180" t="s">
        <v>10371</v>
      </c>
      <c r="O7259" s="146" t="s">
        <v>36</v>
      </c>
      <c r="P7259" s="146" t="s">
        <v>79</v>
      </c>
      <c r="Q7259" s="146" t="s">
        <v>10313</v>
      </c>
    </row>
    <row r="7260" spans="1:21" ht="38.25" x14ac:dyDescent="0.2">
      <c r="A7260" s="136" t="s">
        <v>10398</v>
      </c>
      <c r="B7260" s="137" t="s">
        <v>10399</v>
      </c>
      <c r="C7260" s="138" t="s">
        <v>772</v>
      </c>
      <c r="D7260" s="144" t="s">
        <v>2956</v>
      </c>
      <c r="E7260" s="145" t="s">
        <v>2957</v>
      </c>
      <c r="F7260" s="229" t="s">
        <v>10294</v>
      </c>
      <c r="G7260" s="146">
        <v>44121600</v>
      </c>
      <c r="H7260" s="229" t="s">
        <v>10295</v>
      </c>
      <c r="I7260" s="145">
        <v>10</v>
      </c>
      <c r="J7260" s="147" t="s">
        <v>33</v>
      </c>
      <c r="K7260" s="175">
        <v>5000000</v>
      </c>
      <c r="L7260" s="176">
        <v>1</v>
      </c>
      <c r="M7260" s="144" t="s">
        <v>7501</v>
      </c>
      <c r="N7260" s="180" t="s">
        <v>10429</v>
      </c>
      <c r="O7260" s="146" t="s">
        <v>36</v>
      </c>
      <c r="P7260" s="146" t="s">
        <v>79</v>
      </c>
      <c r="Q7260" s="146" t="s">
        <v>497</v>
      </c>
    </row>
    <row r="7261" spans="1:21" ht="51" x14ac:dyDescent="0.2">
      <c r="A7261" s="136" t="s">
        <v>10430</v>
      </c>
      <c r="B7261" s="137" t="s">
        <v>10431</v>
      </c>
      <c r="C7261" s="138" t="s">
        <v>772</v>
      </c>
      <c r="D7261" s="144" t="s">
        <v>780</v>
      </c>
      <c r="E7261" s="145" t="s">
        <v>781</v>
      </c>
      <c r="F7261" s="181" t="s">
        <v>10278</v>
      </c>
      <c r="G7261" s="138">
        <v>15101506</v>
      </c>
      <c r="H7261" s="697" t="s">
        <v>10432</v>
      </c>
      <c r="I7261" s="136">
        <v>10</v>
      </c>
      <c r="J7261" s="141" t="s">
        <v>33</v>
      </c>
      <c r="K7261" s="175">
        <v>84430000</v>
      </c>
      <c r="L7261" s="172">
        <v>1</v>
      </c>
      <c r="M7261" s="144" t="s">
        <v>765</v>
      </c>
      <c r="N7261" s="180" t="s">
        <v>10280</v>
      </c>
      <c r="O7261" s="146" t="s">
        <v>36</v>
      </c>
      <c r="P7261" s="146" t="s">
        <v>79</v>
      </c>
      <c r="Q7261" s="146" t="s">
        <v>2612</v>
      </c>
      <c r="U7261" s="58"/>
    </row>
    <row r="7262" spans="1:21" ht="63.75" x14ac:dyDescent="0.2">
      <c r="A7262" s="136" t="s">
        <v>10430</v>
      </c>
      <c r="B7262" s="137" t="s">
        <v>10431</v>
      </c>
      <c r="C7262" s="138" t="s">
        <v>772</v>
      </c>
      <c r="D7262" s="144" t="s">
        <v>780</v>
      </c>
      <c r="E7262" s="145" t="s">
        <v>781</v>
      </c>
      <c r="F7262" s="181" t="s">
        <v>10278</v>
      </c>
      <c r="G7262" s="141">
        <v>15101506</v>
      </c>
      <c r="H7262" s="209" t="s">
        <v>10433</v>
      </c>
      <c r="I7262" s="136">
        <v>10</v>
      </c>
      <c r="J7262" s="141" t="s">
        <v>230</v>
      </c>
      <c r="K7262" s="175">
        <v>81450000</v>
      </c>
      <c r="L7262" s="172">
        <v>1</v>
      </c>
      <c r="M7262" s="144" t="s">
        <v>765</v>
      </c>
      <c r="N7262" s="677" t="s">
        <v>10280</v>
      </c>
      <c r="O7262" s="146" t="s">
        <v>366</v>
      </c>
      <c r="P7262" s="146" t="s">
        <v>127</v>
      </c>
      <c r="Q7262" s="146" t="s">
        <v>995</v>
      </c>
    </row>
    <row r="7263" spans="1:21" ht="45" customHeight="1" x14ac:dyDescent="0.2">
      <c r="A7263" s="136" t="s">
        <v>10430</v>
      </c>
      <c r="B7263" s="137" t="s">
        <v>10431</v>
      </c>
      <c r="C7263" s="138" t="s">
        <v>787</v>
      </c>
      <c r="D7263" s="144" t="s">
        <v>2956</v>
      </c>
      <c r="E7263" s="145" t="s">
        <v>5939</v>
      </c>
      <c r="F7263" s="181" t="s">
        <v>240</v>
      </c>
      <c r="G7263" s="138">
        <v>47131700</v>
      </c>
      <c r="H7263" s="262" t="s">
        <v>10434</v>
      </c>
      <c r="I7263" s="136">
        <v>10</v>
      </c>
      <c r="J7263" s="141" t="s">
        <v>33</v>
      </c>
      <c r="K7263" s="175">
        <v>3000000</v>
      </c>
      <c r="L7263" s="172">
        <v>1</v>
      </c>
      <c r="M7263" s="144" t="s">
        <v>7501</v>
      </c>
      <c r="N7263" s="180" t="s">
        <v>10435</v>
      </c>
      <c r="O7263" s="146" t="s">
        <v>67</v>
      </c>
      <c r="P7263" s="146" t="s">
        <v>35</v>
      </c>
      <c r="Q7263" s="138" t="s">
        <v>2612</v>
      </c>
    </row>
    <row r="7264" spans="1:21" ht="51" x14ac:dyDescent="0.2">
      <c r="A7264" s="136" t="s">
        <v>10430</v>
      </c>
      <c r="B7264" s="137" t="s">
        <v>10431</v>
      </c>
      <c r="C7264" s="138" t="s">
        <v>772</v>
      </c>
      <c r="D7264" s="144" t="s">
        <v>3172</v>
      </c>
      <c r="E7264" s="145" t="s">
        <v>2983</v>
      </c>
      <c r="F7264" s="181" t="s">
        <v>10310</v>
      </c>
      <c r="G7264" s="147">
        <v>83101800</v>
      </c>
      <c r="H7264" s="209" t="s">
        <v>10403</v>
      </c>
      <c r="I7264" s="136">
        <v>10</v>
      </c>
      <c r="J7264" s="141" t="s">
        <v>33</v>
      </c>
      <c r="K7264" s="175">
        <v>166600000</v>
      </c>
      <c r="L7264" s="172">
        <v>1</v>
      </c>
      <c r="M7264" s="144" t="s">
        <v>765</v>
      </c>
      <c r="N7264" s="180" t="s">
        <v>10312</v>
      </c>
      <c r="O7264" s="146" t="s">
        <v>127</v>
      </c>
      <c r="P7264" s="146" t="s">
        <v>68</v>
      </c>
      <c r="Q7264" s="146" t="s">
        <v>10313</v>
      </c>
    </row>
    <row r="7265" spans="1:17" ht="51" x14ac:dyDescent="0.2">
      <c r="A7265" s="136" t="s">
        <v>10430</v>
      </c>
      <c r="B7265" s="137" t="s">
        <v>10431</v>
      </c>
      <c r="C7265" s="138" t="s">
        <v>772</v>
      </c>
      <c r="D7265" s="144" t="s">
        <v>3172</v>
      </c>
      <c r="E7265" s="145" t="s">
        <v>2983</v>
      </c>
      <c r="F7265" s="181" t="s">
        <v>10314</v>
      </c>
      <c r="G7265" s="147">
        <v>83101800</v>
      </c>
      <c r="H7265" s="209" t="s">
        <v>10404</v>
      </c>
      <c r="I7265" s="136">
        <v>10</v>
      </c>
      <c r="J7265" s="141" t="s">
        <v>33</v>
      </c>
      <c r="K7265" s="175">
        <v>5940000</v>
      </c>
      <c r="L7265" s="172">
        <v>1</v>
      </c>
      <c r="M7265" s="144" t="s">
        <v>765</v>
      </c>
      <c r="N7265" s="180" t="s">
        <v>10312</v>
      </c>
      <c r="O7265" s="146" t="s">
        <v>127</v>
      </c>
      <c r="P7265" s="146" t="s">
        <v>68</v>
      </c>
      <c r="Q7265" s="146" t="s">
        <v>10313</v>
      </c>
    </row>
    <row r="7266" spans="1:17" ht="63.75" x14ac:dyDescent="0.2">
      <c r="A7266" s="136" t="s">
        <v>10430</v>
      </c>
      <c r="B7266" s="137" t="s">
        <v>10431</v>
      </c>
      <c r="C7266" s="138" t="s">
        <v>772</v>
      </c>
      <c r="D7266" s="144" t="s">
        <v>3172</v>
      </c>
      <c r="E7266" s="145" t="s">
        <v>2993</v>
      </c>
      <c r="F7266" s="181" t="s">
        <v>10325</v>
      </c>
      <c r="G7266" s="146">
        <v>80131500</v>
      </c>
      <c r="H7266" s="209" t="s">
        <v>10436</v>
      </c>
      <c r="I7266" s="136">
        <v>10</v>
      </c>
      <c r="J7266" s="141" t="s">
        <v>33</v>
      </c>
      <c r="K7266" s="175">
        <v>17947329.260000002</v>
      </c>
      <c r="L7266" s="172">
        <v>1</v>
      </c>
      <c r="M7266" s="144" t="s">
        <v>765</v>
      </c>
      <c r="N7266" s="180" t="s">
        <v>10327</v>
      </c>
      <c r="O7266" s="146" t="s">
        <v>36</v>
      </c>
      <c r="P7266" s="146" t="s">
        <v>80</v>
      </c>
      <c r="Q7266" s="146" t="s">
        <v>1001</v>
      </c>
    </row>
    <row r="7267" spans="1:17" ht="63.75" x14ac:dyDescent="0.2">
      <c r="A7267" s="136" t="s">
        <v>10430</v>
      </c>
      <c r="B7267" s="137" t="s">
        <v>10431</v>
      </c>
      <c r="C7267" s="138" t="s">
        <v>772</v>
      </c>
      <c r="D7267" s="144" t="s">
        <v>3172</v>
      </c>
      <c r="E7267" s="145" t="s">
        <v>2993</v>
      </c>
      <c r="F7267" s="181" t="s">
        <v>10325</v>
      </c>
      <c r="G7267" s="146">
        <v>80131500</v>
      </c>
      <c r="H7267" s="209" t="s">
        <v>10437</v>
      </c>
      <c r="I7267" s="136">
        <v>10</v>
      </c>
      <c r="J7267" s="141" t="s">
        <v>230</v>
      </c>
      <c r="K7267" s="175">
        <v>16317514.74</v>
      </c>
      <c r="L7267" s="172">
        <v>1</v>
      </c>
      <c r="M7267" s="144" t="s">
        <v>765</v>
      </c>
      <c r="N7267" s="180" t="s">
        <v>10327</v>
      </c>
      <c r="O7267" s="146" t="s">
        <v>366</v>
      </c>
      <c r="P7267" s="146" t="s">
        <v>127</v>
      </c>
      <c r="Q7267" s="146" t="s">
        <v>1001</v>
      </c>
    </row>
    <row r="7268" spans="1:17" ht="63.75" x14ac:dyDescent="0.2">
      <c r="A7268" s="136" t="s">
        <v>10430</v>
      </c>
      <c r="B7268" s="137" t="s">
        <v>10431</v>
      </c>
      <c r="C7268" s="138" t="s">
        <v>772</v>
      </c>
      <c r="D7268" s="144" t="s">
        <v>3172</v>
      </c>
      <c r="E7268" s="145" t="s">
        <v>2993</v>
      </c>
      <c r="F7268" s="181" t="s">
        <v>10325</v>
      </c>
      <c r="G7268" s="146">
        <v>80131500</v>
      </c>
      <c r="H7268" s="209" t="s">
        <v>10438</v>
      </c>
      <c r="I7268" s="136">
        <v>10</v>
      </c>
      <c r="J7268" s="141" t="s">
        <v>33</v>
      </c>
      <c r="K7268" s="175">
        <v>9924104.9399999995</v>
      </c>
      <c r="L7268" s="172">
        <v>1</v>
      </c>
      <c r="M7268" s="144" t="s">
        <v>765</v>
      </c>
      <c r="N7268" s="180" t="s">
        <v>10327</v>
      </c>
      <c r="O7268" s="146" t="s">
        <v>36</v>
      </c>
      <c r="P7268" s="146" t="s">
        <v>80</v>
      </c>
      <c r="Q7268" s="146" t="s">
        <v>1001</v>
      </c>
    </row>
    <row r="7269" spans="1:17" ht="63.75" x14ac:dyDescent="0.2">
      <c r="A7269" s="136" t="s">
        <v>10430</v>
      </c>
      <c r="B7269" s="137" t="s">
        <v>10431</v>
      </c>
      <c r="C7269" s="138" t="s">
        <v>772</v>
      </c>
      <c r="D7269" s="144" t="s">
        <v>3172</v>
      </c>
      <c r="E7269" s="145" t="s">
        <v>2993</v>
      </c>
      <c r="F7269" s="181" t="s">
        <v>10325</v>
      </c>
      <c r="G7269" s="146">
        <v>80131500</v>
      </c>
      <c r="H7269" s="209" t="s">
        <v>10439</v>
      </c>
      <c r="I7269" s="136">
        <v>10</v>
      </c>
      <c r="J7269" s="141" t="s">
        <v>230</v>
      </c>
      <c r="K7269" s="175">
        <v>9021051.0600000005</v>
      </c>
      <c r="L7269" s="172">
        <v>1</v>
      </c>
      <c r="M7269" s="144" t="s">
        <v>765</v>
      </c>
      <c r="N7269" s="180" t="s">
        <v>10327</v>
      </c>
      <c r="O7269" s="146" t="s">
        <v>366</v>
      </c>
      <c r="P7269" s="146" t="s">
        <v>127</v>
      </c>
      <c r="Q7269" s="146" t="s">
        <v>1001</v>
      </c>
    </row>
    <row r="7270" spans="1:17" ht="51" x14ac:dyDescent="0.2">
      <c r="A7270" s="136" t="s">
        <v>10430</v>
      </c>
      <c r="B7270" s="137" t="s">
        <v>10431</v>
      </c>
      <c r="C7270" s="138" t="s">
        <v>10440</v>
      </c>
      <c r="D7270" s="144" t="s">
        <v>10339</v>
      </c>
      <c r="E7270" s="145" t="s">
        <v>3103</v>
      </c>
      <c r="F7270" s="181" t="s">
        <v>10344</v>
      </c>
      <c r="G7270" s="146">
        <v>81112213</v>
      </c>
      <c r="H7270" s="209" t="s">
        <v>10441</v>
      </c>
      <c r="I7270" s="136">
        <v>10</v>
      </c>
      <c r="J7270" s="141" t="s">
        <v>33</v>
      </c>
      <c r="K7270" s="175">
        <v>3000000</v>
      </c>
      <c r="L7270" s="172">
        <v>1</v>
      </c>
      <c r="M7270" s="144" t="s">
        <v>765</v>
      </c>
      <c r="N7270" s="180" t="s">
        <v>10346</v>
      </c>
      <c r="O7270" s="146" t="s">
        <v>127</v>
      </c>
      <c r="P7270" s="146" t="s">
        <v>68</v>
      </c>
      <c r="Q7270" s="146" t="s">
        <v>497</v>
      </c>
    </row>
    <row r="7271" spans="1:17" ht="51" x14ac:dyDescent="0.2">
      <c r="A7271" s="136" t="s">
        <v>10430</v>
      </c>
      <c r="B7271" s="137" t="s">
        <v>10431</v>
      </c>
      <c r="C7271" s="138" t="s">
        <v>10440</v>
      </c>
      <c r="D7271" s="144" t="s">
        <v>10339</v>
      </c>
      <c r="E7271" s="145" t="s">
        <v>3103</v>
      </c>
      <c r="F7271" s="181" t="s">
        <v>10344</v>
      </c>
      <c r="G7271" s="146">
        <v>81112213</v>
      </c>
      <c r="H7271" s="209" t="s">
        <v>10442</v>
      </c>
      <c r="I7271" s="136">
        <v>10</v>
      </c>
      <c r="J7271" s="141" t="s">
        <v>33</v>
      </c>
      <c r="K7271" s="175">
        <v>3000000</v>
      </c>
      <c r="L7271" s="172">
        <v>1</v>
      </c>
      <c r="M7271" s="144" t="s">
        <v>765</v>
      </c>
      <c r="N7271" s="180" t="s">
        <v>10346</v>
      </c>
      <c r="O7271" s="146" t="s">
        <v>127</v>
      </c>
      <c r="P7271" s="146" t="s">
        <v>68</v>
      </c>
      <c r="Q7271" s="146" t="s">
        <v>497</v>
      </c>
    </row>
    <row r="7272" spans="1:17" ht="63.75" x14ac:dyDescent="0.2">
      <c r="A7272" s="136" t="s">
        <v>10430</v>
      </c>
      <c r="B7272" s="137" t="s">
        <v>10431</v>
      </c>
      <c r="C7272" s="138" t="s">
        <v>10440</v>
      </c>
      <c r="D7272" s="144" t="s">
        <v>10339</v>
      </c>
      <c r="E7272" s="145" t="s">
        <v>3031</v>
      </c>
      <c r="F7272" s="181" t="s">
        <v>10347</v>
      </c>
      <c r="G7272" s="146">
        <v>81112213</v>
      </c>
      <c r="H7272" s="209" t="s">
        <v>10443</v>
      </c>
      <c r="I7272" s="136">
        <v>10</v>
      </c>
      <c r="J7272" s="141" t="s">
        <v>33</v>
      </c>
      <c r="K7272" s="175">
        <v>4000000</v>
      </c>
      <c r="L7272" s="172">
        <v>1</v>
      </c>
      <c r="M7272" s="144" t="s">
        <v>765</v>
      </c>
      <c r="N7272" s="180" t="s">
        <v>10352</v>
      </c>
      <c r="O7272" s="146" t="s">
        <v>127</v>
      </c>
      <c r="P7272" s="146" t="s">
        <v>68</v>
      </c>
      <c r="Q7272" s="146" t="s">
        <v>497</v>
      </c>
    </row>
    <row r="7273" spans="1:17" ht="63.75" x14ac:dyDescent="0.2">
      <c r="A7273" s="136" t="s">
        <v>10430</v>
      </c>
      <c r="B7273" s="137" t="s">
        <v>10431</v>
      </c>
      <c r="C7273" s="138" t="s">
        <v>10440</v>
      </c>
      <c r="D7273" s="144" t="s">
        <v>10339</v>
      </c>
      <c r="E7273" s="145" t="s">
        <v>3031</v>
      </c>
      <c r="F7273" s="181" t="s">
        <v>10347</v>
      </c>
      <c r="G7273" s="146">
        <v>81112213</v>
      </c>
      <c r="H7273" s="209" t="s">
        <v>10444</v>
      </c>
      <c r="I7273" s="136">
        <v>10</v>
      </c>
      <c r="J7273" s="141" t="s">
        <v>33</v>
      </c>
      <c r="K7273" s="175">
        <v>2000000</v>
      </c>
      <c r="L7273" s="172">
        <v>1</v>
      </c>
      <c r="M7273" s="144" t="s">
        <v>765</v>
      </c>
      <c r="N7273" s="180" t="s">
        <v>10352</v>
      </c>
      <c r="O7273" s="146" t="s">
        <v>127</v>
      </c>
      <c r="P7273" s="146" t="s">
        <v>68</v>
      </c>
      <c r="Q7273" s="146" t="s">
        <v>497</v>
      </c>
    </row>
    <row r="7274" spans="1:17" ht="36.75" customHeight="1" x14ac:dyDescent="0.2">
      <c r="A7274" s="136" t="s">
        <v>10430</v>
      </c>
      <c r="B7274" s="137" t="s">
        <v>10431</v>
      </c>
      <c r="C7274" s="138" t="s">
        <v>772</v>
      </c>
      <c r="D7274" s="144" t="s">
        <v>780</v>
      </c>
      <c r="E7274" s="145" t="s">
        <v>3016</v>
      </c>
      <c r="F7274" s="229" t="s">
        <v>10356</v>
      </c>
      <c r="G7274" s="146">
        <v>78181500</v>
      </c>
      <c r="H7274" s="539" t="s">
        <v>10445</v>
      </c>
      <c r="I7274" s="136">
        <v>10</v>
      </c>
      <c r="J7274" s="141" t="s">
        <v>33</v>
      </c>
      <c r="K7274" s="175">
        <v>91959272</v>
      </c>
      <c r="L7274" s="172">
        <v>1</v>
      </c>
      <c r="M7274" s="144" t="s">
        <v>765</v>
      </c>
      <c r="N7274" s="180" t="s">
        <v>10358</v>
      </c>
      <c r="O7274" s="146" t="s">
        <v>36</v>
      </c>
      <c r="P7274" s="146" t="s">
        <v>79</v>
      </c>
      <c r="Q7274" s="146" t="s">
        <v>2612</v>
      </c>
    </row>
    <row r="7275" spans="1:17" ht="63.75" x14ac:dyDescent="0.2">
      <c r="A7275" s="136" t="s">
        <v>10430</v>
      </c>
      <c r="B7275" s="137" t="s">
        <v>10431</v>
      </c>
      <c r="C7275" s="138" t="s">
        <v>772</v>
      </c>
      <c r="D7275" s="144" t="s">
        <v>780</v>
      </c>
      <c r="E7275" s="145" t="s">
        <v>3016</v>
      </c>
      <c r="F7275" s="229" t="s">
        <v>10356</v>
      </c>
      <c r="G7275" s="146">
        <v>78181500</v>
      </c>
      <c r="H7275" s="209" t="s">
        <v>10446</v>
      </c>
      <c r="I7275" s="136">
        <v>10</v>
      </c>
      <c r="J7275" s="141" t="s">
        <v>230</v>
      </c>
      <c r="K7275" s="175">
        <v>14500000</v>
      </c>
      <c r="L7275" s="172">
        <v>1</v>
      </c>
      <c r="M7275" s="144" t="s">
        <v>765</v>
      </c>
      <c r="N7275" s="180" t="s">
        <v>10358</v>
      </c>
      <c r="O7275" s="146" t="s">
        <v>366</v>
      </c>
      <c r="P7275" s="146" t="s">
        <v>127</v>
      </c>
      <c r="Q7275" s="146" t="s">
        <v>995</v>
      </c>
    </row>
    <row r="7276" spans="1:17" ht="51" x14ac:dyDescent="0.2">
      <c r="A7276" s="136" t="s">
        <v>10430</v>
      </c>
      <c r="B7276" s="137" t="s">
        <v>10431</v>
      </c>
      <c r="C7276" s="138" t="s">
        <v>772</v>
      </c>
      <c r="D7276" s="144" t="s">
        <v>780</v>
      </c>
      <c r="E7276" s="145" t="s">
        <v>3016</v>
      </c>
      <c r="F7276" s="229" t="s">
        <v>10356</v>
      </c>
      <c r="G7276" s="146">
        <v>78181500</v>
      </c>
      <c r="H7276" s="209" t="s">
        <v>10447</v>
      </c>
      <c r="I7276" s="136">
        <v>10</v>
      </c>
      <c r="J7276" s="141" t="s">
        <v>33</v>
      </c>
      <c r="K7276" s="175">
        <v>319495728</v>
      </c>
      <c r="L7276" s="172">
        <v>1</v>
      </c>
      <c r="M7276" s="144" t="s">
        <v>765</v>
      </c>
      <c r="N7276" s="180" t="s">
        <v>10358</v>
      </c>
      <c r="O7276" s="146" t="s">
        <v>36</v>
      </c>
      <c r="P7276" s="146" t="s">
        <v>79</v>
      </c>
      <c r="Q7276" s="146" t="s">
        <v>10281</v>
      </c>
    </row>
    <row r="7277" spans="1:17" ht="63.75" x14ac:dyDescent="0.2">
      <c r="A7277" s="136" t="s">
        <v>10430</v>
      </c>
      <c r="B7277" s="137" t="s">
        <v>10431</v>
      </c>
      <c r="C7277" s="138" t="s">
        <v>772</v>
      </c>
      <c r="D7277" s="144" t="s">
        <v>780</v>
      </c>
      <c r="E7277" s="145" t="s">
        <v>3016</v>
      </c>
      <c r="F7277" s="229" t="s">
        <v>10356</v>
      </c>
      <c r="G7277" s="146">
        <v>78181500</v>
      </c>
      <c r="H7277" s="209" t="s">
        <v>10448</v>
      </c>
      <c r="I7277" s="136">
        <v>10</v>
      </c>
      <c r="J7277" s="141" t="s">
        <v>230</v>
      </c>
      <c r="K7277" s="175">
        <v>57475000</v>
      </c>
      <c r="L7277" s="172">
        <v>1</v>
      </c>
      <c r="M7277" s="144" t="s">
        <v>765</v>
      </c>
      <c r="N7277" s="180" t="s">
        <v>10358</v>
      </c>
      <c r="O7277" s="146" t="s">
        <v>366</v>
      </c>
      <c r="P7277" s="146" t="s">
        <v>127</v>
      </c>
      <c r="Q7277" s="146" t="s">
        <v>995</v>
      </c>
    </row>
    <row r="7278" spans="1:17" ht="51" x14ac:dyDescent="0.2">
      <c r="A7278" s="136" t="s">
        <v>10430</v>
      </c>
      <c r="B7278" s="137" t="s">
        <v>10431</v>
      </c>
      <c r="C7278" s="138" t="s">
        <v>772</v>
      </c>
      <c r="D7278" s="144" t="s">
        <v>3172</v>
      </c>
      <c r="E7278" s="145" t="s">
        <v>3219</v>
      </c>
      <c r="F7278" s="229" t="s">
        <v>10366</v>
      </c>
      <c r="G7278" s="146">
        <v>80131500</v>
      </c>
      <c r="H7278" s="229" t="s">
        <v>10449</v>
      </c>
      <c r="I7278" s="136">
        <v>10</v>
      </c>
      <c r="J7278" s="141" t="s">
        <v>33</v>
      </c>
      <c r="K7278" s="175">
        <v>3300000</v>
      </c>
      <c r="L7278" s="172">
        <v>1</v>
      </c>
      <c r="M7278" s="144" t="s">
        <v>765</v>
      </c>
      <c r="N7278" s="180" t="s">
        <v>10368</v>
      </c>
      <c r="O7278" s="146" t="s">
        <v>127</v>
      </c>
      <c r="P7278" s="146" t="s">
        <v>68</v>
      </c>
      <c r="Q7278" s="146" t="s">
        <v>10313</v>
      </c>
    </row>
    <row r="7279" spans="1:17" ht="51" x14ac:dyDescent="0.2">
      <c r="A7279" s="136" t="s">
        <v>10430</v>
      </c>
      <c r="B7279" s="137" t="s">
        <v>10431</v>
      </c>
      <c r="C7279" s="138" t="s">
        <v>772</v>
      </c>
      <c r="D7279" s="144" t="s">
        <v>3172</v>
      </c>
      <c r="E7279" s="145" t="s">
        <v>3219</v>
      </c>
      <c r="F7279" s="229" t="s">
        <v>10366</v>
      </c>
      <c r="G7279" s="146">
        <v>80131500</v>
      </c>
      <c r="H7279" s="229" t="s">
        <v>10450</v>
      </c>
      <c r="I7279" s="136">
        <v>10</v>
      </c>
      <c r="J7279" s="141" t="s">
        <v>33</v>
      </c>
      <c r="K7279" s="175">
        <v>3700000</v>
      </c>
      <c r="L7279" s="172">
        <v>1</v>
      </c>
      <c r="M7279" s="144" t="s">
        <v>765</v>
      </c>
      <c r="N7279" s="180" t="s">
        <v>10368</v>
      </c>
      <c r="O7279" s="146" t="s">
        <v>127</v>
      </c>
      <c r="P7279" s="146" t="s">
        <v>68</v>
      </c>
      <c r="Q7279" s="146" t="s">
        <v>10313</v>
      </c>
    </row>
    <row r="7280" spans="1:17" ht="51" x14ac:dyDescent="0.2">
      <c r="A7280" s="136" t="s">
        <v>10430</v>
      </c>
      <c r="B7280" s="137" t="s">
        <v>10431</v>
      </c>
      <c r="C7280" s="138" t="s">
        <v>772</v>
      </c>
      <c r="D7280" s="144" t="s">
        <v>3172</v>
      </c>
      <c r="E7280" s="145" t="s">
        <v>957</v>
      </c>
      <c r="F7280" s="229" t="s">
        <v>10372</v>
      </c>
      <c r="G7280" s="146">
        <v>93161601</v>
      </c>
      <c r="H7280" s="229" t="s">
        <v>10373</v>
      </c>
      <c r="I7280" s="136">
        <v>10</v>
      </c>
      <c r="J7280" s="141" t="s">
        <v>33</v>
      </c>
      <c r="K7280" s="175">
        <v>440000</v>
      </c>
      <c r="L7280" s="172">
        <v>1</v>
      </c>
      <c r="M7280" s="144" t="s">
        <v>765</v>
      </c>
      <c r="N7280" s="180" t="s">
        <v>10371</v>
      </c>
      <c r="O7280" s="146" t="s">
        <v>127</v>
      </c>
      <c r="P7280" s="146" t="s">
        <v>68</v>
      </c>
      <c r="Q7280" s="146" t="s">
        <v>10313</v>
      </c>
    </row>
    <row r="7281" spans="1:21" ht="38.25" x14ac:dyDescent="0.2">
      <c r="A7281" s="136" t="s">
        <v>10430</v>
      </c>
      <c r="B7281" s="137" t="s">
        <v>10431</v>
      </c>
      <c r="C7281" s="138" t="s">
        <v>787</v>
      </c>
      <c r="D7281" s="144" t="s">
        <v>2956</v>
      </c>
      <c r="E7281" s="145" t="s">
        <v>2957</v>
      </c>
      <c r="F7281" s="229" t="s">
        <v>10294</v>
      </c>
      <c r="G7281" s="146">
        <v>44121600</v>
      </c>
      <c r="H7281" s="229" t="s">
        <v>10295</v>
      </c>
      <c r="I7281" s="136">
        <v>10</v>
      </c>
      <c r="J7281" s="141" t="s">
        <v>33</v>
      </c>
      <c r="K7281" s="175">
        <v>2500000</v>
      </c>
      <c r="L7281" s="172">
        <v>1</v>
      </c>
      <c r="M7281" s="479" t="s">
        <v>7501</v>
      </c>
      <c r="N7281" s="698" t="s">
        <v>10429</v>
      </c>
      <c r="O7281" s="377" t="s">
        <v>127</v>
      </c>
      <c r="P7281" s="377" t="s">
        <v>68</v>
      </c>
      <c r="Q7281" s="377" t="s">
        <v>497</v>
      </c>
    </row>
    <row r="7282" spans="1:21" s="66" customFormat="1" ht="71.25" customHeight="1" x14ac:dyDescent="0.2">
      <c r="A7282" s="699" t="s">
        <v>10451</v>
      </c>
      <c r="B7282" s="699" t="s">
        <v>10452</v>
      </c>
      <c r="C7282" s="699" t="s">
        <v>50</v>
      </c>
      <c r="D7282" s="699" t="s">
        <v>50</v>
      </c>
      <c r="E7282" s="700" t="s">
        <v>1199</v>
      </c>
      <c r="F7282" s="699" t="s">
        <v>87</v>
      </c>
      <c r="G7282" s="65">
        <v>39122200</v>
      </c>
      <c r="H7282" s="699" t="s">
        <v>10453</v>
      </c>
      <c r="I7282" s="699">
        <v>10</v>
      </c>
      <c r="J7282" s="699" t="s">
        <v>33</v>
      </c>
      <c r="K7282" s="701">
        <v>30000000</v>
      </c>
      <c r="L7282" s="702">
        <v>4</v>
      </c>
      <c r="M7282" s="699" t="s">
        <v>805</v>
      </c>
      <c r="N7282" s="703" t="s">
        <v>10454</v>
      </c>
      <c r="O7282" s="704" t="s">
        <v>127</v>
      </c>
      <c r="P7282" s="705" t="s">
        <v>68</v>
      </c>
      <c r="Q7282" s="705" t="s">
        <v>6270</v>
      </c>
      <c r="U7282" s="125"/>
    </row>
    <row r="7283" spans="1:21" s="66" customFormat="1" ht="51.75" customHeight="1" x14ac:dyDescent="0.2">
      <c r="A7283" s="699" t="s">
        <v>10451</v>
      </c>
      <c r="B7283" s="699" t="s">
        <v>10452</v>
      </c>
      <c r="C7283" s="699" t="s">
        <v>190</v>
      </c>
      <c r="D7283" s="699" t="s">
        <v>190</v>
      </c>
      <c r="E7283" s="700" t="s">
        <v>1199</v>
      </c>
      <c r="F7283" s="699" t="s">
        <v>87</v>
      </c>
      <c r="G7283" s="65">
        <v>41112300</v>
      </c>
      <c r="H7283" s="699" t="s">
        <v>10455</v>
      </c>
      <c r="I7283" s="699">
        <v>10</v>
      </c>
      <c r="J7283" s="699" t="s">
        <v>33</v>
      </c>
      <c r="K7283" s="701">
        <v>25000000.000000004</v>
      </c>
      <c r="L7283" s="702">
        <v>22</v>
      </c>
      <c r="M7283" s="699" t="s">
        <v>805</v>
      </c>
      <c r="N7283" s="706" t="s">
        <v>10456</v>
      </c>
      <c r="O7283" s="704" t="s">
        <v>127</v>
      </c>
      <c r="P7283" s="705" t="s">
        <v>68</v>
      </c>
      <c r="Q7283" s="705" t="s">
        <v>6270</v>
      </c>
    </row>
    <row r="7284" spans="1:21" s="66" customFormat="1" ht="66" customHeight="1" x14ac:dyDescent="0.2">
      <c r="A7284" s="699" t="s">
        <v>10451</v>
      </c>
      <c r="B7284" s="699" t="s">
        <v>10452</v>
      </c>
      <c r="C7284" s="699" t="s">
        <v>50</v>
      </c>
      <c r="D7284" s="699" t="s">
        <v>50</v>
      </c>
      <c r="E7284" s="700" t="s">
        <v>1206</v>
      </c>
      <c r="F7284" s="699" t="s">
        <v>89</v>
      </c>
      <c r="G7284" s="65" t="s">
        <v>10457</v>
      </c>
      <c r="H7284" s="699" t="s">
        <v>10458</v>
      </c>
      <c r="I7284" s="699">
        <v>10</v>
      </c>
      <c r="J7284" s="699" t="s">
        <v>33</v>
      </c>
      <c r="K7284" s="701">
        <v>100000000</v>
      </c>
      <c r="L7284" s="702">
        <v>1</v>
      </c>
      <c r="M7284" s="699" t="s">
        <v>805</v>
      </c>
      <c r="N7284" s="706" t="s">
        <v>10454</v>
      </c>
      <c r="O7284" s="704" t="s">
        <v>127</v>
      </c>
      <c r="P7284" s="705" t="s">
        <v>68</v>
      </c>
      <c r="Q7284" s="705" t="s">
        <v>6270</v>
      </c>
    </row>
    <row r="7285" spans="1:21" s="66" customFormat="1" ht="64.5" customHeight="1" x14ac:dyDescent="0.2">
      <c r="A7285" s="699" t="s">
        <v>10451</v>
      </c>
      <c r="B7285" s="699" t="s">
        <v>10452</v>
      </c>
      <c r="C7285" s="699" t="s">
        <v>2012</v>
      </c>
      <c r="D7285" s="699" t="s">
        <v>2012</v>
      </c>
      <c r="E7285" s="700" t="s">
        <v>1206</v>
      </c>
      <c r="F7285" s="699" t="s">
        <v>89</v>
      </c>
      <c r="G7285" s="65">
        <v>45121500</v>
      </c>
      <c r="H7285" s="699" t="s">
        <v>10459</v>
      </c>
      <c r="I7285" s="699">
        <v>10</v>
      </c>
      <c r="J7285" s="699" t="s">
        <v>33</v>
      </c>
      <c r="K7285" s="701">
        <v>100000000</v>
      </c>
      <c r="L7285" s="702">
        <v>4</v>
      </c>
      <c r="M7285" s="699" t="s">
        <v>805</v>
      </c>
      <c r="N7285" s="706" t="s">
        <v>10460</v>
      </c>
      <c r="O7285" s="704" t="s">
        <v>127</v>
      </c>
      <c r="P7285" s="705" t="s">
        <v>68</v>
      </c>
      <c r="Q7285" s="705" t="s">
        <v>10461</v>
      </c>
    </row>
    <row r="7286" spans="1:21" s="66" customFormat="1" ht="51" customHeight="1" x14ac:dyDescent="0.2">
      <c r="A7286" s="699" t="s">
        <v>10451</v>
      </c>
      <c r="B7286" s="699" t="s">
        <v>10452</v>
      </c>
      <c r="C7286" s="699" t="s">
        <v>50</v>
      </c>
      <c r="D7286" s="699" t="s">
        <v>50</v>
      </c>
      <c r="E7286" s="700" t="s">
        <v>1206</v>
      </c>
      <c r="F7286" s="699" t="s">
        <v>89</v>
      </c>
      <c r="G7286" s="65">
        <v>52161500</v>
      </c>
      <c r="H7286" s="699" t="s">
        <v>10462</v>
      </c>
      <c r="I7286" s="699">
        <v>10</v>
      </c>
      <c r="J7286" s="699" t="s">
        <v>33</v>
      </c>
      <c r="K7286" s="701">
        <v>50000000</v>
      </c>
      <c r="L7286" s="702">
        <v>2</v>
      </c>
      <c r="M7286" s="699" t="s">
        <v>805</v>
      </c>
      <c r="N7286" s="706" t="s">
        <v>10454</v>
      </c>
      <c r="O7286" s="704" t="s">
        <v>127</v>
      </c>
      <c r="P7286" s="705" t="s">
        <v>68</v>
      </c>
      <c r="Q7286" s="705" t="s">
        <v>10461</v>
      </c>
    </row>
    <row r="7287" spans="1:21" s="66" customFormat="1" ht="57" customHeight="1" x14ac:dyDescent="0.2">
      <c r="A7287" s="699" t="s">
        <v>10451</v>
      </c>
      <c r="B7287" s="699" t="s">
        <v>10452</v>
      </c>
      <c r="C7287" s="699" t="s">
        <v>1081</v>
      </c>
      <c r="D7287" s="699" t="s">
        <v>1081</v>
      </c>
      <c r="E7287" s="700" t="s">
        <v>1529</v>
      </c>
      <c r="F7287" s="699" t="s">
        <v>93</v>
      </c>
      <c r="G7287" s="65">
        <v>46181502</v>
      </c>
      <c r="H7287" s="699" t="s">
        <v>10463</v>
      </c>
      <c r="I7287" s="699">
        <v>16</v>
      </c>
      <c r="J7287" s="699" t="s">
        <v>33</v>
      </c>
      <c r="K7287" s="701">
        <v>1115999999.9967601</v>
      </c>
      <c r="L7287" s="702">
        <v>316</v>
      </c>
      <c r="M7287" s="699" t="s">
        <v>805</v>
      </c>
      <c r="N7287" s="706" t="s">
        <v>10464</v>
      </c>
      <c r="O7287" s="707" t="s">
        <v>79</v>
      </c>
      <c r="P7287" s="708" t="s">
        <v>901</v>
      </c>
      <c r="Q7287" s="708" t="s">
        <v>6273</v>
      </c>
    </row>
    <row r="7288" spans="1:21" s="66" customFormat="1" ht="48.75" customHeight="1" x14ac:dyDescent="0.2">
      <c r="A7288" s="699" t="s">
        <v>10451</v>
      </c>
      <c r="B7288" s="699" t="s">
        <v>10452</v>
      </c>
      <c r="C7288" s="699" t="s">
        <v>50</v>
      </c>
      <c r="D7288" s="699" t="s">
        <v>50</v>
      </c>
      <c r="E7288" s="700" t="s">
        <v>10465</v>
      </c>
      <c r="F7288" s="699" t="s">
        <v>107</v>
      </c>
      <c r="G7288" s="65">
        <v>43231500</v>
      </c>
      <c r="H7288" s="699" t="s">
        <v>10466</v>
      </c>
      <c r="I7288" s="699">
        <v>10</v>
      </c>
      <c r="J7288" s="699" t="s">
        <v>33</v>
      </c>
      <c r="K7288" s="701">
        <v>12000000</v>
      </c>
      <c r="L7288" s="702">
        <v>6</v>
      </c>
      <c r="M7288" s="699" t="s">
        <v>765</v>
      </c>
      <c r="N7288" s="706" t="s">
        <v>10454</v>
      </c>
      <c r="O7288" s="707" t="s">
        <v>68</v>
      </c>
      <c r="P7288" s="708" t="s">
        <v>67</v>
      </c>
      <c r="Q7288" s="705" t="s">
        <v>6270</v>
      </c>
    </row>
    <row r="7289" spans="1:21" s="66" customFormat="1" ht="72.75" customHeight="1" x14ac:dyDescent="0.2">
      <c r="A7289" s="699" t="s">
        <v>10451</v>
      </c>
      <c r="B7289" s="699" t="s">
        <v>10452</v>
      </c>
      <c r="C7289" s="699" t="s">
        <v>10467</v>
      </c>
      <c r="D7289" s="699" t="s">
        <v>10467</v>
      </c>
      <c r="E7289" s="700" t="s">
        <v>1163</v>
      </c>
      <c r="F7289" s="699" t="s">
        <v>110</v>
      </c>
      <c r="G7289" s="65" t="s">
        <v>10468</v>
      </c>
      <c r="H7289" s="699" t="s">
        <v>10469</v>
      </c>
      <c r="I7289" s="699">
        <v>10</v>
      </c>
      <c r="J7289" s="699" t="s">
        <v>33</v>
      </c>
      <c r="K7289" s="701">
        <v>60000000</v>
      </c>
      <c r="L7289" s="702">
        <v>1</v>
      </c>
      <c r="M7289" s="699" t="s">
        <v>805</v>
      </c>
      <c r="N7289" s="706" t="s">
        <v>10470</v>
      </c>
      <c r="O7289" s="704" t="s">
        <v>127</v>
      </c>
      <c r="P7289" s="705" t="s">
        <v>68</v>
      </c>
      <c r="Q7289" s="705" t="s">
        <v>6270</v>
      </c>
    </row>
    <row r="7290" spans="1:21" s="66" customFormat="1" ht="78" customHeight="1" x14ac:dyDescent="0.2">
      <c r="A7290" s="699" t="s">
        <v>10451</v>
      </c>
      <c r="B7290" s="699" t="s">
        <v>10452</v>
      </c>
      <c r="C7290" s="699" t="s">
        <v>502</v>
      </c>
      <c r="D7290" s="699" t="s">
        <v>502</v>
      </c>
      <c r="E7290" s="700" t="s">
        <v>1163</v>
      </c>
      <c r="F7290" s="699" t="s">
        <v>189</v>
      </c>
      <c r="G7290" s="65">
        <v>56101508</v>
      </c>
      <c r="H7290" s="699" t="s">
        <v>10471</v>
      </c>
      <c r="I7290" s="699">
        <v>10</v>
      </c>
      <c r="J7290" s="699" t="s">
        <v>33</v>
      </c>
      <c r="K7290" s="701">
        <v>49999999.999949999</v>
      </c>
      <c r="L7290" s="702">
        <v>150</v>
      </c>
      <c r="M7290" s="699" t="s">
        <v>805</v>
      </c>
      <c r="N7290" s="706" t="s">
        <v>10472</v>
      </c>
      <c r="O7290" s="707" t="s">
        <v>68</v>
      </c>
      <c r="P7290" s="708" t="s">
        <v>67</v>
      </c>
      <c r="Q7290" s="705" t="s">
        <v>6270</v>
      </c>
    </row>
    <row r="7291" spans="1:21" s="66" customFormat="1" ht="66.75" customHeight="1" x14ac:dyDescent="0.2">
      <c r="A7291" s="699" t="s">
        <v>10451</v>
      </c>
      <c r="B7291" s="699" t="s">
        <v>10452</v>
      </c>
      <c r="C7291" s="699" t="s">
        <v>42</v>
      </c>
      <c r="D7291" s="699" t="s">
        <v>42</v>
      </c>
      <c r="E7291" s="700" t="s">
        <v>776</v>
      </c>
      <c r="F7291" s="699" t="s">
        <v>189</v>
      </c>
      <c r="G7291" s="65">
        <v>42131500</v>
      </c>
      <c r="H7291" s="699" t="s">
        <v>10473</v>
      </c>
      <c r="I7291" s="699">
        <v>10</v>
      </c>
      <c r="J7291" s="699" t="s">
        <v>33</v>
      </c>
      <c r="K7291" s="701">
        <v>50000000</v>
      </c>
      <c r="L7291" s="702">
        <v>1</v>
      </c>
      <c r="M7291" s="699" t="s">
        <v>805</v>
      </c>
      <c r="N7291" s="706" t="s">
        <v>10474</v>
      </c>
      <c r="O7291" s="707" t="s">
        <v>127</v>
      </c>
      <c r="P7291" s="708" t="s">
        <v>68</v>
      </c>
      <c r="Q7291" s="705" t="s">
        <v>10461</v>
      </c>
    </row>
    <row r="7292" spans="1:21" s="66" customFormat="1" ht="86.25" customHeight="1" x14ac:dyDescent="0.2">
      <c r="A7292" s="699" t="s">
        <v>10451</v>
      </c>
      <c r="B7292" s="699" t="s">
        <v>10452</v>
      </c>
      <c r="C7292" s="699" t="s">
        <v>502</v>
      </c>
      <c r="D7292" s="699" t="s">
        <v>502</v>
      </c>
      <c r="E7292" s="700" t="s">
        <v>776</v>
      </c>
      <c r="F7292" s="699" t="s">
        <v>229</v>
      </c>
      <c r="G7292" s="65">
        <v>14111500</v>
      </c>
      <c r="H7292" s="699" t="s">
        <v>10475</v>
      </c>
      <c r="I7292" s="699">
        <v>10</v>
      </c>
      <c r="J7292" s="699" t="s">
        <v>33</v>
      </c>
      <c r="K7292" s="701">
        <v>200000000</v>
      </c>
      <c r="L7292" s="702">
        <v>1</v>
      </c>
      <c r="M7292" s="699" t="s">
        <v>805</v>
      </c>
      <c r="N7292" s="706" t="s">
        <v>10476</v>
      </c>
      <c r="O7292" s="707" t="s">
        <v>68</v>
      </c>
      <c r="P7292" s="708" t="s">
        <v>36</v>
      </c>
      <c r="Q7292" s="708" t="s">
        <v>6273</v>
      </c>
    </row>
    <row r="7293" spans="1:21" s="66" customFormat="1" ht="75.75" customHeight="1" x14ac:dyDescent="0.2">
      <c r="A7293" s="699" t="s">
        <v>10451</v>
      </c>
      <c r="B7293" s="699" t="s">
        <v>10452</v>
      </c>
      <c r="C7293" s="699" t="s">
        <v>1081</v>
      </c>
      <c r="D7293" s="699" t="s">
        <v>1081</v>
      </c>
      <c r="E7293" s="700" t="s">
        <v>781</v>
      </c>
      <c r="F7293" s="699" t="s">
        <v>233</v>
      </c>
      <c r="G7293" s="65">
        <v>46181502</v>
      </c>
      <c r="H7293" s="699" t="s">
        <v>10477</v>
      </c>
      <c r="I7293" s="699">
        <v>10</v>
      </c>
      <c r="J7293" s="699" t="s">
        <v>33</v>
      </c>
      <c r="K7293" s="701">
        <v>27477198.670000002</v>
      </c>
      <c r="L7293" s="702">
        <v>111</v>
      </c>
      <c r="M7293" s="699" t="s">
        <v>4794</v>
      </c>
      <c r="N7293" s="699" t="s">
        <v>765</v>
      </c>
      <c r="O7293" s="707" t="s">
        <v>68</v>
      </c>
      <c r="P7293" s="708" t="s">
        <v>67</v>
      </c>
      <c r="Q7293" s="705" t="s">
        <v>6270</v>
      </c>
    </row>
    <row r="7294" spans="1:21" s="66" customFormat="1" ht="79.5" customHeight="1" x14ac:dyDescent="0.2">
      <c r="A7294" s="699" t="s">
        <v>10451</v>
      </c>
      <c r="B7294" s="699" t="s">
        <v>10452</v>
      </c>
      <c r="C7294" s="699" t="s">
        <v>1081</v>
      </c>
      <c r="D7294" s="699" t="s">
        <v>1081</v>
      </c>
      <c r="E7294" s="700" t="s">
        <v>781</v>
      </c>
      <c r="F7294" s="699" t="s">
        <v>233</v>
      </c>
      <c r="G7294" s="65">
        <v>15121522</v>
      </c>
      <c r="H7294" s="699" t="s">
        <v>10478</v>
      </c>
      <c r="I7294" s="699">
        <v>10</v>
      </c>
      <c r="J7294" s="699" t="s">
        <v>33</v>
      </c>
      <c r="K7294" s="701">
        <v>45138669.313913994</v>
      </c>
      <c r="L7294" s="702">
        <v>222</v>
      </c>
      <c r="M7294" s="699" t="s">
        <v>4794</v>
      </c>
      <c r="N7294" s="706" t="s">
        <v>10479</v>
      </c>
      <c r="O7294" s="707" t="s">
        <v>68</v>
      </c>
      <c r="P7294" s="708" t="s">
        <v>67</v>
      </c>
      <c r="Q7294" s="705" t="s">
        <v>6270</v>
      </c>
    </row>
    <row r="7295" spans="1:21" s="66" customFormat="1" ht="78.75" customHeight="1" x14ac:dyDescent="0.2">
      <c r="A7295" s="699" t="s">
        <v>10451</v>
      </c>
      <c r="B7295" s="699" t="s">
        <v>10452</v>
      </c>
      <c r="C7295" s="699" t="s">
        <v>234</v>
      </c>
      <c r="D7295" s="699" t="s">
        <v>234</v>
      </c>
      <c r="E7295" s="700" t="s">
        <v>781</v>
      </c>
      <c r="F7295" s="699" t="s">
        <v>233</v>
      </c>
      <c r="G7295" s="65">
        <v>15101500</v>
      </c>
      <c r="H7295" s="699" t="s">
        <v>10480</v>
      </c>
      <c r="I7295" s="699">
        <v>10</v>
      </c>
      <c r="J7295" s="699" t="s">
        <v>230</v>
      </c>
      <c r="K7295" s="701">
        <v>1610000000</v>
      </c>
      <c r="L7295" s="702">
        <v>1</v>
      </c>
      <c r="M7295" s="699" t="s">
        <v>4794</v>
      </c>
      <c r="N7295" s="706" t="s">
        <v>10481</v>
      </c>
      <c r="O7295" s="707" t="s">
        <v>127</v>
      </c>
      <c r="P7295" s="708" t="s">
        <v>127</v>
      </c>
      <c r="Q7295" s="708" t="s">
        <v>5044</v>
      </c>
    </row>
    <row r="7296" spans="1:21" s="66" customFormat="1" ht="120" customHeight="1" x14ac:dyDescent="0.2">
      <c r="A7296" s="699" t="s">
        <v>10451</v>
      </c>
      <c r="B7296" s="699" t="s">
        <v>10452</v>
      </c>
      <c r="C7296" s="699" t="s">
        <v>234</v>
      </c>
      <c r="D7296" s="699" t="s">
        <v>234</v>
      </c>
      <c r="E7296" s="700" t="s">
        <v>781</v>
      </c>
      <c r="F7296" s="699" t="s">
        <v>233</v>
      </c>
      <c r="G7296" s="65">
        <v>15101500</v>
      </c>
      <c r="H7296" s="699" t="s">
        <v>10480</v>
      </c>
      <c r="I7296" s="699">
        <v>16</v>
      </c>
      <c r="J7296" s="699" t="s">
        <v>33</v>
      </c>
      <c r="K7296" s="701">
        <v>290400000</v>
      </c>
      <c r="L7296" s="702">
        <v>1</v>
      </c>
      <c r="M7296" s="699" t="s">
        <v>4794</v>
      </c>
      <c r="N7296" s="706" t="s">
        <v>10481</v>
      </c>
      <c r="O7296" s="707" t="s">
        <v>127</v>
      </c>
      <c r="P7296" s="708" t="s">
        <v>127</v>
      </c>
      <c r="Q7296" s="708" t="s">
        <v>5044</v>
      </c>
    </row>
    <row r="7297" spans="1:17" s="66" customFormat="1" ht="81.75" customHeight="1" x14ac:dyDescent="0.2">
      <c r="A7297" s="699" t="s">
        <v>10451</v>
      </c>
      <c r="B7297" s="699" t="s">
        <v>10452</v>
      </c>
      <c r="C7297" s="699" t="s">
        <v>234</v>
      </c>
      <c r="D7297" s="699" t="s">
        <v>234</v>
      </c>
      <c r="E7297" s="699" t="s">
        <v>781</v>
      </c>
      <c r="F7297" s="699" t="s">
        <v>233</v>
      </c>
      <c r="G7297" s="65">
        <v>15101500</v>
      </c>
      <c r="H7297" s="699" t="s">
        <v>10482</v>
      </c>
      <c r="I7297" s="699">
        <v>10</v>
      </c>
      <c r="J7297" s="699" t="s">
        <v>33</v>
      </c>
      <c r="K7297" s="701">
        <v>1332877465.3433299</v>
      </c>
      <c r="L7297" s="702">
        <v>1</v>
      </c>
      <c r="M7297" s="699" t="s">
        <v>805</v>
      </c>
      <c r="N7297" s="706" t="s">
        <v>10481</v>
      </c>
      <c r="O7297" s="707" t="s">
        <v>127</v>
      </c>
      <c r="P7297" s="708" t="s">
        <v>68</v>
      </c>
      <c r="Q7297" s="708" t="s">
        <v>5044</v>
      </c>
    </row>
    <row r="7298" spans="1:17" s="66" customFormat="1" ht="84" customHeight="1" x14ac:dyDescent="0.2">
      <c r="A7298" s="699" t="s">
        <v>10451</v>
      </c>
      <c r="B7298" s="699" t="s">
        <v>10452</v>
      </c>
      <c r="C7298" s="699" t="s">
        <v>234</v>
      </c>
      <c r="D7298" s="699" t="s">
        <v>234</v>
      </c>
      <c r="E7298" s="699" t="s">
        <v>781</v>
      </c>
      <c r="F7298" s="699" t="s">
        <v>233</v>
      </c>
      <c r="G7298" s="65">
        <v>15101500</v>
      </c>
      <c r="H7298" s="699" t="s">
        <v>10483</v>
      </c>
      <c r="I7298" s="699">
        <v>10</v>
      </c>
      <c r="J7298" s="699" t="s">
        <v>33</v>
      </c>
      <c r="K7298" s="701">
        <v>266666666.66999999</v>
      </c>
      <c r="L7298" s="702">
        <v>1</v>
      </c>
      <c r="M7298" s="699" t="s">
        <v>4794</v>
      </c>
      <c r="N7298" s="706" t="s">
        <v>10481</v>
      </c>
      <c r="O7298" s="707" t="s">
        <v>80</v>
      </c>
      <c r="P7298" s="708" t="s">
        <v>901</v>
      </c>
      <c r="Q7298" s="708" t="s">
        <v>5044</v>
      </c>
    </row>
    <row r="7299" spans="1:17" s="66" customFormat="1" ht="95.25" customHeight="1" x14ac:dyDescent="0.2">
      <c r="A7299" s="699" t="s">
        <v>10451</v>
      </c>
      <c r="B7299" s="699" t="s">
        <v>10452</v>
      </c>
      <c r="C7299" s="699" t="s">
        <v>42</v>
      </c>
      <c r="D7299" s="699" t="s">
        <v>42</v>
      </c>
      <c r="E7299" s="699" t="s">
        <v>803</v>
      </c>
      <c r="F7299" s="699" t="s">
        <v>240</v>
      </c>
      <c r="G7299" s="65">
        <v>12161503</v>
      </c>
      <c r="H7299" s="699" t="s">
        <v>10484</v>
      </c>
      <c r="I7299" s="699">
        <v>10</v>
      </c>
      <c r="J7299" s="699" t="s">
        <v>33</v>
      </c>
      <c r="K7299" s="701">
        <v>100000000</v>
      </c>
      <c r="L7299" s="702">
        <v>1</v>
      </c>
      <c r="M7299" s="699" t="s">
        <v>805</v>
      </c>
      <c r="N7299" s="706" t="s">
        <v>10474</v>
      </c>
      <c r="O7299" s="707" t="s">
        <v>127</v>
      </c>
      <c r="P7299" s="708" t="s">
        <v>68</v>
      </c>
      <c r="Q7299" s="705" t="s">
        <v>6270</v>
      </c>
    </row>
    <row r="7300" spans="1:17" s="66" customFormat="1" ht="86.25" customHeight="1" x14ac:dyDescent="0.2">
      <c r="A7300" s="699" t="s">
        <v>10451</v>
      </c>
      <c r="B7300" s="699" t="s">
        <v>10452</v>
      </c>
      <c r="C7300" s="699" t="s">
        <v>356</v>
      </c>
      <c r="D7300" s="699" t="s">
        <v>356</v>
      </c>
      <c r="E7300" s="699" t="s">
        <v>803</v>
      </c>
      <c r="F7300" s="699" t="s">
        <v>240</v>
      </c>
      <c r="G7300" s="65">
        <v>42172001</v>
      </c>
      <c r="H7300" s="699" t="s">
        <v>10485</v>
      </c>
      <c r="I7300" s="699">
        <v>10</v>
      </c>
      <c r="J7300" s="699" t="s">
        <v>33</v>
      </c>
      <c r="K7300" s="701">
        <v>150000000</v>
      </c>
      <c r="L7300" s="702">
        <v>300</v>
      </c>
      <c r="M7300" s="699" t="s">
        <v>805</v>
      </c>
      <c r="N7300" s="706" t="s">
        <v>10486</v>
      </c>
      <c r="O7300" s="707" t="s">
        <v>68</v>
      </c>
      <c r="P7300" s="708" t="s">
        <v>67</v>
      </c>
      <c r="Q7300" s="705" t="s">
        <v>6270</v>
      </c>
    </row>
    <row r="7301" spans="1:17" s="66" customFormat="1" ht="66" customHeight="1" x14ac:dyDescent="0.2">
      <c r="A7301" s="699" t="s">
        <v>10451</v>
      </c>
      <c r="B7301" s="699" t="s">
        <v>10452</v>
      </c>
      <c r="C7301" s="699" t="s">
        <v>502</v>
      </c>
      <c r="D7301" s="699" t="s">
        <v>502</v>
      </c>
      <c r="E7301" s="699" t="s">
        <v>812</v>
      </c>
      <c r="F7301" s="699" t="s">
        <v>262</v>
      </c>
      <c r="G7301" s="65">
        <v>46181705</v>
      </c>
      <c r="H7301" s="699" t="s">
        <v>10487</v>
      </c>
      <c r="I7301" s="699">
        <v>16</v>
      </c>
      <c r="J7301" s="699" t="s">
        <v>33</v>
      </c>
      <c r="K7301" s="701">
        <v>500000000</v>
      </c>
      <c r="L7301" s="702">
        <v>1000</v>
      </c>
      <c r="M7301" s="699" t="s">
        <v>805</v>
      </c>
      <c r="N7301" s="706" t="s">
        <v>10488</v>
      </c>
      <c r="O7301" s="707" t="s">
        <v>127</v>
      </c>
      <c r="P7301" s="708" t="s">
        <v>68</v>
      </c>
      <c r="Q7301" s="708" t="s">
        <v>5044</v>
      </c>
    </row>
    <row r="7302" spans="1:17" s="66" customFormat="1" ht="72.75" customHeight="1" x14ac:dyDescent="0.2">
      <c r="A7302" s="699" t="s">
        <v>10451</v>
      </c>
      <c r="B7302" s="699" t="s">
        <v>10452</v>
      </c>
      <c r="C7302" s="699" t="s">
        <v>502</v>
      </c>
      <c r="D7302" s="699" t="s">
        <v>502</v>
      </c>
      <c r="E7302" s="699" t="s">
        <v>812</v>
      </c>
      <c r="F7302" s="699" t="s">
        <v>262</v>
      </c>
      <c r="G7302" s="65">
        <v>46181545</v>
      </c>
      <c r="H7302" s="699" t="s">
        <v>10489</v>
      </c>
      <c r="I7302" s="699">
        <v>16</v>
      </c>
      <c r="J7302" s="699" t="s">
        <v>33</v>
      </c>
      <c r="K7302" s="701">
        <v>200000000</v>
      </c>
      <c r="L7302" s="702">
        <v>800</v>
      </c>
      <c r="M7302" s="699" t="s">
        <v>805</v>
      </c>
      <c r="N7302" s="706" t="s">
        <v>10488</v>
      </c>
      <c r="O7302" s="707" t="s">
        <v>79</v>
      </c>
      <c r="P7302" s="708" t="s">
        <v>80</v>
      </c>
      <c r="Q7302" s="708" t="s">
        <v>5044</v>
      </c>
    </row>
    <row r="7303" spans="1:17" s="66" customFormat="1" ht="58.5" customHeight="1" x14ac:dyDescent="0.2">
      <c r="A7303" s="699" t="s">
        <v>10451</v>
      </c>
      <c r="B7303" s="699" t="s">
        <v>10452</v>
      </c>
      <c r="C7303" s="699" t="s">
        <v>10467</v>
      </c>
      <c r="D7303" s="699" t="s">
        <v>10467</v>
      </c>
      <c r="E7303" s="699" t="s">
        <v>834</v>
      </c>
      <c r="F7303" s="699" t="s">
        <v>316</v>
      </c>
      <c r="G7303" s="65">
        <v>53131600</v>
      </c>
      <c r="H7303" s="699" t="s">
        <v>10490</v>
      </c>
      <c r="I7303" s="699">
        <v>10</v>
      </c>
      <c r="J7303" s="699" t="s">
        <v>33</v>
      </c>
      <c r="K7303" s="701">
        <v>12000000</v>
      </c>
      <c r="L7303" s="702">
        <v>1</v>
      </c>
      <c r="M7303" s="699" t="s">
        <v>805</v>
      </c>
      <c r="N7303" s="706" t="s">
        <v>10491</v>
      </c>
      <c r="O7303" s="707" t="s">
        <v>67</v>
      </c>
      <c r="P7303" s="708" t="s">
        <v>35</v>
      </c>
      <c r="Q7303" s="705" t="s">
        <v>6270</v>
      </c>
    </row>
    <row r="7304" spans="1:17" s="66" customFormat="1" ht="55.5" customHeight="1" x14ac:dyDescent="0.2">
      <c r="A7304" s="699" t="s">
        <v>10451</v>
      </c>
      <c r="B7304" s="699" t="s">
        <v>10452</v>
      </c>
      <c r="C7304" s="699" t="s">
        <v>10467</v>
      </c>
      <c r="D7304" s="699" t="s">
        <v>10467</v>
      </c>
      <c r="E7304" s="699" t="s">
        <v>834</v>
      </c>
      <c r="F7304" s="699" t="s">
        <v>316</v>
      </c>
      <c r="G7304" s="65">
        <v>27113200</v>
      </c>
      <c r="H7304" s="699" t="s">
        <v>10492</v>
      </c>
      <c r="I7304" s="699">
        <v>10</v>
      </c>
      <c r="J7304" s="699" t="s">
        <v>33</v>
      </c>
      <c r="K7304" s="701">
        <v>81000000</v>
      </c>
      <c r="L7304" s="702">
        <v>1</v>
      </c>
      <c r="M7304" s="699" t="s">
        <v>805</v>
      </c>
      <c r="N7304" s="706" t="s">
        <v>10493</v>
      </c>
      <c r="O7304" s="707" t="s">
        <v>68</v>
      </c>
      <c r="P7304" s="708" t="s">
        <v>36</v>
      </c>
      <c r="Q7304" s="708" t="s">
        <v>6273</v>
      </c>
    </row>
    <row r="7305" spans="1:17" s="66" customFormat="1" ht="61.5" customHeight="1" x14ac:dyDescent="0.2">
      <c r="A7305" s="699" t="s">
        <v>10451</v>
      </c>
      <c r="B7305" s="699" t="s">
        <v>10452</v>
      </c>
      <c r="C7305" s="699" t="s">
        <v>10467</v>
      </c>
      <c r="D7305" s="699" t="s">
        <v>10467</v>
      </c>
      <c r="E7305" s="699" t="s">
        <v>834</v>
      </c>
      <c r="F7305" s="699" t="s">
        <v>316</v>
      </c>
      <c r="G7305" s="65">
        <v>53131500</v>
      </c>
      <c r="H7305" s="699" t="s">
        <v>10494</v>
      </c>
      <c r="I7305" s="699">
        <v>10</v>
      </c>
      <c r="J7305" s="699" t="s">
        <v>33</v>
      </c>
      <c r="K7305" s="701">
        <v>7000000</v>
      </c>
      <c r="L7305" s="702">
        <v>1</v>
      </c>
      <c r="M7305" s="699" t="s">
        <v>10495</v>
      </c>
      <c r="N7305" s="706" t="s">
        <v>10496</v>
      </c>
      <c r="O7305" s="707" t="s">
        <v>67</v>
      </c>
      <c r="P7305" s="708" t="s">
        <v>35</v>
      </c>
      <c r="Q7305" s="708" t="s">
        <v>6270</v>
      </c>
    </row>
    <row r="7306" spans="1:17" s="66" customFormat="1" ht="50.25" customHeight="1" x14ac:dyDescent="0.2">
      <c r="A7306" s="699" t="s">
        <v>10451</v>
      </c>
      <c r="B7306" s="699" t="s">
        <v>10452</v>
      </c>
      <c r="C7306" s="699" t="s">
        <v>190</v>
      </c>
      <c r="D7306" s="699" t="s">
        <v>190</v>
      </c>
      <c r="E7306" s="699" t="s">
        <v>1191</v>
      </c>
      <c r="F7306" s="699" t="s">
        <v>1066</v>
      </c>
      <c r="G7306" s="65">
        <v>40101900</v>
      </c>
      <c r="H7306" s="699" t="s">
        <v>5616</v>
      </c>
      <c r="I7306" s="699">
        <v>10</v>
      </c>
      <c r="J7306" s="699" t="s">
        <v>33</v>
      </c>
      <c r="K7306" s="701">
        <v>95000000</v>
      </c>
      <c r="L7306" s="702">
        <v>23</v>
      </c>
      <c r="M7306" s="699" t="s">
        <v>805</v>
      </c>
      <c r="N7306" s="706" t="s">
        <v>10456</v>
      </c>
      <c r="O7306" s="707" t="s">
        <v>127</v>
      </c>
      <c r="P7306" s="708" t="s">
        <v>68</v>
      </c>
      <c r="Q7306" s="708" t="s">
        <v>6270</v>
      </c>
    </row>
    <row r="7307" spans="1:17" s="66" customFormat="1" ht="77.25" customHeight="1" x14ac:dyDescent="0.2">
      <c r="A7307" s="699" t="s">
        <v>10451</v>
      </c>
      <c r="B7307" s="699" t="s">
        <v>10452</v>
      </c>
      <c r="C7307" s="699" t="s">
        <v>342</v>
      </c>
      <c r="D7307" s="699" t="s">
        <v>342</v>
      </c>
      <c r="E7307" s="699" t="s">
        <v>10497</v>
      </c>
      <c r="F7307" s="699" t="s">
        <v>338</v>
      </c>
      <c r="G7307" s="65">
        <v>72102900</v>
      </c>
      <c r="H7307" s="699" t="s">
        <v>10498</v>
      </c>
      <c r="I7307" s="699">
        <v>10</v>
      </c>
      <c r="J7307" s="699" t="s">
        <v>33</v>
      </c>
      <c r="K7307" s="701">
        <v>635500000</v>
      </c>
      <c r="L7307" s="702">
        <v>1</v>
      </c>
      <c r="M7307" s="699" t="s">
        <v>765</v>
      </c>
      <c r="N7307" s="706" t="s">
        <v>10499</v>
      </c>
      <c r="O7307" s="707" t="s">
        <v>35</v>
      </c>
      <c r="P7307" s="708" t="s">
        <v>79</v>
      </c>
      <c r="Q7307" s="708" t="s">
        <v>6273</v>
      </c>
    </row>
    <row r="7308" spans="1:17" s="66" customFormat="1" ht="75" customHeight="1" x14ac:dyDescent="0.2">
      <c r="A7308" s="699" t="s">
        <v>10451</v>
      </c>
      <c r="B7308" s="699" t="s">
        <v>10452</v>
      </c>
      <c r="C7308" s="699" t="s">
        <v>342</v>
      </c>
      <c r="D7308" s="699" t="s">
        <v>342</v>
      </c>
      <c r="E7308" s="699" t="s">
        <v>10497</v>
      </c>
      <c r="F7308" s="699" t="s">
        <v>338</v>
      </c>
      <c r="G7308" s="65">
        <v>72102900</v>
      </c>
      <c r="H7308" s="699" t="s">
        <v>10498</v>
      </c>
      <c r="I7308" s="699">
        <v>16</v>
      </c>
      <c r="J7308" s="699" t="s">
        <v>33</v>
      </c>
      <c r="K7308" s="701">
        <v>1664500000</v>
      </c>
      <c r="L7308" s="702">
        <v>1</v>
      </c>
      <c r="M7308" s="699" t="s">
        <v>765</v>
      </c>
      <c r="N7308" s="706" t="s">
        <v>10499</v>
      </c>
      <c r="O7308" s="707" t="s">
        <v>35</v>
      </c>
      <c r="P7308" s="708" t="s">
        <v>79</v>
      </c>
      <c r="Q7308" s="708" t="s">
        <v>6273</v>
      </c>
    </row>
    <row r="7309" spans="1:17" s="66" customFormat="1" ht="76.5" customHeight="1" x14ac:dyDescent="0.2">
      <c r="A7309" s="699" t="s">
        <v>10451</v>
      </c>
      <c r="B7309" s="699" t="s">
        <v>10452</v>
      </c>
      <c r="C7309" s="699" t="s">
        <v>58</v>
      </c>
      <c r="D7309" s="699" t="s">
        <v>58</v>
      </c>
      <c r="E7309" s="699" t="s">
        <v>848</v>
      </c>
      <c r="F7309" s="699" t="s">
        <v>639</v>
      </c>
      <c r="G7309" s="65">
        <v>93131600</v>
      </c>
      <c r="H7309" s="699" t="s">
        <v>5740</v>
      </c>
      <c r="I7309" s="699">
        <v>16</v>
      </c>
      <c r="J7309" s="699" t="s">
        <v>33</v>
      </c>
      <c r="K7309" s="701">
        <v>290000000</v>
      </c>
      <c r="L7309" s="702">
        <v>1</v>
      </c>
      <c r="M7309" s="699" t="s">
        <v>765</v>
      </c>
      <c r="N7309" s="706" t="s">
        <v>10500</v>
      </c>
      <c r="O7309" s="707" t="s">
        <v>35</v>
      </c>
      <c r="P7309" s="708" t="s">
        <v>79</v>
      </c>
      <c r="Q7309" s="708" t="s">
        <v>6273</v>
      </c>
    </row>
    <row r="7310" spans="1:17" s="66" customFormat="1" ht="57" customHeight="1" x14ac:dyDescent="0.2">
      <c r="A7310" s="699" t="s">
        <v>10451</v>
      </c>
      <c r="B7310" s="699" t="s">
        <v>10452</v>
      </c>
      <c r="C7310" s="699" t="s">
        <v>356</v>
      </c>
      <c r="D7310" s="699" t="s">
        <v>356</v>
      </c>
      <c r="E7310" s="699" t="s">
        <v>848</v>
      </c>
      <c r="F7310" s="699" t="s">
        <v>639</v>
      </c>
      <c r="G7310" s="65">
        <v>93131600</v>
      </c>
      <c r="H7310" s="699" t="s">
        <v>10501</v>
      </c>
      <c r="I7310" s="699">
        <v>16</v>
      </c>
      <c r="J7310" s="699" t="s">
        <v>33</v>
      </c>
      <c r="K7310" s="701">
        <v>50000000</v>
      </c>
      <c r="L7310" s="702">
        <v>1</v>
      </c>
      <c r="M7310" s="699" t="s">
        <v>765</v>
      </c>
      <c r="N7310" s="706" t="s">
        <v>10500</v>
      </c>
      <c r="O7310" s="707" t="s">
        <v>35</v>
      </c>
      <c r="P7310" s="708" t="s">
        <v>79</v>
      </c>
      <c r="Q7310" s="708" t="s">
        <v>6273</v>
      </c>
    </row>
    <row r="7311" spans="1:17" s="66" customFormat="1" ht="56.25" customHeight="1" x14ac:dyDescent="0.2">
      <c r="A7311" s="699" t="s">
        <v>10451</v>
      </c>
      <c r="B7311" s="699" t="s">
        <v>10452</v>
      </c>
      <c r="C7311" s="699" t="s">
        <v>10502</v>
      </c>
      <c r="D7311" s="699" t="s">
        <v>10502</v>
      </c>
      <c r="E7311" s="699" t="s">
        <v>848</v>
      </c>
      <c r="F7311" s="699" t="s">
        <v>639</v>
      </c>
      <c r="G7311" s="65">
        <v>93131600</v>
      </c>
      <c r="H7311" s="699" t="s">
        <v>10503</v>
      </c>
      <c r="I7311" s="699">
        <v>16</v>
      </c>
      <c r="J7311" s="699" t="s">
        <v>33</v>
      </c>
      <c r="K7311" s="701">
        <v>100000000</v>
      </c>
      <c r="L7311" s="702">
        <v>1</v>
      </c>
      <c r="M7311" s="699" t="s">
        <v>765</v>
      </c>
      <c r="N7311" s="706" t="s">
        <v>10500</v>
      </c>
      <c r="O7311" s="707" t="s">
        <v>35</v>
      </c>
      <c r="P7311" s="708" t="s">
        <v>79</v>
      </c>
      <c r="Q7311" s="708" t="s">
        <v>6273</v>
      </c>
    </row>
    <row r="7312" spans="1:17" s="66" customFormat="1" ht="69.75" customHeight="1" x14ac:dyDescent="0.2">
      <c r="A7312" s="699" t="s">
        <v>10451</v>
      </c>
      <c r="B7312" s="699" t="s">
        <v>10452</v>
      </c>
      <c r="C7312" s="699" t="s">
        <v>190</v>
      </c>
      <c r="D7312" s="699" t="s">
        <v>190</v>
      </c>
      <c r="E7312" s="699" t="s">
        <v>855</v>
      </c>
      <c r="F7312" s="699" t="s">
        <v>360</v>
      </c>
      <c r="G7312" s="699">
        <v>78102200</v>
      </c>
      <c r="H7312" s="699" t="s">
        <v>10504</v>
      </c>
      <c r="I7312" s="699">
        <v>10</v>
      </c>
      <c r="J7312" s="699" t="s">
        <v>33</v>
      </c>
      <c r="K7312" s="701">
        <v>15000000</v>
      </c>
      <c r="L7312" s="702">
        <v>1</v>
      </c>
      <c r="M7312" s="699" t="s">
        <v>765</v>
      </c>
      <c r="N7312" s="706" t="s">
        <v>10456</v>
      </c>
      <c r="O7312" s="707" t="s">
        <v>127</v>
      </c>
      <c r="P7312" s="708" t="s">
        <v>68</v>
      </c>
      <c r="Q7312" s="708" t="s">
        <v>5360</v>
      </c>
    </row>
    <row r="7313" spans="1:17" s="66" customFormat="1" ht="65.25" customHeight="1" x14ac:dyDescent="0.2">
      <c r="A7313" s="699" t="s">
        <v>10451</v>
      </c>
      <c r="B7313" s="699" t="s">
        <v>10452</v>
      </c>
      <c r="C7313" s="699" t="s">
        <v>342</v>
      </c>
      <c r="D7313" s="699" t="s">
        <v>342</v>
      </c>
      <c r="E7313" s="699" t="s">
        <v>858</v>
      </c>
      <c r="F7313" s="699" t="s">
        <v>363</v>
      </c>
      <c r="G7313" s="699" t="s">
        <v>10505</v>
      </c>
      <c r="H7313" s="699" t="s">
        <v>363</v>
      </c>
      <c r="I7313" s="699">
        <v>10</v>
      </c>
      <c r="J7313" s="699" t="s">
        <v>33</v>
      </c>
      <c r="K7313" s="701">
        <v>4650000000</v>
      </c>
      <c r="L7313" s="702">
        <v>1</v>
      </c>
      <c r="M7313" s="699" t="s">
        <v>765</v>
      </c>
      <c r="N7313" s="706" t="s">
        <v>10506</v>
      </c>
      <c r="O7313" s="707" t="s">
        <v>127</v>
      </c>
      <c r="P7313" s="708" t="s">
        <v>366</v>
      </c>
      <c r="Q7313" s="708" t="s">
        <v>650</v>
      </c>
    </row>
    <row r="7314" spans="1:17" s="66" customFormat="1" ht="66" customHeight="1" x14ac:dyDescent="0.2">
      <c r="A7314" s="699" t="s">
        <v>10451</v>
      </c>
      <c r="B7314" s="699" t="s">
        <v>10452</v>
      </c>
      <c r="C7314" s="699" t="s">
        <v>234</v>
      </c>
      <c r="D7314" s="699" t="s">
        <v>234</v>
      </c>
      <c r="E7314" s="699" t="s">
        <v>862</v>
      </c>
      <c r="F7314" s="699" t="s">
        <v>368</v>
      </c>
      <c r="G7314" s="699">
        <v>84131600</v>
      </c>
      <c r="H7314" s="699" t="s">
        <v>10507</v>
      </c>
      <c r="I7314" s="699">
        <v>16</v>
      </c>
      <c r="J7314" s="699" t="s">
        <v>230</v>
      </c>
      <c r="K7314" s="701">
        <v>310500000</v>
      </c>
      <c r="L7314" s="702">
        <v>1</v>
      </c>
      <c r="M7314" s="699" t="s">
        <v>765</v>
      </c>
      <c r="N7314" s="706" t="s">
        <v>10481</v>
      </c>
      <c r="O7314" s="707" t="s">
        <v>127</v>
      </c>
      <c r="P7314" s="707" t="s">
        <v>127</v>
      </c>
      <c r="Q7314" s="708" t="s">
        <v>6273</v>
      </c>
    </row>
    <row r="7315" spans="1:17" s="66" customFormat="1" ht="78.75" customHeight="1" x14ac:dyDescent="0.2">
      <c r="A7315" s="699" t="s">
        <v>10451</v>
      </c>
      <c r="B7315" s="699" t="s">
        <v>10452</v>
      </c>
      <c r="C7315" s="699" t="s">
        <v>234</v>
      </c>
      <c r="D7315" s="699" t="s">
        <v>234</v>
      </c>
      <c r="E7315" s="699" t="s">
        <v>862</v>
      </c>
      <c r="F7315" s="699" t="s">
        <v>368</v>
      </c>
      <c r="G7315" s="699">
        <v>84131600</v>
      </c>
      <c r="H7315" s="699" t="s">
        <v>10508</v>
      </c>
      <c r="I7315" s="699">
        <v>10</v>
      </c>
      <c r="J7315" s="699" t="s">
        <v>33</v>
      </c>
      <c r="K7315" s="701">
        <v>189500000</v>
      </c>
      <c r="L7315" s="702">
        <v>1</v>
      </c>
      <c r="M7315" s="699" t="s">
        <v>765</v>
      </c>
      <c r="N7315" s="706" t="s">
        <v>10509</v>
      </c>
      <c r="O7315" s="707" t="s">
        <v>127</v>
      </c>
      <c r="P7315" s="708" t="s">
        <v>35</v>
      </c>
      <c r="Q7315" s="708" t="s">
        <v>6273</v>
      </c>
    </row>
    <row r="7316" spans="1:17" s="66" customFormat="1" ht="71.25" customHeight="1" x14ac:dyDescent="0.2">
      <c r="A7316" s="699" t="s">
        <v>10451</v>
      </c>
      <c r="B7316" s="699" t="s">
        <v>10452</v>
      </c>
      <c r="C7316" s="699" t="s">
        <v>234</v>
      </c>
      <c r="D7316" s="699" t="s">
        <v>234</v>
      </c>
      <c r="E7316" s="699" t="s">
        <v>862</v>
      </c>
      <c r="F7316" s="699" t="s">
        <v>368</v>
      </c>
      <c r="G7316" s="699">
        <v>84131600</v>
      </c>
      <c r="H7316" s="699" t="s">
        <v>10510</v>
      </c>
      <c r="I7316" s="699">
        <v>10</v>
      </c>
      <c r="J7316" s="699" t="s">
        <v>33</v>
      </c>
      <c r="K7316" s="701">
        <v>50000000</v>
      </c>
      <c r="L7316" s="702">
        <v>1</v>
      </c>
      <c r="M7316" s="699" t="s">
        <v>765</v>
      </c>
      <c r="N7316" s="706" t="s">
        <v>10509</v>
      </c>
      <c r="O7316" s="707" t="s">
        <v>80</v>
      </c>
      <c r="P7316" s="708" t="s">
        <v>901</v>
      </c>
      <c r="Q7316" s="708" t="s">
        <v>6273</v>
      </c>
    </row>
    <row r="7317" spans="1:17" s="66" customFormat="1" ht="61.5" customHeight="1" x14ac:dyDescent="0.2">
      <c r="A7317" s="699" t="s">
        <v>10451</v>
      </c>
      <c r="B7317" s="699" t="s">
        <v>10452</v>
      </c>
      <c r="C7317" s="699" t="s">
        <v>41</v>
      </c>
      <c r="D7317" s="699" t="s">
        <v>41</v>
      </c>
      <c r="E7317" s="699" t="s">
        <v>869</v>
      </c>
      <c r="F7317" s="699" t="s">
        <v>870</v>
      </c>
      <c r="G7317" s="699">
        <v>77121701</v>
      </c>
      <c r="H7317" s="699" t="s">
        <v>10511</v>
      </c>
      <c r="I7317" s="699">
        <v>10</v>
      </c>
      <c r="J7317" s="709" t="s">
        <v>33</v>
      </c>
      <c r="K7317" s="701">
        <v>40000000</v>
      </c>
      <c r="L7317" s="710">
        <v>1</v>
      </c>
      <c r="M7317" s="699" t="s">
        <v>805</v>
      </c>
      <c r="N7317" s="711" t="s">
        <v>10512</v>
      </c>
      <c r="O7317" s="707" t="s">
        <v>127</v>
      </c>
      <c r="P7317" s="708" t="s">
        <v>68</v>
      </c>
      <c r="Q7317" s="705" t="s">
        <v>6270</v>
      </c>
    </row>
    <row r="7318" spans="1:17" s="66" customFormat="1" ht="63" customHeight="1" x14ac:dyDescent="0.2">
      <c r="A7318" s="699" t="s">
        <v>10451</v>
      </c>
      <c r="B7318" s="699" t="s">
        <v>10452</v>
      </c>
      <c r="C7318" s="699" t="s">
        <v>2012</v>
      </c>
      <c r="D7318" s="699" t="s">
        <v>2012</v>
      </c>
      <c r="E7318" s="699" t="s">
        <v>869</v>
      </c>
      <c r="F7318" s="699" t="s">
        <v>870</v>
      </c>
      <c r="G7318" s="699">
        <v>82101500</v>
      </c>
      <c r="H7318" s="699" t="s">
        <v>10513</v>
      </c>
      <c r="I7318" s="699">
        <v>10</v>
      </c>
      <c r="J7318" s="709" t="s">
        <v>33</v>
      </c>
      <c r="K7318" s="701">
        <v>107340000</v>
      </c>
      <c r="L7318" s="710">
        <v>1</v>
      </c>
      <c r="M7318" s="699" t="s">
        <v>765</v>
      </c>
      <c r="N7318" s="711" t="s">
        <v>10514</v>
      </c>
      <c r="O7318" s="707" t="s">
        <v>68</v>
      </c>
      <c r="P7318" s="708" t="s">
        <v>67</v>
      </c>
      <c r="Q7318" s="705" t="s">
        <v>5360</v>
      </c>
    </row>
    <row r="7319" spans="1:17" s="66" customFormat="1" ht="60.75" customHeight="1" x14ac:dyDescent="0.2">
      <c r="A7319" s="699" t="s">
        <v>10451</v>
      </c>
      <c r="B7319" s="699" t="s">
        <v>10452</v>
      </c>
      <c r="C7319" s="699" t="s">
        <v>342</v>
      </c>
      <c r="D7319" s="699" t="s">
        <v>342</v>
      </c>
      <c r="E7319" s="699" t="s">
        <v>869</v>
      </c>
      <c r="F7319" s="699" t="s">
        <v>870</v>
      </c>
      <c r="G7319" s="699">
        <v>71121515</v>
      </c>
      <c r="H7319" s="699" t="s">
        <v>10515</v>
      </c>
      <c r="I7319" s="699">
        <v>16</v>
      </c>
      <c r="J7319" s="709" t="s">
        <v>33</v>
      </c>
      <c r="K7319" s="701">
        <v>570000000</v>
      </c>
      <c r="L7319" s="710">
        <v>1</v>
      </c>
      <c r="M7319" s="699" t="s">
        <v>805</v>
      </c>
      <c r="N7319" s="711" t="s">
        <v>10516</v>
      </c>
      <c r="O7319" s="707" t="s">
        <v>35</v>
      </c>
      <c r="P7319" s="708" t="s">
        <v>80</v>
      </c>
      <c r="Q7319" s="705" t="s">
        <v>10517</v>
      </c>
    </row>
    <row r="7320" spans="1:17" s="66" customFormat="1" ht="61.5" customHeight="1" x14ac:dyDescent="0.2">
      <c r="A7320" s="699" t="s">
        <v>10451</v>
      </c>
      <c r="B7320" s="699" t="s">
        <v>10452</v>
      </c>
      <c r="C7320" s="699" t="s">
        <v>2012</v>
      </c>
      <c r="D7320" s="699" t="s">
        <v>2012</v>
      </c>
      <c r="E7320" s="699" t="s">
        <v>1309</v>
      </c>
      <c r="F7320" s="699" t="s">
        <v>1310</v>
      </c>
      <c r="G7320" s="699">
        <v>56101703</v>
      </c>
      <c r="H7320" s="699" t="s">
        <v>10518</v>
      </c>
      <c r="I7320" s="699">
        <v>10</v>
      </c>
      <c r="J7320" s="709" t="s">
        <v>33</v>
      </c>
      <c r="K7320" s="701">
        <v>30000000</v>
      </c>
      <c r="L7320" s="710">
        <v>1</v>
      </c>
      <c r="M7320" s="699" t="s">
        <v>805</v>
      </c>
      <c r="N7320" s="711" t="s">
        <v>10519</v>
      </c>
      <c r="O7320" s="707" t="s">
        <v>127</v>
      </c>
      <c r="P7320" s="708" t="s">
        <v>68</v>
      </c>
      <c r="Q7320" s="708" t="s">
        <v>6270</v>
      </c>
    </row>
    <row r="7321" spans="1:17" s="66" customFormat="1" ht="57" customHeight="1" x14ac:dyDescent="0.2">
      <c r="A7321" s="699" t="s">
        <v>10451</v>
      </c>
      <c r="B7321" s="699" t="s">
        <v>10452</v>
      </c>
      <c r="C7321" s="699" t="s">
        <v>58</v>
      </c>
      <c r="D7321" s="699" t="s">
        <v>58</v>
      </c>
      <c r="E7321" s="699" t="s">
        <v>874</v>
      </c>
      <c r="F7321" s="699" t="s">
        <v>371</v>
      </c>
      <c r="G7321" s="699">
        <v>76111501</v>
      </c>
      <c r="H7321" s="699" t="s">
        <v>10520</v>
      </c>
      <c r="I7321" s="699">
        <v>16</v>
      </c>
      <c r="J7321" s="709" t="s">
        <v>230</v>
      </c>
      <c r="K7321" s="701">
        <v>1225100000</v>
      </c>
      <c r="L7321" s="710">
        <v>1</v>
      </c>
      <c r="M7321" s="699" t="s">
        <v>805</v>
      </c>
      <c r="N7321" s="711" t="s">
        <v>10521</v>
      </c>
      <c r="O7321" s="707" t="s">
        <v>127</v>
      </c>
      <c r="P7321" s="708" t="s">
        <v>68</v>
      </c>
      <c r="Q7321" s="708" t="s">
        <v>5044</v>
      </c>
    </row>
    <row r="7322" spans="1:17" s="66" customFormat="1" ht="41.25" customHeight="1" x14ac:dyDescent="0.2">
      <c r="A7322" s="699" t="s">
        <v>10451</v>
      </c>
      <c r="B7322" s="699" t="s">
        <v>10452</v>
      </c>
      <c r="C7322" s="699" t="s">
        <v>58</v>
      </c>
      <c r="D7322" s="699" t="s">
        <v>58</v>
      </c>
      <c r="E7322" s="699" t="s">
        <v>874</v>
      </c>
      <c r="F7322" s="699" t="s">
        <v>371</v>
      </c>
      <c r="G7322" s="699">
        <v>76111501</v>
      </c>
      <c r="H7322" s="699" t="s">
        <v>9193</v>
      </c>
      <c r="I7322" s="699">
        <v>10</v>
      </c>
      <c r="J7322" s="709" t="s">
        <v>33</v>
      </c>
      <c r="K7322" s="701">
        <v>920075000</v>
      </c>
      <c r="L7322" s="710">
        <v>1</v>
      </c>
      <c r="M7322" s="699" t="s">
        <v>805</v>
      </c>
      <c r="N7322" s="711" t="s">
        <v>10521</v>
      </c>
      <c r="O7322" s="707" t="s">
        <v>127</v>
      </c>
      <c r="P7322" s="708" t="s">
        <v>68</v>
      </c>
      <c r="Q7322" s="708" t="s">
        <v>5044</v>
      </c>
    </row>
    <row r="7323" spans="1:17" s="66" customFormat="1" ht="52.5" customHeight="1" x14ac:dyDescent="0.2">
      <c r="A7323" s="699" t="s">
        <v>10451</v>
      </c>
      <c r="B7323" s="699" t="s">
        <v>10452</v>
      </c>
      <c r="C7323" s="699" t="s">
        <v>58</v>
      </c>
      <c r="D7323" s="699" t="s">
        <v>58</v>
      </c>
      <c r="E7323" s="699" t="s">
        <v>874</v>
      </c>
      <c r="F7323" s="699" t="s">
        <v>371</v>
      </c>
      <c r="G7323" s="699">
        <v>76111501</v>
      </c>
      <c r="H7323" s="699" t="s">
        <v>10522</v>
      </c>
      <c r="I7323" s="699">
        <v>10</v>
      </c>
      <c r="J7323" s="709" t="s">
        <v>33</v>
      </c>
      <c r="K7323" s="701">
        <v>273424999.99999994</v>
      </c>
      <c r="L7323" s="710">
        <v>1</v>
      </c>
      <c r="M7323" s="699" t="s">
        <v>805</v>
      </c>
      <c r="N7323" s="711" t="s">
        <v>10521</v>
      </c>
      <c r="O7323" s="707" t="s">
        <v>80</v>
      </c>
      <c r="P7323" s="708" t="s">
        <v>901</v>
      </c>
      <c r="Q7323" s="708" t="s">
        <v>5044</v>
      </c>
    </row>
    <row r="7324" spans="1:17" s="66" customFormat="1" ht="59.25" customHeight="1" x14ac:dyDescent="0.2">
      <c r="A7324" s="699" t="s">
        <v>10451</v>
      </c>
      <c r="B7324" s="699" t="s">
        <v>10452</v>
      </c>
      <c r="C7324" s="699" t="s">
        <v>10467</v>
      </c>
      <c r="D7324" s="699" t="s">
        <v>10467</v>
      </c>
      <c r="E7324" s="699" t="s">
        <v>874</v>
      </c>
      <c r="F7324" s="699" t="s">
        <v>371</v>
      </c>
      <c r="G7324" s="699">
        <v>72154055</v>
      </c>
      <c r="H7324" s="699" t="s">
        <v>10523</v>
      </c>
      <c r="I7324" s="699">
        <v>10</v>
      </c>
      <c r="J7324" s="709" t="s">
        <v>33</v>
      </c>
      <c r="K7324" s="701">
        <v>40000000</v>
      </c>
      <c r="L7324" s="710">
        <v>1</v>
      </c>
      <c r="M7324" s="699" t="s">
        <v>805</v>
      </c>
      <c r="N7324" s="711" t="s">
        <v>10524</v>
      </c>
      <c r="O7324" s="707" t="s">
        <v>127</v>
      </c>
      <c r="P7324" s="708" t="s">
        <v>68</v>
      </c>
      <c r="Q7324" s="708" t="s">
        <v>6270</v>
      </c>
    </row>
    <row r="7325" spans="1:17" s="66" customFormat="1" ht="93" customHeight="1" x14ac:dyDescent="0.2">
      <c r="A7325" s="699" t="s">
        <v>10451</v>
      </c>
      <c r="B7325" s="699" t="s">
        <v>10452</v>
      </c>
      <c r="C7325" s="699" t="s">
        <v>41</v>
      </c>
      <c r="D7325" s="699" t="s">
        <v>41</v>
      </c>
      <c r="E7325" s="699" t="s">
        <v>874</v>
      </c>
      <c r="F7325" s="699" t="s">
        <v>371</v>
      </c>
      <c r="G7325" s="699">
        <v>76121901</v>
      </c>
      <c r="H7325" s="699" t="s">
        <v>10525</v>
      </c>
      <c r="I7325" s="699">
        <v>10</v>
      </c>
      <c r="J7325" s="709" t="s">
        <v>33</v>
      </c>
      <c r="K7325" s="701">
        <v>4000000</v>
      </c>
      <c r="L7325" s="710">
        <v>1</v>
      </c>
      <c r="M7325" s="699" t="s">
        <v>765</v>
      </c>
      <c r="N7325" s="711" t="s">
        <v>10526</v>
      </c>
      <c r="O7325" s="707" t="s">
        <v>127</v>
      </c>
      <c r="P7325" s="708" t="s">
        <v>68</v>
      </c>
      <c r="Q7325" s="708" t="s">
        <v>6270</v>
      </c>
    </row>
    <row r="7326" spans="1:17" s="66" customFormat="1" ht="67.5" customHeight="1" x14ac:dyDescent="0.2">
      <c r="A7326" s="699" t="s">
        <v>10451</v>
      </c>
      <c r="B7326" s="699" t="s">
        <v>10452</v>
      </c>
      <c r="C7326" s="699" t="s">
        <v>190</v>
      </c>
      <c r="D7326" s="699" t="s">
        <v>190</v>
      </c>
      <c r="E7326" s="699" t="s">
        <v>880</v>
      </c>
      <c r="F7326" s="699" t="s">
        <v>374</v>
      </c>
      <c r="G7326" s="699">
        <v>72154201</v>
      </c>
      <c r="H7326" s="699" t="s">
        <v>10527</v>
      </c>
      <c r="I7326" s="699">
        <v>10</v>
      </c>
      <c r="J7326" s="709" t="s">
        <v>33</v>
      </c>
      <c r="K7326" s="701">
        <v>1136363.6363636365</v>
      </c>
      <c r="L7326" s="710">
        <v>1</v>
      </c>
      <c r="M7326" s="699" t="s">
        <v>765</v>
      </c>
      <c r="N7326" s="711" t="s">
        <v>10456</v>
      </c>
      <c r="O7326" s="707" t="s">
        <v>67</v>
      </c>
      <c r="P7326" s="708" t="s">
        <v>35</v>
      </c>
      <c r="Q7326" s="708" t="s">
        <v>6270</v>
      </c>
    </row>
    <row r="7327" spans="1:17" s="66" customFormat="1" ht="84" customHeight="1" x14ac:dyDescent="0.2">
      <c r="A7327" s="699" t="s">
        <v>10451</v>
      </c>
      <c r="B7327" s="699" t="s">
        <v>10452</v>
      </c>
      <c r="C7327" s="699" t="s">
        <v>58</v>
      </c>
      <c r="D7327" s="699" t="s">
        <v>58</v>
      </c>
      <c r="E7327" s="699" t="s">
        <v>880</v>
      </c>
      <c r="F7327" s="699" t="s">
        <v>374</v>
      </c>
      <c r="G7327" s="699">
        <v>46191601</v>
      </c>
      <c r="H7327" s="699" t="s">
        <v>10528</v>
      </c>
      <c r="I7327" s="699">
        <v>10</v>
      </c>
      <c r="J7327" s="709" t="s">
        <v>33</v>
      </c>
      <c r="K7327" s="701">
        <v>17928914.725000001</v>
      </c>
      <c r="L7327" s="710">
        <v>1</v>
      </c>
      <c r="M7327" s="699" t="s">
        <v>765</v>
      </c>
      <c r="N7327" s="711" t="s">
        <v>10529</v>
      </c>
      <c r="O7327" s="707" t="s">
        <v>79</v>
      </c>
      <c r="P7327" s="708" t="s">
        <v>80</v>
      </c>
      <c r="Q7327" s="708" t="s">
        <v>6270</v>
      </c>
    </row>
    <row r="7328" spans="1:17" s="66" customFormat="1" ht="79.5" customHeight="1" x14ac:dyDescent="0.2">
      <c r="A7328" s="699" t="s">
        <v>10451</v>
      </c>
      <c r="B7328" s="699" t="s">
        <v>10452</v>
      </c>
      <c r="C7328" s="699" t="s">
        <v>234</v>
      </c>
      <c r="D7328" s="699" t="s">
        <v>234</v>
      </c>
      <c r="E7328" s="699" t="s">
        <v>880</v>
      </c>
      <c r="F7328" s="699" t="s">
        <v>374</v>
      </c>
      <c r="G7328" s="699">
        <v>78181500</v>
      </c>
      <c r="H7328" s="699" t="s">
        <v>10530</v>
      </c>
      <c r="I7328" s="699">
        <v>10</v>
      </c>
      <c r="J7328" s="709" t="s">
        <v>230</v>
      </c>
      <c r="K7328" s="701">
        <v>1500000000</v>
      </c>
      <c r="L7328" s="710">
        <v>1</v>
      </c>
      <c r="M7328" s="699" t="s">
        <v>805</v>
      </c>
      <c r="N7328" s="711" t="s">
        <v>10531</v>
      </c>
      <c r="O7328" s="707" t="s">
        <v>127</v>
      </c>
      <c r="P7328" s="708" t="s">
        <v>68</v>
      </c>
      <c r="Q7328" s="708" t="s">
        <v>5044</v>
      </c>
    </row>
    <row r="7329" spans="1:17" s="66" customFormat="1" ht="83.25" customHeight="1" x14ac:dyDescent="0.2">
      <c r="A7329" s="699" t="s">
        <v>10451</v>
      </c>
      <c r="B7329" s="699" t="s">
        <v>10452</v>
      </c>
      <c r="C7329" s="699" t="s">
        <v>234</v>
      </c>
      <c r="D7329" s="699" t="s">
        <v>234</v>
      </c>
      <c r="E7329" s="699" t="s">
        <v>880</v>
      </c>
      <c r="F7329" s="699" t="s">
        <v>374</v>
      </c>
      <c r="G7329" s="699">
        <v>78181500</v>
      </c>
      <c r="H7329" s="699" t="s">
        <v>10532</v>
      </c>
      <c r="I7329" s="699">
        <v>10</v>
      </c>
      <c r="J7329" s="709" t="s">
        <v>33</v>
      </c>
      <c r="K7329" s="701">
        <v>1492966755.1199999</v>
      </c>
      <c r="L7329" s="710">
        <v>1</v>
      </c>
      <c r="M7329" s="699" t="s">
        <v>765</v>
      </c>
      <c r="N7329" s="711" t="s">
        <v>10531</v>
      </c>
      <c r="O7329" s="707" t="s">
        <v>127</v>
      </c>
      <c r="P7329" s="708" t="s">
        <v>68</v>
      </c>
      <c r="Q7329" s="708" t="s">
        <v>5044</v>
      </c>
    </row>
    <row r="7330" spans="1:17" s="66" customFormat="1" ht="76.5" customHeight="1" x14ac:dyDescent="0.2">
      <c r="A7330" s="699" t="s">
        <v>10451</v>
      </c>
      <c r="B7330" s="699" t="s">
        <v>10452</v>
      </c>
      <c r="C7330" s="699" t="s">
        <v>234</v>
      </c>
      <c r="D7330" s="699" t="s">
        <v>234</v>
      </c>
      <c r="E7330" s="699" t="s">
        <v>880</v>
      </c>
      <c r="F7330" s="699" t="s">
        <v>374</v>
      </c>
      <c r="G7330" s="699">
        <v>78181500</v>
      </c>
      <c r="H7330" s="699" t="s">
        <v>10533</v>
      </c>
      <c r="I7330" s="699">
        <v>10</v>
      </c>
      <c r="J7330" s="709" t="s">
        <v>33</v>
      </c>
      <c r="K7330" s="701">
        <v>272087556.25</v>
      </c>
      <c r="L7330" s="710">
        <v>1</v>
      </c>
      <c r="M7330" s="699" t="s">
        <v>765</v>
      </c>
      <c r="N7330" s="711" t="s">
        <v>10531</v>
      </c>
      <c r="O7330" s="707" t="s">
        <v>80</v>
      </c>
      <c r="P7330" s="708" t="s">
        <v>901</v>
      </c>
      <c r="Q7330" s="708" t="s">
        <v>5044</v>
      </c>
    </row>
    <row r="7331" spans="1:17" s="66" customFormat="1" ht="112.5" customHeight="1" x14ac:dyDescent="0.2">
      <c r="A7331" s="699" t="s">
        <v>10451</v>
      </c>
      <c r="B7331" s="699" t="s">
        <v>10452</v>
      </c>
      <c r="C7331" s="699" t="s">
        <v>234</v>
      </c>
      <c r="D7331" s="699" t="s">
        <v>234</v>
      </c>
      <c r="E7331" s="699" t="s">
        <v>880</v>
      </c>
      <c r="F7331" s="699" t="s">
        <v>374</v>
      </c>
      <c r="G7331" s="699">
        <v>78181500</v>
      </c>
      <c r="H7331" s="699" t="s">
        <v>10534</v>
      </c>
      <c r="I7331" s="699">
        <v>16</v>
      </c>
      <c r="J7331" s="709" t="s">
        <v>33</v>
      </c>
      <c r="K7331" s="701">
        <v>400000000</v>
      </c>
      <c r="L7331" s="710">
        <v>1</v>
      </c>
      <c r="M7331" s="699" t="s">
        <v>765</v>
      </c>
      <c r="N7331" s="711" t="s">
        <v>10535</v>
      </c>
      <c r="O7331" s="707" t="s">
        <v>35</v>
      </c>
      <c r="P7331" s="708" t="s">
        <v>80</v>
      </c>
      <c r="Q7331" s="708" t="s">
        <v>6273</v>
      </c>
    </row>
    <row r="7332" spans="1:17" s="66" customFormat="1" ht="87.75" customHeight="1" x14ac:dyDescent="0.2">
      <c r="A7332" s="699" t="s">
        <v>10451</v>
      </c>
      <c r="B7332" s="699" t="s">
        <v>10452</v>
      </c>
      <c r="C7332" s="699" t="s">
        <v>10467</v>
      </c>
      <c r="D7332" s="699" t="s">
        <v>10467</v>
      </c>
      <c r="E7332" s="699" t="s">
        <v>880</v>
      </c>
      <c r="F7332" s="699" t="s">
        <v>374</v>
      </c>
      <c r="G7332" s="699">
        <v>72154100</v>
      </c>
      <c r="H7332" s="699" t="s">
        <v>10536</v>
      </c>
      <c r="I7332" s="699">
        <v>10</v>
      </c>
      <c r="J7332" s="709" t="s">
        <v>33</v>
      </c>
      <c r="K7332" s="701">
        <v>35000000</v>
      </c>
      <c r="L7332" s="710">
        <v>1</v>
      </c>
      <c r="M7332" s="699" t="s">
        <v>765</v>
      </c>
      <c r="N7332" s="711" t="s">
        <v>10537</v>
      </c>
      <c r="O7332" s="707" t="s">
        <v>68</v>
      </c>
      <c r="P7332" s="708" t="s">
        <v>67</v>
      </c>
      <c r="Q7332" s="708" t="s">
        <v>6270</v>
      </c>
    </row>
    <row r="7333" spans="1:17" s="66" customFormat="1" ht="74.25" customHeight="1" x14ac:dyDescent="0.2">
      <c r="A7333" s="699" t="s">
        <v>10451</v>
      </c>
      <c r="B7333" s="699" t="s">
        <v>10452</v>
      </c>
      <c r="C7333" s="699" t="s">
        <v>50</v>
      </c>
      <c r="D7333" s="699" t="s">
        <v>50</v>
      </c>
      <c r="E7333" s="699" t="s">
        <v>880</v>
      </c>
      <c r="F7333" s="699" t="s">
        <v>374</v>
      </c>
      <c r="G7333" s="699">
        <v>39121300</v>
      </c>
      <c r="H7333" s="699" t="s">
        <v>4150</v>
      </c>
      <c r="I7333" s="699">
        <v>10</v>
      </c>
      <c r="J7333" s="709" t="s">
        <v>33</v>
      </c>
      <c r="K7333" s="701">
        <v>15000000</v>
      </c>
      <c r="L7333" s="710">
        <v>1</v>
      </c>
      <c r="M7333" s="699" t="s">
        <v>805</v>
      </c>
      <c r="N7333" s="711" t="s">
        <v>10538</v>
      </c>
      <c r="O7333" s="707" t="s">
        <v>67</v>
      </c>
      <c r="P7333" s="708" t="s">
        <v>35</v>
      </c>
      <c r="Q7333" s="708" t="s">
        <v>6270</v>
      </c>
    </row>
    <row r="7334" spans="1:17" s="66" customFormat="1" ht="72" customHeight="1" x14ac:dyDescent="0.2">
      <c r="A7334" s="699" t="s">
        <v>10451</v>
      </c>
      <c r="B7334" s="699" t="s">
        <v>10452</v>
      </c>
      <c r="C7334" s="699" t="s">
        <v>50</v>
      </c>
      <c r="D7334" s="699" t="s">
        <v>50</v>
      </c>
      <c r="E7334" s="699" t="s">
        <v>880</v>
      </c>
      <c r="F7334" s="699" t="s">
        <v>374</v>
      </c>
      <c r="G7334" s="699">
        <v>39121300</v>
      </c>
      <c r="H7334" s="699" t="s">
        <v>10539</v>
      </c>
      <c r="I7334" s="699">
        <v>10</v>
      </c>
      <c r="J7334" s="709" t="s">
        <v>33</v>
      </c>
      <c r="K7334" s="701">
        <v>10000000</v>
      </c>
      <c r="L7334" s="710">
        <v>1</v>
      </c>
      <c r="M7334" s="699" t="s">
        <v>765</v>
      </c>
      <c r="N7334" s="711" t="s">
        <v>10538</v>
      </c>
      <c r="O7334" s="707" t="s">
        <v>67</v>
      </c>
      <c r="P7334" s="708" t="s">
        <v>35</v>
      </c>
      <c r="Q7334" s="708" t="s">
        <v>6270</v>
      </c>
    </row>
    <row r="7335" spans="1:17" s="66" customFormat="1" ht="125.25" customHeight="1" x14ac:dyDescent="0.2">
      <c r="A7335" s="699" t="s">
        <v>10451</v>
      </c>
      <c r="B7335" s="699" t="s">
        <v>10452</v>
      </c>
      <c r="C7335" s="699" t="s">
        <v>50</v>
      </c>
      <c r="D7335" s="699" t="s">
        <v>50</v>
      </c>
      <c r="E7335" s="699" t="s">
        <v>880</v>
      </c>
      <c r="F7335" s="699" t="s">
        <v>374</v>
      </c>
      <c r="G7335" s="699">
        <v>73152108</v>
      </c>
      <c r="H7335" s="699" t="s">
        <v>10540</v>
      </c>
      <c r="I7335" s="699">
        <v>10</v>
      </c>
      <c r="J7335" s="709" t="s">
        <v>33</v>
      </c>
      <c r="K7335" s="701">
        <v>123380410.27</v>
      </c>
      <c r="L7335" s="710">
        <v>1</v>
      </c>
      <c r="M7335" s="699" t="s">
        <v>765</v>
      </c>
      <c r="N7335" s="711" t="s">
        <v>10538</v>
      </c>
      <c r="O7335" s="707" t="s">
        <v>67</v>
      </c>
      <c r="P7335" s="708" t="s">
        <v>35</v>
      </c>
      <c r="Q7335" s="708" t="s">
        <v>6270</v>
      </c>
    </row>
    <row r="7336" spans="1:17" s="66" customFormat="1" ht="126" customHeight="1" x14ac:dyDescent="0.2">
      <c r="A7336" s="699" t="s">
        <v>10451</v>
      </c>
      <c r="B7336" s="699" t="s">
        <v>10452</v>
      </c>
      <c r="C7336" s="699" t="s">
        <v>50</v>
      </c>
      <c r="D7336" s="699" t="s">
        <v>50</v>
      </c>
      <c r="E7336" s="699" t="s">
        <v>880</v>
      </c>
      <c r="F7336" s="699" t="s">
        <v>374</v>
      </c>
      <c r="G7336" s="699">
        <v>72103302</v>
      </c>
      <c r="H7336" s="699" t="s">
        <v>10541</v>
      </c>
      <c r="I7336" s="699">
        <v>10</v>
      </c>
      <c r="J7336" s="709" t="s">
        <v>33</v>
      </c>
      <c r="K7336" s="701">
        <v>100000000</v>
      </c>
      <c r="L7336" s="710">
        <v>1</v>
      </c>
      <c r="M7336" s="699" t="s">
        <v>765</v>
      </c>
      <c r="N7336" s="711" t="s">
        <v>10538</v>
      </c>
      <c r="O7336" s="707" t="s">
        <v>35</v>
      </c>
      <c r="P7336" s="708" t="s">
        <v>36</v>
      </c>
      <c r="Q7336" s="708" t="s">
        <v>6270</v>
      </c>
    </row>
    <row r="7337" spans="1:17" s="66" customFormat="1" ht="93" customHeight="1" x14ac:dyDescent="0.2">
      <c r="A7337" s="699" t="s">
        <v>10451</v>
      </c>
      <c r="B7337" s="699" t="s">
        <v>10452</v>
      </c>
      <c r="C7337" s="699" t="s">
        <v>42</v>
      </c>
      <c r="D7337" s="699" t="s">
        <v>42</v>
      </c>
      <c r="E7337" s="699" t="s">
        <v>880</v>
      </c>
      <c r="F7337" s="699" t="s">
        <v>374</v>
      </c>
      <c r="G7337" s="699">
        <v>81141504</v>
      </c>
      <c r="H7337" s="699" t="s">
        <v>10542</v>
      </c>
      <c r="I7337" s="699">
        <v>10</v>
      </c>
      <c r="J7337" s="709" t="s">
        <v>33</v>
      </c>
      <c r="K7337" s="701">
        <v>20000000</v>
      </c>
      <c r="L7337" s="710">
        <v>1</v>
      </c>
      <c r="M7337" s="699" t="s">
        <v>765</v>
      </c>
      <c r="N7337" s="711" t="s">
        <v>10474</v>
      </c>
      <c r="O7337" s="707" t="s">
        <v>67</v>
      </c>
      <c r="P7337" s="708" t="s">
        <v>35</v>
      </c>
      <c r="Q7337" s="708" t="s">
        <v>6270</v>
      </c>
    </row>
    <row r="7338" spans="1:17" s="66" customFormat="1" ht="95.25" customHeight="1" x14ac:dyDescent="0.2">
      <c r="A7338" s="699" t="s">
        <v>10451</v>
      </c>
      <c r="B7338" s="699" t="s">
        <v>10452</v>
      </c>
      <c r="C7338" s="699" t="s">
        <v>42</v>
      </c>
      <c r="D7338" s="699" t="s">
        <v>42</v>
      </c>
      <c r="E7338" s="699" t="s">
        <v>880</v>
      </c>
      <c r="F7338" s="699" t="s">
        <v>374</v>
      </c>
      <c r="G7338" s="699">
        <v>73152108</v>
      </c>
      <c r="H7338" s="699" t="s">
        <v>10543</v>
      </c>
      <c r="I7338" s="699">
        <v>10</v>
      </c>
      <c r="J7338" s="709" t="s">
        <v>33</v>
      </c>
      <c r="K7338" s="701">
        <v>40000000</v>
      </c>
      <c r="L7338" s="710">
        <v>1</v>
      </c>
      <c r="M7338" s="699" t="s">
        <v>765</v>
      </c>
      <c r="N7338" s="711" t="s">
        <v>10474</v>
      </c>
      <c r="O7338" s="707" t="s">
        <v>68</v>
      </c>
      <c r="P7338" s="708" t="s">
        <v>67</v>
      </c>
      <c r="Q7338" s="708" t="s">
        <v>6270</v>
      </c>
    </row>
    <row r="7339" spans="1:17" s="66" customFormat="1" ht="38.25" x14ac:dyDescent="0.2">
      <c r="A7339" s="699" t="s">
        <v>10451</v>
      </c>
      <c r="B7339" s="699" t="s">
        <v>10452</v>
      </c>
      <c r="C7339" s="699" t="s">
        <v>356</v>
      </c>
      <c r="D7339" s="699" t="s">
        <v>356</v>
      </c>
      <c r="E7339" s="699" t="s">
        <v>880</v>
      </c>
      <c r="F7339" s="699" t="s">
        <v>374</v>
      </c>
      <c r="G7339" s="699">
        <v>73152108</v>
      </c>
      <c r="H7339" s="699" t="s">
        <v>10544</v>
      </c>
      <c r="I7339" s="699">
        <v>10</v>
      </c>
      <c r="J7339" s="709" t="s">
        <v>33</v>
      </c>
      <c r="K7339" s="701">
        <v>40000000</v>
      </c>
      <c r="L7339" s="710">
        <v>1</v>
      </c>
      <c r="M7339" s="699" t="s">
        <v>765</v>
      </c>
      <c r="N7339" s="711" t="s">
        <v>10545</v>
      </c>
      <c r="O7339" s="707" t="s">
        <v>67</v>
      </c>
      <c r="P7339" s="708" t="s">
        <v>35</v>
      </c>
      <c r="Q7339" s="708" t="s">
        <v>6270</v>
      </c>
    </row>
    <row r="7340" spans="1:17" s="66" customFormat="1" ht="81.75" customHeight="1" x14ac:dyDescent="0.2">
      <c r="A7340" s="699" t="s">
        <v>10451</v>
      </c>
      <c r="B7340" s="699" t="s">
        <v>10452</v>
      </c>
      <c r="C7340" s="699" t="s">
        <v>50</v>
      </c>
      <c r="D7340" s="699" t="s">
        <v>50</v>
      </c>
      <c r="E7340" s="699" t="s">
        <v>880</v>
      </c>
      <c r="F7340" s="699" t="s">
        <v>374</v>
      </c>
      <c r="G7340" s="699">
        <v>81112303</v>
      </c>
      <c r="H7340" s="699" t="s">
        <v>10546</v>
      </c>
      <c r="I7340" s="699">
        <v>10</v>
      </c>
      <c r="J7340" s="709" t="s">
        <v>33</v>
      </c>
      <c r="K7340" s="701">
        <v>100000000</v>
      </c>
      <c r="L7340" s="710">
        <v>1</v>
      </c>
      <c r="M7340" s="699" t="s">
        <v>765</v>
      </c>
      <c r="N7340" s="711" t="s">
        <v>10454</v>
      </c>
      <c r="O7340" s="707" t="s">
        <v>35</v>
      </c>
      <c r="P7340" s="708" t="s">
        <v>36</v>
      </c>
      <c r="Q7340" s="708" t="s">
        <v>6270</v>
      </c>
    </row>
    <row r="7341" spans="1:17" s="66" customFormat="1" ht="51" x14ac:dyDescent="0.2">
      <c r="A7341" s="699" t="s">
        <v>10451</v>
      </c>
      <c r="B7341" s="699" t="s">
        <v>10452</v>
      </c>
      <c r="C7341" s="699" t="s">
        <v>50</v>
      </c>
      <c r="D7341" s="699" t="s">
        <v>50</v>
      </c>
      <c r="E7341" s="699" t="s">
        <v>932</v>
      </c>
      <c r="F7341" s="699" t="s">
        <v>933</v>
      </c>
      <c r="G7341" s="699" t="s">
        <v>1863</v>
      </c>
      <c r="H7341" s="699" t="s">
        <v>10547</v>
      </c>
      <c r="I7341" s="699">
        <v>16</v>
      </c>
      <c r="J7341" s="709" t="s">
        <v>230</v>
      </c>
      <c r="K7341" s="701">
        <v>325000000</v>
      </c>
      <c r="L7341" s="710">
        <v>1</v>
      </c>
      <c r="M7341" s="699" t="s">
        <v>765</v>
      </c>
      <c r="N7341" s="711" t="s">
        <v>10548</v>
      </c>
      <c r="O7341" s="707" t="s">
        <v>127</v>
      </c>
      <c r="P7341" s="708" t="s">
        <v>68</v>
      </c>
      <c r="Q7341" s="708" t="s">
        <v>6270</v>
      </c>
    </row>
    <row r="7342" spans="1:17" s="66" customFormat="1" ht="51" x14ac:dyDescent="0.2">
      <c r="A7342" s="699" t="s">
        <v>10451</v>
      </c>
      <c r="B7342" s="699" t="s">
        <v>10452</v>
      </c>
      <c r="C7342" s="699" t="s">
        <v>50</v>
      </c>
      <c r="D7342" s="699" t="s">
        <v>50</v>
      </c>
      <c r="E7342" s="699" t="s">
        <v>932</v>
      </c>
      <c r="F7342" s="699" t="s">
        <v>933</v>
      </c>
      <c r="G7342" s="699" t="s">
        <v>1863</v>
      </c>
      <c r="H7342" s="699" t="s">
        <v>9393</v>
      </c>
      <c r="I7342" s="699">
        <v>10</v>
      </c>
      <c r="J7342" s="709" t="s">
        <v>33</v>
      </c>
      <c r="K7342" s="701">
        <v>320296364</v>
      </c>
      <c r="L7342" s="710">
        <v>1</v>
      </c>
      <c r="M7342" s="699" t="s">
        <v>765</v>
      </c>
      <c r="N7342" s="711" t="s">
        <v>10548</v>
      </c>
      <c r="O7342" s="707" t="s">
        <v>67</v>
      </c>
      <c r="P7342" s="708" t="s">
        <v>35</v>
      </c>
      <c r="Q7342" s="708" t="s">
        <v>6273</v>
      </c>
    </row>
    <row r="7343" spans="1:17" s="66" customFormat="1" ht="51" x14ac:dyDescent="0.2">
      <c r="A7343" s="699" t="s">
        <v>10451</v>
      </c>
      <c r="B7343" s="699" t="s">
        <v>10452</v>
      </c>
      <c r="C7343" s="699" t="s">
        <v>50</v>
      </c>
      <c r="D7343" s="699" t="s">
        <v>50</v>
      </c>
      <c r="E7343" s="699" t="s">
        <v>932</v>
      </c>
      <c r="F7343" s="699" t="s">
        <v>933</v>
      </c>
      <c r="G7343" s="699" t="s">
        <v>1863</v>
      </c>
      <c r="H7343" s="699" t="s">
        <v>10549</v>
      </c>
      <c r="I7343" s="699">
        <v>10</v>
      </c>
      <c r="J7343" s="709" t="s">
        <v>33</v>
      </c>
      <c r="K7343" s="701">
        <v>54703636</v>
      </c>
      <c r="L7343" s="710">
        <v>1</v>
      </c>
      <c r="M7343" s="699" t="s">
        <v>765</v>
      </c>
      <c r="N7343" s="711" t="s">
        <v>10548</v>
      </c>
      <c r="O7343" s="707" t="s">
        <v>80</v>
      </c>
      <c r="P7343" s="708" t="s">
        <v>901</v>
      </c>
      <c r="Q7343" s="708" t="s">
        <v>6270</v>
      </c>
    </row>
    <row r="7344" spans="1:17" s="66" customFormat="1" ht="51" x14ac:dyDescent="0.2">
      <c r="A7344" s="699" t="s">
        <v>10451</v>
      </c>
      <c r="B7344" s="699" t="s">
        <v>10452</v>
      </c>
      <c r="C7344" s="699" t="s">
        <v>342</v>
      </c>
      <c r="D7344" s="699" t="s">
        <v>342</v>
      </c>
      <c r="E7344" s="699" t="s">
        <v>936</v>
      </c>
      <c r="F7344" s="699" t="s">
        <v>397</v>
      </c>
      <c r="G7344" s="699" t="s">
        <v>10550</v>
      </c>
      <c r="H7344" s="699" t="s">
        <v>7710</v>
      </c>
      <c r="I7344" s="699">
        <v>10</v>
      </c>
      <c r="J7344" s="699" t="s">
        <v>33</v>
      </c>
      <c r="K7344" s="701">
        <v>684000000</v>
      </c>
      <c r="L7344" s="710">
        <v>1</v>
      </c>
      <c r="M7344" s="699" t="s">
        <v>765</v>
      </c>
      <c r="N7344" s="711" t="s">
        <v>10506</v>
      </c>
      <c r="O7344" s="707" t="s">
        <v>127</v>
      </c>
      <c r="P7344" s="708" t="s">
        <v>366</v>
      </c>
      <c r="Q7344" s="708" t="s">
        <v>650</v>
      </c>
    </row>
    <row r="7345" spans="1:21" s="66" customFormat="1" ht="51" x14ac:dyDescent="0.2">
      <c r="A7345" s="699" t="s">
        <v>10451</v>
      </c>
      <c r="B7345" s="699" t="s">
        <v>10452</v>
      </c>
      <c r="C7345" s="699" t="s">
        <v>342</v>
      </c>
      <c r="D7345" s="699" t="s">
        <v>342</v>
      </c>
      <c r="E7345" s="699" t="s">
        <v>936</v>
      </c>
      <c r="F7345" s="699" t="s">
        <v>397</v>
      </c>
      <c r="G7345" s="699" t="s">
        <v>10550</v>
      </c>
      <c r="H7345" s="699" t="s">
        <v>8222</v>
      </c>
      <c r="I7345" s="699">
        <v>10</v>
      </c>
      <c r="J7345" s="699" t="s">
        <v>33</v>
      </c>
      <c r="K7345" s="701">
        <v>166000000</v>
      </c>
      <c r="L7345" s="710">
        <v>1</v>
      </c>
      <c r="M7345" s="699" t="s">
        <v>765</v>
      </c>
      <c r="N7345" s="711" t="s">
        <v>10506</v>
      </c>
      <c r="O7345" s="707" t="s">
        <v>127</v>
      </c>
      <c r="P7345" s="708" t="s">
        <v>366</v>
      </c>
      <c r="Q7345" s="708" t="s">
        <v>650</v>
      </c>
    </row>
    <row r="7346" spans="1:21" s="66" customFormat="1" ht="38.25" x14ac:dyDescent="0.2">
      <c r="A7346" s="699" t="s">
        <v>10451</v>
      </c>
      <c r="B7346" s="699" t="s">
        <v>10452</v>
      </c>
      <c r="C7346" s="699" t="s">
        <v>356</v>
      </c>
      <c r="D7346" s="699" t="s">
        <v>356</v>
      </c>
      <c r="E7346" s="699" t="s">
        <v>8237</v>
      </c>
      <c r="F7346" s="699" t="s">
        <v>406</v>
      </c>
      <c r="G7346" s="699" t="s">
        <v>10551</v>
      </c>
      <c r="H7346" s="699" t="s">
        <v>406</v>
      </c>
      <c r="I7346" s="699">
        <v>10</v>
      </c>
      <c r="J7346" s="699" t="s">
        <v>33</v>
      </c>
      <c r="K7346" s="701">
        <v>50000000</v>
      </c>
      <c r="L7346" s="710">
        <v>1</v>
      </c>
      <c r="M7346" s="699" t="s">
        <v>765</v>
      </c>
      <c r="N7346" s="711" t="s">
        <v>10552</v>
      </c>
      <c r="O7346" s="707" t="s">
        <v>127</v>
      </c>
      <c r="P7346" s="708" t="s">
        <v>366</v>
      </c>
      <c r="Q7346" s="708" t="s">
        <v>650</v>
      </c>
    </row>
    <row r="7347" spans="1:21" s="66" customFormat="1" ht="25.5" x14ac:dyDescent="0.2">
      <c r="A7347" s="712" t="s">
        <v>10451</v>
      </c>
      <c r="B7347" s="712" t="s">
        <v>10452</v>
      </c>
      <c r="C7347" s="712" t="s">
        <v>342</v>
      </c>
      <c r="D7347" s="712" t="s">
        <v>342</v>
      </c>
      <c r="E7347" s="712" t="s">
        <v>10553</v>
      </c>
      <c r="F7347" s="712" t="s">
        <v>10554</v>
      </c>
      <c r="G7347" s="712" t="s">
        <v>10555</v>
      </c>
      <c r="H7347" s="712" t="s">
        <v>409</v>
      </c>
      <c r="I7347" s="712">
        <v>10</v>
      </c>
      <c r="J7347" s="712" t="s">
        <v>33</v>
      </c>
      <c r="K7347" s="713">
        <v>17000000</v>
      </c>
      <c r="L7347" s="714">
        <v>1</v>
      </c>
      <c r="M7347" s="712" t="s">
        <v>765</v>
      </c>
      <c r="N7347" s="715" t="s">
        <v>10556</v>
      </c>
      <c r="O7347" s="716" t="s">
        <v>127</v>
      </c>
      <c r="P7347" s="717" t="s">
        <v>67</v>
      </c>
      <c r="Q7347" s="717" t="s">
        <v>650</v>
      </c>
    </row>
    <row r="7348" spans="1:21" s="66" customFormat="1" ht="165.75" x14ac:dyDescent="0.2">
      <c r="A7348" s="699" t="s">
        <v>10451</v>
      </c>
      <c r="B7348" s="699" t="s">
        <v>10452</v>
      </c>
      <c r="C7348" s="699" t="s">
        <v>356</v>
      </c>
      <c r="D7348" s="699" t="s">
        <v>356</v>
      </c>
      <c r="E7348" s="699" t="s">
        <v>942</v>
      </c>
      <c r="F7348" s="699" t="s">
        <v>400</v>
      </c>
      <c r="G7348" s="699">
        <v>94121800</v>
      </c>
      <c r="H7348" s="699" t="s">
        <v>10557</v>
      </c>
      <c r="I7348" s="699">
        <v>16</v>
      </c>
      <c r="J7348" s="699" t="s">
        <v>33</v>
      </c>
      <c r="K7348" s="701">
        <v>1200000000</v>
      </c>
      <c r="L7348" s="710">
        <v>1</v>
      </c>
      <c r="M7348" s="699" t="s">
        <v>765</v>
      </c>
      <c r="N7348" s="699" t="s">
        <v>10558</v>
      </c>
      <c r="O7348" s="718" t="s">
        <v>35</v>
      </c>
      <c r="P7348" s="699" t="s">
        <v>3286</v>
      </c>
      <c r="Q7348" s="699" t="s">
        <v>6273</v>
      </c>
    </row>
    <row r="7349" spans="1:21" s="66" customFormat="1" ht="25.5" x14ac:dyDescent="0.2">
      <c r="A7349" s="699" t="s">
        <v>10451</v>
      </c>
      <c r="B7349" s="699" t="s">
        <v>10452</v>
      </c>
      <c r="C7349" s="699" t="s">
        <v>356</v>
      </c>
      <c r="D7349" s="699" t="s">
        <v>356</v>
      </c>
      <c r="E7349" s="700" t="s">
        <v>10559</v>
      </c>
      <c r="F7349" s="699" t="s">
        <v>409</v>
      </c>
      <c r="G7349" s="699" t="s">
        <v>10555</v>
      </c>
      <c r="H7349" s="699" t="s">
        <v>10560</v>
      </c>
      <c r="I7349" s="699">
        <v>10</v>
      </c>
      <c r="J7349" s="699" t="s">
        <v>33</v>
      </c>
      <c r="K7349" s="701">
        <v>108225608.7259514</v>
      </c>
      <c r="L7349" s="710">
        <v>1</v>
      </c>
      <c r="M7349" s="699" t="s">
        <v>765</v>
      </c>
      <c r="N7349" s="715" t="s">
        <v>10561</v>
      </c>
      <c r="O7349" s="716" t="s">
        <v>127</v>
      </c>
      <c r="P7349" s="717" t="s">
        <v>67</v>
      </c>
      <c r="Q7349" s="717" t="s">
        <v>650</v>
      </c>
    </row>
    <row r="7350" spans="1:21" s="66" customFormat="1" ht="76.5" x14ac:dyDescent="0.2">
      <c r="A7350" s="699" t="s">
        <v>10451</v>
      </c>
      <c r="B7350" s="699" t="s">
        <v>10452</v>
      </c>
      <c r="C7350" s="699" t="s">
        <v>356</v>
      </c>
      <c r="D7350" s="699" t="s">
        <v>356</v>
      </c>
      <c r="E7350" s="700" t="s">
        <v>842</v>
      </c>
      <c r="F7350" s="699" t="s">
        <v>338</v>
      </c>
      <c r="G7350" s="699" t="s">
        <v>9463</v>
      </c>
      <c r="H7350" s="699" t="s">
        <v>10562</v>
      </c>
      <c r="I7350" s="699">
        <v>16</v>
      </c>
      <c r="J7350" s="699" t="s">
        <v>33</v>
      </c>
      <c r="K7350" s="701">
        <v>150000000</v>
      </c>
      <c r="L7350" s="710">
        <v>1</v>
      </c>
      <c r="M7350" s="699" t="s">
        <v>765</v>
      </c>
      <c r="N7350" s="706" t="s">
        <v>10499</v>
      </c>
      <c r="O7350" s="707" t="s">
        <v>35</v>
      </c>
      <c r="P7350" s="708" t="s">
        <v>79</v>
      </c>
      <c r="Q7350" s="708" t="s">
        <v>6273</v>
      </c>
    </row>
    <row r="7351" spans="1:21" ht="80.25" customHeight="1" x14ac:dyDescent="0.2">
      <c r="A7351" s="208" t="s">
        <v>10563</v>
      </c>
      <c r="B7351" s="208" t="s">
        <v>10564</v>
      </c>
      <c r="C7351" s="208" t="s">
        <v>1007</v>
      </c>
      <c r="D7351" s="208" t="s">
        <v>1007</v>
      </c>
      <c r="E7351" s="719" t="s">
        <v>10465</v>
      </c>
      <c r="F7351" s="208" t="s">
        <v>107</v>
      </c>
      <c r="G7351" s="65">
        <v>43231500</v>
      </c>
      <c r="H7351" s="208" t="s">
        <v>1525</v>
      </c>
      <c r="I7351" s="208">
        <v>10</v>
      </c>
      <c r="J7351" s="208" t="s">
        <v>33</v>
      </c>
      <c r="K7351" s="214">
        <v>5000000</v>
      </c>
      <c r="L7351" s="215">
        <v>5</v>
      </c>
      <c r="M7351" s="208" t="s">
        <v>765</v>
      </c>
      <c r="N7351" s="369" t="s">
        <v>10565</v>
      </c>
      <c r="O7351" s="158" t="s">
        <v>10566</v>
      </c>
      <c r="P7351" s="158" t="s">
        <v>10566</v>
      </c>
      <c r="Q7351" s="158" t="s">
        <v>10566</v>
      </c>
      <c r="U7351" s="58"/>
    </row>
    <row r="7352" spans="1:21" ht="85.5" customHeight="1" x14ac:dyDescent="0.2">
      <c r="A7352" s="208" t="s">
        <v>10563</v>
      </c>
      <c r="B7352" s="208" t="s">
        <v>10564</v>
      </c>
      <c r="C7352" s="208" t="s">
        <v>10467</v>
      </c>
      <c r="D7352" s="208" t="s">
        <v>10467</v>
      </c>
      <c r="E7352" s="719" t="s">
        <v>769</v>
      </c>
      <c r="F7352" s="208" t="s">
        <v>110</v>
      </c>
      <c r="G7352" s="67" t="s">
        <v>10567</v>
      </c>
      <c r="H7352" s="208" t="s">
        <v>10568</v>
      </c>
      <c r="I7352" s="208">
        <v>10</v>
      </c>
      <c r="J7352" s="208" t="s">
        <v>33</v>
      </c>
      <c r="K7352" s="214">
        <v>15000000</v>
      </c>
      <c r="L7352" s="215">
        <v>1</v>
      </c>
      <c r="M7352" s="208" t="s">
        <v>805</v>
      </c>
      <c r="N7352" s="372" t="s">
        <v>10569</v>
      </c>
      <c r="O7352" s="430" t="s">
        <v>127</v>
      </c>
      <c r="P7352" s="158" t="s">
        <v>68</v>
      </c>
      <c r="Q7352" s="158" t="s">
        <v>6270</v>
      </c>
    </row>
    <row r="7353" spans="1:21" ht="67.5" customHeight="1" x14ac:dyDescent="0.2">
      <c r="A7353" s="208" t="s">
        <v>10563</v>
      </c>
      <c r="B7353" s="208" t="s">
        <v>10564</v>
      </c>
      <c r="C7353" s="208" t="s">
        <v>10570</v>
      </c>
      <c r="D7353" s="208" t="s">
        <v>10570</v>
      </c>
      <c r="E7353" s="719" t="s">
        <v>1101</v>
      </c>
      <c r="F7353" s="208" t="s">
        <v>189</v>
      </c>
      <c r="G7353" s="65">
        <v>41122808</v>
      </c>
      <c r="H7353" s="208" t="s">
        <v>10571</v>
      </c>
      <c r="I7353" s="208">
        <v>10</v>
      </c>
      <c r="J7353" s="208" t="s">
        <v>33</v>
      </c>
      <c r="K7353" s="214">
        <v>4500000</v>
      </c>
      <c r="L7353" s="215">
        <v>3</v>
      </c>
      <c r="M7353" s="208" t="s">
        <v>805</v>
      </c>
      <c r="N7353" s="372" t="s">
        <v>10572</v>
      </c>
      <c r="O7353" s="431" t="s">
        <v>127</v>
      </c>
      <c r="P7353" s="166" t="s">
        <v>366</v>
      </c>
      <c r="Q7353" s="166" t="s">
        <v>6270</v>
      </c>
    </row>
    <row r="7354" spans="1:21" ht="76.5" customHeight="1" x14ac:dyDescent="0.2">
      <c r="A7354" s="208" t="s">
        <v>10563</v>
      </c>
      <c r="B7354" s="208" t="s">
        <v>10564</v>
      </c>
      <c r="C7354" s="208" t="s">
        <v>10570</v>
      </c>
      <c r="D7354" s="208" t="s">
        <v>10570</v>
      </c>
      <c r="E7354" s="719" t="s">
        <v>1101</v>
      </c>
      <c r="F7354" s="208" t="s">
        <v>189</v>
      </c>
      <c r="G7354" s="65">
        <v>55121715</v>
      </c>
      <c r="H7354" s="208" t="s">
        <v>10573</v>
      </c>
      <c r="I7354" s="208">
        <v>10</v>
      </c>
      <c r="J7354" s="208" t="s">
        <v>33</v>
      </c>
      <c r="K7354" s="214">
        <v>840000</v>
      </c>
      <c r="L7354" s="215">
        <v>3</v>
      </c>
      <c r="M7354" s="208" t="s">
        <v>805</v>
      </c>
      <c r="N7354" s="372" t="s">
        <v>10572</v>
      </c>
      <c r="O7354" s="431" t="s">
        <v>127</v>
      </c>
      <c r="P7354" s="166" t="s">
        <v>366</v>
      </c>
      <c r="Q7354" s="166" t="s">
        <v>6270</v>
      </c>
    </row>
    <row r="7355" spans="1:21" ht="63.75" customHeight="1" x14ac:dyDescent="0.2">
      <c r="A7355" s="208" t="s">
        <v>10563</v>
      </c>
      <c r="B7355" s="208" t="s">
        <v>10564</v>
      </c>
      <c r="C7355" s="208" t="s">
        <v>10570</v>
      </c>
      <c r="D7355" s="208" t="s">
        <v>10570</v>
      </c>
      <c r="E7355" s="719" t="s">
        <v>1101</v>
      </c>
      <c r="F7355" s="208" t="s">
        <v>189</v>
      </c>
      <c r="G7355" s="65">
        <v>55121715</v>
      </c>
      <c r="H7355" s="208" t="s">
        <v>10574</v>
      </c>
      <c r="I7355" s="208">
        <v>10</v>
      </c>
      <c r="J7355" s="208" t="s">
        <v>33</v>
      </c>
      <c r="K7355" s="214">
        <v>1600000</v>
      </c>
      <c r="L7355" s="215">
        <v>1</v>
      </c>
      <c r="M7355" s="208" t="s">
        <v>805</v>
      </c>
      <c r="N7355" s="372" t="s">
        <v>10572</v>
      </c>
      <c r="O7355" s="431" t="s">
        <v>127</v>
      </c>
      <c r="P7355" s="166" t="s">
        <v>366</v>
      </c>
      <c r="Q7355" s="166" t="s">
        <v>6270</v>
      </c>
    </row>
    <row r="7356" spans="1:21" ht="70.5" customHeight="1" x14ac:dyDescent="0.2">
      <c r="A7356" s="208" t="s">
        <v>10563</v>
      </c>
      <c r="B7356" s="208" t="s">
        <v>10564</v>
      </c>
      <c r="C7356" s="208" t="s">
        <v>10570</v>
      </c>
      <c r="D7356" s="208" t="s">
        <v>10570</v>
      </c>
      <c r="E7356" s="719" t="s">
        <v>1101</v>
      </c>
      <c r="F7356" s="208" t="s">
        <v>189</v>
      </c>
      <c r="G7356" s="65">
        <v>55121715</v>
      </c>
      <c r="H7356" s="208" t="s">
        <v>10575</v>
      </c>
      <c r="I7356" s="208">
        <v>10</v>
      </c>
      <c r="J7356" s="208" t="s">
        <v>33</v>
      </c>
      <c r="K7356" s="214">
        <v>1200000</v>
      </c>
      <c r="L7356" s="215">
        <v>6</v>
      </c>
      <c r="M7356" s="208" t="s">
        <v>805</v>
      </c>
      <c r="N7356" s="372" t="s">
        <v>10572</v>
      </c>
      <c r="O7356" s="431" t="s">
        <v>127</v>
      </c>
      <c r="P7356" s="166" t="s">
        <v>366</v>
      </c>
      <c r="Q7356" s="166" t="s">
        <v>6270</v>
      </c>
    </row>
    <row r="7357" spans="1:21" ht="68.25" customHeight="1" x14ac:dyDescent="0.2">
      <c r="A7357" s="208" t="s">
        <v>10563</v>
      </c>
      <c r="B7357" s="208" t="s">
        <v>10564</v>
      </c>
      <c r="C7357" s="208" t="s">
        <v>190</v>
      </c>
      <c r="D7357" s="208" t="s">
        <v>190</v>
      </c>
      <c r="E7357" s="719" t="s">
        <v>776</v>
      </c>
      <c r="F7357" s="208" t="s">
        <v>229</v>
      </c>
      <c r="G7357" s="67" t="s">
        <v>10576</v>
      </c>
      <c r="H7357" s="65" t="s">
        <v>10577</v>
      </c>
      <c r="I7357" s="208">
        <v>10</v>
      </c>
      <c r="J7357" s="208" t="s">
        <v>33</v>
      </c>
      <c r="K7357" s="214">
        <v>15000000</v>
      </c>
      <c r="L7357" s="215">
        <v>1</v>
      </c>
      <c r="M7357" s="208" t="s">
        <v>805</v>
      </c>
      <c r="N7357" s="372" t="s">
        <v>10476</v>
      </c>
      <c r="O7357" s="431" t="s">
        <v>35</v>
      </c>
      <c r="P7357" s="166" t="s">
        <v>36</v>
      </c>
      <c r="Q7357" s="166" t="s">
        <v>6273</v>
      </c>
    </row>
    <row r="7358" spans="1:21" ht="87.75" customHeight="1" x14ac:dyDescent="0.2">
      <c r="A7358" s="208" t="s">
        <v>10563</v>
      </c>
      <c r="B7358" s="208" t="s">
        <v>10564</v>
      </c>
      <c r="C7358" s="208" t="s">
        <v>234</v>
      </c>
      <c r="D7358" s="208" t="s">
        <v>234</v>
      </c>
      <c r="E7358" s="719" t="s">
        <v>781</v>
      </c>
      <c r="F7358" s="208" t="s">
        <v>233</v>
      </c>
      <c r="G7358" s="65">
        <v>15101500</v>
      </c>
      <c r="H7358" s="208" t="s">
        <v>10578</v>
      </c>
      <c r="I7358" s="208">
        <v>10</v>
      </c>
      <c r="J7358" s="208" t="s">
        <v>230</v>
      </c>
      <c r="K7358" s="214">
        <v>252000000</v>
      </c>
      <c r="L7358" s="215">
        <v>1</v>
      </c>
      <c r="M7358" s="208" t="s">
        <v>798</v>
      </c>
      <c r="N7358" s="372" t="s">
        <v>10579</v>
      </c>
      <c r="O7358" s="431" t="s">
        <v>127</v>
      </c>
      <c r="P7358" s="166" t="s">
        <v>68</v>
      </c>
      <c r="Q7358" s="166" t="s">
        <v>650</v>
      </c>
    </row>
    <row r="7359" spans="1:21" ht="78" customHeight="1" x14ac:dyDescent="0.2">
      <c r="A7359" s="208" t="s">
        <v>10563</v>
      </c>
      <c r="B7359" s="208" t="s">
        <v>10564</v>
      </c>
      <c r="C7359" s="208" t="s">
        <v>234</v>
      </c>
      <c r="D7359" s="208" t="s">
        <v>234</v>
      </c>
      <c r="E7359" s="719" t="s">
        <v>781</v>
      </c>
      <c r="F7359" s="208" t="s">
        <v>233</v>
      </c>
      <c r="G7359" s="65">
        <v>15101500</v>
      </c>
      <c r="H7359" s="208" t="s">
        <v>10580</v>
      </c>
      <c r="I7359" s="208">
        <v>10</v>
      </c>
      <c r="J7359" s="208" t="s">
        <v>33</v>
      </c>
      <c r="K7359" s="214">
        <v>353000000</v>
      </c>
      <c r="L7359" s="215">
        <v>1</v>
      </c>
      <c r="M7359" s="208" t="s">
        <v>798</v>
      </c>
      <c r="N7359" s="372" t="s">
        <v>10581</v>
      </c>
      <c r="O7359" s="431" t="s">
        <v>127</v>
      </c>
      <c r="P7359" s="166" t="s">
        <v>68</v>
      </c>
      <c r="Q7359" s="166" t="s">
        <v>5044</v>
      </c>
    </row>
    <row r="7360" spans="1:21" ht="81.75" customHeight="1" x14ac:dyDescent="0.2">
      <c r="A7360" s="208" t="s">
        <v>10563</v>
      </c>
      <c r="B7360" s="208" t="s">
        <v>10564</v>
      </c>
      <c r="C7360" s="208" t="s">
        <v>234</v>
      </c>
      <c r="D7360" s="208" t="s">
        <v>234</v>
      </c>
      <c r="E7360" s="719" t="s">
        <v>781</v>
      </c>
      <c r="F7360" s="208" t="s">
        <v>233</v>
      </c>
      <c r="G7360" s="65">
        <v>15101500</v>
      </c>
      <c r="H7360" s="208" t="s">
        <v>10582</v>
      </c>
      <c r="I7360" s="208">
        <v>10</v>
      </c>
      <c r="J7360" s="208" t="s">
        <v>33</v>
      </c>
      <c r="K7360" s="214">
        <v>55000000</v>
      </c>
      <c r="L7360" s="215">
        <v>1</v>
      </c>
      <c r="M7360" s="208" t="s">
        <v>798</v>
      </c>
      <c r="N7360" s="372" t="s">
        <v>10481</v>
      </c>
      <c r="O7360" s="431" t="s">
        <v>127</v>
      </c>
      <c r="P7360" s="166" t="s">
        <v>68</v>
      </c>
      <c r="Q7360" s="166" t="s">
        <v>5044</v>
      </c>
    </row>
    <row r="7361" spans="1:17" ht="50.25" customHeight="1" x14ac:dyDescent="0.2">
      <c r="A7361" s="208" t="s">
        <v>10563</v>
      </c>
      <c r="B7361" s="208" t="s">
        <v>10564</v>
      </c>
      <c r="C7361" s="208" t="s">
        <v>10467</v>
      </c>
      <c r="D7361" s="208" t="s">
        <v>10467</v>
      </c>
      <c r="E7361" s="719" t="s">
        <v>829</v>
      </c>
      <c r="F7361" s="208" t="s">
        <v>312</v>
      </c>
      <c r="G7361" s="65"/>
      <c r="H7361" s="208" t="s">
        <v>10583</v>
      </c>
      <c r="I7361" s="208">
        <v>10</v>
      </c>
      <c r="J7361" s="208" t="s">
        <v>33</v>
      </c>
      <c r="K7361" s="214">
        <v>20000000</v>
      </c>
      <c r="L7361" s="215">
        <v>1</v>
      </c>
      <c r="M7361" s="208" t="s">
        <v>805</v>
      </c>
      <c r="N7361" s="372" t="s">
        <v>10493</v>
      </c>
      <c r="O7361" s="431" t="s">
        <v>35</v>
      </c>
      <c r="P7361" s="166" t="s">
        <v>36</v>
      </c>
      <c r="Q7361" s="166" t="s">
        <v>6273</v>
      </c>
    </row>
    <row r="7362" spans="1:17" ht="45" customHeight="1" x14ac:dyDescent="0.2">
      <c r="A7362" s="208" t="s">
        <v>10563</v>
      </c>
      <c r="B7362" s="208" t="s">
        <v>10564</v>
      </c>
      <c r="C7362" s="208" t="s">
        <v>10570</v>
      </c>
      <c r="D7362" s="208" t="s">
        <v>10570</v>
      </c>
      <c r="E7362" s="719" t="s">
        <v>834</v>
      </c>
      <c r="F7362" s="208" t="s">
        <v>316</v>
      </c>
      <c r="G7362" s="65" t="s">
        <v>10584</v>
      </c>
      <c r="H7362" s="208" t="s">
        <v>10585</v>
      </c>
      <c r="I7362" s="208">
        <v>10</v>
      </c>
      <c r="J7362" s="208" t="s">
        <v>33</v>
      </c>
      <c r="K7362" s="214">
        <v>8000000</v>
      </c>
      <c r="L7362" s="215">
        <v>1</v>
      </c>
      <c r="M7362" s="208" t="s">
        <v>765</v>
      </c>
      <c r="N7362" s="372" t="s">
        <v>10586</v>
      </c>
      <c r="O7362" s="431" t="s">
        <v>36</v>
      </c>
      <c r="P7362" s="166" t="s">
        <v>79</v>
      </c>
      <c r="Q7362" s="166" t="s">
        <v>6270</v>
      </c>
    </row>
    <row r="7363" spans="1:17" ht="74.25" customHeight="1" x14ac:dyDescent="0.2">
      <c r="A7363" s="208" t="s">
        <v>10563</v>
      </c>
      <c r="B7363" s="208" t="s">
        <v>10564</v>
      </c>
      <c r="C7363" s="208" t="s">
        <v>10587</v>
      </c>
      <c r="D7363" s="208" t="s">
        <v>10587</v>
      </c>
      <c r="E7363" s="719" t="s">
        <v>842</v>
      </c>
      <c r="F7363" s="208" t="s">
        <v>338</v>
      </c>
      <c r="G7363" s="65" t="s">
        <v>9463</v>
      </c>
      <c r="H7363" s="208" t="s">
        <v>10588</v>
      </c>
      <c r="I7363" s="208">
        <v>10</v>
      </c>
      <c r="J7363" s="208" t="s">
        <v>33</v>
      </c>
      <c r="K7363" s="214">
        <v>340000000</v>
      </c>
      <c r="L7363" s="215">
        <v>1</v>
      </c>
      <c r="M7363" s="208" t="s">
        <v>765</v>
      </c>
      <c r="N7363" s="372" t="s">
        <v>10499</v>
      </c>
      <c r="O7363" s="431" t="s">
        <v>36</v>
      </c>
      <c r="P7363" s="166" t="s">
        <v>79</v>
      </c>
      <c r="Q7363" s="166" t="s">
        <v>6273</v>
      </c>
    </row>
    <row r="7364" spans="1:17" ht="72" customHeight="1" x14ac:dyDescent="0.2">
      <c r="A7364" s="208" t="s">
        <v>10563</v>
      </c>
      <c r="B7364" s="208" t="s">
        <v>10564</v>
      </c>
      <c r="C7364" s="208" t="s">
        <v>190</v>
      </c>
      <c r="D7364" s="208" t="s">
        <v>190</v>
      </c>
      <c r="E7364" s="719" t="s">
        <v>855</v>
      </c>
      <c r="F7364" s="208" t="s">
        <v>360</v>
      </c>
      <c r="G7364" s="65" t="s">
        <v>10589</v>
      </c>
      <c r="H7364" s="208" t="s">
        <v>10590</v>
      </c>
      <c r="I7364" s="208">
        <v>10</v>
      </c>
      <c r="J7364" s="208" t="s">
        <v>33</v>
      </c>
      <c r="K7364" s="214">
        <v>3000000</v>
      </c>
      <c r="L7364" s="215">
        <v>1</v>
      </c>
      <c r="M7364" s="208" t="s">
        <v>765</v>
      </c>
      <c r="N7364" s="372" t="s">
        <v>10456</v>
      </c>
      <c r="O7364" s="431" t="s">
        <v>127</v>
      </c>
      <c r="P7364" s="166" t="s">
        <v>68</v>
      </c>
      <c r="Q7364" s="166" t="s">
        <v>5360</v>
      </c>
    </row>
    <row r="7365" spans="1:17" ht="38.25" x14ac:dyDescent="0.2">
      <c r="A7365" s="208" t="s">
        <v>10563</v>
      </c>
      <c r="B7365" s="208" t="s">
        <v>10564</v>
      </c>
      <c r="C7365" s="208" t="s">
        <v>10587</v>
      </c>
      <c r="D7365" s="208" t="s">
        <v>10587</v>
      </c>
      <c r="E7365" s="208" t="s">
        <v>858</v>
      </c>
      <c r="F7365" s="208" t="s">
        <v>363</v>
      </c>
      <c r="G7365" s="65" t="s">
        <v>10505</v>
      </c>
      <c r="H7365" s="208" t="s">
        <v>10591</v>
      </c>
      <c r="I7365" s="208">
        <v>10</v>
      </c>
      <c r="J7365" s="208" t="s">
        <v>33</v>
      </c>
      <c r="K7365" s="214">
        <v>360000000</v>
      </c>
      <c r="L7365" s="215">
        <v>1</v>
      </c>
      <c r="M7365" s="208" t="s">
        <v>765</v>
      </c>
      <c r="N7365" s="372" t="s">
        <v>10506</v>
      </c>
      <c r="O7365" s="431" t="s">
        <v>127</v>
      </c>
      <c r="P7365" s="166" t="s">
        <v>366</v>
      </c>
      <c r="Q7365" s="166" t="s">
        <v>650</v>
      </c>
    </row>
    <row r="7366" spans="1:17" ht="63" customHeight="1" x14ac:dyDescent="0.2">
      <c r="A7366" s="208" t="s">
        <v>10563</v>
      </c>
      <c r="B7366" s="208" t="s">
        <v>10564</v>
      </c>
      <c r="C7366" s="208" t="s">
        <v>234</v>
      </c>
      <c r="D7366" s="208" t="s">
        <v>234</v>
      </c>
      <c r="E7366" s="208" t="s">
        <v>862</v>
      </c>
      <c r="F7366" s="208" t="s">
        <v>368</v>
      </c>
      <c r="G7366" s="65">
        <v>84131603</v>
      </c>
      <c r="H7366" s="208" t="s">
        <v>10592</v>
      </c>
      <c r="I7366" s="208">
        <v>10</v>
      </c>
      <c r="J7366" s="208" t="s">
        <v>230</v>
      </c>
      <c r="K7366" s="214">
        <v>102000000</v>
      </c>
      <c r="L7366" s="215">
        <v>1</v>
      </c>
      <c r="M7366" s="208" t="s">
        <v>765</v>
      </c>
      <c r="N7366" s="372" t="s">
        <v>10581</v>
      </c>
      <c r="O7366" s="431" t="s">
        <v>127</v>
      </c>
      <c r="P7366" s="166" t="s">
        <v>68</v>
      </c>
      <c r="Q7366" s="166" t="s">
        <v>650</v>
      </c>
    </row>
    <row r="7367" spans="1:17" ht="64.5" customHeight="1" x14ac:dyDescent="0.2">
      <c r="A7367" s="208" t="s">
        <v>10563</v>
      </c>
      <c r="B7367" s="208" t="s">
        <v>10564</v>
      </c>
      <c r="C7367" s="208" t="s">
        <v>234</v>
      </c>
      <c r="D7367" s="208" t="s">
        <v>234</v>
      </c>
      <c r="E7367" s="208" t="s">
        <v>862</v>
      </c>
      <c r="F7367" s="208" t="s">
        <v>368</v>
      </c>
      <c r="G7367" s="65">
        <v>84131603</v>
      </c>
      <c r="H7367" s="208" t="s">
        <v>10593</v>
      </c>
      <c r="I7367" s="208">
        <v>10</v>
      </c>
      <c r="J7367" s="208" t="s">
        <v>33</v>
      </c>
      <c r="K7367" s="214">
        <v>213000000</v>
      </c>
      <c r="L7367" s="215">
        <v>1</v>
      </c>
      <c r="M7367" s="208" t="s">
        <v>765</v>
      </c>
      <c r="N7367" s="372" t="s">
        <v>10581</v>
      </c>
      <c r="O7367" s="431" t="s">
        <v>67</v>
      </c>
      <c r="P7367" s="166" t="s">
        <v>35</v>
      </c>
      <c r="Q7367" s="166" t="s">
        <v>6273</v>
      </c>
    </row>
    <row r="7368" spans="1:17" ht="60.75" customHeight="1" x14ac:dyDescent="0.2">
      <c r="A7368" s="208" t="s">
        <v>10563</v>
      </c>
      <c r="B7368" s="208" t="s">
        <v>10564</v>
      </c>
      <c r="C7368" s="208" t="s">
        <v>234</v>
      </c>
      <c r="D7368" s="208" t="s">
        <v>234</v>
      </c>
      <c r="E7368" s="208" t="s">
        <v>862</v>
      </c>
      <c r="F7368" s="208" t="s">
        <v>368</v>
      </c>
      <c r="G7368" s="65">
        <v>84131603</v>
      </c>
      <c r="H7368" s="208" t="s">
        <v>10594</v>
      </c>
      <c r="I7368" s="208">
        <v>10</v>
      </c>
      <c r="J7368" s="208" t="s">
        <v>33</v>
      </c>
      <c r="K7368" s="214">
        <v>35000000</v>
      </c>
      <c r="L7368" s="215">
        <v>1</v>
      </c>
      <c r="M7368" s="208" t="s">
        <v>765</v>
      </c>
      <c r="N7368" s="372" t="s">
        <v>10581</v>
      </c>
      <c r="O7368" s="431" t="s">
        <v>79</v>
      </c>
      <c r="P7368" s="166" t="s">
        <v>901</v>
      </c>
      <c r="Q7368" s="166" t="s">
        <v>6273</v>
      </c>
    </row>
    <row r="7369" spans="1:17" ht="67.5" customHeight="1" x14ac:dyDescent="0.2">
      <c r="A7369" s="208" t="s">
        <v>10563</v>
      </c>
      <c r="B7369" s="208" t="s">
        <v>10564</v>
      </c>
      <c r="C7369" s="208" t="s">
        <v>10595</v>
      </c>
      <c r="D7369" s="208" t="s">
        <v>10595</v>
      </c>
      <c r="E7369" s="208" t="s">
        <v>869</v>
      </c>
      <c r="F7369" s="208" t="s">
        <v>870</v>
      </c>
      <c r="G7369" s="65">
        <v>77121701</v>
      </c>
      <c r="H7369" s="208" t="s">
        <v>10596</v>
      </c>
      <c r="I7369" s="208">
        <v>10</v>
      </c>
      <c r="J7369" s="208" t="s">
        <v>33</v>
      </c>
      <c r="K7369" s="214">
        <v>10000000</v>
      </c>
      <c r="L7369" s="215">
        <v>1</v>
      </c>
      <c r="M7369" s="208" t="s">
        <v>765</v>
      </c>
      <c r="N7369" s="372" t="s">
        <v>10597</v>
      </c>
      <c r="O7369" s="431" t="s">
        <v>127</v>
      </c>
      <c r="P7369" s="166" t="s">
        <v>68</v>
      </c>
      <c r="Q7369" s="166" t="s">
        <v>6270</v>
      </c>
    </row>
    <row r="7370" spans="1:17" ht="64.5" customHeight="1" x14ac:dyDescent="0.2">
      <c r="A7370" s="208" t="s">
        <v>10563</v>
      </c>
      <c r="B7370" s="208" t="s">
        <v>10564</v>
      </c>
      <c r="C7370" s="208" t="s">
        <v>10570</v>
      </c>
      <c r="D7370" s="208" t="s">
        <v>10570</v>
      </c>
      <c r="E7370" s="208" t="s">
        <v>874</v>
      </c>
      <c r="F7370" s="208" t="s">
        <v>371</v>
      </c>
      <c r="G7370" s="65">
        <v>72154055</v>
      </c>
      <c r="H7370" s="208" t="s">
        <v>10598</v>
      </c>
      <c r="I7370" s="208">
        <v>10</v>
      </c>
      <c r="J7370" s="208" t="s">
        <v>33</v>
      </c>
      <c r="K7370" s="214">
        <v>25000000</v>
      </c>
      <c r="L7370" s="215">
        <v>1</v>
      </c>
      <c r="M7370" s="208" t="s">
        <v>765</v>
      </c>
      <c r="N7370" s="372" t="s">
        <v>10599</v>
      </c>
      <c r="O7370" s="431" t="s">
        <v>127</v>
      </c>
      <c r="P7370" s="166" t="s">
        <v>68</v>
      </c>
      <c r="Q7370" s="166" t="s">
        <v>6270</v>
      </c>
    </row>
    <row r="7371" spans="1:17" ht="55.5" customHeight="1" x14ac:dyDescent="0.2">
      <c r="A7371" s="208" t="s">
        <v>10563</v>
      </c>
      <c r="B7371" s="208" t="s">
        <v>10564</v>
      </c>
      <c r="C7371" s="208" t="s">
        <v>10570</v>
      </c>
      <c r="D7371" s="208" t="s">
        <v>10570</v>
      </c>
      <c r="E7371" s="208" t="s">
        <v>874</v>
      </c>
      <c r="F7371" s="208" t="s">
        <v>371</v>
      </c>
      <c r="G7371" s="65">
        <v>72102104</v>
      </c>
      <c r="H7371" s="208" t="s">
        <v>10600</v>
      </c>
      <c r="I7371" s="208">
        <v>10</v>
      </c>
      <c r="J7371" s="208" t="s">
        <v>33</v>
      </c>
      <c r="K7371" s="214">
        <v>11860000</v>
      </c>
      <c r="L7371" s="215">
        <v>1</v>
      </c>
      <c r="M7371" s="208" t="s">
        <v>765</v>
      </c>
      <c r="N7371" s="372" t="s">
        <v>10599</v>
      </c>
      <c r="O7371" s="431" t="s">
        <v>127</v>
      </c>
      <c r="P7371" s="166" t="s">
        <v>68</v>
      </c>
      <c r="Q7371" s="166" t="s">
        <v>6270</v>
      </c>
    </row>
    <row r="7372" spans="1:17" ht="60.75" customHeight="1" x14ac:dyDescent="0.2">
      <c r="A7372" s="208" t="s">
        <v>10563</v>
      </c>
      <c r="B7372" s="208" t="s">
        <v>10564</v>
      </c>
      <c r="C7372" s="208" t="s">
        <v>10570</v>
      </c>
      <c r="D7372" s="208" t="s">
        <v>10570</v>
      </c>
      <c r="E7372" s="208" t="s">
        <v>874</v>
      </c>
      <c r="F7372" s="208" t="s">
        <v>371</v>
      </c>
      <c r="G7372" s="65">
        <v>72154055</v>
      </c>
      <c r="H7372" s="208" t="s">
        <v>10601</v>
      </c>
      <c r="I7372" s="208">
        <v>10</v>
      </c>
      <c r="J7372" s="208" t="s">
        <v>33</v>
      </c>
      <c r="K7372" s="214">
        <v>25000000</v>
      </c>
      <c r="L7372" s="215">
        <v>1</v>
      </c>
      <c r="M7372" s="208" t="s">
        <v>765</v>
      </c>
      <c r="N7372" s="372" t="s">
        <v>10599</v>
      </c>
      <c r="O7372" s="431" t="s">
        <v>127</v>
      </c>
      <c r="P7372" s="166" t="s">
        <v>68</v>
      </c>
      <c r="Q7372" s="166" t="s">
        <v>6270</v>
      </c>
    </row>
    <row r="7373" spans="1:17" ht="81" customHeight="1" x14ac:dyDescent="0.2">
      <c r="A7373" s="208" t="s">
        <v>10563</v>
      </c>
      <c r="B7373" s="208" t="s">
        <v>10564</v>
      </c>
      <c r="C7373" s="208" t="s">
        <v>50</v>
      </c>
      <c r="D7373" s="208" t="s">
        <v>50</v>
      </c>
      <c r="E7373" s="208" t="s">
        <v>880</v>
      </c>
      <c r="F7373" s="208" t="s">
        <v>374</v>
      </c>
      <c r="G7373" s="65">
        <v>78181500</v>
      </c>
      <c r="H7373" s="208" t="s">
        <v>10602</v>
      </c>
      <c r="I7373" s="208">
        <v>10</v>
      </c>
      <c r="J7373" s="208" t="s">
        <v>230</v>
      </c>
      <c r="K7373" s="214">
        <v>516000000</v>
      </c>
      <c r="L7373" s="215">
        <v>1</v>
      </c>
      <c r="M7373" s="208" t="s">
        <v>765</v>
      </c>
      <c r="N7373" s="372" t="s">
        <v>10603</v>
      </c>
      <c r="O7373" s="431" t="s">
        <v>127</v>
      </c>
      <c r="P7373" s="166" t="s">
        <v>68</v>
      </c>
      <c r="Q7373" s="166" t="s">
        <v>650</v>
      </c>
    </row>
    <row r="7374" spans="1:17" ht="80.25" customHeight="1" x14ac:dyDescent="0.2">
      <c r="A7374" s="208" t="s">
        <v>10563</v>
      </c>
      <c r="B7374" s="208" t="s">
        <v>10564</v>
      </c>
      <c r="C7374" s="208" t="s">
        <v>234</v>
      </c>
      <c r="D7374" s="208" t="s">
        <v>234</v>
      </c>
      <c r="E7374" s="208" t="s">
        <v>880</v>
      </c>
      <c r="F7374" s="208" t="s">
        <v>374</v>
      </c>
      <c r="G7374" s="65">
        <v>78181500</v>
      </c>
      <c r="H7374" s="208" t="s">
        <v>10604</v>
      </c>
      <c r="I7374" s="208">
        <v>10</v>
      </c>
      <c r="J7374" s="208" t="s">
        <v>33</v>
      </c>
      <c r="K7374" s="214">
        <v>675000000</v>
      </c>
      <c r="L7374" s="215">
        <v>1</v>
      </c>
      <c r="M7374" s="208" t="s">
        <v>765</v>
      </c>
      <c r="N7374" s="372" t="s">
        <v>10603</v>
      </c>
      <c r="O7374" s="431" t="s">
        <v>127</v>
      </c>
      <c r="P7374" s="166" t="s">
        <v>68</v>
      </c>
      <c r="Q7374" s="166" t="s">
        <v>5044</v>
      </c>
    </row>
    <row r="7375" spans="1:17" ht="92.25" customHeight="1" x14ac:dyDescent="0.2">
      <c r="A7375" s="208" t="s">
        <v>10563</v>
      </c>
      <c r="B7375" s="208" t="s">
        <v>10564</v>
      </c>
      <c r="C7375" s="208" t="s">
        <v>234</v>
      </c>
      <c r="D7375" s="208" t="s">
        <v>234</v>
      </c>
      <c r="E7375" s="208" t="s">
        <v>880</v>
      </c>
      <c r="F7375" s="208" t="s">
        <v>374</v>
      </c>
      <c r="G7375" s="65">
        <v>78181500</v>
      </c>
      <c r="H7375" s="208" t="s">
        <v>10605</v>
      </c>
      <c r="I7375" s="208">
        <v>10</v>
      </c>
      <c r="J7375" s="208" t="s">
        <v>33</v>
      </c>
      <c r="K7375" s="214">
        <v>109000000</v>
      </c>
      <c r="L7375" s="215">
        <v>1</v>
      </c>
      <c r="M7375" s="208" t="s">
        <v>765</v>
      </c>
      <c r="N7375" s="372" t="s">
        <v>10603</v>
      </c>
      <c r="O7375" s="431" t="s">
        <v>127</v>
      </c>
      <c r="P7375" s="166" t="s">
        <v>68</v>
      </c>
      <c r="Q7375" s="166" t="s">
        <v>5044</v>
      </c>
    </row>
    <row r="7376" spans="1:17" ht="85.5" customHeight="1" x14ac:dyDescent="0.2">
      <c r="A7376" s="208" t="s">
        <v>10563</v>
      </c>
      <c r="B7376" s="208" t="s">
        <v>10564</v>
      </c>
      <c r="C7376" s="208" t="s">
        <v>50</v>
      </c>
      <c r="D7376" s="208" t="s">
        <v>50</v>
      </c>
      <c r="E7376" s="208" t="s">
        <v>932</v>
      </c>
      <c r="F7376" s="208" t="s">
        <v>933</v>
      </c>
      <c r="G7376" s="65">
        <v>82121503</v>
      </c>
      <c r="H7376" s="208" t="s">
        <v>10606</v>
      </c>
      <c r="I7376" s="208">
        <v>10</v>
      </c>
      <c r="J7376" s="208" t="s">
        <v>230</v>
      </c>
      <c r="K7376" s="214">
        <v>21000000</v>
      </c>
      <c r="L7376" s="215">
        <v>1</v>
      </c>
      <c r="M7376" s="208" t="s">
        <v>765</v>
      </c>
      <c r="N7376" s="372" t="s">
        <v>10607</v>
      </c>
      <c r="O7376" s="431" t="s">
        <v>127</v>
      </c>
      <c r="P7376" s="166" t="s">
        <v>68</v>
      </c>
      <c r="Q7376" s="166" t="s">
        <v>650</v>
      </c>
    </row>
    <row r="7377" spans="1:21" ht="93" customHeight="1" x14ac:dyDescent="0.2">
      <c r="A7377" s="208" t="s">
        <v>10563</v>
      </c>
      <c r="B7377" s="208" t="s">
        <v>10564</v>
      </c>
      <c r="C7377" s="208" t="s">
        <v>50</v>
      </c>
      <c r="D7377" s="208" t="s">
        <v>50</v>
      </c>
      <c r="E7377" s="208" t="s">
        <v>932</v>
      </c>
      <c r="F7377" s="208" t="s">
        <v>933</v>
      </c>
      <c r="G7377" s="65">
        <v>82121503</v>
      </c>
      <c r="H7377" s="208" t="s">
        <v>10608</v>
      </c>
      <c r="I7377" s="208">
        <v>10</v>
      </c>
      <c r="J7377" s="208" t="s">
        <v>33</v>
      </c>
      <c r="K7377" s="214">
        <v>17000000</v>
      </c>
      <c r="L7377" s="215">
        <v>1</v>
      </c>
      <c r="M7377" s="208" t="s">
        <v>765</v>
      </c>
      <c r="N7377" s="372" t="s">
        <v>10607</v>
      </c>
      <c r="O7377" s="431" t="s">
        <v>67</v>
      </c>
      <c r="P7377" s="166" t="s">
        <v>35</v>
      </c>
      <c r="Q7377" s="166" t="s">
        <v>6273</v>
      </c>
    </row>
    <row r="7378" spans="1:21" ht="92.25" customHeight="1" x14ac:dyDescent="0.2">
      <c r="A7378" s="208" t="s">
        <v>10563</v>
      </c>
      <c r="B7378" s="208" t="s">
        <v>10564</v>
      </c>
      <c r="C7378" s="208" t="s">
        <v>50</v>
      </c>
      <c r="D7378" s="208" t="s">
        <v>50</v>
      </c>
      <c r="E7378" s="208" t="s">
        <v>932</v>
      </c>
      <c r="F7378" s="208" t="s">
        <v>933</v>
      </c>
      <c r="G7378" s="65">
        <v>82121503</v>
      </c>
      <c r="H7378" s="208" t="s">
        <v>10609</v>
      </c>
      <c r="I7378" s="208">
        <v>10</v>
      </c>
      <c r="J7378" s="208" t="s">
        <v>33</v>
      </c>
      <c r="K7378" s="214">
        <v>4000000</v>
      </c>
      <c r="L7378" s="215">
        <v>1</v>
      </c>
      <c r="M7378" s="208" t="s">
        <v>765</v>
      </c>
      <c r="N7378" s="372" t="s">
        <v>10607</v>
      </c>
      <c r="O7378" s="431" t="s">
        <v>80</v>
      </c>
      <c r="P7378" s="166" t="s">
        <v>901</v>
      </c>
      <c r="Q7378" s="166" t="s">
        <v>6270</v>
      </c>
    </row>
    <row r="7379" spans="1:21" ht="51" x14ac:dyDescent="0.2">
      <c r="A7379" s="208" t="s">
        <v>10563</v>
      </c>
      <c r="B7379" s="208" t="s">
        <v>10564</v>
      </c>
      <c r="C7379" s="208" t="s">
        <v>10587</v>
      </c>
      <c r="D7379" s="208" t="s">
        <v>10587</v>
      </c>
      <c r="E7379" s="208" t="s">
        <v>936</v>
      </c>
      <c r="F7379" s="208" t="s">
        <v>397</v>
      </c>
      <c r="G7379" s="208">
        <v>83101500</v>
      </c>
      <c r="H7379" s="65" t="s">
        <v>10610</v>
      </c>
      <c r="I7379" s="208">
        <v>10</v>
      </c>
      <c r="J7379" s="208" t="s">
        <v>33</v>
      </c>
      <c r="K7379" s="214">
        <v>54000000</v>
      </c>
      <c r="L7379" s="215">
        <v>1</v>
      </c>
      <c r="M7379" s="208" t="s">
        <v>765</v>
      </c>
      <c r="N7379" s="372" t="s">
        <v>10611</v>
      </c>
      <c r="O7379" s="431" t="s">
        <v>127</v>
      </c>
      <c r="P7379" s="166" t="s">
        <v>366</v>
      </c>
      <c r="Q7379" s="166" t="s">
        <v>650</v>
      </c>
    </row>
    <row r="7380" spans="1:21" ht="55.5" customHeight="1" x14ac:dyDescent="0.2">
      <c r="A7380" s="208" t="s">
        <v>10563</v>
      </c>
      <c r="B7380" s="208" t="s">
        <v>10564</v>
      </c>
      <c r="C7380" s="208" t="s">
        <v>356</v>
      </c>
      <c r="D7380" s="208" t="s">
        <v>356</v>
      </c>
      <c r="E7380" s="208" t="s">
        <v>947</v>
      </c>
      <c r="F7380" s="208" t="s">
        <v>406</v>
      </c>
      <c r="G7380" s="208" t="s">
        <v>10551</v>
      </c>
      <c r="H7380" s="208" t="s">
        <v>10612</v>
      </c>
      <c r="I7380" s="208">
        <v>10</v>
      </c>
      <c r="J7380" s="208" t="s">
        <v>33</v>
      </c>
      <c r="K7380" s="214">
        <v>15000000</v>
      </c>
      <c r="L7380" s="215">
        <v>1</v>
      </c>
      <c r="M7380" s="208" t="s">
        <v>765</v>
      </c>
      <c r="N7380" s="372" t="s">
        <v>10613</v>
      </c>
      <c r="O7380" s="431" t="s">
        <v>127</v>
      </c>
      <c r="P7380" s="166" t="s">
        <v>366</v>
      </c>
      <c r="Q7380" s="166" t="s">
        <v>650</v>
      </c>
    </row>
    <row r="7381" spans="1:21" ht="38.25" x14ac:dyDescent="0.2">
      <c r="A7381" s="208" t="s">
        <v>10563</v>
      </c>
      <c r="B7381" s="208" t="s">
        <v>10564</v>
      </c>
      <c r="C7381" s="208" t="s">
        <v>10587</v>
      </c>
      <c r="D7381" s="208" t="s">
        <v>10587</v>
      </c>
      <c r="E7381" s="208" t="s">
        <v>952</v>
      </c>
      <c r="F7381" s="208" t="s">
        <v>409</v>
      </c>
      <c r="G7381" s="208">
        <v>93161601</v>
      </c>
      <c r="H7381" s="208" t="s">
        <v>10614</v>
      </c>
      <c r="I7381" s="208">
        <v>10</v>
      </c>
      <c r="J7381" s="208" t="s">
        <v>33</v>
      </c>
      <c r="K7381" s="214">
        <v>170000000</v>
      </c>
      <c r="L7381" s="215">
        <v>1</v>
      </c>
      <c r="M7381" s="208" t="s">
        <v>765</v>
      </c>
      <c r="N7381" s="372" t="s">
        <v>10615</v>
      </c>
      <c r="O7381" s="431" t="s">
        <v>127</v>
      </c>
      <c r="P7381" s="166" t="s">
        <v>67</v>
      </c>
      <c r="Q7381" s="166" t="s">
        <v>650</v>
      </c>
    </row>
    <row r="7382" spans="1:21" ht="38.25" x14ac:dyDescent="0.2">
      <c r="A7382" s="208" t="s">
        <v>10563</v>
      </c>
      <c r="B7382" s="208" t="s">
        <v>10564</v>
      </c>
      <c r="C7382" s="208" t="s">
        <v>10587</v>
      </c>
      <c r="D7382" s="208" t="s">
        <v>10587</v>
      </c>
      <c r="E7382" s="208" t="s">
        <v>957</v>
      </c>
      <c r="F7382" s="208" t="s">
        <v>958</v>
      </c>
      <c r="G7382" s="208">
        <v>83101807</v>
      </c>
      <c r="H7382" s="208" t="s">
        <v>10616</v>
      </c>
      <c r="I7382" s="208">
        <v>10</v>
      </c>
      <c r="J7382" s="208" t="s">
        <v>33</v>
      </c>
      <c r="K7382" s="214">
        <v>10000000</v>
      </c>
      <c r="L7382" s="215">
        <v>1</v>
      </c>
      <c r="M7382" s="208" t="s">
        <v>765</v>
      </c>
      <c r="N7382" s="372" t="s">
        <v>10617</v>
      </c>
      <c r="O7382" s="431" t="s">
        <v>35</v>
      </c>
      <c r="P7382" s="166" t="s">
        <v>80</v>
      </c>
      <c r="Q7382" s="166" t="s">
        <v>6273</v>
      </c>
    </row>
    <row r="7383" spans="1:21" ht="38.25" x14ac:dyDescent="0.2">
      <c r="A7383" s="364" t="s">
        <v>10563</v>
      </c>
      <c r="B7383" s="364" t="s">
        <v>10564</v>
      </c>
      <c r="C7383" s="364" t="s">
        <v>10587</v>
      </c>
      <c r="D7383" s="364" t="s">
        <v>10587</v>
      </c>
      <c r="E7383" s="720" t="s">
        <v>1379</v>
      </c>
      <c r="F7383" s="364" t="s">
        <v>962</v>
      </c>
      <c r="G7383" s="364">
        <v>93161601</v>
      </c>
      <c r="H7383" s="364" t="s">
        <v>10618</v>
      </c>
      <c r="I7383" s="364">
        <v>10</v>
      </c>
      <c r="J7383" s="364" t="s">
        <v>33</v>
      </c>
      <c r="K7383" s="534">
        <v>1000000</v>
      </c>
      <c r="L7383" s="476">
        <v>1</v>
      </c>
      <c r="M7383" s="364" t="s">
        <v>765</v>
      </c>
      <c r="N7383" s="557" t="s">
        <v>10619</v>
      </c>
      <c r="O7383" s="721" t="s">
        <v>127</v>
      </c>
      <c r="P7383" s="353" t="s">
        <v>366</v>
      </c>
      <c r="Q7383" s="353" t="s">
        <v>650</v>
      </c>
    </row>
    <row r="7384" spans="1:21" ht="63.75" customHeight="1" x14ac:dyDescent="0.2">
      <c r="A7384" s="364" t="s">
        <v>10563</v>
      </c>
      <c r="B7384" s="364" t="s">
        <v>10564</v>
      </c>
      <c r="C7384" s="208" t="s">
        <v>10620</v>
      </c>
      <c r="D7384" s="208" t="s">
        <v>10620</v>
      </c>
      <c r="E7384" s="722" t="s">
        <v>942</v>
      </c>
      <c r="F7384" s="208" t="s">
        <v>406</v>
      </c>
      <c r="G7384" s="208">
        <v>94121800</v>
      </c>
      <c r="H7384" s="208" t="s">
        <v>10557</v>
      </c>
      <c r="I7384" s="208">
        <v>16</v>
      </c>
      <c r="J7384" s="208" t="s">
        <v>33</v>
      </c>
      <c r="K7384" s="214">
        <v>100000000</v>
      </c>
      <c r="L7384" s="215">
        <v>1</v>
      </c>
      <c r="M7384" s="208" t="s">
        <v>765</v>
      </c>
      <c r="N7384" s="208" t="s">
        <v>10621</v>
      </c>
      <c r="O7384" s="471" t="s">
        <v>36</v>
      </c>
      <c r="P7384" s="208" t="s">
        <v>79</v>
      </c>
      <c r="Q7384" s="208" t="s">
        <v>6273</v>
      </c>
    </row>
    <row r="7385" spans="1:21" ht="169.5" customHeight="1" x14ac:dyDescent="0.2">
      <c r="A7385" s="208" t="s">
        <v>10622</v>
      </c>
      <c r="B7385" s="208" t="s">
        <v>10623</v>
      </c>
      <c r="C7385" s="208" t="s">
        <v>787</v>
      </c>
      <c r="D7385" s="208" t="s">
        <v>787</v>
      </c>
      <c r="E7385" s="719" t="s">
        <v>754</v>
      </c>
      <c r="F7385" s="208" t="s">
        <v>83</v>
      </c>
      <c r="G7385" s="65">
        <v>20121421</v>
      </c>
      <c r="H7385" s="208" t="s">
        <v>10624</v>
      </c>
      <c r="I7385" s="208">
        <v>10</v>
      </c>
      <c r="J7385" s="208" t="s">
        <v>33</v>
      </c>
      <c r="K7385" s="214">
        <v>467868000</v>
      </c>
      <c r="L7385" s="215">
        <v>1</v>
      </c>
      <c r="M7385" s="208" t="s">
        <v>805</v>
      </c>
      <c r="N7385" s="723" t="s">
        <v>10625</v>
      </c>
      <c r="O7385" s="430" t="s">
        <v>127</v>
      </c>
      <c r="P7385" s="158" t="s">
        <v>68</v>
      </c>
      <c r="Q7385" s="158" t="s">
        <v>6273</v>
      </c>
      <c r="U7385" s="58"/>
    </row>
    <row r="7386" spans="1:21" ht="38.25" x14ac:dyDescent="0.2">
      <c r="A7386" s="208" t="s">
        <v>10622</v>
      </c>
      <c r="B7386" s="208" t="s">
        <v>10623</v>
      </c>
      <c r="C7386" s="208" t="s">
        <v>787</v>
      </c>
      <c r="D7386" s="208" t="s">
        <v>787</v>
      </c>
      <c r="E7386" s="719" t="s">
        <v>754</v>
      </c>
      <c r="F7386" s="208" t="s">
        <v>83</v>
      </c>
      <c r="G7386" s="65">
        <v>20111610</v>
      </c>
      <c r="H7386" s="208" t="s">
        <v>10626</v>
      </c>
      <c r="I7386" s="208">
        <v>10</v>
      </c>
      <c r="J7386" s="208" t="s">
        <v>33</v>
      </c>
      <c r="K7386" s="214">
        <v>10000000</v>
      </c>
      <c r="L7386" s="215">
        <v>1</v>
      </c>
      <c r="M7386" s="208" t="s">
        <v>805</v>
      </c>
      <c r="N7386" s="723" t="s">
        <v>10627</v>
      </c>
      <c r="O7386" s="430" t="s">
        <v>127</v>
      </c>
      <c r="P7386" s="158" t="s">
        <v>35</v>
      </c>
      <c r="Q7386" s="158" t="s">
        <v>6273</v>
      </c>
    </row>
    <row r="7387" spans="1:21" ht="51" x14ac:dyDescent="0.2">
      <c r="A7387" s="208" t="s">
        <v>10622</v>
      </c>
      <c r="B7387" s="208" t="s">
        <v>10623</v>
      </c>
      <c r="C7387" s="208" t="s">
        <v>752</v>
      </c>
      <c r="D7387" s="208" t="s">
        <v>752</v>
      </c>
      <c r="E7387" s="719" t="s">
        <v>760</v>
      </c>
      <c r="F7387" s="208" t="s">
        <v>89</v>
      </c>
      <c r="G7387" s="65">
        <v>43191500</v>
      </c>
      <c r="H7387" s="208" t="s">
        <v>10628</v>
      </c>
      <c r="I7387" s="208">
        <v>10</v>
      </c>
      <c r="J7387" s="208" t="s">
        <v>33</v>
      </c>
      <c r="K7387" s="214">
        <v>800000000</v>
      </c>
      <c r="L7387" s="215">
        <v>40</v>
      </c>
      <c r="M7387" s="208" t="s">
        <v>805</v>
      </c>
      <c r="N7387" s="723" t="s">
        <v>10629</v>
      </c>
      <c r="O7387" s="430" t="s">
        <v>127</v>
      </c>
      <c r="P7387" s="158" t="s">
        <v>35</v>
      </c>
      <c r="Q7387" s="158" t="s">
        <v>6273</v>
      </c>
    </row>
    <row r="7388" spans="1:21" ht="92.25" customHeight="1" x14ac:dyDescent="0.2">
      <c r="A7388" s="208" t="s">
        <v>10622</v>
      </c>
      <c r="B7388" s="208" t="s">
        <v>10623</v>
      </c>
      <c r="C7388" s="208" t="s">
        <v>1081</v>
      </c>
      <c r="D7388" s="208" t="s">
        <v>1081</v>
      </c>
      <c r="E7388" s="719" t="s">
        <v>1082</v>
      </c>
      <c r="F7388" s="208" t="s">
        <v>93</v>
      </c>
      <c r="G7388" s="65">
        <v>46181500</v>
      </c>
      <c r="H7388" s="208" t="s">
        <v>10630</v>
      </c>
      <c r="I7388" s="208">
        <v>10</v>
      </c>
      <c r="J7388" s="208" t="s">
        <v>33</v>
      </c>
      <c r="K7388" s="214">
        <v>224000000</v>
      </c>
      <c r="L7388" s="215">
        <v>70</v>
      </c>
      <c r="M7388" s="208" t="s">
        <v>805</v>
      </c>
      <c r="N7388" s="723" t="s">
        <v>10631</v>
      </c>
      <c r="O7388" s="430" t="s">
        <v>80</v>
      </c>
      <c r="P7388" s="158" t="s">
        <v>901</v>
      </c>
      <c r="Q7388" s="158" t="s">
        <v>6273</v>
      </c>
    </row>
    <row r="7389" spans="1:21" ht="51" x14ac:dyDescent="0.2">
      <c r="A7389" s="208" t="s">
        <v>10622</v>
      </c>
      <c r="B7389" s="208" t="s">
        <v>10623</v>
      </c>
      <c r="C7389" s="208" t="s">
        <v>1081</v>
      </c>
      <c r="D7389" s="208" t="s">
        <v>1081</v>
      </c>
      <c r="E7389" s="719" t="s">
        <v>1082</v>
      </c>
      <c r="F7389" s="208" t="s">
        <v>93</v>
      </c>
      <c r="G7389" s="65">
        <v>46151502</v>
      </c>
      <c r="H7389" s="208" t="s">
        <v>10632</v>
      </c>
      <c r="I7389" s="208">
        <v>10</v>
      </c>
      <c r="J7389" s="208" t="s">
        <v>33</v>
      </c>
      <c r="K7389" s="214">
        <v>40000000</v>
      </c>
      <c r="L7389" s="215">
        <v>50</v>
      </c>
      <c r="M7389" s="208" t="s">
        <v>805</v>
      </c>
      <c r="N7389" s="723" t="s">
        <v>10633</v>
      </c>
      <c r="O7389" s="430" t="s">
        <v>35</v>
      </c>
      <c r="P7389" s="158" t="s">
        <v>36</v>
      </c>
      <c r="Q7389" s="158" t="s">
        <v>5044</v>
      </c>
    </row>
    <row r="7390" spans="1:21" ht="51" x14ac:dyDescent="0.2">
      <c r="A7390" s="208" t="s">
        <v>10622</v>
      </c>
      <c r="B7390" s="208" t="s">
        <v>10623</v>
      </c>
      <c r="C7390" s="208" t="s">
        <v>1081</v>
      </c>
      <c r="D7390" s="208" t="s">
        <v>1081</v>
      </c>
      <c r="E7390" s="719" t="s">
        <v>1082</v>
      </c>
      <c r="F7390" s="208" t="s">
        <v>93</v>
      </c>
      <c r="G7390" s="65">
        <v>46151503</v>
      </c>
      <c r="H7390" s="208" t="s">
        <v>10634</v>
      </c>
      <c r="I7390" s="208">
        <v>10</v>
      </c>
      <c r="J7390" s="208" t="s">
        <v>33</v>
      </c>
      <c r="K7390" s="214">
        <v>30000000</v>
      </c>
      <c r="L7390" s="215">
        <v>50</v>
      </c>
      <c r="M7390" s="208" t="s">
        <v>805</v>
      </c>
      <c r="N7390" s="723" t="s">
        <v>10633</v>
      </c>
      <c r="O7390" s="430" t="s">
        <v>35</v>
      </c>
      <c r="P7390" s="158" t="s">
        <v>36</v>
      </c>
      <c r="Q7390" s="158" t="s">
        <v>5044</v>
      </c>
    </row>
    <row r="7391" spans="1:21" ht="51" x14ac:dyDescent="0.2">
      <c r="A7391" s="208" t="s">
        <v>10622</v>
      </c>
      <c r="B7391" s="208" t="s">
        <v>10623</v>
      </c>
      <c r="C7391" s="208" t="s">
        <v>1081</v>
      </c>
      <c r="D7391" s="208" t="s">
        <v>1081</v>
      </c>
      <c r="E7391" s="719" t="s">
        <v>1082</v>
      </c>
      <c r="F7391" s="208" t="s">
        <v>93</v>
      </c>
      <c r="G7391" s="65">
        <v>46151504</v>
      </c>
      <c r="H7391" s="65" t="s">
        <v>10635</v>
      </c>
      <c r="I7391" s="208">
        <v>10</v>
      </c>
      <c r="J7391" s="208" t="s">
        <v>33</v>
      </c>
      <c r="K7391" s="214">
        <v>190000000</v>
      </c>
      <c r="L7391" s="215">
        <v>50</v>
      </c>
      <c r="M7391" s="208" t="s">
        <v>805</v>
      </c>
      <c r="N7391" s="723" t="s">
        <v>10633</v>
      </c>
      <c r="O7391" s="430" t="s">
        <v>35</v>
      </c>
      <c r="P7391" s="158" t="s">
        <v>36</v>
      </c>
      <c r="Q7391" s="158" t="s">
        <v>5044</v>
      </c>
    </row>
    <row r="7392" spans="1:21" ht="51" x14ac:dyDescent="0.2">
      <c r="A7392" s="208" t="s">
        <v>10622</v>
      </c>
      <c r="B7392" s="208" t="s">
        <v>10623</v>
      </c>
      <c r="C7392" s="208" t="s">
        <v>50</v>
      </c>
      <c r="D7392" s="208" t="s">
        <v>50</v>
      </c>
      <c r="E7392" s="719" t="s">
        <v>763</v>
      </c>
      <c r="F7392" s="208" t="s">
        <v>107</v>
      </c>
      <c r="G7392" s="208"/>
      <c r="H7392" s="208" t="s">
        <v>10636</v>
      </c>
      <c r="I7392" s="208">
        <v>10</v>
      </c>
      <c r="J7392" s="214" t="s">
        <v>33</v>
      </c>
      <c r="K7392" s="215">
        <v>17270000</v>
      </c>
      <c r="L7392" s="214">
        <v>0</v>
      </c>
      <c r="M7392" s="208" t="s">
        <v>805</v>
      </c>
      <c r="N7392" s="723" t="s">
        <v>10637</v>
      </c>
      <c r="O7392" s="430" t="s">
        <v>127</v>
      </c>
      <c r="P7392" s="158" t="s">
        <v>68</v>
      </c>
      <c r="Q7392" s="166" t="s">
        <v>650</v>
      </c>
    </row>
    <row r="7393" spans="1:17" ht="120" customHeight="1" x14ac:dyDescent="0.2">
      <c r="A7393" s="208" t="s">
        <v>10622</v>
      </c>
      <c r="B7393" s="208" t="s">
        <v>10623</v>
      </c>
      <c r="C7393" s="208" t="s">
        <v>787</v>
      </c>
      <c r="D7393" s="208" t="s">
        <v>787</v>
      </c>
      <c r="E7393" s="719" t="s">
        <v>769</v>
      </c>
      <c r="F7393" s="208" t="s">
        <v>110</v>
      </c>
      <c r="G7393" s="67" t="s">
        <v>10638</v>
      </c>
      <c r="H7393" s="208" t="s">
        <v>774</v>
      </c>
      <c r="I7393" s="208">
        <v>10</v>
      </c>
      <c r="J7393" s="208" t="s">
        <v>33</v>
      </c>
      <c r="K7393" s="214">
        <v>39922000</v>
      </c>
      <c r="L7393" s="215">
        <v>1</v>
      </c>
      <c r="M7393" s="208" t="s">
        <v>805</v>
      </c>
      <c r="N7393" s="723" t="s">
        <v>10639</v>
      </c>
      <c r="O7393" s="430" t="s">
        <v>127</v>
      </c>
      <c r="P7393" s="158" t="s">
        <v>68</v>
      </c>
      <c r="Q7393" s="166" t="s">
        <v>6270</v>
      </c>
    </row>
    <row r="7394" spans="1:17" ht="173.25" customHeight="1" x14ac:dyDescent="0.2">
      <c r="A7394" s="208" t="s">
        <v>10622</v>
      </c>
      <c r="B7394" s="208" t="s">
        <v>10623</v>
      </c>
      <c r="C7394" s="208" t="s">
        <v>787</v>
      </c>
      <c r="D7394" s="208" t="s">
        <v>787</v>
      </c>
      <c r="E7394" s="719" t="s">
        <v>776</v>
      </c>
      <c r="F7394" s="208" t="s">
        <v>229</v>
      </c>
      <c r="G7394" s="67" t="s">
        <v>10640</v>
      </c>
      <c r="H7394" s="208" t="s">
        <v>10641</v>
      </c>
      <c r="I7394" s="208">
        <v>10</v>
      </c>
      <c r="J7394" s="208" t="s">
        <v>33</v>
      </c>
      <c r="K7394" s="214">
        <v>70000000</v>
      </c>
      <c r="L7394" s="215">
        <v>1</v>
      </c>
      <c r="M7394" s="208" t="s">
        <v>805</v>
      </c>
      <c r="N7394" s="723" t="s">
        <v>10642</v>
      </c>
      <c r="O7394" s="430" t="s">
        <v>35</v>
      </c>
      <c r="P7394" s="158" t="s">
        <v>36</v>
      </c>
      <c r="Q7394" s="166" t="s">
        <v>6273</v>
      </c>
    </row>
    <row r="7395" spans="1:17" ht="166.5" customHeight="1" x14ac:dyDescent="0.2">
      <c r="A7395" s="208" t="s">
        <v>10622</v>
      </c>
      <c r="B7395" s="208" t="s">
        <v>10623</v>
      </c>
      <c r="C7395" s="208" t="s">
        <v>234</v>
      </c>
      <c r="D7395" s="208" t="s">
        <v>234</v>
      </c>
      <c r="E7395" s="719" t="s">
        <v>781</v>
      </c>
      <c r="F7395" s="208" t="s">
        <v>233</v>
      </c>
      <c r="G7395" s="65">
        <v>15101506</v>
      </c>
      <c r="H7395" s="208" t="s">
        <v>10643</v>
      </c>
      <c r="I7395" s="208">
        <v>10</v>
      </c>
      <c r="J7395" s="208" t="s">
        <v>230</v>
      </c>
      <c r="K7395" s="214">
        <v>250000000</v>
      </c>
      <c r="L7395" s="215">
        <v>1</v>
      </c>
      <c r="M7395" s="208" t="s">
        <v>805</v>
      </c>
      <c r="N7395" s="723" t="s">
        <v>10644</v>
      </c>
      <c r="O7395" s="430" t="s">
        <v>127</v>
      </c>
      <c r="P7395" s="158" t="s">
        <v>68</v>
      </c>
      <c r="Q7395" s="158" t="s">
        <v>5044</v>
      </c>
    </row>
    <row r="7396" spans="1:17" ht="86.25" customHeight="1" x14ac:dyDescent="0.2">
      <c r="A7396" s="208" t="s">
        <v>10622</v>
      </c>
      <c r="B7396" s="208" t="s">
        <v>10623</v>
      </c>
      <c r="C7396" s="208" t="s">
        <v>234</v>
      </c>
      <c r="D7396" s="208" t="s">
        <v>234</v>
      </c>
      <c r="E7396" s="719" t="s">
        <v>781</v>
      </c>
      <c r="F7396" s="208" t="s">
        <v>233</v>
      </c>
      <c r="G7396" s="65">
        <v>15101506</v>
      </c>
      <c r="H7396" s="208" t="s">
        <v>10645</v>
      </c>
      <c r="I7396" s="208">
        <v>10</v>
      </c>
      <c r="J7396" s="208" t="s">
        <v>33</v>
      </c>
      <c r="K7396" s="214">
        <v>346000000</v>
      </c>
      <c r="L7396" s="215">
        <v>1</v>
      </c>
      <c r="M7396" s="208" t="s">
        <v>10646</v>
      </c>
      <c r="N7396" s="723" t="s">
        <v>10644</v>
      </c>
      <c r="O7396" s="430" t="s">
        <v>127</v>
      </c>
      <c r="P7396" s="158" t="s">
        <v>68</v>
      </c>
      <c r="Q7396" s="158" t="s">
        <v>5044</v>
      </c>
    </row>
    <row r="7397" spans="1:17" ht="94.5" customHeight="1" x14ac:dyDescent="0.2">
      <c r="A7397" s="208" t="s">
        <v>10622</v>
      </c>
      <c r="B7397" s="208" t="s">
        <v>10623</v>
      </c>
      <c r="C7397" s="208" t="s">
        <v>234</v>
      </c>
      <c r="D7397" s="208" t="s">
        <v>234</v>
      </c>
      <c r="E7397" s="719" t="s">
        <v>781</v>
      </c>
      <c r="F7397" s="208" t="s">
        <v>233</v>
      </c>
      <c r="G7397" s="65">
        <v>15101506</v>
      </c>
      <c r="H7397" s="208" t="s">
        <v>10647</v>
      </c>
      <c r="I7397" s="208">
        <v>10</v>
      </c>
      <c r="J7397" s="208" t="s">
        <v>33</v>
      </c>
      <c r="K7397" s="214">
        <v>54000000</v>
      </c>
      <c r="L7397" s="215">
        <v>1</v>
      </c>
      <c r="M7397" s="208" t="s">
        <v>10646</v>
      </c>
      <c r="N7397" s="723" t="s">
        <v>10644</v>
      </c>
      <c r="O7397" s="430" t="s">
        <v>127</v>
      </c>
      <c r="P7397" s="158" t="s">
        <v>68</v>
      </c>
      <c r="Q7397" s="158" t="s">
        <v>5044</v>
      </c>
    </row>
    <row r="7398" spans="1:17" ht="38.25" x14ac:dyDescent="0.2">
      <c r="A7398" s="208" t="s">
        <v>10622</v>
      </c>
      <c r="B7398" s="208" t="s">
        <v>10623</v>
      </c>
      <c r="C7398" s="208" t="s">
        <v>234</v>
      </c>
      <c r="D7398" s="208" t="s">
        <v>234</v>
      </c>
      <c r="E7398" s="719" t="s">
        <v>789</v>
      </c>
      <c r="F7398" s="208" t="s">
        <v>531</v>
      </c>
      <c r="G7398" s="65">
        <v>10171504</v>
      </c>
      <c r="H7398" s="208" t="s">
        <v>6449</v>
      </c>
      <c r="I7398" s="208">
        <v>10</v>
      </c>
      <c r="J7398" s="208" t="s">
        <v>33</v>
      </c>
      <c r="K7398" s="214">
        <v>25000000</v>
      </c>
      <c r="L7398" s="215">
        <v>1</v>
      </c>
      <c r="M7398" s="208" t="s">
        <v>10646</v>
      </c>
      <c r="N7398" s="723" t="s">
        <v>10648</v>
      </c>
      <c r="O7398" s="430" t="s">
        <v>127</v>
      </c>
      <c r="P7398" s="158" t="s">
        <v>68</v>
      </c>
      <c r="Q7398" s="166" t="s">
        <v>5044</v>
      </c>
    </row>
    <row r="7399" spans="1:17" ht="89.25" customHeight="1" x14ac:dyDescent="0.2">
      <c r="A7399" s="208" t="s">
        <v>10622</v>
      </c>
      <c r="B7399" s="208" t="s">
        <v>10623</v>
      </c>
      <c r="C7399" s="208" t="s">
        <v>234</v>
      </c>
      <c r="D7399" s="208" t="s">
        <v>234</v>
      </c>
      <c r="E7399" s="719" t="s">
        <v>812</v>
      </c>
      <c r="F7399" s="208" t="s">
        <v>262</v>
      </c>
      <c r="G7399" s="65">
        <v>46181705</v>
      </c>
      <c r="H7399" s="208" t="s">
        <v>10649</v>
      </c>
      <c r="I7399" s="208">
        <v>10</v>
      </c>
      <c r="J7399" s="208" t="s">
        <v>33</v>
      </c>
      <c r="K7399" s="214">
        <v>25000000</v>
      </c>
      <c r="L7399" s="215">
        <v>50</v>
      </c>
      <c r="M7399" s="208" t="s">
        <v>805</v>
      </c>
      <c r="N7399" s="723" t="s">
        <v>10650</v>
      </c>
      <c r="O7399" s="430" t="s">
        <v>79</v>
      </c>
      <c r="P7399" s="158" t="s">
        <v>80</v>
      </c>
      <c r="Q7399" s="166" t="s">
        <v>5044</v>
      </c>
    </row>
    <row r="7400" spans="1:17" ht="67.5" customHeight="1" x14ac:dyDescent="0.2">
      <c r="A7400" s="208" t="s">
        <v>10622</v>
      </c>
      <c r="B7400" s="208" t="s">
        <v>10623</v>
      </c>
      <c r="C7400" s="208" t="s">
        <v>234</v>
      </c>
      <c r="D7400" s="208" t="s">
        <v>234</v>
      </c>
      <c r="E7400" s="719" t="s">
        <v>812</v>
      </c>
      <c r="F7400" s="208" t="s">
        <v>262</v>
      </c>
      <c r="G7400" s="65">
        <v>46181705</v>
      </c>
      <c r="H7400" s="208" t="s">
        <v>10651</v>
      </c>
      <c r="I7400" s="208">
        <v>10</v>
      </c>
      <c r="J7400" s="208" t="s">
        <v>33</v>
      </c>
      <c r="K7400" s="214">
        <v>61200000</v>
      </c>
      <c r="L7400" s="215">
        <v>306</v>
      </c>
      <c r="M7400" s="208" t="s">
        <v>805</v>
      </c>
      <c r="N7400" s="723" t="s">
        <v>10650</v>
      </c>
      <c r="O7400" s="430" t="s">
        <v>79</v>
      </c>
      <c r="P7400" s="158" t="s">
        <v>80</v>
      </c>
      <c r="Q7400" s="166" t="s">
        <v>5044</v>
      </c>
    </row>
    <row r="7401" spans="1:17" ht="140.25" customHeight="1" x14ac:dyDescent="0.2">
      <c r="A7401" s="208" t="s">
        <v>10622</v>
      </c>
      <c r="B7401" s="208" t="s">
        <v>10623</v>
      </c>
      <c r="C7401" s="208" t="s">
        <v>10467</v>
      </c>
      <c r="D7401" s="208" t="s">
        <v>10467</v>
      </c>
      <c r="E7401" s="719" t="s">
        <v>834</v>
      </c>
      <c r="F7401" s="208" t="s">
        <v>316</v>
      </c>
      <c r="G7401" s="67" t="s">
        <v>10652</v>
      </c>
      <c r="H7401" s="208" t="s">
        <v>10653</v>
      </c>
      <c r="I7401" s="208">
        <v>10</v>
      </c>
      <c r="J7401" s="208" t="s">
        <v>33</v>
      </c>
      <c r="K7401" s="214">
        <v>70000000</v>
      </c>
      <c r="L7401" s="215">
        <v>1</v>
      </c>
      <c r="M7401" s="208" t="s">
        <v>805</v>
      </c>
      <c r="N7401" s="723" t="s">
        <v>10493</v>
      </c>
      <c r="O7401" s="430" t="s">
        <v>35</v>
      </c>
      <c r="P7401" s="158" t="s">
        <v>36</v>
      </c>
      <c r="Q7401" s="166" t="s">
        <v>6273</v>
      </c>
    </row>
    <row r="7402" spans="1:17" ht="127.5" x14ac:dyDescent="0.2">
      <c r="A7402" s="208" t="s">
        <v>10622</v>
      </c>
      <c r="B7402" s="208" t="s">
        <v>10623</v>
      </c>
      <c r="C7402" s="208" t="s">
        <v>10467</v>
      </c>
      <c r="D7402" s="208" t="s">
        <v>10467</v>
      </c>
      <c r="E7402" s="719" t="s">
        <v>834</v>
      </c>
      <c r="F7402" s="208" t="s">
        <v>316</v>
      </c>
      <c r="G7402" s="65">
        <v>72152904</v>
      </c>
      <c r="H7402" s="208" t="s">
        <v>10654</v>
      </c>
      <c r="I7402" s="208">
        <v>10</v>
      </c>
      <c r="J7402" s="208" t="s">
        <v>33</v>
      </c>
      <c r="K7402" s="214">
        <v>16000000</v>
      </c>
      <c r="L7402" s="215">
        <v>16</v>
      </c>
      <c r="M7402" s="208" t="s">
        <v>805</v>
      </c>
      <c r="N7402" s="723" t="s">
        <v>10655</v>
      </c>
      <c r="O7402" s="430" t="s">
        <v>79</v>
      </c>
      <c r="P7402" s="158" t="s">
        <v>80</v>
      </c>
      <c r="Q7402" s="166" t="s">
        <v>6270</v>
      </c>
    </row>
    <row r="7403" spans="1:17" ht="89.25" x14ac:dyDescent="0.2">
      <c r="A7403" s="208" t="s">
        <v>10622</v>
      </c>
      <c r="B7403" s="208" t="s">
        <v>10623</v>
      </c>
      <c r="C7403" s="208" t="s">
        <v>10656</v>
      </c>
      <c r="D7403" s="208" t="s">
        <v>10656</v>
      </c>
      <c r="E7403" s="719" t="s">
        <v>842</v>
      </c>
      <c r="F7403" s="208" t="s">
        <v>338</v>
      </c>
      <c r="G7403" s="65">
        <v>72101507</v>
      </c>
      <c r="H7403" s="208" t="s">
        <v>4125</v>
      </c>
      <c r="I7403" s="208">
        <v>16</v>
      </c>
      <c r="J7403" s="208" t="s">
        <v>33</v>
      </c>
      <c r="K7403" s="214">
        <v>80000000</v>
      </c>
      <c r="L7403" s="215">
        <v>1</v>
      </c>
      <c r="M7403" s="208" t="s">
        <v>765</v>
      </c>
      <c r="N7403" s="723" t="s">
        <v>10657</v>
      </c>
      <c r="O7403" s="430" t="s">
        <v>79</v>
      </c>
      <c r="P7403" s="158" t="s">
        <v>80</v>
      </c>
      <c r="Q7403" s="166" t="s">
        <v>6273</v>
      </c>
    </row>
    <row r="7404" spans="1:17" ht="76.5" x14ac:dyDescent="0.2">
      <c r="A7404" s="208" t="s">
        <v>10622</v>
      </c>
      <c r="B7404" s="208" t="s">
        <v>10623</v>
      </c>
      <c r="C7404" s="208" t="s">
        <v>10658</v>
      </c>
      <c r="D7404" s="208" t="s">
        <v>10658</v>
      </c>
      <c r="E7404" s="719" t="s">
        <v>842</v>
      </c>
      <c r="F7404" s="208" t="s">
        <v>338</v>
      </c>
      <c r="G7404" s="65">
        <v>72101507</v>
      </c>
      <c r="H7404" s="208" t="s">
        <v>4125</v>
      </c>
      <c r="I7404" s="208">
        <v>10</v>
      </c>
      <c r="J7404" s="208" t="s">
        <v>33</v>
      </c>
      <c r="K7404" s="214">
        <v>600000000</v>
      </c>
      <c r="L7404" s="215">
        <v>1</v>
      </c>
      <c r="M7404" s="208" t="s">
        <v>765</v>
      </c>
      <c r="N7404" s="723" t="s">
        <v>10499</v>
      </c>
      <c r="O7404" s="430" t="s">
        <v>79</v>
      </c>
      <c r="P7404" s="158" t="s">
        <v>80</v>
      </c>
      <c r="Q7404" s="166" t="s">
        <v>6273</v>
      </c>
    </row>
    <row r="7405" spans="1:17" ht="38.25" x14ac:dyDescent="0.2">
      <c r="A7405" s="208" t="s">
        <v>10622</v>
      </c>
      <c r="B7405" s="208" t="s">
        <v>10623</v>
      </c>
      <c r="C7405" s="208" t="s">
        <v>342</v>
      </c>
      <c r="D7405" s="208" t="s">
        <v>342</v>
      </c>
      <c r="E7405" s="719" t="s">
        <v>858</v>
      </c>
      <c r="F7405" s="208" t="s">
        <v>363</v>
      </c>
      <c r="G7405" s="65">
        <v>83101804</v>
      </c>
      <c r="H7405" s="208" t="s">
        <v>363</v>
      </c>
      <c r="I7405" s="208">
        <v>10</v>
      </c>
      <c r="J7405" s="208" t="s">
        <v>33</v>
      </c>
      <c r="K7405" s="214">
        <v>420000000</v>
      </c>
      <c r="L7405" s="215">
        <v>1</v>
      </c>
      <c r="M7405" s="208" t="s">
        <v>765</v>
      </c>
      <c r="N7405" s="723" t="s">
        <v>10659</v>
      </c>
      <c r="O7405" s="430" t="s">
        <v>127</v>
      </c>
      <c r="P7405" s="158" t="s">
        <v>68</v>
      </c>
      <c r="Q7405" s="166" t="s">
        <v>650</v>
      </c>
    </row>
    <row r="7406" spans="1:17" ht="152.25" customHeight="1" x14ac:dyDescent="0.2">
      <c r="A7406" s="208" t="s">
        <v>10622</v>
      </c>
      <c r="B7406" s="208" t="s">
        <v>10623</v>
      </c>
      <c r="C7406" s="208" t="s">
        <v>234</v>
      </c>
      <c r="D7406" s="208" t="s">
        <v>234</v>
      </c>
      <c r="E7406" s="719" t="s">
        <v>862</v>
      </c>
      <c r="F7406" s="208" t="s">
        <v>368</v>
      </c>
      <c r="G7406" s="65">
        <v>84131603</v>
      </c>
      <c r="H7406" s="208" t="s">
        <v>10660</v>
      </c>
      <c r="I7406" s="208">
        <v>10</v>
      </c>
      <c r="J7406" s="208" t="s">
        <v>230</v>
      </c>
      <c r="K7406" s="214">
        <v>120000000</v>
      </c>
      <c r="L7406" s="215">
        <v>1</v>
      </c>
      <c r="M7406" s="208" t="s">
        <v>765</v>
      </c>
      <c r="N7406" s="723" t="s">
        <v>10661</v>
      </c>
      <c r="O7406" s="430" t="s">
        <v>127</v>
      </c>
      <c r="P7406" s="158" t="s">
        <v>68</v>
      </c>
      <c r="Q7406" s="166" t="s">
        <v>650</v>
      </c>
    </row>
    <row r="7407" spans="1:17" ht="139.5" customHeight="1" x14ac:dyDescent="0.2">
      <c r="A7407" s="208" t="s">
        <v>10622</v>
      </c>
      <c r="B7407" s="208" t="s">
        <v>10623</v>
      </c>
      <c r="C7407" s="208" t="s">
        <v>234</v>
      </c>
      <c r="D7407" s="208" t="s">
        <v>234</v>
      </c>
      <c r="E7407" s="719" t="s">
        <v>862</v>
      </c>
      <c r="F7407" s="208" t="s">
        <v>368</v>
      </c>
      <c r="G7407" s="65">
        <v>84131603</v>
      </c>
      <c r="H7407" s="208" t="s">
        <v>10662</v>
      </c>
      <c r="I7407" s="208">
        <v>10</v>
      </c>
      <c r="J7407" s="208" t="s">
        <v>33</v>
      </c>
      <c r="K7407" s="214">
        <v>127500000</v>
      </c>
      <c r="L7407" s="215">
        <v>1</v>
      </c>
      <c r="M7407" s="208" t="s">
        <v>765</v>
      </c>
      <c r="N7407" s="723" t="s">
        <v>10663</v>
      </c>
      <c r="O7407" s="430" t="s">
        <v>127</v>
      </c>
      <c r="P7407" s="158" t="s">
        <v>127</v>
      </c>
      <c r="Q7407" s="166" t="s">
        <v>6273</v>
      </c>
    </row>
    <row r="7408" spans="1:17" ht="114.75" x14ac:dyDescent="0.2">
      <c r="A7408" s="208" t="s">
        <v>10622</v>
      </c>
      <c r="B7408" s="208" t="s">
        <v>10623</v>
      </c>
      <c r="C7408" s="208" t="s">
        <v>234</v>
      </c>
      <c r="D7408" s="208" t="s">
        <v>234</v>
      </c>
      <c r="E7408" s="719" t="s">
        <v>862</v>
      </c>
      <c r="F7408" s="208" t="s">
        <v>368</v>
      </c>
      <c r="G7408" s="65">
        <v>84131603</v>
      </c>
      <c r="H7408" s="208" t="s">
        <v>10664</v>
      </c>
      <c r="I7408" s="208">
        <v>10</v>
      </c>
      <c r="J7408" s="208" t="s">
        <v>33</v>
      </c>
      <c r="K7408" s="214">
        <v>22500000</v>
      </c>
      <c r="L7408" s="215">
        <v>1</v>
      </c>
      <c r="M7408" s="208" t="s">
        <v>765</v>
      </c>
      <c r="N7408" s="723" t="s">
        <v>10663</v>
      </c>
      <c r="O7408" s="430" t="s">
        <v>127</v>
      </c>
      <c r="P7408" s="158" t="s">
        <v>127</v>
      </c>
      <c r="Q7408" s="166" t="s">
        <v>6273</v>
      </c>
    </row>
    <row r="7409" spans="1:17" ht="178.5" x14ac:dyDescent="0.2">
      <c r="A7409" s="208" t="s">
        <v>10622</v>
      </c>
      <c r="B7409" s="208" t="s">
        <v>10623</v>
      </c>
      <c r="C7409" s="208" t="s">
        <v>787</v>
      </c>
      <c r="D7409" s="208" t="s">
        <v>787</v>
      </c>
      <c r="E7409" s="719" t="s">
        <v>874</v>
      </c>
      <c r="F7409" s="208" t="s">
        <v>371</v>
      </c>
      <c r="G7409" s="65">
        <v>76111501</v>
      </c>
      <c r="H7409" s="208" t="s">
        <v>10665</v>
      </c>
      <c r="I7409" s="208">
        <v>10</v>
      </c>
      <c r="J7409" s="208" t="s">
        <v>230</v>
      </c>
      <c r="K7409" s="214">
        <v>55000000</v>
      </c>
      <c r="L7409" s="215">
        <v>1</v>
      </c>
      <c r="M7409" s="208" t="s">
        <v>805</v>
      </c>
      <c r="N7409" s="723" t="s">
        <v>10666</v>
      </c>
      <c r="O7409" s="430" t="s">
        <v>127</v>
      </c>
      <c r="P7409" s="158" t="s">
        <v>68</v>
      </c>
      <c r="Q7409" s="166" t="s">
        <v>650</v>
      </c>
    </row>
    <row r="7410" spans="1:17" ht="178.5" x14ac:dyDescent="0.2">
      <c r="A7410" s="208" t="s">
        <v>10622</v>
      </c>
      <c r="B7410" s="208" t="s">
        <v>10623</v>
      </c>
      <c r="C7410" s="208" t="s">
        <v>787</v>
      </c>
      <c r="D7410" s="208" t="s">
        <v>787</v>
      </c>
      <c r="E7410" s="719" t="s">
        <v>874</v>
      </c>
      <c r="F7410" s="208" t="s">
        <v>371</v>
      </c>
      <c r="G7410" s="65">
        <v>76111501</v>
      </c>
      <c r="H7410" s="208" t="s">
        <v>10667</v>
      </c>
      <c r="I7410" s="208">
        <v>10</v>
      </c>
      <c r="J7410" s="208" t="s">
        <v>33</v>
      </c>
      <c r="K7410" s="214">
        <v>114000000</v>
      </c>
      <c r="L7410" s="215">
        <v>1</v>
      </c>
      <c r="M7410" s="208" t="s">
        <v>765</v>
      </c>
      <c r="N7410" s="723" t="s">
        <v>10666</v>
      </c>
      <c r="O7410" s="430" t="s">
        <v>127</v>
      </c>
      <c r="P7410" s="158" t="s">
        <v>68</v>
      </c>
      <c r="Q7410" s="166" t="s">
        <v>5044</v>
      </c>
    </row>
    <row r="7411" spans="1:17" ht="178.5" x14ac:dyDescent="0.2">
      <c r="A7411" s="208" t="s">
        <v>10622</v>
      </c>
      <c r="B7411" s="208" t="s">
        <v>10623</v>
      </c>
      <c r="C7411" s="208" t="s">
        <v>787</v>
      </c>
      <c r="D7411" s="208" t="s">
        <v>787</v>
      </c>
      <c r="E7411" s="719" t="s">
        <v>874</v>
      </c>
      <c r="F7411" s="208" t="s">
        <v>371</v>
      </c>
      <c r="G7411" s="65">
        <v>76111501</v>
      </c>
      <c r="H7411" s="208" t="s">
        <v>10668</v>
      </c>
      <c r="I7411" s="208">
        <v>10</v>
      </c>
      <c r="J7411" s="208" t="s">
        <v>33</v>
      </c>
      <c r="K7411" s="214">
        <v>16000000</v>
      </c>
      <c r="L7411" s="215">
        <v>1</v>
      </c>
      <c r="M7411" s="208" t="s">
        <v>765</v>
      </c>
      <c r="N7411" s="723" t="s">
        <v>10666</v>
      </c>
      <c r="O7411" s="430" t="s">
        <v>80</v>
      </c>
      <c r="P7411" s="158" t="s">
        <v>901</v>
      </c>
      <c r="Q7411" s="166" t="s">
        <v>5044</v>
      </c>
    </row>
    <row r="7412" spans="1:17" ht="114.75" x14ac:dyDescent="0.2">
      <c r="A7412" s="208" t="s">
        <v>10622</v>
      </c>
      <c r="B7412" s="208" t="s">
        <v>10623</v>
      </c>
      <c r="C7412" s="208" t="s">
        <v>234</v>
      </c>
      <c r="D7412" s="208" t="s">
        <v>234</v>
      </c>
      <c r="E7412" s="719" t="s">
        <v>880</v>
      </c>
      <c r="F7412" s="208" t="s">
        <v>374</v>
      </c>
      <c r="G7412" s="65">
        <v>78181500</v>
      </c>
      <c r="H7412" s="208" t="s">
        <v>10669</v>
      </c>
      <c r="I7412" s="208">
        <v>10</v>
      </c>
      <c r="J7412" s="208" t="s">
        <v>230</v>
      </c>
      <c r="K7412" s="214">
        <v>300000000</v>
      </c>
      <c r="L7412" s="215">
        <v>1</v>
      </c>
      <c r="M7412" s="208" t="s">
        <v>765</v>
      </c>
      <c r="N7412" s="723" t="s">
        <v>10670</v>
      </c>
      <c r="O7412" s="430" t="s">
        <v>127</v>
      </c>
      <c r="P7412" s="158" t="s">
        <v>68</v>
      </c>
      <c r="Q7412" s="166" t="s">
        <v>5044</v>
      </c>
    </row>
    <row r="7413" spans="1:17" ht="114.75" x14ac:dyDescent="0.2">
      <c r="A7413" s="208" t="s">
        <v>10622</v>
      </c>
      <c r="B7413" s="208" t="s">
        <v>10623</v>
      </c>
      <c r="C7413" s="208" t="s">
        <v>234</v>
      </c>
      <c r="D7413" s="208" t="s">
        <v>234</v>
      </c>
      <c r="E7413" s="719" t="s">
        <v>880</v>
      </c>
      <c r="F7413" s="208" t="s">
        <v>374</v>
      </c>
      <c r="G7413" s="65">
        <v>78181500</v>
      </c>
      <c r="H7413" s="208" t="s">
        <v>10671</v>
      </c>
      <c r="I7413" s="208">
        <v>10</v>
      </c>
      <c r="J7413" s="208" t="s">
        <v>33</v>
      </c>
      <c r="K7413" s="214">
        <v>390500000</v>
      </c>
      <c r="L7413" s="215">
        <v>1</v>
      </c>
      <c r="M7413" s="208" t="s">
        <v>805</v>
      </c>
      <c r="N7413" s="723" t="s">
        <v>10670</v>
      </c>
      <c r="O7413" s="430" t="s">
        <v>127</v>
      </c>
      <c r="P7413" s="158" t="s">
        <v>68</v>
      </c>
      <c r="Q7413" s="166" t="s">
        <v>5044</v>
      </c>
    </row>
    <row r="7414" spans="1:17" ht="114.75" x14ac:dyDescent="0.2">
      <c r="A7414" s="208" t="s">
        <v>10622</v>
      </c>
      <c r="B7414" s="208" t="s">
        <v>10623</v>
      </c>
      <c r="C7414" s="208" t="s">
        <v>234</v>
      </c>
      <c r="D7414" s="208" t="s">
        <v>234</v>
      </c>
      <c r="E7414" s="719" t="s">
        <v>880</v>
      </c>
      <c r="F7414" s="208" t="s">
        <v>374</v>
      </c>
      <c r="G7414" s="65">
        <v>78181500</v>
      </c>
      <c r="H7414" s="208" t="s">
        <v>10672</v>
      </c>
      <c r="I7414" s="208">
        <v>10</v>
      </c>
      <c r="J7414" s="208" t="s">
        <v>33</v>
      </c>
      <c r="K7414" s="214">
        <v>62500000</v>
      </c>
      <c r="L7414" s="215">
        <v>1</v>
      </c>
      <c r="M7414" s="208" t="s">
        <v>765</v>
      </c>
      <c r="N7414" s="723" t="s">
        <v>10670</v>
      </c>
      <c r="O7414" s="431" t="s">
        <v>127</v>
      </c>
      <c r="P7414" s="166" t="s">
        <v>68</v>
      </c>
      <c r="Q7414" s="166" t="s">
        <v>5044</v>
      </c>
    </row>
    <row r="7415" spans="1:17" ht="189.75" customHeight="1" x14ac:dyDescent="0.2">
      <c r="A7415" s="208" t="s">
        <v>10622</v>
      </c>
      <c r="B7415" s="208" t="s">
        <v>10623</v>
      </c>
      <c r="C7415" s="208" t="s">
        <v>234</v>
      </c>
      <c r="D7415" s="208" t="s">
        <v>234</v>
      </c>
      <c r="E7415" s="208" t="s">
        <v>880</v>
      </c>
      <c r="F7415" s="208" t="s">
        <v>374</v>
      </c>
      <c r="G7415" s="65">
        <v>73152108</v>
      </c>
      <c r="H7415" s="208" t="s">
        <v>10673</v>
      </c>
      <c r="I7415" s="208">
        <v>10</v>
      </c>
      <c r="J7415" s="208" t="s">
        <v>33</v>
      </c>
      <c r="K7415" s="214">
        <v>100000000</v>
      </c>
      <c r="L7415" s="215">
        <v>1</v>
      </c>
      <c r="M7415" s="208" t="s">
        <v>765</v>
      </c>
      <c r="N7415" s="723" t="s">
        <v>10674</v>
      </c>
      <c r="O7415" s="430" t="s">
        <v>67</v>
      </c>
      <c r="P7415" s="158" t="s">
        <v>35</v>
      </c>
      <c r="Q7415" s="353" t="s">
        <v>6270</v>
      </c>
    </row>
    <row r="7416" spans="1:17" ht="51" x14ac:dyDescent="0.2">
      <c r="A7416" s="208" t="s">
        <v>10622</v>
      </c>
      <c r="B7416" s="208" t="s">
        <v>10623</v>
      </c>
      <c r="C7416" s="208" t="s">
        <v>50</v>
      </c>
      <c r="D7416" s="208" t="s">
        <v>50</v>
      </c>
      <c r="E7416" s="208" t="s">
        <v>932</v>
      </c>
      <c r="F7416" s="208" t="s">
        <v>933</v>
      </c>
      <c r="G7416" s="208" t="s">
        <v>1863</v>
      </c>
      <c r="H7416" s="208" t="s">
        <v>10675</v>
      </c>
      <c r="I7416" s="208">
        <v>10</v>
      </c>
      <c r="J7416" s="208" t="s">
        <v>230</v>
      </c>
      <c r="K7416" s="214">
        <v>36000000</v>
      </c>
      <c r="L7416" s="215">
        <v>1</v>
      </c>
      <c r="M7416" s="208" t="s">
        <v>765</v>
      </c>
      <c r="N7416" s="723" t="s">
        <v>10548</v>
      </c>
      <c r="O7416" s="430" t="s">
        <v>127</v>
      </c>
      <c r="P7416" s="158" t="s">
        <v>68</v>
      </c>
      <c r="Q7416" s="166" t="s">
        <v>650</v>
      </c>
    </row>
    <row r="7417" spans="1:17" ht="51" x14ac:dyDescent="0.2">
      <c r="A7417" s="208" t="s">
        <v>10622</v>
      </c>
      <c r="B7417" s="208" t="s">
        <v>10623</v>
      </c>
      <c r="C7417" s="208" t="s">
        <v>50</v>
      </c>
      <c r="D7417" s="208" t="s">
        <v>50</v>
      </c>
      <c r="E7417" s="208" t="s">
        <v>932</v>
      </c>
      <c r="F7417" s="208" t="s">
        <v>933</v>
      </c>
      <c r="G7417" s="208">
        <v>82121503</v>
      </c>
      <c r="H7417" s="208" t="s">
        <v>10676</v>
      </c>
      <c r="I7417" s="208">
        <v>10</v>
      </c>
      <c r="J7417" s="208" t="s">
        <v>33</v>
      </c>
      <c r="K7417" s="214">
        <v>37500000</v>
      </c>
      <c r="L7417" s="215">
        <v>1</v>
      </c>
      <c r="M7417" s="208" t="s">
        <v>765</v>
      </c>
      <c r="N7417" s="723" t="s">
        <v>10548</v>
      </c>
      <c r="O7417" s="430" t="s">
        <v>67</v>
      </c>
      <c r="P7417" s="158" t="s">
        <v>35</v>
      </c>
      <c r="Q7417" s="158" t="s">
        <v>6273</v>
      </c>
    </row>
    <row r="7418" spans="1:17" ht="51" x14ac:dyDescent="0.2">
      <c r="A7418" s="208" t="s">
        <v>10622</v>
      </c>
      <c r="B7418" s="208" t="s">
        <v>10623</v>
      </c>
      <c r="C7418" s="208" t="s">
        <v>50</v>
      </c>
      <c r="D7418" s="208" t="s">
        <v>50</v>
      </c>
      <c r="E7418" s="208" t="s">
        <v>932</v>
      </c>
      <c r="F7418" s="208" t="s">
        <v>933</v>
      </c>
      <c r="G7418" s="208">
        <v>82121503</v>
      </c>
      <c r="H7418" s="208" t="s">
        <v>10677</v>
      </c>
      <c r="I7418" s="208">
        <v>10</v>
      </c>
      <c r="J7418" s="208" t="s">
        <v>33</v>
      </c>
      <c r="K7418" s="214">
        <v>6500000</v>
      </c>
      <c r="L7418" s="215">
        <v>1</v>
      </c>
      <c r="M7418" s="208" t="s">
        <v>765</v>
      </c>
      <c r="N7418" s="723" t="s">
        <v>10548</v>
      </c>
      <c r="O7418" s="430" t="s">
        <v>80</v>
      </c>
      <c r="P7418" s="158" t="s">
        <v>901</v>
      </c>
      <c r="Q7418" s="166" t="s">
        <v>6270</v>
      </c>
    </row>
    <row r="7419" spans="1:17" ht="51" x14ac:dyDescent="0.2">
      <c r="A7419" s="208" t="s">
        <v>10622</v>
      </c>
      <c r="B7419" s="208" t="s">
        <v>10623</v>
      </c>
      <c r="C7419" s="208" t="s">
        <v>50</v>
      </c>
      <c r="D7419" s="208" t="s">
        <v>50</v>
      </c>
      <c r="E7419" s="208" t="s">
        <v>932</v>
      </c>
      <c r="F7419" s="208" t="s">
        <v>933</v>
      </c>
      <c r="G7419" s="208">
        <v>55121700</v>
      </c>
      <c r="H7419" s="208" t="s">
        <v>10678</v>
      </c>
      <c r="I7419" s="208">
        <v>10</v>
      </c>
      <c r="J7419" s="208" t="s">
        <v>33</v>
      </c>
      <c r="K7419" s="214">
        <v>10000000</v>
      </c>
      <c r="L7419" s="215">
        <v>1</v>
      </c>
      <c r="M7419" s="208" t="s">
        <v>805</v>
      </c>
      <c r="N7419" s="723" t="s">
        <v>10506</v>
      </c>
      <c r="O7419" s="430" t="s">
        <v>36</v>
      </c>
      <c r="P7419" s="158" t="s">
        <v>3286</v>
      </c>
      <c r="Q7419" s="166" t="s">
        <v>6270</v>
      </c>
    </row>
    <row r="7420" spans="1:17" ht="51" x14ac:dyDescent="0.2">
      <c r="A7420" s="208" t="s">
        <v>10622</v>
      </c>
      <c r="B7420" s="208" t="s">
        <v>10623</v>
      </c>
      <c r="C7420" s="208" t="s">
        <v>342</v>
      </c>
      <c r="D7420" s="208" t="s">
        <v>342</v>
      </c>
      <c r="E7420" s="208" t="s">
        <v>936</v>
      </c>
      <c r="F7420" s="208" t="s">
        <v>397</v>
      </c>
      <c r="G7420" s="208">
        <v>83101500</v>
      </c>
      <c r="H7420" s="208" t="s">
        <v>397</v>
      </c>
      <c r="I7420" s="208">
        <v>10</v>
      </c>
      <c r="J7420" s="208" t="s">
        <v>33</v>
      </c>
      <c r="K7420" s="214">
        <v>200000000</v>
      </c>
      <c r="L7420" s="215">
        <v>1</v>
      </c>
      <c r="M7420" s="208" t="s">
        <v>765</v>
      </c>
      <c r="N7420" s="723" t="s">
        <v>10506</v>
      </c>
      <c r="O7420" s="430" t="s">
        <v>127</v>
      </c>
      <c r="P7420" s="158" t="s">
        <v>366</v>
      </c>
      <c r="Q7420" s="166" t="s">
        <v>650</v>
      </c>
    </row>
    <row r="7421" spans="1:17" ht="25.5" x14ac:dyDescent="0.2">
      <c r="A7421" s="364" t="s">
        <v>10622</v>
      </c>
      <c r="B7421" s="364" t="s">
        <v>10623</v>
      </c>
      <c r="C7421" s="364" t="s">
        <v>10658</v>
      </c>
      <c r="D7421" s="364" t="s">
        <v>10658</v>
      </c>
      <c r="E7421" s="364" t="s">
        <v>952</v>
      </c>
      <c r="F7421" s="364" t="s">
        <v>409</v>
      </c>
      <c r="G7421" s="364">
        <v>93161601</v>
      </c>
      <c r="H7421" s="364" t="s">
        <v>409</v>
      </c>
      <c r="I7421" s="364">
        <v>10</v>
      </c>
      <c r="J7421" s="724" t="s">
        <v>33</v>
      </c>
      <c r="K7421" s="534">
        <v>160000000</v>
      </c>
      <c r="L7421" s="725">
        <v>1</v>
      </c>
      <c r="M7421" s="364" t="s">
        <v>765</v>
      </c>
      <c r="N7421" s="726" t="s">
        <v>10556</v>
      </c>
      <c r="O7421" s="727" t="s">
        <v>127</v>
      </c>
      <c r="P7421" s="529" t="s">
        <v>67</v>
      </c>
      <c r="Q7421" s="557" t="s">
        <v>650</v>
      </c>
    </row>
    <row r="7422" spans="1:17" ht="66.75" customHeight="1" x14ac:dyDescent="0.2">
      <c r="A7422" s="208" t="s">
        <v>10622</v>
      </c>
      <c r="B7422" s="208" t="s">
        <v>10623</v>
      </c>
      <c r="C7422" s="208" t="s">
        <v>10656</v>
      </c>
      <c r="D7422" s="208" t="s">
        <v>10656</v>
      </c>
      <c r="E7422" s="208" t="s">
        <v>942</v>
      </c>
      <c r="F7422" s="208" t="s">
        <v>400</v>
      </c>
      <c r="G7422" s="208" t="s">
        <v>10679</v>
      </c>
      <c r="H7422" s="208" t="s">
        <v>10680</v>
      </c>
      <c r="I7422" s="208">
        <v>16</v>
      </c>
      <c r="J7422" s="530" t="s">
        <v>33</v>
      </c>
      <c r="K7422" s="214">
        <v>300000000</v>
      </c>
      <c r="L7422" s="233">
        <v>1</v>
      </c>
      <c r="M7422" s="364" t="s">
        <v>765</v>
      </c>
      <c r="N7422" s="723" t="s">
        <v>10681</v>
      </c>
      <c r="O7422" s="471" t="s">
        <v>36</v>
      </c>
      <c r="P7422" s="208" t="s">
        <v>3286</v>
      </c>
      <c r="Q7422" s="208" t="s">
        <v>6273</v>
      </c>
    </row>
    <row r="7423" spans="1:17" s="38" customFormat="1" ht="87" customHeight="1" x14ac:dyDescent="0.2">
      <c r="A7423" s="208" t="s">
        <v>10682</v>
      </c>
      <c r="B7423" s="208" t="s">
        <v>10683</v>
      </c>
      <c r="C7423" s="208" t="s">
        <v>1281</v>
      </c>
      <c r="D7423" s="208" t="s">
        <v>1281</v>
      </c>
      <c r="E7423" s="719" t="s">
        <v>880</v>
      </c>
      <c r="F7423" s="208" t="s">
        <v>374</v>
      </c>
      <c r="G7423" s="208">
        <v>78181500</v>
      </c>
      <c r="H7423" s="208" t="s">
        <v>10684</v>
      </c>
      <c r="I7423" s="208">
        <v>10</v>
      </c>
      <c r="J7423" s="208" t="s">
        <v>33</v>
      </c>
      <c r="K7423" s="214">
        <v>591350000</v>
      </c>
      <c r="L7423" s="215">
        <v>1</v>
      </c>
      <c r="M7423" s="208" t="s">
        <v>765</v>
      </c>
      <c r="N7423" s="723"/>
      <c r="O7423" s="430" t="s">
        <v>127</v>
      </c>
      <c r="P7423" s="158" t="s">
        <v>68</v>
      </c>
      <c r="Q7423" s="158" t="s">
        <v>5044</v>
      </c>
    </row>
    <row r="7424" spans="1:17" s="38" customFormat="1" ht="69" customHeight="1" x14ac:dyDescent="0.2">
      <c r="A7424" s="364" t="s">
        <v>10682</v>
      </c>
      <c r="B7424" s="364" t="s">
        <v>10683</v>
      </c>
      <c r="C7424" s="364" t="s">
        <v>234</v>
      </c>
      <c r="D7424" s="364" t="s">
        <v>234</v>
      </c>
      <c r="E7424" s="728" t="s">
        <v>812</v>
      </c>
      <c r="F7424" s="364" t="s">
        <v>262</v>
      </c>
      <c r="G7424" s="68"/>
      <c r="H7424" s="364" t="s">
        <v>10685</v>
      </c>
      <c r="I7424" s="364">
        <v>10</v>
      </c>
      <c r="J7424" s="364" t="s">
        <v>33</v>
      </c>
      <c r="K7424" s="534">
        <v>50000000</v>
      </c>
      <c r="L7424" s="476"/>
      <c r="M7424" s="364" t="s">
        <v>10686</v>
      </c>
      <c r="N7424" s="726"/>
      <c r="O7424" s="727" t="s">
        <v>127</v>
      </c>
      <c r="P7424" s="529" t="s">
        <v>68</v>
      </c>
      <c r="Q7424" s="529" t="s">
        <v>5044</v>
      </c>
    </row>
    <row r="7425" spans="1:21" s="38" customFormat="1" ht="69" customHeight="1" x14ac:dyDescent="0.2">
      <c r="A7425" s="364" t="s">
        <v>10682</v>
      </c>
      <c r="B7425" s="364" t="s">
        <v>10683</v>
      </c>
      <c r="C7425" s="364" t="s">
        <v>234</v>
      </c>
      <c r="D7425" s="364" t="s">
        <v>234</v>
      </c>
      <c r="E7425" s="728" t="s">
        <v>947</v>
      </c>
      <c r="F7425" s="364" t="s">
        <v>406</v>
      </c>
      <c r="G7425" s="68"/>
      <c r="H7425" s="364" t="s">
        <v>4329</v>
      </c>
      <c r="I7425" s="364">
        <v>10</v>
      </c>
      <c r="J7425" s="364" t="s">
        <v>33</v>
      </c>
      <c r="K7425" s="534">
        <v>80000000</v>
      </c>
      <c r="L7425" s="476">
        <v>1</v>
      </c>
      <c r="M7425" s="364" t="s">
        <v>765</v>
      </c>
      <c r="N7425" s="726"/>
      <c r="O7425" s="729" t="s">
        <v>127</v>
      </c>
      <c r="P7425" s="364" t="s">
        <v>366</v>
      </c>
      <c r="Q7425" s="364" t="s">
        <v>10687</v>
      </c>
    </row>
    <row r="7426" spans="1:21" s="38" customFormat="1" ht="69" customHeight="1" x14ac:dyDescent="0.2">
      <c r="A7426" s="364" t="s">
        <v>10682</v>
      </c>
      <c r="B7426" s="364" t="s">
        <v>10683</v>
      </c>
      <c r="C7426" s="364" t="s">
        <v>402</v>
      </c>
      <c r="D7426" s="364" t="s">
        <v>402</v>
      </c>
      <c r="E7426" s="719" t="s">
        <v>942</v>
      </c>
      <c r="F7426" s="208" t="s">
        <v>400</v>
      </c>
      <c r="G7426" s="208" t="s">
        <v>10679</v>
      </c>
      <c r="H7426" s="208" t="s">
        <v>10557</v>
      </c>
      <c r="I7426" s="208">
        <v>16</v>
      </c>
      <c r="J7426" s="208" t="s">
        <v>33</v>
      </c>
      <c r="K7426" s="214">
        <v>64610000</v>
      </c>
      <c r="L7426" s="215">
        <v>1</v>
      </c>
      <c r="M7426" s="208" t="s">
        <v>765</v>
      </c>
      <c r="N7426" s="723"/>
      <c r="O7426" s="471" t="s">
        <v>35</v>
      </c>
      <c r="P7426" s="208" t="s">
        <v>3286</v>
      </c>
      <c r="Q7426" s="208" t="s">
        <v>6273</v>
      </c>
    </row>
    <row r="7427" spans="1:21" ht="38.25" x14ac:dyDescent="0.2">
      <c r="A7427" s="136" t="s">
        <v>8356</v>
      </c>
      <c r="B7427" s="137" t="s">
        <v>10688</v>
      </c>
      <c r="C7427" s="138" t="s">
        <v>992</v>
      </c>
      <c r="D7427" s="730" t="s">
        <v>10689</v>
      </c>
      <c r="E7427" s="139" t="s">
        <v>781</v>
      </c>
      <c r="F7427" s="140" t="s">
        <v>2964</v>
      </c>
      <c r="G7427" s="138">
        <v>15101506</v>
      </c>
      <c r="H7427" s="461" t="s">
        <v>10690</v>
      </c>
      <c r="I7427" s="152">
        <v>10</v>
      </c>
      <c r="J7427" s="160" t="s">
        <v>230</v>
      </c>
      <c r="K7427" s="142">
        <v>800000000</v>
      </c>
      <c r="L7427" s="143">
        <v>1</v>
      </c>
      <c r="M7427" s="137" t="s">
        <v>268</v>
      </c>
      <c r="N7427" s="369"/>
      <c r="O7427" s="138" t="s">
        <v>127</v>
      </c>
      <c r="P7427" s="138" t="s">
        <v>127</v>
      </c>
      <c r="Q7427" s="138" t="s">
        <v>2966</v>
      </c>
      <c r="U7427" s="58"/>
    </row>
    <row r="7428" spans="1:21" ht="38.25" x14ac:dyDescent="0.2">
      <c r="A7428" s="136" t="s">
        <v>8356</v>
      </c>
      <c r="B7428" s="137" t="s">
        <v>10688</v>
      </c>
      <c r="C7428" s="146" t="s">
        <v>992</v>
      </c>
      <c r="D7428" s="731" t="s">
        <v>10689</v>
      </c>
      <c r="E7428" s="145" t="s">
        <v>781</v>
      </c>
      <c r="F7428" s="440" t="s">
        <v>2964</v>
      </c>
      <c r="G7428" s="146">
        <v>15101506</v>
      </c>
      <c r="H7428" s="732" t="s">
        <v>10691</v>
      </c>
      <c r="I7428" s="331">
        <v>10</v>
      </c>
      <c r="J7428" s="403"/>
      <c r="K7428" s="148">
        <v>1140000000</v>
      </c>
      <c r="L7428" s="149">
        <v>1</v>
      </c>
      <c r="M7428" s="144" t="s">
        <v>268</v>
      </c>
      <c r="N7428" s="372"/>
      <c r="O7428" s="146" t="s">
        <v>35</v>
      </c>
      <c r="P7428" s="146" t="s">
        <v>35</v>
      </c>
      <c r="Q7428" s="146" t="s">
        <v>2966</v>
      </c>
    </row>
    <row r="7429" spans="1:21" ht="51" x14ac:dyDescent="0.2">
      <c r="A7429" s="136" t="s">
        <v>8356</v>
      </c>
      <c r="B7429" s="137" t="s">
        <v>10688</v>
      </c>
      <c r="C7429" s="146" t="s">
        <v>992</v>
      </c>
      <c r="D7429" s="731" t="s">
        <v>10692</v>
      </c>
      <c r="E7429" s="145" t="s">
        <v>880</v>
      </c>
      <c r="F7429" s="440" t="s">
        <v>6501</v>
      </c>
      <c r="G7429" s="146">
        <v>78181500</v>
      </c>
      <c r="H7429" s="732" t="s">
        <v>10693</v>
      </c>
      <c r="I7429" s="331">
        <v>10</v>
      </c>
      <c r="J7429" s="403" t="s">
        <v>230</v>
      </c>
      <c r="K7429" s="148">
        <v>350000000</v>
      </c>
      <c r="L7429" s="149">
        <v>1</v>
      </c>
      <c r="M7429" s="144" t="s">
        <v>268</v>
      </c>
      <c r="N7429" s="372"/>
      <c r="O7429" s="146" t="s">
        <v>127</v>
      </c>
      <c r="P7429" s="146" t="s">
        <v>35</v>
      </c>
      <c r="Q7429" s="146" t="s">
        <v>2955</v>
      </c>
    </row>
    <row r="7430" spans="1:21" ht="51" x14ac:dyDescent="0.2">
      <c r="A7430" s="136" t="s">
        <v>8356</v>
      </c>
      <c r="B7430" s="137" t="s">
        <v>10688</v>
      </c>
      <c r="C7430" s="146" t="s">
        <v>992</v>
      </c>
      <c r="D7430" s="731" t="s">
        <v>10692</v>
      </c>
      <c r="E7430" s="145" t="s">
        <v>880</v>
      </c>
      <c r="F7430" s="440" t="s">
        <v>6501</v>
      </c>
      <c r="G7430" s="146">
        <v>78181500</v>
      </c>
      <c r="H7430" s="732" t="s">
        <v>10694</v>
      </c>
      <c r="I7430" s="331">
        <v>10</v>
      </c>
      <c r="J7430" s="403" t="s">
        <v>230</v>
      </c>
      <c r="K7430" s="148">
        <v>230000000</v>
      </c>
      <c r="L7430" s="149">
        <v>1</v>
      </c>
      <c r="M7430" s="144" t="s">
        <v>268</v>
      </c>
      <c r="N7430" s="372"/>
      <c r="O7430" s="146" t="s">
        <v>127</v>
      </c>
      <c r="P7430" s="146" t="s">
        <v>35</v>
      </c>
      <c r="Q7430" s="146" t="s">
        <v>2955</v>
      </c>
    </row>
    <row r="7431" spans="1:21" ht="51" x14ac:dyDescent="0.2">
      <c r="A7431" s="136" t="s">
        <v>8356</v>
      </c>
      <c r="B7431" s="137" t="s">
        <v>10688</v>
      </c>
      <c r="C7431" s="146" t="s">
        <v>992</v>
      </c>
      <c r="D7431" s="731" t="s">
        <v>10692</v>
      </c>
      <c r="E7431" s="145" t="s">
        <v>880</v>
      </c>
      <c r="F7431" s="440" t="s">
        <v>6501</v>
      </c>
      <c r="G7431" s="146">
        <v>78181500</v>
      </c>
      <c r="H7431" s="732" t="s">
        <v>10695</v>
      </c>
      <c r="I7431" s="331">
        <v>10</v>
      </c>
      <c r="J7431" s="403"/>
      <c r="K7431" s="148">
        <v>944000000</v>
      </c>
      <c r="L7431" s="149">
        <v>1</v>
      </c>
      <c r="M7431" s="144" t="s">
        <v>268</v>
      </c>
      <c r="N7431" s="372"/>
      <c r="O7431" s="146" t="s">
        <v>68</v>
      </c>
      <c r="P7431" s="146" t="s">
        <v>35</v>
      </c>
      <c r="Q7431" s="146" t="s">
        <v>2955</v>
      </c>
    </row>
    <row r="7432" spans="1:21" ht="51" x14ac:dyDescent="0.2">
      <c r="A7432" s="136" t="s">
        <v>8356</v>
      </c>
      <c r="B7432" s="137" t="s">
        <v>10688</v>
      </c>
      <c r="C7432" s="146" t="s">
        <v>992</v>
      </c>
      <c r="D7432" s="731" t="s">
        <v>10692</v>
      </c>
      <c r="E7432" s="145" t="s">
        <v>880</v>
      </c>
      <c r="F7432" s="440" t="s">
        <v>6501</v>
      </c>
      <c r="G7432" s="146">
        <v>78181500</v>
      </c>
      <c r="H7432" s="732" t="s">
        <v>10696</v>
      </c>
      <c r="I7432" s="331">
        <v>10</v>
      </c>
      <c r="J7432" s="403"/>
      <c r="K7432" s="148">
        <v>620000000</v>
      </c>
      <c r="L7432" s="149">
        <v>1</v>
      </c>
      <c r="M7432" s="144" t="s">
        <v>268</v>
      </c>
      <c r="N7432" s="372"/>
      <c r="O7432" s="146" t="s">
        <v>68</v>
      </c>
      <c r="P7432" s="146" t="s">
        <v>35</v>
      </c>
      <c r="Q7432" s="146" t="s">
        <v>2955</v>
      </c>
    </row>
    <row r="7433" spans="1:21" ht="38.25" x14ac:dyDescent="0.2">
      <c r="A7433" s="136" t="s">
        <v>8356</v>
      </c>
      <c r="B7433" s="137" t="s">
        <v>10688</v>
      </c>
      <c r="C7433" s="146" t="s">
        <v>992</v>
      </c>
      <c r="D7433" s="731" t="s">
        <v>10697</v>
      </c>
      <c r="E7433" s="145" t="s">
        <v>862</v>
      </c>
      <c r="F7433" s="440" t="s">
        <v>3170</v>
      </c>
      <c r="G7433" s="146">
        <v>84131503</v>
      </c>
      <c r="H7433" s="732" t="s">
        <v>10698</v>
      </c>
      <c r="I7433" s="331">
        <v>10</v>
      </c>
      <c r="J7433" s="403" t="s">
        <v>230</v>
      </c>
      <c r="K7433" s="148">
        <v>300000000</v>
      </c>
      <c r="L7433" s="149">
        <v>1</v>
      </c>
      <c r="M7433" s="144" t="s">
        <v>268</v>
      </c>
      <c r="N7433" s="372"/>
      <c r="O7433" s="146" t="s">
        <v>127</v>
      </c>
      <c r="P7433" s="146" t="s">
        <v>127</v>
      </c>
      <c r="Q7433" s="146" t="s">
        <v>2966</v>
      </c>
    </row>
    <row r="7434" spans="1:21" ht="38.25" x14ac:dyDescent="0.2">
      <c r="A7434" s="136" t="s">
        <v>8356</v>
      </c>
      <c r="B7434" s="137" t="s">
        <v>10688</v>
      </c>
      <c r="C7434" s="146" t="s">
        <v>992</v>
      </c>
      <c r="D7434" s="731" t="s">
        <v>10697</v>
      </c>
      <c r="E7434" s="145" t="s">
        <v>862</v>
      </c>
      <c r="F7434" s="440" t="s">
        <v>3170</v>
      </c>
      <c r="G7434" s="146">
        <v>84131503</v>
      </c>
      <c r="H7434" s="732" t="s">
        <v>10699</v>
      </c>
      <c r="I7434" s="331">
        <v>10</v>
      </c>
      <c r="J7434" s="403"/>
      <c r="K7434" s="148">
        <v>210000000</v>
      </c>
      <c r="L7434" s="149">
        <v>1</v>
      </c>
      <c r="M7434" s="144" t="s">
        <v>268</v>
      </c>
      <c r="N7434" s="372"/>
      <c r="O7434" s="146" t="s">
        <v>699</v>
      </c>
      <c r="P7434" s="146" t="s">
        <v>699</v>
      </c>
      <c r="Q7434" s="146" t="s">
        <v>2966</v>
      </c>
    </row>
    <row r="7435" spans="1:21" ht="38.25" x14ac:dyDescent="0.2">
      <c r="A7435" s="136" t="s">
        <v>8356</v>
      </c>
      <c r="B7435" s="137" t="s">
        <v>10688</v>
      </c>
      <c r="C7435" s="146" t="s">
        <v>992</v>
      </c>
      <c r="D7435" s="731" t="s">
        <v>10700</v>
      </c>
      <c r="E7435" s="145" t="s">
        <v>862</v>
      </c>
      <c r="F7435" s="440" t="s">
        <v>10701</v>
      </c>
      <c r="G7435" s="146">
        <v>84131607</v>
      </c>
      <c r="H7435" s="732" t="s">
        <v>10702</v>
      </c>
      <c r="I7435" s="331">
        <v>10</v>
      </c>
      <c r="J7435" s="403"/>
      <c r="K7435" s="148">
        <v>480000000</v>
      </c>
      <c r="L7435" s="149">
        <v>1</v>
      </c>
      <c r="M7435" s="144" t="s">
        <v>268</v>
      </c>
      <c r="N7435" s="372"/>
      <c r="O7435" s="146" t="s">
        <v>35</v>
      </c>
      <c r="P7435" s="146" t="s">
        <v>36</v>
      </c>
      <c r="Q7435" s="146" t="s">
        <v>2955</v>
      </c>
    </row>
    <row r="7436" spans="1:21" ht="38.25" x14ac:dyDescent="0.2">
      <c r="A7436" s="136" t="s">
        <v>8356</v>
      </c>
      <c r="B7436" s="137" t="s">
        <v>10688</v>
      </c>
      <c r="C7436" s="146" t="s">
        <v>992</v>
      </c>
      <c r="D7436" s="731" t="s">
        <v>10689</v>
      </c>
      <c r="E7436" s="145" t="s">
        <v>10703</v>
      </c>
      <c r="F7436" s="440" t="s">
        <v>493</v>
      </c>
      <c r="G7436" s="146">
        <v>83101601</v>
      </c>
      <c r="H7436" s="732" t="s">
        <v>10704</v>
      </c>
      <c r="I7436" s="331">
        <v>10</v>
      </c>
      <c r="J7436" s="403" t="s">
        <v>230</v>
      </c>
      <c r="K7436" s="148">
        <v>42000000</v>
      </c>
      <c r="L7436" s="149">
        <v>1</v>
      </c>
      <c r="M7436" s="144" t="s">
        <v>268</v>
      </c>
      <c r="N7436" s="372"/>
      <c r="O7436" s="146" t="s">
        <v>127</v>
      </c>
      <c r="P7436" s="146" t="s">
        <v>127</v>
      </c>
      <c r="Q7436" s="146" t="s">
        <v>2966</v>
      </c>
    </row>
    <row r="7437" spans="1:21" ht="38.25" x14ac:dyDescent="0.2">
      <c r="A7437" s="136" t="s">
        <v>8356</v>
      </c>
      <c r="B7437" s="137" t="s">
        <v>10688</v>
      </c>
      <c r="C7437" s="146" t="s">
        <v>992</v>
      </c>
      <c r="D7437" s="731" t="s">
        <v>10689</v>
      </c>
      <c r="E7437" s="145" t="s">
        <v>10703</v>
      </c>
      <c r="F7437" s="440" t="s">
        <v>493</v>
      </c>
      <c r="G7437" s="146">
        <v>83101601</v>
      </c>
      <c r="H7437" s="732" t="s">
        <v>10705</v>
      </c>
      <c r="I7437" s="331">
        <v>10</v>
      </c>
      <c r="J7437" s="403"/>
      <c r="K7437" s="148">
        <v>28000000</v>
      </c>
      <c r="L7437" s="149">
        <v>1</v>
      </c>
      <c r="M7437" s="144" t="s">
        <v>268</v>
      </c>
      <c r="N7437" s="372"/>
      <c r="O7437" s="146" t="s">
        <v>79</v>
      </c>
      <c r="P7437" s="146" t="s">
        <v>79</v>
      </c>
      <c r="Q7437" s="146" t="s">
        <v>2966</v>
      </c>
    </row>
    <row r="7438" spans="1:21" ht="38.25" x14ac:dyDescent="0.2">
      <c r="A7438" s="136" t="s">
        <v>8356</v>
      </c>
      <c r="B7438" s="137" t="s">
        <v>10688</v>
      </c>
      <c r="C7438" s="146" t="s">
        <v>992</v>
      </c>
      <c r="D7438" s="731" t="s">
        <v>10692</v>
      </c>
      <c r="E7438" s="145" t="s">
        <v>812</v>
      </c>
      <c r="F7438" s="440" t="s">
        <v>3359</v>
      </c>
      <c r="G7438" s="146">
        <v>25172504</v>
      </c>
      <c r="H7438" s="732" t="s">
        <v>10706</v>
      </c>
      <c r="I7438" s="331">
        <v>10</v>
      </c>
      <c r="J7438" s="403" t="s">
        <v>230</v>
      </c>
      <c r="K7438" s="148">
        <v>190000000</v>
      </c>
      <c r="L7438" s="149">
        <v>1</v>
      </c>
      <c r="M7438" s="144" t="s">
        <v>34</v>
      </c>
      <c r="N7438" s="372"/>
      <c r="O7438" s="146" t="s">
        <v>127</v>
      </c>
      <c r="P7438" s="146" t="s">
        <v>127</v>
      </c>
      <c r="Q7438" s="146" t="s">
        <v>2966</v>
      </c>
    </row>
    <row r="7439" spans="1:21" ht="38.25" x14ac:dyDescent="0.2">
      <c r="A7439" s="136" t="s">
        <v>8356</v>
      </c>
      <c r="B7439" s="137" t="s">
        <v>10688</v>
      </c>
      <c r="C7439" s="146" t="s">
        <v>992</v>
      </c>
      <c r="D7439" s="731" t="s">
        <v>10692</v>
      </c>
      <c r="E7439" s="145" t="s">
        <v>812</v>
      </c>
      <c r="F7439" s="440" t="s">
        <v>3359</v>
      </c>
      <c r="G7439" s="146">
        <v>25172504</v>
      </c>
      <c r="H7439" s="732" t="s">
        <v>10707</v>
      </c>
      <c r="I7439" s="331">
        <v>10</v>
      </c>
      <c r="J7439" s="403"/>
      <c r="K7439" s="148">
        <v>210000000</v>
      </c>
      <c r="L7439" s="149">
        <v>1</v>
      </c>
      <c r="M7439" s="144" t="s">
        <v>34</v>
      </c>
      <c r="N7439" s="372"/>
      <c r="O7439" s="146" t="s">
        <v>36</v>
      </c>
      <c r="P7439" s="146" t="s">
        <v>79</v>
      </c>
      <c r="Q7439" s="146" t="s">
        <v>2966</v>
      </c>
    </row>
    <row r="7440" spans="1:21" ht="25.5" x14ac:dyDescent="0.2">
      <c r="A7440" s="136" t="s">
        <v>8356</v>
      </c>
      <c r="B7440" s="137" t="s">
        <v>10688</v>
      </c>
      <c r="C7440" s="146" t="s">
        <v>1039</v>
      </c>
      <c r="D7440" s="731" t="s">
        <v>10708</v>
      </c>
      <c r="E7440" s="145" t="s">
        <v>855</v>
      </c>
      <c r="F7440" s="440" t="s">
        <v>360</v>
      </c>
      <c r="G7440" s="146">
        <v>80141800</v>
      </c>
      <c r="H7440" s="732" t="s">
        <v>10709</v>
      </c>
      <c r="I7440" s="331">
        <v>10</v>
      </c>
      <c r="J7440" s="403" t="s">
        <v>230</v>
      </c>
      <c r="K7440" s="148">
        <v>4000000</v>
      </c>
      <c r="L7440" s="149">
        <v>1</v>
      </c>
      <c r="M7440" s="144" t="s">
        <v>268</v>
      </c>
      <c r="N7440" s="372"/>
      <c r="O7440" s="146" t="s">
        <v>127</v>
      </c>
      <c r="P7440" s="146" t="s">
        <v>127</v>
      </c>
      <c r="Q7440" s="146" t="s">
        <v>2996</v>
      </c>
    </row>
    <row r="7441" spans="1:17" ht="25.5" x14ac:dyDescent="0.2">
      <c r="A7441" s="136" t="s">
        <v>8356</v>
      </c>
      <c r="B7441" s="137" t="s">
        <v>10688</v>
      </c>
      <c r="C7441" s="146" t="s">
        <v>1039</v>
      </c>
      <c r="D7441" s="731" t="s">
        <v>10708</v>
      </c>
      <c r="E7441" s="145" t="s">
        <v>855</v>
      </c>
      <c r="F7441" s="440" t="s">
        <v>360</v>
      </c>
      <c r="G7441" s="146">
        <v>80141800</v>
      </c>
      <c r="H7441" s="732" t="s">
        <v>10710</v>
      </c>
      <c r="I7441" s="331">
        <v>10</v>
      </c>
      <c r="J7441" s="403"/>
      <c r="K7441" s="148">
        <v>8000000</v>
      </c>
      <c r="L7441" s="149">
        <v>1</v>
      </c>
      <c r="M7441" s="144" t="s">
        <v>268</v>
      </c>
      <c r="N7441" s="372"/>
      <c r="O7441" s="146" t="s">
        <v>79</v>
      </c>
      <c r="P7441" s="146" t="s">
        <v>79</v>
      </c>
      <c r="Q7441" s="146" t="s">
        <v>2996</v>
      </c>
    </row>
    <row r="7442" spans="1:17" ht="51" x14ac:dyDescent="0.2">
      <c r="A7442" s="136" t="s">
        <v>8356</v>
      </c>
      <c r="B7442" s="137" t="s">
        <v>10688</v>
      </c>
      <c r="C7442" s="146" t="s">
        <v>971</v>
      </c>
      <c r="D7442" s="731" t="s">
        <v>3083</v>
      </c>
      <c r="E7442" s="145" t="s">
        <v>932</v>
      </c>
      <c r="F7442" s="440" t="s">
        <v>3050</v>
      </c>
      <c r="G7442" s="146">
        <v>73151904</v>
      </c>
      <c r="H7442" s="732" t="s">
        <v>10711</v>
      </c>
      <c r="I7442" s="331">
        <v>10</v>
      </c>
      <c r="J7442" s="403" t="s">
        <v>230</v>
      </c>
      <c r="K7442" s="148">
        <v>100000000</v>
      </c>
      <c r="L7442" s="149">
        <v>1</v>
      </c>
      <c r="M7442" s="144" t="s">
        <v>268</v>
      </c>
      <c r="N7442" s="372"/>
      <c r="O7442" s="146" t="s">
        <v>127</v>
      </c>
      <c r="P7442" s="146" t="s">
        <v>127</v>
      </c>
      <c r="Q7442" s="146" t="s">
        <v>2961</v>
      </c>
    </row>
    <row r="7443" spans="1:17" ht="28.5" customHeight="1" x14ac:dyDescent="0.2">
      <c r="A7443" s="136" t="s">
        <v>8356</v>
      </c>
      <c r="B7443" s="137" t="s">
        <v>10688</v>
      </c>
      <c r="C7443" s="146" t="s">
        <v>971</v>
      </c>
      <c r="D7443" s="731" t="s">
        <v>3083</v>
      </c>
      <c r="E7443" s="145" t="s">
        <v>932</v>
      </c>
      <c r="F7443" s="440" t="s">
        <v>3050</v>
      </c>
      <c r="G7443" s="146">
        <v>73151904</v>
      </c>
      <c r="H7443" s="732" t="s">
        <v>10712</v>
      </c>
      <c r="I7443" s="331">
        <v>10</v>
      </c>
      <c r="J7443" s="403"/>
      <c r="K7443" s="148">
        <v>40000000</v>
      </c>
      <c r="L7443" s="149">
        <v>1</v>
      </c>
      <c r="M7443" s="144" t="s">
        <v>268</v>
      </c>
      <c r="N7443" s="372"/>
      <c r="O7443" s="146" t="s">
        <v>36</v>
      </c>
      <c r="P7443" s="146" t="s">
        <v>79</v>
      </c>
      <c r="Q7443" s="146" t="s">
        <v>2961</v>
      </c>
    </row>
    <row r="7444" spans="1:17" ht="38.25" x14ac:dyDescent="0.2">
      <c r="A7444" s="136" t="s">
        <v>8356</v>
      </c>
      <c r="B7444" s="137" t="s">
        <v>10688</v>
      </c>
      <c r="C7444" s="146" t="s">
        <v>966</v>
      </c>
      <c r="D7444" s="731" t="s">
        <v>10713</v>
      </c>
      <c r="E7444" s="145" t="s">
        <v>874</v>
      </c>
      <c r="F7444" s="440" t="s">
        <v>3008</v>
      </c>
      <c r="G7444" s="146">
        <v>76111500</v>
      </c>
      <c r="H7444" s="732" t="s">
        <v>10714</v>
      </c>
      <c r="I7444" s="331">
        <v>10</v>
      </c>
      <c r="J7444" s="403" t="s">
        <v>230</v>
      </c>
      <c r="K7444" s="148">
        <v>300000000</v>
      </c>
      <c r="L7444" s="149">
        <v>1</v>
      </c>
      <c r="M7444" s="144" t="s">
        <v>268</v>
      </c>
      <c r="N7444" s="372"/>
      <c r="O7444" s="146" t="s">
        <v>127</v>
      </c>
      <c r="P7444" s="146" t="s">
        <v>127</v>
      </c>
      <c r="Q7444" s="146" t="s">
        <v>2966</v>
      </c>
    </row>
    <row r="7445" spans="1:17" ht="51" x14ac:dyDescent="0.2">
      <c r="A7445" s="136" t="s">
        <v>8356</v>
      </c>
      <c r="B7445" s="137" t="s">
        <v>10688</v>
      </c>
      <c r="C7445" s="146" t="s">
        <v>966</v>
      </c>
      <c r="D7445" s="731" t="s">
        <v>10715</v>
      </c>
      <c r="E7445" s="145" t="s">
        <v>858</v>
      </c>
      <c r="F7445" s="440" t="s">
        <v>2984</v>
      </c>
      <c r="G7445" s="146">
        <v>81101516</v>
      </c>
      <c r="H7445" s="732" t="s">
        <v>10716</v>
      </c>
      <c r="I7445" s="331">
        <v>10</v>
      </c>
      <c r="J7445" s="403"/>
      <c r="K7445" s="148">
        <v>1000000000</v>
      </c>
      <c r="L7445" s="149">
        <v>1</v>
      </c>
      <c r="M7445" s="144" t="s">
        <v>268</v>
      </c>
      <c r="N7445" s="372"/>
      <c r="O7445" s="146" t="s">
        <v>366</v>
      </c>
      <c r="P7445" s="146" t="s">
        <v>366</v>
      </c>
      <c r="Q7445" s="146" t="s">
        <v>2996</v>
      </c>
    </row>
    <row r="7446" spans="1:17" ht="51" x14ac:dyDescent="0.2">
      <c r="A7446" s="136" t="s">
        <v>8356</v>
      </c>
      <c r="B7446" s="137" t="s">
        <v>10688</v>
      </c>
      <c r="C7446" s="146" t="s">
        <v>966</v>
      </c>
      <c r="D7446" s="731" t="s">
        <v>10715</v>
      </c>
      <c r="E7446" s="145" t="s">
        <v>936</v>
      </c>
      <c r="F7446" s="440" t="s">
        <v>3220</v>
      </c>
      <c r="G7446" s="146">
        <v>81101516</v>
      </c>
      <c r="H7446" s="732" t="s">
        <v>10717</v>
      </c>
      <c r="I7446" s="331">
        <v>10</v>
      </c>
      <c r="J7446" s="403"/>
      <c r="K7446" s="148">
        <v>120000000</v>
      </c>
      <c r="L7446" s="149">
        <v>1</v>
      </c>
      <c r="M7446" s="144" t="s">
        <v>268</v>
      </c>
      <c r="N7446" s="372"/>
      <c r="O7446" s="146" t="s">
        <v>366</v>
      </c>
      <c r="P7446" s="146" t="s">
        <v>366</v>
      </c>
      <c r="Q7446" s="146" t="s">
        <v>2996</v>
      </c>
    </row>
    <row r="7447" spans="1:17" ht="51" x14ac:dyDescent="0.2">
      <c r="A7447" s="136" t="s">
        <v>8356</v>
      </c>
      <c r="B7447" s="137" t="s">
        <v>10688</v>
      </c>
      <c r="C7447" s="146" t="s">
        <v>966</v>
      </c>
      <c r="D7447" s="731" t="s">
        <v>10715</v>
      </c>
      <c r="E7447" s="145" t="s">
        <v>952</v>
      </c>
      <c r="F7447" s="440" t="s">
        <v>409</v>
      </c>
      <c r="G7447" s="146">
        <v>93161601</v>
      </c>
      <c r="H7447" s="732" t="s">
        <v>10718</v>
      </c>
      <c r="I7447" s="331">
        <v>10</v>
      </c>
      <c r="J7447" s="403"/>
      <c r="K7447" s="148">
        <v>121900000</v>
      </c>
      <c r="L7447" s="149">
        <v>1</v>
      </c>
      <c r="M7447" s="144" t="s">
        <v>268</v>
      </c>
      <c r="N7447" s="372"/>
      <c r="O7447" s="146" t="s">
        <v>366</v>
      </c>
      <c r="P7447" s="146" t="s">
        <v>366</v>
      </c>
      <c r="Q7447" s="146" t="s">
        <v>2996</v>
      </c>
    </row>
    <row r="7448" spans="1:17" ht="51" x14ac:dyDescent="0.2">
      <c r="A7448" s="136" t="s">
        <v>8356</v>
      </c>
      <c r="B7448" s="137" t="s">
        <v>10688</v>
      </c>
      <c r="C7448" s="146" t="s">
        <v>966</v>
      </c>
      <c r="D7448" s="731" t="s">
        <v>10715</v>
      </c>
      <c r="E7448" s="145" t="s">
        <v>957</v>
      </c>
      <c r="F7448" s="440" t="s">
        <v>958</v>
      </c>
      <c r="G7448" s="146">
        <v>76111503</v>
      </c>
      <c r="H7448" s="732" t="s">
        <v>10719</v>
      </c>
      <c r="I7448" s="331">
        <v>10</v>
      </c>
      <c r="J7448" s="403"/>
      <c r="K7448" s="148">
        <v>21200000</v>
      </c>
      <c r="L7448" s="149">
        <v>1</v>
      </c>
      <c r="M7448" s="144" t="s">
        <v>268</v>
      </c>
      <c r="N7448" s="372"/>
      <c r="O7448" s="146" t="s">
        <v>366</v>
      </c>
      <c r="P7448" s="146" t="s">
        <v>366</v>
      </c>
      <c r="Q7448" s="146" t="s">
        <v>2996</v>
      </c>
    </row>
    <row r="7449" spans="1:17" ht="38.25" x14ac:dyDescent="0.2">
      <c r="A7449" s="136" t="s">
        <v>8356</v>
      </c>
      <c r="B7449" s="137" t="s">
        <v>10688</v>
      </c>
      <c r="C7449" s="146" t="s">
        <v>987</v>
      </c>
      <c r="D7449" s="731" t="s">
        <v>10720</v>
      </c>
      <c r="E7449" s="145" t="s">
        <v>947</v>
      </c>
      <c r="F7449" s="440" t="s">
        <v>406</v>
      </c>
      <c r="G7449" s="146">
        <v>80131504</v>
      </c>
      <c r="H7449" s="732" t="s">
        <v>10721</v>
      </c>
      <c r="I7449" s="331">
        <v>10</v>
      </c>
      <c r="J7449" s="403"/>
      <c r="K7449" s="148">
        <v>70000000</v>
      </c>
      <c r="L7449" s="149">
        <v>1</v>
      </c>
      <c r="M7449" s="144" t="s">
        <v>268</v>
      </c>
      <c r="N7449" s="372"/>
      <c r="O7449" s="146" t="s">
        <v>366</v>
      </c>
      <c r="P7449" s="146" t="s">
        <v>366</v>
      </c>
      <c r="Q7449" s="146" t="s">
        <v>2996</v>
      </c>
    </row>
    <row r="7450" spans="1:17" ht="51" x14ac:dyDescent="0.2">
      <c r="A7450" s="136" t="s">
        <v>8356</v>
      </c>
      <c r="B7450" s="137" t="s">
        <v>10688</v>
      </c>
      <c r="C7450" s="146" t="s">
        <v>971</v>
      </c>
      <c r="D7450" s="731" t="s">
        <v>3083</v>
      </c>
      <c r="E7450" s="145" t="s">
        <v>781</v>
      </c>
      <c r="F7450" s="440" t="s">
        <v>10722</v>
      </c>
      <c r="G7450" s="146">
        <v>15101506</v>
      </c>
      <c r="H7450" s="732" t="s">
        <v>10723</v>
      </c>
      <c r="I7450" s="331">
        <v>10</v>
      </c>
      <c r="J7450" s="403"/>
      <c r="K7450" s="148">
        <v>8000000</v>
      </c>
      <c r="L7450" s="149">
        <v>1</v>
      </c>
      <c r="M7450" s="144" t="s">
        <v>268</v>
      </c>
      <c r="N7450" s="372"/>
      <c r="O7450" s="146" t="s">
        <v>67</v>
      </c>
      <c r="P7450" s="146" t="s">
        <v>35</v>
      </c>
      <c r="Q7450" s="146" t="s">
        <v>2961</v>
      </c>
    </row>
    <row r="7451" spans="1:17" ht="38.25" x14ac:dyDescent="0.2">
      <c r="A7451" s="136" t="s">
        <v>8356</v>
      </c>
      <c r="B7451" s="137" t="s">
        <v>10688</v>
      </c>
      <c r="C7451" s="146" t="s">
        <v>966</v>
      </c>
      <c r="D7451" s="731" t="s">
        <v>10713</v>
      </c>
      <c r="E7451" s="145" t="s">
        <v>848</v>
      </c>
      <c r="F7451" s="440" t="s">
        <v>2981</v>
      </c>
      <c r="G7451" s="146">
        <v>90101802</v>
      </c>
      <c r="H7451" s="732" t="s">
        <v>10724</v>
      </c>
      <c r="I7451" s="331">
        <v>10</v>
      </c>
      <c r="J7451" s="403"/>
      <c r="K7451" s="148">
        <v>60000000</v>
      </c>
      <c r="L7451" s="149">
        <v>1</v>
      </c>
      <c r="M7451" s="144" t="s">
        <v>268</v>
      </c>
      <c r="N7451" s="372"/>
      <c r="O7451" s="146" t="s">
        <v>67</v>
      </c>
      <c r="P7451" s="146" t="s">
        <v>35</v>
      </c>
      <c r="Q7451" s="146" t="s">
        <v>2961</v>
      </c>
    </row>
    <row r="7452" spans="1:17" ht="38.25" x14ac:dyDescent="0.2">
      <c r="A7452" s="136" t="s">
        <v>8356</v>
      </c>
      <c r="B7452" s="137" t="s">
        <v>10688</v>
      </c>
      <c r="C7452" s="146" t="s">
        <v>966</v>
      </c>
      <c r="D7452" s="731" t="s">
        <v>10689</v>
      </c>
      <c r="E7452" s="145" t="s">
        <v>789</v>
      </c>
      <c r="F7452" s="440" t="s">
        <v>9454</v>
      </c>
      <c r="G7452" s="146">
        <v>13101904</v>
      </c>
      <c r="H7452" s="732" t="s">
        <v>10725</v>
      </c>
      <c r="I7452" s="331">
        <v>10</v>
      </c>
      <c r="J7452" s="403"/>
      <c r="K7452" s="148">
        <v>2000000</v>
      </c>
      <c r="L7452" s="149">
        <v>1</v>
      </c>
      <c r="M7452" s="144" t="s">
        <v>268</v>
      </c>
      <c r="N7452" s="372"/>
      <c r="O7452" s="146" t="s">
        <v>67</v>
      </c>
      <c r="P7452" s="146" t="s">
        <v>35</v>
      </c>
      <c r="Q7452" s="146" t="s">
        <v>2961</v>
      </c>
    </row>
    <row r="7453" spans="1:17" ht="76.5" x14ac:dyDescent="0.2">
      <c r="A7453" s="136" t="s">
        <v>8356</v>
      </c>
      <c r="B7453" s="137" t="s">
        <v>10688</v>
      </c>
      <c r="C7453" s="146" t="s">
        <v>966</v>
      </c>
      <c r="D7453" s="731" t="s">
        <v>10715</v>
      </c>
      <c r="E7453" s="145" t="s">
        <v>839</v>
      </c>
      <c r="F7453" s="440" t="s">
        <v>3375</v>
      </c>
      <c r="G7453" s="146">
        <v>41111901</v>
      </c>
      <c r="H7453" s="732" t="s">
        <v>10726</v>
      </c>
      <c r="I7453" s="331">
        <v>10</v>
      </c>
      <c r="J7453" s="403"/>
      <c r="K7453" s="148">
        <v>2800000</v>
      </c>
      <c r="L7453" s="149">
        <v>1</v>
      </c>
      <c r="M7453" s="144" t="s">
        <v>34</v>
      </c>
      <c r="N7453" s="372"/>
      <c r="O7453" s="146" t="s">
        <v>67</v>
      </c>
      <c r="P7453" s="146" t="s">
        <v>35</v>
      </c>
      <c r="Q7453" s="146" t="s">
        <v>2996</v>
      </c>
    </row>
    <row r="7454" spans="1:17" ht="51" x14ac:dyDescent="0.2">
      <c r="A7454" s="136" t="s">
        <v>8356</v>
      </c>
      <c r="B7454" s="137" t="s">
        <v>10688</v>
      </c>
      <c r="C7454" s="146" t="s">
        <v>966</v>
      </c>
      <c r="D7454" s="731" t="s">
        <v>10727</v>
      </c>
      <c r="E7454" s="145" t="s">
        <v>880</v>
      </c>
      <c r="F7454" s="440" t="s">
        <v>6501</v>
      </c>
      <c r="G7454" s="146">
        <v>72101516</v>
      </c>
      <c r="H7454" s="732" t="s">
        <v>10728</v>
      </c>
      <c r="I7454" s="331">
        <v>10</v>
      </c>
      <c r="J7454" s="403"/>
      <c r="K7454" s="148">
        <v>5900000</v>
      </c>
      <c r="L7454" s="149">
        <v>1</v>
      </c>
      <c r="M7454" s="144" t="s">
        <v>268</v>
      </c>
      <c r="N7454" s="372"/>
      <c r="O7454" s="146" t="s">
        <v>1239</v>
      </c>
      <c r="P7454" s="146" t="s">
        <v>2761</v>
      </c>
      <c r="Q7454" s="146" t="s">
        <v>2961</v>
      </c>
    </row>
    <row r="7455" spans="1:17" ht="51" x14ac:dyDescent="0.2">
      <c r="A7455" s="136" t="s">
        <v>8356</v>
      </c>
      <c r="B7455" s="137" t="s">
        <v>10688</v>
      </c>
      <c r="C7455" s="146" t="s">
        <v>966</v>
      </c>
      <c r="D7455" s="731" t="s">
        <v>10727</v>
      </c>
      <c r="E7455" s="145" t="s">
        <v>880</v>
      </c>
      <c r="F7455" s="440" t="s">
        <v>6501</v>
      </c>
      <c r="G7455" s="146">
        <v>72101506</v>
      </c>
      <c r="H7455" s="732" t="s">
        <v>10729</v>
      </c>
      <c r="I7455" s="331">
        <v>10</v>
      </c>
      <c r="J7455" s="403"/>
      <c r="K7455" s="148">
        <v>18000000</v>
      </c>
      <c r="L7455" s="149">
        <v>1</v>
      </c>
      <c r="M7455" s="144" t="s">
        <v>268</v>
      </c>
      <c r="N7455" s="372"/>
      <c r="O7455" s="146" t="s">
        <v>127</v>
      </c>
      <c r="P7455" s="146" t="s">
        <v>67</v>
      </c>
      <c r="Q7455" s="146" t="s">
        <v>2961</v>
      </c>
    </row>
    <row r="7456" spans="1:17" ht="51" x14ac:dyDescent="0.2">
      <c r="A7456" s="136" t="s">
        <v>8356</v>
      </c>
      <c r="B7456" s="137" t="s">
        <v>10688</v>
      </c>
      <c r="C7456" s="146" t="s">
        <v>966</v>
      </c>
      <c r="D7456" s="731" t="s">
        <v>10727</v>
      </c>
      <c r="E7456" s="145" t="s">
        <v>880</v>
      </c>
      <c r="F7456" s="440" t="s">
        <v>6501</v>
      </c>
      <c r="G7456" s="146">
        <v>72101511</v>
      </c>
      <c r="H7456" s="732" t="s">
        <v>10730</v>
      </c>
      <c r="I7456" s="331">
        <v>10</v>
      </c>
      <c r="J7456" s="403"/>
      <c r="K7456" s="148">
        <v>27000000</v>
      </c>
      <c r="L7456" s="149">
        <v>1</v>
      </c>
      <c r="M7456" s="144" t="s">
        <v>268</v>
      </c>
      <c r="N7456" s="372"/>
      <c r="O7456" s="146" t="s">
        <v>127</v>
      </c>
      <c r="P7456" s="146" t="s">
        <v>67</v>
      </c>
      <c r="Q7456" s="146" t="s">
        <v>2961</v>
      </c>
    </row>
    <row r="7457" spans="1:17" ht="51" x14ac:dyDescent="0.2">
      <c r="A7457" s="136" t="s">
        <v>8356</v>
      </c>
      <c r="B7457" s="137" t="s">
        <v>10688</v>
      </c>
      <c r="C7457" s="146" t="s">
        <v>966</v>
      </c>
      <c r="D7457" s="731" t="s">
        <v>10727</v>
      </c>
      <c r="E7457" s="145" t="s">
        <v>880</v>
      </c>
      <c r="F7457" s="440" t="s">
        <v>6501</v>
      </c>
      <c r="G7457" s="146">
        <v>81101713</v>
      </c>
      <c r="H7457" s="732" t="s">
        <v>10731</v>
      </c>
      <c r="I7457" s="331">
        <v>10</v>
      </c>
      <c r="J7457" s="403"/>
      <c r="K7457" s="148">
        <v>8000000</v>
      </c>
      <c r="L7457" s="149">
        <v>1</v>
      </c>
      <c r="M7457" s="144" t="s">
        <v>268</v>
      </c>
      <c r="N7457" s="372"/>
      <c r="O7457" s="146" t="s">
        <v>1239</v>
      </c>
      <c r="P7457" s="146" t="s">
        <v>2761</v>
      </c>
      <c r="Q7457" s="146" t="s">
        <v>2961</v>
      </c>
    </row>
    <row r="7458" spans="1:17" ht="51" x14ac:dyDescent="0.2">
      <c r="A7458" s="136" t="s">
        <v>8356</v>
      </c>
      <c r="B7458" s="137" t="s">
        <v>10688</v>
      </c>
      <c r="C7458" s="146" t="s">
        <v>1007</v>
      </c>
      <c r="D7458" s="731" t="s">
        <v>10732</v>
      </c>
      <c r="E7458" s="145" t="s">
        <v>880</v>
      </c>
      <c r="F7458" s="440" t="s">
        <v>6501</v>
      </c>
      <c r="G7458" s="146">
        <v>83112506</v>
      </c>
      <c r="H7458" s="732" t="s">
        <v>10733</v>
      </c>
      <c r="I7458" s="331">
        <v>10</v>
      </c>
      <c r="J7458" s="403"/>
      <c r="K7458" s="148">
        <v>21000000</v>
      </c>
      <c r="L7458" s="149">
        <v>1</v>
      </c>
      <c r="M7458" s="144" t="s">
        <v>268</v>
      </c>
      <c r="N7458" s="372"/>
      <c r="O7458" s="146" t="s">
        <v>35</v>
      </c>
      <c r="P7458" s="146" t="s">
        <v>79</v>
      </c>
      <c r="Q7458" s="146" t="s">
        <v>2961</v>
      </c>
    </row>
    <row r="7459" spans="1:17" ht="51" x14ac:dyDescent="0.2">
      <c r="A7459" s="136" t="s">
        <v>8356</v>
      </c>
      <c r="B7459" s="137" t="s">
        <v>10688</v>
      </c>
      <c r="C7459" s="146" t="s">
        <v>10734</v>
      </c>
      <c r="D7459" s="731" t="s">
        <v>10715</v>
      </c>
      <c r="E7459" s="145" t="s">
        <v>880</v>
      </c>
      <c r="F7459" s="440" t="s">
        <v>6501</v>
      </c>
      <c r="G7459" s="146">
        <v>72151511</v>
      </c>
      <c r="H7459" s="732" t="s">
        <v>10735</v>
      </c>
      <c r="I7459" s="331">
        <v>10</v>
      </c>
      <c r="J7459" s="403"/>
      <c r="K7459" s="148">
        <v>20000000</v>
      </c>
      <c r="L7459" s="149">
        <v>1</v>
      </c>
      <c r="M7459" s="144" t="s">
        <v>268</v>
      </c>
      <c r="N7459" s="372"/>
      <c r="O7459" s="146" t="s">
        <v>67</v>
      </c>
      <c r="P7459" s="146" t="s">
        <v>35</v>
      </c>
      <c r="Q7459" s="146" t="s">
        <v>2961</v>
      </c>
    </row>
    <row r="7460" spans="1:17" ht="51" x14ac:dyDescent="0.2">
      <c r="A7460" s="136" t="s">
        <v>8356</v>
      </c>
      <c r="B7460" s="137" t="s">
        <v>10688</v>
      </c>
      <c r="C7460" s="146" t="s">
        <v>10688</v>
      </c>
      <c r="D7460" s="731" t="s">
        <v>10700</v>
      </c>
      <c r="E7460" s="145" t="s">
        <v>880</v>
      </c>
      <c r="F7460" s="440" t="s">
        <v>6501</v>
      </c>
      <c r="G7460" s="146">
        <v>78181800</v>
      </c>
      <c r="H7460" s="732" t="s">
        <v>10736</v>
      </c>
      <c r="I7460" s="331">
        <v>10</v>
      </c>
      <c r="J7460" s="403"/>
      <c r="K7460" s="558">
        <v>6000000</v>
      </c>
      <c r="L7460" s="149">
        <v>1</v>
      </c>
      <c r="M7460" s="144" t="s">
        <v>268</v>
      </c>
      <c r="N7460" s="372"/>
      <c r="O7460" s="146" t="s">
        <v>10737</v>
      </c>
      <c r="P7460" s="146" t="s">
        <v>10738</v>
      </c>
      <c r="Q7460" s="146" t="s">
        <v>2961</v>
      </c>
    </row>
    <row r="7461" spans="1:17" ht="51" x14ac:dyDescent="0.2">
      <c r="A7461" s="136" t="s">
        <v>8356</v>
      </c>
      <c r="B7461" s="137" t="s">
        <v>10688</v>
      </c>
      <c r="C7461" s="377" t="s">
        <v>966</v>
      </c>
      <c r="D7461" s="733" t="s">
        <v>10727</v>
      </c>
      <c r="E7461" s="183" t="s">
        <v>880</v>
      </c>
      <c r="F7461" s="734" t="s">
        <v>6501</v>
      </c>
      <c r="G7461" s="735">
        <v>72154055</v>
      </c>
      <c r="H7461" s="736" t="s">
        <v>10739</v>
      </c>
      <c r="I7461" s="331">
        <v>10</v>
      </c>
      <c r="J7461" s="351"/>
      <c r="K7461" s="737">
        <v>15000000</v>
      </c>
      <c r="L7461" s="638">
        <v>1</v>
      </c>
      <c r="M7461" s="456" t="s">
        <v>268</v>
      </c>
      <c r="N7461" s="376"/>
      <c r="O7461" s="206" t="s">
        <v>67</v>
      </c>
      <c r="P7461" s="206" t="s">
        <v>36</v>
      </c>
      <c r="Q7461" s="206" t="s">
        <v>2961</v>
      </c>
    </row>
    <row r="7462" spans="1:17" ht="38.25" x14ac:dyDescent="0.2">
      <c r="A7462" s="136" t="s">
        <v>8356</v>
      </c>
      <c r="B7462" s="137" t="s">
        <v>10688</v>
      </c>
      <c r="C7462" s="575" t="s">
        <v>966</v>
      </c>
      <c r="D7462" s="738" t="s">
        <v>10713</v>
      </c>
      <c r="E7462" s="739" t="s">
        <v>874</v>
      </c>
      <c r="F7462" s="383" t="s">
        <v>3008</v>
      </c>
      <c r="G7462" s="223">
        <v>72102103</v>
      </c>
      <c r="H7462" s="740" t="s">
        <v>10740</v>
      </c>
      <c r="I7462" s="331">
        <v>10</v>
      </c>
      <c r="J7462" s="741"/>
      <c r="K7462" s="742">
        <v>10000000</v>
      </c>
      <c r="L7462" s="641">
        <v>1</v>
      </c>
      <c r="M7462" s="463" t="s">
        <v>268</v>
      </c>
      <c r="N7462" s="482"/>
      <c r="O7462" s="680" t="s">
        <v>67</v>
      </c>
      <c r="P7462" s="680" t="s">
        <v>36</v>
      </c>
      <c r="Q7462" s="680" t="s">
        <v>2961</v>
      </c>
    </row>
    <row r="7463" spans="1:17" ht="51" x14ac:dyDescent="0.2">
      <c r="A7463" s="136" t="s">
        <v>8356</v>
      </c>
      <c r="B7463" s="137" t="s">
        <v>10688</v>
      </c>
      <c r="C7463" s="575" t="s">
        <v>1016</v>
      </c>
      <c r="D7463" s="740" t="s">
        <v>10741</v>
      </c>
      <c r="E7463" s="408" t="s">
        <v>776</v>
      </c>
      <c r="F7463" s="383" t="s">
        <v>2958</v>
      </c>
      <c r="G7463" s="223">
        <v>14111807</v>
      </c>
      <c r="H7463" s="740" t="s">
        <v>10742</v>
      </c>
      <c r="I7463" s="331">
        <v>10</v>
      </c>
      <c r="J7463" s="741"/>
      <c r="K7463" s="742">
        <v>8516000</v>
      </c>
      <c r="L7463" s="641">
        <v>1</v>
      </c>
      <c r="M7463" s="743" t="s">
        <v>34</v>
      </c>
      <c r="N7463" s="744"/>
      <c r="O7463" s="745" t="s">
        <v>36</v>
      </c>
      <c r="P7463" s="745" t="s">
        <v>80</v>
      </c>
      <c r="Q7463" s="745" t="s">
        <v>2961</v>
      </c>
    </row>
    <row r="7464" spans="1:17" ht="76.5" x14ac:dyDescent="0.2">
      <c r="A7464" s="136" t="s">
        <v>8356</v>
      </c>
      <c r="B7464" s="137" t="s">
        <v>10688</v>
      </c>
      <c r="C7464" s="575" t="s">
        <v>1016</v>
      </c>
      <c r="D7464" s="740" t="s">
        <v>10741</v>
      </c>
      <c r="E7464" s="408" t="s">
        <v>776</v>
      </c>
      <c r="F7464" s="383" t="s">
        <v>2958</v>
      </c>
      <c r="G7464" s="223">
        <v>24112404</v>
      </c>
      <c r="H7464" s="740" t="s">
        <v>10743</v>
      </c>
      <c r="I7464" s="331">
        <v>10</v>
      </c>
      <c r="J7464" s="741"/>
      <c r="K7464" s="742">
        <v>2500000</v>
      </c>
      <c r="L7464" s="641">
        <v>1</v>
      </c>
      <c r="M7464" s="743" t="s">
        <v>34</v>
      </c>
      <c r="N7464" s="744"/>
      <c r="O7464" s="745" t="s">
        <v>36</v>
      </c>
      <c r="P7464" s="745" t="s">
        <v>80</v>
      </c>
      <c r="Q7464" s="745" t="s">
        <v>2961</v>
      </c>
    </row>
    <row r="7465" spans="1:17" ht="63.75" x14ac:dyDescent="0.2">
      <c r="A7465" s="136" t="s">
        <v>8356</v>
      </c>
      <c r="B7465" s="137" t="s">
        <v>10688</v>
      </c>
      <c r="C7465" s="575" t="s">
        <v>1016</v>
      </c>
      <c r="D7465" s="740" t="s">
        <v>10741</v>
      </c>
      <c r="E7465" s="408" t="s">
        <v>776</v>
      </c>
      <c r="F7465" s="383" t="s">
        <v>2958</v>
      </c>
      <c r="G7465" s="223">
        <v>44122003</v>
      </c>
      <c r="H7465" s="740" t="s">
        <v>10744</v>
      </c>
      <c r="I7465" s="331">
        <v>10</v>
      </c>
      <c r="J7465" s="741"/>
      <c r="K7465" s="742">
        <v>10000000</v>
      </c>
      <c r="L7465" s="641">
        <v>1</v>
      </c>
      <c r="M7465" s="743" t="s">
        <v>34</v>
      </c>
      <c r="N7465" s="744"/>
      <c r="O7465" s="745" t="s">
        <v>36</v>
      </c>
      <c r="P7465" s="745" t="s">
        <v>80</v>
      </c>
      <c r="Q7465" s="745" t="s">
        <v>2961</v>
      </c>
    </row>
    <row r="7466" spans="1:17" ht="51" x14ac:dyDescent="0.2">
      <c r="A7466" s="136" t="s">
        <v>8356</v>
      </c>
      <c r="B7466" s="137" t="s">
        <v>10688</v>
      </c>
      <c r="C7466" s="575" t="s">
        <v>1016</v>
      </c>
      <c r="D7466" s="740" t="s">
        <v>10741</v>
      </c>
      <c r="E7466" s="408" t="s">
        <v>829</v>
      </c>
      <c r="F7466" s="383" t="s">
        <v>2974</v>
      </c>
      <c r="G7466" s="223">
        <v>44121701</v>
      </c>
      <c r="H7466" s="740" t="s">
        <v>10745</v>
      </c>
      <c r="I7466" s="331">
        <v>10</v>
      </c>
      <c r="J7466" s="741"/>
      <c r="K7466" s="742">
        <v>1000000</v>
      </c>
      <c r="L7466" s="641">
        <v>1</v>
      </c>
      <c r="M7466" s="743" t="s">
        <v>34</v>
      </c>
      <c r="N7466" s="744"/>
      <c r="O7466" s="745" t="s">
        <v>36</v>
      </c>
      <c r="P7466" s="745" t="s">
        <v>80</v>
      </c>
      <c r="Q7466" s="745" t="s">
        <v>2961</v>
      </c>
    </row>
    <row r="7467" spans="1:17" ht="63.75" x14ac:dyDescent="0.2">
      <c r="A7467" s="136" t="s">
        <v>8356</v>
      </c>
      <c r="B7467" s="137" t="s">
        <v>10688</v>
      </c>
      <c r="C7467" s="575" t="s">
        <v>1016</v>
      </c>
      <c r="D7467" s="740" t="s">
        <v>10741</v>
      </c>
      <c r="E7467" s="408" t="s">
        <v>829</v>
      </c>
      <c r="F7467" s="383" t="s">
        <v>2974</v>
      </c>
      <c r="G7467" s="223">
        <v>27112309</v>
      </c>
      <c r="H7467" s="740" t="s">
        <v>10746</v>
      </c>
      <c r="I7467" s="331">
        <v>10</v>
      </c>
      <c r="J7467" s="741"/>
      <c r="K7467" s="742">
        <v>1000000</v>
      </c>
      <c r="L7467" s="641">
        <v>1</v>
      </c>
      <c r="M7467" s="743" t="s">
        <v>34</v>
      </c>
      <c r="N7467" s="744"/>
      <c r="O7467" s="745" t="s">
        <v>36</v>
      </c>
      <c r="P7467" s="745" t="s">
        <v>80</v>
      </c>
      <c r="Q7467" s="745" t="s">
        <v>2961</v>
      </c>
    </row>
    <row r="7468" spans="1:17" ht="25.5" x14ac:dyDescent="0.2">
      <c r="A7468" s="136" t="s">
        <v>8356</v>
      </c>
      <c r="B7468" s="137" t="s">
        <v>10688</v>
      </c>
      <c r="C7468" s="575" t="s">
        <v>1016</v>
      </c>
      <c r="D7468" s="740" t="s">
        <v>10741</v>
      </c>
      <c r="E7468" s="408" t="s">
        <v>829</v>
      </c>
      <c r="F7468" s="383" t="s">
        <v>2974</v>
      </c>
      <c r="G7468" s="223">
        <v>31411901</v>
      </c>
      <c r="H7468" s="740" t="s">
        <v>10747</v>
      </c>
      <c r="I7468" s="331">
        <v>10</v>
      </c>
      <c r="J7468" s="741"/>
      <c r="K7468" s="742">
        <v>300000</v>
      </c>
      <c r="L7468" s="641">
        <v>1</v>
      </c>
      <c r="M7468" s="743" t="s">
        <v>34</v>
      </c>
      <c r="N7468" s="744"/>
      <c r="O7468" s="745" t="s">
        <v>36</v>
      </c>
      <c r="P7468" s="745" t="s">
        <v>80</v>
      </c>
      <c r="Q7468" s="745" t="s">
        <v>2961</v>
      </c>
    </row>
    <row r="7469" spans="1:17" ht="25.5" x14ac:dyDescent="0.2">
      <c r="A7469" s="136" t="s">
        <v>8356</v>
      </c>
      <c r="B7469" s="137" t="s">
        <v>10688</v>
      </c>
      <c r="C7469" s="575" t="s">
        <v>1016</v>
      </c>
      <c r="D7469" s="740" t="s">
        <v>10741</v>
      </c>
      <c r="E7469" s="408" t="s">
        <v>829</v>
      </c>
      <c r="F7469" s="383" t="s">
        <v>2974</v>
      </c>
      <c r="G7469" s="223">
        <v>44121708</v>
      </c>
      <c r="H7469" s="740" t="s">
        <v>10748</v>
      </c>
      <c r="I7469" s="331">
        <v>10</v>
      </c>
      <c r="J7469" s="741"/>
      <c r="K7469" s="742">
        <v>1000000</v>
      </c>
      <c r="L7469" s="641">
        <v>1</v>
      </c>
      <c r="M7469" s="743" t="s">
        <v>34</v>
      </c>
      <c r="N7469" s="744"/>
      <c r="O7469" s="745" t="s">
        <v>36</v>
      </c>
      <c r="P7469" s="745" t="s">
        <v>80</v>
      </c>
      <c r="Q7469" s="745" t="s">
        <v>2961</v>
      </c>
    </row>
    <row r="7470" spans="1:17" ht="25.5" x14ac:dyDescent="0.2">
      <c r="A7470" s="136" t="s">
        <v>8356</v>
      </c>
      <c r="B7470" s="137" t="s">
        <v>10688</v>
      </c>
      <c r="C7470" s="575" t="s">
        <v>1016</v>
      </c>
      <c r="D7470" s="740" t="s">
        <v>10741</v>
      </c>
      <c r="E7470" s="408" t="s">
        <v>829</v>
      </c>
      <c r="F7470" s="383" t="s">
        <v>2974</v>
      </c>
      <c r="G7470" s="223">
        <v>44121708</v>
      </c>
      <c r="H7470" s="740" t="s">
        <v>10749</v>
      </c>
      <c r="I7470" s="331">
        <v>10</v>
      </c>
      <c r="J7470" s="741"/>
      <c r="K7470" s="742">
        <v>1000000</v>
      </c>
      <c r="L7470" s="641">
        <v>1</v>
      </c>
      <c r="M7470" s="743" t="s">
        <v>34</v>
      </c>
      <c r="N7470" s="744"/>
      <c r="O7470" s="745" t="s">
        <v>36</v>
      </c>
      <c r="P7470" s="745" t="s">
        <v>80</v>
      </c>
      <c r="Q7470" s="745" t="s">
        <v>2961</v>
      </c>
    </row>
    <row r="7471" spans="1:17" ht="63.75" x14ac:dyDescent="0.2">
      <c r="A7471" s="136" t="s">
        <v>8356</v>
      </c>
      <c r="B7471" s="137" t="s">
        <v>10688</v>
      </c>
      <c r="C7471" s="575" t="s">
        <v>1016</v>
      </c>
      <c r="D7471" s="740" t="s">
        <v>10741</v>
      </c>
      <c r="E7471" s="408" t="s">
        <v>829</v>
      </c>
      <c r="F7471" s="383" t="s">
        <v>2974</v>
      </c>
      <c r="G7471" s="223">
        <v>44121708</v>
      </c>
      <c r="H7471" s="740" t="s">
        <v>10750</v>
      </c>
      <c r="I7471" s="331">
        <v>10</v>
      </c>
      <c r="J7471" s="741"/>
      <c r="K7471" s="742">
        <v>1000000</v>
      </c>
      <c r="L7471" s="641">
        <v>1</v>
      </c>
      <c r="M7471" s="743" t="s">
        <v>34</v>
      </c>
      <c r="N7471" s="744"/>
      <c r="O7471" s="745" t="s">
        <v>36</v>
      </c>
      <c r="P7471" s="745" t="s">
        <v>80</v>
      </c>
      <c r="Q7471" s="745" t="s">
        <v>2961</v>
      </c>
    </row>
    <row r="7472" spans="1:17" ht="25.5" x14ac:dyDescent="0.2">
      <c r="A7472" s="136" t="s">
        <v>8356</v>
      </c>
      <c r="B7472" s="137" t="s">
        <v>10688</v>
      </c>
      <c r="C7472" s="575" t="s">
        <v>1016</v>
      </c>
      <c r="D7472" s="740" t="s">
        <v>10741</v>
      </c>
      <c r="E7472" s="408" t="s">
        <v>834</v>
      </c>
      <c r="F7472" s="383" t="s">
        <v>316</v>
      </c>
      <c r="G7472" s="223">
        <v>44121618</v>
      </c>
      <c r="H7472" s="740" t="s">
        <v>10751</v>
      </c>
      <c r="I7472" s="331">
        <v>10</v>
      </c>
      <c r="J7472" s="741"/>
      <c r="K7472" s="742">
        <v>1000000</v>
      </c>
      <c r="L7472" s="641">
        <v>1</v>
      </c>
      <c r="M7472" s="743" t="s">
        <v>34</v>
      </c>
      <c r="N7472" s="744"/>
      <c r="O7472" s="745" t="s">
        <v>36</v>
      </c>
      <c r="P7472" s="745" t="s">
        <v>80</v>
      </c>
      <c r="Q7472" s="745" t="s">
        <v>2961</v>
      </c>
    </row>
    <row r="7473" spans="1:17" ht="25.5" x14ac:dyDescent="0.2">
      <c r="A7473" s="136" t="s">
        <v>8356</v>
      </c>
      <c r="B7473" s="137" t="s">
        <v>10688</v>
      </c>
      <c r="C7473" s="575" t="s">
        <v>1016</v>
      </c>
      <c r="D7473" s="740" t="s">
        <v>10741</v>
      </c>
      <c r="E7473" s="408" t="s">
        <v>834</v>
      </c>
      <c r="F7473" s="383" t="s">
        <v>316</v>
      </c>
      <c r="G7473" s="223">
        <v>44121615</v>
      </c>
      <c r="H7473" s="740" t="s">
        <v>10752</v>
      </c>
      <c r="I7473" s="331">
        <v>10</v>
      </c>
      <c r="J7473" s="741"/>
      <c r="K7473" s="742">
        <v>500000</v>
      </c>
      <c r="L7473" s="641">
        <v>1</v>
      </c>
      <c r="M7473" s="743" t="s">
        <v>34</v>
      </c>
      <c r="N7473" s="744"/>
      <c r="O7473" s="745" t="s">
        <v>36</v>
      </c>
      <c r="P7473" s="745" t="s">
        <v>80</v>
      </c>
      <c r="Q7473" s="745" t="s">
        <v>2961</v>
      </c>
    </row>
    <row r="7474" spans="1:17" ht="25.5" x14ac:dyDescent="0.2">
      <c r="A7474" s="136" t="s">
        <v>8356</v>
      </c>
      <c r="B7474" s="137" t="s">
        <v>10688</v>
      </c>
      <c r="C7474" s="575" t="s">
        <v>1016</v>
      </c>
      <c r="D7474" s="740" t="s">
        <v>10741</v>
      </c>
      <c r="E7474" s="408" t="s">
        <v>834</v>
      </c>
      <c r="F7474" s="383" t="s">
        <v>316</v>
      </c>
      <c r="G7474" s="223">
        <v>44122104</v>
      </c>
      <c r="H7474" s="740" t="s">
        <v>10753</v>
      </c>
      <c r="I7474" s="331">
        <v>10</v>
      </c>
      <c r="J7474" s="741"/>
      <c r="K7474" s="742">
        <v>500000</v>
      </c>
      <c r="L7474" s="641">
        <v>1</v>
      </c>
      <c r="M7474" s="743" t="s">
        <v>34</v>
      </c>
      <c r="N7474" s="744"/>
      <c r="O7474" s="745" t="s">
        <v>36</v>
      </c>
      <c r="P7474" s="745" t="s">
        <v>80</v>
      </c>
      <c r="Q7474" s="745" t="s">
        <v>2961</v>
      </c>
    </row>
    <row r="7475" spans="1:17" ht="25.5" x14ac:dyDescent="0.2">
      <c r="A7475" s="136" t="s">
        <v>8356</v>
      </c>
      <c r="B7475" s="137" t="s">
        <v>10688</v>
      </c>
      <c r="C7475" s="575" t="s">
        <v>1016</v>
      </c>
      <c r="D7475" s="740" t="s">
        <v>10741</v>
      </c>
      <c r="E7475" s="408" t="s">
        <v>812</v>
      </c>
      <c r="F7475" s="383" t="s">
        <v>5673</v>
      </c>
      <c r="G7475" s="223">
        <v>31201500</v>
      </c>
      <c r="H7475" s="740" t="s">
        <v>10754</v>
      </c>
      <c r="I7475" s="331">
        <v>10</v>
      </c>
      <c r="J7475" s="741"/>
      <c r="K7475" s="742">
        <v>500000</v>
      </c>
      <c r="L7475" s="641">
        <v>1</v>
      </c>
      <c r="M7475" s="743" t="s">
        <v>34</v>
      </c>
      <c r="N7475" s="744"/>
      <c r="O7475" s="745" t="s">
        <v>36</v>
      </c>
      <c r="P7475" s="745" t="s">
        <v>80</v>
      </c>
      <c r="Q7475" s="745" t="s">
        <v>2961</v>
      </c>
    </row>
    <row r="7476" spans="1:17" ht="38.25" x14ac:dyDescent="0.2">
      <c r="A7476" s="136" t="s">
        <v>8356</v>
      </c>
      <c r="B7476" s="137" t="s">
        <v>10688</v>
      </c>
      <c r="C7476" s="575" t="s">
        <v>1016</v>
      </c>
      <c r="D7476" s="740" t="s">
        <v>10741</v>
      </c>
      <c r="E7476" s="408" t="s">
        <v>776</v>
      </c>
      <c r="F7476" s="383" t="s">
        <v>2958</v>
      </c>
      <c r="G7476" s="223">
        <v>14111530</v>
      </c>
      <c r="H7476" s="740" t="s">
        <v>10755</v>
      </c>
      <c r="I7476" s="331">
        <v>10</v>
      </c>
      <c r="J7476" s="741"/>
      <c r="K7476" s="742">
        <v>500000</v>
      </c>
      <c r="L7476" s="641">
        <v>1</v>
      </c>
      <c r="M7476" s="743" t="s">
        <v>34</v>
      </c>
      <c r="N7476" s="744"/>
      <c r="O7476" s="745" t="s">
        <v>36</v>
      </c>
      <c r="P7476" s="745" t="s">
        <v>80</v>
      </c>
      <c r="Q7476" s="745" t="s">
        <v>2961</v>
      </c>
    </row>
    <row r="7477" spans="1:17" ht="51" x14ac:dyDescent="0.2">
      <c r="A7477" s="136" t="s">
        <v>8356</v>
      </c>
      <c r="B7477" s="137" t="s">
        <v>10688</v>
      </c>
      <c r="C7477" s="575" t="s">
        <v>1016</v>
      </c>
      <c r="D7477" s="740" t="s">
        <v>10741</v>
      </c>
      <c r="E7477" s="408" t="s">
        <v>812</v>
      </c>
      <c r="F7477" s="383" t="s">
        <v>5673</v>
      </c>
      <c r="G7477" s="223">
        <v>14111530</v>
      </c>
      <c r="H7477" s="740" t="s">
        <v>10756</v>
      </c>
      <c r="I7477" s="331">
        <v>10</v>
      </c>
      <c r="J7477" s="741"/>
      <c r="K7477" s="742">
        <v>500000</v>
      </c>
      <c r="L7477" s="641">
        <v>1</v>
      </c>
      <c r="M7477" s="743" t="s">
        <v>34</v>
      </c>
      <c r="N7477" s="744"/>
      <c r="O7477" s="745" t="s">
        <v>36</v>
      </c>
      <c r="P7477" s="745" t="s">
        <v>80</v>
      </c>
      <c r="Q7477" s="745" t="s">
        <v>2961</v>
      </c>
    </row>
    <row r="7478" spans="1:17" ht="51" x14ac:dyDescent="0.2">
      <c r="A7478" s="136" t="s">
        <v>8356</v>
      </c>
      <c r="B7478" s="137" t="s">
        <v>10688</v>
      </c>
      <c r="C7478" s="575" t="s">
        <v>971</v>
      </c>
      <c r="D7478" s="740" t="s">
        <v>3083</v>
      </c>
      <c r="E7478" s="408" t="s">
        <v>1206</v>
      </c>
      <c r="F7478" s="383" t="s">
        <v>6310</v>
      </c>
      <c r="G7478" s="223">
        <v>52161523</v>
      </c>
      <c r="H7478" s="740" t="s">
        <v>10757</v>
      </c>
      <c r="I7478" s="331">
        <v>10</v>
      </c>
      <c r="J7478" s="741"/>
      <c r="K7478" s="742">
        <v>70000000</v>
      </c>
      <c r="L7478" s="641">
        <v>1</v>
      </c>
      <c r="M7478" s="743" t="s">
        <v>34</v>
      </c>
      <c r="N7478" s="744"/>
      <c r="O7478" s="745" t="s">
        <v>36</v>
      </c>
      <c r="P7478" s="745" t="s">
        <v>79</v>
      </c>
      <c r="Q7478" s="745" t="s">
        <v>2961</v>
      </c>
    </row>
    <row r="7479" spans="1:17" ht="51" x14ac:dyDescent="0.2">
      <c r="A7479" s="136" t="s">
        <v>8356</v>
      </c>
      <c r="B7479" s="137" t="s">
        <v>10688</v>
      </c>
      <c r="C7479" s="575" t="s">
        <v>971</v>
      </c>
      <c r="D7479" s="740" t="s">
        <v>3083</v>
      </c>
      <c r="E7479" s="408" t="s">
        <v>1196</v>
      </c>
      <c r="F7479" s="383" t="s">
        <v>3124</v>
      </c>
      <c r="G7479" s="223">
        <v>39121446</v>
      </c>
      <c r="H7479" s="740" t="s">
        <v>10758</v>
      </c>
      <c r="I7479" s="331">
        <v>10</v>
      </c>
      <c r="J7479" s="741"/>
      <c r="K7479" s="742">
        <v>70000000</v>
      </c>
      <c r="L7479" s="641">
        <v>1</v>
      </c>
      <c r="M7479" s="743" t="s">
        <v>34</v>
      </c>
      <c r="N7479" s="744"/>
      <c r="O7479" s="745" t="s">
        <v>36</v>
      </c>
      <c r="P7479" s="745" t="s">
        <v>79</v>
      </c>
      <c r="Q7479" s="745" t="s">
        <v>2961</v>
      </c>
    </row>
    <row r="7480" spans="1:17" ht="51" x14ac:dyDescent="0.2">
      <c r="A7480" s="136" t="s">
        <v>8356</v>
      </c>
      <c r="B7480" s="137" t="s">
        <v>10688</v>
      </c>
      <c r="C7480" s="575" t="s">
        <v>971</v>
      </c>
      <c r="D7480" s="740" t="s">
        <v>3083</v>
      </c>
      <c r="E7480" s="408" t="s">
        <v>1024</v>
      </c>
      <c r="F7480" s="695" t="s">
        <v>3127</v>
      </c>
      <c r="G7480" s="746">
        <v>43211501</v>
      </c>
      <c r="H7480" s="747" t="s">
        <v>10759</v>
      </c>
      <c r="I7480" s="331">
        <v>10</v>
      </c>
      <c r="J7480" s="748"/>
      <c r="K7480" s="742">
        <v>40000000</v>
      </c>
      <c r="L7480" s="641">
        <v>1</v>
      </c>
      <c r="M7480" s="743" t="s">
        <v>34</v>
      </c>
      <c r="N7480" s="744"/>
      <c r="O7480" s="745" t="s">
        <v>36</v>
      </c>
      <c r="P7480" s="745" t="s">
        <v>79</v>
      </c>
      <c r="Q7480" s="745" t="s">
        <v>2961</v>
      </c>
    </row>
    <row r="7481" spans="1:17" ht="51" x14ac:dyDescent="0.2">
      <c r="A7481" s="136" t="s">
        <v>8356</v>
      </c>
      <c r="B7481" s="137" t="s">
        <v>10688</v>
      </c>
      <c r="C7481" s="575" t="s">
        <v>971</v>
      </c>
      <c r="D7481" s="740" t="s">
        <v>3083</v>
      </c>
      <c r="E7481" s="749" t="s">
        <v>763</v>
      </c>
      <c r="F7481" s="383" t="s">
        <v>8289</v>
      </c>
      <c r="G7481" s="223">
        <v>81112501</v>
      </c>
      <c r="H7481" s="740" t="s">
        <v>10760</v>
      </c>
      <c r="I7481" s="331">
        <v>10</v>
      </c>
      <c r="J7481" s="741"/>
      <c r="K7481" s="742">
        <v>27000000</v>
      </c>
      <c r="L7481" s="641">
        <v>1</v>
      </c>
      <c r="M7481" s="743" t="s">
        <v>34</v>
      </c>
      <c r="N7481" s="744"/>
      <c r="O7481" s="745" t="s">
        <v>36</v>
      </c>
      <c r="P7481" s="745" t="s">
        <v>79</v>
      </c>
      <c r="Q7481" s="745" t="s">
        <v>2955</v>
      </c>
    </row>
    <row r="7482" spans="1:17" ht="38.25" x14ac:dyDescent="0.2">
      <c r="A7482" s="136" t="s">
        <v>8356</v>
      </c>
      <c r="B7482" s="137" t="s">
        <v>10688</v>
      </c>
      <c r="C7482" s="575" t="s">
        <v>966</v>
      </c>
      <c r="D7482" s="740" t="s">
        <v>10727</v>
      </c>
      <c r="E7482" s="749" t="s">
        <v>803</v>
      </c>
      <c r="F7482" s="383" t="s">
        <v>3919</v>
      </c>
      <c r="G7482" s="223">
        <v>53131608</v>
      </c>
      <c r="H7482" s="750" t="s">
        <v>10761</v>
      </c>
      <c r="I7482" s="331">
        <v>10</v>
      </c>
      <c r="J7482" s="741"/>
      <c r="K7482" s="742">
        <v>300000</v>
      </c>
      <c r="L7482" s="641">
        <v>1</v>
      </c>
      <c r="M7482" s="743" t="s">
        <v>34</v>
      </c>
      <c r="N7482" s="744"/>
      <c r="O7482" s="745" t="s">
        <v>68</v>
      </c>
      <c r="P7482" s="745" t="s">
        <v>35</v>
      </c>
      <c r="Q7482" s="745" t="s">
        <v>2961</v>
      </c>
    </row>
    <row r="7483" spans="1:17" ht="51" x14ac:dyDescent="0.2">
      <c r="A7483" s="136" t="s">
        <v>8356</v>
      </c>
      <c r="B7483" s="137" t="s">
        <v>10688</v>
      </c>
      <c r="C7483" s="575" t="s">
        <v>966</v>
      </c>
      <c r="D7483" s="740" t="s">
        <v>10727</v>
      </c>
      <c r="E7483" s="749" t="s">
        <v>803</v>
      </c>
      <c r="F7483" s="383" t="s">
        <v>3919</v>
      </c>
      <c r="G7483" s="223">
        <v>12161801</v>
      </c>
      <c r="H7483" s="750" t="s">
        <v>10762</v>
      </c>
      <c r="I7483" s="331">
        <v>10</v>
      </c>
      <c r="J7483" s="741"/>
      <c r="K7483" s="742">
        <v>248000</v>
      </c>
      <c r="L7483" s="641">
        <v>1</v>
      </c>
      <c r="M7483" s="743" t="s">
        <v>34</v>
      </c>
      <c r="N7483" s="744"/>
      <c r="O7483" s="745" t="s">
        <v>68</v>
      </c>
      <c r="P7483" s="745" t="s">
        <v>35</v>
      </c>
      <c r="Q7483" s="745" t="s">
        <v>2961</v>
      </c>
    </row>
    <row r="7484" spans="1:17" ht="51" x14ac:dyDescent="0.2">
      <c r="A7484" s="136" t="s">
        <v>8356</v>
      </c>
      <c r="B7484" s="137" t="s">
        <v>10688</v>
      </c>
      <c r="C7484" s="575" t="s">
        <v>966</v>
      </c>
      <c r="D7484" s="740" t="s">
        <v>10727</v>
      </c>
      <c r="E7484" s="749" t="s">
        <v>803</v>
      </c>
      <c r="F7484" s="383" t="s">
        <v>3919</v>
      </c>
      <c r="G7484" s="223">
        <v>53131607</v>
      </c>
      <c r="H7484" s="750" t="s">
        <v>10763</v>
      </c>
      <c r="I7484" s="331">
        <v>10</v>
      </c>
      <c r="J7484" s="741"/>
      <c r="K7484" s="742">
        <v>450000</v>
      </c>
      <c r="L7484" s="641">
        <v>1</v>
      </c>
      <c r="M7484" s="743" t="s">
        <v>34</v>
      </c>
      <c r="N7484" s="744"/>
      <c r="O7484" s="745" t="s">
        <v>68</v>
      </c>
      <c r="P7484" s="745" t="s">
        <v>35</v>
      </c>
      <c r="Q7484" s="745" t="s">
        <v>2961</v>
      </c>
    </row>
    <row r="7485" spans="1:17" ht="51" x14ac:dyDescent="0.2">
      <c r="A7485" s="136" t="s">
        <v>8356</v>
      </c>
      <c r="B7485" s="137" t="s">
        <v>10688</v>
      </c>
      <c r="C7485" s="575" t="s">
        <v>966</v>
      </c>
      <c r="D7485" s="740" t="s">
        <v>10727</v>
      </c>
      <c r="E7485" s="749" t="s">
        <v>803</v>
      </c>
      <c r="F7485" s="383" t="s">
        <v>3919</v>
      </c>
      <c r="G7485" s="223">
        <v>11101518</v>
      </c>
      <c r="H7485" s="750" t="s">
        <v>10764</v>
      </c>
      <c r="I7485" s="331">
        <v>10</v>
      </c>
      <c r="J7485" s="741"/>
      <c r="K7485" s="742">
        <v>54500</v>
      </c>
      <c r="L7485" s="641">
        <v>1</v>
      </c>
      <c r="M7485" s="743" t="s">
        <v>34</v>
      </c>
      <c r="N7485" s="744"/>
      <c r="O7485" s="745" t="s">
        <v>68</v>
      </c>
      <c r="P7485" s="745" t="s">
        <v>35</v>
      </c>
      <c r="Q7485" s="745" t="s">
        <v>2961</v>
      </c>
    </row>
    <row r="7486" spans="1:17" ht="51" x14ac:dyDescent="0.2">
      <c r="A7486" s="136" t="s">
        <v>8356</v>
      </c>
      <c r="B7486" s="137" t="s">
        <v>10688</v>
      </c>
      <c r="C7486" s="575" t="s">
        <v>966</v>
      </c>
      <c r="D7486" s="740" t="s">
        <v>10727</v>
      </c>
      <c r="E7486" s="749" t="s">
        <v>776</v>
      </c>
      <c r="F7486" s="383" t="s">
        <v>2958</v>
      </c>
      <c r="G7486" s="223">
        <v>14111703</v>
      </c>
      <c r="H7486" s="750" t="s">
        <v>10765</v>
      </c>
      <c r="I7486" s="331">
        <v>10</v>
      </c>
      <c r="J7486" s="741"/>
      <c r="K7486" s="742">
        <v>1500000</v>
      </c>
      <c r="L7486" s="641">
        <v>1</v>
      </c>
      <c r="M7486" s="743" t="s">
        <v>34</v>
      </c>
      <c r="N7486" s="744"/>
      <c r="O7486" s="745" t="s">
        <v>68</v>
      </c>
      <c r="P7486" s="745" t="s">
        <v>35</v>
      </c>
      <c r="Q7486" s="745" t="s">
        <v>2961</v>
      </c>
    </row>
    <row r="7487" spans="1:17" ht="51" x14ac:dyDescent="0.2">
      <c r="A7487" s="136" t="s">
        <v>8356</v>
      </c>
      <c r="B7487" s="137" t="s">
        <v>10688</v>
      </c>
      <c r="C7487" s="575" t="s">
        <v>966</v>
      </c>
      <c r="D7487" s="740" t="s">
        <v>10727</v>
      </c>
      <c r="E7487" s="749" t="s">
        <v>2957</v>
      </c>
      <c r="F7487" s="383" t="s">
        <v>2958</v>
      </c>
      <c r="G7487" s="223">
        <v>14111703</v>
      </c>
      <c r="H7487" s="750" t="s">
        <v>10766</v>
      </c>
      <c r="I7487" s="331">
        <v>10</v>
      </c>
      <c r="J7487" s="741"/>
      <c r="K7487" s="742">
        <v>184000</v>
      </c>
      <c r="L7487" s="641">
        <v>1</v>
      </c>
      <c r="M7487" s="743" t="s">
        <v>34</v>
      </c>
      <c r="N7487" s="744"/>
      <c r="O7487" s="745" t="s">
        <v>68</v>
      </c>
      <c r="P7487" s="745" t="s">
        <v>35</v>
      </c>
      <c r="Q7487" s="745" t="s">
        <v>2961</v>
      </c>
    </row>
    <row r="7488" spans="1:17" ht="38.25" x14ac:dyDescent="0.2">
      <c r="A7488" s="136" t="s">
        <v>8356</v>
      </c>
      <c r="B7488" s="137" t="s">
        <v>10688</v>
      </c>
      <c r="C7488" s="575" t="s">
        <v>966</v>
      </c>
      <c r="D7488" s="740" t="s">
        <v>10727</v>
      </c>
      <c r="E7488" s="749" t="s">
        <v>1101</v>
      </c>
      <c r="F7488" s="383" t="s">
        <v>189</v>
      </c>
      <c r="G7488" s="223">
        <v>53131642</v>
      </c>
      <c r="H7488" s="750" t="s">
        <v>10767</v>
      </c>
      <c r="I7488" s="331">
        <v>10</v>
      </c>
      <c r="J7488" s="741"/>
      <c r="K7488" s="742">
        <v>50000</v>
      </c>
      <c r="L7488" s="641">
        <v>1</v>
      </c>
      <c r="M7488" s="743" t="s">
        <v>34</v>
      </c>
      <c r="N7488" s="744"/>
      <c r="O7488" s="745" t="s">
        <v>68</v>
      </c>
      <c r="P7488" s="745" t="s">
        <v>35</v>
      </c>
      <c r="Q7488" s="745" t="s">
        <v>2961</v>
      </c>
    </row>
    <row r="7489" spans="1:17" ht="25.5" x14ac:dyDescent="0.2">
      <c r="A7489" s="136" t="s">
        <v>8356</v>
      </c>
      <c r="B7489" s="137" t="s">
        <v>10688</v>
      </c>
      <c r="C7489" s="575" t="s">
        <v>966</v>
      </c>
      <c r="D7489" s="740" t="s">
        <v>10727</v>
      </c>
      <c r="E7489" s="749" t="s">
        <v>834</v>
      </c>
      <c r="F7489" s="383" t="s">
        <v>316</v>
      </c>
      <c r="G7489" s="223">
        <v>60121303</v>
      </c>
      <c r="H7489" s="750" t="s">
        <v>10768</v>
      </c>
      <c r="I7489" s="331">
        <v>10</v>
      </c>
      <c r="J7489" s="741"/>
      <c r="K7489" s="742">
        <v>70000</v>
      </c>
      <c r="L7489" s="641">
        <v>1</v>
      </c>
      <c r="M7489" s="743" t="s">
        <v>34</v>
      </c>
      <c r="N7489" s="744"/>
      <c r="O7489" s="745" t="s">
        <v>68</v>
      </c>
      <c r="P7489" s="745" t="s">
        <v>35</v>
      </c>
      <c r="Q7489" s="745" t="s">
        <v>2961</v>
      </c>
    </row>
    <row r="7490" spans="1:17" ht="76.5" x14ac:dyDescent="0.2">
      <c r="A7490" s="136" t="s">
        <v>8356</v>
      </c>
      <c r="B7490" s="137" t="s">
        <v>10688</v>
      </c>
      <c r="C7490" s="575" t="s">
        <v>966</v>
      </c>
      <c r="D7490" s="740" t="s">
        <v>10727</v>
      </c>
      <c r="E7490" s="749" t="s">
        <v>10769</v>
      </c>
      <c r="F7490" s="383" t="s">
        <v>8032</v>
      </c>
      <c r="G7490" s="223">
        <v>53131604</v>
      </c>
      <c r="H7490" s="750" t="s">
        <v>10770</v>
      </c>
      <c r="I7490" s="331">
        <v>10</v>
      </c>
      <c r="J7490" s="741"/>
      <c r="K7490" s="742">
        <v>35136</v>
      </c>
      <c r="L7490" s="641">
        <v>1</v>
      </c>
      <c r="M7490" s="743" t="s">
        <v>34</v>
      </c>
      <c r="N7490" s="744"/>
      <c r="O7490" s="745" t="s">
        <v>68</v>
      </c>
      <c r="P7490" s="745" t="s">
        <v>35</v>
      </c>
      <c r="Q7490" s="745" t="s">
        <v>2961</v>
      </c>
    </row>
    <row r="7491" spans="1:17" ht="63.75" x14ac:dyDescent="0.2">
      <c r="A7491" s="136" t="s">
        <v>8356</v>
      </c>
      <c r="B7491" s="137" t="s">
        <v>10688</v>
      </c>
      <c r="C7491" s="575" t="s">
        <v>966</v>
      </c>
      <c r="D7491" s="740" t="s">
        <v>10727</v>
      </c>
      <c r="E7491" s="749" t="s">
        <v>834</v>
      </c>
      <c r="F7491" s="383" t="s">
        <v>316</v>
      </c>
      <c r="G7491" s="223">
        <v>27111531</v>
      </c>
      <c r="H7491" s="750" t="s">
        <v>10771</v>
      </c>
      <c r="I7491" s="331">
        <v>10</v>
      </c>
      <c r="J7491" s="741"/>
      <c r="K7491" s="742">
        <v>158400</v>
      </c>
      <c r="L7491" s="641">
        <v>1</v>
      </c>
      <c r="M7491" s="743" t="s">
        <v>34</v>
      </c>
      <c r="N7491" s="744"/>
      <c r="O7491" s="745" t="s">
        <v>68</v>
      </c>
      <c r="P7491" s="745" t="s">
        <v>35</v>
      </c>
      <c r="Q7491" s="745" t="s">
        <v>2961</v>
      </c>
    </row>
    <row r="7492" spans="1:17" ht="89.25" x14ac:dyDescent="0.2">
      <c r="A7492" s="136" t="s">
        <v>8356</v>
      </c>
      <c r="B7492" s="137" t="s">
        <v>10688</v>
      </c>
      <c r="C7492" s="575" t="s">
        <v>966</v>
      </c>
      <c r="D7492" s="740" t="s">
        <v>10727</v>
      </c>
      <c r="E7492" s="749" t="s">
        <v>834</v>
      </c>
      <c r="F7492" s="383" t="s">
        <v>316</v>
      </c>
      <c r="G7492" s="223">
        <v>60121303</v>
      </c>
      <c r="H7492" s="750" t="s">
        <v>10772</v>
      </c>
      <c r="I7492" s="331">
        <v>10</v>
      </c>
      <c r="J7492" s="741"/>
      <c r="K7492" s="742">
        <v>91600</v>
      </c>
      <c r="L7492" s="641">
        <v>1</v>
      </c>
      <c r="M7492" s="743" t="s">
        <v>34</v>
      </c>
      <c r="N7492" s="744"/>
      <c r="O7492" s="745" t="s">
        <v>68</v>
      </c>
      <c r="P7492" s="745" t="s">
        <v>35</v>
      </c>
      <c r="Q7492" s="745" t="s">
        <v>2961</v>
      </c>
    </row>
    <row r="7493" spans="1:17" ht="89.25" x14ac:dyDescent="0.2">
      <c r="A7493" s="136" t="s">
        <v>8356</v>
      </c>
      <c r="B7493" s="137" t="s">
        <v>10688</v>
      </c>
      <c r="C7493" s="575" t="s">
        <v>966</v>
      </c>
      <c r="D7493" s="740" t="s">
        <v>10727</v>
      </c>
      <c r="E7493" s="749" t="s">
        <v>789</v>
      </c>
      <c r="F7493" s="383" t="s">
        <v>9454</v>
      </c>
      <c r="G7493" s="223">
        <v>47131803</v>
      </c>
      <c r="H7493" s="750" t="s">
        <v>10773</v>
      </c>
      <c r="I7493" s="331">
        <v>10</v>
      </c>
      <c r="J7493" s="741"/>
      <c r="K7493" s="742">
        <v>80000</v>
      </c>
      <c r="L7493" s="641">
        <v>1</v>
      </c>
      <c r="M7493" s="743" t="s">
        <v>34</v>
      </c>
      <c r="N7493" s="744"/>
      <c r="O7493" s="745" t="s">
        <v>68</v>
      </c>
      <c r="P7493" s="745" t="s">
        <v>35</v>
      </c>
      <c r="Q7493" s="745" t="s">
        <v>2961</v>
      </c>
    </row>
    <row r="7494" spans="1:17" ht="76.5" x14ac:dyDescent="0.2">
      <c r="A7494" s="136" t="s">
        <v>8356</v>
      </c>
      <c r="B7494" s="137" t="s">
        <v>10688</v>
      </c>
      <c r="C7494" s="575" t="s">
        <v>966</v>
      </c>
      <c r="D7494" s="740" t="s">
        <v>10727</v>
      </c>
      <c r="E7494" s="749" t="s">
        <v>789</v>
      </c>
      <c r="F7494" s="383" t="s">
        <v>9454</v>
      </c>
      <c r="G7494" s="223">
        <v>47131803</v>
      </c>
      <c r="H7494" s="750" t="s">
        <v>10774</v>
      </c>
      <c r="I7494" s="331">
        <v>10</v>
      </c>
      <c r="J7494" s="741"/>
      <c r="K7494" s="742">
        <v>500000</v>
      </c>
      <c r="L7494" s="641">
        <v>1</v>
      </c>
      <c r="M7494" s="743" t="s">
        <v>34</v>
      </c>
      <c r="N7494" s="744"/>
      <c r="O7494" s="745" t="s">
        <v>68</v>
      </c>
      <c r="P7494" s="745" t="s">
        <v>35</v>
      </c>
      <c r="Q7494" s="745" t="s">
        <v>2961</v>
      </c>
    </row>
    <row r="7495" spans="1:17" ht="102" x14ac:dyDescent="0.2">
      <c r="A7495" s="136" t="s">
        <v>8356</v>
      </c>
      <c r="B7495" s="137" t="s">
        <v>10688</v>
      </c>
      <c r="C7495" s="575" t="s">
        <v>966</v>
      </c>
      <c r="D7495" s="740" t="s">
        <v>10727</v>
      </c>
      <c r="E7495" s="749" t="s">
        <v>5703</v>
      </c>
      <c r="F7495" s="383" t="s">
        <v>5595</v>
      </c>
      <c r="G7495" s="223">
        <v>53131643</v>
      </c>
      <c r="H7495" s="750" t="s">
        <v>10775</v>
      </c>
      <c r="I7495" s="331">
        <v>10</v>
      </c>
      <c r="J7495" s="741"/>
      <c r="K7495" s="742">
        <v>500000</v>
      </c>
      <c r="L7495" s="641">
        <v>1</v>
      </c>
      <c r="M7495" s="743" t="s">
        <v>34</v>
      </c>
      <c r="N7495" s="744"/>
      <c r="O7495" s="745" t="s">
        <v>68</v>
      </c>
      <c r="P7495" s="745" t="s">
        <v>35</v>
      </c>
      <c r="Q7495" s="745" t="s">
        <v>2961</v>
      </c>
    </row>
    <row r="7496" spans="1:17" ht="51" x14ac:dyDescent="0.2">
      <c r="A7496" s="136" t="s">
        <v>8356</v>
      </c>
      <c r="B7496" s="137" t="s">
        <v>10688</v>
      </c>
      <c r="C7496" s="575" t="s">
        <v>966</v>
      </c>
      <c r="D7496" s="740" t="s">
        <v>10727</v>
      </c>
      <c r="E7496" s="749" t="s">
        <v>1191</v>
      </c>
      <c r="F7496" s="383" t="s">
        <v>5595</v>
      </c>
      <c r="G7496" s="223">
        <v>53131643</v>
      </c>
      <c r="H7496" s="750" t="s">
        <v>10776</v>
      </c>
      <c r="I7496" s="331">
        <v>10</v>
      </c>
      <c r="J7496" s="741"/>
      <c r="K7496" s="742">
        <v>350000</v>
      </c>
      <c r="L7496" s="641">
        <v>1</v>
      </c>
      <c r="M7496" s="743" t="s">
        <v>34</v>
      </c>
      <c r="N7496" s="744"/>
      <c r="O7496" s="745" t="s">
        <v>68</v>
      </c>
      <c r="P7496" s="745" t="s">
        <v>35</v>
      </c>
      <c r="Q7496" s="745" t="s">
        <v>2961</v>
      </c>
    </row>
    <row r="7497" spans="1:17" ht="76.5" x14ac:dyDescent="0.2">
      <c r="A7497" s="136" t="s">
        <v>8356</v>
      </c>
      <c r="B7497" s="137" t="s">
        <v>10688</v>
      </c>
      <c r="C7497" s="575" t="s">
        <v>966</v>
      </c>
      <c r="D7497" s="740" t="s">
        <v>10727</v>
      </c>
      <c r="E7497" s="749" t="s">
        <v>1191</v>
      </c>
      <c r="F7497" s="383" t="s">
        <v>5595</v>
      </c>
      <c r="G7497" s="223">
        <v>53131603</v>
      </c>
      <c r="H7497" s="750" t="s">
        <v>10777</v>
      </c>
      <c r="I7497" s="331">
        <v>10</v>
      </c>
      <c r="J7497" s="741"/>
      <c r="K7497" s="742">
        <v>390000</v>
      </c>
      <c r="L7497" s="641">
        <v>1</v>
      </c>
      <c r="M7497" s="743" t="s">
        <v>34</v>
      </c>
      <c r="N7497" s="744"/>
      <c r="O7497" s="745" t="s">
        <v>68</v>
      </c>
      <c r="P7497" s="745" t="s">
        <v>35</v>
      </c>
      <c r="Q7497" s="745" t="s">
        <v>2961</v>
      </c>
    </row>
    <row r="7498" spans="1:17" ht="63.75" x14ac:dyDescent="0.2">
      <c r="A7498" s="136" t="s">
        <v>8356</v>
      </c>
      <c r="B7498" s="137" t="s">
        <v>10688</v>
      </c>
      <c r="C7498" s="575" t="s">
        <v>987</v>
      </c>
      <c r="D7498" s="740" t="s">
        <v>10778</v>
      </c>
      <c r="E7498" s="749" t="s">
        <v>880</v>
      </c>
      <c r="F7498" s="383" t="s">
        <v>6501</v>
      </c>
      <c r="G7498" s="223">
        <v>42203505</v>
      </c>
      <c r="H7498" s="750" t="s">
        <v>10779</v>
      </c>
      <c r="I7498" s="331">
        <v>10</v>
      </c>
      <c r="J7498" s="741"/>
      <c r="K7498" s="742">
        <v>500000</v>
      </c>
      <c r="L7498" s="641">
        <v>1</v>
      </c>
      <c r="M7498" s="743" t="s">
        <v>34</v>
      </c>
      <c r="N7498" s="744"/>
      <c r="O7498" s="745" t="s">
        <v>68</v>
      </c>
      <c r="P7498" s="745" t="s">
        <v>35</v>
      </c>
      <c r="Q7498" s="745" t="s">
        <v>2961</v>
      </c>
    </row>
    <row r="7499" spans="1:17" ht="76.5" x14ac:dyDescent="0.2">
      <c r="A7499" s="136" t="s">
        <v>8356</v>
      </c>
      <c r="B7499" s="137" t="s">
        <v>10688</v>
      </c>
      <c r="C7499" s="575" t="s">
        <v>987</v>
      </c>
      <c r="D7499" s="740" t="s">
        <v>10778</v>
      </c>
      <c r="E7499" s="749" t="s">
        <v>812</v>
      </c>
      <c r="F7499" s="383" t="s">
        <v>5673</v>
      </c>
      <c r="G7499" s="223">
        <v>55121700</v>
      </c>
      <c r="H7499" s="750" t="s">
        <v>10780</v>
      </c>
      <c r="I7499" s="331">
        <v>10</v>
      </c>
      <c r="J7499" s="741"/>
      <c r="K7499" s="742">
        <v>3934080</v>
      </c>
      <c r="L7499" s="641">
        <v>1</v>
      </c>
      <c r="M7499" s="743" t="s">
        <v>34</v>
      </c>
      <c r="N7499" s="744"/>
      <c r="O7499" s="745" t="s">
        <v>68</v>
      </c>
      <c r="P7499" s="745" t="s">
        <v>35</v>
      </c>
      <c r="Q7499" s="745" t="s">
        <v>2961</v>
      </c>
    </row>
    <row r="7500" spans="1:17" ht="76.5" x14ac:dyDescent="0.2">
      <c r="A7500" s="136" t="s">
        <v>8356</v>
      </c>
      <c r="B7500" s="137" t="s">
        <v>10688</v>
      </c>
      <c r="C7500" s="575" t="s">
        <v>987</v>
      </c>
      <c r="D7500" s="740" t="s">
        <v>10778</v>
      </c>
      <c r="E7500" s="749" t="s">
        <v>812</v>
      </c>
      <c r="F7500" s="383" t="s">
        <v>5673</v>
      </c>
      <c r="G7500" s="223">
        <v>55121700</v>
      </c>
      <c r="H7500" s="750" t="s">
        <v>10781</v>
      </c>
      <c r="I7500" s="331">
        <v>10</v>
      </c>
      <c r="J7500" s="741"/>
      <c r="K7500" s="742">
        <v>3934080</v>
      </c>
      <c r="L7500" s="641">
        <v>1</v>
      </c>
      <c r="M7500" s="743" t="s">
        <v>34</v>
      </c>
      <c r="N7500" s="744"/>
      <c r="O7500" s="745" t="s">
        <v>68</v>
      </c>
      <c r="P7500" s="745" t="s">
        <v>35</v>
      </c>
      <c r="Q7500" s="745" t="s">
        <v>2961</v>
      </c>
    </row>
    <row r="7501" spans="1:17" ht="76.5" x14ac:dyDescent="0.2">
      <c r="A7501" s="136" t="s">
        <v>8356</v>
      </c>
      <c r="B7501" s="137" t="s">
        <v>10688</v>
      </c>
      <c r="C7501" s="575" t="s">
        <v>987</v>
      </c>
      <c r="D7501" s="740" t="s">
        <v>10778</v>
      </c>
      <c r="E7501" s="749" t="s">
        <v>812</v>
      </c>
      <c r="F7501" s="383" t="s">
        <v>5673</v>
      </c>
      <c r="G7501" s="223">
        <v>55121700</v>
      </c>
      <c r="H7501" s="750" t="s">
        <v>10782</v>
      </c>
      <c r="I7501" s="331">
        <v>10</v>
      </c>
      <c r="J7501" s="741"/>
      <c r="K7501" s="742">
        <v>2753856</v>
      </c>
      <c r="L7501" s="641">
        <v>1</v>
      </c>
      <c r="M7501" s="743" t="s">
        <v>34</v>
      </c>
      <c r="N7501" s="744"/>
      <c r="O7501" s="745" t="s">
        <v>68</v>
      </c>
      <c r="P7501" s="745" t="s">
        <v>35</v>
      </c>
      <c r="Q7501" s="745" t="s">
        <v>2961</v>
      </c>
    </row>
    <row r="7502" spans="1:17" ht="76.5" x14ac:dyDescent="0.2">
      <c r="A7502" s="136" t="s">
        <v>8356</v>
      </c>
      <c r="B7502" s="137" t="s">
        <v>10688</v>
      </c>
      <c r="C7502" s="575" t="s">
        <v>987</v>
      </c>
      <c r="D7502" s="740" t="s">
        <v>10778</v>
      </c>
      <c r="E7502" s="749" t="s">
        <v>812</v>
      </c>
      <c r="F7502" s="383" t="s">
        <v>5673</v>
      </c>
      <c r="G7502" s="223">
        <v>55121700</v>
      </c>
      <c r="H7502" s="750" t="s">
        <v>10783</v>
      </c>
      <c r="I7502" s="331">
        <v>10</v>
      </c>
      <c r="J7502" s="741"/>
      <c r="K7502" s="742">
        <v>917952</v>
      </c>
      <c r="L7502" s="641">
        <v>1</v>
      </c>
      <c r="M7502" s="743" t="s">
        <v>34</v>
      </c>
      <c r="N7502" s="744"/>
      <c r="O7502" s="745" t="s">
        <v>68</v>
      </c>
      <c r="P7502" s="745" t="s">
        <v>35</v>
      </c>
      <c r="Q7502" s="745" t="s">
        <v>2961</v>
      </c>
    </row>
    <row r="7503" spans="1:17" ht="76.5" x14ac:dyDescent="0.2">
      <c r="A7503" s="136" t="s">
        <v>8356</v>
      </c>
      <c r="B7503" s="137" t="s">
        <v>10688</v>
      </c>
      <c r="C7503" s="575" t="s">
        <v>987</v>
      </c>
      <c r="D7503" s="740" t="s">
        <v>10778</v>
      </c>
      <c r="E7503" s="749" t="s">
        <v>812</v>
      </c>
      <c r="F7503" s="383" t="s">
        <v>5673</v>
      </c>
      <c r="G7503" s="223">
        <v>55121700</v>
      </c>
      <c r="H7503" s="750" t="s">
        <v>10784</v>
      </c>
      <c r="I7503" s="331">
        <v>10</v>
      </c>
      <c r="J7503" s="741"/>
      <c r="K7503" s="742">
        <v>917952</v>
      </c>
      <c r="L7503" s="641">
        <v>1</v>
      </c>
      <c r="M7503" s="743" t="s">
        <v>34</v>
      </c>
      <c r="N7503" s="744"/>
      <c r="O7503" s="745" t="s">
        <v>68</v>
      </c>
      <c r="P7503" s="745" t="s">
        <v>35</v>
      </c>
      <c r="Q7503" s="745" t="s">
        <v>2961</v>
      </c>
    </row>
    <row r="7504" spans="1:17" ht="38.25" x14ac:dyDescent="0.2">
      <c r="A7504" s="136" t="s">
        <v>8356</v>
      </c>
      <c r="B7504" s="137" t="s">
        <v>10688</v>
      </c>
      <c r="C7504" s="575" t="s">
        <v>987</v>
      </c>
      <c r="D7504" s="740" t="s">
        <v>10778</v>
      </c>
      <c r="E7504" s="749" t="s">
        <v>812</v>
      </c>
      <c r="F7504" s="383" t="s">
        <v>5673</v>
      </c>
      <c r="G7504" s="223">
        <v>42132205</v>
      </c>
      <c r="H7504" s="750" t="s">
        <v>10785</v>
      </c>
      <c r="I7504" s="331">
        <v>10</v>
      </c>
      <c r="J7504" s="741"/>
      <c r="K7504" s="742">
        <v>11998943.999999998</v>
      </c>
      <c r="L7504" s="641">
        <v>1</v>
      </c>
      <c r="M7504" s="743" t="s">
        <v>34</v>
      </c>
      <c r="N7504" s="744"/>
      <c r="O7504" s="745" t="s">
        <v>68</v>
      </c>
      <c r="P7504" s="745" t="s">
        <v>35</v>
      </c>
      <c r="Q7504" s="745" t="s">
        <v>2961</v>
      </c>
    </row>
    <row r="7505" spans="1:17" ht="25.5" x14ac:dyDescent="0.2">
      <c r="A7505" s="136" t="s">
        <v>8356</v>
      </c>
      <c r="B7505" s="137" t="s">
        <v>10688</v>
      </c>
      <c r="C7505" s="575" t="s">
        <v>987</v>
      </c>
      <c r="D7505" s="740" t="s">
        <v>10778</v>
      </c>
      <c r="E7505" s="749" t="s">
        <v>1101</v>
      </c>
      <c r="F7505" s="383" t="s">
        <v>189</v>
      </c>
      <c r="G7505" s="223">
        <v>46182001</v>
      </c>
      <c r="H7505" s="750" t="s">
        <v>10786</v>
      </c>
      <c r="I7505" s="331">
        <v>10</v>
      </c>
      <c r="J7505" s="741"/>
      <c r="K7505" s="742">
        <v>9802450</v>
      </c>
      <c r="L7505" s="641">
        <v>1</v>
      </c>
      <c r="M7505" s="743" t="s">
        <v>34</v>
      </c>
      <c r="N7505" s="744"/>
      <c r="O7505" s="745" t="s">
        <v>68</v>
      </c>
      <c r="P7505" s="745" t="s">
        <v>35</v>
      </c>
      <c r="Q7505" s="745" t="s">
        <v>2961</v>
      </c>
    </row>
    <row r="7506" spans="1:17" ht="25.5" x14ac:dyDescent="0.2">
      <c r="A7506" s="136" t="s">
        <v>8356</v>
      </c>
      <c r="B7506" s="137" t="s">
        <v>10688</v>
      </c>
      <c r="C7506" s="575" t="s">
        <v>966</v>
      </c>
      <c r="D7506" s="740" t="s">
        <v>10727</v>
      </c>
      <c r="E7506" s="749" t="s">
        <v>1191</v>
      </c>
      <c r="F7506" s="383" t="s">
        <v>5694</v>
      </c>
      <c r="G7506" s="223">
        <v>27112006</v>
      </c>
      <c r="H7506" s="750" t="s">
        <v>10787</v>
      </c>
      <c r="I7506" s="331">
        <v>10</v>
      </c>
      <c r="J7506" s="741"/>
      <c r="K7506" s="742">
        <v>10500000</v>
      </c>
      <c r="L7506" s="641">
        <v>1</v>
      </c>
      <c r="M7506" s="743" t="s">
        <v>34</v>
      </c>
      <c r="N7506" s="744"/>
      <c r="O7506" s="745" t="s">
        <v>35</v>
      </c>
      <c r="P7506" s="745" t="s">
        <v>36</v>
      </c>
      <c r="Q7506" s="745" t="s">
        <v>2961</v>
      </c>
    </row>
    <row r="7507" spans="1:17" ht="25.5" x14ac:dyDescent="0.2">
      <c r="A7507" s="136" t="s">
        <v>8356</v>
      </c>
      <c r="B7507" s="137" t="s">
        <v>10688</v>
      </c>
      <c r="C7507" s="575" t="s">
        <v>966</v>
      </c>
      <c r="D7507" s="740" t="s">
        <v>10727</v>
      </c>
      <c r="E7507" s="749" t="s">
        <v>1101</v>
      </c>
      <c r="F7507" s="383" t="s">
        <v>189</v>
      </c>
      <c r="G7507" s="223">
        <v>55121715</v>
      </c>
      <c r="H7507" s="750" t="s">
        <v>10788</v>
      </c>
      <c r="I7507" s="331">
        <v>10</v>
      </c>
      <c r="J7507" s="741"/>
      <c r="K7507" s="742">
        <v>25000000</v>
      </c>
      <c r="L7507" s="641">
        <v>1</v>
      </c>
      <c r="M7507" s="743" t="s">
        <v>34</v>
      </c>
      <c r="N7507" s="744"/>
      <c r="O7507" s="745" t="s">
        <v>35</v>
      </c>
      <c r="P7507" s="745" t="s">
        <v>36</v>
      </c>
      <c r="Q7507" s="745" t="s">
        <v>2961</v>
      </c>
    </row>
    <row r="7508" spans="1:17" ht="38.25" x14ac:dyDescent="0.2">
      <c r="A7508" s="136" t="s">
        <v>8356</v>
      </c>
      <c r="B7508" s="137" t="s">
        <v>10688</v>
      </c>
      <c r="C7508" s="575" t="s">
        <v>966</v>
      </c>
      <c r="D7508" s="740" t="s">
        <v>10727</v>
      </c>
      <c r="E7508" s="749" t="s">
        <v>1191</v>
      </c>
      <c r="F7508" s="383" t="s">
        <v>10789</v>
      </c>
      <c r="G7508" s="223">
        <v>26101111</v>
      </c>
      <c r="H7508" s="740" t="s">
        <v>10790</v>
      </c>
      <c r="I7508" s="331">
        <v>10</v>
      </c>
      <c r="J7508" s="741"/>
      <c r="K7508" s="742">
        <v>7000000</v>
      </c>
      <c r="L7508" s="641">
        <v>1</v>
      </c>
      <c r="M7508" s="743" t="s">
        <v>34</v>
      </c>
      <c r="N7508" s="744"/>
      <c r="O7508" s="745" t="s">
        <v>35</v>
      </c>
      <c r="P7508" s="745" t="s">
        <v>36</v>
      </c>
      <c r="Q7508" s="745" t="s">
        <v>2961</v>
      </c>
    </row>
    <row r="7509" spans="1:17" ht="25.5" x14ac:dyDescent="0.2">
      <c r="A7509" s="136" t="s">
        <v>8356</v>
      </c>
      <c r="B7509" s="137" t="s">
        <v>10688</v>
      </c>
      <c r="C7509" s="575" t="s">
        <v>966</v>
      </c>
      <c r="D7509" s="740" t="s">
        <v>10727</v>
      </c>
      <c r="E7509" s="749" t="s">
        <v>834</v>
      </c>
      <c r="F7509" s="383" t="s">
        <v>316</v>
      </c>
      <c r="G7509" s="223">
        <v>30191501</v>
      </c>
      <c r="H7509" s="750" t="s">
        <v>10791</v>
      </c>
      <c r="I7509" s="331">
        <v>10</v>
      </c>
      <c r="J7509" s="741"/>
      <c r="K7509" s="742">
        <v>2000000</v>
      </c>
      <c r="L7509" s="641">
        <v>1</v>
      </c>
      <c r="M7509" s="743" t="s">
        <v>34</v>
      </c>
      <c r="N7509" s="744"/>
      <c r="O7509" s="745" t="s">
        <v>35</v>
      </c>
      <c r="P7509" s="745" t="s">
        <v>36</v>
      </c>
      <c r="Q7509" s="745" t="s">
        <v>2961</v>
      </c>
    </row>
    <row r="7510" spans="1:17" ht="25.5" x14ac:dyDescent="0.2">
      <c r="A7510" s="136" t="s">
        <v>8356</v>
      </c>
      <c r="B7510" s="137" t="s">
        <v>10688</v>
      </c>
      <c r="C7510" s="575" t="s">
        <v>966</v>
      </c>
      <c r="D7510" s="740" t="s">
        <v>10727</v>
      </c>
      <c r="E7510" s="749" t="s">
        <v>1163</v>
      </c>
      <c r="F7510" s="383" t="s">
        <v>5683</v>
      </c>
      <c r="G7510" s="223">
        <v>46171609</v>
      </c>
      <c r="H7510" s="750" t="s">
        <v>10792</v>
      </c>
      <c r="I7510" s="331">
        <v>10</v>
      </c>
      <c r="J7510" s="741"/>
      <c r="K7510" s="742">
        <v>1000000</v>
      </c>
      <c r="L7510" s="641">
        <v>1</v>
      </c>
      <c r="M7510" s="743" t="s">
        <v>34</v>
      </c>
      <c r="N7510" s="744"/>
      <c r="O7510" s="745" t="s">
        <v>35</v>
      </c>
      <c r="P7510" s="745" t="s">
        <v>36</v>
      </c>
      <c r="Q7510" s="745" t="s">
        <v>2961</v>
      </c>
    </row>
    <row r="7511" spans="1:17" ht="38.25" x14ac:dyDescent="0.2">
      <c r="A7511" s="136" t="s">
        <v>8356</v>
      </c>
      <c r="B7511" s="137" t="s">
        <v>10688</v>
      </c>
      <c r="C7511" s="575" t="s">
        <v>966</v>
      </c>
      <c r="D7511" s="740" t="s">
        <v>10793</v>
      </c>
      <c r="E7511" s="749" t="s">
        <v>812</v>
      </c>
      <c r="F7511" s="383" t="s">
        <v>5673</v>
      </c>
      <c r="G7511" s="223">
        <v>24111500</v>
      </c>
      <c r="H7511" s="750" t="s">
        <v>10794</v>
      </c>
      <c r="I7511" s="331">
        <v>10</v>
      </c>
      <c r="J7511" s="741"/>
      <c r="K7511" s="742">
        <v>10250000</v>
      </c>
      <c r="L7511" s="641">
        <v>1</v>
      </c>
      <c r="M7511" s="743" t="s">
        <v>34</v>
      </c>
      <c r="N7511" s="744"/>
      <c r="O7511" s="745" t="s">
        <v>68</v>
      </c>
      <c r="P7511" s="745" t="s">
        <v>10738</v>
      </c>
      <c r="Q7511" s="745" t="s">
        <v>2961</v>
      </c>
    </row>
    <row r="7512" spans="1:17" ht="38.25" x14ac:dyDescent="0.2">
      <c r="A7512" s="136" t="s">
        <v>8356</v>
      </c>
      <c r="B7512" s="137" t="s">
        <v>10688</v>
      </c>
      <c r="C7512" s="575" t="s">
        <v>966</v>
      </c>
      <c r="D7512" s="740" t="s">
        <v>10793</v>
      </c>
      <c r="E7512" s="749" t="s">
        <v>803</v>
      </c>
      <c r="F7512" s="383" t="s">
        <v>5665</v>
      </c>
      <c r="G7512" s="223">
        <v>53101900</v>
      </c>
      <c r="H7512" s="750" t="s">
        <v>10795</v>
      </c>
      <c r="I7512" s="331">
        <v>10</v>
      </c>
      <c r="J7512" s="741"/>
      <c r="K7512" s="742">
        <v>45630000</v>
      </c>
      <c r="L7512" s="641">
        <v>1</v>
      </c>
      <c r="M7512" s="743" t="s">
        <v>34</v>
      </c>
      <c r="N7512" s="744"/>
      <c r="O7512" s="745" t="s">
        <v>68</v>
      </c>
      <c r="P7512" s="745" t="s">
        <v>10738</v>
      </c>
      <c r="Q7512" s="745" t="s">
        <v>2961</v>
      </c>
    </row>
    <row r="7513" spans="1:17" ht="38.25" x14ac:dyDescent="0.2">
      <c r="A7513" s="136" t="s">
        <v>8356</v>
      </c>
      <c r="B7513" s="137" t="s">
        <v>10688</v>
      </c>
      <c r="C7513" s="575" t="s">
        <v>966</v>
      </c>
      <c r="D7513" s="740" t="s">
        <v>10793</v>
      </c>
      <c r="E7513" s="749" t="s">
        <v>812</v>
      </c>
      <c r="F7513" s="383" t="s">
        <v>5673</v>
      </c>
      <c r="G7513" s="223">
        <v>42132205</v>
      </c>
      <c r="H7513" s="750" t="s">
        <v>10796</v>
      </c>
      <c r="I7513" s="331">
        <v>10</v>
      </c>
      <c r="J7513" s="741"/>
      <c r="K7513" s="742">
        <v>5250000</v>
      </c>
      <c r="L7513" s="641">
        <v>1</v>
      </c>
      <c r="M7513" s="743" t="s">
        <v>34</v>
      </c>
      <c r="N7513" s="744"/>
      <c r="O7513" s="745" t="s">
        <v>68</v>
      </c>
      <c r="P7513" s="745" t="s">
        <v>10738</v>
      </c>
      <c r="Q7513" s="745" t="s">
        <v>2961</v>
      </c>
    </row>
    <row r="7514" spans="1:17" ht="38.25" x14ac:dyDescent="0.2">
      <c r="A7514" s="136" t="s">
        <v>8356</v>
      </c>
      <c r="B7514" s="137" t="s">
        <v>10688</v>
      </c>
      <c r="C7514" s="575" t="s">
        <v>966</v>
      </c>
      <c r="D7514" s="740" t="s">
        <v>10793</v>
      </c>
      <c r="E7514" s="749" t="s">
        <v>1101</v>
      </c>
      <c r="F7514" s="383" t="s">
        <v>189</v>
      </c>
      <c r="G7514" s="223">
        <v>42204002</v>
      </c>
      <c r="H7514" s="750" t="s">
        <v>10797</v>
      </c>
      <c r="I7514" s="331">
        <v>10</v>
      </c>
      <c r="J7514" s="741"/>
      <c r="K7514" s="742">
        <v>847550</v>
      </c>
      <c r="L7514" s="641">
        <v>1</v>
      </c>
      <c r="M7514" s="743" t="s">
        <v>34</v>
      </c>
      <c r="N7514" s="744"/>
      <c r="O7514" s="745" t="s">
        <v>68</v>
      </c>
      <c r="P7514" s="745" t="s">
        <v>10738</v>
      </c>
      <c r="Q7514" s="745" t="s">
        <v>2961</v>
      </c>
    </row>
    <row r="7515" spans="1:17" ht="38.25" x14ac:dyDescent="0.2">
      <c r="A7515" s="136" t="s">
        <v>8356</v>
      </c>
      <c r="B7515" s="137" t="s">
        <v>10688</v>
      </c>
      <c r="C7515" s="575" t="s">
        <v>966</v>
      </c>
      <c r="D7515" s="740" t="s">
        <v>10793</v>
      </c>
      <c r="E7515" s="749" t="s">
        <v>1101</v>
      </c>
      <c r="F7515" s="383" t="s">
        <v>189</v>
      </c>
      <c r="G7515" s="223">
        <v>42204002</v>
      </c>
      <c r="H7515" s="750" t="s">
        <v>10798</v>
      </c>
      <c r="I7515" s="331">
        <v>10</v>
      </c>
      <c r="J7515" s="741"/>
      <c r="K7515" s="742">
        <v>3040000</v>
      </c>
      <c r="L7515" s="641">
        <v>1</v>
      </c>
      <c r="M7515" s="743" t="s">
        <v>34</v>
      </c>
      <c r="N7515" s="744"/>
      <c r="O7515" s="745" t="s">
        <v>68</v>
      </c>
      <c r="P7515" s="745" t="s">
        <v>10738</v>
      </c>
      <c r="Q7515" s="745" t="s">
        <v>2961</v>
      </c>
    </row>
    <row r="7516" spans="1:17" ht="38.25" x14ac:dyDescent="0.2">
      <c r="A7516" s="136" t="s">
        <v>8356</v>
      </c>
      <c r="B7516" s="137" t="s">
        <v>10688</v>
      </c>
      <c r="C7516" s="575" t="s">
        <v>966</v>
      </c>
      <c r="D7516" s="740" t="s">
        <v>10793</v>
      </c>
      <c r="E7516" s="749" t="s">
        <v>803</v>
      </c>
      <c r="F7516" s="383" t="s">
        <v>8008</v>
      </c>
      <c r="G7516" s="223">
        <v>11121802</v>
      </c>
      <c r="H7516" s="750" t="s">
        <v>10799</v>
      </c>
      <c r="I7516" s="331">
        <v>10</v>
      </c>
      <c r="J7516" s="741"/>
      <c r="K7516" s="742">
        <v>3237500</v>
      </c>
      <c r="L7516" s="641">
        <v>1</v>
      </c>
      <c r="M7516" s="743" t="s">
        <v>34</v>
      </c>
      <c r="N7516" s="744"/>
      <c r="O7516" s="745" t="s">
        <v>68</v>
      </c>
      <c r="P7516" s="745" t="s">
        <v>10738</v>
      </c>
      <c r="Q7516" s="745" t="s">
        <v>2961</v>
      </c>
    </row>
    <row r="7517" spans="1:17" ht="38.25" x14ac:dyDescent="0.2">
      <c r="A7517" s="136" t="s">
        <v>8356</v>
      </c>
      <c r="B7517" s="137" t="s">
        <v>10688</v>
      </c>
      <c r="C7517" s="575" t="s">
        <v>966</v>
      </c>
      <c r="D7517" s="740" t="s">
        <v>10793</v>
      </c>
      <c r="E7517" s="749" t="s">
        <v>812</v>
      </c>
      <c r="F7517" s="383" t="s">
        <v>5673</v>
      </c>
      <c r="G7517" s="223">
        <v>41122703</v>
      </c>
      <c r="H7517" s="750" t="s">
        <v>10800</v>
      </c>
      <c r="I7517" s="331">
        <v>10</v>
      </c>
      <c r="J7517" s="741"/>
      <c r="K7517" s="742">
        <v>450000</v>
      </c>
      <c r="L7517" s="641">
        <v>1</v>
      </c>
      <c r="M7517" s="743" t="s">
        <v>34</v>
      </c>
      <c r="N7517" s="744"/>
      <c r="O7517" s="745" t="s">
        <v>68</v>
      </c>
      <c r="P7517" s="745" t="s">
        <v>10738</v>
      </c>
      <c r="Q7517" s="745" t="s">
        <v>2961</v>
      </c>
    </row>
    <row r="7518" spans="1:17" ht="38.25" x14ac:dyDescent="0.2">
      <c r="A7518" s="136" t="s">
        <v>8356</v>
      </c>
      <c r="B7518" s="137" t="s">
        <v>10688</v>
      </c>
      <c r="C7518" s="575" t="s">
        <v>966</v>
      </c>
      <c r="D7518" s="740" t="s">
        <v>10793</v>
      </c>
      <c r="E7518" s="749" t="s">
        <v>812</v>
      </c>
      <c r="F7518" s="383" t="s">
        <v>5673</v>
      </c>
      <c r="G7518" s="223">
        <v>24111503</v>
      </c>
      <c r="H7518" s="750" t="s">
        <v>10801</v>
      </c>
      <c r="I7518" s="331">
        <v>10</v>
      </c>
      <c r="J7518" s="741"/>
      <c r="K7518" s="742">
        <v>360000</v>
      </c>
      <c r="L7518" s="641">
        <v>1</v>
      </c>
      <c r="M7518" s="743" t="s">
        <v>34</v>
      </c>
      <c r="N7518" s="744"/>
      <c r="O7518" s="745" t="s">
        <v>68</v>
      </c>
      <c r="P7518" s="745" t="s">
        <v>10738</v>
      </c>
      <c r="Q7518" s="745" t="s">
        <v>2961</v>
      </c>
    </row>
    <row r="7519" spans="1:17" ht="38.25" x14ac:dyDescent="0.2">
      <c r="A7519" s="136" t="s">
        <v>8356</v>
      </c>
      <c r="B7519" s="137" t="s">
        <v>10688</v>
      </c>
      <c r="C7519" s="575" t="s">
        <v>966</v>
      </c>
      <c r="D7519" s="740" t="s">
        <v>10793</v>
      </c>
      <c r="E7519" s="749" t="s">
        <v>812</v>
      </c>
      <c r="F7519" s="383" t="s">
        <v>5673</v>
      </c>
      <c r="G7519" s="223">
        <v>24111503</v>
      </c>
      <c r="H7519" s="750" t="s">
        <v>10802</v>
      </c>
      <c r="I7519" s="331">
        <v>10</v>
      </c>
      <c r="J7519" s="741"/>
      <c r="K7519" s="742">
        <v>640000</v>
      </c>
      <c r="L7519" s="641">
        <v>1</v>
      </c>
      <c r="M7519" s="743" t="s">
        <v>34</v>
      </c>
      <c r="N7519" s="744"/>
      <c r="O7519" s="745" t="s">
        <v>68</v>
      </c>
      <c r="P7519" s="745" t="s">
        <v>10738</v>
      </c>
      <c r="Q7519" s="745" t="s">
        <v>2961</v>
      </c>
    </row>
    <row r="7520" spans="1:17" ht="38.25" x14ac:dyDescent="0.2">
      <c r="A7520" s="136" t="s">
        <v>8356</v>
      </c>
      <c r="B7520" s="137" t="s">
        <v>10688</v>
      </c>
      <c r="C7520" s="575" t="s">
        <v>966</v>
      </c>
      <c r="D7520" s="740" t="s">
        <v>10793</v>
      </c>
      <c r="E7520" s="749" t="s">
        <v>812</v>
      </c>
      <c r="F7520" s="383" t="s">
        <v>5673</v>
      </c>
      <c r="G7520" s="223">
        <v>24111503</v>
      </c>
      <c r="H7520" s="750" t="s">
        <v>10803</v>
      </c>
      <c r="I7520" s="331">
        <v>10</v>
      </c>
      <c r="J7520" s="741"/>
      <c r="K7520" s="742">
        <v>168000</v>
      </c>
      <c r="L7520" s="641">
        <v>1</v>
      </c>
      <c r="M7520" s="743" t="s">
        <v>34</v>
      </c>
      <c r="N7520" s="744"/>
      <c r="O7520" s="745" t="s">
        <v>68</v>
      </c>
      <c r="P7520" s="745" t="s">
        <v>10738</v>
      </c>
      <c r="Q7520" s="745" t="s">
        <v>2961</v>
      </c>
    </row>
    <row r="7521" spans="1:17" ht="38.25" x14ac:dyDescent="0.2">
      <c r="A7521" s="136" t="s">
        <v>8356</v>
      </c>
      <c r="B7521" s="137" t="s">
        <v>10688</v>
      </c>
      <c r="C7521" s="575" t="s">
        <v>966</v>
      </c>
      <c r="D7521" s="740" t="s">
        <v>10793</v>
      </c>
      <c r="E7521" s="749" t="s">
        <v>812</v>
      </c>
      <c r="F7521" s="383" t="s">
        <v>5673</v>
      </c>
      <c r="G7521" s="223">
        <v>24111503</v>
      </c>
      <c r="H7521" s="750" t="s">
        <v>10804</v>
      </c>
      <c r="I7521" s="331">
        <v>10</v>
      </c>
      <c r="J7521" s="741"/>
      <c r="K7521" s="742">
        <v>105000</v>
      </c>
      <c r="L7521" s="641">
        <v>1</v>
      </c>
      <c r="M7521" s="743" t="s">
        <v>34</v>
      </c>
      <c r="N7521" s="744"/>
      <c r="O7521" s="745" t="s">
        <v>68</v>
      </c>
      <c r="P7521" s="745" t="s">
        <v>10738</v>
      </c>
      <c r="Q7521" s="745" t="s">
        <v>2961</v>
      </c>
    </row>
    <row r="7522" spans="1:17" ht="38.25" x14ac:dyDescent="0.2">
      <c r="A7522" s="136" t="s">
        <v>8356</v>
      </c>
      <c r="B7522" s="137" t="s">
        <v>10688</v>
      </c>
      <c r="C7522" s="575" t="s">
        <v>966</v>
      </c>
      <c r="D7522" s="740" t="s">
        <v>10793</v>
      </c>
      <c r="E7522" s="749" t="s">
        <v>812</v>
      </c>
      <c r="F7522" s="383" t="s">
        <v>5673</v>
      </c>
      <c r="G7522" s="223">
        <v>24111503</v>
      </c>
      <c r="H7522" s="750" t="s">
        <v>10805</v>
      </c>
      <c r="I7522" s="331">
        <v>10</v>
      </c>
      <c r="J7522" s="741"/>
      <c r="K7522" s="742">
        <v>80000</v>
      </c>
      <c r="L7522" s="641">
        <v>1</v>
      </c>
      <c r="M7522" s="743" t="s">
        <v>34</v>
      </c>
      <c r="N7522" s="744"/>
      <c r="O7522" s="745" t="s">
        <v>68</v>
      </c>
      <c r="P7522" s="745" t="s">
        <v>10738</v>
      </c>
      <c r="Q7522" s="745" t="s">
        <v>2961</v>
      </c>
    </row>
    <row r="7523" spans="1:17" ht="38.25" x14ac:dyDescent="0.2">
      <c r="A7523" s="136" t="s">
        <v>8356</v>
      </c>
      <c r="B7523" s="137" t="s">
        <v>10688</v>
      </c>
      <c r="C7523" s="575" t="s">
        <v>966</v>
      </c>
      <c r="D7523" s="740" t="s">
        <v>10793</v>
      </c>
      <c r="E7523" s="749" t="s">
        <v>812</v>
      </c>
      <c r="F7523" s="383" t="s">
        <v>5673</v>
      </c>
      <c r="G7523" s="223">
        <v>24111503</v>
      </c>
      <c r="H7523" s="750" t="s">
        <v>10806</v>
      </c>
      <c r="I7523" s="331">
        <v>10</v>
      </c>
      <c r="J7523" s="741"/>
      <c r="K7523" s="742">
        <v>80000</v>
      </c>
      <c r="L7523" s="641">
        <v>1</v>
      </c>
      <c r="M7523" s="743" t="s">
        <v>34</v>
      </c>
      <c r="N7523" s="744"/>
      <c r="O7523" s="745" t="s">
        <v>68</v>
      </c>
      <c r="P7523" s="745" t="s">
        <v>10738</v>
      </c>
      <c r="Q7523" s="745" t="s">
        <v>2961</v>
      </c>
    </row>
    <row r="7524" spans="1:17" ht="38.25" x14ac:dyDescent="0.2">
      <c r="A7524" s="136" t="s">
        <v>8356</v>
      </c>
      <c r="B7524" s="137" t="s">
        <v>10688</v>
      </c>
      <c r="C7524" s="575" t="s">
        <v>966</v>
      </c>
      <c r="D7524" s="740" t="s">
        <v>10793</v>
      </c>
      <c r="E7524" s="749" t="s">
        <v>812</v>
      </c>
      <c r="F7524" s="383" t="s">
        <v>5673</v>
      </c>
      <c r="G7524" s="223">
        <v>24111503</v>
      </c>
      <c r="H7524" s="750" t="s">
        <v>10807</v>
      </c>
      <c r="I7524" s="331">
        <v>10</v>
      </c>
      <c r="J7524" s="741"/>
      <c r="K7524" s="742">
        <v>45000</v>
      </c>
      <c r="L7524" s="641">
        <v>1</v>
      </c>
      <c r="M7524" s="743" t="s">
        <v>34</v>
      </c>
      <c r="N7524" s="744"/>
      <c r="O7524" s="745" t="s">
        <v>68</v>
      </c>
      <c r="P7524" s="745" t="s">
        <v>10738</v>
      </c>
      <c r="Q7524" s="745" t="s">
        <v>2961</v>
      </c>
    </row>
    <row r="7525" spans="1:17" ht="38.25" x14ac:dyDescent="0.2">
      <c r="A7525" s="136" t="s">
        <v>8356</v>
      </c>
      <c r="B7525" s="137" t="s">
        <v>10688</v>
      </c>
      <c r="C7525" s="575" t="s">
        <v>966</v>
      </c>
      <c r="D7525" s="740" t="s">
        <v>10793</v>
      </c>
      <c r="E7525" s="749" t="s">
        <v>812</v>
      </c>
      <c r="F7525" s="383" t="s">
        <v>5673</v>
      </c>
      <c r="G7525" s="223">
        <v>24111503</v>
      </c>
      <c r="H7525" s="750" t="s">
        <v>10808</v>
      </c>
      <c r="I7525" s="331">
        <v>10</v>
      </c>
      <c r="J7525" s="741"/>
      <c r="K7525" s="742">
        <v>180000</v>
      </c>
      <c r="L7525" s="641">
        <v>1</v>
      </c>
      <c r="M7525" s="743" t="s">
        <v>34</v>
      </c>
      <c r="N7525" s="744"/>
      <c r="O7525" s="745" t="s">
        <v>68</v>
      </c>
      <c r="P7525" s="745" t="s">
        <v>10738</v>
      </c>
      <c r="Q7525" s="745" t="s">
        <v>2961</v>
      </c>
    </row>
    <row r="7526" spans="1:17" ht="38.25" x14ac:dyDescent="0.2">
      <c r="A7526" s="136" t="s">
        <v>8356</v>
      </c>
      <c r="B7526" s="137" t="s">
        <v>10688</v>
      </c>
      <c r="C7526" s="575" t="s">
        <v>966</v>
      </c>
      <c r="D7526" s="740" t="s">
        <v>10793</v>
      </c>
      <c r="E7526" s="749" t="s">
        <v>812</v>
      </c>
      <c r="F7526" s="383" t="s">
        <v>5673</v>
      </c>
      <c r="G7526" s="223">
        <v>24111503</v>
      </c>
      <c r="H7526" s="750" t="s">
        <v>10809</v>
      </c>
      <c r="I7526" s="331">
        <v>10</v>
      </c>
      <c r="J7526" s="741"/>
      <c r="K7526" s="742">
        <v>140000</v>
      </c>
      <c r="L7526" s="641">
        <v>1</v>
      </c>
      <c r="M7526" s="743" t="s">
        <v>34</v>
      </c>
      <c r="N7526" s="744"/>
      <c r="O7526" s="745" t="s">
        <v>68</v>
      </c>
      <c r="P7526" s="745" t="s">
        <v>10738</v>
      </c>
      <c r="Q7526" s="745" t="s">
        <v>2961</v>
      </c>
    </row>
    <row r="7527" spans="1:17" ht="76.5" x14ac:dyDescent="0.2">
      <c r="A7527" s="136" t="s">
        <v>8356</v>
      </c>
      <c r="B7527" s="137" t="s">
        <v>10688</v>
      </c>
      <c r="C7527" s="575" t="s">
        <v>966</v>
      </c>
      <c r="D7527" s="740" t="s">
        <v>10793</v>
      </c>
      <c r="E7527" s="749" t="s">
        <v>839</v>
      </c>
      <c r="F7527" s="383" t="s">
        <v>3375</v>
      </c>
      <c r="G7527" s="223">
        <v>41112114</v>
      </c>
      <c r="H7527" s="740" t="s">
        <v>10810</v>
      </c>
      <c r="I7527" s="331">
        <v>10</v>
      </c>
      <c r="J7527" s="741"/>
      <c r="K7527" s="742">
        <v>1200000</v>
      </c>
      <c r="L7527" s="641">
        <v>1</v>
      </c>
      <c r="M7527" s="743" t="s">
        <v>34</v>
      </c>
      <c r="N7527" s="744"/>
      <c r="O7527" s="745" t="s">
        <v>68</v>
      </c>
      <c r="P7527" s="745" t="s">
        <v>10738</v>
      </c>
      <c r="Q7527" s="745" t="s">
        <v>2961</v>
      </c>
    </row>
    <row r="7528" spans="1:17" ht="76.5" x14ac:dyDescent="0.2">
      <c r="A7528" s="136" t="s">
        <v>8356</v>
      </c>
      <c r="B7528" s="137" t="s">
        <v>10688</v>
      </c>
      <c r="C7528" s="575" t="s">
        <v>966</v>
      </c>
      <c r="D7528" s="740" t="s">
        <v>10793</v>
      </c>
      <c r="E7528" s="749" t="s">
        <v>839</v>
      </c>
      <c r="F7528" s="383" t="s">
        <v>3375</v>
      </c>
      <c r="G7528" s="223">
        <v>40101902</v>
      </c>
      <c r="H7528" s="740" t="s">
        <v>10811</v>
      </c>
      <c r="I7528" s="331">
        <v>10</v>
      </c>
      <c r="J7528" s="741"/>
      <c r="K7528" s="742">
        <v>1700000</v>
      </c>
      <c r="L7528" s="641">
        <v>1</v>
      </c>
      <c r="M7528" s="743" t="s">
        <v>34</v>
      </c>
      <c r="N7528" s="744"/>
      <c r="O7528" s="745" t="s">
        <v>68</v>
      </c>
      <c r="P7528" s="745" t="s">
        <v>10738</v>
      </c>
      <c r="Q7528" s="745" t="s">
        <v>2961</v>
      </c>
    </row>
    <row r="7529" spans="1:17" ht="76.5" x14ac:dyDescent="0.2">
      <c r="A7529" s="136" t="s">
        <v>8356</v>
      </c>
      <c r="B7529" s="137" t="s">
        <v>10688</v>
      </c>
      <c r="C7529" s="575" t="s">
        <v>966</v>
      </c>
      <c r="D7529" s="740" t="s">
        <v>10793</v>
      </c>
      <c r="E7529" s="749" t="s">
        <v>839</v>
      </c>
      <c r="F7529" s="383" t="s">
        <v>3375</v>
      </c>
      <c r="G7529" s="223">
        <v>41115309</v>
      </c>
      <c r="H7529" s="740" t="s">
        <v>10812</v>
      </c>
      <c r="I7529" s="331">
        <v>10</v>
      </c>
      <c r="J7529" s="741"/>
      <c r="K7529" s="742">
        <v>5400000</v>
      </c>
      <c r="L7529" s="641">
        <v>1</v>
      </c>
      <c r="M7529" s="743" t="s">
        <v>34</v>
      </c>
      <c r="N7529" s="744"/>
      <c r="O7529" s="745" t="s">
        <v>68</v>
      </c>
      <c r="P7529" s="745" t="s">
        <v>10738</v>
      </c>
      <c r="Q7529" s="745" t="s">
        <v>2961</v>
      </c>
    </row>
    <row r="7530" spans="1:17" ht="38.25" x14ac:dyDescent="0.2">
      <c r="A7530" s="136" t="s">
        <v>8356</v>
      </c>
      <c r="B7530" s="137" t="s">
        <v>10688</v>
      </c>
      <c r="C7530" s="575" t="s">
        <v>966</v>
      </c>
      <c r="D7530" s="740" t="s">
        <v>10793</v>
      </c>
      <c r="E7530" s="749" t="s">
        <v>812</v>
      </c>
      <c r="F7530" s="383" t="s">
        <v>5673</v>
      </c>
      <c r="G7530" s="223">
        <v>31201500</v>
      </c>
      <c r="H7530" s="740" t="s">
        <v>10813</v>
      </c>
      <c r="I7530" s="331">
        <v>10</v>
      </c>
      <c r="J7530" s="741"/>
      <c r="K7530" s="742">
        <v>1200000</v>
      </c>
      <c r="L7530" s="641">
        <v>1</v>
      </c>
      <c r="M7530" s="743" t="s">
        <v>34</v>
      </c>
      <c r="N7530" s="744"/>
      <c r="O7530" s="745" t="s">
        <v>68</v>
      </c>
      <c r="P7530" s="745" t="s">
        <v>10738</v>
      </c>
      <c r="Q7530" s="745" t="s">
        <v>2961</v>
      </c>
    </row>
    <row r="7531" spans="1:17" ht="38.25" x14ac:dyDescent="0.2">
      <c r="A7531" s="136" t="s">
        <v>8356</v>
      </c>
      <c r="B7531" s="137" t="s">
        <v>10688</v>
      </c>
      <c r="C7531" s="575" t="s">
        <v>966</v>
      </c>
      <c r="D7531" s="740" t="s">
        <v>10793</v>
      </c>
      <c r="E7531" s="749" t="s">
        <v>1101</v>
      </c>
      <c r="F7531" s="383" t="s">
        <v>189</v>
      </c>
      <c r="G7531" s="223">
        <v>42261902</v>
      </c>
      <c r="H7531" s="740" t="s">
        <v>10814</v>
      </c>
      <c r="I7531" s="331">
        <v>10</v>
      </c>
      <c r="J7531" s="741"/>
      <c r="K7531" s="742">
        <v>2400000</v>
      </c>
      <c r="L7531" s="641">
        <v>1</v>
      </c>
      <c r="M7531" s="743" t="s">
        <v>34</v>
      </c>
      <c r="N7531" s="744"/>
      <c r="O7531" s="745" t="s">
        <v>68</v>
      </c>
      <c r="P7531" s="745" t="s">
        <v>10738</v>
      </c>
      <c r="Q7531" s="745" t="s">
        <v>2961</v>
      </c>
    </row>
    <row r="7532" spans="1:17" ht="51" x14ac:dyDescent="0.2">
      <c r="A7532" s="136" t="s">
        <v>8356</v>
      </c>
      <c r="B7532" s="137" t="s">
        <v>10688</v>
      </c>
      <c r="C7532" s="575" t="s">
        <v>966</v>
      </c>
      <c r="D7532" s="740" t="s">
        <v>10815</v>
      </c>
      <c r="E7532" s="749" t="s">
        <v>1206</v>
      </c>
      <c r="F7532" s="383" t="s">
        <v>2947</v>
      </c>
      <c r="G7532" s="223">
        <v>52161520</v>
      </c>
      <c r="H7532" s="740" t="s">
        <v>10816</v>
      </c>
      <c r="I7532" s="331">
        <v>10</v>
      </c>
      <c r="J7532" s="741"/>
      <c r="K7532" s="742">
        <v>1450000</v>
      </c>
      <c r="L7532" s="641">
        <v>1</v>
      </c>
      <c r="M7532" s="743" t="s">
        <v>34</v>
      </c>
      <c r="N7532" s="744"/>
      <c r="O7532" s="745" t="s">
        <v>68</v>
      </c>
      <c r="P7532" s="745" t="s">
        <v>10738</v>
      </c>
      <c r="Q7532" s="745" t="s">
        <v>2961</v>
      </c>
    </row>
    <row r="7533" spans="1:17" ht="51" x14ac:dyDescent="0.2">
      <c r="A7533" s="136" t="s">
        <v>8356</v>
      </c>
      <c r="B7533" s="137" t="s">
        <v>10688</v>
      </c>
      <c r="C7533" s="575" t="s">
        <v>966</v>
      </c>
      <c r="D7533" s="740" t="s">
        <v>10815</v>
      </c>
      <c r="E7533" s="749" t="s">
        <v>1206</v>
      </c>
      <c r="F7533" s="383" t="s">
        <v>2947</v>
      </c>
      <c r="G7533" s="223">
        <v>52161520</v>
      </c>
      <c r="H7533" s="740" t="s">
        <v>10817</v>
      </c>
      <c r="I7533" s="331">
        <v>10</v>
      </c>
      <c r="J7533" s="741"/>
      <c r="K7533" s="742">
        <v>6675000</v>
      </c>
      <c r="L7533" s="641">
        <v>1</v>
      </c>
      <c r="M7533" s="743" t="s">
        <v>34</v>
      </c>
      <c r="N7533" s="744"/>
      <c r="O7533" s="745" t="s">
        <v>68</v>
      </c>
      <c r="P7533" s="745" t="s">
        <v>10738</v>
      </c>
      <c r="Q7533" s="745" t="s">
        <v>2961</v>
      </c>
    </row>
    <row r="7534" spans="1:17" ht="51" x14ac:dyDescent="0.2">
      <c r="A7534" s="136" t="s">
        <v>8356</v>
      </c>
      <c r="B7534" s="137" t="s">
        <v>10688</v>
      </c>
      <c r="C7534" s="575" t="s">
        <v>966</v>
      </c>
      <c r="D7534" s="740" t="s">
        <v>10815</v>
      </c>
      <c r="E7534" s="749" t="s">
        <v>1206</v>
      </c>
      <c r="F7534" s="383" t="s">
        <v>2947</v>
      </c>
      <c r="G7534" s="223">
        <v>45121500</v>
      </c>
      <c r="H7534" s="740" t="s">
        <v>10818</v>
      </c>
      <c r="I7534" s="331">
        <v>10</v>
      </c>
      <c r="J7534" s="741"/>
      <c r="K7534" s="742">
        <v>1040000</v>
      </c>
      <c r="L7534" s="641">
        <v>1</v>
      </c>
      <c r="M7534" s="743" t="s">
        <v>34</v>
      </c>
      <c r="N7534" s="744"/>
      <c r="O7534" s="745" t="s">
        <v>68</v>
      </c>
      <c r="P7534" s="745" t="s">
        <v>10738</v>
      </c>
      <c r="Q7534" s="745" t="s">
        <v>2961</v>
      </c>
    </row>
    <row r="7535" spans="1:17" ht="76.5" x14ac:dyDescent="0.2">
      <c r="A7535" s="136" t="s">
        <v>8356</v>
      </c>
      <c r="B7535" s="137" t="s">
        <v>10688</v>
      </c>
      <c r="C7535" s="575" t="s">
        <v>966</v>
      </c>
      <c r="D7535" s="740" t="s">
        <v>10815</v>
      </c>
      <c r="E7535" s="749" t="s">
        <v>1206</v>
      </c>
      <c r="F7535" s="383" t="s">
        <v>2947</v>
      </c>
      <c r="G7535" s="223">
        <v>46171621</v>
      </c>
      <c r="H7535" s="751" t="s">
        <v>10819</v>
      </c>
      <c r="I7535" s="331">
        <v>10</v>
      </c>
      <c r="J7535" s="741"/>
      <c r="K7535" s="742">
        <v>3292000</v>
      </c>
      <c r="L7535" s="641">
        <v>1</v>
      </c>
      <c r="M7535" s="743" t="s">
        <v>34</v>
      </c>
      <c r="N7535" s="744"/>
      <c r="O7535" s="745" t="s">
        <v>68</v>
      </c>
      <c r="P7535" s="745" t="s">
        <v>10738</v>
      </c>
      <c r="Q7535" s="745" t="s">
        <v>2961</v>
      </c>
    </row>
    <row r="7536" spans="1:17" ht="51" x14ac:dyDescent="0.2">
      <c r="A7536" s="136" t="s">
        <v>8356</v>
      </c>
      <c r="B7536" s="137" t="s">
        <v>10688</v>
      </c>
      <c r="C7536" s="575" t="s">
        <v>966</v>
      </c>
      <c r="D7536" s="740" t="s">
        <v>10815</v>
      </c>
      <c r="E7536" s="749" t="s">
        <v>1206</v>
      </c>
      <c r="F7536" s="383" t="s">
        <v>2947</v>
      </c>
      <c r="G7536" s="223">
        <v>52161547</v>
      </c>
      <c r="H7536" s="740" t="s">
        <v>10820</v>
      </c>
      <c r="I7536" s="331">
        <v>10</v>
      </c>
      <c r="J7536" s="741"/>
      <c r="K7536" s="742">
        <v>896000</v>
      </c>
      <c r="L7536" s="641">
        <v>1</v>
      </c>
      <c r="M7536" s="743" t="s">
        <v>34</v>
      </c>
      <c r="N7536" s="744"/>
      <c r="O7536" s="745" t="s">
        <v>68</v>
      </c>
      <c r="P7536" s="745" t="s">
        <v>10738</v>
      </c>
      <c r="Q7536" s="745" t="s">
        <v>2961</v>
      </c>
    </row>
    <row r="7537" spans="1:17" ht="51" x14ac:dyDescent="0.2">
      <c r="A7537" s="136" t="s">
        <v>8356</v>
      </c>
      <c r="B7537" s="137" t="s">
        <v>10688</v>
      </c>
      <c r="C7537" s="575" t="s">
        <v>966</v>
      </c>
      <c r="D7537" s="740" t="s">
        <v>10815</v>
      </c>
      <c r="E7537" s="749" t="s">
        <v>1206</v>
      </c>
      <c r="F7537" s="383" t="s">
        <v>2947</v>
      </c>
      <c r="G7537" s="223">
        <v>52161547</v>
      </c>
      <c r="H7537" s="740" t="s">
        <v>10821</v>
      </c>
      <c r="I7537" s="331">
        <v>10</v>
      </c>
      <c r="J7537" s="741"/>
      <c r="K7537" s="742">
        <v>3510000</v>
      </c>
      <c r="L7537" s="641">
        <v>1</v>
      </c>
      <c r="M7537" s="743" t="s">
        <v>34</v>
      </c>
      <c r="N7537" s="744"/>
      <c r="O7537" s="745" t="s">
        <v>68</v>
      </c>
      <c r="P7537" s="745" t="s">
        <v>10738</v>
      </c>
      <c r="Q7537" s="745" t="s">
        <v>2961</v>
      </c>
    </row>
    <row r="7538" spans="1:17" ht="51" x14ac:dyDescent="0.2">
      <c r="A7538" s="136" t="s">
        <v>8356</v>
      </c>
      <c r="B7538" s="137" t="s">
        <v>10688</v>
      </c>
      <c r="C7538" s="575" t="s">
        <v>966</v>
      </c>
      <c r="D7538" s="740" t="s">
        <v>10815</v>
      </c>
      <c r="E7538" s="749" t="s">
        <v>1206</v>
      </c>
      <c r="F7538" s="383" t="s">
        <v>2947</v>
      </c>
      <c r="G7538" s="223">
        <v>52161547</v>
      </c>
      <c r="H7538" s="740" t="s">
        <v>10822</v>
      </c>
      <c r="I7538" s="331">
        <v>10</v>
      </c>
      <c r="J7538" s="741"/>
      <c r="K7538" s="742">
        <v>317000</v>
      </c>
      <c r="L7538" s="641">
        <v>1</v>
      </c>
      <c r="M7538" s="743" t="s">
        <v>34</v>
      </c>
      <c r="N7538" s="744"/>
      <c r="O7538" s="745" t="s">
        <v>68</v>
      </c>
      <c r="P7538" s="745" t="s">
        <v>10738</v>
      </c>
      <c r="Q7538" s="745" t="s">
        <v>2961</v>
      </c>
    </row>
    <row r="7539" spans="1:17" ht="51" x14ac:dyDescent="0.2">
      <c r="A7539" s="136" t="s">
        <v>8356</v>
      </c>
      <c r="B7539" s="137" t="s">
        <v>10688</v>
      </c>
      <c r="C7539" s="575" t="s">
        <v>966</v>
      </c>
      <c r="D7539" s="740" t="s">
        <v>10815</v>
      </c>
      <c r="E7539" s="749" t="s">
        <v>1206</v>
      </c>
      <c r="F7539" s="383" t="s">
        <v>2947</v>
      </c>
      <c r="G7539" s="223">
        <v>26111500</v>
      </c>
      <c r="H7539" s="740" t="s">
        <v>10823</v>
      </c>
      <c r="I7539" s="331">
        <v>10</v>
      </c>
      <c r="J7539" s="741"/>
      <c r="K7539" s="742">
        <v>654000</v>
      </c>
      <c r="L7539" s="641">
        <v>1</v>
      </c>
      <c r="M7539" s="743" t="s">
        <v>34</v>
      </c>
      <c r="N7539" s="744"/>
      <c r="O7539" s="745" t="s">
        <v>68</v>
      </c>
      <c r="P7539" s="745" t="s">
        <v>10738</v>
      </c>
      <c r="Q7539" s="745" t="s">
        <v>2961</v>
      </c>
    </row>
    <row r="7540" spans="1:17" ht="51" x14ac:dyDescent="0.2">
      <c r="A7540" s="136" t="s">
        <v>8356</v>
      </c>
      <c r="B7540" s="137" t="s">
        <v>10688</v>
      </c>
      <c r="C7540" s="575" t="s">
        <v>966</v>
      </c>
      <c r="D7540" s="740" t="s">
        <v>10815</v>
      </c>
      <c r="E7540" s="749" t="s">
        <v>1206</v>
      </c>
      <c r="F7540" s="383" t="s">
        <v>2947</v>
      </c>
      <c r="G7540" s="223">
        <v>52161547</v>
      </c>
      <c r="H7540" s="740" t="s">
        <v>10824</v>
      </c>
      <c r="I7540" s="331">
        <v>10</v>
      </c>
      <c r="J7540" s="741"/>
      <c r="K7540" s="742">
        <v>3662000</v>
      </c>
      <c r="L7540" s="641">
        <v>1</v>
      </c>
      <c r="M7540" s="743" t="s">
        <v>34</v>
      </c>
      <c r="N7540" s="744"/>
      <c r="O7540" s="745" t="s">
        <v>68</v>
      </c>
      <c r="P7540" s="745" t="s">
        <v>10738</v>
      </c>
      <c r="Q7540" s="745" t="s">
        <v>2961</v>
      </c>
    </row>
    <row r="7541" spans="1:17" ht="51" x14ac:dyDescent="0.2">
      <c r="A7541" s="136" t="s">
        <v>8356</v>
      </c>
      <c r="B7541" s="137" t="s">
        <v>10688</v>
      </c>
      <c r="C7541" s="575" t="s">
        <v>966</v>
      </c>
      <c r="D7541" s="740" t="s">
        <v>10815</v>
      </c>
      <c r="E7541" s="749" t="s">
        <v>1101</v>
      </c>
      <c r="F7541" s="383" t="s">
        <v>189</v>
      </c>
      <c r="G7541" s="223">
        <v>60122005</v>
      </c>
      <c r="H7541" s="740" t="s">
        <v>10825</v>
      </c>
      <c r="I7541" s="331">
        <v>10</v>
      </c>
      <c r="J7541" s="741"/>
      <c r="K7541" s="742">
        <v>960000</v>
      </c>
      <c r="L7541" s="641">
        <v>1</v>
      </c>
      <c r="M7541" s="743" t="s">
        <v>34</v>
      </c>
      <c r="N7541" s="744"/>
      <c r="O7541" s="745" t="s">
        <v>68</v>
      </c>
      <c r="P7541" s="745" t="s">
        <v>10738</v>
      </c>
      <c r="Q7541" s="745" t="s">
        <v>2961</v>
      </c>
    </row>
    <row r="7542" spans="1:17" ht="51" x14ac:dyDescent="0.2">
      <c r="A7542" s="136" t="s">
        <v>8356</v>
      </c>
      <c r="B7542" s="137" t="s">
        <v>10688</v>
      </c>
      <c r="C7542" s="575" t="s">
        <v>966</v>
      </c>
      <c r="D7542" s="740" t="s">
        <v>10815</v>
      </c>
      <c r="E7542" s="749" t="s">
        <v>1206</v>
      </c>
      <c r="F7542" s="383" t="s">
        <v>2947</v>
      </c>
      <c r="G7542" s="223">
        <v>45121500</v>
      </c>
      <c r="H7542" s="740" t="s">
        <v>10826</v>
      </c>
      <c r="I7542" s="331">
        <v>10</v>
      </c>
      <c r="J7542" s="741"/>
      <c r="K7542" s="742">
        <v>466000</v>
      </c>
      <c r="L7542" s="641">
        <v>1</v>
      </c>
      <c r="M7542" s="743" t="s">
        <v>34</v>
      </c>
      <c r="N7542" s="744"/>
      <c r="O7542" s="745" t="s">
        <v>68</v>
      </c>
      <c r="P7542" s="745" t="s">
        <v>10738</v>
      </c>
      <c r="Q7542" s="745" t="s">
        <v>2961</v>
      </c>
    </row>
    <row r="7543" spans="1:17" ht="51" x14ac:dyDescent="0.2">
      <c r="A7543" s="136" t="s">
        <v>8356</v>
      </c>
      <c r="B7543" s="137" t="s">
        <v>10688</v>
      </c>
      <c r="C7543" s="575" t="s">
        <v>966</v>
      </c>
      <c r="D7543" s="740" t="s">
        <v>10815</v>
      </c>
      <c r="E7543" s="749" t="s">
        <v>1206</v>
      </c>
      <c r="F7543" s="383" t="s">
        <v>2947</v>
      </c>
      <c r="G7543" s="223">
        <v>26121638</v>
      </c>
      <c r="H7543" s="740" t="s">
        <v>10827</v>
      </c>
      <c r="I7543" s="331">
        <v>10</v>
      </c>
      <c r="J7543" s="741"/>
      <c r="K7543" s="742">
        <v>4965000</v>
      </c>
      <c r="L7543" s="641">
        <v>1</v>
      </c>
      <c r="M7543" s="743" t="s">
        <v>34</v>
      </c>
      <c r="N7543" s="744"/>
      <c r="O7543" s="745" t="s">
        <v>68</v>
      </c>
      <c r="P7543" s="745" t="s">
        <v>10738</v>
      </c>
      <c r="Q7543" s="745" t="s">
        <v>2961</v>
      </c>
    </row>
    <row r="7544" spans="1:17" ht="51" x14ac:dyDescent="0.2">
      <c r="A7544" s="136" t="s">
        <v>8356</v>
      </c>
      <c r="B7544" s="137" t="s">
        <v>10688</v>
      </c>
      <c r="C7544" s="575" t="s">
        <v>966</v>
      </c>
      <c r="D7544" s="740" t="s">
        <v>10815</v>
      </c>
      <c r="E7544" s="749" t="s">
        <v>1206</v>
      </c>
      <c r="F7544" s="383" t="s">
        <v>2947</v>
      </c>
      <c r="G7544" s="223">
        <v>26121638</v>
      </c>
      <c r="H7544" s="740" t="s">
        <v>10828</v>
      </c>
      <c r="I7544" s="331">
        <v>10</v>
      </c>
      <c r="J7544" s="741"/>
      <c r="K7544" s="742">
        <v>2663000</v>
      </c>
      <c r="L7544" s="641">
        <v>1</v>
      </c>
      <c r="M7544" s="743" t="s">
        <v>34</v>
      </c>
      <c r="N7544" s="744"/>
      <c r="O7544" s="745" t="s">
        <v>68</v>
      </c>
      <c r="P7544" s="745" t="s">
        <v>10738</v>
      </c>
      <c r="Q7544" s="745" t="s">
        <v>2961</v>
      </c>
    </row>
    <row r="7545" spans="1:17" ht="51" x14ac:dyDescent="0.2">
      <c r="A7545" s="687" t="s">
        <v>8356</v>
      </c>
      <c r="B7545" s="263" t="s">
        <v>10688</v>
      </c>
      <c r="C7545" s="575" t="s">
        <v>992</v>
      </c>
      <c r="D7545" s="740" t="s">
        <v>10715</v>
      </c>
      <c r="E7545" s="749" t="s">
        <v>842</v>
      </c>
      <c r="F7545" s="383" t="s">
        <v>10829</v>
      </c>
      <c r="G7545" s="223">
        <v>72101507</v>
      </c>
      <c r="H7545" s="740" t="s">
        <v>10830</v>
      </c>
      <c r="I7545" s="604">
        <v>10</v>
      </c>
      <c r="J7545" s="752"/>
      <c r="K7545" s="753">
        <v>475210000</v>
      </c>
      <c r="L7545" s="754">
        <v>1</v>
      </c>
      <c r="M7545" s="755" t="s">
        <v>10831</v>
      </c>
      <c r="N7545" s="756"/>
      <c r="O7545" s="757" t="s">
        <v>35</v>
      </c>
      <c r="P7545" s="757" t="s">
        <v>36</v>
      </c>
      <c r="Q7545" s="757" t="s">
        <v>2955</v>
      </c>
    </row>
    <row r="7546" spans="1:17" ht="51" x14ac:dyDescent="0.2">
      <c r="A7546" s="186" t="s">
        <v>8356</v>
      </c>
      <c r="B7546" s="236" t="s">
        <v>10832</v>
      </c>
      <c r="C7546" s="575" t="s">
        <v>992</v>
      </c>
      <c r="D7546" s="740" t="s">
        <v>10833</v>
      </c>
      <c r="E7546" s="749" t="s">
        <v>776</v>
      </c>
      <c r="F7546" s="383" t="s">
        <v>2958</v>
      </c>
      <c r="G7546" s="223">
        <v>14111823</v>
      </c>
      <c r="H7546" s="740" t="s">
        <v>10834</v>
      </c>
      <c r="I7546" s="225">
        <v>16</v>
      </c>
      <c r="J7546" s="758"/>
      <c r="K7546" s="742">
        <v>102600</v>
      </c>
      <c r="L7546" s="754">
        <v>1</v>
      </c>
      <c r="M7546" s="743" t="s">
        <v>34</v>
      </c>
      <c r="N7546" s="233"/>
      <c r="O7546" s="745" t="s">
        <v>10835</v>
      </c>
      <c r="P7546" s="745" t="s">
        <v>10836</v>
      </c>
      <c r="Q7546" s="745" t="s">
        <v>2961</v>
      </c>
    </row>
    <row r="7547" spans="1:17" ht="63.75" x14ac:dyDescent="0.2">
      <c r="A7547" s="186" t="s">
        <v>8356</v>
      </c>
      <c r="B7547" s="236" t="s">
        <v>10832</v>
      </c>
      <c r="C7547" s="575" t="s">
        <v>992</v>
      </c>
      <c r="D7547" s="740" t="s">
        <v>10833</v>
      </c>
      <c r="E7547" s="749" t="s">
        <v>776</v>
      </c>
      <c r="F7547" s="383" t="s">
        <v>2958</v>
      </c>
      <c r="G7547" s="223">
        <v>44122003</v>
      </c>
      <c r="H7547" s="740" t="s">
        <v>10744</v>
      </c>
      <c r="I7547" s="225">
        <v>16</v>
      </c>
      <c r="J7547" s="758"/>
      <c r="K7547" s="742">
        <v>105000</v>
      </c>
      <c r="L7547" s="754">
        <v>1</v>
      </c>
      <c r="M7547" s="743" t="s">
        <v>34</v>
      </c>
      <c r="N7547" s="233"/>
      <c r="O7547" s="745" t="s">
        <v>10835</v>
      </c>
      <c r="P7547" s="745" t="s">
        <v>10836</v>
      </c>
      <c r="Q7547" s="745" t="s">
        <v>2961</v>
      </c>
    </row>
    <row r="7548" spans="1:17" ht="165.75" x14ac:dyDescent="0.2">
      <c r="A7548" s="186" t="s">
        <v>8356</v>
      </c>
      <c r="B7548" s="236" t="s">
        <v>10832</v>
      </c>
      <c r="C7548" s="575" t="s">
        <v>992</v>
      </c>
      <c r="D7548" s="740" t="s">
        <v>10833</v>
      </c>
      <c r="E7548" s="749" t="s">
        <v>776</v>
      </c>
      <c r="F7548" s="383" t="s">
        <v>2958</v>
      </c>
      <c r="G7548" s="223">
        <v>44111607</v>
      </c>
      <c r="H7548" s="740" t="s">
        <v>10837</v>
      </c>
      <c r="I7548" s="225">
        <v>16</v>
      </c>
      <c r="J7548" s="758"/>
      <c r="K7548" s="742">
        <v>138000</v>
      </c>
      <c r="L7548" s="754">
        <v>1</v>
      </c>
      <c r="M7548" s="743" t="s">
        <v>34</v>
      </c>
      <c r="N7548" s="233"/>
      <c r="O7548" s="745" t="s">
        <v>10835</v>
      </c>
      <c r="P7548" s="745" t="s">
        <v>10836</v>
      </c>
      <c r="Q7548" s="745" t="s">
        <v>2961</v>
      </c>
    </row>
    <row r="7549" spans="1:17" ht="25.5" x14ac:dyDescent="0.2">
      <c r="A7549" s="186" t="s">
        <v>8356</v>
      </c>
      <c r="B7549" s="236" t="s">
        <v>10832</v>
      </c>
      <c r="C7549" s="575" t="s">
        <v>992</v>
      </c>
      <c r="D7549" s="740" t="s">
        <v>10833</v>
      </c>
      <c r="E7549" s="749" t="s">
        <v>776</v>
      </c>
      <c r="F7549" s="383" t="s">
        <v>2958</v>
      </c>
      <c r="G7549" s="223">
        <v>14111519</v>
      </c>
      <c r="H7549" s="740" t="s">
        <v>10838</v>
      </c>
      <c r="I7549" s="225">
        <v>16</v>
      </c>
      <c r="J7549" s="758"/>
      <c r="K7549" s="742">
        <v>180000</v>
      </c>
      <c r="L7549" s="754">
        <v>1</v>
      </c>
      <c r="M7549" s="743" t="s">
        <v>34</v>
      </c>
      <c r="N7549" s="233"/>
      <c r="O7549" s="745" t="s">
        <v>10835</v>
      </c>
      <c r="P7549" s="745" t="s">
        <v>10836</v>
      </c>
      <c r="Q7549" s="745" t="s">
        <v>2961</v>
      </c>
    </row>
    <row r="7550" spans="1:17" ht="25.5" x14ac:dyDescent="0.2">
      <c r="A7550" s="186" t="s">
        <v>8356</v>
      </c>
      <c r="B7550" s="236" t="s">
        <v>10832</v>
      </c>
      <c r="C7550" s="575" t="s">
        <v>992</v>
      </c>
      <c r="D7550" s="740" t="s">
        <v>10833</v>
      </c>
      <c r="E7550" s="749" t="s">
        <v>776</v>
      </c>
      <c r="F7550" s="383" t="s">
        <v>2958</v>
      </c>
      <c r="G7550" s="223">
        <v>14111519</v>
      </c>
      <c r="H7550" s="740" t="s">
        <v>10839</v>
      </c>
      <c r="I7550" s="225">
        <v>16</v>
      </c>
      <c r="J7550" s="758"/>
      <c r="K7550" s="742">
        <v>100000</v>
      </c>
      <c r="L7550" s="754">
        <v>1</v>
      </c>
      <c r="M7550" s="743" t="s">
        <v>34</v>
      </c>
      <c r="N7550" s="233"/>
      <c r="O7550" s="745" t="s">
        <v>10835</v>
      </c>
      <c r="P7550" s="745" t="s">
        <v>10836</v>
      </c>
      <c r="Q7550" s="745" t="s">
        <v>2961</v>
      </c>
    </row>
    <row r="7551" spans="1:17" ht="38.25" x14ac:dyDescent="0.2">
      <c r="A7551" s="186" t="s">
        <v>8356</v>
      </c>
      <c r="B7551" s="236" t="s">
        <v>10832</v>
      </c>
      <c r="C7551" s="575" t="s">
        <v>992</v>
      </c>
      <c r="D7551" s="740" t="s">
        <v>10833</v>
      </c>
      <c r="E7551" s="749" t="s">
        <v>776</v>
      </c>
      <c r="F7551" s="383" t="s">
        <v>2958</v>
      </c>
      <c r="G7551" s="223">
        <v>31201500</v>
      </c>
      <c r="H7551" s="740" t="s">
        <v>10840</v>
      </c>
      <c r="I7551" s="225">
        <v>16</v>
      </c>
      <c r="J7551" s="758"/>
      <c r="K7551" s="742">
        <v>94400</v>
      </c>
      <c r="L7551" s="754">
        <v>1</v>
      </c>
      <c r="M7551" s="743" t="s">
        <v>34</v>
      </c>
      <c r="N7551" s="233"/>
      <c r="O7551" s="745" t="s">
        <v>10835</v>
      </c>
      <c r="P7551" s="745" t="s">
        <v>10836</v>
      </c>
      <c r="Q7551" s="745" t="s">
        <v>2961</v>
      </c>
    </row>
    <row r="7552" spans="1:17" ht="25.5" x14ac:dyDescent="0.2">
      <c r="A7552" s="186" t="s">
        <v>8356</v>
      </c>
      <c r="B7552" s="236" t="s">
        <v>10832</v>
      </c>
      <c r="C7552" s="575" t="s">
        <v>992</v>
      </c>
      <c r="D7552" s="740" t="s">
        <v>10833</v>
      </c>
      <c r="E7552" s="749" t="s">
        <v>776</v>
      </c>
      <c r="F7552" s="383" t="s">
        <v>2958</v>
      </c>
      <c r="G7552" s="223">
        <v>14121812</v>
      </c>
      <c r="H7552" s="740" t="s">
        <v>10841</v>
      </c>
      <c r="I7552" s="225">
        <v>16</v>
      </c>
      <c r="J7552" s="758"/>
      <c r="K7552" s="742">
        <v>36000</v>
      </c>
      <c r="L7552" s="754">
        <v>1</v>
      </c>
      <c r="M7552" s="743" t="s">
        <v>34</v>
      </c>
      <c r="N7552" s="233"/>
      <c r="O7552" s="745" t="s">
        <v>10835</v>
      </c>
      <c r="P7552" s="745" t="s">
        <v>10836</v>
      </c>
      <c r="Q7552" s="745" t="s">
        <v>2961</v>
      </c>
    </row>
    <row r="7553" spans="1:17" ht="25.5" x14ac:dyDescent="0.2">
      <c r="A7553" s="358" t="s">
        <v>8356</v>
      </c>
      <c r="B7553" s="236" t="s">
        <v>10832</v>
      </c>
      <c r="C7553" s="759" t="s">
        <v>992</v>
      </c>
      <c r="D7553" s="747" t="s">
        <v>10833</v>
      </c>
      <c r="E7553" s="760" t="s">
        <v>776</v>
      </c>
      <c r="F7553" s="695" t="s">
        <v>2958</v>
      </c>
      <c r="G7553" s="746">
        <v>14121812</v>
      </c>
      <c r="H7553" s="747" t="s">
        <v>10842</v>
      </c>
      <c r="I7553" s="225">
        <v>16</v>
      </c>
      <c r="J7553" s="758"/>
      <c r="K7553" s="742">
        <v>144000</v>
      </c>
      <c r="L7553" s="754">
        <v>1</v>
      </c>
      <c r="M7553" s="743" t="s">
        <v>34</v>
      </c>
      <c r="N7553" s="233"/>
      <c r="O7553" s="745" t="s">
        <v>10835</v>
      </c>
      <c r="P7553" s="745" t="s">
        <v>10836</v>
      </c>
      <c r="Q7553" s="745" t="s">
        <v>2961</v>
      </c>
    </row>
    <row r="7554" spans="1:17" ht="51" x14ac:dyDescent="0.2">
      <c r="A7554" s="186" t="s">
        <v>8356</v>
      </c>
      <c r="B7554" s="236" t="s">
        <v>10832</v>
      </c>
      <c r="C7554" s="575" t="s">
        <v>992</v>
      </c>
      <c r="D7554" s="740" t="s">
        <v>10833</v>
      </c>
      <c r="E7554" s="749" t="s">
        <v>812</v>
      </c>
      <c r="F7554" s="383" t="s">
        <v>262</v>
      </c>
      <c r="G7554" s="223">
        <v>31201500</v>
      </c>
      <c r="H7554" s="740" t="s">
        <v>10756</v>
      </c>
      <c r="I7554" s="225">
        <v>16</v>
      </c>
      <c r="J7554" s="758"/>
      <c r="K7554" s="742">
        <v>67000</v>
      </c>
      <c r="L7554" s="754">
        <v>1</v>
      </c>
      <c r="M7554" s="743" t="s">
        <v>34</v>
      </c>
      <c r="N7554" s="233"/>
      <c r="O7554" s="745" t="s">
        <v>10835</v>
      </c>
      <c r="P7554" s="745" t="s">
        <v>10836</v>
      </c>
      <c r="Q7554" s="745" t="s">
        <v>2961</v>
      </c>
    </row>
    <row r="7555" spans="1:17" ht="25.5" x14ac:dyDescent="0.2">
      <c r="A7555" s="186" t="s">
        <v>8356</v>
      </c>
      <c r="B7555" s="236" t="s">
        <v>10832</v>
      </c>
      <c r="C7555" s="575" t="s">
        <v>992</v>
      </c>
      <c r="D7555" s="740" t="s">
        <v>10833</v>
      </c>
      <c r="E7555" s="749" t="s">
        <v>812</v>
      </c>
      <c r="F7555" s="383" t="s">
        <v>262</v>
      </c>
      <c r="G7555" s="223">
        <v>31201522</v>
      </c>
      <c r="H7555" s="740" t="s">
        <v>10754</v>
      </c>
      <c r="I7555" s="225">
        <v>16</v>
      </c>
      <c r="J7555" s="758"/>
      <c r="K7555" s="742">
        <v>82500</v>
      </c>
      <c r="L7555" s="754">
        <v>1</v>
      </c>
      <c r="M7555" s="743" t="s">
        <v>34</v>
      </c>
      <c r="N7555" s="233"/>
      <c r="O7555" s="745" t="s">
        <v>10835</v>
      </c>
      <c r="P7555" s="745" t="s">
        <v>10836</v>
      </c>
      <c r="Q7555" s="745" t="s">
        <v>2961</v>
      </c>
    </row>
    <row r="7556" spans="1:17" ht="25.5" x14ac:dyDescent="0.2">
      <c r="A7556" s="186" t="s">
        <v>8356</v>
      </c>
      <c r="B7556" s="236" t="s">
        <v>10832</v>
      </c>
      <c r="C7556" s="575" t="s">
        <v>992</v>
      </c>
      <c r="D7556" s="740" t="s">
        <v>10833</v>
      </c>
      <c r="E7556" s="749" t="s">
        <v>812</v>
      </c>
      <c r="F7556" s="383" t="s">
        <v>262</v>
      </c>
      <c r="G7556" s="223">
        <v>31201522</v>
      </c>
      <c r="H7556" s="740" t="s">
        <v>10843</v>
      </c>
      <c r="I7556" s="225">
        <v>16</v>
      </c>
      <c r="J7556" s="758"/>
      <c r="K7556" s="742">
        <v>23000</v>
      </c>
      <c r="L7556" s="754">
        <v>1</v>
      </c>
      <c r="M7556" s="743" t="s">
        <v>34</v>
      </c>
      <c r="N7556" s="233"/>
      <c r="O7556" s="745" t="s">
        <v>10835</v>
      </c>
      <c r="P7556" s="745" t="s">
        <v>10836</v>
      </c>
      <c r="Q7556" s="745" t="s">
        <v>2961</v>
      </c>
    </row>
    <row r="7557" spans="1:17" ht="25.5" x14ac:dyDescent="0.2">
      <c r="A7557" s="186" t="s">
        <v>8356</v>
      </c>
      <c r="B7557" s="236" t="s">
        <v>10832</v>
      </c>
      <c r="C7557" s="575" t="s">
        <v>992</v>
      </c>
      <c r="D7557" s="740" t="s">
        <v>10833</v>
      </c>
      <c r="E7557" s="749" t="s">
        <v>812</v>
      </c>
      <c r="F7557" s="383" t="s">
        <v>262</v>
      </c>
      <c r="G7557" s="223">
        <v>14121812</v>
      </c>
      <c r="H7557" s="740" t="s">
        <v>10844</v>
      </c>
      <c r="I7557" s="225">
        <v>16</v>
      </c>
      <c r="J7557" s="758"/>
      <c r="K7557" s="742">
        <v>96000</v>
      </c>
      <c r="L7557" s="754">
        <v>1</v>
      </c>
      <c r="M7557" s="743" t="s">
        <v>34</v>
      </c>
      <c r="N7557" s="233"/>
      <c r="O7557" s="745" t="s">
        <v>10835</v>
      </c>
      <c r="P7557" s="745" t="s">
        <v>10836</v>
      </c>
      <c r="Q7557" s="745" t="s">
        <v>2961</v>
      </c>
    </row>
    <row r="7558" spans="1:17" ht="25.5" x14ac:dyDescent="0.2">
      <c r="A7558" s="186" t="s">
        <v>8356</v>
      </c>
      <c r="B7558" s="236" t="s">
        <v>10832</v>
      </c>
      <c r="C7558" s="575" t="s">
        <v>992</v>
      </c>
      <c r="D7558" s="740" t="s">
        <v>10833</v>
      </c>
      <c r="E7558" s="749" t="s">
        <v>812</v>
      </c>
      <c r="F7558" s="383" t="s">
        <v>262</v>
      </c>
      <c r="G7558" s="223" t="s">
        <v>10845</v>
      </c>
      <c r="H7558" s="740" t="s">
        <v>10846</v>
      </c>
      <c r="I7558" s="225">
        <v>16</v>
      </c>
      <c r="J7558" s="758"/>
      <c r="K7558" s="742">
        <v>31500</v>
      </c>
      <c r="L7558" s="754">
        <v>1</v>
      </c>
      <c r="M7558" s="743" t="s">
        <v>34</v>
      </c>
      <c r="N7558" s="233"/>
      <c r="O7558" s="745" t="s">
        <v>10835</v>
      </c>
      <c r="P7558" s="745" t="s">
        <v>10836</v>
      </c>
      <c r="Q7558" s="745" t="s">
        <v>2961</v>
      </c>
    </row>
    <row r="7559" spans="1:17" ht="51" x14ac:dyDescent="0.2">
      <c r="A7559" s="186" t="s">
        <v>8356</v>
      </c>
      <c r="B7559" s="236" t="s">
        <v>10832</v>
      </c>
      <c r="C7559" s="575" t="s">
        <v>992</v>
      </c>
      <c r="D7559" s="740" t="s">
        <v>10833</v>
      </c>
      <c r="E7559" s="749" t="s">
        <v>10847</v>
      </c>
      <c r="F7559" s="383" t="s">
        <v>10848</v>
      </c>
      <c r="G7559" s="223">
        <v>44121701</v>
      </c>
      <c r="H7559" s="740" t="s">
        <v>10745</v>
      </c>
      <c r="I7559" s="225">
        <v>16</v>
      </c>
      <c r="J7559" s="758"/>
      <c r="K7559" s="742">
        <v>504100</v>
      </c>
      <c r="L7559" s="754">
        <v>1</v>
      </c>
      <c r="M7559" s="743" t="s">
        <v>34</v>
      </c>
      <c r="N7559" s="233"/>
      <c r="O7559" s="745" t="s">
        <v>10835</v>
      </c>
      <c r="P7559" s="745" t="s">
        <v>10836</v>
      </c>
      <c r="Q7559" s="745" t="s">
        <v>2961</v>
      </c>
    </row>
    <row r="7560" spans="1:17" ht="51" x14ac:dyDescent="0.2">
      <c r="A7560" s="186" t="s">
        <v>8356</v>
      </c>
      <c r="B7560" s="236" t="s">
        <v>10832</v>
      </c>
      <c r="C7560" s="575" t="s">
        <v>992</v>
      </c>
      <c r="D7560" s="740" t="s">
        <v>10833</v>
      </c>
      <c r="E7560" s="749" t="s">
        <v>10847</v>
      </c>
      <c r="F7560" s="383" t="s">
        <v>10848</v>
      </c>
      <c r="G7560" s="223" t="s">
        <v>10849</v>
      </c>
      <c r="H7560" s="740" t="s">
        <v>10850</v>
      </c>
      <c r="I7560" s="225">
        <v>16</v>
      </c>
      <c r="J7560" s="758"/>
      <c r="K7560" s="742">
        <v>250000</v>
      </c>
      <c r="L7560" s="754">
        <v>1</v>
      </c>
      <c r="M7560" s="743" t="s">
        <v>34</v>
      </c>
      <c r="N7560" s="233"/>
      <c r="O7560" s="745" t="s">
        <v>10835</v>
      </c>
      <c r="P7560" s="745" t="s">
        <v>10836</v>
      </c>
      <c r="Q7560" s="745" t="s">
        <v>2961</v>
      </c>
    </row>
    <row r="7561" spans="1:17" ht="25.5" x14ac:dyDescent="0.2">
      <c r="A7561" s="186" t="s">
        <v>8356</v>
      </c>
      <c r="B7561" s="236" t="s">
        <v>10832</v>
      </c>
      <c r="C7561" s="575" t="s">
        <v>992</v>
      </c>
      <c r="D7561" s="740" t="s">
        <v>10833</v>
      </c>
      <c r="E7561" s="749" t="s">
        <v>10847</v>
      </c>
      <c r="F7561" s="383" t="s">
        <v>10848</v>
      </c>
      <c r="G7561" s="223" t="s">
        <v>10849</v>
      </c>
      <c r="H7561" s="740" t="s">
        <v>10851</v>
      </c>
      <c r="I7561" s="225">
        <v>16</v>
      </c>
      <c r="J7561" s="758"/>
      <c r="K7561" s="742">
        <v>57500</v>
      </c>
      <c r="L7561" s="754">
        <v>1</v>
      </c>
      <c r="M7561" s="743" t="s">
        <v>34</v>
      </c>
      <c r="N7561" s="233"/>
      <c r="O7561" s="745" t="s">
        <v>10835</v>
      </c>
      <c r="P7561" s="745" t="s">
        <v>10836</v>
      </c>
      <c r="Q7561" s="745" t="s">
        <v>2961</v>
      </c>
    </row>
    <row r="7562" spans="1:17" ht="63.75" x14ac:dyDescent="0.2">
      <c r="A7562" s="186" t="s">
        <v>8356</v>
      </c>
      <c r="B7562" s="236" t="s">
        <v>10832</v>
      </c>
      <c r="C7562" s="575" t="s">
        <v>992</v>
      </c>
      <c r="D7562" s="740" t="s">
        <v>10833</v>
      </c>
      <c r="E7562" s="749" t="s">
        <v>10847</v>
      </c>
      <c r="F7562" s="383" t="s">
        <v>10848</v>
      </c>
      <c r="G7562" s="223" t="s">
        <v>10852</v>
      </c>
      <c r="H7562" s="740" t="s">
        <v>10746</v>
      </c>
      <c r="I7562" s="225">
        <v>16</v>
      </c>
      <c r="J7562" s="758"/>
      <c r="K7562" s="742">
        <v>69000</v>
      </c>
      <c r="L7562" s="754">
        <v>1</v>
      </c>
      <c r="M7562" s="743" t="s">
        <v>34</v>
      </c>
      <c r="N7562" s="233"/>
      <c r="O7562" s="745" t="s">
        <v>10835</v>
      </c>
      <c r="P7562" s="745" t="s">
        <v>10836</v>
      </c>
      <c r="Q7562" s="745" t="s">
        <v>2961</v>
      </c>
    </row>
    <row r="7563" spans="1:17" ht="63.75" x14ac:dyDescent="0.2">
      <c r="A7563" s="186" t="s">
        <v>8356</v>
      </c>
      <c r="B7563" s="236" t="s">
        <v>10832</v>
      </c>
      <c r="C7563" s="575" t="s">
        <v>992</v>
      </c>
      <c r="D7563" s="740" t="s">
        <v>10833</v>
      </c>
      <c r="E7563" s="749" t="s">
        <v>10847</v>
      </c>
      <c r="F7563" s="383" t="s">
        <v>10848</v>
      </c>
      <c r="G7563" s="223" t="s">
        <v>10852</v>
      </c>
      <c r="H7563" s="740" t="s">
        <v>10853</v>
      </c>
      <c r="I7563" s="225">
        <v>16</v>
      </c>
      <c r="J7563" s="758"/>
      <c r="K7563" s="742">
        <v>69000</v>
      </c>
      <c r="L7563" s="754">
        <v>1</v>
      </c>
      <c r="M7563" s="743" t="s">
        <v>34</v>
      </c>
      <c r="N7563" s="233"/>
      <c r="O7563" s="745" t="s">
        <v>10835</v>
      </c>
      <c r="P7563" s="745" t="s">
        <v>10836</v>
      </c>
      <c r="Q7563" s="745" t="s">
        <v>2961</v>
      </c>
    </row>
    <row r="7564" spans="1:17" ht="63.75" x14ac:dyDescent="0.2">
      <c r="A7564" s="186" t="s">
        <v>8356</v>
      </c>
      <c r="B7564" s="236" t="s">
        <v>10832</v>
      </c>
      <c r="C7564" s="575" t="s">
        <v>992</v>
      </c>
      <c r="D7564" s="740" t="s">
        <v>10833</v>
      </c>
      <c r="E7564" s="749" t="s">
        <v>10847</v>
      </c>
      <c r="F7564" s="383" t="s">
        <v>10848</v>
      </c>
      <c r="G7564" s="223">
        <v>44121716</v>
      </c>
      <c r="H7564" s="740" t="s">
        <v>10854</v>
      </c>
      <c r="I7564" s="225">
        <v>16</v>
      </c>
      <c r="J7564" s="758"/>
      <c r="K7564" s="742">
        <v>50400</v>
      </c>
      <c r="L7564" s="754">
        <v>1</v>
      </c>
      <c r="M7564" s="743" t="s">
        <v>34</v>
      </c>
      <c r="N7564" s="233"/>
      <c r="O7564" s="745" t="s">
        <v>10835</v>
      </c>
      <c r="P7564" s="745" t="s">
        <v>10836</v>
      </c>
      <c r="Q7564" s="745" t="s">
        <v>2961</v>
      </c>
    </row>
    <row r="7565" spans="1:17" ht="38.25" x14ac:dyDescent="0.2">
      <c r="A7565" s="186" t="s">
        <v>8356</v>
      </c>
      <c r="B7565" s="236" t="s">
        <v>10832</v>
      </c>
      <c r="C7565" s="575" t="s">
        <v>992</v>
      </c>
      <c r="D7565" s="740" t="s">
        <v>10833</v>
      </c>
      <c r="E7565" s="761" t="s">
        <v>10855</v>
      </c>
      <c r="F7565" s="383" t="s">
        <v>240</v>
      </c>
      <c r="G7565" s="223">
        <v>31211505</v>
      </c>
      <c r="H7565" s="740" t="s">
        <v>10856</v>
      </c>
      <c r="I7565" s="225">
        <v>16</v>
      </c>
      <c r="J7565" s="758"/>
      <c r="K7565" s="742">
        <v>3000000</v>
      </c>
      <c r="L7565" s="754">
        <v>1</v>
      </c>
      <c r="M7565" s="743" t="s">
        <v>34</v>
      </c>
      <c r="N7565" s="233"/>
      <c r="O7565" s="745" t="s">
        <v>10835</v>
      </c>
      <c r="P7565" s="745" t="s">
        <v>10836</v>
      </c>
      <c r="Q7565" s="745" t="s">
        <v>2961</v>
      </c>
    </row>
    <row r="7566" spans="1:17" ht="25.5" x14ac:dyDescent="0.2">
      <c r="A7566" s="186" t="s">
        <v>8356</v>
      </c>
      <c r="B7566" s="236" t="s">
        <v>10832</v>
      </c>
      <c r="C7566" s="575" t="s">
        <v>992</v>
      </c>
      <c r="D7566" s="740" t="s">
        <v>10833</v>
      </c>
      <c r="E7566" s="749" t="s">
        <v>812</v>
      </c>
      <c r="F7566" s="383" t="s">
        <v>262</v>
      </c>
      <c r="G7566" s="223">
        <v>12164905</v>
      </c>
      <c r="H7566" s="740" t="s">
        <v>10856</v>
      </c>
      <c r="I7566" s="225">
        <v>16</v>
      </c>
      <c r="J7566" s="758"/>
      <c r="K7566" s="742">
        <v>4860000</v>
      </c>
      <c r="L7566" s="754">
        <v>1</v>
      </c>
      <c r="M7566" s="743" t="s">
        <v>34</v>
      </c>
      <c r="N7566" s="233"/>
      <c r="O7566" s="745" t="s">
        <v>10835</v>
      </c>
      <c r="P7566" s="745" t="s">
        <v>10836</v>
      </c>
      <c r="Q7566" s="745" t="s">
        <v>2961</v>
      </c>
    </row>
    <row r="7567" spans="1:17" ht="25.5" x14ac:dyDescent="0.2">
      <c r="A7567" s="186" t="s">
        <v>8356</v>
      </c>
      <c r="B7567" s="236" t="s">
        <v>10832</v>
      </c>
      <c r="C7567" s="575" t="s">
        <v>992</v>
      </c>
      <c r="D7567" s="740" t="s">
        <v>10833</v>
      </c>
      <c r="E7567" s="749" t="s">
        <v>829</v>
      </c>
      <c r="F7567" s="383" t="s">
        <v>10848</v>
      </c>
      <c r="G7567" s="223">
        <v>31211906</v>
      </c>
      <c r="H7567" s="740" t="s">
        <v>10856</v>
      </c>
      <c r="I7567" s="225">
        <v>16</v>
      </c>
      <c r="J7567" s="758"/>
      <c r="K7567" s="742">
        <v>1200000</v>
      </c>
      <c r="L7567" s="754">
        <v>1</v>
      </c>
      <c r="M7567" s="743" t="s">
        <v>34</v>
      </c>
      <c r="N7567" s="233"/>
      <c r="O7567" s="745" t="s">
        <v>10835</v>
      </c>
      <c r="P7567" s="745" t="s">
        <v>10836</v>
      </c>
      <c r="Q7567" s="745" t="s">
        <v>2961</v>
      </c>
    </row>
    <row r="7568" spans="1:17" ht="38.25" x14ac:dyDescent="0.2">
      <c r="A7568" s="186" t="s">
        <v>8356</v>
      </c>
      <c r="B7568" s="236" t="s">
        <v>10832</v>
      </c>
      <c r="C7568" s="575" t="s">
        <v>992</v>
      </c>
      <c r="D7568" s="740" t="s">
        <v>10833</v>
      </c>
      <c r="E7568" s="749" t="s">
        <v>858</v>
      </c>
      <c r="F7568" s="383" t="s">
        <v>2984</v>
      </c>
      <c r="G7568" s="223">
        <v>81101516</v>
      </c>
      <c r="H7568" s="740" t="s">
        <v>10857</v>
      </c>
      <c r="I7568" s="225">
        <v>16</v>
      </c>
      <c r="J7568" s="758"/>
      <c r="K7568" s="742">
        <v>30000000</v>
      </c>
      <c r="L7568" s="754">
        <v>1</v>
      </c>
      <c r="M7568" s="743" t="s">
        <v>34</v>
      </c>
      <c r="N7568" s="233"/>
      <c r="O7568" s="745" t="s">
        <v>10835</v>
      </c>
      <c r="P7568" s="745" t="s">
        <v>10836</v>
      </c>
      <c r="Q7568" s="745" t="s">
        <v>2961</v>
      </c>
    </row>
    <row r="7569" spans="1:17" ht="38.25" x14ac:dyDescent="0.2">
      <c r="A7569" s="186" t="s">
        <v>8356</v>
      </c>
      <c r="B7569" s="236" t="s">
        <v>10832</v>
      </c>
      <c r="C7569" s="575" t="s">
        <v>992</v>
      </c>
      <c r="D7569" s="740" t="s">
        <v>10833</v>
      </c>
      <c r="E7569" s="749" t="s">
        <v>936</v>
      </c>
      <c r="F7569" s="383" t="s">
        <v>3220</v>
      </c>
      <c r="G7569" s="186">
        <v>81101516</v>
      </c>
      <c r="H7569" s="740" t="s">
        <v>10858</v>
      </c>
      <c r="I7569" s="225">
        <v>10</v>
      </c>
      <c r="J7569" s="758"/>
      <c r="K7569" s="742">
        <v>2400000</v>
      </c>
      <c r="L7569" s="754">
        <v>1</v>
      </c>
      <c r="M7569" s="743" t="s">
        <v>34</v>
      </c>
      <c r="N7569" s="233"/>
      <c r="O7569" s="745" t="s">
        <v>10835</v>
      </c>
      <c r="P7569" s="745" t="s">
        <v>10836</v>
      </c>
      <c r="Q7569" s="745" t="s">
        <v>2961</v>
      </c>
    </row>
    <row r="7570" spans="1:17" ht="38.25" x14ac:dyDescent="0.2">
      <c r="A7570" s="186" t="s">
        <v>8356</v>
      </c>
      <c r="B7570" s="236" t="s">
        <v>10832</v>
      </c>
      <c r="C7570" s="575" t="s">
        <v>992</v>
      </c>
      <c r="D7570" s="740" t="s">
        <v>10833</v>
      </c>
      <c r="E7570" s="749" t="s">
        <v>874</v>
      </c>
      <c r="F7570" s="383" t="s">
        <v>3008</v>
      </c>
      <c r="G7570" s="186">
        <v>76111500</v>
      </c>
      <c r="H7570" s="740" t="s">
        <v>10859</v>
      </c>
      <c r="I7570" s="225">
        <v>16</v>
      </c>
      <c r="J7570" s="758"/>
      <c r="K7570" s="742">
        <v>69939690</v>
      </c>
      <c r="L7570" s="754">
        <v>1</v>
      </c>
      <c r="M7570" s="743" t="s">
        <v>34</v>
      </c>
      <c r="N7570" s="233"/>
      <c r="O7570" s="745" t="s">
        <v>10835</v>
      </c>
      <c r="P7570" s="745" t="s">
        <v>10836</v>
      </c>
      <c r="Q7570" s="745" t="s">
        <v>2961</v>
      </c>
    </row>
    <row r="7571" spans="1:17" ht="25.5" x14ac:dyDescent="0.2">
      <c r="A7571" s="186" t="s">
        <v>8356</v>
      </c>
      <c r="B7571" s="236" t="s">
        <v>10832</v>
      </c>
      <c r="C7571" s="575" t="s">
        <v>992</v>
      </c>
      <c r="D7571" s="740" t="s">
        <v>10833</v>
      </c>
      <c r="E7571" s="749" t="s">
        <v>874</v>
      </c>
      <c r="F7571" s="383" t="s">
        <v>3008</v>
      </c>
      <c r="G7571" s="186">
        <v>76111500</v>
      </c>
      <c r="H7571" s="740" t="s">
        <v>10860</v>
      </c>
      <c r="I7571" s="225">
        <v>16</v>
      </c>
      <c r="J7571" s="758"/>
      <c r="K7571" s="742">
        <v>77060310</v>
      </c>
      <c r="L7571" s="754">
        <v>1</v>
      </c>
      <c r="M7571" s="743" t="s">
        <v>34</v>
      </c>
      <c r="N7571" s="233"/>
      <c r="O7571" s="745" t="s">
        <v>10835</v>
      </c>
      <c r="P7571" s="745" t="s">
        <v>10836</v>
      </c>
      <c r="Q7571" s="745" t="s">
        <v>2961</v>
      </c>
    </row>
    <row r="7572" spans="1:17" ht="25.5" x14ac:dyDescent="0.2">
      <c r="A7572" s="186" t="s">
        <v>8356</v>
      </c>
      <c r="B7572" s="236" t="s">
        <v>10832</v>
      </c>
      <c r="C7572" s="575" t="s">
        <v>992</v>
      </c>
      <c r="D7572" s="740" t="s">
        <v>10833</v>
      </c>
      <c r="E7572" s="749" t="s">
        <v>874</v>
      </c>
      <c r="F7572" s="383" t="s">
        <v>3008</v>
      </c>
      <c r="G7572" s="223">
        <v>72102103</v>
      </c>
      <c r="H7572" s="740" t="s">
        <v>10861</v>
      </c>
      <c r="I7572" s="225">
        <v>16</v>
      </c>
      <c r="J7572" s="758"/>
      <c r="K7572" s="742">
        <v>3000000</v>
      </c>
      <c r="L7572" s="754">
        <v>1</v>
      </c>
      <c r="M7572" s="743" t="s">
        <v>34</v>
      </c>
      <c r="N7572" s="233"/>
      <c r="O7572" s="745" t="s">
        <v>10835</v>
      </c>
      <c r="P7572" s="745" t="s">
        <v>10836</v>
      </c>
      <c r="Q7572" s="745" t="s">
        <v>2961</v>
      </c>
    </row>
    <row r="7573" spans="1:17" ht="51" x14ac:dyDescent="0.2">
      <c r="A7573" s="186" t="s">
        <v>8356</v>
      </c>
      <c r="B7573" s="236" t="s">
        <v>10832</v>
      </c>
      <c r="C7573" s="575" t="s">
        <v>992</v>
      </c>
      <c r="D7573" s="740" t="s">
        <v>10833</v>
      </c>
      <c r="E7573" s="749" t="s">
        <v>880</v>
      </c>
      <c r="F7573" s="383" t="s">
        <v>6501</v>
      </c>
      <c r="G7573" s="186">
        <v>72101511</v>
      </c>
      <c r="H7573" s="740" t="s">
        <v>10862</v>
      </c>
      <c r="I7573" s="225">
        <v>16</v>
      </c>
      <c r="J7573" s="758"/>
      <c r="K7573" s="742">
        <v>8000000</v>
      </c>
      <c r="L7573" s="754">
        <v>1</v>
      </c>
      <c r="M7573" s="743" t="s">
        <v>10831</v>
      </c>
      <c r="N7573" s="233"/>
      <c r="O7573" s="745" t="s">
        <v>10835</v>
      </c>
      <c r="P7573" s="745" t="s">
        <v>10836</v>
      </c>
      <c r="Q7573" s="745" t="s">
        <v>2961</v>
      </c>
    </row>
    <row r="7574" spans="1:17" ht="51" x14ac:dyDescent="0.2">
      <c r="A7574" s="186" t="s">
        <v>8356</v>
      </c>
      <c r="B7574" s="236" t="s">
        <v>10832</v>
      </c>
      <c r="C7574" s="575" t="s">
        <v>992</v>
      </c>
      <c r="D7574" s="740" t="s">
        <v>10833</v>
      </c>
      <c r="E7574" s="749" t="s">
        <v>880</v>
      </c>
      <c r="F7574" s="383" t="s">
        <v>6501</v>
      </c>
      <c r="G7574" s="186">
        <v>72101516</v>
      </c>
      <c r="H7574" s="740" t="s">
        <v>10863</v>
      </c>
      <c r="I7574" s="225">
        <v>16</v>
      </c>
      <c r="J7574" s="758"/>
      <c r="K7574" s="742">
        <v>2200000</v>
      </c>
      <c r="L7574" s="754">
        <v>1</v>
      </c>
      <c r="M7574" s="743" t="s">
        <v>10831</v>
      </c>
      <c r="N7574" s="233"/>
      <c r="O7574" s="745" t="s">
        <v>10835</v>
      </c>
      <c r="P7574" s="745" t="s">
        <v>10836</v>
      </c>
      <c r="Q7574" s="745" t="s">
        <v>2961</v>
      </c>
    </row>
    <row r="7575" spans="1:17" ht="38.25" x14ac:dyDescent="0.2">
      <c r="A7575" s="186" t="s">
        <v>8356</v>
      </c>
      <c r="B7575" s="236" t="s">
        <v>10832</v>
      </c>
      <c r="C7575" s="575" t="s">
        <v>992</v>
      </c>
      <c r="D7575" s="740" t="s">
        <v>10833</v>
      </c>
      <c r="E7575" s="749" t="s">
        <v>936</v>
      </c>
      <c r="F7575" s="383" t="s">
        <v>3220</v>
      </c>
      <c r="G7575" s="186">
        <v>81101516</v>
      </c>
      <c r="H7575" s="740" t="s">
        <v>10864</v>
      </c>
      <c r="I7575" s="225">
        <v>16</v>
      </c>
      <c r="J7575" s="758"/>
      <c r="K7575" s="742">
        <v>7200000</v>
      </c>
      <c r="L7575" s="754">
        <v>1</v>
      </c>
      <c r="M7575" s="743" t="s">
        <v>10831</v>
      </c>
      <c r="N7575" s="233"/>
      <c r="O7575" s="745" t="s">
        <v>10835</v>
      </c>
      <c r="P7575" s="745" t="s">
        <v>10836</v>
      </c>
      <c r="Q7575" s="745" t="s">
        <v>2961</v>
      </c>
    </row>
    <row r="7576" spans="1:17" ht="51" x14ac:dyDescent="0.2">
      <c r="A7576" s="186" t="s">
        <v>8356</v>
      </c>
      <c r="B7576" s="236" t="s">
        <v>10832</v>
      </c>
      <c r="C7576" s="575" t="s">
        <v>992</v>
      </c>
      <c r="D7576" s="740" t="s">
        <v>10833</v>
      </c>
      <c r="E7576" s="749" t="s">
        <v>880</v>
      </c>
      <c r="F7576" s="383" t="s">
        <v>6501</v>
      </c>
      <c r="G7576" s="762">
        <v>72154055</v>
      </c>
      <c r="H7576" s="740" t="s">
        <v>10865</v>
      </c>
      <c r="I7576" s="225">
        <v>16</v>
      </c>
      <c r="J7576" s="758"/>
      <c r="K7576" s="742">
        <v>1800000</v>
      </c>
      <c r="L7576" s="754">
        <v>1</v>
      </c>
      <c r="M7576" s="743" t="s">
        <v>10831</v>
      </c>
      <c r="N7576" s="233"/>
      <c r="O7576" s="745" t="s">
        <v>10835</v>
      </c>
      <c r="P7576" s="745" t="s">
        <v>10836</v>
      </c>
      <c r="Q7576" s="745" t="s">
        <v>2961</v>
      </c>
    </row>
    <row r="7577" spans="1:17" ht="25.5" x14ac:dyDescent="0.2">
      <c r="A7577" s="186" t="s">
        <v>8356</v>
      </c>
      <c r="B7577" s="236" t="s">
        <v>10832</v>
      </c>
      <c r="C7577" s="575" t="s">
        <v>992</v>
      </c>
      <c r="D7577" s="740" t="s">
        <v>10833</v>
      </c>
      <c r="E7577" s="749" t="s">
        <v>957</v>
      </c>
      <c r="F7577" s="383" t="s">
        <v>958</v>
      </c>
      <c r="G7577" s="186">
        <v>76111503</v>
      </c>
      <c r="H7577" s="740" t="s">
        <v>10866</v>
      </c>
      <c r="I7577" s="225">
        <v>10</v>
      </c>
      <c r="J7577" s="758"/>
      <c r="K7577" s="742">
        <v>780000</v>
      </c>
      <c r="L7577" s="754">
        <v>1</v>
      </c>
      <c r="M7577" s="743" t="s">
        <v>10831</v>
      </c>
      <c r="N7577" s="233"/>
      <c r="O7577" s="745" t="s">
        <v>10835</v>
      </c>
      <c r="P7577" s="745" t="s">
        <v>10836</v>
      </c>
      <c r="Q7577" s="745" t="s">
        <v>2961</v>
      </c>
    </row>
    <row r="7578" spans="1:17" ht="25.5" x14ac:dyDescent="0.2">
      <c r="A7578" s="186" t="s">
        <v>8356</v>
      </c>
      <c r="B7578" s="236" t="s">
        <v>10867</v>
      </c>
      <c r="C7578" s="575" t="s">
        <v>992</v>
      </c>
      <c r="D7578" s="740" t="s">
        <v>8358</v>
      </c>
      <c r="E7578" s="749" t="s">
        <v>942</v>
      </c>
      <c r="F7578" s="383" t="s">
        <v>1045</v>
      </c>
      <c r="G7578" s="223">
        <v>93141506</v>
      </c>
      <c r="H7578" s="740" t="s">
        <v>10868</v>
      </c>
      <c r="I7578" s="225">
        <v>16</v>
      </c>
      <c r="J7578" s="758"/>
      <c r="K7578" s="742">
        <v>150000000</v>
      </c>
      <c r="L7578" s="754">
        <v>1</v>
      </c>
      <c r="M7578" s="743" t="s">
        <v>10831</v>
      </c>
      <c r="N7578" s="744"/>
      <c r="O7578" s="745" t="s">
        <v>10835</v>
      </c>
      <c r="P7578" s="745" t="s">
        <v>10836</v>
      </c>
      <c r="Q7578" s="745" t="s">
        <v>2961</v>
      </c>
    </row>
    <row r="7579" spans="1:17" ht="25.5" x14ac:dyDescent="0.2">
      <c r="A7579" s="186" t="s">
        <v>8356</v>
      </c>
      <c r="B7579" s="236" t="s">
        <v>10869</v>
      </c>
      <c r="C7579" s="575" t="s">
        <v>992</v>
      </c>
      <c r="D7579" s="740" t="s">
        <v>8358</v>
      </c>
      <c r="E7579" s="749" t="s">
        <v>842</v>
      </c>
      <c r="F7579" s="383" t="s">
        <v>338</v>
      </c>
      <c r="G7579" s="223">
        <v>72101507</v>
      </c>
      <c r="H7579" s="740" t="s">
        <v>10870</v>
      </c>
      <c r="I7579" s="225">
        <v>16</v>
      </c>
      <c r="J7579" s="758"/>
      <c r="K7579" s="742">
        <v>200000000</v>
      </c>
      <c r="L7579" s="754">
        <v>1</v>
      </c>
      <c r="M7579" s="743" t="s">
        <v>10831</v>
      </c>
      <c r="N7579" s="744"/>
      <c r="O7579" s="745" t="s">
        <v>10835</v>
      </c>
      <c r="P7579" s="745" t="s">
        <v>10836</v>
      </c>
      <c r="Q7579" s="745" t="s">
        <v>2961</v>
      </c>
    </row>
    <row r="7580" spans="1:17" ht="25.5" x14ac:dyDescent="0.2">
      <c r="A7580" s="186" t="s">
        <v>8356</v>
      </c>
      <c r="B7580" s="236" t="s">
        <v>10869</v>
      </c>
      <c r="C7580" s="575" t="s">
        <v>992</v>
      </c>
      <c r="D7580" s="740" t="s">
        <v>8358</v>
      </c>
      <c r="E7580" s="749" t="s">
        <v>952</v>
      </c>
      <c r="F7580" s="383" t="s">
        <v>409</v>
      </c>
      <c r="G7580" s="186">
        <v>93161601</v>
      </c>
      <c r="H7580" s="740" t="s">
        <v>10871</v>
      </c>
      <c r="I7580" s="225">
        <v>10</v>
      </c>
      <c r="J7580" s="758"/>
      <c r="K7580" s="742">
        <v>89705767</v>
      </c>
      <c r="L7580" s="754">
        <v>1</v>
      </c>
      <c r="M7580" s="743" t="s">
        <v>10831</v>
      </c>
      <c r="N7580" s="744"/>
      <c r="O7580" s="745" t="s">
        <v>10835</v>
      </c>
      <c r="P7580" s="745" t="s">
        <v>10836</v>
      </c>
      <c r="Q7580" s="745" t="s">
        <v>2961</v>
      </c>
    </row>
    <row r="7581" spans="1:17" ht="38.25" x14ac:dyDescent="0.2">
      <c r="A7581" s="186" t="s">
        <v>8356</v>
      </c>
      <c r="B7581" s="236" t="s">
        <v>10872</v>
      </c>
      <c r="C7581" s="575" t="s">
        <v>992</v>
      </c>
      <c r="D7581" s="740" t="s">
        <v>8358</v>
      </c>
      <c r="E7581" s="749" t="s">
        <v>942</v>
      </c>
      <c r="F7581" s="383" t="s">
        <v>1045</v>
      </c>
      <c r="G7581" s="223">
        <v>93141506</v>
      </c>
      <c r="H7581" s="740" t="s">
        <v>10873</v>
      </c>
      <c r="I7581" s="225">
        <v>16</v>
      </c>
      <c r="J7581" s="758"/>
      <c r="K7581" s="742">
        <v>9380000</v>
      </c>
      <c r="L7581" s="754">
        <v>1</v>
      </c>
      <c r="M7581" s="743" t="s">
        <v>10831</v>
      </c>
      <c r="N7581" s="744"/>
      <c r="O7581" s="745"/>
      <c r="P7581" s="745"/>
      <c r="Q7581" s="745"/>
    </row>
    <row r="7582" spans="1:17" ht="38.25" x14ac:dyDescent="0.2">
      <c r="A7582" s="186" t="s">
        <v>8356</v>
      </c>
      <c r="B7582" s="236" t="s">
        <v>10874</v>
      </c>
      <c r="C7582" s="575" t="s">
        <v>992</v>
      </c>
      <c r="D7582" s="740" t="s">
        <v>10875</v>
      </c>
      <c r="E7582" s="749" t="s">
        <v>942</v>
      </c>
      <c r="F7582" s="383" t="s">
        <v>1045</v>
      </c>
      <c r="G7582" s="223">
        <v>93141506</v>
      </c>
      <c r="H7582" s="740" t="s">
        <v>10876</v>
      </c>
      <c r="I7582" s="225">
        <v>16</v>
      </c>
      <c r="J7582" s="758"/>
      <c r="K7582" s="742">
        <v>7500000</v>
      </c>
      <c r="L7582" s="754">
        <v>1</v>
      </c>
      <c r="M7582" s="743" t="s">
        <v>10831</v>
      </c>
      <c r="N7582" s="744"/>
      <c r="O7582" s="745" t="s">
        <v>10835</v>
      </c>
      <c r="P7582" s="745" t="s">
        <v>10836</v>
      </c>
      <c r="Q7582" s="745" t="s">
        <v>2961</v>
      </c>
    </row>
    <row r="7583" spans="1:17" ht="38.25" x14ac:dyDescent="0.2">
      <c r="A7583" s="186" t="s">
        <v>8356</v>
      </c>
      <c r="B7583" s="236" t="s">
        <v>10874</v>
      </c>
      <c r="C7583" s="575" t="s">
        <v>992</v>
      </c>
      <c r="D7583" s="740" t="s">
        <v>10875</v>
      </c>
      <c r="E7583" s="749" t="s">
        <v>3526</v>
      </c>
      <c r="F7583" s="383" t="s">
        <v>487</v>
      </c>
      <c r="G7583" s="223">
        <v>56101504</v>
      </c>
      <c r="H7583" s="740" t="s">
        <v>10877</v>
      </c>
      <c r="I7583" s="225">
        <v>16</v>
      </c>
      <c r="J7583" s="758"/>
      <c r="K7583" s="742">
        <v>2820000</v>
      </c>
      <c r="L7583" s="754">
        <v>1</v>
      </c>
      <c r="M7583" s="743" t="s">
        <v>10831</v>
      </c>
      <c r="N7583" s="233"/>
      <c r="O7583" s="745" t="s">
        <v>10835</v>
      </c>
      <c r="P7583" s="745" t="s">
        <v>10836</v>
      </c>
      <c r="Q7583" s="745" t="s">
        <v>2961</v>
      </c>
    </row>
    <row r="7584" spans="1:17" ht="38.25" x14ac:dyDescent="0.2">
      <c r="A7584" s="186" t="s">
        <v>8356</v>
      </c>
      <c r="B7584" s="236" t="s">
        <v>10874</v>
      </c>
      <c r="C7584" s="575" t="s">
        <v>992</v>
      </c>
      <c r="D7584" s="740" t="s">
        <v>10875</v>
      </c>
      <c r="E7584" s="749" t="s">
        <v>754</v>
      </c>
      <c r="F7584" s="383" t="s">
        <v>83</v>
      </c>
      <c r="G7584" s="223">
        <v>95141903</v>
      </c>
      <c r="H7584" s="740" t="s">
        <v>10878</v>
      </c>
      <c r="I7584" s="225">
        <v>16</v>
      </c>
      <c r="J7584" s="758"/>
      <c r="K7584" s="742">
        <v>3000000</v>
      </c>
      <c r="L7584" s="754">
        <v>1</v>
      </c>
      <c r="M7584" s="743" t="s">
        <v>4571</v>
      </c>
      <c r="N7584" s="744"/>
      <c r="O7584" s="745" t="s">
        <v>10835</v>
      </c>
      <c r="P7584" s="745" t="s">
        <v>10836</v>
      </c>
      <c r="Q7584" s="745" t="s">
        <v>2961</v>
      </c>
    </row>
    <row r="7585" spans="1:21" ht="38.25" x14ac:dyDescent="0.2">
      <c r="A7585" s="186" t="s">
        <v>8356</v>
      </c>
      <c r="B7585" s="236" t="s">
        <v>10874</v>
      </c>
      <c r="C7585" s="575" t="s">
        <v>992</v>
      </c>
      <c r="D7585" s="740" t="s">
        <v>10875</v>
      </c>
      <c r="E7585" s="749" t="s">
        <v>1101</v>
      </c>
      <c r="F7585" s="383" t="s">
        <v>189</v>
      </c>
      <c r="G7585" s="223">
        <v>52121604</v>
      </c>
      <c r="H7585" s="740" t="s">
        <v>10879</v>
      </c>
      <c r="I7585" s="225">
        <v>16</v>
      </c>
      <c r="J7585" s="758"/>
      <c r="K7585" s="742">
        <v>1000000</v>
      </c>
      <c r="L7585" s="754">
        <v>1</v>
      </c>
      <c r="M7585" s="743" t="s">
        <v>4571</v>
      </c>
      <c r="N7585" s="744"/>
      <c r="O7585" s="745" t="s">
        <v>10835</v>
      </c>
      <c r="P7585" s="745" t="s">
        <v>10836</v>
      </c>
      <c r="Q7585" s="745" t="s">
        <v>2961</v>
      </c>
    </row>
    <row r="7586" spans="1:21" ht="38.25" x14ac:dyDescent="0.2">
      <c r="A7586" s="186" t="s">
        <v>8356</v>
      </c>
      <c r="B7586" s="236" t="s">
        <v>10874</v>
      </c>
      <c r="C7586" s="575" t="s">
        <v>992</v>
      </c>
      <c r="D7586" s="740" t="s">
        <v>10875</v>
      </c>
      <c r="E7586" s="749" t="s">
        <v>1713</v>
      </c>
      <c r="F7586" s="383" t="s">
        <v>499</v>
      </c>
      <c r="G7586" s="223">
        <v>25172608</v>
      </c>
      <c r="H7586" s="740" t="s">
        <v>10880</v>
      </c>
      <c r="I7586" s="225">
        <v>16</v>
      </c>
      <c r="J7586" s="758"/>
      <c r="K7586" s="742">
        <v>500000</v>
      </c>
      <c r="L7586" s="754">
        <v>1</v>
      </c>
      <c r="M7586" s="743" t="s">
        <v>4571</v>
      </c>
      <c r="N7586" s="744"/>
      <c r="O7586" s="745" t="s">
        <v>10835</v>
      </c>
      <c r="P7586" s="745" t="s">
        <v>10836</v>
      </c>
      <c r="Q7586" s="745" t="s">
        <v>2961</v>
      </c>
    </row>
    <row r="7587" spans="1:21" ht="38.25" x14ac:dyDescent="0.2">
      <c r="A7587" s="186" t="s">
        <v>8356</v>
      </c>
      <c r="B7587" s="236" t="s">
        <v>10874</v>
      </c>
      <c r="C7587" s="575" t="s">
        <v>992</v>
      </c>
      <c r="D7587" s="740" t="s">
        <v>10875</v>
      </c>
      <c r="E7587" s="749" t="s">
        <v>776</v>
      </c>
      <c r="F7587" s="383" t="s">
        <v>2958</v>
      </c>
      <c r="G7587" s="223">
        <v>44122003</v>
      </c>
      <c r="H7587" s="740" t="s">
        <v>10881</v>
      </c>
      <c r="I7587" s="225">
        <v>16</v>
      </c>
      <c r="J7587" s="758"/>
      <c r="K7587" s="742">
        <v>3600000</v>
      </c>
      <c r="L7587" s="754">
        <v>1</v>
      </c>
      <c r="M7587" s="743" t="s">
        <v>4571</v>
      </c>
      <c r="N7587" s="744"/>
      <c r="O7587" s="745" t="s">
        <v>10835</v>
      </c>
      <c r="P7587" s="745" t="s">
        <v>10836</v>
      </c>
      <c r="Q7587" s="745" t="s">
        <v>2961</v>
      </c>
    </row>
    <row r="7588" spans="1:21" ht="38.25" x14ac:dyDescent="0.2">
      <c r="A7588" s="186" t="s">
        <v>8356</v>
      </c>
      <c r="B7588" s="236" t="s">
        <v>10874</v>
      </c>
      <c r="C7588" s="575" t="s">
        <v>992</v>
      </c>
      <c r="D7588" s="740" t="s">
        <v>10875</v>
      </c>
      <c r="E7588" s="749" t="s">
        <v>776</v>
      </c>
      <c r="F7588" s="383" t="s">
        <v>2958</v>
      </c>
      <c r="G7588" s="223">
        <v>14111507</v>
      </c>
      <c r="H7588" s="740" t="s">
        <v>10882</v>
      </c>
      <c r="I7588" s="225">
        <v>16</v>
      </c>
      <c r="J7588" s="758"/>
      <c r="K7588" s="742">
        <v>540000</v>
      </c>
      <c r="L7588" s="754">
        <v>1</v>
      </c>
      <c r="M7588" s="743" t="s">
        <v>4571</v>
      </c>
      <c r="N7588" s="744"/>
      <c r="O7588" s="745" t="s">
        <v>10835</v>
      </c>
      <c r="P7588" s="745" t="s">
        <v>10836</v>
      </c>
      <c r="Q7588" s="745" t="s">
        <v>2961</v>
      </c>
    </row>
    <row r="7589" spans="1:21" ht="38.25" x14ac:dyDescent="0.2">
      <c r="A7589" s="186" t="s">
        <v>8356</v>
      </c>
      <c r="B7589" s="236" t="s">
        <v>10874</v>
      </c>
      <c r="C7589" s="575" t="s">
        <v>992</v>
      </c>
      <c r="D7589" s="740" t="s">
        <v>10875</v>
      </c>
      <c r="E7589" s="749" t="s">
        <v>776</v>
      </c>
      <c r="F7589" s="383" t="s">
        <v>2958</v>
      </c>
      <c r="G7589" s="223">
        <v>14111507</v>
      </c>
      <c r="H7589" s="740" t="s">
        <v>10883</v>
      </c>
      <c r="I7589" s="225">
        <v>16</v>
      </c>
      <c r="J7589" s="758"/>
      <c r="K7589" s="742">
        <v>290000</v>
      </c>
      <c r="L7589" s="754">
        <v>1</v>
      </c>
      <c r="M7589" s="743" t="s">
        <v>4571</v>
      </c>
      <c r="N7589" s="744"/>
      <c r="O7589" s="745" t="s">
        <v>10835</v>
      </c>
      <c r="P7589" s="745" t="s">
        <v>10836</v>
      </c>
      <c r="Q7589" s="745" t="s">
        <v>2961</v>
      </c>
    </row>
    <row r="7590" spans="1:21" ht="38.25" x14ac:dyDescent="0.2">
      <c r="A7590" s="186" t="s">
        <v>8356</v>
      </c>
      <c r="B7590" s="236" t="s">
        <v>10874</v>
      </c>
      <c r="C7590" s="575" t="s">
        <v>992</v>
      </c>
      <c r="D7590" s="740" t="s">
        <v>10875</v>
      </c>
      <c r="E7590" s="749" t="s">
        <v>776</v>
      </c>
      <c r="F7590" s="383" t="s">
        <v>2958</v>
      </c>
      <c r="G7590" s="223">
        <v>31201623</v>
      </c>
      <c r="H7590" s="740" t="s">
        <v>10884</v>
      </c>
      <c r="I7590" s="225">
        <v>16</v>
      </c>
      <c r="J7590" s="758"/>
      <c r="K7590" s="742">
        <v>483000</v>
      </c>
      <c r="L7590" s="754">
        <v>1</v>
      </c>
      <c r="M7590" s="743" t="s">
        <v>4571</v>
      </c>
      <c r="N7590" s="744"/>
      <c r="O7590" s="745" t="s">
        <v>10835</v>
      </c>
      <c r="P7590" s="745" t="s">
        <v>10836</v>
      </c>
      <c r="Q7590" s="745" t="s">
        <v>2961</v>
      </c>
    </row>
    <row r="7591" spans="1:21" ht="38.25" x14ac:dyDescent="0.2">
      <c r="A7591" s="186" t="s">
        <v>8356</v>
      </c>
      <c r="B7591" s="236" t="s">
        <v>10874</v>
      </c>
      <c r="C7591" s="575" t="s">
        <v>992</v>
      </c>
      <c r="D7591" s="740" t="s">
        <v>10875</v>
      </c>
      <c r="E7591" s="749" t="s">
        <v>776</v>
      </c>
      <c r="F7591" s="383" t="s">
        <v>2958</v>
      </c>
      <c r="G7591" s="223">
        <v>60121124</v>
      </c>
      <c r="H7591" s="740" t="s">
        <v>10885</v>
      </c>
      <c r="I7591" s="225">
        <v>16</v>
      </c>
      <c r="J7591" s="758"/>
      <c r="K7591" s="742">
        <v>107000</v>
      </c>
      <c r="L7591" s="754">
        <v>1</v>
      </c>
      <c r="M7591" s="743" t="s">
        <v>4571</v>
      </c>
      <c r="N7591" s="744"/>
      <c r="O7591" s="745" t="s">
        <v>10835</v>
      </c>
      <c r="P7591" s="745" t="s">
        <v>10836</v>
      </c>
      <c r="Q7591" s="745" t="s">
        <v>2961</v>
      </c>
    </row>
    <row r="7592" spans="1:21" ht="38.25" x14ac:dyDescent="0.2">
      <c r="A7592" s="186" t="s">
        <v>8356</v>
      </c>
      <c r="B7592" s="236" t="s">
        <v>10874</v>
      </c>
      <c r="C7592" s="575" t="s">
        <v>992</v>
      </c>
      <c r="D7592" s="740" t="s">
        <v>10875</v>
      </c>
      <c r="E7592" s="749" t="s">
        <v>776</v>
      </c>
      <c r="F7592" s="383" t="s">
        <v>2958</v>
      </c>
      <c r="G7592" s="223">
        <v>24112404</v>
      </c>
      <c r="H7592" s="740" t="s">
        <v>10886</v>
      </c>
      <c r="I7592" s="225">
        <v>16</v>
      </c>
      <c r="J7592" s="758"/>
      <c r="K7592" s="742">
        <v>980000</v>
      </c>
      <c r="L7592" s="754">
        <v>1</v>
      </c>
      <c r="M7592" s="743" t="s">
        <v>4571</v>
      </c>
      <c r="N7592" s="744"/>
      <c r="O7592" s="745" t="s">
        <v>10835</v>
      </c>
      <c r="P7592" s="745" t="s">
        <v>10836</v>
      </c>
      <c r="Q7592" s="745" t="s">
        <v>2961</v>
      </c>
    </row>
    <row r="7593" spans="1:21" ht="51" x14ac:dyDescent="0.2">
      <c r="A7593" s="186" t="s">
        <v>8356</v>
      </c>
      <c r="B7593" s="236" t="s">
        <v>10874</v>
      </c>
      <c r="C7593" s="575" t="s">
        <v>992</v>
      </c>
      <c r="D7593" s="740" t="s">
        <v>10875</v>
      </c>
      <c r="E7593" s="749" t="s">
        <v>869</v>
      </c>
      <c r="F7593" s="383" t="s">
        <v>1273</v>
      </c>
      <c r="G7593" s="223">
        <v>80101706</v>
      </c>
      <c r="H7593" s="740" t="s">
        <v>10887</v>
      </c>
      <c r="I7593" s="225">
        <v>10</v>
      </c>
      <c r="J7593" s="758"/>
      <c r="K7593" s="742">
        <v>35400000</v>
      </c>
      <c r="L7593" s="754">
        <v>1</v>
      </c>
      <c r="M7593" s="743" t="s">
        <v>10831</v>
      </c>
      <c r="N7593" s="744"/>
      <c r="O7593" s="745" t="s">
        <v>10835</v>
      </c>
      <c r="P7593" s="745" t="s">
        <v>10836</v>
      </c>
      <c r="Q7593" s="745" t="s">
        <v>2961</v>
      </c>
    </row>
    <row r="7594" spans="1:21" ht="51" x14ac:dyDescent="0.2">
      <c r="A7594" s="186" t="s">
        <v>8356</v>
      </c>
      <c r="B7594" s="236" t="s">
        <v>10874</v>
      </c>
      <c r="C7594" s="575" t="s">
        <v>992</v>
      </c>
      <c r="D7594" s="740" t="s">
        <v>10875</v>
      </c>
      <c r="E7594" s="749" t="s">
        <v>869</v>
      </c>
      <c r="F7594" s="383" t="s">
        <v>1273</v>
      </c>
      <c r="G7594" s="223">
        <v>80101706</v>
      </c>
      <c r="H7594" s="740" t="s">
        <v>10887</v>
      </c>
      <c r="I7594" s="225">
        <v>16</v>
      </c>
      <c r="J7594" s="758"/>
      <c r="K7594" s="742">
        <v>161900000</v>
      </c>
      <c r="L7594" s="754">
        <v>1</v>
      </c>
      <c r="M7594" s="743" t="s">
        <v>10831</v>
      </c>
      <c r="N7594" s="744"/>
      <c r="O7594" s="745" t="s">
        <v>10835</v>
      </c>
      <c r="P7594" s="745" t="s">
        <v>10836</v>
      </c>
      <c r="Q7594" s="745" t="s">
        <v>2961</v>
      </c>
    </row>
    <row r="7595" spans="1:21" ht="38.25" x14ac:dyDescent="0.2">
      <c r="A7595" s="186" t="s">
        <v>8356</v>
      </c>
      <c r="B7595" s="236" t="s">
        <v>10872</v>
      </c>
      <c r="C7595" s="575" t="s">
        <v>992</v>
      </c>
      <c r="D7595" s="740" t="s">
        <v>10888</v>
      </c>
      <c r="E7595" s="749" t="s">
        <v>812</v>
      </c>
      <c r="F7595" s="440" t="s">
        <v>10889</v>
      </c>
      <c r="G7595" s="146">
        <v>25172504</v>
      </c>
      <c r="H7595" s="740" t="s">
        <v>10890</v>
      </c>
      <c r="I7595" s="225">
        <v>10</v>
      </c>
      <c r="J7595" s="758"/>
      <c r="K7595" s="742">
        <v>20000000</v>
      </c>
      <c r="L7595" s="754">
        <v>1</v>
      </c>
      <c r="M7595" s="743" t="s">
        <v>10831</v>
      </c>
      <c r="N7595" s="744"/>
      <c r="O7595" s="745" t="s">
        <v>10891</v>
      </c>
      <c r="P7595" s="745" t="s">
        <v>79</v>
      </c>
      <c r="Q7595" s="745" t="s">
        <v>2961</v>
      </c>
    </row>
    <row r="7596" spans="1:21" ht="51" x14ac:dyDescent="0.2">
      <c r="A7596" s="186" t="s">
        <v>8356</v>
      </c>
      <c r="B7596" s="236" t="s">
        <v>10872</v>
      </c>
      <c r="C7596" s="575" t="s">
        <v>992</v>
      </c>
      <c r="D7596" s="740" t="s">
        <v>10888</v>
      </c>
      <c r="E7596" s="749" t="s">
        <v>880</v>
      </c>
      <c r="F7596" s="440" t="s">
        <v>6501</v>
      </c>
      <c r="G7596" s="146">
        <v>78181500</v>
      </c>
      <c r="H7596" s="740" t="s">
        <v>10892</v>
      </c>
      <c r="I7596" s="225">
        <v>10</v>
      </c>
      <c r="J7596" s="758"/>
      <c r="K7596" s="742">
        <v>83220000</v>
      </c>
      <c r="L7596" s="754">
        <v>1</v>
      </c>
      <c r="M7596" s="743" t="s">
        <v>10831</v>
      </c>
      <c r="N7596" s="744"/>
      <c r="O7596" s="745" t="s">
        <v>3286</v>
      </c>
      <c r="P7596" s="745" t="s">
        <v>10893</v>
      </c>
      <c r="Q7596" s="745" t="s">
        <v>2961</v>
      </c>
    </row>
    <row r="7597" spans="1:21" ht="39" thickBot="1" x14ac:dyDescent="0.25">
      <c r="A7597" s="136" t="s">
        <v>8356</v>
      </c>
      <c r="B7597" s="137" t="s">
        <v>10872</v>
      </c>
      <c r="C7597" s="146" t="s">
        <v>992</v>
      </c>
      <c r="D7597" s="740" t="s">
        <v>10888</v>
      </c>
      <c r="E7597" s="221" t="s">
        <v>947</v>
      </c>
      <c r="F7597" s="440" t="s">
        <v>406</v>
      </c>
      <c r="G7597" s="146">
        <v>80131504</v>
      </c>
      <c r="H7597" s="732" t="s">
        <v>10894</v>
      </c>
      <c r="I7597" s="331">
        <v>10</v>
      </c>
      <c r="J7597" s="403"/>
      <c r="K7597" s="763">
        <v>15000000</v>
      </c>
      <c r="L7597" s="149">
        <v>1</v>
      </c>
      <c r="M7597" s="144" t="s">
        <v>268</v>
      </c>
      <c r="N7597" s="372"/>
      <c r="O7597" s="146" t="s">
        <v>366</v>
      </c>
      <c r="P7597" s="146" t="s">
        <v>366</v>
      </c>
      <c r="Q7597" s="146" t="s">
        <v>2996</v>
      </c>
    </row>
    <row r="7598" spans="1:21" ht="51.75" thickTop="1" x14ac:dyDescent="0.2">
      <c r="A7598" s="152" t="s">
        <v>10895</v>
      </c>
      <c r="B7598" s="153" t="s">
        <v>10896</v>
      </c>
      <c r="C7598" s="154" t="s">
        <v>10897</v>
      </c>
      <c r="D7598" s="155" t="s">
        <v>10898</v>
      </c>
      <c r="E7598" s="369" t="s">
        <v>3219</v>
      </c>
      <c r="F7598" s="158" t="s">
        <v>10899</v>
      </c>
      <c r="G7598" s="158">
        <v>72154055</v>
      </c>
      <c r="H7598" s="160" t="s">
        <v>10900</v>
      </c>
      <c r="I7598" s="152">
        <v>10</v>
      </c>
      <c r="J7598" s="160" t="s">
        <v>33</v>
      </c>
      <c r="K7598" s="142">
        <v>50000000</v>
      </c>
      <c r="L7598" s="143">
        <v>1</v>
      </c>
      <c r="M7598" s="153" t="s">
        <v>6831</v>
      </c>
      <c r="N7598" s="369" t="s">
        <v>10901</v>
      </c>
      <c r="O7598" s="764" t="s">
        <v>79</v>
      </c>
      <c r="P7598" s="764" t="s">
        <v>80</v>
      </c>
      <c r="Q7598" s="764" t="s">
        <v>497</v>
      </c>
      <c r="U7598" s="58"/>
    </row>
    <row r="7599" spans="1:21" ht="38.25" x14ac:dyDescent="0.2">
      <c r="A7599" s="331" t="s">
        <v>10895</v>
      </c>
      <c r="B7599" s="169" t="s">
        <v>10896</v>
      </c>
      <c r="C7599" s="151" t="s">
        <v>10897</v>
      </c>
      <c r="D7599" s="164" t="s">
        <v>10898</v>
      </c>
      <c r="E7599" s="369" t="s">
        <v>3231</v>
      </c>
      <c r="F7599" s="166" t="s">
        <v>3232</v>
      </c>
      <c r="G7599" s="166">
        <v>77121703</v>
      </c>
      <c r="H7599" s="403" t="s">
        <v>10902</v>
      </c>
      <c r="I7599" s="331">
        <v>10</v>
      </c>
      <c r="J7599" s="403" t="s">
        <v>33</v>
      </c>
      <c r="K7599" s="148">
        <v>5000000</v>
      </c>
      <c r="L7599" s="149">
        <v>1</v>
      </c>
      <c r="M7599" s="169" t="s">
        <v>6831</v>
      </c>
      <c r="N7599" s="372" t="s">
        <v>10903</v>
      </c>
      <c r="O7599" s="765"/>
      <c r="P7599" s="765"/>
      <c r="Q7599" s="765"/>
    </row>
    <row r="7600" spans="1:21" ht="44.25" customHeight="1" x14ac:dyDescent="0.2">
      <c r="A7600" s="331" t="s">
        <v>10895</v>
      </c>
      <c r="B7600" s="169" t="s">
        <v>10896</v>
      </c>
      <c r="C7600" s="151" t="s">
        <v>10897</v>
      </c>
      <c r="D7600" s="164" t="s">
        <v>10898</v>
      </c>
      <c r="E7600" s="372" t="s">
        <v>3007</v>
      </c>
      <c r="F7600" s="166" t="s">
        <v>3008</v>
      </c>
      <c r="G7600" s="166">
        <v>72102103</v>
      </c>
      <c r="H7600" s="403" t="s">
        <v>10904</v>
      </c>
      <c r="I7600" s="331">
        <v>10</v>
      </c>
      <c r="J7600" s="403" t="s">
        <v>33</v>
      </c>
      <c r="K7600" s="148">
        <v>10000000</v>
      </c>
      <c r="L7600" s="149">
        <v>1</v>
      </c>
      <c r="M7600" s="169" t="s">
        <v>6831</v>
      </c>
      <c r="N7600" s="372" t="s">
        <v>10905</v>
      </c>
      <c r="O7600" s="766"/>
      <c r="P7600" s="766"/>
      <c r="Q7600" s="766"/>
    </row>
    <row r="7601" spans="1:17" ht="25.5" x14ac:dyDescent="0.2">
      <c r="A7601" s="331" t="s">
        <v>10895</v>
      </c>
      <c r="B7601" s="169" t="s">
        <v>10896</v>
      </c>
      <c r="C7601" s="151" t="s">
        <v>6774</v>
      </c>
      <c r="D7601" s="164" t="s">
        <v>10906</v>
      </c>
      <c r="E7601" s="372" t="s">
        <v>3007</v>
      </c>
      <c r="F7601" s="166" t="s">
        <v>3008</v>
      </c>
      <c r="G7601" s="166">
        <v>76111500</v>
      </c>
      <c r="H7601" s="403" t="s">
        <v>10907</v>
      </c>
      <c r="I7601" s="331">
        <v>10</v>
      </c>
      <c r="J7601" s="403" t="s">
        <v>230</v>
      </c>
      <c r="K7601" s="148">
        <v>426300000</v>
      </c>
      <c r="L7601" s="149">
        <v>1</v>
      </c>
      <c r="M7601" s="169" t="s">
        <v>6831</v>
      </c>
      <c r="N7601" s="372" t="s">
        <v>10908</v>
      </c>
      <c r="O7601" s="431" t="s">
        <v>127</v>
      </c>
      <c r="P7601" s="166" t="s">
        <v>68</v>
      </c>
      <c r="Q7601" s="166" t="s">
        <v>419</v>
      </c>
    </row>
    <row r="7602" spans="1:17" ht="25.5" x14ac:dyDescent="0.2">
      <c r="A7602" s="331" t="s">
        <v>10895</v>
      </c>
      <c r="B7602" s="169" t="s">
        <v>10896</v>
      </c>
      <c r="C7602" s="151" t="s">
        <v>10909</v>
      </c>
      <c r="D7602" s="164" t="s">
        <v>10910</v>
      </c>
      <c r="E7602" s="372" t="s">
        <v>2963</v>
      </c>
      <c r="F7602" s="166" t="s">
        <v>10278</v>
      </c>
      <c r="G7602" s="166">
        <v>15101506</v>
      </c>
      <c r="H7602" s="403" t="s">
        <v>10911</v>
      </c>
      <c r="I7602" s="331">
        <v>10</v>
      </c>
      <c r="J7602" s="403" t="s">
        <v>230</v>
      </c>
      <c r="K7602" s="148">
        <v>1000000000</v>
      </c>
      <c r="L7602" s="149">
        <v>1</v>
      </c>
      <c r="M7602" s="169" t="s">
        <v>6866</v>
      </c>
      <c r="N7602" s="372" t="s">
        <v>10912</v>
      </c>
      <c r="O7602" s="431" t="s">
        <v>35</v>
      </c>
      <c r="P7602" s="166" t="s">
        <v>36</v>
      </c>
      <c r="Q7602" s="166" t="s">
        <v>419</v>
      </c>
    </row>
    <row r="7603" spans="1:17" ht="38.25" x14ac:dyDescent="0.2">
      <c r="A7603" s="331" t="s">
        <v>10895</v>
      </c>
      <c r="B7603" s="169" t="s">
        <v>10896</v>
      </c>
      <c r="C7603" s="151" t="s">
        <v>10913</v>
      </c>
      <c r="D7603" s="164" t="s">
        <v>10914</v>
      </c>
      <c r="E7603" s="372" t="s">
        <v>2963</v>
      </c>
      <c r="F7603" s="166" t="s">
        <v>10278</v>
      </c>
      <c r="G7603" s="166">
        <v>15101506</v>
      </c>
      <c r="H7603" s="403" t="s">
        <v>10911</v>
      </c>
      <c r="I7603" s="331">
        <v>10</v>
      </c>
      <c r="J7603" s="403" t="s">
        <v>33</v>
      </c>
      <c r="K7603" s="148">
        <v>25000000</v>
      </c>
      <c r="L7603" s="149">
        <v>1</v>
      </c>
      <c r="M7603" s="169" t="s">
        <v>6866</v>
      </c>
      <c r="N7603" s="372" t="s">
        <v>10915</v>
      </c>
      <c r="O7603" s="431" t="s">
        <v>127</v>
      </c>
      <c r="P7603" s="166" t="s">
        <v>68</v>
      </c>
      <c r="Q7603" s="166" t="s">
        <v>419</v>
      </c>
    </row>
    <row r="7604" spans="1:17" ht="38.25" x14ac:dyDescent="0.2">
      <c r="A7604" s="331" t="s">
        <v>10895</v>
      </c>
      <c r="B7604" s="169" t="s">
        <v>10896</v>
      </c>
      <c r="C7604" s="151" t="s">
        <v>10909</v>
      </c>
      <c r="D7604" s="164" t="s">
        <v>10910</v>
      </c>
      <c r="E7604" s="372" t="s">
        <v>3016</v>
      </c>
      <c r="F7604" s="166" t="s">
        <v>10916</v>
      </c>
      <c r="G7604" s="166">
        <v>78181500</v>
      </c>
      <c r="H7604" s="403" t="s">
        <v>10917</v>
      </c>
      <c r="I7604" s="331">
        <v>10</v>
      </c>
      <c r="J7604" s="403" t="s">
        <v>33</v>
      </c>
      <c r="K7604" s="148">
        <v>920000000</v>
      </c>
      <c r="L7604" s="149">
        <v>1</v>
      </c>
      <c r="M7604" s="169" t="s">
        <v>6831</v>
      </c>
      <c r="N7604" s="372" t="s">
        <v>10918</v>
      </c>
      <c r="O7604" s="431" t="s">
        <v>35</v>
      </c>
      <c r="P7604" s="166" t="s">
        <v>79</v>
      </c>
      <c r="Q7604" s="166" t="s">
        <v>429</v>
      </c>
    </row>
    <row r="7605" spans="1:17" ht="38.25" x14ac:dyDescent="0.2">
      <c r="A7605" s="331" t="s">
        <v>10895</v>
      </c>
      <c r="B7605" s="169" t="s">
        <v>10896</v>
      </c>
      <c r="C7605" s="151" t="s">
        <v>10913</v>
      </c>
      <c r="D7605" s="164" t="s">
        <v>10914</v>
      </c>
      <c r="E7605" s="372" t="s">
        <v>3031</v>
      </c>
      <c r="F7605" s="166" t="s">
        <v>10919</v>
      </c>
      <c r="G7605" s="166">
        <v>81112208</v>
      </c>
      <c r="H7605" s="403" t="s">
        <v>10920</v>
      </c>
      <c r="I7605" s="331">
        <v>10</v>
      </c>
      <c r="J7605" s="403" t="s">
        <v>33</v>
      </c>
      <c r="K7605" s="148">
        <v>70000000</v>
      </c>
      <c r="L7605" s="149">
        <v>1</v>
      </c>
      <c r="M7605" s="169" t="s">
        <v>6831</v>
      </c>
      <c r="N7605" s="372" t="s">
        <v>10921</v>
      </c>
      <c r="O7605" s="431" t="s">
        <v>36</v>
      </c>
      <c r="P7605" s="166" t="s">
        <v>79</v>
      </c>
      <c r="Q7605" s="166" t="s">
        <v>497</v>
      </c>
    </row>
    <row r="7606" spans="1:17" ht="38.25" x14ac:dyDescent="0.2">
      <c r="A7606" s="331" t="s">
        <v>10895</v>
      </c>
      <c r="B7606" s="169" t="s">
        <v>10896</v>
      </c>
      <c r="C7606" s="151" t="s">
        <v>10913</v>
      </c>
      <c r="D7606" s="164" t="s">
        <v>10914</v>
      </c>
      <c r="E7606" s="372" t="s">
        <v>3031</v>
      </c>
      <c r="F7606" s="166" t="s">
        <v>10919</v>
      </c>
      <c r="G7606" s="166">
        <v>73152101</v>
      </c>
      <c r="H7606" s="403" t="s">
        <v>10922</v>
      </c>
      <c r="I7606" s="331">
        <v>10</v>
      </c>
      <c r="J7606" s="403" t="s">
        <v>33</v>
      </c>
      <c r="K7606" s="148">
        <v>40000000</v>
      </c>
      <c r="L7606" s="149">
        <v>1</v>
      </c>
      <c r="M7606" s="169" t="s">
        <v>6831</v>
      </c>
      <c r="N7606" s="372" t="s">
        <v>10923</v>
      </c>
      <c r="O7606" s="431" t="s">
        <v>80</v>
      </c>
      <c r="P7606" s="166" t="s">
        <v>901</v>
      </c>
      <c r="Q7606" s="166" t="s">
        <v>497</v>
      </c>
    </row>
    <row r="7607" spans="1:17" ht="51" x14ac:dyDescent="0.2">
      <c r="A7607" s="331" t="s">
        <v>10895</v>
      </c>
      <c r="B7607" s="169" t="s">
        <v>10896</v>
      </c>
      <c r="C7607" s="151" t="s">
        <v>10913</v>
      </c>
      <c r="D7607" s="164" t="s">
        <v>10914</v>
      </c>
      <c r="E7607" s="372" t="s">
        <v>3103</v>
      </c>
      <c r="F7607" s="166" t="s">
        <v>10924</v>
      </c>
      <c r="G7607" s="166">
        <v>81112306</v>
      </c>
      <c r="H7607" s="403" t="s">
        <v>10925</v>
      </c>
      <c r="I7607" s="331">
        <v>10</v>
      </c>
      <c r="J7607" s="403" t="s">
        <v>33</v>
      </c>
      <c r="K7607" s="148">
        <v>25000000</v>
      </c>
      <c r="L7607" s="149">
        <v>1</v>
      </c>
      <c r="M7607" s="169" t="s">
        <v>6831</v>
      </c>
      <c r="N7607" s="372" t="s">
        <v>10926</v>
      </c>
      <c r="O7607" s="431" t="s">
        <v>36</v>
      </c>
      <c r="P7607" s="166" t="s">
        <v>79</v>
      </c>
      <c r="Q7607" s="166" t="s">
        <v>497</v>
      </c>
    </row>
    <row r="7608" spans="1:17" ht="38.25" x14ac:dyDescent="0.2">
      <c r="A7608" s="331" t="s">
        <v>10895</v>
      </c>
      <c r="B7608" s="169" t="s">
        <v>10896</v>
      </c>
      <c r="C7608" s="151" t="s">
        <v>10913</v>
      </c>
      <c r="D7608" s="164" t="s">
        <v>10914</v>
      </c>
      <c r="E7608" s="372" t="s">
        <v>3031</v>
      </c>
      <c r="F7608" s="166" t="s">
        <v>10919</v>
      </c>
      <c r="G7608" s="166">
        <v>43191510</v>
      </c>
      <c r="H7608" s="403" t="s">
        <v>10927</v>
      </c>
      <c r="I7608" s="331">
        <v>10</v>
      </c>
      <c r="J7608" s="403" t="s">
        <v>33</v>
      </c>
      <c r="K7608" s="148">
        <v>70000000</v>
      </c>
      <c r="L7608" s="149">
        <v>1</v>
      </c>
      <c r="M7608" s="169" t="s">
        <v>6831</v>
      </c>
      <c r="N7608" s="372" t="s">
        <v>10928</v>
      </c>
      <c r="O7608" s="431" t="s">
        <v>36</v>
      </c>
      <c r="P7608" s="166" t="s">
        <v>79</v>
      </c>
      <c r="Q7608" s="166" t="s">
        <v>497</v>
      </c>
    </row>
    <row r="7609" spans="1:17" ht="38.25" x14ac:dyDescent="0.2">
      <c r="A7609" s="331" t="s">
        <v>10895</v>
      </c>
      <c r="B7609" s="169" t="s">
        <v>10896</v>
      </c>
      <c r="C7609" s="151" t="s">
        <v>6774</v>
      </c>
      <c r="D7609" s="164" t="s">
        <v>10906</v>
      </c>
      <c r="E7609" s="372" t="s">
        <v>3031</v>
      </c>
      <c r="F7609" s="166" t="s">
        <v>10919</v>
      </c>
      <c r="G7609" s="166">
        <v>72151200</v>
      </c>
      <c r="H7609" s="403" t="s">
        <v>10929</v>
      </c>
      <c r="I7609" s="331">
        <v>10</v>
      </c>
      <c r="J7609" s="403" t="s">
        <v>33</v>
      </c>
      <c r="K7609" s="148">
        <v>60000000</v>
      </c>
      <c r="L7609" s="149">
        <v>1</v>
      </c>
      <c r="M7609" s="169" t="s">
        <v>6831</v>
      </c>
      <c r="N7609" s="372" t="s">
        <v>10929</v>
      </c>
      <c r="O7609" s="431" t="s">
        <v>80</v>
      </c>
      <c r="P7609" s="166" t="s">
        <v>901</v>
      </c>
      <c r="Q7609" s="166" t="s">
        <v>497</v>
      </c>
    </row>
    <row r="7610" spans="1:17" ht="38.25" x14ac:dyDescent="0.2">
      <c r="A7610" s="331" t="s">
        <v>10895</v>
      </c>
      <c r="B7610" s="169" t="s">
        <v>10896</v>
      </c>
      <c r="C7610" s="151" t="s">
        <v>6774</v>
      </c>
      <c r="D7610" s="164" t="s">
        <v>10906</v>
      </c>
      <c r="E7610" s="372" t="s">
        <v>3031</v>
      </c>
      <c r="F7610" s="166" t="s">
        <v>10919</v>
      </c>
      <c r="G7610" s="166">
        <v>72101516</v>
      </c>
      <c r="H7610" s="403" t="s">
        <v>10930</v>
      </c>
      <c r="I7610" s="331">
        <v>10</v>
      </c>
      <c r="J7610" s="403" t="s">
        <v>33</v>
      </c>
      <c r="K7610" s="148">
        <v>12000000</v>
      </c>
      <c r="L7610" s="149">
        <v>1</v>
      </c>
      <c r="M7610" s="169" t="s">
        <v>6831</v>
      </c>
      <c r="N7610" s="372" t="s">
        <v>10931</v>
      </c>
      <c r="O7610" s="431" t="s">
        <v>2761</v>
      </c>
      <c r="P7610" s="166" t="s">
        <v>699</v>
      </c>
      <c r="Q7610" s="166" t="s">
        <v>497</v>
      </c>
    </row>
    <row r="7611" spans="1:17" ht="38.25" x14ac:dyDescent="0.2">
      <c r="A7611" s="331" t="s">
        <v>10895</v>
      </c>
      <c r="B7611" s="169" t="s">
        <v>10896</v>
      </c>
      <c r="C7611" s="151" t="s">
        <v>1039</v>
      </c>
      <c r="D7611" s="164" t="s">
        <v>10932</v>
      </c>
      <c r="E7611" s="372" t="s">
        <v>3031</v>
      </c>
      <c r="F7611" s="166" t="s">
        <v>10919</v>
      </c>
      <c r="G7611" s="166">
        <v>73152101</v>
      </c>
      <c r="H7611" s="403" t="s">
        <v>10933</v>
      </c>
      <c r="I7611" s="331">
        <v>10</v>
      </c>
      <c r="J7611" s="403" t="s">
        <v>33</v>
      </c>
      <c r="K7611" s="148">
        <v>6000000</v>
      </c>
      <c r="L7611" s="149">
        <v>1</v>
      </c>
      <c r="M7611" s="169" t="s">
        <v>6831</v>
      </c>
      <c r="N7611" s="372" t="s">
        <v>10933</v>
      </c>
      <c r="O7611" s="431" t="s">
        <v>901</v>
      </c>
      <c r="P7611" s="166" t="s">
        <v>901</v>
      </c>
      <c r="Q7611" s="166" t="s">
        <v>497</v>
      </c>
    </row>
    <row r="7612" spans="1:17" ht="38.25" x14ac:dyDescent="0.2">
      <c r="A7612" s="331" t="s">
        <v>10895</v>
      </c>
      <c r="B7612" s="169" t="s">
        <v>10896</v>
      </c>
      <c r="C7612" s="151" t="s">
        <v>10934</v>
      </c>
      <c r="D7612" s="164" t="s">
        <v>10935</v>
      </c>
      <c r="E7612" s="372" t="s">
        <v>3190</v>
      </c>
      <c r="F7612" s="166" t="s">
        <v>3191</v>
      </c>
      <c r="G7612" s="166">
        <v>72121103</v>
      </c>
      <c r="H7612" s="403" t="s">
        <v>10936</v>
      </c>
      <c r="I7612" s="331">
        <v>10</v>
      </c>
      <c r="J7612" s="403" t="s">
        <v>33</v>
      </c>
      <c r="K7612" s="148">
        <v>400000000</v>
      </c>
      <c r="L7612" s="149">
        <v>1</v>
      </c>
      <c r="M7612" s="169" t="s">
        <v>6831</v>
      </c>
      <c r="N7612" s="372" t="s">
        <v>10937</v>
      </c>
      <c r="O7612" s="431" t="s">
        <v>35</v>
      </c>
      <c r="P7612" s="166" t="s">
        <v>79</v>
      </c>
      <c r="Q7612" s="166" t="s">
        <v>429</v>
      </c>
    </row>
    <row r="7613" spans="1:17" ht="25.5" x14ac:dyDescent="0.2">
      <c r="A7613" s="331" t="s">
        <v>10895</v>
      </c>
      <c r="B7613" s="169" t="s">
        <v>10896</v>
      </c>
      <c r="C7613" s="151" t="s">
        <v>10909</v>
      </c>
      <c r="D7613" s="164" t="s">
        <v>10910</v>
      </c>
      <c r="E7613" s="372" t="s">
        <v>10938</v>
      </c>
      <c r="F7613" s="166" t="s">
        <v>10939</v>
      </c>
      <c r="G7613" s="166">
        <v>84131603</v>
      </c>
      <c r="H7613" s="403" t="s">
        <v>10940</v>
      </c>
      <c r="I7613" s="331">
        <v>10</v>
      </c>
      <c r="J7613" s="403" t="s">
        <v>230</v>
      </c>
      <c r="K7613" s="148">
        <v>400000000</v>
      </c>
      <c r="L7613" s="149">
        <v>1</v>
      </c>
      <c r="M7613" s="169" t="s">
        <v>6831</v>
      </c>
      <c r="N7613" s="372" t="s">
        <v>10941</v>
      </c>
      <c r="O7613" s="431" t="s">
        <v>35</v>
      </c>
      <c r="P7613" s="166" t="s">
        <v>35</v>
      </c>
      <c r="Q7613" s="166" t="s">
        <v>7657</v>
      </c>
    </row>
    <row r="7614" spans="1:17" ht="38.25" x14ac:dyDescent="0.2">
      <c r="A7614" s="331" t="s">
        <v>10895</v>
      </c>
      <c r="B7614" s="169" t="s">
        <v>10896</v>
      </c>
      <c r="C7614" s="151" t="s">
        <v>10913</v>
      </c>
      <c r="D7614" s="164" t="s">
        <v>10914</v>
      </c>
      <c r="E7614" s="372" t="s">
        <v>10942</v>
      </c>
      <c r="F7614" s="166" t="s">
        <v>10943</v>
      </c>
      <c r="G7614" s="166">
        <v>84131607</v>
      </c>
      <c r="H7614" s="403" t="s">
        <v>10944</v>
      </c>
      <c r="I7614" s="331">
        <v>10</v>
      </c>
      <c r="J7614" s="403" t="s">
        <v>33</v>
      </c>
      <c r="K7614" s="148">
        <v>90000000</v>
      </c>
      <c r="L7614" s="149">
        <v>1</v>
      </c>
      <c r="M7614" s="169" t="s">
        <v>6831</v>
      </c>
      <c r="N7614" s="372" t="s">
        <v>10945</v>
      </c>
      <c r="O7614" s="431" t="s">
        <v>127</v>
      </c>
      <c r="P7614" s="166" t="s">
        <v>68</v>
      </c>
      <c r="Q7614" s="166" t="s">
        <v>497</v>
      </c>
    </row>
    <row r="7615" spans="1:17" ht="38.25" x14ac:dyDescent="0.2">
      <c r="A7615" s="331" t="s">
        <v>10895</v>
      </c>
      <c r="B7615" s="169" t="s">
        <v>10896</v>
      </c>
      <c r="C7615" s="151" t="s">
        <v>10946</v>
      </c>
      <c r="D7615" s="164" t="s">
        <v>10947</v>
      </c>
      <c r="E7615" s="372" t="s">
        <v>5652</v>
      </c>
      <c r="F7615" s="166" t="s">
        <v>10948</v>
      </c>
      <c r="G7615" s="166">
        <v>47000000</v>
      </c>
      <c r="H7615" s="403" t="s">
        <v>10949</v>
      </c>
      <c r="I7615" s="331">
        <v>10</v>
      </c>
      <c r="J7615" s="403" t="s">
        <v>33</v>
      </c>
      <c r="K7615" s="148">
        <v>7900000</v>
      </c>
      <c r="L7615" s="149">
        <v>1</v>
      </c>
      <c r="M7615" s="169" t="s">
        <v>6831</v>
      </c>
      <c r="N7615" s="372" t="s">
        <v>10950</v>
      </c>
      <c r="O7615" s="431" t="s">
        <v>67</v>
      </c>
      <c r="P7615" s="166" t="s">
        <v>35</v>
      </c>
      <c r="Q7615" s="166" t="s">
        <v>497</v>
      </c>
    </row>
    <row r="7616" spans="1:17" ht="38.25" x14ac:dyDescent="0.2">
      <c r="A7616" s="331" t="s">
        <v>10895</v>
      </c>
      <c r="B7616" s="169" t="s">
        <v>10896</v>
      </c>
      <c r="C7616" s="151" t="s">
        <v>10913</v>
      </c>
      <c r="D7616" s="164" t="s">
        <v>10914</v>
      </c>
      <c r="E7616" s="372" t="s">
        <v>5652</v>
      </c>
      <c r="F7616" s="166" t="s">
        <v>10951</v>
      </c>
      <c r="G7616" s="166">
        <v>12171703</v>
      </c>
      <c r="H7616" s="403" t="s">
        <v>10952</v>
      </c>
      <c r="I7616" s="331">
        <v>10</v>
      </c>
      <c r="J7616" s="403" t="s">
        <v>33</v>
      </c>
      <c r="K7616" s="148">
        <v>23000000</v>
      </c>
      <c r="L7616" s="149">
        <v>1</v>
      </c>
      <c r="M7616" s="169" t="s">
        <v>6831</v>
      </c>
      <c r="N7616" s="372" t="s">
        <v>10953</v>
      </c>
      <c r="O7616" s="431" t="s">
        <v>36</v>
      </c>
      <c r="P7616" s="166" t="s">
        <v>79</v>
      </c>
      <c r="Q7616" s="166" t="s">
        <v>497</v>
      </c>
    </row>
    <row r="7617" spans="1:17" ht="25.5" x14ac:dyDescent="0.2">
      <c r="A7617" s="331" t="s">
        <v>10895</v>
      </c>
      <c r="B7617" s="169" t="s">
        <v>10896</v>
      </c>
      <c r="C7617" s="151" t="s">
        <v>1039</v>
      </c>
      <c r="D7617" s="164" t="s">
        <v>10932</v>
      </c>
      <c r="E7617" s="372" t="s">
        <v>2957</v>
      </c>
      <c r="F7617" s="166" t="s">
        <v>10294</v>
      </c>
      <c r="G7617" s="166">
        <v>44111515</v>
      </c>
      <c r="H7617" s="403" t="s">
        <v>10954</v>
      </c>
      <c r="I7617" s="331">
        <v>10</v>
      </c>
      <c r="J7617" s="403" t="s">
        <v>33</v>
      </c>
      <c r="K7617" s="148">
        <v>13200000</v>
      </c>
      <c r="L7617" s="149">
        <v>1100</v>
      </c>
      <c r="M7617" s="169" t="s">
        <v>34</v>
      </c>
      <c r="N7617" s="372" t="s">
        <v>10955</v>
      </c>
      <c r="O7617" s="767" t="s">
        <v>127</v>
      </c>
      <c r="P7617" s="767" t="s">
        <v>68</v>
      </c>
      <c r="Q7617" s="767" t="s">
        <v>497</v>
      </c>
    </row>
    <row r="7618" spans="1:17" ht="25.5" x14ac:dyDescent="0.2">
      <c r="A7618" s="331" t="s">
        <v>10895</v>
      </c>
      <c r="B7618" s="169" t="s">
        <v>10896</v>
      </c>
      <c r="C7618" s="151" t="s">
        <v>1039</v>
      </c>
      <c r="D7618" s="164" t="s">
        <v>10932</v>
      </c>
      <c r="E7618" s="372" t="s">
        <v>10956</v>
      </c>
      <c r="F7618" s="166" t="s">
        <v>10294</v>
      </c>
      <c r="G7618" s="166">
        <v>44122000</v>
      </c>
      <c r="H7618" s="403" t="s">
        <v>10957</v>
      </c>
      <c r="I7618" s="331">
        <v>10</v>
      </c>
      <c r="J7618" s="403" t="s">
        <v>33</v>
      </c>
      <c r="K7618" s="148">
        <v>16730000</v>
      </c>
      <c r="L7618" s="149">
        <v>2390</v>
      </c>
      <c r="M7618" s="169" t="s">
        <v>10958</v>
      </c>
      <c r="N7618" s="372" t="s">
        <v>10959</v>
      </c>
      <c r="O7618" s="765"/>
      <c r="P7618" s="765"/>
      <c r="Q7618" s="765"/>
    </row>
    <row r="7619" spans="1:17" ht="25.5" x14ac:dyDescent="0.2">
      <c r="A7619" s="331" t="s">
        <v>10895</v>
      </c>
      <c r="B7619" s="169" t="s">
        <v>10896</v>
      </c>
      <c r="C7619" s="151" t="s">
        <v>1039</v>
      </c>
      <c r="D7619" s="164" t="s">
        <v>10932</v>
      </c>
      <c r="E7619" s="372" t="s">
        <v>10960</v>
      </c>
      <c r="F7619" s="166" t="s">
        <v>10294</v>
      </c>
      <c r="G7619" s="166">
        <v>14111531</v>
      </c>
      <c r="H7619" s="403" t="s">
        <v>10961</v>
      </c>
      <c r="I7619" s="331">
        <v>10</v>
      </c>
      <c r="J7619" s="403" t="s">
        <v>33</v>
      </c>
      <c r="K7619" s="148">
        <v>10920000</v>
      </c>
      <c r="L7619" s="149">
        <v>39</v>
      </c>
      <c r="M7619" s="169" t="s">
        <v>4571</v>
      </c>
      <c r="N7619" s="372" t="s">
        <v>10962</v>
      </c>
      <c r="O7619" s="765"/>
      <c r="P7619" s="765"/>
      <c r="Q7619" s="765"/>
    </row>
    <row r="7620" spans="1:17" ht="25.5" x14ac:dyDescent="0.2">
      <c r="A7620" s="331" t="s">
        <v>10895</v>
      </c>
      <c r="B7620" s="169" t="s">
        <v>10896</v>
      </c>
      <c r="C7620" s="151" t="s">
        <v>1039</v>
      </c>
      <c r="D7620" s="164" t="s">
        <v>10932</v>
      </c>
      <c r="E7620" s="372" t="s">
        <v>10963</v>
      </c>
      <c r="F7620" s="166" t="s">
        <v>10294</v>
      </c>
      <c r="G7620" s="166">
        <v>14111531</v>
      </c>
      <c r="H7620" s="403" t="s">
        <v>10961</v>
      </c>
      <c r="I7620" s="331">
        <v>10</v>
      </c>
      <c r="J7620" s="403" t="s">
        <v>33</v>
      </c>
      <c r="K7620" s="148">
        <v>3999996</v>
      </c>
      <c r="L7620" s="149">
        <v>12</v>
      </c>
      <c r="M7620" s="169" t="s">
        <v>4571</v>
      </c>
      <c r="N7620" s="372" t="s">
        <v>10964</v>
      </c>
      <c r="O7620" s="765"/>
      <c r="P7620" s="765"/>
      <c r="Q7620" s="765"/>
    </row>
    <row r="7621" spans="1:17" ht="25.5" x14ac:dyDescent="0.2">
      <c r="A7621" s="331" t="s">
        <v>10895</v>
      </c>
      <c r="B7621" s="169" t="s">
        <v>10896</v>
      </c>
      <c r="C7621" s="151" t="s">
        <v>1039</v>
      </c>
      <c r="D7621" s="164" t="s">
        <v>10932</v>
      </c>
      <c r="E7621" s="372" t="s">
        <v>10965</v>
      </c>
      <c r="F7621" s="166" t="s">
        <v>10294</v>
      </c>
      <c r="G7621" s="166">
        <v>14111531</v>
      </c>
      <c r="H7621" s="403" t="s">
        <v>10961</v>
      </c>
      <c r="I7621" s="331">
        <v>10</v>
      </c>
      <c r="J7621" s="403" t="s">
        <v>33</v>
      </c>
      <c r="K7621" s="148">
        <v>5030962</v>
      </c>
      <c r="L7621" s="149">
        <v>1</v>
      </c>
      <c r="M7621" s="169" t="s">
        <v>6831</v>
      </c>
      <c r="N7621" s="372" t="s">
        <v>10966</v>
      </c>
      <c r="O7621" s="765"/>
      <c r="P7621" s="765"/>
      <c r="Q7621" s="765"/>
    </row>
    <row r="7622" spans="1:17" ht="76.5" x14ac:dyDescent="0.2">
      <c r="A7622" s="331" t="s">
        <v>10895</v>
      </c>
      <c r="B7622" s="169" t="s">
        <v>10896</v>
      </c>
      <c r="C7622" s="151" t="s">
        <v>1039</v>
      </c>
      <c r="D7622" s="164" t="s">
        <v>10932</v>
      </c>
      <c r="E7622" s="372" t="s">
        <v>3344</v>
      </c>
      <c r="F7622" s="166" t="s">
        <v>10967</v>
      </c>
      <c r="G7622" s="166">
        <v>14111807</v>
      </c>
      <c r="H7622" s="403" t="s">
        <v>10968</v>
      </c>
      <c r="I7622" s="331">
        <v>10</v>
      </c>
      <c r="J7622" s="403" t="s">
        <v>33</v>
      </c>
      <c r="K7622" s="148">
        <v>2833322</v>
      </c>
      <c r="L7622" s="149">
        <v>34</v>
      </c>
      <c r="M7622" s="169" t="s">
        <v>34</v>
      </c>
      <c r="N7622" s="372" t="s">
        <v>10969</v>
      </c>
      <c r="O7622" s="765"/>
      <c r="P7622" s="765"/>
      <c r="Q7622" s="765"/>
    </row>
    <row r="7623" spans="1:17" ht="76.5" x14ac:dyDescent="0.2">
      <c r="A7623" s="331" t="s">
        <v>10895</v>
      </c>
      <c r="B7623" s="169" t="s">
        <v>10896</v>
      </c>
      <c r="C7623" s="151" t="s">
        <v>1039</v>
      </c>
      <c r="D7623" s="164" t="s">
        <v>10932</v>
      </c>
      <c r="E7623" s="372" t="s">
        <v>3344</v>
      </c>
      <c r="F7623" s="166" t="s">
        <v>10967</v>
      </c>
      <c r="G7623" s="166">
        <v>14111807</v>
      </c>
      <c r="H7623" s="403" t="s">
        <v>10968</v>
      </c>
      <c r="I7623" s="331">
        <v>10</v>
      </c>
      <c r="J7623" s="403" t="s">
        <v>33</v>
      </c>
      <c r="K7623" s="148">
        <v>2275720</v>
      </c>
      <c r="L7623" s="149">
        <v>40</v>
      </c>
      <c r="M7623" s="169" t="s">
        <v>34</v>
      </c>
      <c r="N7623" s="372" t="s">
        <v>10969</v>
      </c>
      <c r="O7623" s="766"/>
      <c r="P7623" s="766"/>
      <c r="Q7623" s="766"/>
    </row>
    <row r="7624" spans="1:17" ht="25.5" x14ac:dyDescent="0.2">
      <c r="A7624" s="331" t="s">
        <v>10895</v>
      </c>
      <c r="B7624" s="169" t="s">
        <v>10896</v>
      </c>
      <c r="C7624" s="151" t="s">
        <v>1039</v>
      </c>
      <c r="D7624" s="164" t="s">
        <v>10932</v>
      </c>
      <c r="E7624" s="372" t="s">
        <v>855</v>
      </c>
      <c r="F7624" s="166" t="s">
        <v>5302</v>
      </c>
      <c r="G7624" s="166">
        <v>81161600</v>
      </c>
      <c r="H7624" s="403" t="s">
        <v>10970</v>
      </c>
      <c r="I7624" s="331">
        <v>10</v>
      </c>
      <c r="J7624" s="403" t="s">
        <v>33</v>
      </c>
      <c r="K7624" s="148">
        <v>17000000</v>
      </c>
      <c r="L7624" s="149">
        <v>1</v>
      </c>
      <c r="M7624" s="169" t="s">
        <v>6831</v>
      </c>
      <c r="N7624" s="372" t="s">
        <v>10971</v>
      </c>
      <c r="O7624" s="431" t="s">
        <v>127</v>
      </c>
      <c r="P7624" s="166" t="s">
        <v>68</v>
      </c>
      <c r="Q7624" s="166" t="s">
        <v>497</v>
      </c>
    </row>
    <row r="7625" spans="1:17" ht="25.5" x14ac:dyDescent="0.2">
      <c r="A7625" s="331" t="s">
        <v>10895</v>
      </c>
      <c r="B7625" s="169" t="s">
        <v>10896</v>
      </c>
      <c r="C7625" s="151" t="s">
        <v>10972</v>
      </c>
      <c r="D7625" s="164" t="s">
        <v>10973</v>
      </c>
      <c r="E7625" s="372" t="s">
        <v>2980</v>
      </c>
      <c r="F7625" s="166" t="s">
        <v>2981</v>
      </c>
      <c r="G7625" s="166">
        <v>90101801</v>
      </c>
      <c r="H7625" s="403" t="s">
        <v>10974</v>
      </c>
      <c r="I7625" s="331">
        <v>10</v>
      </c>
      <c r="J7625" s="403" t="s">
        <v>33</v>
      </c>
      <c r="K7625" s="148">
        <v>35000000</v>
      </c>
      <c r="L7625" s="149">
        <v>1</v>
      </c>
      <c r="M7625" s="169" t="s">
        <v>6831</v>
      </c>
      <c r="N7625" s="372" t="s">
        <v>10975</v>
      </c>
      <c r="O7625" s="431" t="s">
        <v>127</v>
      </c>
      <c r="P7625" s="166" t="s">
        <v>68</v>
      </c>
      <c r="Q7625" s="166" t="s">
        <v>497</v>
      </c>
    </row>
    <row r="7626" spans="1:17" ht="25.5" x14ac:dyDescent="0.2">
      <c r="A7626" s="331" t="s">
        <v>10895</v>
      </c>
      <c r="B7626" s="169" t="s">
        <v>10896</v>
      </c>
      <c r="C7626" s="151" t="s">
        <v>6774</v>
      </c>
      <c r="D7626" s="164" t="s">
        <v>10906</v>
      </c>
      <c r="E7626" s="372" t="s">
        <v>834</v>
      </c>
      <c r="F7626" s="166" t="s">
        <v>10976</v>
      </c>
      <c r="G7626" s="166">
        <v>31162800</v>
      </c>
      <c r="H7626" s="403" t="s">
        <v>10977</v>
      </c>
      <c r="I7626" s="331">
        <v>10</v>
      </c>
      <c r="J7626" s="403" t="s">
        <v>33</v>
      </c>
      <c r="K7626" s="148">
        <v>40000000</v>
      </c>
      <c r="L7626" s="149">
        <v>1</v>
      </c>
      <c r="M7626" s="169" t="s">
        <v>6831</v>
      </c>
      <c r="N7626" s="372" t="s">
        <v>10978</v>
      </c>
      <c r="O7626" s="431" t="s">
        <v>67</v>
      </c>
      <c r="P7626" s="166" t="s">
        <v>35</v>
      </c>
      <c r="Q7626" s="166" t="s">
        <v>497</v>
      </c>
    </row>
    <row r="7627" spans="1:17" ht="38.25" x14ac:dyDescent="0.2">
      <c r="A7627" s="331" t="s">
        <v>10895</v>
      </c>
      <c r="B7627" s="169" t="s">
        <v>10896</v>
      </c>
      <c r="C7627" s="151" t="s">
        <v>10979</v>
      </c>
      <c r="D7627" s="164" t="s">
        <v>10980</v>
      </c>
      <c r="E7627" s="372" t="s">
        <v>952</v>
      </c>
      <c r="F7627" s="166" t="s">
        <v>409</v>
      </c>
      <c r="G7627" s="166">
        <v>93161701</v>
      </c>
      <c r="H7627" s="403" t="s">
        <v>10981</v>
      </c>
      <c r="I7627" s="331">
        <v>10</v>
      </c>
      <c r="J7627" s="403" t="s">
        <v>33</v>
      </c>
      <c r="K7627" s="148">
        <v>100000000</v>
      </c>
      <c r="L7627" s="149">
        <v>1</v>
      </c>
      <c r="M7627" s="169" t="s">
        <v>6831</v>
      </c>
      <c r="N7627" s="372" t="s">
        <v>10982</v>
      </c>
      <c r="O7627" s="431" t="s">
        <v>127</v>
      </c>
      <c r="P7627" s="166" t="s">
        <v>127</v>
      </c>
      <c r="Q7627" s="166" t="s">
        <v>3706</v>
      </c>
    </row>
    <row r="7628" spans="1:17" ht="25.5" x14ac:dyDescent="0.2">
      <c r="A7628" s="331" t="s">
        <v>10895</v>
      </c>
      <c r="B7628" s="169" t="s">
        <v>10896</v>
      </c>
      <c r="C7628" s="151" t="s">
        <v>10979</v>
      </c>
      <c r="D7628" s="164" t="s">
        <v>10980</v>
      </c>
      <c r="E7628" s="372" t="s">
        <v>957</v>
      </c>
      <c r="F7628" s="166" t="s">
        <v>958</v>
      </c>
      <c r="G7628" s="166">
        <v>93161701</v>
      </c>
      <c r="H7628" s="403" t="s">
        <v>10983</v>
      </c>
      <c r="I7628" s="331">
        <v>10</v>
      </c>
      <c r="J7628" s="403" t="s">
        <v>33</v>
      </c>
      <c r="K7628" s="148">
        <v>267250000</v>
      </c>
      <c r="L7628" s="149">
        <v>1</v>
      </c>
      <c r="M7628" s="169" t="s">
        <v>6831</v>
      </c>
      <c r="N7628" s="372" t="s">
        <v>10983</v>
      </c>
      <c r="O7628" s="431" t="s">
        <v>127</v>
      </c>
      <c r="P7628" s="166" t="s">
        <v>127</v>
      </c>
      <c r="Q7628" s="166" t="s">
        <v>3706</v>
      </c>
    </row>
    <row r="7629" spans="1:17" ht="38.25" x14ac:dyDescent="0.2">
      <c r="A7629" s="331" t="s">
        <v>10895</v>
      </c>
      <c r="B7629" s="169" t="s">
        <v>10896</v>
      </c>
      <c r="C7629" s="151" t="s">
        <v>10979</v>
      </c>
      <c r="D7629" s="164" t="s">
        <v>10980</v>
      </c>
      <c r="E7629" s="372" t="s">
        <v>7927</v>
      </c>
      <c r="F7629" s="166" t="s">
        <v>7928</v>
      </c>
      <c r="G7629" s="166">
        <v>20121904</v>
      </c>
      <c r="H7629" s="403" t="s">
        <v>10984</v>
      </c>
      <c r="I7629" s="331">
        <v>10</v>
      </c>
      <c r="J7629" s="403" t="s">
        <v>33</v>
      </c>
      <c r="K7629" s="148">
        <v>15000000</v>
      </c>
      <c r="L7629" s="149">
        <v>15</v>
      </c>
      <c r="M7629" s="169" t="s">
        <v>4571</v>
      </c>
      <c r="N7629" s="372" t="s">
        <v>10985</v>
      </c>
      <c r="O7629" s="431" t="s">
        <v>67</v>
      </c>
      <c r="P7629" s="166" t="s">
        <v>35</v>
      </c>
      <c r="Q7629" s="166" t="s">
        <v>497</v>
      </c>
    </row>
    <row r="7630" spans="1:17" ht="51" x14ac:dyDescent="0.2">
      <c r="A7630" s="331" t="s">
        <v>10895</v>
      </c>
      <c r="B7630" s="169" t="s">
        <v>10896</v>
      </c>
      <c r="C7630" s="151" t="s">
        <v>10979</v>
      </c>
      <c r="D7630" s="164" t="s">
        <v>10980</v>
      </c>
      <c r="E7630" s="372" t="s">
        <v>2983</v>
      </c>
      <c r="F7630" s="166" t="s">
        <v>2984</v>
      </c>
      <c r="G7630" s="166">
        <v>81101516</v>
      </c>
      <c r="H7630" s="403" t="s">
        <v>10986</v>
      </c>
      <c r="I7630" s="331">
        <v>10</v>
      </c>
      <c r="J7630" s="403" t="s">
        <v>33</v>
      </c>
      <c r="K7630" s="148">
        <v>2081811018</v>
      </c>
      <c r="L7630" s="149">
        <v>1</v>
      </c>
      <c r="M7630" s="169" t="s">
        <v>6831</v>
      </c>
      <c r="N7630" s="372" t="s">
        <v>10987</v>
      </c>
      <c r="O7630" s="431" t="s">
        <v>127</v>
      </c>
      <c r="P7630" s="166" t="s">
        <v>127</v>
      </c>
      <c r="Q7630" s="166" t="s">
        <v>3706</v>
      </c>
    </row>
    <row r="7631" spans="1:17" ht="51" x14ac:dyDescent="0.2">
      <c r="A7631" s="331" t="s">
        <v>10895</v>
      </c>
      <c r="B7631" s="169" t="s">
        <v>10896</v>
      </c>
      <c r="C7631" s="151" t="s">
        <v>10979</v>
      </c>
      <c r="D7631" s="164" t="s">
        <v>10980</v>
      </c>
      <c r="E7631" s="372" t="s">
        <v>2983</v>
      </c>
      <c r="F7631" s="166" t="s">
        <v>2984</v>
      </c>
      <c r="G7631" s="166">
        <v>81101516</v>
      </c>
      <c r="H7631" s="403" t="s">
        <v>10988</v>
      </c>
      <c r="I7631" s="331">
        <v>10</v>
      </c>
      <c r="J7631" s="403" t="s">
        <v>33</v>
      </c>
      <c r="K7631" s="148">
        <v>12000000</v>
      </c>
      <c r="L7631" s="149">
        <v>1</v>
      </c>
      <c r="M7631" s="169" t="s">
        <v>6831</v>
      </c>
      <c r="N7631" s="372" t="s">
        <v>10989</v>
      </c>
      <c r="O7631" s="431" t="s">
        <v>127</v>
      </c>
      <c r="P7631" s="166" t="s">
        <v>127</v>
      </c>
      <c r="Q7631" s="166" t="s">
        <v>3706</v>
      </c>
    </row>
    <row r="7632" spans="1:17" ht="38.25" x14ac:dyDescent="0.2">
      <c r="A7632" s="331" t="s">
        <v>10895</v>
      </c>
      <c r="B7632" s="169" t="s">
        <v>10896</v>
      </c>
      <c r="C7632" s="151" t="s">
        <v>10979</v>
      </c>
      <c r="D7632" s="164" t="s">
        <v>10980</v>
      </c>
      <c r="E7632" s="372" t="s">
        <v>3174</v>
      </c>
      <c r="F7632" s="166" t="s">
        <v>3175</v>
      </c>
      <c r="G7632" s="166">
        <v>81101516</v>
      </c>
      <c r="H7632" s="403" t="s">
        <v>10990</v>
      </c>
      <c r="I7632" s="331">
        <v>10</v>
      </c>
      <c r="J7632" s="403" t="s">
        <v>33</v>
      </c>
      <c r="K7632" s="148">
        <v>230828982</v>
      </c>
      <c r="L7632" s="149">
        <v>1</v>
      </c>
      <c r="M7632" s="169" t="s">
        <v>6831</v>
      </c>
      <c r="N7632" s="372" t="s">
        <v>10991</v>
      </c>
      <c r="O7632" s="431" t="s">
        <v>127</v>
      </c>
      <c r="P7632" s="166" t="s">
        <v>127</v>
      </c>
      <c r="Q7632" s="166" t="s">
        <v>3706</v>
      </c>
    </row>
    <row r="7633" spans="1:21" ht="65.25" customHeight="1" x14ac:dyDescent="0.2">
      <c r="A7633" s="331" t="s">
        <v>10895</v>
      </c>
      <c r="B7633" s="169" t="s">
        <v>10896</v>
      </c>
      <c r="C7633" s="151" t="s">
        <v>10979</v>
      </c>
      <c r="D7633" s="164" t="s">
        <v>10980</v>
      </c>
      <c r="E7633" s="372" t="s">
        <v>3219</v>
      </c>
      <c r="F7633" s="166" t="s">
        <v>3220</v>
      </c>
      <c r="G7633" s="166">
        <v>81101516</v>
      </c>
      <c r="H7633" s="403" t="s">
        <v>10992</v>
      </c>
      <c r="I7633" s="331">
        <v>10</v>
      </c>
      <c r="J7633" s="403" t="s">
        <v>33</v>
      </c>
      <c r="K7633" s="148">
        <v>205920000</v>
      </c>
      <c r="L7633" s="149">
        <v>1</v>
      </c>
      <c r="M7633" s="169" t="s">
        <v>6831</v>
      </c>
      <c r="N7633" s="372" t="s">
        <v>10993</v>
      </c>
      <c r="O7633" s="431" t="s">
        <v>127</v>
      </c>
      <c r="P7633" s="166" t="s">
        <v>127</v>
      </c>
      <c r="Q7633" s="166" t="s">
        <v>3706</v>
      </c>
    </row>
    <row r="7634" spans="1:21" ht="25.5" x14ac:dyDescent="0.2">
      <c r="A7634" s="331" t="s">
        <v>10895</v>
      </c>
      <c r="B7634" s="169" t="s">
        <v>10896</v>
      </c>
      <c r="C7634" s="151" t="s">
        <v>10979</v>
      </c>
      <c r="D7634" s="164" t="s">
        <v>10980</v>
      </c>
      <c r="E7634" s="372" t="s">
        <v>862</v>
      </c>
      <c r="F7634" s="166" t="s">
        <v>445</v>
      </c>
      <c r="G7634" s="166">
        <v>80131500</v>
      </c>
      <c r="H7634" s="403" t="s">
        <v>10994</v>
      </c>
      <c r="I7634" s="331">
        <v>10</v>
      </c>
      <c r="J7634" s="403" t="s">
        <v>33</v>
      </c>
      <c r="K7634" s="148">
        <v>50000000</v>
      </c>
      <c r="L7634" s="149">
        <v>1</v>
      </c>
      <c r="M7634" s="169" t="s">
        <v>6831</v>
      </c>
      <c r="N7634" s="372" t="s">
        <v>10995</v>
      </c>
      <c r="O7634" s="431" t="s">
        <v>127</v>
      </c>
      <c r="P7634" s="166" t="s">
        <v>68</v>
      </c>
      <c r="Q7634" s="166" t="s">
        <v>2519</v>
      </c>
    </row>
    <row r="7635" spans="1:21" ht="20.100000000000001" customHeight="1" x14ac:dyDescent="0.2">
      <c r="A7635" s="331" t="s">
        <v>10996</v>
      </c>
      <c r="B7635" s="169" t="s">
        <v>10896</v>
      </c>
      <c r="C7635" s="151" t="s">
        <v>10997</v>
      </c>
      <c r="D7635" s="164" t="s">
        <v>10998</v>
      </c>
      <c r="E7635" s="372" t="s">
        <v>1101</v>
      </c>
      <c r="F7635" s="166" t="s">
        <v>189</v>
      </c>
      <c r="G7635" s="166">
        <v>55121715</v>
      </c>
      <c r="H7635" s="403" t="s">
        <v>10999</v>
      </c>
      <c r="I7635" s="331">
        <v>16</v>
      </c>
      <c r="J7635" s="403" t="s">
        <v>33</v>
      </c>
      <c r="K7635" s="148">
        <v>4000000</v>
      </c>
      <c r="L7635" s="149">
        <v>1</v>
      </c>
      <c r="M7635" s="169" t="s">
        <v>6831</v>
      </c>
      <c r="N7635" s="372" t="s">
        <v>11000</v>
      </c>
      <c r="O7635" s="431" t="s">
        <v>79</v>
      </c>
      <c r="P7635" s="166" t="s">
        <v>80</v>
      </c>
      <c r="Q7635" s="166" t="s">
        <v>2519</v>
      </c>
    </row>
    <row r="7636" spans="1:21" ht="77.25" customHeight="1" x14ac:dyDescent="0.2">
      <c r="A7636" s="331" t="s">
        <v>11001</v>
      </c>
      <c r="B7636" s="169" t="s">
        <v>10896</v>
      </c>
      <c r="C7636" s="151" t="s">
        <v>11002</v>
      </c>
      <c r="D7636" s="164" t="s">
        <v>11003</v>
      </c>
      <c r="E7636" s="372" t="s">
        <v>936</v>
      </c>
      <c r="F7636" s="166" t="s">
        <v>397</v>
      </c>
      <c r="G7636" s="166">
        <v>81101516</v>
      </c>
      <c r="H7636" s="403" t="s">
        <v>11004</v>
      </c>
      <c r="I7636" s="331">
        <v>10</v>
      </c>
      <c r="J7636" s="403" t="s">
        <v>33</v>
      </c>
      <c r="K7636" s="148">
        <v>3150000</v>
      </c>
      <c r="L7636" s="149">
        <v>1</v>
      </c>
      <c r="M7636" s="169" t="s">
        <v>6831</v>
      </c>
      <c r="N7636" s="372" t="s">
        <v>11005</v>
      </c>
      <c r="O7636" s="431" t="s">
        <v>127</v>
      </c>
      <c r="P7636" s="166" t="s">
        <v>127</v>
      </c>
      <c r="Q7636" s="166" t="s">
        <v>3706</v>
      </c>
    </row>
    <row r="7637" spans="1:21" ht="50.25" customHeight="1" x14ac:dyDescent="0.2">
      <c r="A7637" s="331" t="s">
        <v>11001</v>
      </c>
      <c r="B7637" s="169" t="s">
        <v>10896</v>
      </c>
      <c r="C7637" s="151" t="s">
        <v>11002</v>
      </c>
      <c r="D7637" s="164" t="s">
        <v>11003</v>
      </c>
      <c r="E7637" s="372" t="s">
        <v>858</v>
      </c>
      <c r="F7637" s="166" t="s">
        <v>363</v>
      </c>
      <c r="G7637" s="166">
        <v>81101516</v>
      </c>
      <c r="H7637" s="403" t="s">
        <v>10986</v>
      </c>
      <c r="I7637" s="331">
        <v>10</v>
      </c>
      <c r="J7637" s="403" t="s">
        <v>33</v>
      </c>
      <c r="K7637" s="148">
        <v>5300000</v>
      </c>
      <c r="L7637" s="149">
        <v>1</v>
      </c>
      <c r="M7637" s="169" t="s">
        <v>6831</v>
      </c>
      <c r="N7637" s="372" t="s">
        <v>11006</v>
      </c>
      <c r="O7637" s="431" t="s">
        <v>127</v>
      </c>
      <c r="P7637" s="166" t="s">
        <v>127</v>
      </c>
      <c r="Q7637" s="166" t="s">
        <v>3706</v>
      </c>
    </row>
    <row r="7638" spans="1:21" ht="27.75" customHeight="1" x14ac:dyDescent="0.2">
      <c r="A7638" s="331" t="s">
        <v>11001</v>
      </c>
      <c r="B7638" s="169" t="s">
        <v>10896</v>
      </c>
      <c r="C7638" s="151" t="s">
        <v>11002</v>
      </c>
      <c r="D7638" s="164" t="s">
        <v>11003</v>
      </c>
      <c r="E7638" s="372" t="s">
        <v>880</v>
      </c>
      <c r="F7638" s="166" t="s">
        <v>10916</v>
      </c>
      <c r="G7638" s="166">
        <v>78181500</v>
      </c>
      <c r="H7638" s="403" t="s">
        <v>11007</v>
      </c>
      <c r="I7638" s="331">
        <v>16</v>
      </c>
      <c r="J7638" s="403" t="s">
        <v>33</v>
      </c>
      <c r="K7638" s="148">
        <v>59250000</v>
      </c>
      <c r="L7638" s="149">
        <v>1</v>
      </c>
      <c r="M7638" s="169" t="s">
        <v>6831</v>
      </c>
      <c r="N7638" s="372" t="s">
        <v>11008</v>
      </c>
      <c r="O7638" s="431" t="s">
        <v>35</v>
      </c>
      <c r="P7638" s="166" t="s">
        <v>79</v>
      </c>
      <c r="Q7638" s="166" t="s">
        <v>429</v>
      </c>
    </row>
    <row r="7639" spans="1:21" ht="26.25" customHeight="1" x14ac:dyDescent="0.2">
      <c r="A7639" s="331" t="s">
        <v>11001</v>
      </c>
      <c r="B7639" s="169" t="s">
        <v>10896</v>
      </c>
      <c r="C7639" s="151" t="s">
        <v>11002</v>
      </c>
      <c r="D7639" s="164" t="s">
        <v>11003</v>
      </c>
      <c r="E7639" s="372" t="s">
        <v>947</v>
      </c>
      <c r="F7639" s="166" t="s">
        <v>406</v>
      </c>
      <c r="G7639" s="166">
        <v>93141506</v>
      </c>
      <c r="H7639" s="403" t="s">
        <v>11009</v>
      </c>
      <c r="I7639" s="331">
        <v>16</v>
      </c>
      <c r="J7639" s="403" t="s">
        <v>33</v>
      </c>
      <c r="K7639" s="148">
        <v>1500000</v>
      </c>
      <c r="L7639" s="149">
        <v>1</v>
      </c>
      <c r="M7639" s="169" t="s">
        <v>6831</v>
      </c>
      <c r="N7639" s="372" t="s">
        <v>11009</v>
      </c>
      <c r="O7639" s="431" t="s">
        <v>127</v>
      </c>
      <c r="P7639" s="166" t="s">
        <v>127</v>
      </c>
      <c r="Q7639" s="166" t="s">
        <v>3706</v>
      </c>
    </row>
    <row r="7640" spans="1:21" ht="27.75" customHeight="1" x14ac:dyDescent="0.2">
      <c r="A7640" s="331" t="s">
        <v>11010</v>
      </c>
      <c r="B7640" s="169" t="s">
        <v>10896</v>
      </c>
      <c r="C7640" s="151" t="s">
        <v>11011</v>
      </c>
      <c r="D7640" s="164" t="s">
        <v>11012</v>
      </c>
      <c r="E7640" s="372" t="s">
        <v>842</v>
      </c>
      <c r="F7640" s="166" t="s">
        <v>11013</v>
      </c>
      <c r="G7640" s="166">
        <v>72111001</v>
      </c>
      <c r="H7640" s="403" t="s">
        <v>11014</v>
      </c>
      <c r="I7640" s="331">
        <v>16</v>
      </c>
      <c r="J7640" s="403" t="s">
        <v>33</v>
      </c>
      <c r="K7640" s="148">
        <v>100000000</v>
      </c>
      <c r="L7640" s="149">
        <v>1</v>
      </c>
      <c r="M7640" s="169" t="s">
        <v>6831</v>
      </c>
      <c r="N7640" s="372" t="s">
        <v>11015</v>
      </c>
      <c r="O7640" s="431" t="s">
        <v>36</v>
      </c>
      <c r="P7640" s="166" t="s">
        <v>80</v>
      </c>
      <c r="Q7640" s="166" t="s">
        <v>429</v>
      </c>
    </row>
    <row r="7641" spans="1:21" ht="32.25" customHeight="1" x14ac:dyDescent="0.2">
      <c r="A7641" s="331" t="s">
        <v>11016</v>
      </c>
      <c r="B7641" s="169" t="s">
        <v>10896</v>
      </c>
      <c r="C7641" s="151" t="s">
        <v>11011</v>
      </c>
      <c r="D7641" s="164" t="s">
        <v>11012</v>
      </c>
      <c r="E7641" s="372" t="s">
        <v>11017</v>
      </c>
      <c r="F7641" s="166" t="s">
        <v>4542</v>
      </c>
      <c r="G7641" s="166">
        <v>93141701</v>
      </c>
      <c r="H7641" s="403" t="s">
        <v>11018</v>
      </c>
      <c r="I7641" s="331">
        <v>16</v>
      </c>
      <c r="J7641" s="403" t="s">
        <v>33</v>
      </c>
      <c r="K7641" s="148">
        <v>100000000</v>
      </c>
      <c r="L7641" s="149">
        <v>1</v>
      </c>
      <c r="M7641" s="169" t="s">
        <v>6831</v>
      </c>
      <c r="N7641" s="403" t="s">
        <v>11018</v>
      </c>
      <c r="O7641" s="767" t="s">
        <v>68</v>
      </c>
      <c r="P7641" s="767" t="s">
        <v>67</v>
      </c>
      <c r="Q7641" s="767" t="s">
        <v>497</v>
      </c>
    </row>
    <row r="7642" spans="1:21" ht="27.75" customHeight="1" x14ac:dyDescent="0.2">
      <c r="A7642" s="331" t="s">
        <v>10996</v>
      </c>
      <c r="B7642" s="169" t="s">
        <v>10896</v>
      </c>
      <c r="C7642" s="151" t="s">
        <v>11011</v>
      </c>
      <c r="D7642" s="164" t="s">
        <v>11012</v>
      </c>
      <c r="E7642" s="372" t="s">
        <v>11017</v>
      </c>
      <c r="F7642" s="166" t="s">
        <v>4542</v>
      </c>
      <c r="G7642" s="166">
        <v>93141701</v>
      </c>
      <c r="H7642" s="403" t="s">
        <v>11019</v>
      </c>
      <c r="I7642" s="331">
        <v>16</v>
      </c>
      <c r="J7642" s="403" t="s">
        <v>33</v>
      </c>
      <c r="K7642" s="148">
        <v>2000000</v>
      </c>
      <c r="L7642" s="149">
        <v>1</v>
      </c>
      <c r="M7642" s="169" t="s">
        <v>6831</v>
      </c>
      <c r="N7642" s="403" t="s">
        <v>11019</v>
      </c>
      <c r="O7642" s="766"/>
      <c r="P7642" s="766"/>
      <c r="Q7642" s="766"/>
    </row>
    <row r="7643" spans="1:21" s="51" customFormat="1" ht="31.5" customHeight="1" x14ac:dyDescent="0.2">
      <c r="A7643" s="136" t="s">
        <v>11020</v>
      </c>
      <c r="B7643" s="137" t="s">
        <v>11021</v>
      </c>
      <c r="C7643" s="154" t="s">
        <v>5628</v>
      </c>
      <c r="D7643" s="155" t="s">
        <v>11022</v>
      </c>
      <c r="E7643" s="139" t="s">
        <v>3526</v>
      </c>
      <c r="F7643" s="179" t="s">
        <v>487</v>
      </c>
      <c r="G7643" s="138">
        <v>56101700</v>
      </c>
      <c r="H7643" s="179" t="s">
        <v>11023</v>
      </c>
      <c r="I7643" s="136">
        <v>16</v>
      </c>
      <c r="J7643" s="141" t="s">
        <v>33</v>
      </c>
      <c r="K7643" s="171">
        <v>1810000</v>
      </c>
      <c r="L7643" s="172">
        <v>3</v>
      </c>
      <c r="M7643" s="137" t="s">
        <v>805</v>
      </c>
      <c r="N7643" s="768" t="s">
        <v>11024</v>
      </c>
      <c r="O7643" s="138" t="s">
        <v>901</v>
      </c>
      <c r="P7643" s="138" t="s">
        <v>1239</v>
      </c>
      <c r="Q7643" s="768" t="s">
        <v>464</v>
      </c>
    </row>
    <row r="7644" spans="1:21" s="51" customFormat="1" ht="31.5" customHeight="1" x14ac:dyDescent="0.2">
      <c r="A7644" s="136" t="s">
        <v>11020</v>
      </c>
      <c r="B7644" s="137" t="s">
        <v>11021</v>
      </c>
      <c r="C7644" s="154" t="s">
        <v>5628</v>
      </c>
      <c r="D7644" s="155" t="s">
        <v>11022</v>
      </c>
      <c r="E7644" s="139" t="s">
        <v>754</v>
      </c>
      <c r="F7644" s="179" t="s">
        <v>83</v>
      </c>
      <c r="G7644" s="138">
        <v>23181603</v>
      </c>
      <c r="H7644" s="179" t="s">
        <v>11025</v>
      </c>
      <c r="I7644" s="136">
        <v>16</v>
      </c>
      <c r="J7644" s="141" t="s">
        <v>33</v>
      </c>
      <c r="K7644" s="171">
        <v>5000000</v>
      </c>
      <c r="L7644" s="172">
        <v>1</v>
      </c>
      <c r="M7644" s="137" t="s">
        <v>805</v>
      </c>
      <c r="N7644" s="768" t="s">
        <v>11026</v>
      </c>
      <c r="O7644" s="138" t="s">
        <v>901</v>
      </c>
      <c r="P7644" s="138" t="s">
        <v>1239</v>
      </c>
      <c r="Q7644" s="768" t="s">
        <v>464</v>
      </c>
    </row>
    <row r="7645" spans="1:21" ht="28.5" customHeight="1" x14ac:dyDescent="0.2">
      <c r="A7645" s="136" t="s">
        <v>11027</v>
      </c>
      <c r="B7645" s="137" t="s">
        <v>11021</v>
      </c>
      <c r="C7645" s="154" t="s">
        <v>3558</v>
      </c>
      <c r="D7645" s="155" t="s">
        <v>11028</v>
      </c>
      <c r="E7645" s="139" t="s">
        <v>769</v>
      </c>
      <c r="F7645" s="179" t="s">
        <v>110</v>
      </c>
      <c r="G7645" s="138">
        <v>50181903</v>
      </c>
      <c r="H7645" s="179" t="s">
        <v>11029</v>
      </c>
      <c r="I7645" s="136">
        <v>10</v>
      </c>
      <c r="J7645" s="141" t="s">
        <v>33</v>
      </c>
      <c r="K7645" s="171">
        <v>1187450</v>
      </c>
      <c r="L7645" s="172">
        <v>170</v>
      </c>
      <c r="M7645" s="137" t="s">
        <v>2068</v>
      </c>
      <c r="N7645" s="768" t="s">
        <v>11030</v>
      </c>
      <c r="O7645" s="138" t="s">
        <v>68</v>
      </c>
      <c r="P7645" s="138" t="s">
        <v>67</v>
      </c>
      <c r="Q7645" s="768" t="s">
        <v>464</v>
      </c>
      <c r="U7645" s="58"/>
    </row>
    <row r="7646" spans="1:21" ht="38.25" x14ac:dyDescent="0.2">
      <c r="A7646" s="136" t="s">
        <v>11027</v>
      </c>
      <c r="B7646" s="137" t="s">
        <v>11021</v>
      </c>
      <c r="C7646" s="154" t="s">
        <v>3558</v>
      </c>
      <c r="D7646" s="155" t="s">
        <v>11028</v>
      </c>
      <c r="E7646" s="145" t="s">
        <v>769</v>
      </c>
      <c r="F7646" s="181" t="s">
        <v>110</v>
      </c>
      <c r="G7646" s="146">
        <v>50161509</v>
      </c>
      <c r="H7646" s="181" t="s">
        <v>11031</v>
      </c>
      <c r="I7646" s="174">
        <v>10</v>
      </c>
      <c r="J7646" s="147" t="s">
        <v>33</v>
      </c>
      <c r="K7646" s="175">
        <v>983650</v>
      </c>
      <c r="L7646" s="176">
        <v>206</v>
      </c>
      <c r="M7646" s="144" t="s">
        <v>11032</v>
      </c>
      <c r="N7646" s="768" t="s">
        <v>11030</v>
      </c>
      <c r="O7646" s="146" t="s">
        <v>68</v>
      </c>
      <c r="P7646" s="146" t="s">
        <v>67</v>
      </c>
      <c r="Q7646" s="768" t="s">
        <v>464</v>
      </c>
    </row>
    <row r="7647" spans="1:21" ht="28.5" customHeight="1" x14ac:dyDescent="0.2">
      <c r="A7647" s="136" t="s">
        <v>11027</v>
      </c>
      <c r="B7647" s="137" t="s">
        <v>11021</v>
      </c>
      <c r="C7647" s="154" t="s">
        <v>3558</v>
      </c>
      <c r="D7647" s="155" t="s">
        <v>11028</v>
      </c>
      <c r="E7647" s="145" t="s">
        <v>769</v>
      </c>
      <c r="F7647" s="181" t="s">
        <v>110</v>
      </c>
      <c r="G7647" s="146">
        <v>50435306</v>
      </c>
      <c r="H7647" s="181" t="s">
        <v>11033</v>
      </c>
      <c r="I7647" s="174">
        <v>10</v>
      </c>
      <c r="J7647" s="147" t="s">
        <v>33</v>
      </c>
      <c r="K7647" s="175">
        <v>3937125</v>
      </c>
      <c r="L7647" s="176">
        <v>75</v>
      </c>
      <c r="M7647" s="137" t="s">
        <v>2068</v>
      </c>
      <c r="N7647" s="768" t="s">
        <v>11030</v>
      </c>
      <c r="O7647" s="146" t="s">
        <v>68</v>
      </c>
      <c r="P7647" s="146" t="s">
        <v>67</v>
      </c>
      <c r="Q7647" s="768" t="s">
        <v>464</v>
      </c>
    </row>
    <row r="7648" spans="1:21" ht="38.25" x14ac:dyDescent="0.2">
      <c r="A7648" s="136" t="s">
        <v>11027</v>
      </c>
      <c r="B7648" s="137" t="s">
        <v>11021</v>
      </c>
      <c r="C7648" s="154" t="s">
        <v>3558</v>
      </c>
      <c r="D7648" s="155" t="s">
        <v>11028</v>
      </c>
      <c r="E7648" s="145" t="s">
        <v>769</v>
      </c>
      <c r="F7648" s="181" t="s">
        <v>110</v>
      </c>
      <c r="G7648" s="146">
        <v>50201706</v>
      </c>
      <c r="H7648" s="181" t="s">
        <v>11034</v>
      </c>
      <c r="I7648" s="174">
        <v>10</v>
      </c>
      <c r="J7648" s="147" t="s">
        <v>33</v>
      </c>
      <c r="K7648" s="175">
        <v>3906532</v>
      </c>
      <c r="L7648" s="176">
        <v>203</v>
      </c>
      <c r="M7648" s="144" t="s">
        <v>11032</v>
      </c>
      <c r="N7648" s="768" t="s">
        <v>11030</v>
      </c>
      <c r="O7648" s="146" t="s">
        <v>68</v>
      </c>
      <c r="P7648" s="146" t="s">
        <v>67</v>
      </c>
      <c r="Q7648" s="768" t="s">
        <v>464</v>
      </c>
    </row>
    <row r="7649" spans="1:17" ht="38.25" x14ac:dyDescent="0.2">
      <c r="A7649" s="136" t="s">
        <v>11027</v>
      </c>
      <c r="B7649" s="137" t="s">
        <v>11021</v>
      </c>
      <c r="C7649" s="154" t="s">
        <v>3558</v>
      </c>
      <c r="D7649" s="155" t="s">
        <v>11028</v>
      </c>
      <c r="E7649" s="145" t="s">
        <v>769</v>
      </c>
      <c r="F7649" s="181" t="s">
        <v>110</v>
      </c>
      <c r="G7649" s="146">
        <v>50201713</v>
      </c>
      <c r="H7649" s="181" t="s">
        <v>11035</v>
      </c>
      <c r="I7649" s="174">
        <v>10</v>
      </c>
      <c r="J7649" s="147" t="s">
        <v>33</v>
      </c>
      <c r="K7649" s="175">
        <v>145243</v>
      </c>
      <c r="L7649" s="176">
        <v>22</v>
      </c>
      <c r="M7649" s="144" t="s">
        <v>7501</v>
      </c>
      <c r="N7649" s="768" t="s">
        <v>11030</v>
      </c>
      <c r="O7649" s="146" t="s">
        <v>68</v>
      </c>
      <c r="P7649" s="146" t="s">
        <v>67</v>
      </c>
      <c r="Q7649" s="768" t="s">
        <v>464</v>
      </c>
    </row>
    <row r="7650" spans="1:17" ht="25.5" x14ac:dyDescent="0.2">
      <c r="A7650" s="136" t="s">
        <v>11027</v>
      </c>
      <c r="B7650" s="137" t="s">
        <v>11021</v>
      </c>
      <c r="C7650" s="154" t="s">
        <v>3558</v>
      </c>
      <c r="D7650" s="155" t="s">
        <v>11028</v>
      </c>
      <c r="E7650" s="145" t="s">
        <v>1559</v>
      </c>
      <c r="F7650" s="181" t="s">
        <v>1560</v>
      </c>
      <c r="G7650" s="146">
        <v>50202306</v>
      </c>
      <c r="H7650" s="181" t="s">
        <v>11036</v>
      </c>
      <c r="I7650" s="174">
        <v>10</v>
      </c>
      <c r="J7650" s="147" t="s">
        <v>33</v>
      </c>
      <c r="K7650" s="175">
        <v>1532450</v>
      </c>
      <c r="L7650" s="176">
        <v>50</v>
      </c>
      <c r="M7650" s="137" t="s">
        <v>2068</v>
      </c>
      <c r="N7650" s="768" t="s">
        <v>11030</v>
      </c>
      <c r="O7650" s="146" t="s">
        <v>68</v>
      </c>
      <c r="P7650" s="146" t="s">
        <v>67</v>
      </c>
      <c r="Q7650" s="768" t="s">
        <v>464</v>
      </c>
    </row>
    <row r="7651" spans="1:17" ht="25.5" x14ac:dyDescent="0.2">
      <c r="A7651" s="136" t="s">
        <v>11027</v>
      </c>
      <c r="B7651" s="137" t="s">
        <v>11021</v>
      </c>
      <c r="C7651" s="154" t="s">
        <v>3558</v>
      </c>
      <c r="D7651" s="155" t="s">
        <v>11028</v>
      </c>
      <c r="E7651" s="145" t="s">
        <v>1559</v>
      </c>
      <c r="F7651" s="181" t="s">
        <v>1560</v>
      </c>
      <c r="G7651" s="146">
        <v>50202304</v>
      </c>
      <c r="H7651" s="181" t="s">
        <v>11037</v>
      </c>
      <c r="I7651" s="174">
        <v>10</v>
      </c>
      <c r="J7651" s="147" t="s">
        <v>33</v>
      </c>
      <c r="K7651" s="175">
        <v>1236100</v>
      </c>
      <c r="L7651" s="176">
        <v>50</v>
      </c>
      <c r="M7651" s="144" t="s">
        <v>7501</v>
      </c>
      <c r="N7651" s="768" t="s">
        <v>11030</v>
      </c>
      <c r="O7651" s="146" t="s">
        <v>68</v>
      </c>
      <c r="P7651" s="146" t="s">
        <v>67</v>
      </c>
      <c r="Q7651" s="768" t="s">
        <v>464</v>
      </c>
    </row>
    <row r="7652" spans="1:17" ht="25.5" x14ac:dyDescent="0.2">
      <c r="A7652" s="136" t="s">
        <v>11027</v>
      </c>
      <c r="B7652" s="137" t="s">
        <v>11021</v>
      </c>
      <c r="C7652" s="154" t="s">
        <v>3558</v>
      </c>
      <c r="D7652" s="155" t="s">
        <v>11028</v>
      </c>
      <c r="E7652" s="145" t="s">
        <v>1559</v>
      </c>
      <c r="F7652" s="181" t="s">
        <v>1560</v>
      </c>
      <c r="G7652" s="146">
        <v>50202310</v>
      </c>
      <c r="H7652" s="181" t="s">
        <v>11038</v>
      </c>
      <c r="I7652" s="174">
        <v>10</v>
      </c>
      <c r="J7652" s="147" t="s">
        <v>33</v>
      </c>
      <c r="K7652" s="175">
        <v>2480370</v>
      </c>
      <c r="L7652" s="176">
        <v>87</v>
      </c>
      <c r="M7652" s="137" t="s">
        <v>2068</v>
      </c>
      <c r="N7652" s="768" t="s">
        <v>11030</v>
      </c>
      <c r="O7652" s="146" t="s">
        <v>68</v>
      </c>
      <c r="P7652" s="146" t="s">
        <v>67</v>
      </c>
      <c r="Q7652" s="768" t="s">
        <v>464</v>
      </c>
    </row>
    <row r="7653" spans="1:17" ht="25.5" x14ac:dyDescent="0.2">
      <c r="A7653" s="136" t="s">
        <v>11027</v>
      </c>
      <c r="B7653" s="137" t="s">
        <v>11021</v>
      </c>
      <c r="C7653" s="154" t="s">
        <v>3558</v>
      </c>
      <c r="D7653" s="155" t="s">
        <v>11028</v>
      </c>
      <c r="E7653" s="145" t="s">
        <v>1559</v>
      </c>
      <c r="F7653" s="181" t="s">
        <v>1560</v>
      </c>
      <c r="G7653" s="146">
        <v>50202310</v>
      </c>
      <c r="H7653" s="181" t="s">
        <v>11039</v>
      </c>
      <c r="I7653" s="174">
        <v>10</v>
      </c>
      <c r="J7653" s="147" t="s">
        <v>33</v>
      </c>
      <c r="K7653" s="175">
        <v>1620080</v>
      </c>
      <c r="L7653" s="176">
        <v>70</v>
      </c>
      <c r="M7653" s="137" t="s">
        <v>805</v>
      </c>
      <c r="N7653" s="768" t="s">
        <v>11030</v>
      </c>
      <c r="O7653" s="146" t="s">
        <v>68</v>
      </c>
      <c r="P7653" s="146" t="s">
        <v>67</v>
      </c>
      <c r="Q7653" s="768" t="s">
        <v>464</v>
      </c>
    </row>
    <row r="7654" spans="1:17" ht="25.5" x14ac:dyDescent="0.2">
      <c r="A7654" s="136" t="s">
        <v>11027</v>
      </c>
      <c r="B7654" s="137" t="s">
        <v>11021</v>
      </c>
      <c r="C7654" s="154" t="s">
        <v>3558</v>
      </c>
      <c r="D7654" s="155" t="s">
        <v>11028</v>
      </c>
      <c r="E7654" s="145" t="s">
        <v>1559</v>
      </c>
      <c r="F7654" s="181" t="s">
        <v>1560</v>
      </c>
      <c r="G7654" s="146">
        <v>50202307</v>
      </c>
      <c r="H7654" s="181" t="s">
        <v>11040</v>
      </c>
      <c r="I7654" s="174">
        <v>10</v>
      </c>
      <c r="J7654" s="147" t="s">
        <v>33</v>
      </c>
      <c r="K7654" s="175">
        <v>2062863</v>
      </c>
      <c r="L7654" s="176">
        <v>603</v>
      </c>
      <c r="M7654" s="144" t="s">
        <v>11032</v>
      </c>
      <c r="N7654" s="768" t="s">
        <v>11030</v>
      </c>
      <c r="O7654" s="146" t="s">
        <v>68</v>
      </c>
      <c r="P7654" s="146" t="s">
        <v>67</v>
      </c>
      <c r="Q7654" s="768" t="s">
        <v>464</v>
      </c>
    </row>
    <row r="7655" spans="1:17" ht="25.5" x14ac:dyDescent="0.2">
      <c r="A7655" s="136" t="s">
        <v>11027</v>
      </c>
      <c r="B7655" s="137" t="s">
        <v>11021</v>
      </c>
      <c r="C7655" s="154" t="s">
        <v>3558</v>
      </c>
      <c r="D7655" s="155" t="s">
        <v>11028</v>
      </c>
      <c r="E7655" s="145" t="s">
        <v>1559</v>
      </c>
      <c r="F7655" s="181" t="s">
        <v>1560</v>
      </c>
      <c r="G7655" s="146">
        <v>50202309</v>
      </c>
      <c r="H7655" s="181" t="s">
        <v>11041</v>
      </c>
      <c r="I7655" s="174">
        <v>10</v>
      </c>
      <c r="J7655" s="147" t="s">
        <v>33</v>
      </c>
      <c r="K7655" s="175">
        <v>3088640</v>
      </c>
      <c r="L7655" s="176">
        <v>80</v>
      </c>
      <c r="M7655" s="137" t="s">
        <v>2068</v>
      </c>
      <c r="N7655" s="768" t="s">
        <v>11030</v>
      </c>
      <c r="O7655" s="146" t="s">
        <v>68</v>
      </c>
      <c r="P7655" s="146" t="s">
        <v>67</v>
      </c>
      <c r="Q7655" s="768" t="s">
        <v>464</v>
      </c>
    </row>
    <row r="7656" spans="1:17" ht="25.5" x14ac:dyDescent="0.2">
      <c r="A7656" s="136" t="s">
        <v>11027</v>
      </c>
      <c r="B7656" s="137" t="s">
        <v>11021</v>
      </c>
      <c r="C7656" s="154" t="s">
        <v>3558</v>
      </c>
      <c r="D7656" s="155" t="s">
        <v>11028</v>
      </c>
      <c r="E7656" s="145" t="s">
        <v>1559</v>
      </c>
      <c r="F7656" s="181" t="s">
        <v>1560</v>
      </c>
      <c r="G7656" s="146">
        <v>50192303</v>
      </c>
      <c r="H7656" s="181" t="s">
        <v>11042</v>
      </c>
      <c r="I7656" s="174">
        <v>10</v>
      </c>
      <c r="J7656" s="147" t="s">
        <v>33</v>
      </c>
      <c r="K7656" s="175">
        <v>1779497</v>
      </c>
      <c r="L7656" s="176">
        <v>604</v>
      </c>
      <c r="M7656" s="137" t="s">
        <v>2068</v>
      </c>
      <c r="N7656" s="768" t="s">
        <v>11030</v>
      </c>
      <c r="O7656" s="146" t="s">
        <v>68</v>
      </c>
      <c r="P7656" s="146" t="s">
        <v>67</v>
      </c>
      <c r="Q7656" s="768" t="s">
        <v>464</v>
      </c>
    </row>
    <row r="7657" spans="1:17" ht="25.5" x14ac:dyDescent="0.2">
      <c r="A7657" s="136" t="s">
        <v>11027</v>
      </c>
      <c r="B7657" s="137" t="s">
        <v>11021</v>
      </c>
      <c r="C7657" s="154" t="s">
        <v>3558</v>
      </c>
      <c r="D7657" s="155" t="s">
        <v>11028</v>
      </c>
      <c r="E7657" s="145" t="s">
        <v>1101</v>
      </c>
      <c r="F7657" s="181" t="s">
        <v>189</v>
      </c>
      <c r="G7657" s="146">
        <v>52121701</v>
      </c>
      <c r="H7657" s="181" t="s">
        <v>11043</v>
      </c>
      <c r="I7657" s="174">
        <v>10</v>
      </c>
      <c r="J7657" s="147" t="s">
        <v>33</v>
      </c>
      <c r="K7657" s="175">
        <v>918144</v>
      </c>
      <c r="L7657" s="176">
        <v>99</v>
      </c>
      <c r="M7657" s="137" t="s">
        <v>805</v>
      </c>
      <c r="N7657" s="768" t="s">
        <v>11030</v>
      </c>
      <c r="O7657" s="146" t="s">
        <v>68</v>
      </c>
      <c r="P7657" s="146" t="s">
        <v>67</v>
      </c>
      <c r="Q7657" s="768" t="s">
        <v>464</v>
      </c>
    </row>
    <row r="7658" spans="1:17" ht="25.5" x14ac:dyDescent="0.2">
      <c r="A7658" s="136" t="s">
        <v>11027</v>
      </c>
      <c r="B7658" s="137" t="s">
        <v>11021</v>
      </c>
      <c r="C7658" s="154" t="s">
        <v>3558</v>
      </c>
      <c r="D7658" s="155" t="s">
        <v>11028</v>
      </c>
      <c r="E7658" s="145" t="s">
        <v>1101</v>
      </c>
      <c r="F7658" s="181" t="s">
        <v>189</v>
      </c>
      <c r="G7658" s="146">
        <v>47131619</v>
      </c>
      <c r="H7658" s="181" t="s">
        <v>11044</v>
      </c>
      <c r="I7658" s="174">
        <v>10</v>
      </c>
      <c r="J7658" s="147" t="s">
        <v>33</v>
      </c>
      <c r="K7658" s="175">
        <v>1131856</v>
      </c>
      <c r="L7658" s="176">
        <v>88</v>
      </c>
      <c r="M7658" s="137" t="s">
        <v>805</v>
      </c>
      <c r="N7658" s="768" t="s">
        <v>11030</v>
      </c>
      <c r="O7658" s="146" t="s">
        <v>68</v>
      </c>
      <c r="P7658" s="146" t="s">
        <v>67</v>
      </c>
      <c r="Q7658" s="768" t="s">
        <v>464</v>
      </c>
    </row>
    <row r="7659" spans="1:17" ht="25.5" x14ac:dyDescent="0.2">
      <c r="A7659" s="136" t="s">
        <v>11020</v>
      </c>
      <c r="B7659" s="137" t="s">
        <v>11021</v>
      </c>
      <c r="C7659" s="154" t="s">
        <v>5628</v>
      </c>
      <c r="D7659" s="155" t="s">
        <v>11022</v>
      </c>
      <c r="E7659" s="145" t="s">
        <v>1101</v>
      </c>
      <c r="F7659" s="181" t="s">
        <v>189</v>
      </c>
      <c r="G7659" s="146">
        <v>52121701</v>
      </c>
      <c r="H7659" s="181" t="s">
        <v>11043</v>
      </c>
      <c r="I7659" s="174">
        <v>16</v>
      </c>
      <c r="J7659" s="147" t="s">
        <v>33</v>
      </c>
      <c r="K7659" s="175">
        <v>1000000</v>
      </c>
      <c r="L7659" s="176">
        <v>100</v>
      </c>
      <c r="M7659" s="137" t="s">
        <v>805</v>
      </c>
      <c r="N7659" s="768" t="s">
        <v>11045</v>
      </c>
      <c r="O7659" s="146" t="s">
        <v>67</v>
      </c>
      <c r="P7659" s="146" t="s">
        <v>35</v>
      </c>
      <c r="Q7659" s="768" t="s">
        <v>464</v>
      </c>
    </row>
    <row r="7660" spans="1:17" ht="25.5" x14ac:dyDescent="0.2">
      <c r="A7660" s="136" t="s">
        <v>11020</v>
      </c>
      <c r="B7660" s="137" t="s">
        <v>11021</v>
      </c>
      <c r="C7660" s="154" t="s">
        <v>5628</v>
      </c>
      <c r="D7660" s="155" t="s">
        <v>11022</v>
      </c>
      <c r="E7660" s="145" t="s">
        <v>1713</v>
      </c>
      <c r="F7660" s="181" t="s">
        <v>499</v>
      </c>
      <c r="G7660" s="146">
        <v>42181501</v>
      </c>
      <c r="H7660" s="181" t="s">
        <v>11046</v>
      </c>
      <c r="I7660" s="174">
        <v>16</v>
      </c>
      <c r="J7660" s="147" t="s">
        <v>33</v>
      </c>
      <c r="K7660" s="175">
        <v>200000</v>
      </c>
      <c r="L7660" s="176">
        <v>100</v>
      </c>
      <c r="M7660" s="137" t="s">
        <v>805</v>
      </c>
      <c r="N7660" s="768" t="s">
        <v>11045</v>
      </c>
      <c r="O7660" s="146" t="s">
        <v>67</v>
      </c>
      <c r="P7660" s="146" t="s">
        <v>35</v>
      </c>
      <c r="Q7660" s="768" t="s">
        <v>464</v>
      </c>
    </row>
    <row r="7661" spans="1:17" ht="25.5" x14ac:dyDescent="0.2">
      <c r="A7661" s="136" t="s">
        <v>11027</v>
      </c>
      <c r="B7661" s="137" t="s">
        <v>11021</v>
      </c>
      <c r="C7661" s="154" t="s">
        <v>3558</v>
      </c>
      <c r="D7661" s="155" t="s">
        <v>11028</v>
      </c>
      <c r="E7661" s="145" t="s">
        <v>776</v>
      </c>
      <c r="F7661" s="181" t="s">
        <v>1018</v>
      </c>
      <c r="G7661" s="181">
        <v>14111704</v>
      </c>
      <c r="H7661" s="181" t="s">
        <v>11047</v>
      </c>
      <c r="I7661" s="174">
        <v>10</v>
      </c>
      <c r="J7661" s="147" t="s">
        <v>33</v>
      </c>
      <c r="K7661" s="175">
        <v>704881</v>
      </c>
      <c r="L7661" s="176">
        <v>26</v>
      </c>
      <c r="M7661" s="137" t="s">
        <v>2068</v>
      </c>
      <c r="N7661" s="768" t="s">
        <v>11030</v>
      </c>
      <c r="O7661" s="146" t="s">
        <v>68</v>
      </c>
      <c r="P7661" s="146" t="s">
        <v>67</v>
      </c>
      <c r="Q7661" s="768" t="s">
        <v>464</v>
      </c>
    </row>
    <row r="7662" spans="1:17" ht="25.5" x14ac:dyDescent="0.2">
      <c r="A7662" s="136" t="s">
        <v>11027</v>
      </c>
      <c r="B7662" s="137" t="s">
        <v>11021</v>
      </c>
      <c r="C7662" s="154" t="s">
        <v>3558</v>
      </c>
      <c r="D7662" s="155" t="s">
        <v>11028</v>
      </c>
      <c r="E7662" s="145" t="s">
        <v>776</v>
      </c>
      <c r="F7662" s="181" t="s">
        <v>1018</v>
      </c>
      <c r="G7662" s="181">
        <v>14111705</v>
      </c>
      <c r="H7662" s="181" t="s">
        <v>11048</v>
      </c>
      <c r="I7662" s="174">
        <v>10</v>
      </c>
      <c r="J7662" s="147" t="s">
        <v>33</v>
      </c>
      <c r="K7662" s="175">
        <v>254439</v>
      </c>
      <c r="L7662" s="176">
        <v>51</v>
      </c>
      <c r="M7662" s="137" t="s">
        <v>2068</v>
      </c>
      <c r="N7662" s="768" t="s">
        <v>11030</v>
      </c>
      <c r="O7662" s="146" t="s">
        <v>68</v>
      </c>
      <c r="P7662" s="146" t="s">
        <v>67</v>
      </c>
      <c r="Q7662" s="768" t="s">
        <v>464</v>
      </c>
    </row>
    <row r="7663" spans="1:17" ht="25.5" x14ac:dyDescent="0.2">
      <c r="A7663" s="136" t="s">
        <v>11027</v>
      </c>
      <c r="B7663" s="137" t="s">
        <v>11021</v>
      </c>
      <c r="C7663" s="154" t="s">
        <v>3558</v>
      </c>
      <c r="D7663" s="155" t="s">
        <v>11028</v>
      </c>
      <c r="E7663" s="145" t="s">
        <v>776</v>
      </c>
      <c r="F7663" s="181" t="s">
        <v>1018</v>
      </c>
      <c r="G7663" s="181">
        <v>52121704</v>
      </c>
      <c r="H7663" s="181" t="s">
        <v>11049</v>
      </c>
      <c r="I7663" s="174">
        <v>10</v>
      </c>
      <c r="J7663" s="147" t="s">
        <v>33</v>
      </c>
      <c r="K7663" s="175">
        <v>340680</v>
      </c>
      <c r="L7663" s="176">
        <v>51</v>
      </c>
      <c r="M7663" s="144" t="s">
        <v>2068</v>
      </c>
      <c r="N7663" s="768" t="s">
        <v>11030</v>
      </c>
      <c r="O7663" s="146" t="s">
        <v>68</v>
      </c>
      <c r="P7663" s="146" t="s">
        <v>67</v>
      </c>
      <c r="Q7663" s="768" t="s">
        <v>464</v>
      </c>
    </row>
    <row r="7664" spans="1:17" ht="25.5" x14ac:dyDescent="0.2">
      <c r="A7664" s="136" t="s">
        <v>11027</v>
      </c>
      <c r="B7664" s="137" t="s">
        <v>11021</v>
      </c>
      <c r="C7664" s="154" t="s">
        <v>3558</v>
      </c>
      <c r="D7664" s="155" t="s">
        <v>11028</v>
      </c>
      <c r="E7664" s="145" t="s">
        <v>776</v>
      </c>
      <c r="F7664" s="181" t="s">
        <v>1018</v>
      </c>
      <c r="G7664" s="181">
        <v>44122003</v>
      </c>
      <c r="H7664" s="181" t="s">
        <v>11050</v>
      </c>
      <c r="I7664" s="174">
        <v>10</v>
      </c>
      <c r="J7664" s="147" t="s">
        <v>33</v>
      </c>
      <c r="K7664" s="175">
        <v>6648640</v>
      </c>
      <c r="L7664" s="176">
        <v>790</v>
      </c>
      <c r="M7664" s="137" t="s">
        <v>805</v>
      </c>
      <c r="N7664" s="768" t="s">
        <v>11051</v>
      </c>
      <c r="O7664" s="146" t="s">
        <v>68</v>
      </c>
      <c r="P7664" s="146" t="s">
        <v>67</v>
      </c>
      <c r="Q7664" s="768" t="s">
        <v>464</v>
      </c>
    </row>
    <row r="7665" spans="1:17" ht="25.5" x14ac:dyDescent="0.2">
      <c r="A7665" s="136" t="s">
        <v>11027</v>
      </c>
      <c r="B7665" s="137" t="s">
        <v>11021</v>
      </c>
      <c r="C7665" s="154" t="s">
        <v>3558</v>
      </c>
      <c r="D7665" s="155" t="s">
        <v>11028</v>
      </c>
      <c r="E7665" s="145" t="s">
        <v>776</v>
      </c>
      <c r="F7665" s="181" t="s">
        <v>1018</v>
      </c>
      <c r="G7665" s="181">
        <v>14111530</v>
      </c>
      <c r="H7665" s="181" t="s">
        <v>11052</v>
      </c>
      <c r="I7665" s="174">
        <v>10</v>
      </c>
      <c r="J7665" s="147" t="s">
        <v>33</v>
      </c>
      <c r="K7665" s="175">
        <v>302976</v>
      </c>
      <c r="L7665" s="176">
        <v>48</v>
      </c>
      <c r="M7665" s="137" t="s">
        <v>805</v>
      </c>
      <c r="N7665" s="768" t="s">
        <v>11051</v>
      </c>
      <c r="O7665" s="146" t="s">
        <v>68</v>
      </c>
      <c r="P7665" s="146" t="s">
        <v>67</v>
      </c>
      <c r="Q7665" s="768" t="s">
        <v>464</v>
      </c>
    </row>
    <row r="7666" spans="1:17" ht="25.5" x14ac:dyDescent="0.2">
      <c r="A7666" s="136" t="s">
        <v>11027</v>
      </c>
      <c r="B7666" s="137" t="s">
        <v>11021</v>
      </c>
      <c r="C7666" s="154" t="s">
        <v>3558</v>
      </c>
      <c r="D7666" s="155" t="s">
        <v>11028</v>
      </c>
      <c r="E7666" s="145" t="s">
        <v>776</v>
      </c>
      <c r="F7666" s="181" t="s">
        <v>1018</v>
      </c>
      <c r="G7666" s="181">
        <v>60121104</v>
      </c>
      <c r="H7666" s="181" t="s">
        <v>11053</v>
      </c>
      <c r="I7666" s="174">
        <v>10</v>
      </c>
      <c r="J7666" s="147" t="s">
        <v>33</v>
      </c>
      <c r="K7666" s="175">
        <v>3940800</v>
      </c>
      <c r="L7666" s="176">
        <v>14</v>
      </c>
      <c r="M7666" s="144" t="s">
        <v>7501</v>
      </c>
      <c r="N7666" s="768" t="s">
        <v>11051</v>
      </c>
      <c r="O7666" s="146" t="s">
        <v>68</v>
      </c>
      <c r="P7666" s="146" t="s">
        <v>67</v>
      </c>
      <c r="Q7666" s="768" t="s">
        <v>464</v>
      </c>
    </row>
    <row r="7667" spans="1:17" ht="25.5" x14ac:dyDescent="0.2">
      <c r="A7667" s="136" t="s">
        <v>11027</v>
      </c>
      <c r="B7667" s="137" t="s">
        <v>11021</v>
      </c>
      <c r="C7667" s="154" t="s">
        <v>3558</v>
      </c>
      <c r="D7667" s="155" t="s">
        <v>11028</v>
      </c>
      <c r="E7667" s="145" t="s">
        <v>776</v>
      </c>
      <c r="F7667" s="181" t="s">
        <v>1018</v>
      </c>
      <c r="G7667" s="181">
        <v>60121104</v>
      </c>
      <c r="H7667" s="181" t="s">
        <v>11054</v>
      </c>
      <c r="I7667" s="174">
        <v>10</v>
      </c>
      <c r="J7667" s="147" t="s">
        <v>33</v>
      </c>
      <c r="K7667" s="175">
        <v>3029480</v>
      </c>
      <c r="L7667" s="176">
        <v>11</v>
      </c>
      <c r="M7667" s="144" t="s">
        <v>7501</v>
      </c>
      <c r="N7667" s="768" t="s">
        <v>11051</v>
      </c>
      <c r="O7667" s="146" t="s">
        <v>68</v>
      </c>
      <c r="P7667" s="146" t="s">
        <v>67</v>
      </c>
      <c r="Q7667" s="768" t="s">
        <v>464</v>
      </c>
    </row>
    <row r="7668" spans="1:17" ht="25.5" x14ac:dyDescent="0.2">
      <c r="A7668" s="136" t="s">
        <v>11027</v>
      </c>
      <c r="B7668" s="137" t="s">
        <v>11021</v>
      </c>
      <c r="C7668" s="154" t="s">
        <v>3558</v>
      </c>
      <c r="D7668" s="155" t="s">
        <v>11028</v>
      </c>
      <c r="E7668" s="145" t="s">
        <v>776</v>
      </c>
      <c r="F7668" s="181" t="s">
        <v>1018</v>
      </c>
      <c r="G7668" s="181">
        <v>60121124</v>
      </c>
      <c r="H7668" s="181" t="s">
        <v>11055</v>
      </c>
      <c r="I7668" s="174">
        <v>10</v>
      </c>
      <c r="J7668" s="147" t="s">
        <v>33</v>
      </c>
      <c r="K7668" s="175">
        <v>10096</v>
      </c>
      <c r="L7668" s="176">
        <v>8</v>
      </c>
      <c r="M7668" s="137" t="s">
        <v>805</v>
      </c>
      <c r="N7668" s="768" t="s">
        <v>11051</v>
      </c>
      <c r="O7668" s="146" t="s">
        <v>68</v>
      </c>
      <c r="P7668" s="146" t="s">
        <v>67</v>
      </c>
      <c r="Q7668" s="768" t="s">
        <v>464</v>
      </c>
    </row>
    <row r="7669" spans="1:17" ht="25.5" x14ac:dyDescent="0.2">
      <c r="A7669" s="136" t="s">
        <v>11027</v>
      </c>
      <c r="B7669" s="137" t="s">
        <v>11021</v>
      </c>
      <c r="C7669" s="154" t="s">
        <v>3558</v>
      </c>
      <c r="D7669" s="155" t="s">
        <v>11028</v>
      </c>
      <c r="E7669" s="145" t="s">
        <v>776</v>
      </c>
      <c r="F7669" s="181" t="s">
        <v>1018</v>
      </c>
      <c r="G7669" s="181">
        <v>24112404</v>
      </c>
      <c r="H7669" s="181" t="s">
        <v>11056</v>
      </c>
      <c r="I7669" s="174">
        <v>10</v>
      </c>
      <c r="J7669" s="147" t="s">
        <v>33</v>
      </c>
      <c r="K7669" s="175">
        <v>1262400</v>
      </c>
      <c r="L7669" s="176">
        <v>60</v>
      </c>
      <c r="M7669" s="144" t="s">
        <v>7501</v>
      </c>
      <c r="N7669" s="768" t="s">
        <v>11051</v>
      </c>
      <c r="O7669" s="146" t="s">
        <v>68</v>
      </c>
      <c r="P7669" s="146" t="s">
        <v>67</v>
      </c>
      <c r="Q7669" s="768" t="s">
        <v>464</v>
      </c>
    </row>
    <row r="7670" spans="1:17" ht="25.5" x14ac:dyDescent="0.2">
      <c r="A7670" s="136" t="s">
        <v>11027</v>
      </c>
      <c r="B7670" s="137" t="s">
        <v>11021</v>
      </c>
      <c r="C7670" s="154" t="s">
        <v>3558</v>
      </c>
      <c r="D7670" s="155" t="s">
        <v>11028</v>
      </c>
      <c r="E7670" s="145" t="s">
        <v>776</v>
      </c>
      <c r="F7670" s="181" t="s">
        <v>1018</v>
      </c>
      <c r="G7670" s="181">
        <v>14111531</v>
      </c>
      <c r="H7670" s="181" t="s">
        <v>11057</v>
      </c>
      <c r="I7670" s="174">
        <v>10</v>
      </c>
      <c r="J7670" s="147" t="s">
        <v>33</v>
      </c>
      <c r="K7670" s="175">
        <v>3687745</v>
      </c>
      <c r="L7670" s="176">
        <v>205</v>
      </c>
      <c r="M7670" s="137" t="s">
        <v>805</v>
      </c>
      <c r="N7670" s="768" t="s">
        <v>11051</v>
      </c>
      <c r="O7670" s="146" t="s">
        <v>68</v>
      </c>
      <c r="P7670" s="146" t="s">
        <v>67</v>
      </c>
      <c r="Q7670" s="768" t="s">
        <v>464</v>
      </c>
    </row>
    <row r="7671" spans="1:17" ht="25.5" x14ac:dyDescent="0.2">
      <c r="A7671" s="136" t="s">
        <v>11027</v>
      </c>
      <c r="B7671" s="137" t="s">
        <v>11021</v>
      </c>
      <c r="C7671" s="154" t="s">
        <v>3558</v>
      </c>
      <c r="D7671" s="155" t="s">
        <v>11028</v>
      </c>
      <c r="E7671" s="145" t="s">
        <v>776</v>
      </c>
      <c r="F7671" s="181" t="s">
        <v>1018</v>
      </c>
      <c r="G7671" s="181">
        <v>60121111</v>
      </c>
      <c r="H7671" s="181" t="s">
        <v>11058</v>
      </c>
      <c r="I7671" s="174">
        <v>10</v>
      </c>
      <c r="J7671" s="147" t="s">
        <v>33</v>
      </c>
      <c r="K7671" s="175">
        <v>109930</v>
      </c>
      <c r="L7671" s="176">
        <v>10</v>
      </c>
      <c r="M7671" s="137" t="s">
        <v>805</v>
      </c>
      <c r="N7671" s="768" t="s">
        <v>11051</v>
      </c>
      <c r="O7671" s="146" t="s">
        <v>68</v>
      </c>
      <c r="P7671" s="146" t="s">
        <v>67</v>
      </c>
      <c r="Q7671" s="768" t="s">
        <v>464</v>
      </c>
    </row>
    <row r="7672" spans="1:17" ht="25.5" x14ac:dyDescent="0.2">
      <c r="A7672" s="136" t="s">
        <v>11027</v>
      </c>
      <c r="B7672" s="137" t="s">
        <v>11021</v>
      </c>
      <c r="C7672" s="154" t="s">
        <v>3558</v>
      </c>
      <c r="D7672" s="155" t="s">
        <v>11028</v>
      </c>
      <c r="E7672" s="145" t="s">
        <v>776</v>
      </c>
      <c r="F7672" s="181" t="s">
        <v>1018</v>
      </c>
      <c r="G7672" s="181">
        <v>60121111</v>
      </c>
      <c r="H7672" s="181" t="s">
        <v>11059</v>
      </c>
      <c r="I7672" s="174">
        <v>10</v>
      </c>
      <c r="J7672" s="147" t="s">
        <v>33</v>
      </c>
      <c r="K7672" s="175">
        <v>328231</v>
      </c>
      <c r="L7672" s="176">
        <v>6</v>
      </c>
      <c r="M7672" s="144" t="s">
        <v>2068</v>
      </c>
      <c r="N7672" s="768" t="s">
        <v>11051</v>
      </c>
      <c r="O7672" s="146" t="s">
        <v>68</v>
      </c>
      <c r="P7672" s="146" t="s">
        <v>67</v>
      </c>
      <c r="Q7672" s="768" t="s">
        <v>464</v>
      </c>
    </row>
    <row r="7673" spans="1:17" ht="25.5" x14ac:dyDescent="0.2">
      <c r="A7673" s="136" t="s">
        <v>11027</v>
      </c>
      <c r="B7673" s="137" t="s">
        <v>11021</v>
      </c>
      <c r="C7673" s="154" t="s">
        <v>3558</v>
      </c>
      <c r="D7673" s="155" t="s">
        <v>11028</v>
      </c>
      <c r="E7673" s="145" t="s">
        <v>776</v>
      </c>
      <c r="F7673" s="181" t="s">
        <v>1018</v>
      </c>
      <c r="G7673" s="181">
        <v>60121111</v>
      </c>
      <c r="H7673" s="181" t="s">
        <v>11060</v>
      </c>
      <c r="I7673" s="174">
        <v>10</v>
      </c>
      <c r="J7673" s="147" t="s">
        <v>33</v>
      </c>
      <c r="K7673" s="175">
        <v>371778</v>
      </c>
      <c r="L7673" s="176">
        <v>6</v>
      </c>
      <c r="M7673" s="144" t="s">
        <v>2068</v>
      </c>
      <c r="N7673" s="768" t="s">
        <v>11051</v>
      </c>
      <c r="O7673" s="146" t="s">
        <v>68</v>
      </c>
      <c r="P7673" s="146" t="s">
        <v>67</v>
      </c>
      <c r="Q7673" s="768" t="s">
        <v>464</v>
      </c>
    </row>
    <row r="7674" spans="1:17" ht="25.5" x14ac:dyDescent="0.2">
      <c r="A7674" s="136" t="s">
        <v>11027</v>
      </c>
      <c r="B7674" s="137" t="s">
        <v>11021</v>
      </c>
      <c r="C7674" s="154" t="s">
        <v>3558</v>
      </c>
      <c r="D7674" s="155" t="s">
        <v>11028</v>
      </c>
      <c r="E7674" s="145" t="s">
        <v>776</v>
      </c>
      <c r="F7674" s="181" t="s">
        <v>1018</v>
      </c>
      <c r="G7674" s="181">
        <v>13102026</v>
      </c>
      <c r="H7674" s="181" t="s">
        <v>11061</v>
      </c>
      <c r="I7674" s="174">
        <v>10</v>
      </c>
      <c r="J7674" s="147" t="s">
        <v>33</v>
      </c>
      <c r="K7674" s="175">
        <v>127924</v>
      </c>
      <c r="L7674" s="176">
        <v>4</v>
      </c>
      <c r="M7674" s="137" t="s">
        <v>805</v>
      </c>
      <c r="N7674" s="768" t="s">
        <v>11051</v>
      </c>
      <c r="O7674" s="146" t="s">
        <v>68</v>
      </c>
      <c r="P7674" s="146" t="s">
        <v>67</v>
      </c>
      <c r="Q7674" s="768" t="s">
        <v>464</v>
      </c>
    </row>
    <row r="7675" spans="1:17" ht="25.5" x14ac:dyDescent="0.2">
      <c r="A7675" s="136" t="s">
        <v>11020</v>
      </c>
      <c r="B7675" s="137" t="s">
        <v>11021</v>
      </c>
      <c r="C7675" s="154" t="s">
        <v>3558</v>
      </c>
      <c r="D7675" s="155" t="s">
        <v>11028</v>
      </c>
      <c r="E7675" s="145" t="s">
        <v>776</v>
      </c>
      <c r="F7675" s="181" t="s">
        <v>1018</v>
      </c>
      <c r="G7675" s="181">
        <v>60121104</v>
      </c>
      <c r="H7675" s="181" t="s">
        <v>11062</v>
      </c>
      <c r="I7675" s="174">
        <v>10</v>
      </c>
      <c r="J7675" s="147" t="s">
        <v>33</v>
      </c>
      <c r="K7675" s="175">
        <v>12480000</v>
      </c>
      <c r="L7675" s="176">
        <v>45</v>
      </c>
      <c r="M7675" s="137" t="s">
        <v>805</v>
      </c>
      <c r="N7675" s="768" t="s">
        <v>11051</v>
      </c>
      <c r="O7675" s="146" t="s">
        <v>68</v>
      </c>
      <c r="P7675" s="146" t="s">
        <v>67</v>
      </c>
      <c r="Q7675" s="768" t="s">
        <v>464</v>
      </c>
    </row>
    <row r="7676" spans="1:17" ht="25.5" x14ac:dyDescent="0.2">
      <c r="A7676" s="136" t="s">
        <v>11020</v>
      </c>
      <c r="B7676" s="137" t="s">
        <v>11021</v>
      </c>
      <c r="C7676" s="154" t="s">
        <v>3558</v>
      </c>
      <c r="D7676" s="155" t="s">
        <v>11028</v>
      </c>
      <c r="E7676" s="145" t="s">
        <v>776</v>
      </c>
      <c r="F7676" s="181" t="s">
        <v>1018</v>
      </c>
      <c r="G7676" s="181">
        <v>60121104</v>
      </c>
      <c r="H7676" s="181" t="s">
        <v>11063</v>
      </c>
      <c r="I7676" s="174">
        <v>16</v>
      </c>
      <c r="J7676" s="147" t="s">
        <v>33</v>
      </c>
      <c r="K7676" s="175">
        <v>2000000</v>
      </c>
      <c r="L7676" s="176">
        <v>7</v>
      </c>
      <c r="M7676" s="137" t="s">
        <v>805</v>
      </c>
      <c r="N7676" s="768" t="s">
        <v>11051</v>
      </c>
      <c r="O7676" s="146" t="s">
        <v>68</v>
      </c>
      <c r="P7676" s="146" t="s">
        <v>67</v>
      </c>
      <c r="Q7676" s="768" t="s">
        <v>464</v>
      </c>
    </row>
    <row r="7677" spans="1:17" ht="28.5" customHeight="1" x14ac:dyDescent="0.2">
      <c r="A7677" s="136" t="s">
        <v>11027</v>
      </c>
      <c r="B7677" s="137" t="s">
        <v>11021</v>
      </c>
      <c r="C7677" s="154" t="s">
        <v>3577</v>
      </c>
      <c r="D7677" s="155" t="s">
        <v>11064</v>
      </c>
      <c r="E7677" s="145" t="s">
        <v>781</v>
      </c>
      <c r="F7677" s="181" t="s">
        <v>11065</v>
      </c>
      <c r="G7677" s="181">
        <v>15101506</v>
      </c>
      <c r="H7677" s="181" t="s">
        <v>11066</v>
      </c>
      <c r="I7677" s="174">
        <v>10</v>
      </c>
      <c r="J7677" s="147" t="s">
        <v>230</v>
      </c>
      <c r="K7677" s="175">
        <v>285000000</v>
      </c>
      <c r="L7677" s="176">
        <v>19000</v>
      </c>
      <c r="M7677" s="137" t="s">
        <v>3579</v>
      </c>
      <c r="N7677" s="768" t="s">
        <v>11067</v>
      </c>
      <c r="O7677" s="146" t="s">
        <v>127</v>
      </c>
      <c r="P7677" s="146" t="s">
        <v>127</v>
      </c>
      <c r="Q7677" s="180" t="s">
        <v>3942</v>
      </c>
    </row>
    <row r="7678" spans="1:17" ht="51" x14ac:dyDescent="0.2">
      <c r="A7678" s="136" t="s">
        <v>11027</v>
      </c>
      <c r="B7678" s="137" t="s">
        <v>11021</v>
      </c>
      <c r="C7678" s="154" t="s">
        <v>3577</v>
      </c>
      <c r="D7678" s="155" t="s">
        <v>11064</v>
      </c>
      <c r="E7678" s="145" t="s">
        <v>781</v>
      </c>
      <c r="F7678" s="181" t="s">
        <v>11065</v>
      </c>
      <c r="G7678" s="181">
        <v>15101506</v>
      </c>
      <c r="H7678" s="181" t="s">
        <v>11068</v>
      </c>
      <c r="I7678" s="174">
        <v>10</v>
      </c>
      <c r="J7678" s="147" t="s">
        <v>33</v>
      </c>
      <c r="K7678" s="175">
        <v>166500000</v>
      </c>
      <c r="L7678" s="176">
        <v>11100</v>
      </c>
      <c r="M7678" s="137" t="s">
        <v>3579</v>
      </c>
      <c r="N7678" s="768" t="s">
        <v>11067</v>
      </c>
      <c r="O7678" s="146" t="s">
        <v>127</v>
      </c>
      <c r="P7678" s="146" t="s">
        <v>68</v>
      </c>
      <c r="Q7678" s="180" t="s">
        <v>11069</v>
      </c>
    </row>
    <row r="7679" spans="1:17" ht="38.25" x14ac:dyDescent="0.2">
      <c r="A7679" s="136" t="s">
        <v>11027</v>
      </c>
      <c r="B7679" s="137" t="s">
        <v>11021</v>
      </c>
      <c r="C7679" s="154" t="s">
        <v>3577</v>
      </c>
      <c r="D7679" s="155" t="s">
        <v>11064</v>
      </c>
      <c r="E7679" s="145" t="s">
        <v>781</v>
      </c>
      <c r="F7679" s="181" t="s">
        <v>11065</v>
      </c>
      <c r="G7679" s="181">
        <v>15101506</v>
      </c>
      <c r="H7679" s="181" t="s">
        <v>11070</v>
      </c>
      <c r="I7679" s="174">
        <v>10</v>
      </c>
      <c r="J7679" s="147" t="s">
        <v>33</v>
      </c>
      <c r="K7679" s="175">
        <v>237310000</v>
      </c>
      <c r="L7679" s="176">
        <v>15820</v>
      </c>
      <c r="M7679" s="137" t="s">
        <v>3579</v>
      </c>
      <c r="N7679" s="768" t="s">
        <v>11067</v>
      </c>
      <c r="O7679" s="146" t="s">
        <v>901</v>
      </c>
      <c r="P7679" s="146" t="s">
        <v>2761</v>
      </c>
      <c r="Q7679" s="180" t="s">
        <v>3942</v>
      </c>
    </row>
    <row r="7680" spans="1:17" ht="25.5" x14ac:dyDescent="0.2">
      <c r="A7680" s="136" t="s">
        <v>11027</v>
      </c>
      <c r="B7680" s="137" t="s">
        <v>11021</v>
      </c>
      <c r="C7680" s="154" t="s">
        <v>3577</v>
      </c>
      <c r="D7680" s="155" t="s">
        <v>11064</v>
      </c>
      <c r="E7680" s="145" t="s">
        <v>789</v>
      </c>
      <c r="F7680" s="181" t="s">
        <v>11071</v>
      </c>
      <c r="G7680" s="181">
        <v>50361809</v>
      </c>
      <c r="H7680" s="181" t="s">
        <v>11072</v>
      </c>
      <c r="I7680" s="174">
        <v>10</v>
      </c>
      <c r="J7680" s="147" t="s">
        <v>33</v>
      </c>
      <c r="K7680" s="175">
        <v>3000000</v>
      </c>
      <c r="L7680" s="176">
        <v>50</v>
      </c>
      <c r="M7680" s="137" t="s">
        <v>3579</v>
      </c>
      <c r="N7680" s="768" t="s">
        <v>11073</v>
      </c>
      <c r="O7680" s="146" t="s">
        <v>127</v>
      </c>
      <c r="P7680" s="146" t="s">
        <v>68</v>
      </c>
      <c r="Q7680" s="768" t="s">
        <v>464</v>
      </c>
    </row>
    <row r="7681" spans="1:17" ht="38.25" x14ac:dyDescent="0.2">
      <c r="A7681" s="136" t="s">
        <v>11027</v>
      </c>
      <c r="B7681" s="137" t="s">
        <v>11021</v>
      </c>
      <c r="C7681" s="154" t="s">
        <v>3558</v>
      </c>
      <c r="D7681" s="155" t="s">
        <v>11028</v>
      </c>
      <c r="E7681" s="145" t="s">
        <v>803</v>
      </c>
      <c r="F7681" s="181" t="s">
        <v>240</v>
      </c>
      <c r="G7681" s="181">
        <v>47131807</v>
      </c>
      <c r="H7681" s="181" t="s">
        <v>11074</v>
      </c>
      <c r="I7681" s="174">
        <v>10</v>
      </c>
      <c r="J7681" s="147" t="s">
        <v>33</v>
      </c>
      <c r="K7681" s="175">
        <v>1628300</v>
      </c>
      <c r="L7681" s="176">
        <v>95</v>
      </c>
      <c r="M7681" s="144" t="s">
        <v>11075</v>
      </c>
      <c r="N7681" s="768" t="s">
        <v>11030</v>
      </c>
      <c r="O7681" s="146" t="s">
        <v>68</v>
      </c>
      <c r="P7681" s="146" t="s">
        <v>67</v>
      </c>
      <c r="Q7681" s="768" t="s">
        <v>464</v>
      </c>
    </row>
    <row r="7682" spans="1:17" ht="38.25" x14ac:dyDescent="0.2">
      <c r="A7682" s="136" t="s">
        <v>11027</v>
      </c>
      <c r="B7682" s="137" t="s">
        <v>11021</v>
      </c>
      <c r="C7682" s="154" t="s">
        <v>3558</v>
      </c>
      <c r="D7682" s="155" t="s">
        <v>11028</v>
      </c>
      <c r="E7682" s="145" t="s">
        <v>803</v>
      </c>
      <c r="F7682" s="181" t="s">
        <v>240</v>
      </c>
      <c r="G7682" s="181">
        <v>53131608</v>
      </c>
      <c r="H7682" s="181" t="s">
        <v>11076</v>
      </c>
      <c r="I7682" s="174">
        <v>10</v>
      </c>
      <c r="J7682" s="147" t="s">
        <v>33</v>
      </c>
      <c r="K7682" s="175">
        <v>1117200</v>
      </c>
      <c r="L7682" s="176">
        <v>95</v>
      </c>
      <c r="M7682" s="144" t="s">
        <v>11032</v>
      </c>
      <c r="N7682" s="768" t="s">
        <v>11030</v>
      </c>
      <c r="O7682" s="146" t="s">
        <v>68</v>
      </c>
      <c r="P7682" s="146" t="s">
        <v>67</v>
      </c>
      <c r="Q7682" s="768" t="s">
        <v>464</v>
      </c>
    </row>
    <row r="7683" spans="1:17" ht="38.25" x14ac:dyDescent="0.2">
      <c r="A7683" s="136" t="s">
        <v>11027</v>
      </c>
      <c r="B7683" s="137" t="s">
        <v>11021</v>
      </c>
      <c r="C7683" s="154" t="s">
        <v>3558</v>
      </c>
      <c r="D7683" s="155" t="s">
        <v>11028</v>
      </c>
      <c r="E7683" s="145" t="s">
        <v>803</v>
      </c>
      <c r="F7683" s="181" t="s">
        <v>240</v>
      </c>
      <c r="G7683" s="181">
        <v>47131801</v>
      </c>
      <c r="H7683" s="181" t="s">
        <v>11077</v>
      </c>
      <c r="I7683" s="174">
        <v>10</v>
      </c>
      <c r="J7683" s="147" t="s">
        <v>33</v>
      </c>
      <c r="K7683" s="175">
        <v>2647270</v>
      </c>
      <c r="L7683" s="176">
        <v>95</v>
      </c>
      <c r="M7683" s="144" t="s">
        <v>11075</v>
      </c>
      <c r="N7683" s="768" t="s">
        <v>11030</v>
      </c>
      <c r="O7683" s="146" t="s">
        <v>68</v>
      </c>
      <c r="P7683" s="146" t="s">
        <v>67</v>
      </c>
      <c r="Q7683" s="768" t="s">
        <v>464</v>
      </c>
    </row>
    <row r="7684" spans="1:17" ht="38.25" x14ac:dyDescent="0.2">
      <c r="A7684" s="136" t="s">
        <v>11027</v>
      </c>
      <c r="B7684" s="137" t="s">
        <v>11021</v>
      </c>
      <c r="C7684" s="154" t="s">
        <v>3558</v>
      </c>
      <c r="D7684" s="155" t="s">
        <v>11028</v>
      </c>
      <c r="E7684" s="145" t="s">
        <v>803</v>
      </c>
      <c r="F7684" s="181" t="s">
        <v>240</v>
      </c>
      <c r="G7684" s="181">
        <v>47131801</v>
      </c>
      <c r="H7684" s="181" t="s">
        <v>11078</v>
      </c>
      <c r="I7684" s="174">
        <v>10</v>
      </c>
      <c r="J7684" s="147" t="s">
        <v>33</v>
      </c>
      <c r="K7684" s="175">
        <v>459594</v>
      </c>
      <c r="L7684" s="176">
        <v>23</v>
      </c>
      <c r="M7684" s="144" t="s">
        <v>11075</v>
      </c>
      <c r="N7684" s="768" t="s">
        <v>11030</v>
      </c>
      <c r="O7684" s="146" t="s">
        <v>68</v>
      </c>
      <c r="P7684" s="146" t="s">
        <v>67</v>
      </c>
      <c r="Q7684" s="768" t="s">
        <v>464</v>
      </c>
    </row>
    <row r="7685" spans="1:17" ht="38.25" x14ac:dyDescent="0.2">
      <c r="A7685" s="136" t="s">
        <v>11027</v>
      </c>
      <c r="B7685" s="137" t="s">
        <v>11021</v>
      </c>
      <c r="C7685" s="154" t="s">
        <v>3558</v>
      </c>
      <c r="D7685" s="155" t="s">
        <v>11028</v>
      </c>
      <c r="E7685" s="145" t="s">
        <v>803</v>
      </c>
      <c r="F7685" s="181" t="s">
        <v>240</v>
      </c>
      <c r="G7685" s="181">
        <v>47131824</v>
      </c>
      <c r="H7685" s="181" t="s">
        <v>11079</v>
      </c>
      <c r="I7685" s="174">
        <v>10</v>
      </c>
      <c r="J7685" s="147" t="s">
        <v>33</v>
      </c>
      <c r="K7685" s="175">
        <v>320640</v>
      </c>
      <c r="L7685" s="176">
        <v>48</v>
      </c>
      <c r="M7685" s="144" t="s">
        <v>11075</v>
      </c>
      <c r="N7685" s="768" t="s">
        <v>11030</v>
      </c>
      <c r="O7685" s="146" t="s">
        <v>68</v>
      </c>
      <c r="P7685" s="146" t="s">
        <v>67</v>
      </c>
      <c r="Q7685" s="768" t="s">
        <v>464</v>
      </c>
    </row>
    <row r="7686" spans="1:17" ht="38.25" x14ac:dyDescent="0.2">
      <c r="A7686" s="136" t="s">
        <v>11027</v>
      </c>
      <c r="B7686" s="137" t="s">
        <v>11021</v>
      </c>
      <c r="C7686" s="154" t="s">
        <v>3558</v>
      </c>
      <c r="D7686" s="155" t="s">
        <v>11028</v>
      </c>
      <c r="E7686" s="145" t="s">
        <v>803</v>
      </c>
      <c r="F7686" s="181" t="s">
        <v>240</v>
      </c>
      <c r="G7686" s="181">
        <v>23281902</v>
      </c>
      <c r="H7686" s="181" t="s">
        <v>11080</v>
      </c>
      <c r="I7686" s="174">
        <v>10</v>
      </c>
      <c r="J7686" s="147" t="s">
        <v>33</v>
      </c>
      <c r="K7686" s="175">
        <v>226996</v>
      </c>
      <c r="L7686" s="176">
        <v>22</v>
      </c>
      <c r="M7686" s="144" t="s">
        <v>805</v>
      </c>
      <c r="N7686" s="768" t="s">
        <v>11030</v>
      </c>
      <c r="O7686" s="146" t="s">
        <v>68</v>
      </c>
      <c r="P7686" s="146" t="s">
        <v>67</v>
      </c>
      <c r="Q7686" s="768" t="s">
        <v>464</v>
      </c>
    </row>
    <row r="7687" spans="1:17" ht="38.25" x14ac:dyDescent="0.2">
      <c r="A7687" s="136" t="s">
        <v>11027</v>
      </c>
      <c r="B7687" s="137" t="s">
        <v>11021</v>
      </c>
      <c r="C7687" s="154" t="s">
        <v>3558</v>
      </c>
      <c r="D7687" s="155" t="s">
        <v>11028</v>
      </c>
      <c r="E7687" s="145" t="s">
        <v>803</v>
      </c>
      <c r="F7687" s="181" t="s">
        <v>240</v>
      </c>
      <c r="G7687" s="181">
        <v>44121904</v>
      </c>
      <c r="H7687" s="181" t="s">
        <v>11081</v>
      </c>
      <c r="I7687" s="174">
        <v>10</v>
      </c>
      <c r="J7687" s="147" t="s">
        <v>33</v>
      </c>
      <c r="K7687" s="175">
        <v>1178240</v>
      </c>
      <c r="L7687" s="176">
        <v>8</v>
      </c>
      <c r="M7687" s="144" t="s">
        <v>11082</v>
      </c>
      <c r="N7687" s="768" t="s">
        <v>11051</v>
      </c>
      <c r="O7687" s="146" t="s">
        <v>68</v>
      </c>
      <c r="P7687" s="146" t="s">
        <v>67</v>
      </c>
      <c r="Q7687" s="768" t="s">
        <v>464</v>
      </c>
    </row>
    <row r="7688" spans="1:17" ht="38.25" x14ac:dyDescent="0.2">
      <c r="A7688" s="136" t="s">
        <v>11027</v>
      </c>
      <c r="B7688" s="137" t="s">
        <v>11021</v>
      </c>
      <c r="C7688" s="154" t="s">
        <v>3558</v>
      </c>
      <c r="D7688" s="155" t="s">
        <v>11028</v>
      </c>
      <c r="E7688" s="145" t="s">
        <v>803</v>
      </c>
      <c r="F7688" s="181" t="s">
        <v>240</v>
      </c>
      <c r="G7688" s="181">
        <v>44121904</v>
      </c>
      <c r="H7688" s="181" t="s">
        <v>11083</v>
      </c>
      <c r="I7688" s="174">
        <v>10</v>
      </c>
      <c r="J7688" s="147" t="s">
        <v>33</v>
      </c>
      <c r="K7688" s="175">
        <v>287405</v>
      </c>
      <c r="L7688" s="176">
        <v>5</v>
      </c>
      <c r="M7688" s="144" t="s">
        <v>11082</v>
      </c>
      <c r="N7688" s="768" t="s">
        <v>11051</v>
      </c>
      <c r="O7688" s="146" t="s">
        <v>68</v>
      </c>
      <c r="P7688" s="146" t="s">
        <v>67</v>
      </c>
      <c r="Q7688" s="768" t="s">
        <v>464</v>
      </c>
    </row>
    <row r="7689" spans="1:17" ht="38.25" x14ac:dyDescent="0.2">
      <c r="A7689" s="136" t="s">
        <v>11027</v>
      </c>
      <c r="B7689" s="137" t="s">
        <v>11021</v>
      </c>
      <c r="C7689" s="154" t="s">
        <v>3558</v>
      </c>
      <c r="D7689" s="155" t="s">
        <v>11028</v>
      </c>
      <c r="E7689" s="145" t="s">
        <v>803</v>
      </c>
      <c r="F7689" s="181" t="s">
        <v>240</v>
      </c>
      <c r="G7689" s="181">
        <v>44121904</v>
      </c>
      <c r="H7689" s="181" t="s">
        <v>11084</v>
      </c>
      <c r="I7689" s="174">
        <v>10</v>
      </c>
      <c r="J7689" s="147" t="s">
        <v>33</v>
      </c>
      <c r="K7689" s="175">
        <v>287405</v>
      </c>
      <c r="L7689" s="176">
        <v>5</v>
      </c>
      <c r="M7689" s="144" t="s">
        <v>11082</v>
      </c>
      <c r="N7689" s="768" t="s">
        <v>11051</v>
      </c>
      <c r="O7689" s="146" t="s">
        <v>68</v>
      </c>
      <c r="P7689" s="146" t="s">
        <v>67</v>
      </c>
      <c r="Q7689" s="768" t="s">
        <v>464</v>
      </c>
    </row>
    <row r="7690" spans="1:17" ht="38.25" x14ac:dyDescent="0.2">
      <c r="A7690" s="136" t="s">
        <v>11027</v>
      </c>
      <c r="B7690" s="137" t="s">
        <v>11021</v>
      </c>
      <c r="C7690" s="154" t="s">
        <v>3558</v>
      </c>
      <c r="D7690" s="155" t="s">
        <v>11028</v>
      </c>
      <c r="E7690" s="145" t="s">
        <v>803</v>
      </c>
      <c r="F7690" s="181" t="s">
        <v>240</v>
      </c>
      <c r="G7690" s="181">
        <v>44121904</v>
      </c>
      <c r="H7690" s="181" t="s">
        <v>11085</v>
      </c>
      <c r="I7690" s="174">
        <v>10</v>
      </c>
      <c r="J7690" s="147" t="s">
        <v>33</v>
      </c>
      <c r="K7690" s="175">
        <v>287405</v>
      </c>
      <c r="L7690" s="176">
        <v>5</v>
      </c>
      <c r="M7690" s="144" t="s">
        <v>11082</v>
      </c>
      <c r="N7690" s="768" t="s">
        <v>11051</v>
      </c>
      <c r="O7690" s="146" t="s">
        <v>68</v>
      </c>
      <c r="P7690" s="146" t="s">
        <v>67</v>
      </c>
      <c r="Q7690" s="768" t="s">
        <v>464</v>
      </c>
    </row>
    <row r="7691" spans="1:17" ht="38.25" x14ac:dyDescent="0.2">
      <c r="A7691" s="136" t="s">
        <v>11027</v>
      </c>
      <c r="B7691" s="137" t="s">
        <v>11021</v>
      </c>
      <c r="C7691" s="154" t="s">
        <v>3558</v>
      </c>
      <c r="D7691" s="155" t="s">
        <v>11028</v>
      </c>
      <c r="E7691" s="145" t="s">
        <v>803</v>
      </c>
      <c r="F7691" s="181" t="s">
        <v>240</v>
      </c>
      <c r="G7691" s="181">
        <v>12352310</v>
      </c>
      <c r="H7691" s="181" t="s">
        <v>11086</v>
      </c>
      <c r="I7691" s="174">
        <v>10</v>
      </c>
      <c r="J7691" s="147" t="s">
        <v>33</v>
      </c>
      <c r="K7691" s="175">
        <v>285831</v>
      </c>
      <c r="L7691" s="176">
        <v>13</v>
      </c>
      <c r="M7691" s="144" t="s">
        <v>805</v>
      </c>
      <c r="N7691" s="768" t="s">
        <v>11051</v>
      </c>
      <c r="O7691" s="146" t="s">
        <v>68</v>
      </c>
      <c r="P7691" s="146" t="s">
        <v>67</v>
      </c>
      <c r="Q7691" s="768" t="s">
        <v>464</v>
      </c>
    </row>
    <row r="7692" spans="1:17" ht="38.25" x14ac:dyDescent="0.2">
      <c r="A7692" s="136" t="s">
        <v>11027</v>
      </c>
      <c r="B7692" s="137" t="s">
        <v>11021</v>
      </c>
      <c r="C7692" s="154" t="s">
        <v>3558</v>
      </c>
      <c r="D7692" s="155" t="s">
        <v>11028</v>
      </c>
      <c r="E7692" s="145" t="s">
        <v>803</v>
      </c>
      <c r="F7692" s="181" t="s">
        <v>240</v>
      </c>
      <c r="G7692" s="181">
        <v>13111035</v>
      </c>
      <c r="H7692" s="181" t="s">
        <v>11087</v>
      </c>
      <c r="I7692" s="174">
        <v>10</v>
      </c>
      <c r="J7692" s="147" t="s">
        <v>33</v>
      </c>
      <c r="K7692" s="175">
        <v>31980</v>
      </c>
      <c r="L7692" s="176">
        <v>4</v>
      </c>
      <c r="M7692" s="144" t="s">
        <v>805</v>
      </c>
      <c r="N7692" s="768" t="s">
        <v>11051</v>
      </c>
      <c r="O7692" s="146" t="s">
        <v>68</v>
      </c>
      <c r="P7692" s="146" t="s">
        <v>67</v>
      </c>
      <c r="Q7692" s="768" t="s">
        <v>464</v>
      </c>
    </row>
    <row r="7693" spans="1:17" ht="38.25" x14ac:dyDescent="0.2">
      <c r="A7693" s="136" t="s">
        <v>11027</v>
      </c>
      <c r="B7693" s="137" t="s">
        <v>11021</v>
      </c>
      <c r="C7693" s="154" t="s">
        <v>3558</v>
      </c>
      <c r="D7693" s="155" t="s">
        <v>11028</v>
      </c>
      <c r="E7693" s="145" t="s">
        <v>803</v>
      </c>
      <c r="F7693" s="181" t="s">
        <v>240</v>
      </c>
      <c r="G7693" s="181">
        <v>13111035</v>
      </c>
      <c r="H7693" s="181" t="s">
        <v>11088</v>
      </c>
      <c r="I7693" s="174">
        <v>10</v>
      </c>
      <c r="J7693" s="147" t="s">
        <v>33</v>
      </c>
      <c r="K7693" s="175">
        <v>31980</v>
      </c>
      <c r="L7693" s="176">
        <v>4</v>
      </c>
      <c r="M7693" s="144" t="s">
        <v>805</v>
      </c>
      <c r="N7693" s="768" t="s">
        <v>11051</v>
      </c>
      <c r="O7693" s="146" t="s">
        <v>68</v>
      </c>
      <c r="P7693" s="146" t="s">
        <v>67</v>
      </c>
      <c r="Q7693" s="768" t="s">
        <v>464</v>
      </c>
    </row>
    <row r="7694" spans="1:17" ht="38.25" x14ac:dyDescent="0.2">
      <c r="A7694" s="136" t="s">
        <v>11027</v>
      </c>
      <c r="B7694" s="137" t="s">
        <v>11021</v>
      </c>
      <c r="C7694" s="154" t="s">
        <v>3558</v>
      </c>
      <c r="D7694" s="155" t="s">
        <v>11028</v>
      </c>
      <c r="E7694" s="145" t="s">
        <v>803</v>
      </c>
      <c r="F7694" s="181" t="s">
        <v>240</v>
      </c>
      <c r="G7694" s="181">
        <v>13111035</v>
      </c>
      <c r="H7694" s="181" t="s">
        <v>11089</v>
      </c>
      <c r="I7694" s="174">
        <v>10</v>
      </c>
      <c r="J7694" s="147" t="s">
        <v>33</v>
      </c>
      <c r="K7694" s="175">
        <v>31980</v>
      </c>
      <c r="L7694" s="176">
        <v>4</v>
      </c>
      <c r="M7694" s="144" t="s">
        <v>805</v>
      </c>
      <c r="N7694" s="768" t="s">
        <v>11051</v>
      </c>
      <c r="O7694" s="146" t="s">
        <v>68</v>
      </c>
      <c r="P7694" s="146" t="s">
        <v>67</v>
      </c>
      <c r="Q7694" s="768" t="s">
        <v>464</v>
      </c>
    </row>
    <row r="7695" spans="1:17" ht="38.25" x14ac:dyDescent="0.2">
      <c r="A7695" s="136" t="s">
        <v>11027</v>
      </c>
      <c r="B7695" s="137" t="s">
        <v>11021</v>
      </c>
      <c r="C7695" s="154" t="s">
        <v>3558</v>
      </c>
      <c r="D7695" s="155" t="s">
        <v>11028</v>
      </c>
      <c r="E7695" s="145" t="s">
        <v>803</v>
      </c>
      <c r="F7695" s="181" t="s">
        <v>240</v>
      </c>
      <c r="G7695" s="181">
        <v>13111035</v>
      </c>
      <c r="H7695" s="181" t="s">
        <v>11090</v>
      </c>
      <c r="I7695" s="174">
        <v>10</v>
      </c>
      <c r="J7695" s="147" t="s">
        <v>33</v>
      </c>
      <c r="K7695" s="175">
        <v>35348</v>
      </c>
      <c r="L7695" s="176">
        <v>4</v>
      </c>
      <c r="M7695" s="144" t="s">
        <v>805</v>
      </c>
      <c r="N7695" s="768" t="s">
        <v>11051</v>
      </c>
      <c r="O7695" s="146" t="s">
        <v>68</v>
      </c>
      <c r="P7695" s="146" t="s">
        <v>67</v>
      </c>
      <c r="Q7695" s="768" t="s">
        <v>464</v>
      </c>
    </row>
    <row r="7696" spans="1:17" ht="38.25" x14ac:dyDescent="0.2">
      <c r="A7696" s="136" t="s">
        <v>11027</v>
      </c>
      <c r="B7696" s="137" t="s">
        <v>11021</v>
      </c>
      <c r="C7696" s="154" t="s">
        <v>3558</v>
      </c>
      <c r="D7696" s="155" t="s">
        <v>11028</v>
      </c>
      <c r="E7696" s="145" t="s">
        <v>803</v>
      </c>
      <c r="F7696" s="181" t="s">
        <v>240</v>
      </c>
      <c r="G7696" s="181">
        <v>13111035</v>
      </c>
      <c r="H7696" s="181" t="s">
        <v>11091</v>
      </c>
      <c r="I7696" s="174">
        <v>10</v>
      </c>
      <c r="J7696" s="147" t="s">
        <v>33</v>
      </c>
      <c r="K7696" s="175">
        <v>39976</v>
      </c>
      <c r="L7696" s="176">
        <v>4</v>
      </c>
      <c r="M7696" s="144" t="s">
        <v>805</v>
      </c>
      <c r="N7696" s="768" t="s">
        <v>11051</v>
      </c>
      <c r="O7696" s="146" t="s">
        <v>68</v>
      </c>
      <c r="P7696" s="146" t="s">
        <v>67</v>
      </c>
      <c r="Q7696" s="768" t="s">
        <v>464</v>
      </c>
    </row>
    <row r="7697" spans="1:17" ht="38.25" x14ac:dyDescent="0.2">
      <c r="A7697" s="136" t="s">
        <v>11027</v>
      </c>
      <c r="B7697" s="137" t="s">
        <v>11021</v>
      </c>
      <c r="C7697" s="154" t="s">
        <v>3558</v>
      </c>
      <c r="D7697" s="155" t="s">
        <v>11028</v>
      </c>
      <c r="E7697" s="145" t="s">
        <v>803</v>
      </c>
      <c r="F7697" s="181" t="s">
        <v>240</v>
      </c>
      <c r="G7697" s="181">
        <v>13111035</v>
      </c>
      <c r="H7697" s="181" t="s">
        <v>11092</v>
      </c>
      <c r="I7697" s="174">
        <v>10</v>
      </c>
      <c r="J7697" s="147" t="s">
        <v>33</v>
      </c>
      <c r="K7697" s="175">
        <v>39976</v>
      </c>
      <c r="L7697" s="176">
        <v>4</v>
      </c>
      <c r="M7697" s="144" t="s">
        <v>805</v>
      </c>
      <c r="N7697" s="768" t="s">
        <v>11051</v>
      </c>
      <c r="O7697" s="146" t="s">
        <v>68</v>
      </c>
      <c r="P7697" s="146" t="s">
        <v>67</v>
      </c>
      <c r="Q7697" s="768" t="s">
        <v>464</v>
      </c>
    </row>
    <row r="7698" spans="1:17" ht="38.25" x14ac:dyDescent="0.2">
      <c r="A7698" s="136" t="s">
        <v>11027</v>
      </c>
      <c r="B7698" s="137" t="s">
        <v>11021</v>
      </c>
      <c r="C7698" s="154" t="s">
        <v>3558</v>
      </c>
      <c r="D7698" s="155" t="s">
        <v>11028</v>
      </c>
      <c r="E7698" s="145" t="s">
        <v>803</v>
      </c>
      <c r="F7698" s="181" t="s">
        <v>240</v>
      </c>
      <c r="G7698" s="181">
        <v>13111035</v>
      </c>
      <c r="H7698" s="181" t="s">
        <v>11093</v>
      </c>
      <c r="I7698" s="174">
        <v>10</v>
      </c>
      <c r="J7698" s="147" t="s">
        <v>33</v>
      </c>
      <c r="K7698" s="175">
        <v>39976</v>
      </c>
      <c r="L7698" s="176">
        <v>4</v>
      </c>
      <c r="M7698" s="144" t="s">
        <v>805</v>
      </c>
      <c r="N7698" s="768" t="s">
        <v>11051</v>
      </c>
      <c r="O7698" s="146" t="s">
        <v>68</v>
      </c>
      <c r="P7698" s="146" t="s">
        <v>67</v>
      </c>
      <c r="Q7698" s="768" t="s">
        <v>464</v>
      </c>
    </row>
    <row r="7699" spans="1:17" ht="38.25" x14ac:dyDescent="0.2">
      <c r="A7699" s="136" t="s">
        <v>11027</v>
      </c>
      <c r="B7699" s="137" t="s">
        <v>11021</v>
      </c>
      <c r="C7699" s="154" t="s">
        <v>3558</v>
      </c>
      <c r="D7699" s="155" t="s">
        <v>11028</v>
      </c>
      <c r="E7699" s="145" t="s">
        <v>803</v>
      </c>
      <c r="F7699" s="181" t="s">
        <v>240</v>
      </c>
      <c r="G7699" s="181">
        <v>31201603</v>
      </c>
      <c r="H7699" s="181" t="s">
        <v>11094</v>
      </c>
      <c r="I7699" s="174">
        <v>10</v>
      </c>
      <c r="J7699" s="147" t="s">
        <v>33</v>
      </c>
      <c r="K7699" s="175">
        <v>202498</v>
      </c>
      <c r="L7699" s="176">
        <v>35</v>
      </c>
      <c r="M7699" s="144" t="s">
        <v>805</v>
      </c>
      <c r="N7699" s="768" t="s">
        <v>11051</v>
      </c>
      <c r="O7699" s="146" t="s">
        <v>68</v>
      </c>
      <c r="P7699" s="146" t="s">
        <v>67</v>
      </c>
      <c r="Q7699" s="768" t="s">
        <v>464</v>
      </c>
    </row>
    <row r="7700" spans="1:17" ht="25.5" x14ac:dyDescent="0.2">
      <c r="A7700" s="136" t="s">
        <v>11027</v>
      </c>
      <c r="B7700" s="137" t="s">
        <v>11021</v>
      </c>
      <c r="C7700" s="154" t="s">
        <v>3558</v>
      </c>
      <c r="D7700" s="155" t="s">
        <v>11028</v>
      </c>
      <c r="E7700" s="145" t="s">
        <v>812</v>
      </c>
      <c r="F7700" s="181" t="s">
        <v>262</v>
      </c>
      <c r="G7700" s="181">
        <v>44103103</v>
      </c>
      <c r="H7700" s="181" t="s">
        <v>11095</v>
      </c>
      <c r="I7700" s="174">
        <v>10</v>
      </c>
      <c r="J7700" s="147" t="s">
        <v>33</v>
      </c>
      <c r="K7700" s="175">
        <v>1379552</v>
      </c>
      <c r="L7700" s="176">
        <v>4</v>
      </c>
      <c r="M7700" s="144" t="s">
        <v>805</v>
      </c>
      <c r="N7700" s="768" t="s">
        <v>11051</v>
      </c>
      <c r="O7700" s="146" t="s">
        <v>68</v>
      </c>
      <c r="P7700" s="146" t="s">
        <v>67</v>
      </c>
      <c r="Q7700" s="768" t="s">
        <v>464</v>
      </c>
    </row>
    <row r="7701" spans="1:17" ht="25.5" x14ac:dyDescent="0.2">
      <c r="A7701" s="136" t="s">
        <v>11027</v>
      </c>
      <c r="B7701" s="137" t="s">
        <v>11021</v>
      </c>
      <c r="C7701" s="154" t="s">
        <v>3558</v>
      </c>
      <c r="D7701" s="155" t="s">
        <v>11028</v>
      </c>
      <c r="E7701" s="145" t="s">
        <v>812</v>
      </c>
      <c r="F7701" s="181" t="s">
        <v>262</v>
      </c>
      <c r="G7701" s="181">
        <v>44103103</v>
      </c>
      <c r="H7701" s="181" t="s">
        <v>11096</v>
      </c>
      <c r="I7701" s="174">
        <v>10</v>
      </c>
      <c r="J7701" s="147" t="s">
        <v>33</v>
      </c>
      <c r="K7701" s="175">
        <v>988678</v>
      </c>
      <c r="L7701" s="176">
        <v>2</v>
      </c>
      <c r="M7701" s="144" t="s">
        <v>805</v>
      </c>
      <c r="N7701" s="768" t="s">
        <v>11051</v>
      </c>
      <c r="O7701" s="146" t="s">
        <v>68</v>
      </c>
      <c r="P7701" s="146" t="s">
        <v>67</v>
      </c>
      <c r="Q7701" s="768" t="s">
        <v>464</v>
      </c>
    </row>
    <row r="7702" spans="1:17" ht="25.5" x14ac:dyDescent="0.2">
      <c r="A7702" s="136" t="s">
        <v>11027</v>
      </c>
      <c r="B7702" s="137" t="s">
        <v>11021</v>
      </c>
      <c r="C7702" s="154" t="s">
        <v>3558</v>
      </c>
      <c r="D7702" s="155" t="s">
        <v>11028</v>
      </c>
      <c r="E7702" s="145" t="s">
        <v>812</v>
      </c>
      <c r="F7702" s="181" t="s">
        <v>262</v>
      </c>
      <c r="G7702" s="181">
        <v>44103103</v>
      </c>
      <c r="H7702" s="181" t="s">
        <v>11097</v>
      </c>
      <c r="I7702" s="174">
        <v>10</v>
      </c>
      <c r="J7702" s="147" t="s">
        <v>33</v>
      </c>
      <c r="K7702" s="175">
        <v>1724440</v>
      </c>
      <c r="L7702" s="176">
        <v>5</v>
      </c>
      <c r="M7702" s="144" t="s">
        <v>805</v>
      </c>
      <c r="N7702" s="768" t="s">
        <v>11051</v>
      </c>
      <c r="O7702" s="146" t="s">
        <v>68</v>
      </c>
      <c r="P7702" s="146" t="s">
        <v>67</v>
      </c>
      <c r="Q7702" s="768" t="s">
        <v>464</v>
      </c>
    </row>
    <row r="7703" spans="1:17" ht="25.5" x14ac:dyDescent="0.2">
      <c r="A7703" s="136" t="s">
        <v>11027</v>
      </c>
      <c r="B7703" s="137" t="s">
        <v>11021</v>
      </c>
      <c r="C7703" s="154" t="s">
        <v>3558</v>
      </c>
      <c r="D7703" s="155" t="s">
        <v>11028</v>
      </c>
      <c r="E7703" s="145" t="s">
        <v>812</v>
      </c>
      <c r="F7703" s="181" t="s">
        <v>262</v>
      </c>
      <c r="G7703" s="181">
        <v>44103103</v>
      </c>
      <c r="H7703" s="181" t="s">
        <v>11098</v>
      </c>
      <c r="I7703" s="174">
        <v>10</v>
      </c>
      <c r="J7703" s="147" t="s">
        <v>33</v>
      </c>
      <c r="K7703" s="175">
        <v>1599040</v>
      </c>
      <c r="L7703" s="176">
        <v>4</v>
      </c>
      <c r="M7703" s="144" t="s">
        <v>805</v>
      </c>
      <c r="N7703" s="768" t="s">
        <v>11051</v>
      </c>
      <c r="O7703" s="146" t="s">
        <v>68</v>
      </c>
      <c r="P7703" s="146" t="s">
        <v>67</v>
      </c>
      <c r="Q7703" s="768" t="s">
        <v>464</v>
      </c>
    </row>
    <row r="7704" spans="1:17" ht="25.5" x14ac:dyDescent="0.2">
      <c r="A7704" s="136" t="s">
        <v>11027</v>
      </c>
      <c r="B7704" s="137" t="s">
        <v>11021</v>
      </c>
      <c r="C7704" s="154" t="s">
        <v>3558</v>
      </c>
      <c r="D7704" s="155" t="s">
        <v>11028</v>
      </c>
      <c r="E7704" s="145" t="s">
        <v>812</v>
      </c>
      <c r="F7704" s="181" t="s">
        <v>262</v>
      </c>
      <c r="G7704" s="181">
        <v>44103103</v>
      </c>
      <c r="H7704" s="181" t="s">
        <v>11099</v>
      </c>
      <c r="I7704" s="174">
        <v>10</v>
      </c>
      <c r="J7704" s="147" t="s">
        <v>33</v>
      </c>
      <c r="K7704" s="175">
        <v>1931372</v>
      </c>
      <c r="L7704" s="176">
        <v>4</v>
      </c>
      <c r="M7704" s="144" t="s">
        <v>805</v>
      </c>
      <c r="N7704" s="768" t="s">
        <v>11051</v>
      </c>
      <c r="O7704" s="146" t="s">
        <v>68</v>
      </c>
      <c r="P7704" s="146" t="s">
        <v>67</v>
      </c>
      <c r="Q7704" s="768" t="s">
        <v>464</v>
      </c>
    </row>
    <row r="7705" spans="1:17" ht="25.5" x14ac:dyDescent="0.2">
      <c r="A7705" s="136" t="s">
        <v>11027</v>
      </c>
      <c r="B7705" s="137" t="s">
        <v>11021</v>
      </c>
      <c r="C7705" s="154" t="s">
        <v>3558</v>
      </c>
      <c r="D7705" s="155" t="s">
        <v>11028</v>
      </c>
      <c r="E7705" s="145" t="s">
        <v>812</v>
      </c>
      <c r="F7705" s="181" t="s">
        <v>262</v>
      </c>
      <c r="G7705" s="181">
        <v>31201512</v>
      </c>
      <c r="H7705" s="181" t="s">
        <v>11100</v>
      </c>
      <c r="I7705" s="174">
        <v>10</v>
      </c>
      <c r="J7705" s="147" t="s">
        <v>33</v>
      </c>
      <c r="K7705" s="175">
        <v>857022</v>
      </c>
      <c r="L7705" s="176">
        <v>45</v>
      </c>
      <c r="M7705" s="144" t="s">
        <v>805</v>
      </c>
      <c r="N7705" s="768" t="s">
        <v>11051</v>
      </c>
      <c r="O7705" s="146" t="s">
        <v>68</v>
      </c>
      <c r="P7705" s="146" t="s">
        <v>67</v>
      </c>
      <c r="Q7705" s="768" t="s">
        <v>464</v>
      </c>
    </row>
    <row r="7706" spans="1:17" ht="25.5" x14ac:dyDescent="0.2">
      <c r="A7706" s="136" t="s">
        <v>11027</v>
      </c>
      <c r="B7706" s="137" t="s">
        <v>11021</v>
      </c>
      <c r="C7706" s="154" t="s">
        <v>3558</v>
      </c>
      <c r="D7706" s="155" t="s">
        <v>11028</v>
      </c>
      <c r="E7706" s="145" t="s">
        <v>812</v>
      </c>
      <c r="F7706" s="181" t="s">
        <v>262</v>
      </c>
      <c r="G7706" s="181">
        <v>44111914</v>
      </c>
      <c r="H7706" s="181" t="s">
        <v>11101</v>
      </c>
      <c r="I7706" s="174">
        <v>10</v>
      </c>
      <c r="J7706" s="147" t="s">
        <v>33</v>
      </c>
      <c r="K7706" s="175">
        <v>258675</v>
      </c>
      <c r="L7706" s="176">
        <v>25</v>
      </c>
      <c r="M7706" s="144" t="s">
        <v>805</v>
      </c>
      <c r="N7706" s="768" t="s">
        <v>11051</v>
      </c>
      <c r="O7706" s="146" t="s">
        <v>68</v>
      </c>
      <c r="P7706" s="146" t="s">
        <v>67</v>
      </c>
      <c r="Q7706" s="768" t="s">
        <v>464</v>
      </c>
    </row>
    <row r="7707" spans="1:17" ht="25.5" x14ac:dyDescent="0.2">
      <c r="A7707" s="136" t="s">
        <v>11027</v>
      </c>
      <c r="B7707" s="137" t="s">
        <v>11021</v>
      </c>
      <c r="C7707" s="154" t="s">
        <v>3558</v>
      </c>
      <c r="D7707" s="155" t="s">
        <v>11028</v>
      </c>
      <c r="E7707" s="145" t="s">
        <v>812</v>
      </c>
      <c r="F7707" s="181" t="s">
        <v>262</v>
      </c>
      <c r="G7707" s="181">
        <v>60141001</v>
      </c>
      <c r="H7707" s="181" t="s">
        <v>11102</v>
      </c>
      <c r="I7707" s="174">
        <v>10</v>
      </c>
      <c r="J7707" s="147" t="s">
        <v>33</v>
      </c>
      <c r="K7707" s="175">
        <v>274835</v>
      </c>
      <c r="L7707" s="176">
        <v>5</v>
      </c>
      <c r="M7707" s="144" t="s">
        <v>2068</v>
      </c>
      <c r="N7707" s="768" t="s">
        <v>11051</v>
      </c>
      <c r="O7707" s="146" t="s">
        <v>68</v>
      </c>
      <c r="P7707" s="146" t="s">
        <v>67</v>
      </c>
      <c r="Q7707" s="768" t="s">
        <v>464</v>
      </c>
    </row>
    <row r="7708" spans="1:17" ht="25.5" x14ac:dyDescent="0.2">
      <c r="A7708" s="136" t="s">
        <v>11027</v>
      </c>
      <c r="B7708" s="137" t="s">
        <v>11021</v>
      </c>
      <c r="C7708" s="154" t="s">
        <v>3558</v>
      </c>
      <c r="D7708" s="155" t="s">
        <v>11028</v>
      </c>
      <c r="E7708" s="145" t="s">
        <v>812</v>
      </c>
      <c r="F7708" s="181" t="s">
        <v>262</v>
      </c>
      <c r="G7708" s="181">
        <v>60141001</v>
      </c>
      <c r="H7708" s="181" t="s">
        <v>11103</v>
      </c>
      <c r="I7708" s="174">
        <v>10</v>
      </c>
      <c r="J7708" s="147" t="s">
        <v>33</v>
      </c>
      <c r="K7708" s="175">
        <v>97940</v>
      </c>
      <c r="L7708" s="176">
        <v>4</v>
      </c>
      <c r="M7708" s="144" t="s">
        <v>2068</v>
      </c>
      <c r="N7708" s="768" t="s">
        <v>11051</v>
      </c>
      <c r="O7708" s="146" t="s">
        <v>68</v>
      </c>
      <c r="P7708" s="146" t="s">
        <v>67</v>
      </c>
      <c r="Q7708" s="768" t="s">
        <v>464</v>
      </c>
    </row>
    <row r="7709" spans="1:17" ht="25.5" x14ac:dyDescent="0.2">
      <c r="A7709" s="136" t="s">
        <v>11027</v>
      </c>
      <c r="B7709" s="137" t="s">
        <v>11021</v>
      </c>
      <c r="C7709" s="154" t="s">
        <v>3558</v>
      </c>
      <c r="D7709" s="155" t="s">
        <v>11028</v>
      </c>
      <c r="E7709" s="145" t="s">
        <v>812</v>
      </c>
      <c r="F7709" s="181" t="s">
        <v>262</v>
      </c>
      <c r="G7709" s="181">
        <v>60121226</v>
      </c>
      <c r="H7709" s="181" t="s">
        <v>11104</v>
      </c>
      <c r="I7709" s="174">
        <v>10</v>
      </c>
      <c r="J7709" s="147" t="s">
        <v>33</v>
      </c>
      <c r="K7709" s="175">
        <v>88446</v>
      </c>
      <c r="L7709" s="176">
        <v>3</v>
      </c>
      <c r="M7709" s="144" t="s">
        <v>2068</v>
      </c>
      <c r="N7709" s="768" t="s">
        <v>11051</v>
      </c>
      <c r="O7709" s="146" t="s">
        <v>68</v>
      </c>
      <c r="P7709" s="146" t="s">
        <v>67</v>
      </c>
      <c r="Q7709" s="768" t="s">
        <v>464</v>
      </c>
    </row>
    <row r="7710" spans="1:17" ht="25.5" x14ac:dyDescent="0.2">
      <c r="A7710" s="136" t="s">
        <v>11027</v>
      </c>
      <c r="B7710" s="137" t="s">
        <v>11021</v>
      </c>
      <c r="C7710" s="154" t="s">
        <v>3558</v>
      </c>
      <c r="D7710" s="155" t="s">
        <v>11028</v>
      </c>
      <c r="E7710" s="145" t="s">
        <v>812</v>
      </c>
      <c r="F7710" s="181" t="s">
        <v>262</v>
      </c>
      <c r="G7710" s="181">
        <v>46181541</v>
      </c>
      <c r="H7710" s="181" t="s">
        <v>11105</v>
      </c>
      <c r="I7710" s="174">
        <v>10</v>
      </c>
      <c r="J7710" s="147" t="s">
        <v>33</v>
      </c>
      <c r="K7710" s="175">
        <v>260480</v>
      </c>
      <c r="L7710" s="176">
        <v>40</v>
      </c>
      <c r="M7710" s="144" t="s">
        <v>805</v>
      </c>
      <c r="N7710" s="768" t="s">
        <v>11030</v>
      </c>
      <c r="O7710" s="146" t="s">
        <v>68</v>
      </c>
      <c r="P7710" s="146" t="s">
        <v>67</v>
      </c>
      <c r="Q7710" s="768" t="s">
        <v>464</v>
      </c>
    </row>
    <row r="7711" spans="1:17" ht="38.25" x14ac:dyDescent="0.2">
      <c r="A7711" s="136" t="s">
        <v>11027</v>
      </c>
      <c r="B7711" s="137" t="s">
        <v>11021</v>
      </c>
      <c r="C7711" s="154" t="s">
        <v>3558</v>
      </c>
      <c r="D7711" s="155" t="s">
        <v>11028</v>
      </c>
      <c r="E7711" s="145" t="s">
        <v>812</v>
      </c>
      <c r="F7711" s="181" t="s">
        <v>262</v>
      </c>
      <c r="G7711" s="181">
        <v>24111503</v>
      </c>
      <c r="H7711" s="181" t="s">
        <v>11106</v>
      </c>
      <c r="I7711" s="174">
        <v>10</v>
      </c>
      <c r="J7711" s="147" t="s">
        <v>33</v>
      </c>
      <c r="K7711" s="175">
        <v>1484440</v>
      </c>
      <c r="L7711" s="176">
        <v>170</v>
      </c>
      <c r="M7711" s="144" t="s">
        <v>2068</v>
      </c>
      <c r="N7711" s="768" t="s">
        <v>11030</v>
      </c>
      <c r="O7711" s="146" t="s">
        <v>68</v>
      </c>
      <c r="P7711" s="146" t="s">
        <v>67</v>
      </c>
      <c r="Q7711" s="768" t="s">
        <v>464</v>
      </c>
    </row>
    <row r="7712" spans="1:17" ht="38.25" x14ac:dyDescent="0.2">
      <c r="A7712" s="136" t="s">
        <v>11027</v>
      </c>
      <c r="B7712" s="137" t="s">
        <v>11021</v>
      </c>
      <c r="C7712" s="154" t="s">
        <v>3558</v>
      </c>
      <c r="D7712" s="155" t="s">
        <v>11028</v>
      </c>
      <c r="E7712" s="145" t="s">
        <v>812</v>
      </c>
      <c r="F7712" s="181" t="s">
        <v>262</v>
      </c>
      <c r="G7712" s="181">
        <v>47131611</v>
      </c>
      <c r="H7712" s="181" t="s">
        <v>11107</v>
      </c>
      <c r="I7712" s="174">
        <v>10</v>
      </c>
      <c r="J7712" s="147" t="s">
        <v>33</v>
      </c>
      <c r="K7712" s="175">
        <v>228580</v>
      </c>
      <c r="L7712" s="176">
        <v>32</v>
      </c>
      <c r="M7712" s="144" t="s">
        <v>805</v>
      </c>
      <c r="N7712" s="768" t="s">
        <v>11030</v>
      </c>
      <c r="O7712" s="146" t="s">
        <v>68</v>
      </c>
      <c r="P7712" s="146" t="s">
        <v>67</v>
      </c>
      <c r="Q7712" s="768" t="s">
        <v>464</v>
      </c>
    </row>
    <row r="7713" spans="1:17" ht="25.5" x14ac:dyDescent="0.2">
      <c r="A7713" s="136" t="s">
        <v>11027</v>
      </c>
      <c r="B7713" s="137" t="s">
        <v>11021</v>
      </c>
      <c r="C7713" s="154" t="s">
        <v>3558</v>
      </c>
      <c r="D7713" s="155" t="s">
        <v>11028</v>
      </c>
      <c r="E7713" s="145" t="s">
        <v>812</v>
      </c>
      <c r="F7713" s="181" t="s">
        <v>262</v>
      </c>
      <c r="G7713" s="181">
        <v>52152102</v>
      </c>
      <c r="H7713" s="181" t="s">
        <v>11108</v>
      </c>
      <c r="I7713" s="174">
        <v>10</v>
      </c>
      <c r="J7713" s="147" t="s">
        <v>33</v>
      </c>
      <c r="K7713" s="175">
        <v>710100</v>
      </c>
      <c r="L7713" s="176">
        <v>100</v>
      </c>
      <c r="M7713" s="144" t="s">
        <v>2068</v>
      </c>
      <c r="N7713" s="768" t="s">
        <v>11030</v>
      </c>
      <c r="O7713" s="146" t="s">
        <v>68</v>
      </c>
      <c r="P7713" s="146" t="s">
        <v>67</v>
      </c>
      <c r="Q7713" s="768" t="s">
        <v>464</v>
      </c>
    </row>
    <row r="7714" spans="1:17" ht="25.5" x14ac:dyDescent="0.2">
      <c r="A7714" s="136" t="s">
        <v>11027</v>
      </c>
      <c r="B7714" s="137" t="s">
        <v>11021</v>
      </c>
      <c r="C7714" s="154" t="s">
        <v>3558</v>
      </c>
      <c r="D7714" s="155" t="s">
        <v>11028</v>
      </c>
      <c r="E7714" s="145" t="s">
        <v>812</v>
      </c>
      <c r="F7714" s="181" t="s">
        <v>262</v>
      </c>
      <c r="G7714" s="181">
        <v>52152102</v>
      </c>
      <c r="H7714" s="181" t="s">
        <v>11109</v>
      </c>
      <c r="I7714" s="174">
        <v>10</v>
      </c>
      <c r="J7714" s="147" t="s">
        <v>33</v>
      </c>
      <c r="K7714" s="175">
        <v>616400</v>
      </c>
      <c r="L7714" s="176">
        <v>100</v>
      </c>
      <c r="M7714" s="144" t="s">
        <v>2068</v>
      </c>
      <c r="N7714" s="768" t="s">
        <v>11030</v>
      </c>
      <c r="O7714" s="146" t="s">
        <v>68</v>
      </c>
      <c r="P7714" s="146" t="s">
        <v>67</v>
      </c>
      <c r="Q7714" s="768" t="s">
        <v>464</v>
      </c>
    </row>
    <row r="7715" spans="1:17" ht="25.5" x14ac:dyDescent="0.2">
      <c r="A7715" s="136" t="s">
        <v>11027</v>
      </c>
      <c r="B7715" s="137" t="s">
        <v>11021</v>
      </c>
      <c r="C7715" s="151" t="s">
        <v>3577</v>
      </c>
      <c r="D7715" s="164" t="s">
        <v>11110</v>
      </c>
      <c r="E7715" s="145" t="s">
        <v>812</v>
      </c>
      <c r="F7715" s="181" t="s">
        <v>262</v>
      </c>
      <c r="G7715" s="181">
        <v>25172504</v>
      </c>
      <c r="H7715" s="181" t="s">
        <v>11111</v>
      </c>
      <c r="I7715" s="174">
        <v>10</v>
      </c>
      <c r="J7715" s="147" t="s">
        <v>33</v>
      </c>
      <c r="K7715" s="175">
        <v>64000000</v>
      </c>
      <c r="L7715" s="176">
        <v>150</v>
      </c>
      <c r="M7715" s="144" t="s">
        <v>805</v>
      </c>
      <c r="N7715" s="768" t="s">
        <v>11111</v>
      </c>
      <c r="O7715" s="146" t="s">
        <v>67</v>
      </c>
      <c r="P7715" s="146" t="s">
        <v>35</v>
      </c>
      <c r="Q7715" s="768" t="s">
        <v>464</v>
      </c>
    </row>
    <row r="7716" spans="1:17" ht="25.5" x14ac:dyDescent="0.2">
      <c r="A7716" s="136" t="s">
        <v>11020</v>
      </c>
      <c r="B7716" s="137" t="s">
        <v>11021</v>
      </c>
      <c r="C7716" s="154" t="s">
        <v>5628</v>
      </c>
      <c r="D7716" s="155" t="s">
        <v>11022</v>
      </c>
      <c r="E7716" s="145" t="s">
        <v>812</v>
      </c>
      <c r="F7716" s="181" t="s">
        <v>262</v>
      </c>
      <c r="G7716" s="181">
        <v>42132200</v>
      </c>
      <c r="H7716" s="181" t="s">
        <v>11112</v>
      </c>
      <c r="I7716" s="174">
        <v>16</v>
      </c>
      <c r="J7716" s="147" t="s">
        <v>33</v>
      </c>
      <c r="K7716" s="175">
        <v>500000</v>
      </c>
      <c r="L7716" s="176">
        <v>25</v>
      </c>
      <c r="M7716" s="144" t="s">
        <v>7501</v>
      </c>
      <c r="N7716" s="768" t="s">
        <v>11045</v>
      </c>
      <c r="O7716" s="146" t="s">
        <v>67</v>
      </c>
      <c r="P7716" s="146" t="s">
        <v>35</v>
      </c>
      <c r="Q7716" s="768" t="s">
        <v>464</v>
      </c>
    </row>
    <row r="7717" spans="1:17" ht="38.25" x14ac:dyDescent="0.2">
      <c r="A7717" s="136" t="s">
        <v>11027</v>
      </c>
      <c r="B7717" s="137" t="s">
        <v>11021</v>
      </c>
      <c r="C7717" s="154" t="s">
        <v>3558</v>
      </c>
      <c r="D7717" s="155" t="s">
        <v>11028</v>
      </c>
      <c r="E7717" s="145" t="s">
        <v>829</v>
      </c>
      <c r="F7717" s="181" t="s">
        <v>312</v>
      </c>
      <c r="G7717" s="181">
        <v>47131604</v>
      </c>
      <c r="H7717" s="181" t="s">
        <v>11113</v>
      </c>
      <c r="I7717" s="174">
        <v>10</v>
      </c>
      <c r="J7717" s="147" t="s">
        <v>33</v>
      </c>
      <c r="K7717" s="175">
        <v>1350000</v>
      </c>
      <c r="L7717" s="176">
        <v>180</v>
      </c>
      <c r="M7717" s="144" t="s">
        <v>805</v>
      </c>
      <c r="N7717" s="768" t="s">
        <v>11030</v>
      </c>
      <c r="O7717" s="146" t="s">
        <v>68</v>
      </c>
      <c r="P7717" s="146" t="s">
        <v>67</v>
      </c>
      <c r="Q7717" s="768" t="s">
        <v>464</v>
      </c>
    </row>
    <row r="7718" spans="1:17" ht="25.5" x14ac:dyDescent="0.2">
      <c r="A7718" s="136" t="s">
        <v>11027</v>
      </c>
      <c r="B7718" s="137" t="s">
        <v>11021</v>
      </c>
      <c r="C7718" s="154" t="s">
        <v>3558</v>
      </c>
      <c r="D7718" s="155" t="s">
        <v>11028</v>
      </c>
      <c r="E7718" s="145" t="s">
        <v>829</v>
      </c>
      <c r="F7718" s="181" t="s">
        <v>312</v>
      </c>
      <c r="G7718" s="181">
        <v>14111530</v>
      </c>
      <c r="H7718" s="181" t="s">
        <v>11114</v>
      </c>
      <c r="I7718" s="174">
        <v>10</v>
      </c>
      <c r="J7718" s="147" t="s">
        <v>33</v>
      </c>
      <c r="K7718" s="175">
        <v>27592</v>
      </c>
      <c r="L7718" s="176">
        <v>4</v>
      </c>
      <c r="M7718" s="144" t="s">
        <v>805</v>
      </c>
      <c r="N7718" s="768" t="s">
        <v>11051</v>
      </c>
      <c r="O7718" s="146" t="s">
        <v>68</v>
      </c>
      <c r="P7718" s="146" t="s">
        <v>67</v>
      </c>
      <c r="Q7718" s="768" t="s">
        <v>464</v>
      </c>
    </row>
    <row r="7719" spans="1:17" ht="25.5" x14ac:dyDescent="0.2">
      <c r="A7719" s="136" t="s">
        <v>11027</v>
      </c>
      <c r="B7719" s="137" t="s">
        <v>11021</v>
      </c>
      <c r="C7719" s="154" t="s">
        <v>3558</v>
      </c>
      <c r="D7719" s="155" t="s">
        <v>11028</v>
      </c>
      <c r="E7719" s="145" t="s">
        <v>829</v>
      </c>
      <c r="F7719" s="181" t="s">
        <v>312</v>
      </c>
      <c r="G7719" s="181">
        <v>44121701</v>
      </c>
      <c r="H7719" s="181" t="s">
        <v>11115</v>
      </c>
      <c r="I7719" s="174">
        <v>10</v>
      </c>
      <c r="J7719" s="147" t="s">
        <v>33</v>
      </c>
      <c r="K7719" s="175">
        <v>77455</v>
      </c>
      <c r="L7719" s="176">
        <v>5</v>
      </c>
      <c r="M7719" s="144" t="s">
        <v>7501</v>
      </c>
      <c r="N7719" s="768" t="s">
        <v>11051</v>
      </c>
      <c r="O7719" s="146" t="s">
        <v>68</v>
      </c>
      <c r="P7719" s="146" t="s">
        <v>67</v>
      </c>
      <c r="Q7719" s="768" t="s">
        <v>464</v>
      </c>
    </row>
    <row r="7720" spans="1:17" ht="25.5" x14ac:dyDescent="0.2">
      <c r="A7720" s="136" t="s">
        <v>11027</v>
      </c>
      <c r="B7720" s="137" t="s">
        <v>11021</v>
      </c>
      <c r="C7720" s="154" t="s">
        <v>3558</v>
      </c>
      <c r="D7720" s="155" t="s">
        <v>11028</v>
      </c>
      <c r="E7720" s="145" t="s">
        <v>829</v>
      </c>
      <c r="F7720" s="181" t="s">
        <v>312</v>
      </c>
      <c r="G7720" s="181">
        <v>60121535</v>
      </c>
      <c r="H7720" s="181" t="s">
        <v>11116</v>
      </c>
      <c r="I7720" s="174">
        <v>10</v>
      </c>
      <c r="J7720" s="147" t="s">
        <v>33</v>
      </c>
      <c r="K7720" s="175">
        <v>11669</v>
      </c>
      <c r="L7720" s="176">
        <v>7</v>
      </c>
      <c r="M7720" s="144" t="s">
        <v>805</v>
      </c>
      <c r="N7720" s="768" t="s">
        <v>11051</v>
      </c>
      <c r="O7720" s="146" t="s">
        <v>68</v>
      </c>
      <c r="P7720" s="146" t="s">
        <v>67</v>
      </c>
      <c r="Q7720" s="768" t="s">
        <v>464</v>
      </c>
    </row>
    <row r="7721" spans="1:17" ht="25.5" x14ac:dyDescent="0.2">
      <c r="A7721" s="136" t="s">
        <v>11027</v>
      </c>
      <c r="B7721" s="137" t="s">
        <v>11021</v>
      </c>
      <c r="C7721" s="154" t="s">
        <v>3558</v>
      </c>
      <c r="D7721" s="155" t="s">
        <v>11028</v>
      </c>
      <c r="E7721" s="145" t="s">
        <v>829</v>
      </c>
      <c r="F7721" s="181" t="s">
        <v>312</v>
      </c>
      <c r="G7721" s="181">
        <v>44121706</v>
      </c>
      <c r="H7721" s="181" t="s">
        <v>11117</v>
      </c>
      <c r="I7721" s="174">
        <v>10</v>
      </c>
      <c r="J7721" s="147" t="s">
        <v>33</v>
      </c>
      <c r="K7721" s="175">
        <v>82772</v>
      </c>
      <c r="L7721" s="176">
        <v>4</v>
      </c>
      <c r="M7721" s="144" t="s">
        <v>7501</v>
      </c>
      <c r="N7721" s="768" t="s">
        <v>11051</v>
      </c>
      <c r="O7721" s="146" t="s">
        <v>68</v>
      </c>
      <c r="P7721" s="146" t="s">
        <v>67</v>
      </c>
      <c r="Q7721" s="768" t="s">
        <v>464</v>
      </c>
    </row>
    <row r="7722" spans="1:17" ht="25.5" x14ac:dyDescent="0.2">
      <c r="A7722" s="136" t="s">
        <v>11027</v>
      </c>
      <c r="B7722" s="137" t="s">
        <v>11021</v>
      </c>
      <c r="C7722" s="154" t="s">
        <v>3558</v>
      </c>
      <c r="D7722" s="155" t="s">
        <v>11028</v>
      </c>
      <c r="E7722" s="145" t="s">
        <v>829</v>
      </c>
      <c r="F7722" s="181" t="s">
        <v>312</v>
      </c>
      <c r="G7722" s="181">
        <v>44121716</v>
      </c>
      <c r="H7722" s="181" t="s">
        <v>11118</v>
      </c>
      <c r="I7722" s="174">
        <v>10</v>
      </c>
      <c r="J7722" s="147" t="s">
        <v>33</v>
      </c>
      <c r="K7722" s="175">
        <v>12624</v>
      </c>
      <c r="L7722" s="176">
        <v>3</v>
      </c>
      <c r="M7722" s="144" t="s">
        <v>805</v>
      </c>
      <c r="N7722" s="768" t="s">
        <v>11051</v>
      </c>
      <c r="O7722" s="146" t="s">
        <v>68</v>
      </c>
      <c r="P7722" s="146" t="s">
        <v>67</v>
      </c>
      <c r="Q7722" s="768" t="s">
        <v>464</v>
      </c>
    </row>
    <row r="7723" spans="1:17" ht="25.5" x14ac:dyDescent="0.2">
      <c r="A7723" s="136" t="s">
        <v>11027</v>
      </c>
      <c r="B7723" s="137" t="s">
        <v>11021</v>
      </c>
      <c r="C7723" s="154" t="s">
        <v>3558</v>
      </c>
      <c r="D7723" s="155" t="s">
        <v>11028</v>
      </c>
      <c r="E7723" s="145" t="s">
        <v>829</v>
      </c>
      <c r="F7723" s="181" t="s">
        <v>312</v>
      </c>
      <c r="G7723" s="181">
        <v>44121716</v>
      </c>
      <c r="H7723" s="181" t="s">
        <v>11119</v>
      </c>
      <c r="I7723" s="174">
        <v>10</v>
      </c>
      <c r="J7723" s="147" t="s">
        <v>33</v>
      </c>
      <c r="K7723" s="175">
        <v>53968</v>
      </c>
      <c r="L7723" s="176">
        <v>1</v>
      </c>
      <c r="M7723" s="144" t="s">
        <v>2068</v>
      </c>
      <c r="N7723" s="768" t="s">
        <v>11051</v>
      </c>
      <c r="O7723" s="146" t="s">
        <v>68</v>
      </c>
      <c r="P7723" s="146" t="s">
        <v>67</v>
      </c>
      <c r="Q7723" s="768" t="s">
        <v>464</v>
      </c>
    </row>
    <row r="7724" spans="1:17" ht="25.5" x14ac:dyDescent="0.2">
      <c r="A7724" s="136" t="s">
        <v>11027</v>
      </c>
      <c r="B7724" s="137" t="s">
        <v>11021</v>
      </c>
      <c r="C7724" s="154" t="s">
        <v>3558</v>
      </c>
      <c r="D7724" s="155" t="s">
        <v>11028</v>
      </c>
      <c r="E7724" s="145" t="s">
        <v>829</v>
      </c>
      <c r="F7724" s="181" t="s">
        <v>312</v>
      </c>
      <c r="G7724" s="181">
        <v>44121716</v>
      </c>
      <c r="H7724" s="181" t="s">
        <v>11120</v>
      </c>
      <c r="I7724" s="174">
        <v>10</v>
      </c>
      <c r="J7724" s="147" t="s">
        <v>33</v>
      </c>
      <c r="K7724" s="175">
        <v>31981</v>
      </c>
      <c r="L7724" s="176">
        <v>1</v>
      </c>
      <c r="M7724" s="144" t="s">
        <v>2068</v>
      </c>
      <c r="N7724" s="768" t="s">
        <v>11051</v>
      </c>
      <c r="O7724" s="146" t="s">
        <v>68</v>
      </c>
      <c r="P7724" s="146" t="s">
        <v>67</v>
      </c>
      <c r="Q7724" s="768" t="s">
        <v>464</v>
      </c>
    </row>
    <row r="7725" spans="1:17" ht="25.5" x14ac:dyDescent="0.2">
      <c r="A7725" s="136" t="s">
        <v>11027</v>
      </c>
      <c r="B7725" s="137" t="s">
        <v>11021</v>
      </c>
      <c r="C7725" s="154" t="s">
        <v>3558</v>
      </c>
      <c r="D7725" s="155" t="s">
        <v>11028</v>
      </c>
      <c r="E7725" s="145" t="s">
        <v>829</v>
      </c>
      <c r="F7725" s="181" t="s">
        <v>312</v>
      </c>
      <c r="G7725" s="181">
        <v>44121716</v>
      </c>
      <c r="H7725" s="181" t="s">
        <v>11121</v>
      </c>
      <c r="I7725" s="174">
        <v>10</v>
      </c>
      <c r="J7725" s="147" t="s">
        <v>33</v>
      </c>
      <c r="K7725" s="175">
        <v>53968</v>
      </c>
      <c r="L7725" s="176">
        <v>1</v>
      </c>
      <c r="M7725" s="144" t="s">
        <v>2068</v>
      </c>
      <c r="N7725" s="768" t="s">
        <v>11051</v>
      </c>
      <c r="O7725" s="146" t="s">
        <v>68</v>
      </c>
      <c r="P7725" s="146" t="s">
        <v>67</v>
      </c>
      <c r="Q7725" s="768" t="s">
        <v>464</v>
      </c>
    </row>
    <row r="7726" spans="1:17" ht="25.5" x14ac:dyDescent="0.2">
      <c r="A7726" s="136" t="s">
        <v>11027</v>
      </c>
      <c r="B7726" s="137" t="s">
        <v>11021</v>
      </c>
      <c r="C7726" s="154" t="s">
        <v>3558</v>
      </c>
      <c r="D7726" s="155" t="s">
        <v>11028</v>
      </c>
      <c r="E7726" s="145" t="s">
        <v>829</v>
      </c>
      <c r="F7726" s="181" t="s">
        <v>312</v>
      </c>
      <c r="G7726" s="181">
        <v>44121716</v>
      </c>
      <c r="H7726" s="181" t="s">
        <v>11122</v>
      </c>
      <c r="I7726" s="174">
        <v>10</v>
      </c>
      <c r="J7726" s="147" t="s">
        <v>33</v>
      </c>
      <c r="K7726" s="175">
        <v>47971</v>
      </c>
      <c r="L7726" s="176">
        <v>1</v>
      </c>
      <c r="M7726" s="144" t="s">
        <v>2068</v>
      </c>
      <c r="N7726" s="768" t="s">
        <v>11051</v>
      </c>
      <c r="O7726" s="146" t="s">
        <v>68</v>
      </c>
      <c r="P7726" s="146" t="s">
        <v>67</v>
      </c>
      <c r="Q7726" s="768" t="s">
        <v>464</v>
      </c>
    </row>
    <row r="7727" spans="1:17" ht="25.5" x14ac:dyDescent="0.2">
      <c r="A7727" s="136" t="s">
        <v>11027</v>
      </c>
      <c r="B7727" s="137" t="s">
        <v>11021</v>
      </c>
      <c r="C7727" s="154" t="s">
        <v>3558</v>
      </c>
      <c r="D7727" s="155" t="s">
        <v>11028</v>
      </c>
      <c r="E7727" s="145" t="s">
        <v>834</v>
      </c>
      <c r="F7727" s="181" t="s">
        <v>316</v>
      </c>
      <c r="G7727" s="181">
        <v>22101703</v>
      </c>
      <c r="H7727" s="181" t="s">
        <v>11123</v>
      </c>
      <c r="I7727" s="174">
        <v>10</v>
      </c>
      <c r="J7727" s="147" t="s">
        <v>33</v>
      </c>
      <c r="K7727" s="175">
        <v>115720</v>
      </c>
      <c r="L7727" s="176">
        <v>11</v>
      </c>
      <c r="M7727" s="144" t="s">
        <v>805</v>
      </c>
      <c r="N7727" s="768" t="s">
        <v>11051</v>
      </c>
      <c r="O7727" s="146" t="s">
        <v>68</v>
      </c>
      <c r="P7727" s="146" t="s">
        <v>67</v>
      </c>
      <c r="Q7727" s="768" t="s">
        <v>464</v>
      </c>
    </row>
    <row r="7728" spans="1:17" ht="25.5" x14ac:dyDescent="0.2">
      <c r="A7728" s="136" t="s">
        <v>11027</v>
      </c>
      <c r="B7728" s="137" t="s">
        <v>11021</v>
      </c>
      <c r="C7728" s="154" t="s">
        <v>3558</v>
      </c>
      <c r="D7728" s="155" t="s">
        <v>11028</v>
      </c>
      <c r="E7728" s="145" t="s">
        <v>834</v>
      </c>
      <c r="F7728" s="181" t="s">
        <v>316</v>
      </c>
      <c r="G7728" s="181">
        <v>44122104</v>
      </c>
      <c r="H7728" s="181" t="s">
        <v>11124</v>
      </c>
      <c r="I7728" s="174">
        <v>10</v>
      </c>
      <c r="J7728" s="147" t="s">
        <v>33</v>
      </c>
      <c r="K7728" s="175">
        <v>105855</v>
      </c>
      <c r="L7728" s="176">
        <v>25</v>
      </c>
      <c r="M7728" s="144" t="s">
        <v>7501</v>
      </c>
      <c r="N7728" s="768" t="s">
        <v>11051</v>
      </c>
      <c r="O7728" s="146" t="s">
        <v>68</v>
      </c>
      <c r="P7728" s="146" t="s">
        <v>67</v>
      </c>
      <c r="Q7728" s="768" t="s">
        <v>464</v>
      </c>
    </row>
    <row r="7729" spans="1:17" ht="25.5" x14ac:dyDescent="0.2">
      <c r="A7729" s="136" t="s">
        <v>11027</v>
      </c>
      <c r="B7729" s="137" t="s">
        <v>11021</v>
      </c>
      <c r="C7729" s="154" t="s">
        <v>3558</v>
      </c>
      <c r="D7729" s="155" t="s">
        <v>11028</v>
      </c>
      <c r="E7729" s="145" t="s">
        <v>834</v>
      </c>
      <c r="F7729" s="181" t="s">
        <v>316</v>
      </c>
      <c r="G7729" s="181">
        <v>41111604</v>
      </c>
      <c r="H7729" s="181" t="s">
        <v>11125</v>
      </c>
      <c r="I7729" s="174">
        <v>10</v>
      </c>
      <c r="J7729" s="147" t="s">
        <v>33</v>
      </c>
      <c r="K7729" s="175">
        <v>80472</v>
      </c>
      <c r="L7729" s="176">
        <v>14</v>
      </c>
      <c r="M7729" s="144" t="s">
        <v>805</v>
      </c>
      <c r="N7729" s="768" t="s">
        <v>11051</v>
      </c>
      <c r="O7729" s="146" t="s">
        <v>68</v>
      </c>
      <c r="P7729" s="146" t="s">
        <v>67</v>
      </c>
      <c r="Q7729" s="768" t="s">
        <v>464</v>
      </c>
    </row>
    <row r="7730" spans="1:17" ht="25.5" x14ac:dyDescent="0.2">
      <c r="A7730" s="136" t="s">
        <v>11027</v>
      </c>
      <c r="B7730" s="137" t="s">
        <v>11021</v>
      </c>
      <c r="C7730" s="154" t="s">
        <v>3558</v>
      </c>
      <c r="D7730" s="155" t="s">
        <v>11028</v>
      </c>
      <c r="E7730" s="145" t="s">
        <v>834</v>
      </c>
      <c r="F7730" s="181" t="s">
        <v>316</v>
      </c>
      <c r="G7730" s="181">
        <v>22101703</v>
      </c>
      <c r="H7730" s="181" t="s">
        <v>11126</v>
      </c>
      <c r="I7730" s="174">
        <v>10</v>
      </c>
      <c r="J7730" s="147" t="s">
        <v>33</v>
      </c>
      <c r="K7730" s="175">
        <v>22087</v>
      </c>
      <c r="L7730" s="176">
        <v>13</v>
      </c>
      <c r="M7730" s="144" t="s">
        <v>2068</v>
      </c>
      <c r="N7730" s="768" t="s">
        <v>11051</v>
      </c>
      <c r="O7730" s="146" t="s">
        <v>68</v>
      </c>
      <c r="P7730" s="146" t="s">
        <v>67</v>
      </c>
      <c r="Q7730" s="768" t="s">
        <v>464</v>
      </c>
    </row>
    <row r="7731" spans="1:17" ht="25.5" x14ac:dyDescent="0.2">
      <c r="A7731" s="136" t="s">
        <v>11027</v>
      </c>
      <c r="B7731" s="137" t="s">
        <v>11021</v>
      </c>
      <c r="C7731" s="154" t="s">
        <v>3558</v>
      </c>
      <c r="D7731" s="155" t="s">
        <v>11028</v>
      </c>
      <c r="E7731" s="145" t="s">
        <v>834</v>
      </c>
      <c r="F7731" s="181" t="s">
        <v>316</v>
      </c>
      <c r="G7731" s="181">
        <v>44121618</v>
      </c>
      <c r="H7731" s="181" t="s">
        <v>11127</v>
      </c>
      <c r="I7731" s="174">
        <v>10</v>
      </c>
      <c r="J7731" s="147" t="s">
        <v>33</v>
      </c>
      <c r="K7731" s="175">
        <v>25866</v>
      </c>
      <c r="L7731" s="176">
        <v>9</v>
      </c>
      <c r="M7731" s="144" t="s">
        <v>805</v>
      </c>
      <c r="N7731" s="768" t="s">
        <v>11051</v>
      </c>
      <c r="O7731" s="146" t="s">
        <v>68</v>
      </c>
      <c r="P7731" s="146" t="s">
        <v>67</v>
      </c>
      <c r="Q7731" s="768" t="s">
        <v>464</v>
      </c>
    </row>
    <row r="7732" spans="1:17" ht="38.25" x14ac:dyDescent="0.2">
      <c r="A7732" s="136" t="s">
        <v>11027</v>
      </c>
      <c r="B7732" s="137" t="s">
        <v>11021</v>
      </c>
      <c r="C7732" s="151" t="s">
        <v>8778</v>
      </c>
      <c r="D7732" s="155" t="s">
        <v>11128</v>
      </c>
      <c r="E7732" s="145" t="s">
        <v>842</v>
      </c>
      <c r="F7732" s="181" t="s">
        <v>338</v>
      </c>
      <c r="G7732" s="181">
        <v>72101507</v>
      </c>
      <c r="H7732" s="181" t="s">
        <v>11129</v>
      </c>
      <c r="I7732" s="174">
        <v>10</v>
      </c>
      <c r="J7732" s="147" t="s">
        <v>33</v>
      </c>
      <c r="K7732" s="175">
        <v>1820000000</v>
      </c>
      <c r="L7732" s="176">
        <v>1</v>
      </c>
      <c r="M7732" s="144" t="s">
        <v>765</v>
      </c>
      <c r="N7732" s="768" t="s">
        <v>11130</v>
      </c>
      <c r="O7732" s="146" t="s">
        <v>35</v>
      </c>
      <c r="P7732" s="146" t="s">
        <v>80</v>
      </c>
      <c r="Q7732" s="768" t="s">
        <v>11131</v>
      </c>
    </row>
    <row r="7733" spans="1:17" ht="38.25" x14ac:dyDescent="0.2">
      <c r="A7733" s="136" t="s">
        <v>11132</v>
      </c>
      <c r="B7733" s="137" t="s">
        <v>11021</v>
      </c>
      <c r="C7733" s="151" t="s">
        <v>8778</v>
      </c>
      <c r="D7733" s="155" t="s">
        <v>11128</v>
      </c>
      <c r="E7733" s="145" t="s">
        <v>842</v>
      </c>
      <c r="F7733" s="181" t="s">
        <v>338</v>
      </c>
      <c r="G7733" s="181">
        <v>72101507</v>
      </c>
      <c r="H7733" s="181" t="s">
        <v>11133</v>
      </c>
      <c r="I7733" s="174">
        <v>16</v>
      </c>
      <c r="J7733" s="147" t="s">
        <v>33</v>
      </c>
      <c r="K7733" s="175">
        <v>80000000</v>
      </c>
      <c r="L7733" s="176">
        <v>1</v>
      </c>
      <c r="M7733" s="144" t="s">
        <v>765</v>
      </c>
      <c r="N7733" s="768" t="s">
        <v>11130</v>
      </c>
      <c r="O7733" s="146" t="s">
        <v>35</v>
      </c>
      <c r="P7733" s="146" t="s">
        <v>80</v>
      </c>
      <c r="Q7733" s="768" t="s">
        <v>11131</v>
      </c>
    </row>
    <row r="7734" spans="1:17" ht="38.25" x14ac:dyDescent="0.2">
      <c r="A7734" s="136" t="s">
        <v>11020</v>
      </c>
      <c r="B7734" s="137" t="s">
        <v>11021</v>
      </c>
      <c r="C7734" s="151" t="s">
        <v>8778</v>
      </c>
      <c r="D7734" s="155" t="s">
        <v>11128</v>
      </c>
      <c r="E7734" s="145" t="s">
        <v>842</v>
      </c>
      <c r="F7734" s="181" t="s">
        <v>338</v>
      </c>
      <c r="G7734" s="181">
        <v>72101507</v>
      </c>
      <c r="H7734" s="181" t="s">
        <v>11133</v>
      </c>
      <c r="I7734" s="174">
        <v>10</v>
      </c>
      <c r="J7734" s="147" t="s">
        <v>33</v>
      </c>
      <c r="K7734" s="175">
        <v>15600000</v>
      </c>
      <c r="L7734" s="176">
        <v>1</v>
      </c>
      <c r="M7734" s="144" t="s">
        <v>765</v>
      </c>
      <c r="N7734" s="768" t="s">
        <v>11130</v>
      </c>
      <c r="O7734" s="146" t="s">
        <v>35</v>
      </c>
      <c r="P7734" s="146" t="s">
        <v>80</v>
      </c>
      <c r="Q7734" s="768" t="s">
        <v>11131</v>
      </c>
    </row>
    <row r="7735" spans="1:17" ht="38.25" x14ac:dyDescent="0.2">
      <c r="A7735" s="136" t="s">
        <v>11020</v>
      </c>
      <c r="B7735" s="137" t="s">
        <v>11021</v>
      </c>
      <c r="C7735" s="151" t="s">
        <v>8778</v>
      </c>
      <c r="D7735" s="155" t="s">
        <v>11128</v>
      </c>
      <c r="E7735" s="145" t="s">
        <v>842</v>
      </c>
      <c r="F7735" s="181" t="s">
        <v>338</v>
      </c>
      <c r="G7735" s="181">
        <v>72101507</v>
      </c>
      <c r="H7735" s="181" t="s">
        <v>11133</v>
      </c>
      <c r="I7735" s="174">
        <v>16</v>
      </c>
      <c r="J7735" s="147" t="s">
        <v>33</v>
      </c>
      <c r="K7735" s="175">
        <v>36400000</v>
      </c>
      <c r="L7735" s="176">
        <v>1</v>
      </c>
      <c r="M7735" s="144" t="s">
        <v>765</v>
      </c>
      <c r="N7735" s="768" t="s">
        <v>11130</v>
      </c>
      <c r="O7735" s="146" t="s">
        <v>35</v>
      </c>
      <c r="P7735" s="146" t="s">
        <v>80</v>
      </c>
      <c r="Q7735" s="768" t="s">
        <v>11131</v>
      </c>
    </row>
    <row r="7736" spans="1:17" ht="63.75" x14ac:dyDescent="0.2">
      <c r="A7736" s="136" t="s">
        <v>11027</v>
      </c>
      <c r="B7736" s="137" t="s">
        <v>11021</v>
      </c>
      <c r="C7736" s="151" t="s">
        <v>11134</v>
      </c>
      <c r="D7736" s="155" t="s">
        <v>11135</v>
      </c>
      <c r="E7736" s="145" t="s">
        <v>848</v>
      </c>
      <c r="F7736" s="181" t="s">
        <v>639</v>
      </c>
      <c r="G7736" s="181">
        <v>90101801</v>
      </c>
      <c r="H7736" s="181" t="s">
        <v>11136</v>
      </c>
      <c r="I7736" s="174">
        <v>10</v>
      </c>
      <c r="J7736" s="147" t="s">
        <v>33</v>
      </c>
      <c r="K7736" s="175">
        <v>37200000</v>
      </c>
      <c r="L7736" s="176">
        <v>1</v>
      </c>
      <c r="M7736" s="144" t="s">
        <v>765</v>
      </c>
      <c r="N7736" s="768" t="s">
        <v>11137</v>
      </c>
      <c r="O7736" s="146" t="s">
        <v>127</v>
      </c>
      <c r="P7736" s="146" t="s">
        <v>68</v>
      </c>
      <c r="Q7736" s="768" t="s">
        <v>464</v>
      </c>
    </row>
    <row r="7737" spans="1:17" ht="63.75" x14ac:dyDescent="0.2">
      <c r="A7737" s="136" t="s">
        <v>11027</v>
      </c>
      <c r="B7737" s="137" t="s">
        <v>11021</v>
      </c>
      <c r="C7737" s="151" t="s">
        <v>853</v>
      </c>
      <c r="D7737" s="155" t="s">
        <v>11138</v>
      </c>
      <c r="E7737" s="145" t="s">
        <v>855</v>
      </c>
      <c r="F7737" s="181" t="s">
        <v>360</v>
      </c>
      <c r="G7737" s="181">
        <v>78102203</v>
      </c>
      <c r="H7737" s="181" t="s">
        <v>11139</v>
      </c>
      <c r="I7737" s="174">
        <v>10</v>
      </c>
      <c r="J7737" s="147" t="s">
        <v>33</v>
      </c>
      <c r="K7737" s="175">
        <v>8000000</v>
      </c>
      <c r="L7737" s="176">
        <v>1</v>
      </c>
      <c r="M7737" s="144" t="s">
        <v>765</v>
      </c>
      <c r="N7737" s="768" t="s">
        <v>11140</v>
      </c>
      <c r="O7737" s="146" t="s">
        <v>127</v>
      </c>
      <c r="P7737" s="146" t="s">
        <v>68</v>
      </c>
      <c r="Q7737" s="768" t="s">
        <v>464</v>
      </c>
    </row>
    <row r="7738" spans="1:17" ht="38.25" x14ac:dyDescent="0.2">
      <c r="A7738" s="136" t="s">
        <v>11027</v>
      </c>
      <c r="B7738" s="137" t="s">
        <v>11021</v>
      </c>
      <c r="C7738" s="151" t="s">
        <v>8778</v>
      </c>
      <c r="D7738" s="164" t="s">
        <v>11141</v>
      </c>
      <c r="E7738" s="145" t="s">
        <v>858</v>
      </c>
      <c r="F7738" s="181" t="s">
        <v>363</v>
      </c>
      <c r="G7738" s="181">
        <v>83101804</v>
      </c>
      <c r="H7738" s="181" t="s">
        <v>11142</v>
      </c>
      <c r="I7738" s="174">
        <v>10</v>
      </c>
      <c r="J7738" s="147" t="s">
        <v>33</v>
      </c>
      <c r="K7738" s="175">
        <v>988090000</v>
      </c>
      <c r="L7738" s="176">
        <v>1</v>
      </c>
      <c r="M7738" s="144" t="s">
        <v>765</v>
      </c>
      <c r="N7738" s="768" t="s">
        <v>11143</v>
      </c>
      <c r="O7738" s="146" t="s">
        <v>127</v>
      </c>
      <c r="P7738" s="146" t="s">
        <v>127</v>
      </c>
      <c r="Q7738" s="768" t="s">
        <v>3706</v>
      </c>
    </row>
    <row r="7739" spans="1:17" ht="44.25" customHeight="1" x14ac:dyDescent="0.2">
      <c r="A7739" s="136" t="s">
        <v>11027</v>
      </c>
      <c r="B7739" s="137" t="s">
        <v>11021</v>
      </c>
      <c r="C7739" s="151" t="s">
        <v>8778</v>
      </c>
      <c r="D7739" s="164" t="s">
        <v>11141</v>
      </c>
      <c r="E7739" s="145" t="s">
        <v>858</v>
      </c>
      <c r="F7739" s="181" t="s">
        <v>363</v>
      </c>
      <c r="G7739" s="181">
        <v>83101501</v>
      </c>
      <c r="H7739" s="181" t="s">
        <v>11144</v>
      </c>
      <c r="I7739" s="174">
        <v>10</v>
      </c>
      <c r="J7739" s="147" t="s">
        <v>33</v>
      </c>
      <c r="K7739" s="175">
        <v>65000000</v>
      </c>
      <c r="L7739" s="176">
        <v>1</v>
      </c>
      <c r="M7739" s="144" t="s">
        <v>765</v>
      </c>
      <c r="N7739" s="768" t="s">
        <v>11145</v>
      </c>
      <c r="O7739" s="146" t="s">
        <v>127</v>
      </c>
      <c r="P7739" s="146" t="s">
        <v>127</v>
      </c>
      <c r="Q7739" s="768" t="s">
        <v>3706</v>
      </c>
    </row>
    <row r="7740" spans="1:17" ht="51" x14ac:dyDescent="0.2">
      <c r="A7740" s="136" t="s">
        <v>11027</v>
      </c>
      <c r="B7740" s="137" t="s">
        <v>11021</v>
      </c>
      <c r="C7740" s="151" t="s">
        <v>3577</v>
      </c>
      <c r="D7740" s="164" t="s">
        <v>11146</v>
      </c>
      <c r="E7740" s="145" t="s">
        <v>862</v>
      </c>
      <c r="F7740" s="181" t="s">
        <v>368</v>
      </c>
      <c r="G7740" s="181">
        <v>84131503</v>
      </c>
      <c r="H7740" s="181" t="s">
        <v>11147</v>
      </c>
      <c r="I7740" s="174">
        <v>10</v>
      </c>
      <c r="J7740" s="147" t="s">
        <v>230</v>
      </c>
      <c r="K7740" s="175">
        <v>150000000</v>
      </c>
      <c r="L7740" s="176">
        <v>1</v>
      </c>
      <c r="M7740" s="144" t="s">
        <v>805</v>
      </c>
      <c r="N7740" s="768" t="s">
        <v>11148</v>
      </c>
      <c r="O7740" s="146" t="s">
        <v>127</v>
      </c>
      <c r="P7740" s="146" t="s">
        <v>127</v>
      </c>
      <c r="Q7740" s="768" t="s">
        <v>683</v>
      </c>
    </row>
    <row r="7741" spans="1:17" ht="51" x14ac:dyDescent="0.2">
      <c r="A7741" s="136" t="s">
        <v>11027</v>
      </c>
      <c r="B7741" s="137" t="s">
        <v>11021</v>
      </c>
      <c r="C7741" s="151" t="s">
        <v>3577</v>
      </c>
      <c r="D7741" s="164" t="s">
        <v>11146</v>
      </c>
      <c r="E7741" s="145" t="s">
        <v>862</v>
      </c>
      <c r="F7741" s="181" t="s">
        <v>368</v>
      </c>
      <c r="G7741" s="181">
        <v>84131503</v>
      </c>
      <c r="H7741" s="181" t="s">
        <v>11149</v>
      </c>
      <c r="I7741" s="174">
        <v>10</v>
      </c>
      <c r="J7741" s="147" t="s">
        <v>33</v>
      </c>
      <c r="K7741" s="175">
        <v>40000000</v>
      </c>
      <c r="L7741" s="176">
        <v>1</v>
      </c>
      <c r="M7741" s="144" t="s">
        <v>805</v>
      </c>
      <c r="N7741" s="768" t="s">
        <v>11148</v>
      </c>
      <c r="O7741" s="146" t="s">
        <v>901</v>
      </c>
      <c r="P7741" s="146" t="s">
        <v>1239</v>
      </c>
      <c r="Q7741" s="768" t="s">
        <v>683</v>
      </c>
    </row>
    <row r="7742" spans="1:17" ht="25.5" x14ac:dyDescent="0.2">
      <c r="A7742" s="136" t="s">
        <v>11020</v>
      </c>
      <c r="B7742" s="137" t="s">
        <v>11021</v>
      </c>
      <c r="C7742" s="154" t="s">
        <v>5628</v>
      </c>
      <c r="D7742" s="155" t="s">
        <v>11022</v>
      </c>
      <c r="E7742" s="145" t="s">
        <v>862</v>
      </c>
      <c r="F7742" s="181" t="s">
        <v>368</v>
      </c>
      <c r="G7742" s="181">
        <v>84131600</v>
      </c>
      <c r="H7742" s="181" t="s">
        <v>11150</v>
      </c>
      <c r="I7742" s="174">
        <v>10</v>
      </c>
      <c r="J7742" s="147" t="s">
        <v>33</v>
      </c>
      <c r="K7742" s="175">
        <v>360000</v>
      </c>
      <c r="L7742" s="176">
        <v>1</v>
      </c>
      <c r="M7742" s="144" t="s">
        <v>765</v>
      </c>
      <c r="N7742" s="768" t="s">
        <v>11150</v>
      </c>
      <c r="O7742" s="146" t="s">
        <v>127</v>
      </c>
      <c r="P7742" s="146" t="s">
        <v>127</v>
      </c>
      <c r="Q7742" s="768" t="s">
        <v>3706</v>
      </c>
    </row>
    <row r="7743" spans="1:17" ht="25.5" x14ac:dyDescent="0.2">
      <c r="A7743" s="136" t="s">
        <v>11020</v>
      </c>
      <c r="B7743" s="137" t="s">
        <v>11021</v>
      </c>
      <c r="C7743" s="154" t="s">
        <v>5628</v>
      </c>
      <c r="D7743" s="155" t="s">
        <v>11022</v>
      </c>
      <c r="E7743" s="145" t="s">
        <v>862</v>
      </c>
      <c r="F7743" s="181" t="s">
        <v>368</v>
      </c>
      <c r="G7743" s="181">
        <v>84131600</v>
      </c>
      <c r="H7743" s="181" t="s">
        <v>11150</v>
      </c>
      <c r="I7743" s="174">
        <v>16</v>
      </c>
      <c r="J7743" s="147" t="s">
        <v>33</v>
      </c>
      <c r="K7743" s="175">
        <v>2120000</v>
      </c>
      <c r="L7743" s="176">
        <v>1</v>
      </c>
      <c r="M7743" s="144" t="s">
        <v>765</v>
      </c>
      <c r="N7743" s="768" t="s">
        <v>11150</v>
      </c>
      <c r="O7743" s="146" t="s">
        <v>127</v>
      </c>
      <c r="P7743" s="146" t="s">
        <v>127</v>
      </c>
      <c r="Q7743" s="768" t="s">
        <v>3706</v>
      </c>
    </row>
    <row r="7744" spans="1:17" ht="38.25" x14ac:dyDescent="0.2">
      <c r="A7744" s="136" t="s">
        <v>11027</v>
      </c>
      <c r="B7744" s="137" t="s">
        <v>11021</v>
      </c>
      <c r="C7744" s="151" t="s">
        <v>8778</v>
      </c>
      <c r="D7744" s="164" t="s">
        <v>11141</v>
      </c>
      <c r="E7744" s="145" t="s">
        <v>865</v>
      </c>
      <c r="F7744" s="181" t="s">
        <v>445</v>
      </c>
      <c r="G7744" s="181">
        <v>80131500</v>
      </c>
      <c r="H7744" s="181" t="s">
        <v>11151</v>
      </c>
      <c r="I7744" s="174">
        <v>10</v>
      </c>
      <c r="J7744" s="147" t="s">
        <v>230</v>
      </c>
      <c r="K7744" s="175">
        <v>22000000</v>
      </c>
      <c r="L7744" s="176">
        <v>6</v>
      </c>
      <c r="M7744" s="144" t="s">
        <v>765</v>
      </c>
      <c r="N7744" s="768" t="s">
        <v>11152</v>
      </c>
      <c r="O7744" s="146" t="s">
        <v>127</v>
      </c>
      <c r="P7744" s="146" t="s">
        <v>127</v>
      </c>
      <c r="Q7744" s="768" t="s">
        <v>448</v>
      </c>
    </row>
    <row r="7745" spans="1:17" ht="38.25" x14ac:dyDescent="0.2">
      <c r="A7745" s="136" t="s">
        <v>11027</v>
      </c>
      <c r="B7745" s="137" t="s">
        <v>11021</v>
      </c>
      <c r="C7745" s="151" t="s">
        <v>8778</v>
      </c>
      <c r="D7745" s="164" t="s">
        <v>11141</v>
      </c>
      <c r="E7745" s="145" t="s">
        <v>865</v>
      </c>
      <c r="F7745" s="181" t="s">
        <v>445</v>
      </c>
      <c r="G7745" s="181">
        <v>80131500</v>
      </c>
      <c r="H7745" s="181" t="s">
        <v>11153</v>
      </c>
      <c r="I7745" s="174">
        <v>10</v>
      </c>
      <c r="J7745" s="147" t="s">
        <v>33</v>
      </c>
      <c r="K7745" s="175">
        <v>14624000</v>
      </c>
      <c r="L7745" s="176">
        <v>4</v>
      </c>
      <c r="M7745" s="144" t="s">
        <v>765</v>
      </c>
      <c r="N7745" s="768" t="s">
        <v>11152</v>
      </c>
      <c r="O7745" s="146" t="s">
        <v>67</v>
      </c>
      <c r="P7745" s="146" t="s">
        <v>35</v>
      </c>
      <c r="Q7745" s="768" t="s">
        <v>448</v>
      </c>
    </row>
    <row r="7746" spans="1:17" ht="38.25" x14ac:dyDescent="0.2">
      <c r="A7746" s="136" t="s">
        <v>11027</v>
      </c>
      <c r="B7746" s="137" t="s">
        <v>11021</v>
      </c>
      <c r="C7746" s="151" t="s">
        <v>8778</v>
      </c>
      <c r="D7746" s="164" t="s">
        <v>11141</v>
      </c>
      <c r="E7746" s="145" t="s">
        <v>865</v>
      </c>
      <c r="F7746" s="181" t="s">
        <v>445</v>
      </c>
      <c r="G7746" s="181">
        <v>80131500</v>
      </c>
      <c r="H7746" s="181" t="s">
        <v>11154</v>
      </c>
      <c r="I7746" s="174">
        <v>10</v>
      </c>
      <c r="J7746" s="147" t="s">
        <v>33</v>
      </c>
      <c r="K7746" s="175">
        <v>10866000</v>
      </c>
      <c r="L7746" s="176">
        <v>2</v>
      </c>
      <c r="M7746" s="144" t="s">
        <v>765</v>
      </c>
      <c r="N7746" s="768" t="s">
        <v>11152</v>
      </c>
      <c r="O7746" s="146" t="s">
        <v>901</v>
      </c>
      <c r="P7746" s="146" t="s">
        <v>2761</v>
      </c>
      <c r="Q7746" s="768" t="s">
        <v>448</v>
      </c>
    </row>
    <row r="7747" spans="1:17" ht="38.25" x14ac:dyDescent="0.2">
      <c r="A7747" s="136" t="s">
        <v>11027</v>
      </c>
      <c r="B7747" s="137" t="s">
        <v>11021</v>
      </c>
      <c r="C7747" s="151" t="s">
        <v>8778</v>
      </c>
      <c r="D7747" s="164" t="s">
        <v>11141</v>
      </c>
      <c r="E7747" s="145" t="s">
        <v>865</v>
      </c>
      <c r="F7747" s="181" t="s">
        <v>445</v>
      </c>
      <c r="G7747" s="181">
        <v>80131500</v>
      </c>
      <c r="H7747" s="181" t="s">
        <v>11155</v>
      </c>
      <c r="I7747" s="174">
        <v>10</v>
      </c>
      <c r="J7747" s="147" t="s">
        <v>33</v>
      </c>
      <c r="K7747" s="175">
        <v>21192182</v>
      </c>
      <c r="L7747" s="176">
        <v>1</v>
      </c>
      <c r="M7747" s="144" t="s">
        <v>765</v>
      </c>
      <c r="N7747" s="768" t="s">
        <v>11156</v>
      </c>
      <c r="O7747" s="146" t="s">
        <v>67</v>
      </c>
      <c r="P7747" s="146" t="s">
        <v>35</v>
      </c>
      <c r="Q7747" s="768" t="s">
        <v>448</v>
      </c>
    </row>
    <row r="7748" spans="1:17" ht="38.25" x14ac:dyDescent="0.2">
      <c r="A7748" s="136" t="s">
        <v>11027</v>
      </c>
      <c r="B7748" s="137" t="s">
        <v>11021</v>
      </c>
      <c r="C7748" s="151" t="s">
        <v>8778</v>
      </c>
      <c r="D7748" s="164" t="s">
        <v>11141</v>
      </c>
      <c r="E7748" s="145" t="s">
        <v>865</v>
      </c>
      <c r="F7748" s="181" t="s">
        <v>445</v>
      </c>
      <c r="G7748" s="181">
        <v>80131500</v>
      </c>
      <c r="H7748" s="181" t="s">
        <v>11157</v>
      </c>
      <c r="I7748" s="174">
        <v>10</v>
      </c>
      <c r="J7748" s="147" t="s">
        <v>33</v>
      </c>
      <c r="K7748" s="175">
        <v>7947818</v>
      </c>
      <c r="L7748" s="176">
        <v>1</v>
      </c>
      <c r="M7748" s="144" t="s">
        <v>765</v>
      </c>
      <c r="N7748" s="768" t="s">
        <v>11156</v>
      </c>
      <c r="O7748" s="146" t="s">
        <v>901</v>
      </c>
      <c r="P7748" s="146" t="s">
        <v>2761</v>
      </c>
      <c r="Q7748" s="768" t="s">
        <v>448</v>
      </c>
    </row>
    <row r="7749" spans="1:17" ht="51" x14ac:dyDescent="0.2">
      <c r="A7749" s="136" t="s">
        <v>11020</v>
      </c>
      <c r="B7749" s="137" t="s">
        <v>11021</v>
      </c>
      <c r="C7749" s="154" t="s">
        <v>5628</v>
      </c>
      <c r="D7749" s="155" t="s">
        <v>11022</v>
      </c>
      <c r="E7749" s="145" t="s">
        <v>869</v>
      </c>
      <c r="F7749" s="181" t="s">
        <v>1273</v>
      </c>
      <c r="G7749" s="181">
        <v>93141507</v>
      </c>
      <c r="H7749" s="181" t="s">
        <v>11158</v>
      </c>
      <c r="I7749" s="174">
        <v>16</v>
      </c>
      <c r="J7749" s="147" t="s">
        <v>230</v>
      </c>
      <c r="K7749" s="175">
        <v>11933940.199999999</v>
      </c>
      <c r="L7749" s="176">
        <v>1</v>
      </c>
      <c r="M7749" s="144" t="s">
        <v>765</v>
      </c>
      <c r="N7749" s="768" t="s">
        <v>11159</v>
      </c>
      <c r="O7749" s="146" t="s">
        <v>127</v>
      </c>
      <c r="P7749" s="146" t="s">
        <v>127</v>
      </c>
      <c r="Q7749" s="768" t="s">
        <v>448</v>
      </c>
    </row>
    <row r="7750" spans="1:17" ht="51" x14ac:dyDescent="0.2">
      <c r="A7750" s="136" t="s">
        <v>11020</v>
      </c>
      <c r="B7750" s="137" t="s">
        <v>11021</v>
      </c>
      <c r="C7750" s="154" t="s">
        <v>5628</v>
      </c>
      <c r="D7750" s="155" t="s">
        <v>11022</v>
      </c>
      <c r="E7750" s="145" t="s">
        <v>869</v>
      </c>
      <c r="F7750" s="181" t="s">
        <v>1273</v>
      </c>
      <c r="G7750" s="181">
        <v>93141507</v>
      </c>
      <c r="H7750" s="181" t="s">
        <v>11160</v>
      </c>
      <c r="I7750" s="174">
        <v>16</v>
      </c>
      <c r="J7750" s="147" t="s">
        <v>33</v>
      </c>
      <c r="K7750" s="175">
        <v>24659415</v>
      </c>
      <c r="L7750" s="176">
        <v>1</v>
      </c>
      <c r="M7750" s="144" t="s">
        <v>765</v>
      </c>
      <c r="N7750" s="768" t="s">
        <v>11161</v>
      </c>
      <c r="O7750" s="146" t="s">
        <v>127</v>
      </c>
      <c r="P7750" s="146" t="s">
        <v>68</v>
      </c>
      <c r="Q7750" s="768" t="s">
        <v>448</v>
      </c>
    </row>
    <row r="7751" spans="1:17" ht="51" x14ac:dyDescent="0.2">
      <c r="A7751" s="136" t="s">
        <v>11020</v>
      </c>
      <c r="B7751" s="137" t="s">
        <v>11021</v>
      </c>
      <c r="C7751" s="154" t="s">
        <v>5628</v>
      </c>
      <c r="D7751" s="155" t="s">
        <v>11022</v>
      </c>
      <c r="E7751" s="145" t="s">
        <v>869</v>
      </c>
      <c r="F7751" s="181" t="s">
        <v>1273</v>
      </c>
      <c r="G7751" s="181">
        <v>93141507</v>
      </c>
      <c r="H7751" s="181" t="s">
        <v>11162</v>
      </c>
      <c r="I7751" s="174">
        <v>16</v>
      </c>
      <c r="J7751" s="147" t="s">
        <v>33</v>
      </c>
      <c r="K7751" s="175">
        <v>25572729</v>
      </c>
      <c r="L7751" s="176">
        <v>1</v>
      </c>
      <c r="M7751" s="144" t="s">
        <v>765</v>
      </c>
      <c r="N7751" s="768" t="s">
        <v>11159</v>
      </c>
      <c r="O7751" s="146" t="s">
        <v>67</v>
      </c>
      <c r="P7751" s="146" t="s">
        <v>35</v>
      </c>
      <c r="Q7751" s="768" t="s">
        <v>448</v>
      </c>
    </row>
    <row r="7752" spans="1:17" ht="51" x14ac:dyDescent="0.2">
      <c r="A7752" s="136" t="s">
        <v>11020</v>
      </c>
      <c r="B7752" s="137" t="s">
        <v>11021</v>
      </c>
      <c r="C7752" s="154" t="s">
        <v>5628</v>
      </c>
      <c r="D7752" s="155" t="s">
        <v>11022</v>
      </c>
      <c r="E7752" s="145" t="s">
        <v>869</v>
      </c>
      <c r="F7752" s="181" t="s">
        <v>1273</v>
      </c>
      <c r="G7752" s="181">
        <v>93141507</v>
      </c>
      <c r="H7752" s="181" t="s">
        <v>11163</v>
      </c>
      <c r="I7752" s="174">
        <v>16</v>
      </c>
      <c r="J7752" s="147" t="s">
        <v>33</v>
      </c>
      <c r="K7752" s="769">
        <v>974199.2</v>
      </c>
      <c r="L7752" s="176">
        <v>1</v>
      </c>
      <c r="M7752" s="144" t="s">
        <v>765</v>
      </c>
      <c r="N7752" s="768" t="s">
        <v>11159</v>
      </c>
      <c r="O7752" s="146" t="s">
        <v>127</v>
      </c>
      <c r="P7752" s="146" t="s">
        <v>68</v>
      </c>
      <c r="Q7752" s="768" t="s">
        <v>1843</v>
      </c>
    </row>
    <row r="7753" spans="1:17" ht="51" x14ac:dyDescent="0.2">
      <c r="A7753" s="136" t="s">
        <v>11020</v>
      </c>
      <c r="B7753" s="137" t="s">
        <v>11021</v>
      </c>
      <c r="C7753" s="154" t="s">
        <v>5628</v>
      </c>
      <c r="D7753" s="155" t="s">
        <v>11022</v>
      </c>
      <c r="E7753" s="145" t="s">
        <v>869</v>
      </c>
      <c r="F7753" s="181" t="s">
        <v>1273</v>
      </c>
      <c r="G7753" s="181">
        <v>93141507</v>
      </c>
      <c r="H7753" s="181" t="s">
        <v>11164</v>
      </c>
      <c r="I7753" s="174">
        <v>16</v>
      </c>
      <c r="J7753" s="147" t="s">
        <v>33</v>
      </c>
      <c r="K7753" s="175">
        <v>2739935</v>
      </c>
      <c r="L7753" s="176">
        <v>1</v>
      </c>
      <c r="M7753" s="144" t="s">
        <v>765</v>
      </c>
      <c r="N7753" s="768" t="s">
        <v>11161</v>
      </c>
      <c r="O7753" s="146" t="s">
        <v>2761</v>
      </c>
      <c r="P7753" s="146" t="s">
        <v>366</v>
      </c>
      <c r="Q7753" s="768" t="s">
        <v>448</v>
      </c>
    </row>
    <row r="7754" spans="1:17" ht="51" x14ac:dyDescent="0.2">
      <c r="A7754" s="136" t="s">
        <v>11020</v>
      </c>
      <c r="B7754" s="137" t="s">
        <v>11021</v>
      </c>
      <c r="C7754" s="154" t="s">
        <v>5628</v>
      </c>
      <c r="D7754" s="155" t="s">
        <v>11022</v>
      </c>
      <c r="E7754" s="145" t="s">
        <v>869</v>
      </c>
      <c r="F7754" s="181" t="s">
        <v>1273</v>
      </c>
      <c r="G7754" s="181">
        <v>93141507</v>
      </c>
      <c r="H7754" s="181" t="s">
        <v>11165</v>
      </c>
      <c r="I7754" s="174">
        <v>16</v>
      </c>
      <c r="J7754" s="147" t="s">
        <v>33</v>
      </c>
      <c r="K7754" s="175">
        <v>3653247</v>
      </c>
      <c r="L7754" s="176">
        <v>1</v>
      </c>
      <c r="M7754" s="144" t="s">
        <v>765</v>
      </c>
      <c r="N7754" s="768" t="s">
        <v>11159</v>
      </c>
      <c r="O7754" s="146" t="s">
        <v>2761</v>
      </c>
      <c r="P7754" s="146" t="s">
        <v>366</v>
      </c>
      <c r="Q7754" s="768" t="s">
        <v>448</v>
      </c>
    </row>
    <row r="7755" spans="1:17" ht="51" x14ac:dyDescent="0.2">
      <c r="A7755" s="136" t="s">
        <v>11020</v>
      </c>
      <c r="B7755" s="137" t="s">
        <v>11021</v>
      </c>
      <c r="C7755" s="154" t="s">
        <v>5628</v>
      </c>
      <c r="D7755" s="155" t="s">
        <v>11022</v>
      </c>
      <c r="E7755" s="145" t="s">
        <v>869</v>
      </c>
      <c r="F7755" s="181" t="s">
        <v>1273</v>
      </c>
      <c r="G7755" s="181">
        <v>93141507</v>
      </c>
      <c r="H7755" s="181" t="s">
        <v>11166</v>
      </c>
      <c r="I7755" s="174">
        <v>16</v>
      </c>
      <c r="J7755" s="147" t="s">
        <v>33</v>
      </c>
      <c r="K7755" s="175">
        <v>81626534.599999994</v>
      </c>
      <c r="L7755" s="176"/>
      <c r="M7755" s="144" t="s">
        <v>765</v>
      </c>
      <c r="N7755" s="181" t="s">
        <v>11166</v>
      </c>
      <c r="O7755" s="146" t="s">
        <v>36</v>
      </c>
      <c r="P7755" s="146" t="s">
        <v>80</v>
      </c>
      <c r="Q7755" s="768" t="s">
        <v>448</v>
      </c>
    </row>
    <row r="7756" spans="1:17" ht="38.25" x14ac:dyDescent="0.2">
      <c r="A7756" s="136" t="s">
        <v>11027</v>
      </c>
      <c r="B7756" s="137" t="s">
        <v>11021</v>
      </c>
      <c r="C7756" s="151" t="s">
        <v>11167</v>
      </c>
      <c r="D7756" s="164" t="s">
        <v>11168</v>
      </c>
      <c r="E7756" s="145" t="s">
        <v>1309</v>
      </c>
      <c r="F7756" s="181" t="s">
        <v>1310</v>
      </c>
      <c r="G7756" s="181">
        <v>83111603</v>
      </c>
      <c r="H7756" s="181" t="s">
        <v>11169</v>
      </c>
      <c r="I7756" s="174">
        <v>10</v>
      </c>
      <c r="J7756" s="147" t="s">
        <v>33</v>
      </c>
      <c r="K7756" s="175">
        <v>1500000</v>
      </c>
      <c r="L7756" s="176">
        <v>1</v>
      </c>
      <c r="M7756" s="144" t="s">
        <v>765</v>
      </c>
      <c r="N7756" s="768" t="s">
        <v>11170</v>
      </c>
      <c r="O7756" s="146" t="s">
        <v>127</v>
      </c>
      <c r="P7756" s="146" t="s">
        <v>127</v>
      </c>
      <c r="Q7756" s="768" t="s">
        <v>3706</v>
      </c>
    </row>
    <row r="7757" spans="1:17" ht="38.25" x14ac:dyDescent="0.2">
      <c r="A7757" s="136" t="s">
        <v>11027</v>
      </c>
      <c r="B7757" s="137" t="s">
        <v>11021</v>
      </c>
      <c r="C7757" s="151" t="s">
        <v>11134</v>
      </c>
      <c r="D7757" s="155" t="s">
        <v>11135</v>
      </c>
      <c r="E7757" s="145" t="s">
        <v>874</v>
      </c>
      <c r="F7757" s="181" t="s">
        <v>371</v>
      </c>
      <c r="G7757" s="181">
        <v>72102103</v>
      </c>
      <c r="H7757" s="181" t="s">
        <v>11171</v>
      </c>
      <c r="I7757" s="174">
        <v>10</v>
      </c>
      <c r="J7757" s="147" t="s">
        <v>33</v>
      </c>
      <c r="K7757" s="175">
        <v>15000000</v>
      </c>
      <c r="L7757" s="176">
        <v>1</v>
      </c>
      <c r="M7757" s="144" t="s">
        <v>765</v>
      </c>
      <c r="N7757" s="768" t="s">
        <v>11172</v>
      </c>
      <c r="O7757" s="146" t="s">
        <v>68</v>
      </c>
      <c r="P7757" s="146" t="s">
        <v>67</v>
      </c>
      <c r="Q7757" s="768" t="s">
        <v>464</v>
      </c>
    </row>
    <row r="7758" spans="1:17" ht="38.25" x14ac:dyDescent="0.2">
      <c r="A7758" s="136" t="s">
        <v>11027</v>
      </c>
      <c r="B7758" s="137" t="s">
        <v>11021</v>
      </c>
      <c r="C7758" s="151" t="s">
        <v>11167</v>
      </c>
      <c r="D7758" s="164" t="s">
        <v>11173</v>
      </c>
      <c r="E7758" s="145" t="s">
        <v>880</v>
      </c>
      <c r="F7758" s="181" t="s">
        <v>374</v>
      </c>
      <c r="G7758" s="181">
        <v>81112300</v>
      </c>
      <c r="H7758" s="181" t="s">
        <v>11174</v>
      </c>
      <c r="I7758" s="174">
        <v>10</v>
      </c>
      <c r="J7758" s="147" t="s">
        <v>33</v>
      </c>
      <c r="K7758" s="175">
        <v>50000000</v>
      </c>
      <c r="L7758" s="176">
        <v>1</v>
      </c>
      <c r="M7758" s="144" t="s">
        <v>765</v>
      </c>
      <c r="N7758" s="768" t="s">
        <v>11175</v>
      </c>
      <c r="O7758" s="146" t="s">
        <v>67</v>
      </c>
      <c r="P7758" s="146" t="s">
        <v>35</v>
      </c>
      <c r="Q7758" s="768" t="s">
        <v>464</v>
      </c>
    </row>
    <row r="7759" spans="1:17" ht="45.75" customHeight="1" x14ac:dyDescent="0.2">
      <c r="A7759" s="136" t="s">
        <v>11027</v>
      </c>
      <c r="B7759" s="137" t="s">
        <v>11021</v>
      </c>
      <c r="C7759" s="151" t="s">
        <v>3577</v>
      </c>
      <c r="D7759" s="164" t="s">
        <v>11110</v>
      </c>
      <c r="E7759" s="145" t="s">
        <v>880</v>
      </c>
      <c r="F7759" s="181" t="s">
        <v>374</v>
      </c>
      <c r="G7759" s="181">
        <v>78181507</v>
      </c>
      <c r="H7759" s="181" t="s">
        <v>11176</v>
      </c>
      <c r="I7759" s="174">
        <v>10</v>
      </c>
      <c r="J7759" s="147" t="s">
        <v>230</v>
      </c>
      <c r="K7759" s="175">
        <v>450000000</v>
      </c>
      <c r="L7759" s="176">
        <v>1</v>
      </c>
      <c r="M7759" s="144" t="s">
        <v>765</v>
      </c>
      <c r="N7759" s="768" t="s">
        <v>11177</v>
      </c>
      <c r="O7759" s="146" t="s">
        <v>127</v>
      </c>
      <c r="P7759" s="146" t="s">
        <v>127</v>
      </c>
      <c r="Q7759" s="768" t="s">
        <v>3942</v>
      </c>
    </row>
    <row r="7760" spans="1:17" ht="51" x14ac:dyDescent="0.2">
      <c r="A7760" s="136" t="s">
        <v>11027</v>
      </c>
      <c r="B7760" s="137" t="s">
        <v>11021</v>
      </c>
      <c r="C7760" s="151" t="s">
        <v>3577</v>
      </c>
      <c r="D7760" s="164" t="s">
        <v>11110</v>
      </c>
      <c r="E7760" s="145" t="s">
        <v>880</v>
      </c>
      <c r="F7760" s="181" t="s">
        <v>374</v>
      </c>
      <c r="G7760" s="181">
        <v>78181507</v>
      </c>
      <c r="H7760" s="181" t="s">
        <v>11178</v>
      </c>
      <c r="I7760" s="174">
        <v>10</v>
      </c>
      <c r="J7760" s="147" t="s">
        <v>33</v>
      </c>
      <c r="K7760" s="175">
        <v>200000000</v>
      </c>
      <c r="L7760" s="176">
        <v>1</v>
      </c>
      <c r="M7760" s="144" t="s">
        <v>765</v>
      </c>
      <c r="N7760" s="768" t="s">
        <v>11177</v>
      </c>
      <c r="O7760" s="146" t="s">
        <v>127</v>
      </c>
      <c r="P7760" s="146" t="s">
        <v>68</v>
      </c>
      <c r="Q7760" s="768" t="s">
        <v>11069</v>
      </c>
    </row>
    <row r="7761" spans="1:21" ht="51" x14ac:dyDescent="0.2">
      <c r="A7761" s="136" t="s">
        <v>11179</v>
      </c>
      <c r="B7761" s="137" t="s">
        <v>11021</v>
      </c>
      <c r="C7761" s="151" t="s">
        <v>3577</v>
      </c>
      <c r="D7761" s="164" t="s">
        <v>11110</v>
      </c>
      <c r="E7761" s="145" t="s">
        <v>880</v>
      </c>
      <c r="F7761" s="181" t="s">
        <v>374</v>
      </c>
      <c r="G7761" s="181">
        <v>78181507</v>
      </c>
      <c r="H7761" s="181" t="s">
        <v>11178</v>
      </c>
      <c r="I7761" s="174">
        <v>16</v>
      </c>
      <c r="J7761" s="147" t="s">
        <v>33</v>
      </c>
      <c r="K7761" s="175">
        <v>39000000</v>
      </c>
      <c r="L7761" s="176">
        <v>1</v>
      </c>
      <c r="M7761" s="144" t="s">
        <v>765</v>
      </c>
      <c r="N7761" s="768" t="s">
        <v>11177</v>
      </c>
      <c r="O7761" s="146" t="s">
        <v>127</v>
      </c>
      <c r="P7761" s="146" t="s">
        <v>68</v>
      </c>
      <c r="Q7761" s="768" t="s">
        <v>11069</v>
      </c>
    </row>
    <row r="7762" spans="1:21" ht="38.25" x14ac:dyDescent="0.2">
      <c r="A7762" s="136" t="s">
        <v>11027</v>
      </c>
      <c r="B7762" s="137" t="s">
        <v>11021</v>
      </c>
      <c r="C7762" s="151" t="s">
        <v>3577</v>
      </c>
      <c r="D7762" s="164" t="s">
        <v>11110</v>
      </c>
      <c r="E7762" s="145" t="s">
        <v>880</v>
      </c>
      <c r="F7762" s="181" t="s">
        <v>374</v>
      </c>
      <c r="G7762" s="181">
        <v>78181507</v>
      </c>
      <c r="H7762" s="181" t="s">
        <v>11180</v>
      </c>
      <c r="I7762" s="174">
        <v>10</v>
      </c>
      <c r="J7762" s="147" t="s">
        <v>33</v>
      </c>
      <c r="K7762" s="175">
        <v>150000000</v>
      </c>
      <c r="L7762" s="176">
        <v>1</v>
      </c>
      <c r="M7762" s="144" t="s">
        <v>765</v>
      </c>
      <c r="N7762" s="768" t="s">
        <v>11177</v>
      </c>
      <c r="O7762" s="146" t="s">
        <v>901</v>
      </c>
      <c r="P7762" s="146" t="s">
        <v>2761</v>
      </c>
      <c r="Q7762" s="768" t="s">
        <v>3942</v>
      </c>
    </row>
    <row r="7763" spans="1:21" ht="38.25" x14ac:dyDescent="0.2">
      <c r="A7763" s="136" t="s">
        <v>11179</v>
      </c>
      <c r="B7763" s="137" t="s">
        <v>11021</v>
      </c>
      <c r="C7763" s="151" t="s">
        <v>3577</v>
      </c>
      <c r="D7763" s="164" t="s">
        <v>11110</v>
      </c>
      <c r="E7763" s="145" t="s">
        <v>880</v>
      </c>
      <c r="F7763" s="181" t="s">
        <v>374</v>
      </c>
      <c r="G7763" s="181">
        <v>78181507</v>
      </c>
      <c r="H7763" s="181" t="s">
        <v>11180</v>
      </c>
      <c r="I7763" s="174">
        <v>16</v>
      </c>
      <c r="J7763" s="147" t="s">
        <v>33</v>
      </c>
      <c r="K7763" s="175">
        <v>61270000</v>
      </c>
      <c r="L7763" s="176">
        <v>1</v>
      </c>
      <c r="M7763" s="144" t="s">
        <v>765</v>
      </c>
      <c r="N7763" s="768" t="s">
        <v>11177</v>
      </c>
      <c r="O7763" s="146" t="s">
        <v>901</v>
      </c>
      <c r="P7763" s="146" t="s">
        <v>2761</v>
      </c>
      <c r="Q7763" s="768" t="s">
        <v>3942</v>
      </c>
    </row>
    <row r="7764" spans="1:21" ht="38.25" x14ac:dyDescent="0.2">
      <c r="A7764" s="136" t="s">
        <v>11027</v>
      </c>
      <c r="B7764" s="137" t="s">
        <v>11021</v>
      </c>
      <c r="C7764" s="151" t="s">
        <v>11134</v>
      </c>
      <c r="D7764" s="155" t="s">
        <v>11135</v>
      </c>
      <c r="E7764" s="145" t="s">
        <v>880</v>
      </c>
      <c r="F7764" s="181" t="s">
        <v>374</v>
      </c>
      <c r="G7764" s="181">
        <v>73152108</v>
      </c>
      <c r="H7764" s="181" t="s">
        <v>11181</v>
      </c>
      <c r="I7764" s="174">
        <v>10</v>
      </c>
      <c r="J7764" s="147" t="s">
        <v>33</v>
      </c>
      <c r="K7764" s="175">
        <v>70000000</v>
      </c>
      <c r="L7764" s="176">
        <v>1</v>
      </c>
      <c r="M7764" s="144" t="s">
        <v>765</v>
      </c>
      <c r="N7764" s="768" t="s">
        <v>11182</v>
      </c>
      <c r="O7764" s="146" t="s">
        <v>67</v>
      </c>
      <c r="P7764" s="146" t="s">
        <v>35</v>
      </c>
      <c r="Q7764" s="768" t="s">
        <v>464</v>
      </c>
    </row>
    <row r="7765" spans="1:21" ht="51" x14ac:dyDescent="0.2">
      <c r="A7765" s="136" t="s">
        <v>11027</v>
      </c>
      <c r="B7765" s="137" t="s">
        <v>11021</v>
      </c>
      <c r="C7765" s="151" t="s">
        <v>853</v>
      </c>
      <c r="D7765" s="155" t="s">
        <v>11138</v>
      </c>
      <c r="E7765" s="145" t="s">
        <v>880</v>
      </c>
      <c r="F7765" s="181" t="s">
        <v>374</v>
      </c>
      <c r="G7765" s="181">
        <v>81141504</v>
      </c>
      <c r="H7765" s="181" t="s">
        <v>11183</v>
      </c>
      <c r="I7765" s="174">
        <v>10</v>
      </c>
      <c r="J7765" s="147" t="s">
        <v>33</v>
      </c>
      <c r="K7765" s="175">
        <v>4000000</v>
      </c>
      <c r="L7765" s="176">
        <v>1</v>
      </c>
      <c r="M7765" s="144" t="s">
        <v>765</v>
      </c>
      <c r="N7765" s="768" t="s">
        <v>11184</v>
      </c>
      <c r="O7765" s="146" t="s">
        <v>35</v>
      </c>
      <c r="P7765" s="146" t="s">
        <v>36</v>
      </c>
      <c r="Q7765" s="768" t="s">
        <v>464</v>
      </c>
    </row>
    <row r="7766" spans="1:21" ht="38.25" x14ac:dyDescent="0.2">
      <c r="A7766" s="136" t="s">
        <v>11027</v>
      </c>
      <c r="B7766" s="137" t="s">
        <v>11021</v>
      </c>
      <c r="C7766" s="151" t="s">
        <v>3558</v>
      </c>
      <c r="D7766" s="164" t="s">
        <v>11185</v>
      </c>
      <c r="E7766" s="145" t="s">
        <v>880</v>
      </c>
      <c r="F7766" s="181" t="s">
        <v>374</v>
      </c>
      <c r="G7766" s="181">
        <v>72101511</v>
      </c>
      <c r="H7766" s="181" t="s">
        <v>11186</v>
      </c>
      <c r="I7766" s="174">
        <v>10</v>
      </c>
      <c r="J7766" s="147" t="s">
        <v>33</v>
      </c>
      <c r="K7766" s="175">
        <v>30000000</v>
      </c>
      <c r="L7766" s="176">
        <v>1</v>
      </c>
      <c r="M7766" s="144" t="s">
        <v>765</v>
      </c>
      <c r="N7766" s="768" t="s">
        <v>11187</v>
      </c>
      <c r="O7766" s="146" t="s">
        <v>35</v>
      </c>
      <c r="P7766" s="146" t="s">
        <v>36</v>
      </c>
      <c r="Q7766" s="768" t="s">
        <v>464</v>
      </c>
    </row>
    <row r="7767" spans="1:21" ht="38.25" x14ac:dyDescent="0.2">
      <c r="A7767" s="136" t="s">
        <v>11027</v>
      </c>
      <c r="B7767" s="137" t="s">
        <v>11021</v>
      </c>
      <c r="C7767" s="151" t="s">
        <v>11188</v>
      </c>
      <c r="D7767" s="164" t="s">
        <v>11189</v>
      </c>
      <c r="E7767" s="145" t="s">
        <v>880</v>
      </c>
      <c r="F7767" s="181" t="s">
        <v>374</v>
      </c>
      <c r="G7767" s="181">
        <v>72101509</v>
      </c>
      <c r="H7767" s="181" t="s">
        <v>11190</v>
      </c>
      <c r="I7767" s="174">
        <v>10</v>
      </c>
      <c r="J7767" s="147" t="s">
        <v>33</v>
      </c>
      <c r="K7767" s="175">
        <v>30000000</v>
      </c>
      <c r="L7767" s="176">
        <v>1</v>
      </c>
      <c r="M7767" s="144" t="s">
        <v>765</v>
      </c>
      <c r="N7767" s="768" t="s">
        <v>11190</v>
      </c>
      <c r="O7767" s="146" t="s">
        <v>68</v>
      </c>
      <c r="P7767" s="146" t="s">
        <v>67</v>
      </c>
      <c r="Q7767" s="768" t="s">
        <v>464</v>
      </c>
    </row>
    <row r="7768" spans="1:21" ht="51" x14ac:dyDescent="0.2">
      <c r="A7768" s="136" t="s">
        <v>11027</v>
      </c>
      <c r="B7768" s="137" t="s">
        <v>11021</v>
      </c>
      <c r="C7768" s="151" t="s">
        <v>8778</v>
      </c>
      <c r="D7768" s="164" t="s">
        <v>11141</v>
      </c>
      <c r="E7768" s="145" t="s">
        <v>936</v>
      </c>
      <c r="F7768" s="181" t="s">
        <v>397</v>
      </c>
      <c r="G7768" s="181">
        <v>83101500</v>
      </c>
      <c r="H7768" s="181" t="s">
        <v>12827</v>
      </c>
      <c r="I7768" s="174">
        <v>10</v>
      </c>
      <c r="J7768" s="147" t="s">
        <v>33</v>
      </c>
      <c r="K7768" s="175">
        <v>80000000</v>
      </c>
      <c r="L7768" s="176">
        <v>1</v>
      </c>
      <c r="M7768" s="144" t="s">
        <v>765</v>
      </c>
      <c r="N7768" s="768" t="s">
        <v>11191</v>
      </c>
      <c r="O7768" s="146" t="s">
        <v>127</v>
      </c>
      <c r="P7768" s="146" t="s">
        <v>127</v>
      </c>
      <c r="Q7768" s="768" t="s">
        <v>3706</v>
      </c>
    </row>
    <row r="7769" spans="1:21" ht="38.25" x14ac:dyDescent="0.2">
      <c r="A7769" s="136" t="s">
        <v>11192</v>
      </c>
      <c r="B7769" s="137" t="s">
        <v>11021</v>
      </c>
      <c r="C7769" s="151" t="s">
        <v>11188</v>
      </c>
      <c r="D7769" s="164" t="s">
        <v>11193</v>
      </c>
      <c r="E7769" s="145" t="s">
        <v>936</v>
      </c>
      <c r="F7769" s="181" t="s">
        <v>1045</v>
      </c>
      <c r="G7769" s="181">
        <v>90141700</v>
      </c>
      <c r="H7769" s="181" t="s">
        <v>11194</v>
      </c>
      <c r="I7769" s="174">
        <v>16</v>
      </c>
      <c r="J7769" s="147" t="s">
        <v>33</v>
      </c>
      <c r="K7769" s="175">
        <v>150000000</v>
      </c>
      <c r="L7769" s="176">
        <v>1</v>
      </c>
      <c r="M7769" s="144" t="s">
        <v>765</v>
      </c>
      <c r="N7769" s="768" t="s">
        <v>11195</v>
      </c>
      <c r="O7769" s="146" t="s">
        <v>68</v>
      </c>
      <c r="P7769" s="146" t="s">
        <v>67</v>
      </c>
      <c r="Q7769" s="768" t="s">
        <v>3942</v>
      </c>
    </row>
    <row r="7770" spans="1:21" ht="38.25" x14ac:dyDescent="0.2">
      <c r="A7770" s="136" t="s">
        <v>11020</v>
      </c>
      <c r="B7770" s="137" t="s">
        <v>11021</v>
      </c>
      <c r="C7770" s="151" t="s">
        <v>11188</v>
      </c>
      <c r="D7770" s="164" t="s">
        <v>11193</v>
      </c>
      <c r="E7770" s="145" t="s">
        <v>936</v>
      </c>
      <c r="F7770" s="181" t="s">
        <v>1045</v>
      </c>
      <c r="G7770" s="181">
        <v>90141700</v>
      </c>
      <c r="H7770" s="181" t="s">
        <v>11196</v>
      </c>
      <c r="I7770" s="174">
        <v>16</v>
      </c>
      <c r="J7770" s="147" t="s">
        <v>33</v>
      </c>
      <c r="K7770" s="175">
        <v>2000000</v>
      </c>
      <c r="L7770" s="176">
        <v>1</v>
      </c>
      <c r="M7770" s="144" t="s">
        <v>765</v>
      </c>
      <c r="N7770" s="768" t="s">
        <v>11195</v>
      </c>
      <c r="O7770" s="146" t="s">
        <v>68</v>
      </c>
      <c r="P7770" s="146" t="s">
        <v>67</v>
      </c>
      <c r="Q7770" s="768" t="s">
        <v>3942</v>
      </c>
    </row>
    <row r="7771" spans="1:21" ht="25.5" x14ac:dyDescent="0.2">
      <c r="A7771" s="136" t="s">
        <v>11027</v>
      </c>
      <c r="B7771" s="137" t="s">
        <v>11021</v>
      </c>
      <c r="C7771" s="151" t="s">
        <v>11188</v>
      </c>
      <c r="D7771" s="164" t="s">
        <v>11197</v>
      </c>
      <c r="E7771" s="145" t="s">
        <v>947</v>
      </c>
      <c r="F7771" s="181" t="s">
        <v>406</v>
      </c>
      <c r="G7771" s="181">
        <v>46182001</v>
      </c>
      <c r="H7771" s="181" t="s">
        <v>11198</v>
      </c>
      <c r="I7771" s="174">
        <v>10</v>
      </c>
      <c r="J7771" s="147" t="s">
        <v>33</v>
      </c>
      <c r="K7771" s="175">
        <v>15000000</v>
      </c>
      <c r="L7771" s="176">
        <v>1</v>
      </c>
      <c r="M7771" s="144" t="s">
        <v>765</v>
      </c>
      <c r="N7771" s="768" t="s">
        <v>11199</v>
      </c>
      <c r="O7771" s="146" t="s">
        <v>127</v>
      </c>
      <c r="P7771" s="146" t="s">
        <v>127</v>
      </c>
      <c r="Q7771" s="768" t="s">
        <v>3706</v>
      </c>
    </row>
    <row r="7772" spans="1:21" ht="25.5" x14ac:dyDescent="0.2">
      <c r="A7772" s="136" t="s">
        <v>11179</v>
      </c>
      <c r="B7772" s="137" t="s">
        <v>11021</v>
      </c>
      <c r="C7772" s="151" t="s">
        <v>11188</v>
      </c>
      <c r="D7772" s="164" t="s">
        <v>11197</v>
      </c>
      <c r="E7772" s="145" t="s">
        <v>947</v>
      </c>
      <c r="F7772" s="181" t="s">
        <v>406</v>
      </c>
      <c r="G7772" s="181">
        <v>46182001</v>
      </c>
      <c r="H7772" s="181" t="s">
        <v>11200</v>
      </c>
      <c r="I7772" s="174">
        <v>16</v>
      </c>
      <c r="J7772" s="147" t="s">
        <v>33</v>
      </c>
      <c r="K7772" s="175">
        <v>2900000</v>
      </c>
      <c r="L7772" s="176">
        <v>1</v>
      </c>
      <c r="M7772" s="144" t="s">
        <v>765</v>
      </c>
      <c r="N7772" s="768" t="s">
        <v>11199</v>
      </c>
      <c r="O7772" s="146" t="s">
        <v>127</v>
      </c>
      <c r="P7772" s="146" t="s">
        <v>127</v>
      </c>
      <c r="Q7772" s="768" t="s">
        <v>3706</v>
      </c>
    </row>
    <row r="7773" spans="1:21" ht="51" x14ac:dyDescent="0.2">
      <c r="A7773" s="136" t="s">
        <v>11027</v>
      </c>
      <c r="B7773" s="137" t="s">
        <v>11021</v>
      </c>
      <c r="C7773" s="151" t="s">
        <v>8778</v>
      </c>
      <c r="D7773" s="164" t="s">
        <v>11141</v>
      </c>
      <c r="E7773" s="145" t="s">
        <v>952</v>
      </c>
      <c r="F7773" s="181" t="s">
        <v>3874</v>
      </c>
      <c r="G7773" s="181">
        <v>93161601</v>
      </c>
      <c r="H7773" s="181" t="s">
        <v>12828</v>
      </c>
      <c r="I7773" s="174">
        <v>10</v>
      </c>
      <c r="J7773" s="147" t="s">
        <v>33</v>
      </c>
      <c r="K7773" s="175">
        <v>100000000</v>
      </c>
      <c r="L7773" s="176">
        <v>1</v>
      </c>
      <c r="M7773" s="144" t="s">
        <v>765</v>
      </c>
      <c r="N7773" s="768" t="s">
        <v>11201</v>
      </c>
      <c r="O7773" s="146" t="s">
        <v>68</v>
      </c>
      <c r="P7773" s="146" t="s">
        <v>67</v>
      </c>
      <c r="Q7773" s="768" t="s">
        <v>3706</v>
      </c>
    </row>
    <row r="7774" spans="1:21" ht="38.25" x14ac:dyDescent="0.2">
      <c r="A7774" s="136" t="s">
        <v>11027</v>
      </c>
      <c r="B7774" s="137" t="s">
        <v>11021</v>
      </c>
      <c r="C7774" s="151" t="s">
        <v>8778</v>
      </c>
      <c r="D7774" s="164" t="s">
        <v>11141</v>
      </c>
      <c r="E7774" s="145" t="s">
        <v>957</v>
      </c>
      <c r="F7774" s="181" t="s">
        <v>3878</v>
      </c>
      <c r="G7774" s="181">
        <v>93161600</v>
      </c>
      <c r="H7774" s="181" t="s">
        <v>12829</v>
      </c>
      <c r="I7774" s="174">
        <v>10</v>
      </c>
      <c r="J7774" s="147" t="s">
        <v>33</v>
      </c>
      <c r="K7774" s="175">
        <v>110000000</v>
      </c>
      <c r="L7774" s="176">
        <v>1</v>
      </c>
      <c r="M7774" s="144" t="s">
        <v>765</v>
      </c>
      <c r="N7774" s="768" t="s">
        <v>11202</v>
      </c>
      <c r="O7774" s="146" t="s">
        <v>127</v>
      </c>
      <c r="P7774" s="146" t="s">
        <v>127</v>
      </c>
      <c r="Q7774" s="768" t="s">
        <v>3706</v>
      </c>
    </row>
    <row r="7775" spans="1:21" ht="38.25" x14ac:dyDescent="0.2">
      <c r="A7775" s="136" t="s">
        <v>11027</v>
      </c>
      <c r="B7775" s="137" t="s">
        <v>11021</v>
      </c>
      <c r="C7775" s="151" t="s">
        <v>8778</v>
      </c>
      <c r="D7775" s="164" t="s">
        <v>11141</v>
      </c>
      <c r="E7775" s="145" t="s">
        <v>11203</v>
      </c>
      <c r="F7775" s="181" t="s">
        <v>7135</v>
      </c>
      <c r="G7775" s="181">
        <v>93161601</v>
      </c>
      <c r="H7775" s="181" t="s">
        <v>11204</v>
      </c>
      <c r="I7775" s="174">
        <v>10</v>
      </c>
      <c r="J7775" s="147" t="s">
        <v>33</v>
      </c>
      <c r="K7775" s="175">
        <v>12000000</v>
      </c>
      <c r="L7775" s="176">
        <v>1</v>
      </c>
      <c r="M7775" s="144" t="s">
        <v>765</v>
      </c>
      <c r="N7775" s="768" t="s">
        <v>11205</v>
      </c>
      <c r="O7775" s="146" t="s">
        <v>68</v>
      </c>
      <c r="P7775" s="146" t="s">
        <v>67</v>
      </c>
      <c r="Q7775" s="768" t="s">
        <v>3706</v>
      </c>
    </row>
    <row r="7776" spans="1:21" ht="38.25" x14ac:dyDescent="0.2">
      <c r="A7776" s="136" t="s">
        <v>11206</v>
      </c>
      <c r="B7776" s="137" t="s">
        <v>11207</v>
      </c>
      <c r="C7776" s="154" t="s">
        <v>3029</v>
      </c>
      <c r="D7776" s="155" t="s">
        <v>11208</v>
      </c>
      <c r="E7776" s="145" t="s">
        <v>337</v>
      </c>
      <c r="F7776" s="138" t="s">
        <v>338</v>
      </c>
      <c r="G7776" s="223">
        <v>72101507</v>
      </c>
      <c r="H7776" s="455" t="s">
        <v>11209</v>
      </c>
      <c r="I7776" s="152">
        <v>10</v>
      </c>
      <c r="J7776" s="160" t="s">
        <v>33</v>
      </c>
      <c r="K7776" s="142">
        <v>200000000</v>
      </c>
      <c r="L7776" s="143">
        <v>1</v>
      </c>
      <c r="M7776" s="745" t="s">
        <v>10831</v>
      </c>
      <c r="N7776" s="369"/>
      <c r="O7776" s="745" t="s">
        <v>10835</v>
      </c>
      <c r="P7776" s="745" t="s">
        <v>36</v>
      </c>
      <c r="Q7776" s="158"/>
      <c r="U7776" s="58"/>
    </row>
    <row r="7777" spans="1:17" ht="25.5" x14ac:dyDescent="0.2">
      <c r="A7777" s="136" t="s">
        <v>11206</v>
      </c>
      <c r="B7777" s="137" t="s">
        <v>11207</v>
      </c>
      <c r="C7777" s="151" t="s">
        <v>992</v>
      </c>
      <c r="D7777" s="178" t="s">
        <v>11208</v>
      </c>
      <c r="E7777" s="145" t="s">
        <v>92</v>
      </c>
      <c r="F7777" s="146" t="s">
        <v>93</v>
      </c>
      <c r="G7777" s="146">
        <v>15111511</v>
      </c>
      <c r="H7777" s="455" t="s">
        <v>11210</v>
      </c>
      <c r="I7777" s="331">
        <v>10</v>
      </c>
      <c r="J7777" s="403" t="s">
        <v>33</v>
      </c>
      <c r="K7777" s="148">
        <v>20000000</v>
      </c>
      <c r="L7777" s="149">
        <v>1</v>
      </c>
      <c r="M7777" s="745" t="s">
        <v>10831</v>
      </c>
      <c r="N7777" s="372"/>
      <c r="O7777" s="745" t="s">
        <v>10835</v>
      </c>
      <c r="P7777" s="745" t="s">
        <v>80</v>
      </c>
      <c r="Q7777" s="166"/>
    </row>
    <row r="7778" spans="1:17" ht="38.25" customHeight="1" x14ac:dyDescent="0.2">
      <c r="A7778" s="136" t="s">
        <v>11206</v>
      </c>
      <c r="B7778" s="137" t="s">
        <v>11207</v>
      </c>
      <c r="C7778" s="151" t="s">
        <v>11211</v>
      </c>
      <c r="D7778" s="178" t="s">
        <v>11208</v>
      </c>
      <c r="E7778" s="145" t="s">
        <v>228</v>
      </c>
      <c r="F7778" s="146" t="s">
        <v>1018</v>
      </c>
      <c r="G7778" s="146">
        <v>15111511</v>
      </c>
      <c r="H7778" s="455" t="s">
        <v>11212</v>
      </c>
      <c r="I7778" s="331">
        <v>10</v>
      </c>
      <c r="J7778" s="403" t="s">
        <v>33</v>
      </c>
      <c r="K7778" s="148">
        <v>900000</v>
      </c>
      <c r="L7778" s="149">
        <v>1</v>
      </c>
      <c r="M7778" s="745" t="s">
        <v>805</v>
      </c>
      <c r="N7778" s="372"/>
      <c r="O7778" s="745" t="s">
        <v>10835</v>
      </c>
      <c r="P7778" s="745" t="s">
        <v>67</v>
      </c>
      <c r="Q7778" s="166"/>
    </row>
    <row r="7779" spans="1:17" ht="25.5" x14ac:dyDescent="0.2">
      <c r="A7779" s="136" t="s">
        <v>11206</v>
      </c>
      <c r="B7779" s="137" t="s">
        <v>11207</v>
      </c>
      <c r="C7779" s="151" t="s">
        <v>11211</v>
      </c>
      <c r="D7779" s="178" t="s">
        <v>11208</v>
      </c>
      <c r="E7779" s="145" t="s">
        <v>228</v>
      </c>
      <c r="F7779" s="146" t="s">
        <v>1018</v>
      </c>
      <c r="G7779" s="146">
        <v>55121715</v>
      </c>
      <c r="H7779" s="455" t="s">
        <v>11213</v>
      </c>
      <c r="I7779" s="331">
        <v>10</v>
      </c>
      <c r="J7779" s="403" t="s">
        <v>33</v>
      </c>
      <c r="K7779" s="148">
        <v>600000</v>
      </c>
      <c r="L7779" s="149">
        <v>1</v>
      </c>
      <c r="M7779" s="745" t="s">
        <v>805</v>
      </c>
      <c r="N7779" s="372"/>
      <c r="O7779" s="745" t="s">
        <v>10835</v>
      </c>
      <c r="P7779" s="745" t="s">
        <v>35</v>
      </c>
      <c r="Q7779" s="166"/>
    </row>
    <row r="7780" spans="1:17" ht="20.100000000000001" customHeight="1" x14ac:dyDescent="0.2">
      <c r="A7780" s="136" t="s">
        <v>11206</v>
      </c>
      <c r="B7780" s="137" t="s">
        <v>11207</v>
      </c>
      <c r="C7780" s="151" t="s">
        <v>992</v>
      </c>
      <c r="D7780" s="178" t="s">
        <v>11208</v>
      </c>
      <c r="E7780" s="145" t="s">
        <v>228</v>
      </c>
      <c r="F7780" s="146" t="s">
        <v>1018</v>
      </c>
      <c r="G7780" s="146">
        <v>53131642</v>
      </c>
      <c r="H7780" s="455" t="s">
        <v>11214</v>
      </c>
      <c r="I7780" s="331">
        <v>10</v>
      </c>
      <c r="J7780" s="403" t="s">
        <v>33</v>
      </c>
      <c r="K7780" s="148">
        <v>1000000</v>
      </c>
      <c r="L7780" s="149">
        <v>1</v>
      </c>
      <c r="M7780" s="745" t="s">
        <v>805</v>
      </c>
      <c r="N7780" s="372"/>
      <c r="O7780" s="745" t="s">
        <v>10835</v>
      </c>
      <c r="P7780" s="745" t="s">
        <v>67</v>
      </c>
      <c r="Q7780" s="166"/>
    </row>
    <row r="7781" spans="1:17" ht="20.100000000000001" customHeight="1" x14ac:dyDescent="0.2">
      <c r="A7781" s="136" t="s">
        <v>11206</v>
      </c>
      <c r="B7781" s="137" t="s">
        <v>11207</v>
      </c>
      <c r="C7781" s="151" t="s">
        <v>992</v>
      </c>
      <c r="D7781" s="178" t="s">
        <v>11208</v>
      </c>
      <c r="E7781" s="145" t="s">
        <v>228</v>
      </c>
      <c r="F7781" s="146" t="s">
        <v>1018</v>
      </c>
      <c r="G7781" s="146">
        <v>44111515</v>
      </c>
      <c r="H7781" s="455" t="s">
        <v>11215</v>
      </c>
      <c r="I7781" s="331">
        <v>10</v>
      </c>
      <c r="J7781" s="403" t="s">
        <v>33</v>
      </c>
      <c r="K7781" s="148">
        <v>760000</v>
      </c>
      <c r="L7781" s="149">
        <v>1</v>
      </c>
      <c r="M7781" s="745" t="s">
        <v>805</v>
      </c>
      <c r="N7781" s="372"/>
      <c r="O7781" s="745" t="s">
        <v>10835</v>
      </c>
      <c r="P7781" s="745" t="s">
        <v>35</v>
      </c>
      <c r="Q7781" s="166"/>
    </row>
    <row r="7782" spans="1:17" ht="20.100000000000001" customHeight="1" x14ac:dyDescent="0.2">
      <c r="A7782" s="136" t="s">
        <v>11206</v>
      </c>
      <c r="B7782" s="137" t="s">
        <v>11207</v>
      </c>
      <c r="C7782" s="151" t="s">
        <v>992</v>
      </c>
      <c r="D7782" s="178" t="s">
        <v>11208</v>
      </c>
      <c r="E7782" s="145" t="s">
        <v>228</v>
      </c>
      <c r="F7782" s="146" t="s">
        <v>1018</v>
      </c>
      <c r="G7782" s="146">
        <v>14111703</v>
      </c>
      <c r="H7782" s="455" t="s">
        <v>11216</v>
      </c>
      <c r="I7782" s="331">
        <v>10</v>
      </c>
      <c r="J7782" s="403" t="s">
        <v>33</v>
      </c>
      <c r="K7782" s="148">
        <v>360000</v>
      </c>
      <c r="L7782" s="149">
        <v>1</v>
      </c>
      <c r="M7782" s="745" t="s">
        <v>805</v>
      </c>
      <c r="N7782" s="372"/>
      <c r="O7782" s="745" t="s">
        <v>10835</v>
      </c>
      <c r="P7782" s="745" t="s">
        <v>35</v>
      </c>
      <c r="Q7782" s="166"/>
    </row>
    <row r="7783" spans="1:17" ht="20.100000000000001" customHeight="1" x14ac:dyDescent="0.2">
      <c r="A7783" s="136" t="s">
        <v>11206</v>
      </c>
      <c r="B7783" s="137" t="s">
        <v>11207</v>
      </c>
      <c r="C7783" s="151" t="s">
        <v>992</v>
      </c>
      <c r="D7783" s="178" t="s">
        <v>11208</v>
      </c>
      <c r="E7783" s="145" t="s">
        <v>228</v>
      </c>
      <c r="F7783" s="146" t="s">
        <v>1018</v>
      </c>
      <c r="G7783" s="146">
        <v>14111703</v>
      </c>
      <c r="H7783" s="455" t="s">
        <v>11217</v>
      </c>
      <c r="I7783" s="331">
        <v>10</v>
      </c>
      <c r="J7783" s="403" t="s">
        <v>33</v>
      </c>
      <c r="K7783" s="148">
        <v>40000</v>
      </c>
      <c r="L7783" s="149">
        <v>1</v>
      </c>
      <c r="M7783" s="745" t="s">
        <v>805</v>
      </c>
      <c r="N7783" s="372"/>
      <c r="O7783" s="745" t="s">
        <v>10835</v>
      </c>
      <c r="P7783" s="745" t="s">
        <v>67</v>
      </c>
      <c r="Q7783" s="166"/>
    </row>
    <row r="7784" spans="1:17" ht="20.100000000000001" customHeight="1" x14ac:dyDescent="0.2">
      <c r="A7784" s="136" t="s">
        <v>11206</v>
      </c>
      <c r="B7784" s="137" t="s">
        <v>11207</v>
      </c>
      <c r="C7784" s="151" t="s">
        <v>992</v>
      </c>
      <c r="D7784" s="178" t="s">
        <v>11208</v>
      </c>
      <c r="E7784" s="145" t="s">
        <v>228</v>
      </c>
      <c r="F7784" s="146" t="s">
        <v>1018</v>
      </c>
      <c r="G7784" s="146">
        <v>78181701</v>
      </c>
      <c r="H7784" s="455" t="s">
        <v>11218</v>
      </c>
      <c r="I7784" s="331">
        <v>10</v>
      </c>
      <c r="J7784" s="403" t="s">
        <v>33</v>
      </c>
      <c r="K7784" s="148">
        <v>40000</v>
      </c>
      <c r="L7784" s="149">
        <v>1</v>
      </c>
      <c r="M7784" s="745" t="s">
        <v>805</v>
      </c>
      <c r="N7784" s="372"/>
      <c r="O7784" s="745" t="s">
        <v>10835</v>
      </c>
      <c r="P7784" s="745" t="s">
        <v>68</v>
      </c>
      <c r="Q7784" s="166"/>
    </row>
    <row r="7785" spans="1:17" ht="20.100000000000001" customHeight="1" x14ac:dyDescent="0.2">
      <c r="A7785" s="136" t="s">
        <v>11206</v>
      </c>
      <c r="B7785" s="137" t="s">
        <v>11207</v>
      </c>
      <c r="C7785" s="151" t="s">
        <v>992</v>
      </c>
      <c r="D7785" s="178" t="s">
        <v>11208</v>
      </c>
      <c r="E7785" s="145" t="s">
        <v>228</v>
      </c>
      <c r="F7785" s="146" t="s">
        <v>1018</v>
      </c>
      <c r="G7785" s="146">
        <v>78181701</v>
      </c>
      <c r="H7785" s="455" t="s">
        <v>11219</v>
      </c>
      <c r="I7785" s="331">
        <v>10</v>
      </c>
      <c r="J7785" s="403" t="s">
        <v>33</v>
      </c>
      <c r="K7785" s="148">
        <v>6000000</v>
      </c>
      <c r="L7785" s="149">
        <v>1</v>
      </c>
      <c r="M7785" s="745" t="s">
        <v>805</v>
      </c>
      <c r="N7785" s="372"/>
      <c r="O7785" s="745" t="s">
        <v>10835</v>
      </c>
      <c r="P7785" s="745" t="s">
        <v>35</v>
      </c>
      <c r="Q7785" s="166"/>
    </row>
    <row r="7786" spans="1:17" ht="20.100000000000001" customHeight="1" x14ac:dyDescent="0.2">
      <c r="A7786" s="136" t="s">
        <v>11206</v>
      </c>
      <c r="B7786" s="137" t="s">
        <v>11207</v>
      </c>
      <c r="C7786" s="151" t="s">
        <v>992</v>
      </c>
      <c r="D7786" s="178" t="s">
        <v>11208</v>
      </c>
      <c r="E7786" s="145" t="s">
        <v>228</v>
      </c>
      <c r="F7786" s="146" t="s">
        <v>1018</v>
      </c>
      <c r="G7786" s="146">
        <v>47131803</v>
      </c>
      <c r="H7786" s="455" t="s">
        <v>11220</v>
      </c>
      <c r="I7786" s="331">
        <v>10</v>
      </c>
      <c r="J7786" s="403" t="s">
        <v>33</v>
      </c>
      <c r="K7786" s="148">
        <v>6000000</v>
      </c>
      <c r="L7786" s="149">
        <v>1</v>
      </c>
      <c r="M7786" s="745" t="s">
        <v>805</v>
      </c>
      <c r="N7786" s="372"/>
      <c r="O7786" s="745" t="s">
        <v>10835</v>
      </c>
      <c r="P7786" s="745" t="s">
        <v>35</v>
      </c>
      <c r="Q7786" s="166"/>
    </row>
    <row r="7787" spans="1:17" ht="20.100000000000001" customHeight="1" x14ac:dyDescent="0.2">
      <c r="A7787" s="136" t="s">
        <v>11206</v>
      </c>
      <c r="B7787" s="137" t="s">
        <v>11207</v>
      </c>
      <c r="C7787" s="151" t="s">
        <v>992</v>
      </c>
      <c r="D7787" s="178" t="s">
        <v>11208</v>
      </c>
      <c r="E7787" s="145" t="s">
        <v>228</v>
      </c>
      <c r="F7787" s="146" t="s">
        <v>1018</v>
      </c>
      <c r="G7787" s="146">
        <v>12161801</v>
      </c>
      <c r="H7787" s="455" t="s">
        <v>11221</v>
      </c>
      <c r="I7787" s="331">
        <v>10</v>
      </c>
      <c r="J7787" s="403" t="s">
        <v>33</v>
      </c>
      <c r="K7787" s="148">
        <v>9000000</v>
      </c>
      <c r="L7787" s="149">
        <v>1</v>
      </c>
      <c r="M7787" s="745" t="s">
        <v>805</v>
      </c>
      <c r="N7787" s="372"/>
      <c r="O7787" s="745" t="s">
        <v>10835</v>
      </c>
      <c r="P7787" s="745" t="s">
        <v>10836</v>
      </c>
      <c r="Q7787" s="166"/>
    </row>
    <row r="7788" spans="1:17" ht="20.100000000000001" customHeight="1" x14ac:dyDescent="0.2">
      <c r="A7788" s="136" t="s">
        <v>11206</v>
      </c>
      <c r="B7788" s="137" t="s">
        <v>11207</v>
      </c>
      <c r="C7788" s="151" t="s">
        <v>992</v>
      </c>
      <c r="D7788" s="178" t="s">
        <v>11208</v>
      </c>
      <c r="E7788" s="145" t="s">
        <v>228</v>
      </c>
      <c r="F7788" s="146" t="s">
        <v>1018</v>
      </c>
      <c r="G7788" s="223">
        <v>14111807</v>
      </c>
      <c r="H7788" s="455" t="s">
        <v>11222</v>
      </c>
      <c r="I7788" s="331">
        <v>10</v>
      </c>
      <c r="J7788" s="403" t="s">
        <v>33</v>
      </c>
      <c r="K7788" s="148">
        <v>4000000</v>
      </c>
      <c r="L7788" s="149">
        <v>1</v>
      </c>
      <c r="M7788" s="745" t="s">
        <v>805</v>
      </c>
      <c r="N7788" s="372"/>
      <c r="O7788" s="745" t="s">
        <v>10835</v>
      </c>
      <c r="P7788" s="745" t="s">
        <v>10836</v>
      </c>
      <c r="Q7788" s="166"/>
    </row>
    <row r="7789" spans="1:17" ht="20.100000000000001" customHeight="1" x14ac:dyDescent="0.2">
      <c r="A7789" s="136" t="s">
        <v>11206</v>
      </c>
      <c r="B7789" s="137" t="s">
        <v>11207</v>
      </c>
      <c r="C7789" s="151" t="s">
        <v>992</v>
      </c>
      <c r="D7789" s="178" t="s">
        <v>11208</v>
      </c>
      <c r="E7789" s="145" t="s">
        <v>228</v>
      </c>
      <c r="F7789" s="146" t="s">
        <v>1018</v>
      </c>
      <c r="G7789" s="223">
        <v>14111807</v>
      </c>
      <c r="H7789" s="455" t="s">
        <v>11223</v>
      </c>
      <c r="I7789" s="331">
        <v>10</v>
      </c>
      <c r="J7789" s="403" t="s">
        <v>33</v>
      </c>
      <c r="K7789" s="148">
        <v>3000000</v>
      </c>
      <c r="L7789" s="149">
        <v>1</v>
      </c>
      <c r="M7789" s="745" t="s">
        <v>805</v>
      </c>
      <c r="N7789" s="372"/>
      <c r="O7789" s="745" t="s">
        <v>10835</v>
      </c>
      <c r="P7789" s="745" t="s">
        <v>10836</v>
      </c>
      <c r="Q7789" s="166"/>
    </row>
    <row r="7790" spans="1:17" ht="20.100000000000001" customHeight="1" x14ac:dyDescent="0.2">
      <c r="A7790" s="136" t="s">
        <v>11206</v>
      </c>
      <c r="B7790" s="137" t="s">
        <v>11207</v>
      </c>
      <c r="C7790" s="151" t="s">
        <v>992</v>
      </c>
      <c r="D7790" s="178" t="s">
        <v>11208</v>
      </c>
      <c r="E7790" s="145" t="s">
        <v>232</v>
      </c>
      <c r="F7790" s="146" t="s">
        <v>233</v>
      </c>
      <c r="G7790" s="146" t="s">
        <v>11224</v>
      </c>
      <c r="H7790" s="455" t="s">
        <v>11225</v>
      </c>
      <c r="I7790" s="331">
        <v>10</v>
      </c>
      <c r="J7790" s="403" t="s">
        <v>33</v>
      </c>
      <c r="K7790" s="148">
        <v>165000000</v>
      </c>
      <c r="L7790" s="149">
        <v>1</v>
      </c>
      <c r="M7790" s="745" t="s">
        <v>10831</v>
      </c>
      <c r="N7790" s="372"/>
      <c r="O7790" s="745" t="s">
        <v>10835</v>
      </c>
      <c r="P7790" s="745" t="s">
        <v>10836</v>
      </c>
      <c r="Q7790" s="166"/>
    </row>
    <row r="7791" spans="1:17" ht="20.100000000000001" customHeight="1" x14ac:dyDescent="0.2">
      <c r="A7791" s="136" t="s">
        <v>11206</v>
      </c>
      <c r="B7791" s="137" t="s">
        <v>11207</v>
      </c>
      <c r="C7791" s="151" t="s">
        <v>992</v>
      </c>
      <c r="D7791" s="178" t="s">
        <v>11208</v>
      </c>
      <c r="E7791" s="145" t="s">
        <v>232</v>
      </c>
      <c r="F7791" s="146" t="s">
        <v>233</v>
      </c>
      <c r="G7791" s="146">
        <v>11101518</v>
      </c>
      <c r="H7791" s="455" t="s">
        <v>11226</v>
      </c>
      <c r="I7791" s="331">
        <v>10</v>
      </c>
      <c r="J7791" s="403" t="s">
        <v>230</v>
      </c>
      <c r="K7791" s="148">
        <v>811000000</v>
      </c>
      <c r="L7791" s="149">
        <v>1</v>
      </c>
      <c r="M7791" s="745" t="s">
        <v>10831</v>
      </c>
      <c r="N7791" s="372"/>
      <c r="O7791" s="745" t="s">
        <v>10835</v>
      </c>
      <c r="P7791" s="745" t="s">
        <v>10836</v>
      </c>
      <c r="Q7791" s="166"/>
    </row>
    <row r="7792" spans="1:17" ht="20.100000000000001" customHeight="1" x14ac:dyDescent="0.2">
      <c r="A7792" s="136" t="s">
        <v>11206</v>
      </c>
      <c r="B7792" s="137" t="s">
        <v>11207</v>
      </c>
      <c r="C7792" s="151" t="s">
        <v>11211</v>
      </c>
      <c r="D7792" s="178" t="s">
        <v>11208</v>
      </c>
      <c r="E7792" s="145" t="s">
        <v>9616</v>
      </c>
      <c r="F7792" s="146" t="s">
        <v>531</v>
      </c>
      <c r="G7792" s="146">
        <v>27111531</v>
      </c>
      <c r="H7792" s="455" t="s">
        <v>11227</v>
      </c>
      <c r="I7792" s="331">
        <v>10</v>
      </c>
      <c r="J7792" s="403" t="s">
        <v>33</v>
      </c>
      <c r="K7792" s="148">
        <v>300000</v>
      </c>
      <c r="L7792" s="149">
        <v>1</v>
      </c>
      <c r="M7792" s="745" t="s">
        <v>805</v>
      </c>
      <c r="N7792" s="372"/>
      <c r="O7792" s="745" t="s">
        <v>10835</v>
      </c>
      <c r="P7792" s="745" t="s">
        <v>10836</v>
      </c>
      <c r="Q7792" s="166"/>
    </row>
    <row r="7793" spans="1:17" ht="20.100000000000001" customHeight="1" x14ac:dyDescent="0.2">
      <c r="A7793" s="136" t="s">
        <v>11206</v>
      </c>
      <c r="B7793" s="137" t="s">
        <v>11207</v>
      </c>
      <c r="C7793" s="151" t="s">
        <v>11211</v>
      </c>
      <c r="D7793" s="178" t="s">
        <v>11208</v>
      </c>
      <c r="E7793" s="145" t="s">
        <v>9616</v>
      </c>
      <c r="F7793" s="146" t="s">
        <v>531</v>
      </c>
      <c r="G7793" s="146">
        <v>42262101</v>
      </c>
      <c r="H7793" s="455" t="s">
        <v>11228</v>
      </c>
      <c r="I7793" s="331">
        <v>10</v>
      </c>
      <c r="J7793" s="403" t="s">
        <v>33</v>
      </c>
      <c r="K7793" s="148">
        <v>100000</v>
      </c>
      <c r="L7793" s="149">
        <v>1</v>
      </c>
      <c r="M7793" s="745" t="s">
        <v>805</v>
      </c>
      <c r="N7793" s="372"/>
      <c r="O7793" s="745" t="s">
        <v>10835</v>
      </c>
      <c r="P7793" s="745" t="s">
        <v>10836</v>
      </c>
      <c r="Q7793" s="166"/>
    </row>
    <row r="7794" spans="1:17" ht="20.100000000000001" customHeight="1" x14ac:dyDescent="0.2">
      <c r="A7794" s="136" t="s">
        <v>11206</v>
      </c>
      <c r="B7794" s="137" t="s">
        <v>11207</v>
      </c>
      <c r="C7794" s="151" t="s">
        <v>992</v>
      </c>
      <c r="D7794" s="178" t="s">
        <v>11208</v>
      </c>
      <c r="E7794" s="145" t="s">
        <v>239</v>
      </c>
      <c r="F7794" s="146" t="s">
        <v>240</v>
      </c>
      <c r="G7794" s="146">
        <v>25172504</v>
      </c>
      <c r="H7794" s="455" t="s">
        <v>11229</v>
      </c>
      <c r="I7794" s="331">
        <v>10</v>
      </c>
      <c r="J7794" s="403" t="s">
        <v>33</v>
      </c>
      <c r="K7794" s="148">
        <v>3500000</v>
      </c>
      <c r="L7794" s="149">
        <v>1</v>
      </c>
      <c r="M7794" s="745" t="s">
        <v>805</v>
      </c>
      <c r="N7794" s="372"/>
      <c r="O7794" s="745" t="s">
        <v>10835</v>
      </c>
      <c r="P7794" s="745" t="s">
        <v>10836</v>
      </c>
      <c r="Q7794" s="166"/>
    </row>
    <row r="7795" spans="1:17" ht="20.100000000000001" customHeight="1" x14ac:dyDescent="0.2">
      <c r="A7795" s="136" t="s">
        <v>11206</v>
      </c>
      <c r="B7795" s="137" t="s">
        <v>11207</v>
      </c>
      <c r="C7795" s="151" t="s">
        <v>992</v>
      </c>
      <c r="D7795" s="178" t="s">
        <v>11208</v>
      </c>
      <c r="E7795" s="145" t="s">
        <v>239</v>
      </c>
      <c r="F7795" s="146" t="s">
        <v>240</v>
      </c>
      <c r="G7795" s="146">
        <v>25172504</v>
      </c>
      <c r="H7795" s="455" t="s">
        <v>11230</v>
      </c>
      <c r="I7795" s="331">
        <v>10</v>
      </c>
      <c r="J7795" s="403" t="s">
        <v>33</v>
      </c>
      <c r="K7795" s="148">
        <v>400000</v>
      </c>
      <c r="L7795" s="149">
        <v>1</v>
      </c>
      <c r="M7795" s="745" t="s">
        <v>805</v>
      </c>
      <c r="N7795" s="372"/>
      <c r="O7795" s="745" t="s">
        <v>10835</v>
      </c>
      <c r="P7795" s="745" t="s">
        <v>10836</v>
      </c>
      <c r="Q7795" s="166"/>
    </row>
    <row r="7796" spans="1:17" ht="20.100000000000001" customHeight="1" x14ac:dyDescent="0.2">
      <c r="A7796" s="136" t="s">
        <v>11206</v>
      </c>
      <c r="B7796" s="137" t="s">
        <v>11207</v>
      </c>
      <c r="C7796" s="151" t="s">
        <v>992</v>
      </c>
      <c r="D7796" s="178" t="s">
        <v>11208</v>
      </c>
      <c r="E7796" s="145" t="s">
        <v>239</v>
      </c>
      <c r="F7796" s="146" t="s">
        <v>240</v>
      </c>
      <c r="G7796" s="146">
        <v>31201515</v>
      </c>
      <c r="H7796" s="455" t="s">
        <v>11231</v>
      </c>
      <c r="I7796" s="331">
        <v>10</v>
      </c>
      <c r="J7796" s="403" t="s">
        <v>33</v>
      </c>
      <c r="K7796" s="148">
        <v>300000</v>
      </c>
      <c r="L7796" s="149">
        <v>1</v>
      </c>
      <c r="M7796" s="745" t="s">
        <v>805</v>
      </c>
      <c r="N7796" s="372"/>
      <c r="O7796" s="745" t="s">
        <v>10835</v>
      </c>
      <c r="P7796" s="745" t="s">
        <v>10836</v>
      </c>
      <c r="Q7796" s="166"/>
    </row>
    <row r="7797" spans="1:17" ht="20.100000000000001" customHeight="1" x14ac:dyDescent="0.2">
      <c r="A7797" s="136" t="s">
        <v>11206</v>
      </c>
      <c r="B7797" s="137" t="s">
        <v>11207</v>
      </c>
      <c r="C7797" s="151" t="s">
        <v>992</v>
      </c>
      <c r="D7797" s="178" t="s">
        <v>11208</v>
      </c>
      <c r="E7797" s="145" t="s">
        <v>239</v>
      </c>
      <c r="F7797" s="146" t="s">
        <v>240</v>
      </c>
      <c r="G7797" s="146">
        <v>53131604</v>
      </c>
      <c r="H7797" s="455" t="s">
        <v>11232</v>
      </c>
      <c r="I7797" s="331">
        <v>10</v>
      </c>
      <c r="J7797" s="403" t="s">
        <v>33</v>
      </c>
      <c r="K7797" s="148">
        <v>100000</v>
      </c>
      <c r="L7797" s="149">
        <v>1</v>
      </c>
      <c r="M7797" s="745" t="s">
        <v>805</v>
      </c>
      <c r="N7797" s="372"/>
      <c r="O7797" s="745" t="s">
        <v>10835</v>
      </c>
      <c r="P7797" s="745" t="s">
        <v>10836</v>
      </c>
      <c r="Q7797" s="166"/>
    </row>
    <row r="7798" spans="1:17" ht="20.100000000000001" customHeight="1" x14ac:dyDescent="0.2">
      <c r="A7798" s="136" t="s">
        <v>11206</v>
      </c>
      <c r="B7798" s="137" t="s">
        <v>11207</v>
      </c>
      <c r="C7798" s="151" t="s">
        <v>992</v>
      </c>
      <c r="D7798" s="178" t="s">
        <v>11208</v>
      </c>
      <c r="E7798" s="145" t="s">
        <v>239</v>
      </c>
      <c r="F7798" s="146" t="s">
        <v>240</v>
      </c>
      <c r="G7798" s="146">
        <v>53131604</v>
      </c>
      <c r="H7798" s="455" t="s">
        <v>11233</v>
      </c>
      <c r="I7798" s="331">
        <v>10</v>
      </c>
      <c r="J7798" s="403" t="s">
        <v>33</v>
      </c>
      <c r="K7798" s="148">
        <v>200000</v>
      </c>
      <c r="L7798" s="149">
        <v>1</v>
      </c>
      <c r="M7798" s="745" t="s">
        <v>805</v>
      </c>
      <c r="N7798" s="372"/>
      <c r="O7798" s="745" t="s">
        <v>10835</v>
      </c>
      <c r="P7798" s="745" t="s">
        <v>10836</v>
      </c>
      <c r="Q7798" s="166"/>
    </row>
    <row r="7799" spans="1:17" ht="20.100000000000001" customHeight="1" x14ac:dyDescent="0.2">
      <c r="A7799" s="136" t="s">
        <v>11206</v>
      </c>
      <c r="B7799" s="137" t="s">
        <v>11207</v>
      </c>
      <c r="C7799" s="151" t="s">
        <v>992</v>
      </c>
      <c r="D7799" s="178" t="s">
        <v>11208</v>
      </c>
      <c r="E7799" s="145" t="s">
        <v>239</v>
      </c>
      <c r="F7799" s="146" t="s">
        <v>240</v>
      </c>
      <c r="G7799" s="146">
        <v>24111503</v>
      </c>
      <c r="H7799" s="455" t="s">
        <v>11234</v>
      </c>
      <c r="I7799" s="331">
        <v>10</v>
      </c>
      <c r="J7799" s="403" t="s">
        <v>33</v>
      </c>
      <c r="K7799" s="148">
        <v>5000000</v>
      </c>
      <c r="L7799" s="149">
        <v>1</v>
      </c>
      <c r="M7799" s="745" t="s">
        <v>805</v>
      </c>
      <c r="N7799" s="372"/>
      <c r="O7799" s="745" t="s">
        <v>10835</v>
      </c>
      <c r="P7799" s="745" t="s">
        <v>10836</v>
      </c>
      <c r="Q7799" s="166"/>
    </row>
    <row r="7800" spans="1:17" ht="20.100000000000001" customHeight="1" x14ac:dyDescent="0.2">
      <c r="A7800" s="136" t="s">
        <v>11206</v>
      </c>
      <c r="B7800" s="137" t="s">
        <v>11207</v>
      </c>
      <c r="C7800" s="151" t="s">
        <v>992</v>
      </c>
      <c r="D7800" s="178" t="s">
        <v>11208</v>
      </c>
      <c r="E7800" s="145" t="s">
        <v>261</v>
      </c>
      <c r="F7800" s="146" t="s">
        <v>262</v>
      </c>
      <c r="G7800" s="146">
        <v>25172504</v>
      </c>
      <c r="H7800" s="455" t="s">
        <v>11235</v>
      </c>
      <c r="I7800" s="331">
        <v>10</v>
      </c>
      <c r="J7800" s="403" t="s">
        <v>33</v>
      </c>
      <c r="K7800" s="148">
        <v>100000000</v>
      </c>
      <c r="L7800" s="149">
        <v>1</v>
      </c>
      <c r="M7800" s="745" t="s">
        <v>805</v>
      </c>
      <c r="N7800" s="372"/>
      <c r="O7800" s="745" t="s">
        <v>10835</v>
      </c>
      <c r="P7800" s="745" t="s">
        <v>10836</v>
      </c>
      <c r="Q7800" s="166"/>
    </row>
    <row r="7801" spans="1:17" ht="20.100000000000001" customHeight="1" x14ac:dyDescent="0.2">
      <c r="A7801" s="136" t="s">
        <v>11206</v>
      </c>
      <c r="B7801" s="137" t="s">
        <v>11207</v>
      </c>
      <c r="C7801" s="151" t="s">
        <v>992</v>
      </c>
      <c r="D7801" s="178" t="s">
        <v>11208</v>
      </c>
      <c r="E7801" s="145" t="s">
        <v>261</v>
      </c>
      <c r="F7801" s="146" t="s">
        <v>262</v>
      </c>
      <c r="G7801" s="146">
        <v>46181705</v>
      </c>
      <c r="H7801" s="455" t="s">
        <v>11236</v>
      </c>
      <c r="I7801" s="331">
        <v>10</v>
      </c>
      <c r="J7801" s="403" t="s">
        <v>230</v>
      </c>
      <c r="K7801" s="148">
        <v>50000000</v>
      </c>
      <c r="L7801" s="149">
        <v>1</v>
      </c>
      <c r="M7801" s="745" t="s">
        <v>805</v>
      </c>
      <c r="N7801" s="372"/>
      <c r="O7801" s="745" t="s">
        <v>10835</v>
      </c>
      <c r="P7801" s="745" t="s">
        <v>10836</v>
      </c>
      <c r="Q7801" s="166"/>
    </row>
    <row r="7802" spans="1:17" ht="20.100000000000001" customHeight="1" x14ac:dyDescent="0.2">
      <c r="A7802" s="136" t="s">
        <v>11206</v>
      </c>
      <c r="B7802" s="137" t="s">
        <v>11207</v>
      </c>
      <c r="C7802" s="151" t="s">
        <v>992</v>
      </c>
      <c r="D7802" s="178" t="s">
        <v>11208</v>
      </c>
      <c r="E7802" s="145" t="s">
        <v>261</v>
      </c>
      <c r="F7802" s="146" t="s">
        <v>262</v>
      </c>
      <c r="G7802" s="146">
        <v>46181505</v>
      </c>
      <c r="H7802" s="455" t="s">
        <v>11237</v>
      </c>
      <c r="I7802" s="331">
        <v>10</v>
      </c>
      <c r="J7802" s="403" t="s">
        <v>33</v>
      </c>
      <c r="K7802" s="148">
        <v>500000</v>
      </c>
      <c r="L7802" s="149">
        <v>1</v>
      </c>
      <c r="M7802" s="745" t="s">
        <v>805</v>
      </c>
      <c r="N7802" s="372"/>
      <c r="O7802" s="745" t="s">
        <v>10835</v>
      </c>
      <c r="P7802" s="745" t="s">
        <v>10836</v>
      </c>
      <c r="Q7802" s="166"/>
    </row>
    <row r="7803" spans="1:17" ht="20.100000000000001" customHeight="1" x14ac:dyDescent="0.2">
      <c r="A7803" s="136" t="s">
        <v>11206</v>
      </c>
      <c r="B7803" s="137" t="s">
        <v>11207</v>
      </c>
      <c r="C7803" s="151" t="s">
        <v>992</v>
      </c>
      <c r="D7803" s="178" t="s">
        <v>11208</v>
      </c>
      <c r="E7803" s="145" t="s">
        <v>261</v>
      </c>
      <c r="F7803" s="146" t="s">
        <v>262</v>
      </c>
      <c r="G7803" s="146">
        <v>46181705</v>
      </c>
      <c r="H7803" s="455" t="s">
        <v>11238</v>
      </c>
      <c r="I7803" s="331">
        <v>10</v>
      </c>
      <c r="J7803" s="403" t="s">
        <v>33</v>
      </c>
      <c r="K7803" s="148">
        <v>500000</v>
      </c>
      <c r="L7803" s="149">
        <v>1</v>
      </c>
      <c r="M7803" s="745" t="s">
        <v>805</v>
      </c>
      <c r="N7803" s="372"/>
      <c r="O7803" s="745" t="s">
        <v>10835</v>
      </c>
      <c r="P7803" s="745" t="s">
        <v>10836</v>
      </c>
      <c r="Q7803" s="166"/>
    </row>
    <row r="7804" spans="1:17" ht="20.100000000000001" customHeight="1" x14ac:dyDescent="0.2">
      <c r="A7804" s="136" t="s">
        <v>11206</v>
      </c>
      <c r="B7804" s="137" t="s">
        <v>11207</v>
      </c>
      <c r="C7804" s="151" t="s">
        <v>992</v>
      </c>
      <c r="D7804" s="178" t="s">
        <v>11208</v>
      </c>
      <c r="E7804" s="145" t="s">
        <v>261</v>
      </c>
      <c r="F7804" s="146" t="s">
        <v>262</v>
      </c>
      <c r="G7804" s="146">
        <v>30111601</v>
      </c>
      <c r="H7804" s="455" t="s">
        <v>11239</v>
      </c>
      <c r="I7804" s="331">
        <v>10</v>
      </c>
      <c r="J7804" s="403" t="s">
        <v>33</v>
      </c>
      <c r="K7804" s="148">
        <v>50000</v>
      </c>
      <c r="L7804" s="149">
        <v>1</v>
      </c>
      <c r="M7804" s="745" t="s">
        <v>805</v>
      </c>
      <c r="N7804" s="372"/>
      <c r="O7804" s="745" t="s">
        <v>10835</v>
      </c>
      <c r="P7804" s="745" t="s">
        <v>10836</v>
      </c>
      <c r="Q7804" s="166"/>
    </row>
    <row r="7805" spans="1:17" ht="20.100000000000001" customHeight="1" x14ac:dyDescent="0.2">
      <c r="A7805" s="136" t="s">
        <v>11206</v>
      </c>
      <c r="B7805" s="137" t="s">
        <v>11207</v>
      </c>
      <c r="C7805" s="151" t="s">
        <v>992</v>
      </c>
      <c r="D7805" s="178" t="s">
        <v>11208</v>
      </c>
      <c r="E7805" s="145" t="s">
        <v>261</v>
      </c>
      <c r="F7805" s="146" t="s">
        <v>262</v>
      </c>
      <c r="G7805" s="146">
        <v>31211906</v>
      </c>
      <c r="H7805" s="455" t="s">
        <v>11240</v>
      </c>
      <c r="I7805" s="331">
        <v>10</v>
      </c>
      <c r="J7805" s="403" t="s">
        <v>33</v>
      </c>
      <c r="K7805" s="148">
        <v>50000</v>
      </c>
      <c r="L7805" s="149">
        <v>1</v>
      </c>
      <c r="M7805" s="745" t="s">
        <v>805</v>
      </c>
      <c r="N7805" s="372"/>
      <c r="O7805" s="745" t="s">
        <v>10835</v>
      </c>
      <c r="P7805" s="745" t="s">
        <v>10836</v>
      </c>
      <c r="Q7805" s="166"/>
    </row>
    <row r="7806" spans="1:17" ht="20.100000000000001" customHeight="1" x14ac:dyDescent="0.2">
      <c r="A7806" s="136" t="s">
        <v>11206</v>
      </c>
      <c r="B7806" s="137" t="s">
        <v>11207</v>
      </c>
      <c r="C7806" s="151" t="s">
        <v>992</v>
      </c>
      <c r="D7806" s="178" t="s">
        <v>11208</v>
      </c>
      <c r="E7806" s="145" t="s">
        <v>261</v>
      </c>
      <c r="F7806" s="146" t="s">
        <v>262</v>
      </c>
      <c r="G7806" s="146">
        <v>44121701</v>
      </c>
      <c r="H7806" s="455" t="s">
        <v>11241</v>
      </c>
      <c r="I7806" s="331">
        <v>10</v>
      </c>
      <c r="J7806" s="403" t="s">
        <v>33</v>
      </c>
      <c r="K7806" s="148">
        <v>68000000</v>
      </c>
      <c r="L7806" s="149">
        <v>1</v>
      </c>
      <c r="M7806" s="745" t="s">
        <v>805</v>
      </c>
      <c r="N7806" s="372"/>
      <c r="O7806" s="745" t="s">
        <v>10835</v>
      </c>
      <c r="P7806" s="745" t="s">
        <v>10836</v>
      </c>
      <c r="Q7806" s="166"/>
    </row>
    <row r="7807" spans="1:17" ht="20.100000000000001" customHeight="1" x14ac:dyDescent="0.2">
      <c r="A7807" s="136" t="s">
        <v>11206</v>
      </c>
      <c r="B7807" s="137" t="s">
        <v>11207</v>
      </c>
      <c r="C7807" s="151" t="s">
        <v>992</v>
      </c>
      <c r="D7807" s="178" t="s">
        <v>11208</v>
      </c>
      <c r="E7807" s="145" t="s">
        <v>261</v>
      </c>
      <c r="F7807" s="146" t="s">
        <v>262</v>
      </c>
      <c r="G7807" s="146">
        <v>31211917</v>
      </c>
      <c r="H7807" s="455" t="s">
        <v>11242</v>
      </c>
      <c r="I7807" s="331">
        <v>10</v>
      </c>
      <c r="J7807" s="403" t="s">
        <v>33</v>
      </c>
      <c r="K7807" s="148">
        <v>52000000</v>
      </c>
      <c r="L7807" s="149">
        <v>1</v>
      </c>
      <c r="M7807" s="745" t="s">
        <v>805</v>
      </c>
      <c r="N7807" s="372"/>
      <c r="O7807" s="745" t="s">
        <v>10835</v>
      </c>
      <c r="P7807" s="745" t="s">
        <v>10836</v>
      </c>
      <c r="Q7807" s="166"/>
    </row>
    <row r="7808" spans="1:17" ht="20.100000000000001" customHeight="1" x14ac:dyDescent="0.2">
      <c r="A7808" s="136" t="s">
        <v>11206</v>
      </c>
      <c r="B7808" s="137" t="s">
        <v>11207</v>
      </c>
      <c r="C7808" s="151" t="s">
        <v>992</v>
      </c>
      <c r="D7808" s="178" t="s">
        <v>11208</v>
      </c>
      <c r="E7808" s="145" t="s">
        <v>261</v>
      </c>
      <c r="F7808" s="146" t="s">
        <v>262</v>
      </c>
      <c r="G7808" s="146">
        <v>27112004</v>
      </c>
      <c r="H7808" s="455" t="s">
        <v>11243</v>
      </c>
      <c r="I7808" s="331">
        <v>10</v>
      </c>
      <c r="J7808" s="403" t="s">
        <v>33</v>
      </c>
      <c r="K7808" s="148">
        <v>38000000</v>
      </c>
      <c r="L7808" s="149">
        <v>1</v>
      </c>
      <c r="M7808" s="745" t="s">
        <v>805</v>
      </c>
      <c r="N7808" s="372"/>
      <c r="O7808" s="745" t="s">
        <v>10835</v>
      </c>
      <c r="P7808" s="745" t="s">
        <v>10836</v>
      </c>
      <c r="Q7808" s="166"/>
    </row>
    <row r="7809" spans="1:17" ht="20.100000000000001" customHeight="1" x14ac:dyDescent="0.2">
      <c r="A7809" s="136" t="s">
        <v>11206</v>
      </c>
      <c r="B7809" s="137" t="s">
        <v>11207</v>
      </c>
      <c r="C7809" s="151" t="s">
        <v>992</v>
      </c>
      <c r="D7809" s="178" t="s">
        <v>11208</v>
      </c>
      <c r="E7809" s="145" t="s">
        <v>261</v>
      </c>
      <c r="F7809" s="146" t="s">
        <v>262</v>
      </c>
      <c r="G7809" s="146">
        <v>31162402</v>
      </c>
      <c r="H7809" s="455" t="s">
        <v>11244</v>
      </c>
      <c r="I7809" s="331">
        <v>10</v>
      </c>
      <c r="J7809" s="403" t="s">
        <v>33</v>
      </c>
      <c r="K7809" s="148">
        <v>2000000</v>
      </c>
      <c r="L7809" s="149">
        <v>1</v>
      </c>
      <c r="M7809" s="745" t="s">
        <v>805</v>
      </c>
      <c r="N7809" s="372"/>
      <c r="O7809" s="745" t="s">
        <v>10835</v>
      </c>
      <c r="P7809" s="745" t="s">
        <v>10836</v>
      </c>
      <c r="Q7809" s="166"/>
    </row>
    <row r="7810" spans="1:17" ht="20.100000000000001" customHeight="1" x14ac:dyDescent="0.2">
      <c r="A7810" s="136" t="s">
        <v>11206</v>
      </c>
      <c r="B7810" s="137" t="s">
        <v>11207</v>
      </c>
      <c r="C7810" s="151" t="s">
        <v>992</v>
      </c>
      <c r="D7810" s="178" t="s">
        <v>11208</v>
      </c>
      <c r="E7810" s="145" t="s">
        <v>261</v>
      </c>
      <c r="F7810" s="146" t="s">
        <v>262</v>
      </c>
      <c r="G7810" s="146">
        <v>44121618</v>
      </c>
      <c r="H7810" s="455" t="s">
        <v>11245</v>
      </c>
      <c r="I7810" s="432">
        <v>10</v>
      </c>
      <c r="J7810" s="433" t="s">
        <v>33</v>
      </c>
      <c r="K7810" s="148">
        <v>2500000</v>
      </c>
      <c r="L7810" s="149">
        <v>1</v>
      </c>
      <c r="M7810" s="745" t="s">
        <v>805</v>
      </c>
      <c r="N7810" s="376"/>
      <c r="O7810" s="745" t="s">
        <v>10835</v>
      </c>
      <c r="P7810" s="745" t="s">
        <v>10836</v>
      </c>
      <c r="Q7810" s="439"/>
    </row>
    <row r="7811" spans="1:17" ht="20.100000000000001" customHeight="1" x14ac:dyDescent="0.2">
      <c r="A7811" s="136" t="s">
        <v>11206</v>
      </c>
      <c r="B7811" s="137" t="s">
        <v>11207</v>
      </c>
      <c r="C7811" s="151" t="s">
        <v>992</v>
      </c>
      <c r="D7811" s="178" t="s">
        <v>11208</v>
      </c>
      <c r="E7811" s="145" t="s">
        <v>6475</v>
      </c>
      <c r="F7811" s="146" t="s">
        <v>1164</v>
      </c>
      <c r="G7811" s="146">
        <v>23271810</v>
      </c>
      <c r="H7811" s="455" t="s">
        <v>11246</v>
      </c>
      <c r="I7811" s="432">
        <v>10</v>
      </c>
      <c r="J7811" s="433" t="s">
        <v>33</v>
      </c>
      <c r="K7811" s="148">
        <v>300000</v>
      </c>
      <c r="L7811" s="149">
        <v>1</v>
      </c>
      <c r="M7811" s="745" t="s">
        <v>805</v>
      </c>
      <c r="N7811" s="376"/>
      <c r="O7811" s="745" t="s">
        <v>10835</v>
      </c>
      <c r="P7811" s="745" t="s">
        <v>10836</v>
      </c>
      <c r="Q7811" s="439"/>
    </row>
    <row r="7812" spans="1:17" ht="20.100000000000001" customHeight="1" x14ac:dyDescent="0.2">
      <c r="A7812" s="136" t="s">
        <v>11206</v>
      </c>
      <c r="B7812" s="137" t="s">
        <v>11207</v>
      </c>
      <c r="C7812" s="151" t="s">
        <v>992</v>
      </c>
      <c r="D7812" s="178" t="s">
        <v>11208</v>
      </c>
      <c r="E7812" s="145" t="s">
        <v>311</v>
      </c>
      <c r="F7812" s="146" t="s">
        <v>312</v>
      </c>
      <c r="G7812" s="146">
        <v>27112838</v>
      </c>
      <c r="H7812" s="455" t="s">
        <v>11247</v>
      </c>
      <c r="I7812" s="432">
        <v>10</v>
      </c>
      <c r="J7812" s="433" t="s">
        <v>33</v>
      </c>
      <c r="K7812" s="148">
        <v>100000</v>
      </c>
      <c r="L7812" s="149">
        <v>1</v>
      </c>
      <c r="M7812" s="745" t="s">
        <v>805</v>
      </c>
      <c r="N7812" s="376"/>
      <c r="O7812" s="745" t="s">
        <v>10835</v>
      </c>
      <c r="P7812" s="745" t="s">
        <v>10836</v>
      </c>
      <c r="Q7812" s="439"/>
    </row>
    <row r="7813" spans="1:17" ht="20.100000000000001" customHeight="1" x14ac:dyDescent="0.2">
      <c r="A7813" s="136" t="s">
        <v>11206</v>
      </c>
      <c r="B7813" s="137" t="s">
        <v>11207</v>
      </c>
      <c r="C7813" s="151" t="s">
        <v>992</v>
      </c>
      <c r="D7813" s="178" t="s">
        <v>11208</v>
      </c>
      <c r="E7813" s="145" t="s">
        <v>311</v>
      </c>
      <c r="F7813" s="146" t="s">
        <v>312</v>
      </c>
      <c r="G7813" s="146">
        <v>14111703</v>
      </c>
      <c r="H7813" s="455" t="s">
        <v>11248</v>
      </c>
      <c r="I7813" s="432">
        <v>10</v>
      </c>
      <c r="J7813" s="433" t="s">
        <v>33</v>
      </c>
      <c r="K7813" s="148">
        <v>100000</v>
      </c>
      <c r="L7813" s="149">
        <v>1</v>
      </c>
      <c r="M7813" s="745" t="s">
        <v>805</v>
      </c>
      <c r="N7813" s="376"/>
      <c r="O7813" s="745" t="s">
        <v>10835</v>
      </c>
      <c r="P7813" s="745" t="s">
        <v>10836</v>
      </c>
      <c r="Q7813" s="439"/>
    </row>
    <row r="7814" spans="1:17" ht="20.100000000000001" customHeight="1" x14ac:dyDescent="0.2">
      <c r="A7814" s="136" t="s">
        <v>11206</v>
      </c>
      <c r="B7814" s="137" t="s">
        <v>11207</v>
      </c>
      <c r="C7814" s="151" t="s">
        <v>992</v>
      </c>
      <c r="D7814" s="178" t="s">
        <v>11208</v>
      </c>
      <c r="E7814" s="145" t="s">
        <v>311</v>
      </c>
      <c r="F7814" s="146" t="s">
        <v>312</v>
      </c>
      <c r="G7814" s="146">
        <v>53131603</v>
      </c>
      <c r="H7814" s="455" t="s">
        <v>11249</v>
      </c>
      <c r="I7814" s="432">
        <v>10</v>
      </c>
      <c r="J7814" s="433" t="s">
        <v>33</v>
      </c>
      <c r="K7814" s="148">
        <v>500000</v>
      </c>
      <c r="L7814" s="149">
        <v>1</v>
      </c>
      <c r="M7814" s="745" t="s">
        <v>805</v>
      </c>
      <c r="N7814" s="376"/>
      <c r="O7814" s="745" t="s">
        <v>10835</v>
      </c>
      <c r="P7814" s="745" t="s">
        <v>10836</v>
      </c>
      <c r="Q7814" s="439"/>
    </row>
    <row r="7815" spans="1:17" ht="20.100000000000001" customHeight="1" x14ac:dyDescent="0.2">
      <c r="A7815" s="136" t="s">
        <v>11206</v>
      </c>
      <c r="B7815" s="137" t="s">
        <v>11207</v>
      </c>
      <c r="C7815" s="151" t="s">
        <v>992</v>
      </c>
      <c r="D7815" s="178" t="s">
        <v>11208</v>
      </c>
      <c r="E7815" s="145" t="s">
        <v>311</v>
      </c>
      <c r="F7815" s="146" t="s">
        <v>312</v>
      </c>
      <c r="G7815" s="146">
        <v>53131603</v>
      </c>
      <c r="H7815" s="455" t="s">
        <v>11250</v>
      </c>
      <c r="I7815" s="432">
        <v>10</v>
      </c>
      <c r="J7815" s="433" t="s">
        <v>33</v>
      </c>
      <c r="K7815" s="148">
        <v>222000</v>
      </c>
      <c r="L7815" s="149">
        <v>1</v>
      </c>
      <c r="M7815" s="745" t="s">
        <v>805</v>
      </c>
      <c r="N7815" s="376"/>
      <c r="O7815" s="745" t="s">
        <v>10835</v>
      </c>
      <c r="P7815" s="745" t="s">
        <v>10836</v>
      </c>
      <c r="Q7815" s="439"/>
    </row>
    <row r="7816" spans="1:17" ht="20.100000000000001" customHeight="1" x14ac:dyDescent="0.2">
      <c r="A7816" s="136" t="s">
        <v>11206</v>
      </c>
      <c r="B7816" s="137" t="s">
        <v>11207</v>
      </c>
      <c r="C7816" s="151" t="s">
        <v>992</v>
      </c>
      <c r="D7816" s="178" t="s">
        <v>11208</v>
      </c>
      <c r="E7816" s="145" t="s">
        <v>311</v>
      </c>
      <c r="F7816" s="146" t="s">
        <v>312</v>
      </c>
      <c r="G7816" s="146">
        <v>53131603</v>
      </c>
      <c r="H7816" s="455" t="s">
        <v>11251</v>
      </c>
      <c r="I7816" s="432">
        <v>10</v>
      </c>
      <c r="J7816" s="433" t="s">
        <v>33</v>
      </c>
      <c r="K7816" s="148">
        <v>810000</v>
      </c>
      <c r="L7816" s="149">
        <v>1</v>
      </c>
      <c r="M7816" s="745" t="s">
        <v>805</v>
      </c>
      <c r="N7816" s="376"/>
      <c r="O7816" s="745" t="s">
        <v>10835</v>
      </c>
      <c r="P7816" s="745" t="s">
        <v>10836</v>
      </c>
      <c r="Q7816" s="439"/>
    </row>
    <row r="7817" spans="1:17" ht="20.100000000000001" customHeight="1" x14ac:dyDescent="0.2">
      <c r="A7817" s="136" t="s">
        <v>11206</v>
      </c>
      <c r="B7817" s="137" t="s">
        <v>11207</v>
      </c>
      <c r="C7817" s="151" t="s">
        <v>992</v>
      </c>
      <c r="D7817" s="178" t="s">
        <v>11208</v>
      </c>
      <c r="E7817" s="145" t="s">
        <v>311</v>
      </c>
      <c r="F7817" s="146" t="s">
        <v>312</v>
      </c>
      <c r="G7817" s="146">
        <v>23271607</v>
      </c>
      <c r="H7817" s="455" t="s">
        <v>11252</v>
      </c>
      <c r="I7817" s="432">
        <v>10</v>
      </c>
      <c r="J7817" s="433" t="s">
        <v>33</v>
      </c>
      <c r="K7817" s="148">
        <v>432000</v>
      </c>
      <c r="L7817" s="149">
        <v>1</v>
      </c>
      <c r="M7817" s="745" t="s">
        <v>805</v>
      </c>
      <c r="N7817" s="376"/>
      <c r="O7817" s="745" t="s">
        <v>10835</v>
      </c>
      <c r="P7817" s="745" t="s">
        <v>10836</v>
      </c>
      <c r="Q7817" s="439"/>
    </row>
    <row r="7818" spans="1:17" ht="20.100000000000001" customHeight="1" x14ac:dyDescent="0.2">
      <c r="A7818" s="136" t="s">
        <v>11206</v>
      </c>
      <c r="B7818" s="137" t="s">
        <v>11207</v>
      </c>
      <c r="C7818" s="151" t="s">
        <v>992</v>
      </c>
      <c r="D7818" s="178" t="s">
        <v>11208</v>
      </c>
      <c r="E7818" s="145" t="s">
        <v>311</v>
      </c>
      <c r="F7818" s="146" t="s">
        <v>312</v>
      </c>
      <c r="G7818" s="146">
        <v>39112503</v>
      </c>
      <c r="H7818" s="455" t="s">
        <v>11253</v>
      </c>
      <c r="I7818" s="432">
        <v>10</v>
      </c>
      <c r="J7818" s="433" t="s">
        <v>33</v>
      </c>
      <c r="K7818" s="148">
        <v>165000</v>
      </c>
      <c r="L7818" s="149">
        <v>1</v>
      </c>
      <c r="M7818" s="745" t="s">
        <v>805</v>
      </c>
      <c r="N7818" s="376"/>
      <c r="O7818" s="745" t="s">
        <v>10835</v>
      </c>
      <c r="P7818" s="745" t="s">
        <v>10836</v>
      </c>
      <c r="Q7818" s="439"/>
    </row>
    <row r="7819" spans="1:17" ht="20.100000000000001" customHeight="1" x14ac:dyDescent="0.2">
      <c r="A7819" s="136" t="s">
        <v>11206</v>
      </c>
      <c r="B7819" s="137" t="s">
        <v>11207</v>
      </c>
      <c r="C7819" s="151" t="s">
        <v>992</v>
      </c>
      <c r="D7819" s="178" t="s">
        <v>11208</v>
      </c>
      <c r="E7819" s="145" t="s">
        <v>311</v>
      </c>
      <c r="F7819" s="146" t="s">
        <v>312</v>
      </c>
      <c r="G7819" s="146">
        <v>26111711</v>
      </c>
      <c r="H7819" s="455" t="s">
        <v>11254</v>
      </c>
      <c r="I7819" s="432">
        <v>10</v>
      </c>
      <c r="J7819" s="433" t="s">
        <v>33</v>
      </c>
      <c r="K7819" s="148">
        <v>62000</v>
      </c>
      <c r="L7819" s="149">
        <v>1</v>
      </c>
      <c r="M7819" s="745" t="s">
        <v>805</v>
      </c>
      <c r="N7819" s="376"/>
      <c r="O7819" s="745" t="s">
        <v>10835</v>
      </c>
      <c r="P7819" s="745" t="s">
        <v>10836</v>
      </c>
      <c r="Q7819" s="439"/>
    </row>
    <row r="7820" spans="1:17" ht="20.100000000000001" customHeight="1" x14ac:dyDescent="0.2">
      <c r="A7820" s="136" t="s">
        <v>11206</v>
      </c>
      <c r="B7820" s="137" t="s">
        <v>11207</v>
      </c>
      <c r="C7820" s="151" t="s">
        <v>992</v>
      </c>
      <c r="D7820" s="178" t="s">
        <v>11208</v>
      </c>
      <c r="E7820" s="145" t="s">
        <v>311</v>
      </c>
      <c r="F7820" s="146" t="s">
        <v>312</v>
      </c>
      <c r="G7820" s="146">
        <v>45121500</v>
      </c>
      <c r="H7820" s="455" t="s">
        <v>11255</v>
      </c>
      <c r="I7820" s="432">
        <v>10</v>
      </c>
      <c r="J7820" s="433" t="s">
        <v>33</v>
      </c>
      <c r="K7820" s="148">
        <v>570000</v>
      </c>
      <c r="L7820" s="149">
        <v>1</v>
      </c>
      <c r="M7820" s="745" t="s">
        <v>805</v>
      </c>
      <c r="N7820" s="376"/>
      <c r="O7820" s="745" t="s">
        <v>10835</v>
      </c>
      <c r="P7820" s="745" t="s">
        <v>10836</v>
      </c>
      <c r="Q7820" s="439"/>
    </row>
    <row r="7821" spans="1:17" ht="20.100000000000001" customHeight="1" x14ac:dyDescent="0.2">
      <c r="A7821" s="136" t="s">
        <v>11206</v>
      </c>
      <c r="B7821" s="137" t="s">
        <v>11207</v>
      </c>
      <c r="C7821" s="151" t="s">
        <v>992</v>
      </c>
      <c r="D7821" s="178" t="s">
        <v>11208</v>
      </c>
      <c r="E7821" s="145" t="s">
        <v>311</v>
      </c>
      <c r="F7821" s="146" t="s">
        <v>312</v>
      </c>
      <c r="G7821" s="146">
        <v>45111606</v>
      </c>
      <c r="H7821" s="455" t="s">
        <v>11256</v>
      </c>
      <c r="I7821" s="432">
        <v>10</v>
      </c>
      <c r="J7821" s="433" t="s">
        <v>33</v>
      </c>
      <c r="K7821" s="148">
        <v>39000</v>
      </c>
      <c r="L7821" s="149">
        <v>1</v>
      </c>
      <c r="M7821" s="745" t="s">
        <v>805</v>
      </c>
      <c r="N7821" s="376"/>
      <c r="O7821" s="745" t="s">
        <v>10835</v>
      </c>
      <c r="P7821" s="745" t="s">
        <v>10836</v>
      </c>
      <c r="Q7821" s="439"/>
    </row>
    <row r="7822" spans="1:17" ht="20.100000000000001" customHeight="1" x14ac:dyDescent="0.2">
      <c r="A7822" s="136" t="s">
        <v>11206</v>
      </c>
      <c r="B7822" s="137" t="s">
        <v>11207</v>
      </c>
      <c r="C7822" s="151" t="s">
        <v>992</v>
      </c>
      <c r="D7822" s="178" t="s">
        <v>11208</v>
      </c>
      <c r="E7822" s="145" t="s">
        <v>311</v>
      </c>
      <c r="F7822" s="146" t="s">
        <v>312</v>
      </c>
      <c r="G7822" s="146">
        <v>41112504</v>
      </c>
      <c r="H7822" s="455" t="s">
        <v>11257</v>
      </c>
      <c r="I7822" s="432">
        <v>10</v>
      </c>
      <c r="J7822" s="433" t="s">
        <v>33</v>
      </c>
      <c r="K7822" s="148">
        <v>200000</v>
      </c>
      <c r="L7822" s="149">
        <v>1</v>
      </c>
      <c r="M7822" s="745" t="s">
        <v>805</v>
      </c>
      <c r="N7822" s="376"/>
      <c r="O7822" s="745" t="s">
        <v>10835</v>
      </c>
      <c r="P7822" s="745" t="s">
        <v>10836</v>
      </c>
      <c r="Q7822" s="439"/>
    </row>
    <row r="7823" spans="1:17" ht="20.100000000000001" customHeight="1" x14ac:dyDescent="0.2">
      <c r="A7823" s="136" t="s">
        <v>11206</v>
      </c>
      <c r="B7823" s="137" t="s">
        <v>11207</v>
      </c>
      <c r="C7823" s="151" t="s">
        <v>992</v>
      </c>
      <c r="D7823" s="178" t="s">
        <v>11208</v>
      </c>
      <c r="E7823" s="145" t="s">
        <v>6431</v>
      </c>
      <c r="F7823" s="146" t="s">
        <v>83</v>
      </c>
      <c r="G7823" s="146">
        <v>41114408</v>
      </c>
      <c r="H7823" s="455" t="s">
        <v>11258</v>
      </c>
      <c r="I7823" s="432">
        <v>10</v>
      </c>
      <c r="J7823" s="433" t="s">
        <v>33</v>
      </c>
      <c r="K7823" s="148">
        <v>555000</v>
      </c>
      <c r="L7823" s="149">
        <v>1</v>
      </c>
      <c r="M7823" s="745" t="s">
        <v>805</v>
      </c>
      <c r="N7823" s="376"/>
      <c r="O7823" s="745" t="s">
        <v>10835</v>
      </c>
      <c r="P7823" s="745" t="s">
        <v>10836</v>
      </c>
      <c r="Q7823" s="439"/>
    </row>
    <row r="7824" spans="1:17" ht="20.100000000000001" customHeight="1" x14ac:dyDescent="0.2">
      <c r="A7824" s="136" t="s">
        <v>11206</v>
      </c>
      <c r="B7824" s="137" t="s">
        <v>11207</v>
      </c>
      <c r="C7824" s="151" t="s">
        <v>992</v>
      </c>
      <c r="D7824" s="178" t="s">
        <v>11208</v>
      </c>
      <c r="E7824" s="145" t="s">
        <v>6431</v>
      </c>
      <c r="F7824" s="146" t="s">
        <v>83</v>
      </c>
      <c r="G7824" s="146">
        <v>45121602</v>
      </c>
      <c r="H7824" s="455" t="s">
        <v>11259</v>
      </c>
      <c r="I7824" s="432">
        <v>10</v>
      </c>
      <c r="J7824" s="433" t="s">
        <v>33</v>
      </c>
      <c r="K7824" s="148">
        <v>225000</v>
      </c>
      <c r="L7824" s="149">
        <v>1</v>
      </c>
      <c r="M7824" s="745" t="s">
        <v>805</v>
      </c>
      <c r="N7824" s="376"/>
      <c r="O7824" s="745" t="s">
        <v>10835</v>
      </c>
      <c r="P7824" s="745" t="s">
        <v>10836</v>
      </c>
      <c r="Q7824" s="439"/>
    </row>
    <row r="7825" spans="1:17" ht="20.100000000000001" customHeight="1" x14ac:dyDescent="0.2">
      <c r="A7825" s="136" t="s">
        <v>11206</v>
      </c>
      <c r="B7825" s="137" t="s">
        <v>11207</v>
      </c>
      <c r="C7825" s="151" t="s">
        <v>992</v>
      </c>
      <c r="D7825" s="178" t="s">
        <v>11208</v>
      </c>
      <c r="E7825" s="145" t="s">
        <v>6431</v>
      </c>
      <c r="F7825" s="146" t="s">
        <v>83</v>
      </c>
      <c r="G7825" s="146">
        <v>45111606</v>
      </c>
      <c r="H7825" s="455" t="s">
        <v>11260</v>
      </c>
      <c r="I7825" s="432">
        <v>10</v>
      </c>
      <c r="J7825" s="433" t="s">
        <v>33</v>
      </c>
      <c r="K7825" s="148">
        <v>180000</v>
      </c>
      <c r="L7825" s="149">
        <v>1</v>
      </c>
      <c r="M7825" s="745" t="s">
        <v>805</v>
      </c>
      <c r="N7825" s="376"/>
      <c r="O7825" s="745" t="s">
        <v>10835</v>
      </c>
      <c r="P7825" s="745" t="s">
        <v>10836</v>
      </c>
      <c r="Q7825" s="439"/>
    </row>
    <row r="7826" spans="1:17" ht="20.100000000000001" customHeight="1" x14ac:dyDescent="0.2">
      <c r="A7826" s="136" t="s">
        <v>11206</v>
      </c>
      <c r="B7826" s="137" t="s">
        <v>11207</v>
      </c>
      <c r="C7826" s="151" t="s">
        <v>992</v>
      </c>
      <c r="D7826" s="178" t="s">
        <v>11208</v>
      </c>
      <c r="E7826" s="145" t="s">
        <v>6431</v>
      </c>
      <c r="F7826" s="146" t="s">
        <v>83</v>
      </c>
      <c r="G7826" s="146">
        <v>45121602</v>
      </c>
      <c r="H7826" s="455" t="s">
        <v>11261</v>
      </c>
      <c r="I7826" s="432">
        <v>10</v>
      </c>
      <c r="J7826" s="433" t="s">
        <v>33</v>
      </c>
      <c r="K7826" s="148">
        <v>540000</v>
      </c>
      <c r="L7826" s="149">
        <v>1</v>
      </c>
      <c r="M7826" s="745" t="s">
        <v>805</v>
      </c>
      <c r="N7826" s="376"/>
      <c r="O7826" s="745" t="s">
        <v>10835</v>
      </c>
      <c r="P7826" s="745" t="s">
        <v>10836</v>
      </c>
      <c r="Q7826" s="439"/>
    </row>
    <row r="7827" spans="1:17" ht="20.100000000000001" customHeight="1" x14ac:dyDescent="0.2">
      <c r="A7827" s="136" t="s">
        <v>11206</v>
      </c>
      <c r="B7827" s="137" t="s">
        <v>11207</v>
      </c>
      <c r="C7827" s="151" t="s">
        <v>992</v>
      </c>
      <c r="D7827" s="178" t="s">
        <v>11208</v>
      </c>
      <c r="E7827" s="145" t="s">
        <v>333</v>
      </c>
      <c r="F7827" s="146" t="s">
        <v>87</v>
      </c>
      <c r="G7827" s="146">
        <v>72101507</v>
      </c>
      <c r="H7827" s="455" t="s">
        <v>11262</v>
      </c>
      <c r="I7827" s="432">
        <v>10</v>
      </c>
      <c r="J7827" s="433" t="s">
        <v>33</v>
      </c>
      <c r="K7827" s="148">
        <v>1500000</v>
      </c>
      <c r="L7827" s="149">
        <v>1</v>
      </c>
      <c r="M7827" s="745" t="s">
        <v>805</v>
      </c>
      <c r="N7827" s="376"/>
      <c r="O7827" s="745" t="s">
        <v>10835</v>
      </c>
      <c r="P7827" s="745" t="s">
        <v>10836</v>
      </c>
      <c r="Q7827" s="439"/>
    </row>
    <row r="7828" spans="1:17" ht="20.100000000000001" customHeight="1" x14ac:dyDescent="0.2">
      <c r="A7828" s="136" t="s">
        <v>11206</v>
      </c>
      <c r="B7828" s="137" t="s">
        <v>11207</v>
      </c>
      <c r="C7828" s="151" t="s">
        <v>992</v>
      </c>
      <c r="D7828" s="178" t="s">
        <v>11208</v>
      </c>
      <c r="E7828" s="145" t="s">
        <v>9583</v>
      </c>
      <c r="F7828" s="146" t="s">
        <v>89</v>
      </c>
      <c r="G7828" s="146">
        <v>90101802</v>
      </c>
      <c r="H7828" s="455" t="s">
        <v>11263</v>
      </c>
      <c r="I7828" s="432">
        <v>10</v>
      </c>
      <c r="J7828" s="433" t="s">
        <v>33</v>
      </c>
      <c r="K7828" s="148">
        <v>40000000</v>
      </c>
      <c r="L7828" s="149">
        <v>1</v>
      </c>
      <c r="M7828" s="745" t="s">
        <v>805</v>
      </c>
      <c r="N7828" s="376"/>
      <c r="O7828" s="745" t="s">
        <v>10835</v>
      </c>
      <c r="P7828" s="745" t="s">
        <v>10836</v>
      </c>
      <c r="Q7828" s="439"/>
    </row>
    <row r="7829" spans="1:17" ht="20.100000000000001" customHeight="1" x14ac:dyDescent="0.2">
      <c r="A7829" s="136" t="s">
        <v>11206</v>
      </c>
      <c r="B7829" s="137" t="s">
        <v>11207</v>
      </c>
      <c r="C7829" s="151" t="s">
        <v>992</v>
      </c>
      <c r="D7829" s="178" t="s">
        <v>11208</v>
      </c>
      <c r="E7829" s="145" t="s">
        <v>9583</v>
      </c>
      <c r="F7829" s="146" t="s">
        <v>89</v>
      </c>
      <c r="G7829" s="146">
        <v>80141800</v>
      </c>
      <c r="H7829" s="455" t="s">
        <v>11264</v>
      </c>
      <c r="I7829" s="432">
        <v>10</v>
      </c>
      <c r="J7829" s="433" t="s">
        <v>33</v>
      </c>
      <c r="K7829" s="148">
        <v>180000</v>
      </c>
      <c r="L7829" s="149">
        <v>1</v>
      </c>
      <c r="M7829" s="745" t="s">
        <v>805</v>
      </c>
      <c r="N7829" s="376"/>
      <c r="O7829" s="745" t="s">
        <v>10835</v>
      </c>
      <c r="P7829" s="745" t="s">
        <v>10836</v>
      </c>
      <c r="Q7829" s="439"/>
    </row>
    <row r="7830" spans="1:17" ht="20.100000000000001" customHeight="1" x14ac:dyDescent="0.2">
      <c r="A7830" s="136" t="s">
        <v>11206</v>
      </c>
      <c r="B7830" s="137" t="s">
        <v>11207</v>
      </c>
      <c r="C7830" s="151" t="s">
        <v>992</v>
      </c>
      <c r="D7830" s="178" t="s">
        <v>11208</v>
      </c>
      <c r="E7830" s="145" t="s">
        <v>9583</v>
      </c>
      <c r="F7830" s="146" t="s">
        <v>89</v>
      </c>
      <c r="G7830" s="146">
        <v>80141800</v>
      </c>
      <c r="H7830" s="455" t="s">
        <v>11265</v>
      </c>
      <c r="I7830" s="432">
        <v>10</v>
      </c>
      <c r="J7830" s="433" t="s">
        <v>33</v>
      </c>
      <c r="K7830" s="148">
        <v>3400000</v>
      </c>
      <c r="L7830" s="149">
        <v>1</v>
      </c>
      <c r="M7830" s="745" t="s">
        <v>805</v>
      </c>
      <c r="N7830" s="376"/>
      <c r="O7830" s="745" t="s">
        <v>10835</v>
      </c>
      <c r="P7830" s="745" t="s">
        <v>10836</v>
      </c>
      <c r="Q7830" s="439"/>
    </row>
    <row r="7831" spans="1:17" ht="20.100000000000001" customHeight="1" x14ac:dyDescent="0.2">
      <c r="A7831" s="136" t="s">
        <v>11206</v>
      </c>
      <c r="B7831" s="137" t="s">
        <v>11207</v>
      </c>
      <c r="C7831" s="151" t="s">
        <v>992</v>
      </c>
      <c r="D7831" s="178" t="s">
        <v>11208</v>
      </c>
      <c r="E7831" s="145" t="s">
        <v>335</v>
      </c>
      <c r="F7831" s="146" t="s">
        <v>91</v>
      </c>
      <c r="G7831" s="146">
        <v>83101807</v>
      </c>
      <c r="H7831" s="455" t="s">
        <v>11266</v>
      </c>
      <c r="I7831" s="432">
        <v>10</v>
      </c>
      <c r="J7831" s="433" t="s">
        <v>33</v>
      </c>
      <c r="K7831" s="148">
        <v>15000000</v>
      </c>
      <c r="L7831" s="149">
        <v>1</v>
      </c>
      <c r="M7831" s="745" t="s">
        <v>805</v>
      </c>
      <c r="N7831" s="376"/>
      <c r="O7831" s="745" t="s">
        <v>10835</v>
      </c>
      <c r="P7831" s="745" t="s">
        <v>10836</v>
      </c>
      <c r="Q7831" s="439"/>
    </row>
    <row r="7832" spans="1:17" ht="20.100000000000001" customHeight="1" x14ac:dyDescent="0.2">
      <c r="A7832" s="136" t="s">
        <v>11206</v>
      </c>
      <c r="B7832" s="137" t="s">
        <v>11207</v>
      </c>
      <c r="C7832" s="151" t="s">
        <v>992</v>
      </c>
      <c r="D7832" s="178" t="s">
        <v>11208</v>
      </c>
      <c r="E7832" s="145" t="s">
        <v>335</v>
      </c>
      <c r="F7832" s="146" t="s">
        <v>91</v>
      </c>
      <c r="G7832" s="146">
        <v>84131503</v>
      </c>
      <c r="H7832" s="455" t="s">
        <v>11267</v>
      </c>
      <c r="I7832" s="432">
        <v>10</v>
      </c>
      <c r="J7832" s="433" t="s">
        <v>33</v>
      </c>
      <c r="K7832" s="148">
        <v>500000</v>
      </c>
      <c r="L7832" s="149">
        <v>1</v>
      </c>
      <c r="M7832" s="745" t="s">
        <v>805</v>
      </c>
      <c r="N7832" s="376"/>
      <c r="O7832" s="745" t="s">
        <v>10835</v>
      </c>
      <c r="P7832" s="745" t="s">
        <v>10836</v>
      </c>
      <c r="Q7832" s="439"/>
    </row>
    <row r="7833" spans="1:17" ht="20.100000000000001" customHeight="1" x14ac:dyDescent="0.2">
      <c r="A7833" s="136" t="s">
        <v>11206</v>
      </c>
      <c r="B7833" s="137" t="s">
        <v>11207</v>
      </c>
      <c r="C7833" s="151" t="s">
        <v>992</v>
      </c>
      <c r="D7833" s="178" t="s">
        <v>11208</v>
      </c>
      <c r="E7833" s="145" t="s">
        <v>335</v>
      </c>
      <c r="F7833" s="146" t="s">
        <v>91</v>
      </c>
      <c r="G7833" s="146">
        <v>84131503</v>
      </c>
      <c r="H7833" s="455" t="s">
        <v>11268</v>
      </c>
      <c r="I7833" s="432">
        <v>10</v>
      </c>
      <c r="J7833" s="433" t="s">
        <v>33</v>
      </c>
      <c r="K7833" s="148">
        <v>365000</v>
      </c>
      <c r="L7833" s="149">
        <v>1</v>
      </c>
      <c r="M7833" s="745" t="s">
        <v>805</v>
      </c>
      <c r="N7833" s="376"/>
      <c r="O7833" s="745" t="s">
        <v>10835</v>
      </c>
      <c r="P7833" s="745" t="s">
        <v>10836</v>
      </c>
      <c r="Q7833" s="439"/>
    </row>
    <row r="7834" spans="1:17" ht="20.100000000000001" customHeight="1" x14ac:dyDescent="0.2">
      <c r="A7834" s="136" t="s">
        <v>11206</v>
      </c>
      <c r="B7834" s="137" t="s">
        <v>11207</v>
      </c>
      <c r="C7834" s="151" t="s">
        <v>992</v>
      </c>
      <c r="D7834" s="178" t="s">
        <v>11208</v>
      </c>
      <c r="E7834" s="145" t="s">
        <v>335</v>
      </c>
      <c r="F7834" s="146" t="s">
        <v>91</v>
      </c>
      <c r="G7834" s="146">
        <v>76111501</v>
      </c>
      <c r="H7834" s="455" t="s">
        <v>11269</v>
      </c>
      <c r="I7834" s="432">
        <v>10</v>
      </c>
      <c r="J7834" s="433" t="s">
        <v>33</v>
      </c>
      <c r="K7834" s="148">
        <v>115000</v>
      </c>
      <c r="L7834" s="149">
        <v>1</v>
      </c>
      <c r="M7834" s="745" t="s">
        <v>805</v>
      </c>
      <c r="N7834" s="376"/>
      <c r="O7834" s="745" t="s">
        <v>10835</v>
      </c>
      <c r="P7834" s="745" t="s">
        <v>10836</v>
      </c>
      <c r="Q7834" s="439"/>
    </row>
    <row r="7835" spans="1:17" ht="20.100000000000001" customHeight="1" x14ac:dyDescent="0.2">
      <c r="A7835" s="136" t="s">
        <v>11206</v>
      </c>
      <c r="B7835" s="137" t="s">
        <v>11207</v>
      </c>
      <c r="C7835" s="151" t="s">
        <v>992</v>
      </c>
      <c r="D7835" s="178" t="s">
        <v>11208</v>
      </c>
      <c r="E7835" s="145" t="s">
        <v>335</v>
      </c>
      <c r="F7835" s="146" t="s">
        <v>91</v>
      </c>
      <c r="G7835" s="146">
        <v>72102103</v>
      </c>
      <c r="H7835" s="455" t="s">
        <v>11270</v>
      </c>
      <c r="I7835" s="432">
        <v>10</v>
      </c>
      <c r="J7835" s="433" t="s">
        <v>33</v>
      </c>
      <c r="K7835" s="148">
        <v>900000</v>
      </c>
      <c r="L7835" s="149">
        <v>1</v>
      </c>
      <c r="M7835" s="745" t="s">
        <v>805</v>
      </c>
      <c r="N7835" s="376"/>
      <c r="O7835" s="745" t="s">
        <v>10835</v>
      </c>
      <c r="P7835" s="745" t="s">
        <v>10836</v>
      </c>
      <c r="Q7835" s="439"/>
    </row>
    <row r="7836" spans="1:17" ht="20.100000000000001" customHeight="1" x14ac:dyDescent="0.2">
      <c r="A7836" s="136" t="s">
        <v>11206</v>
      </c>
      <c r="B7836" s="137" t="s">
        <v>11207</v>
      </c>
      <c r="C7836" s="151" t="s">
        <v>992</v>
      </c>
      <c r="D7836" s="178" t="s">
        <v>11208</v>
      </c>
      <c r="E7836" s="145" t="s">
        <v>6418</v>
      </c>
      <c r="F7836" s="146" t="s">
        <v>639</v>
      </c>
      <c r="G7836" s="146">
        <v>76111501</v>
      </c>
      <c r="H7836" s="455" t="s">
        <v>11271</v>
      </c>
      <c r="I7836" s="432">
        <v>10</v>
      </c>
      <c r="J7836" s="433" t="s">
        <v>33</v>
      </c>
      <c r="K7836" s="148">
        <v>60000000</v>
      </c>
      <c r="L7836" s="149">
        <v>1</v>
      </c>
      <c r="M7836" s="745" t="s">
        <v>805</v>
      </c>
      <c r="N7836" s="376"/>
      <c r="O7836" s="745" t="s">
        <v>10835</v>
      </c>
      <c r="P7836" s="745" t="s">
        <v>10836</v>
      </c>
      <c r="Q7836" s="439"/>
    </row>
    <row r="7837" spans="1:17" ht="20.100000000000001" customHeight="1" x14ac:dyDescent="0.2">
      <c r="A7837" s="136" t="s">
        <v>11206</v>
      </c>
      <c r="B7837" s="137" t="s">
        <v>11207</v>
      </c>
      <c r="C7837" s="151" t="s">
        <v>992</v>
      </c>
      <c r="D7837" s="178" t="s">
        <v>11208</v>
      </c>
      <c r="E7837" s="145" t="s">
        <v>362</v>
      </c>
      <c r="F7837" s="146" t="s">
        <v>363</v>
      </c>
      <c r="G7837" s="146">
        <v>72101511</v>
      </c>
      <c r="H7837" s="455" t="s">
        <v>11272</v>
      </c>
      <c r="I7837" s="432">
        <v>10</v>
      </c>
      <c r="J7837" s="433" t="s">
        <v>33</v>
      </c>
      <c r="K7837" s="148">
        <v>280000000</v>
      </c>
      <c r="L7837" s="149">
        <v>1</v>
      </c>
      <c r="M7837" s="745" t="s">
        <v>805</v>
      </c>
      <c r="N7837" s="376"/>
      <c r="O7837" s="745" t="s">
        <v>10835</v>
      </c>
      <c r="P7837" s="745" t="s">
        <v>10836</v>
      </c>
      <c r="Q7837" s="439"/>
    </row>
    <row r="7838" spans="1:17" ht="20.100000000000001" customHeight="1" x14ac:dyDescent="0.2">
      <c r="A7838" s="136" t="s">
        <v>11206</v>
      </c>
      <c r="B7838" s="137" t="s">
        <v>11207</v>
      </c>
      <c r="C7838" s="151" t="s">
        <v>992</v>
      </c>
      <c r="D7838" s="178" t="s">
        <v>11208</v>
      </c>
      <c r="E7838" s="145" t="s">
        <v>370</v>
      </c>
      <c r="F7838" s="146" t="s">
        <v>371</v>
      </c>
      <c r="G7838" s="146">
        <v>72101511</v>
      </c>
      <c r="H7838" s="455" t="s">
        <v>11273</v>
      </c>
      <c r="I7838" s="432">
        <v>10</v>
      </c>
      <c r="J7838" s="433" t="s">
        <v>33</v>
      </c>
      <c r="K7838" s="148">
        <v>150000000</v>
      </c>
      <c r="L7838" s="149">
        <v>1</v>
      </c>
      <c r="M7838" s="745" t="s">
        <v>805</v>
      </c>
      <c r="N7838" s="376"/>
      <c r="O7838" s="745" t="s">
        <v>10835</v>
      </c>
      <c r="P7838" s="745" t="s">
        <v>10836</v>
      </c>
      <c r="Q7838" s="439"/>
    </row>
    <row r="7839" spans="1:17" ht="20.100000000000001" customHeight="1" x14ac:dyDescent="0.2">
      <c r="A7839" s="136" t="s">
        <v>11206</v>
      </c>
      <c r="B7839" s="137" t="s">
        <v>11207</v>
      </c>
      <c r="C7839" s="151" t="s">
        <v>992</v>
      </c>
      <c r="D7839" s="178" t="s">
        <v>11208</v>
      </c>
      <c r="E7839" s="145" t="s">
        <v>370</v>
      </c>
      <c r="F7839" s="146" t="s">
        <v>371</v>
      </c>
      <c r="G7839" s="146">
        <v>72154201</v>
      </c>
      <c r="H7839" s="455" t="s">
        <v>11274</v>
      </c>
      <c r="I7839" s="432">
        <v>10</v>
      </c>
      <c r="J7839" s="433" t="s">
        <v>33</v>
      </c>
      <c r="K7839" s="148">
        <v>8000000</v>
      </c>
      <c r="L7839" s="149">
        <v>1</v>
      </c>
      <c r="M7839" s="745" t="s">
        <v>805</v>
      </c>
      <c r="N7839" s="376"/>
      <c r="O7839" s="745" t="s">
        <v>10835</v>
      </c>
      <c r="P7839" s="745" t="s">
        <v>10836</v>
      </c>
      <c r="Q7839" s="439"/>
    </row>
    <row r="7840" spans="1:17" ht="20.100000000000001" customHeight="1" x14ac:dyDescent="0.2">
      <c r="A7840" s="136" t="s">
        <v>11206</v>
      </c>
      <c r="B7840" s="137" t="s">
        <v>11207</v>
      </c>
      <c r="C7840" s="151" t="s">
        <v>992</v>
      </c>
      <c r="D7840" s="178" t="s">
        <v>11208</v>
      </c>
      <c r="E7840" s="145" t="s">
        <v>6506</v>
      </c>
      <c r="F7840" s="146" t="s">
        <v>1009</v>
      </c>
      <c r="G7840" s="146">
        <v>46191601</v>
      </c>
      <c r="H7840" s="455" t="s">
        <v>11275</v>
      </c>
      <c r="I7840" s="432">
        <v>10</v>
      </c>
      <c r="J7840" s="433" t="s">
        <v>33</v>
      </c>
      <c r="K7840" s="148">
        <v>161890000</v>
      </c>
      <c r="L7840" s="149">
        <v>1</v>
      </c>
      <c r="M7840" s="745" t="s">
        <v>805</v>
      </c>
      <c r="N7840" s="376"/>
      <c r="O7840" s="745" t="s">
        <v>10835</v>
      </c>
      <c r="P7840" s="745" t="s">
        <v>10836</v>
      </c>
      <c r="Q7840" s="439"/>
    </row>
    <row r="7841" spans="1:17" ht="20.100000000000001" customHeight="1" x14ac:dyDescent="0.2">
      <c r="A7841" s="136" t="s">
        <v>11206</v>
      </c>
      <c r="B7841" s="137" t="s">
        <v>11207</v>
      </c>
      <c r="C7841" s="151" t="s">
        <v>992</v>
      </c>
      <c r="D7841" s="178" t="s">
        <v>11208</v>
      </c>
      <c r="E7841" s="145" t="s">
        <v>396</v>
      </c>
      <c r="F7841" s="146" t="s">
        <v>397</v>
      </c>
      <c r="G7841" s="146">
        <v>78181507</v>
      </c>
      <c r="H7841" s="455" t="s">
        <v>11276</v>
      </c>
      <c r="I7841" s="432">
        <v>10</v>
      </c>
      <c r="J7841" s="433" t="s">
        <v>33</v>
      </c>
      <c r="K7841" s="148">
        <v>65000000</v>
      </c>
      <c r="L7841" s="149">
        <v>1</v>
      </c>
      <c r="M7841" s="745" t="s">
        <v>805</v>
      </c>
      <c r="N7841" s="376"/>
      <c r="O7841" s="745" t="s">
        <v>10835</v>
      </c>
      <c r="P7841" s="745" t="s">
        <v>10836</v>
      </c>
      <c r="Q7841" s="439"/>
    </row>
    <row r="7842" spans="1:17" ht="20.100000000000001" customHeight="1" x14ac:dyDescent="0.2">
      <c r="A7842" s="136" t="s">
        <v>11206</v>
      </c>
      <c r="B7842" s="137" t="s">
        <v>11207</v>
      </c>
      <c r="C7842" s="151" t="s">
        <v>992</v>
      </c>
      <c r="D7842" s="178" t="s">
        <v>11208</v>
      </c>
      <c r="E7842" s="145" t="s">
        <v>373</v>
      </c>
      <c r="F7842" s="146" t="s">
        <v>374</v>
      </c>
      <c r="G7842" s="146">
        <v>78181507</v>
      </c>
      <c r="H7842" s="455" t="s">
        <v>11277</v>
      </c>
      <c r="I7842" s="432">
        <v>10</v>
      </c>
      <c r="J7842" s="433" t="s">
        <v>33</v>
      </c>
      <c r="K7842" s="148">
        <v>764150000</v>
      </c>
      <c r="L7842" s="149">
        <v>1</v>
      </c>
      <c r="M7842" s="745" t="s">
        <v>805</v>
      </c>
      <c r="N7842" s="376"/>
      <c r="O7842" s="745" t="s">
        <v>10835</v>
      </c>
      <c r="P7842" s="745" t="s">
        <v>10836</v>
      </c>
      <c r="Q7842" s="439"/>
    </row>
    <row r="7843" spans="1:17" ht="20.100000000000001" customHeight="1" x14ac:dyDescent="0.2">
      <c r="A7843" s="136" t="s">
        <v>11206</v>
      </c>
      <c r="B7843" s="137" t="s">
        <v>11207</v>
      </c>
      <c r="C7843" s="151" t="s">
        <v>992</v>
      </c>
      <c r="D7843" s="178" t="s">
        <v>11208</v>
      </c>
      <c r="E7843" s="145" t="s">
        <v>373</v>
      </c>
      <c r="F7843" s="146" t="s">
        <v>374</v>
      </c>
      <c r="G7843" s="146">
        <v>45121622</v>
      </c>
      <c r="H7843" s="455" t="s">
        <v>11278</v>
      </c>
      <c r="I7843" s="432">
        <v>10</v>
      </c>
      <c r="J7843" s="433" t="s">
        <v>33</v>
      </c>
      <c r="K7843" s="148">
        <v>20000000</v>
      </c>
      <c r="L7843" s="149">
        <v>1</v>
      </c>
      <c r="M7843" s="745" t="s">
        <v>805</v>
      </c>
      <c r="N7843" s="376"/>
      <c r="O7843" s="745" t="s">
        <v>10835</v>
      </c>
      <c r="P7843" s="745" t="s">
        <v>10836</v>
      </c>
      <c r="Q7843" s="439"/>
    </row>
    <row r="7844" spans="1:17" ht="20.100000000000001" customHeight="1" x14ac:dyDescent="0.2">
      <c r="A7844" s="136" t="s">
        <v>11206</v>
      </c>
      <c r="B7844" s="137" t="s">
        <v>11207</v>
      </c>
      <c r="C7844" s="151" t="s">
        <v>992</v>
      </c>
      <c r="D7844" s="178" t="s">
        <v>11208</v>
      </c>
      <c r="E7844" s="145" t="s">
        <v>373</v>
      </c>
      <c r="F7844" s="146" t="s">
        <v>374</v>
      </c>
      <c r="G7844" s="146">
        <v>72101506</v>
      </c>
      <c r="H7844" s="455" t="s">
        <v>11279</v>
      </c>
      <c r="I7844" s="432">
        <v>10</v>
      </c>
      <c r="J7844" s="433" t="s">
        <v>33</v>
      </c>
      <c r="K7844" s="148">
        <v>15000000</v>
      </c>
      <c r="L7844" s="149">
        <v>1</v>
      </c>
      <c r="M7844" s="745" t="s">
        <v>805</v>
      </c>
      <c r="N7844" s="376"/>
      <c r="O7844" s="745" t="s">
        <v>10835</v>
      </c>
      <c r="P7844" s="745" t="s">
        <v>10836</v>
      </c>
      <c r="Q7844" s="439"/>
    </row>
    <row r="7845" spans="1:17" ht="20.100000000000001" customHeight="1" x14ac:dyDescent="0.2">
      <c r="A7845" s="136" t="s">
        <v>11206</v>
      </c>
      <c r="B7845" s="137" t="s">
        <v>11207</v>
      </c>
      <c r="C7845" s="151" t="s">
        <v>992</v>
      </c>
      <c r="D7845" s="178" t="s">
        <v>11208</v>
      </c>
      <c r="E7845" s="145" t="s">
        <v>373</v>
      </c>
      <c r="F7845" s="146" t="s">
        <v>374</v>
      </c>
      <c r="G7845" s="146">
        <v>73151905</v>
      </c>
      <c r="H7845" s="455" t="s">
        <v>11280</v>
      </c>
      <c r="I7845" s="432">
        <v>10</v>
      </c>
      <c r="J7845" s="433" t="s">
        <v>33</v>
      </c>
      <c r="K7845" s="148">
        <v>10000000</v>
      </c>
      <c r="L7845" s="149">
        <v>1</v>
      </c>
      <c r="M7845" s="745" t="s">
        <v>805</v>
      </c>
      <c r="N7845" s="376"/>
      <c r="O7845" s="745" t="s">
        <v>10835</v>
      </c>
      <c r="P7845" s="745" t="s">
        <v>10836</v>
      </c>
      <c r="Q7845" s="439"/>
    </row>
    <row r="7846" spans="1:17" ht="20.100000000000001" customHeight="1" x14ac:dyDescent="0.2">
      <c r="A7846" s="136" t="s">
        <v>11206</v>
      </c>
      <c r="B7846" s="137" t="s">
        <v>11207</v>
      </c>
      <c r="C7846" s="151" t="s">
        <v>992</v>
      </c>
      <c r="D7846" s="178" t="s">
        <v>11208</v>
      </c>
      <c r="E7846" s="145" t="s">
        <v>373</v>
      </c>
      <c r="F7846" s="146" t="s">
        <v>374</v>
      </c>
      <c r="G7846" s="146">
        <v>73151905</v>
      </c>
      <c r="H7846" s="455" t="s">
        <v>11281</v>
      </c>
      <c r="I7846" s="432">
        <v>10</v>
      </c>
      <c r="J7846" s="433" t="s">
        <v>33</v>
      </c>
      <c r="K7846" s="148">
        <v>20000000</v>
      </c>
      <c r="L7846" s="149">
        <v>1</v>
      </c>
      <c r="M7846" s="745" t="s">
        <v>805</v>
      </c>
      <c r="N7846" s="376"/>
      <c r="O7846" s="745" t="s">
        <v>10835</v>
      </c>
      <c r="P7846" s="745" t="s">
        <v>10836</v>
      </c>
      <c r="Q7846" s="439"/>
    </row>
    <row r="7847" spans="1:17" ht="20.100000000000001" customHeight="1" x14ac:dyDescent="0.2">
      <c r="A7847" s="136" t="s">
        <v>11206</v>
      </c>
      <c r="B7847" s="137" t="s">
        <v>11207</v>
      </c>
      <c r="C7847" s="151" t="s">
        <v>992</v>
      </c>
      <c r="D7847" s="178" t="s">
        <v>11208</v>
      </c>
      <c r="E7847" s="145" t="s">
        <v>373</v>
      </c>
      <c r="F7847" s="146" t="s">
        <v>374</v>
      </c>
      <c r="G7847" s="146">
        <v>83101807</v>
      </c>
      <c r="H7847" s="455" t="s">
        <v>11282</v>
      </c>
      <c r="I7847" s="432">
        <v>10</v>
      </c>
      <c r="J7847" s="433" t="s">
        <v>33</v>
      </c>
      <c r="K7847" s="148">
        <v>15000000</v>
      </c>
      <c r="L7847" s="149">
        <v>1</v>
      </c>
      <c r="M7847" s="745" t="s">
        <v>805</v>
      </c>
      <c r="N7847" s="376"/>
      <c r="O7847" s="745" t="s">
        <v>10835</v>
      </c>
      <c r="P7847" s="745" t="s">
        <v>10836</v>
      </c>
      <c r="Q7847" s="439"/>
    </row>
    <row r="7848" spans="1:17" ht="20.100000000000001" customHeight="1" x14ac:dyDescent="0.2">
      <c r="A7848" s="136" t="s">
        <v>11206</v>
      </c>
      <c r="B7848" s="137" t="s">
        <v>11207</v>
      </c>
      <c r="C7848" s="151" t="s">
        <v>992</v>
      </c>
      <c r="D7848" s="178" t="s">
        <v>11208</v>
      </c>
      <c r="E7848" s="145" t="s">
        <v>373</v>
      </c>
      <c r="F7848" s="146" t="s">
        <v>374</v>
      </c>
      <c r="G7848" s="146">
        <v>80131504</v>
      </c>
      <c r="H7848" s="455" t="s">
        <v>11283</v>
      </c>
      <c r="I7848" s="432">
        <v>10</v>
      </c>
      <c r="J7848" s="433" t="s">
        <v>33</v>
      </c>
      <c r="K7848" s="148">
        <v>3600000</v>
      </c>
      <c r="L7848" s="149">
        <v>1</v>
      </c>
      <c r="M7848" s="745" t="s">
        <v>805</v>
      </c>
      <c r="N7848" s="376"/>
      <c r="O7848" s="745" t="s">
        <v>10835</v>
      </c>
      <c r="P7848" s="745" t="s">
        <v>10836</v>
      </c>
      <c r="Q7848" s="439"/>
    </row>
    <row r="7849" spans="1:17" ht="20.100000000000001" customHeight="1" x14ac:dyDescent="0.2">
      <c r="A7849" s="136" t="s">
        <v>11206</v>
      </c>
      <c r="B7849" s="137" t="s">
        <v>11207</v>
      </c>
      <c r="C7849" s="151" t="s">
        <v>992</v>
      </c>
      <c r="D7849" s="178" t="s">
        <v>11208</v>
      </c>
      <c r="E7849" s="145" t="s">
        <v>373</v>
      </c>
      <c r="F7849" s="146" t="s">
        <v>374</v>
      </c>
      <c r="G7849" s="146">
        <v>93161601</v>
      </c>
      <c r="H7849" s="455" t="s">
        <v>11284</v>
      </c>
      <c r="I7849" s="432">
        <v>10</v>
      </c>
      <c r="J7849" s="433" t="s">
        <v>33</v>
      </c>
      <c r="K7849" s="148">
        <v>480000000</v>
      </c>
      <c r="L7849" s="149">
        <v>1</v>
      </c>
      <c r="M7849" s="745" t="s">
        <v>805</v>
      </c>
      <c r="N7849" s="376"/>
      <c r="O7849" s="745" t="s">
        <v>10835</v>
      </c>
      <c r="P7849" s="745" t="s">
        <v>10836</v>
      </c>
      <c r="Q7849" s="439"/>
    </row>
    <row r="7850" spans="1:17" ht="20.100000000000001" customHeight="1" x14ac:dyDescent="0.2">
      <c r="A7850" s="136" t="s">
        <v>11206</v>
      </c>
      <c r="B7850" s="137" t="s">
        <v>11207</v>
      </c>
      <c r="C7850" s="151" t="s">
        <v>992</v>
      </c>
      <c r="D7850" s="178" t="s">
        <v>11208</v>
      </c>
      <c r="E7850" s="145" t="s">
        <v>367</v>
      </c>
      <c r="F7850" s="146" t="s">
        <v>368</v>
      </c>
      <c r="G7850" s="146">
        <v>76111503</v>
      </c>
      <c r="H7850" s="455" t="s">
        <v>11285</v>
      </c>
      <c r="I7850" s="432">
        <v>10</v>
      </c>
      <c r="J7850" s="433" t="s">
        <v>33</v>
      </c>
      <c r="K7850" s="148">
        <v>285000000</v>
      </c>
      <c r="L7850" s="149">
        <v>1</v>
      </c>
      <c r="M7850" s="745" t="s">
        <v>805</v>
      </c>
      <c r="N7850" s="376"/>
      <c r="O7850" s="745" t="s">
        <v>10835</v>
      </c>
      <c r="P7850" s="745" t="s">
        <v>10836</v>
      </c>
      <c r="Q7850" s="439"/>
    </row>
    <row r="7851" spans="1:17" ht="20.100000000000001" customHeight="1" x14ac:dyDescent="0.2">
      <c r="A7851" s="136" t="s">
        <v>11206</v>
      </c>
      <c r="B7851" s="137" t="s">
        <v>11207</v>
      </c>
      <c r="C7851" s="151" t="s">
        <v>992</v>
      </c>
      <c r="D7851" s="178" t="s">
        <v>11208</v>
      </c>
      <c r="E7851" s="145" t="s">
        <v>408</v>
      </c>
      <c r="F7851" s="146" t="s">
        <v>409</v>
      </c>
      <c r="G7851" s="146">
        <v>42132201</v>
      </c>
      <c r="H7851" s="455" t="s">
        <v>11286</v>
      </c>
      <c r="I7851" s="432">
        <v>10</v>
      </c>
      <c r="J7851" s="433" t="s">
        <v>33</v>
      </c>
      <c r="K7851" s="148">
        <v>47000000</v>
      </c>
      <c r="L7851" s="149">
        <v>1</v>
      </c>
      <c r="M7851" s="745" t="s">
        <v>805</v>
      </c>
      <c r="N7851" s="376"/>
      <c r="O7851" s="745" t="s">
        <v>10835</v>
      </c>
      <c r="P7851" s="745" t="s">
        <v>10836</v>
      </c>
      <c r="Q7851" s="439"/>
    </row>
    <row r="7852" spans="1:17" ht="20.100000000000001" customHeight="1" x14ac:dyDescent="0.2">
      <c r="A7852" s="136" t="s">
        <v>11206</v>
      </c>
      <c r="B7852" s="137" t="s">
        <v>11207</v>
      </c>
      <c r="C7852" s="151" t="s">
        <v>992</v>
      </c>
      <c r="D7852" s="178" t="s">
        <v>11208</v>
      </c>
      <c r="E7852" s="145" t="s">
        <v>359</v>
      </c>
      <c r="F7852" s="146" t="s">
        <v>360</v>
      </c>
      <c r="G7852" s="146">
        <v>60121535</v>
      </c>
      <c r="H7852" s="455" t="s">
        <v>11287</v>
      </c>
      <c r="I7852" s="432">
        <v>10</v>
      </c>
      <c r="J7852" s="433" t="s">
        <v>33</v>
      </c>
      <c r="K7852" s="148">
        <v>5800000</v>
      </c>
      <c r="L7852" s="149">
        <v>1</v>
      </c>
      <c r="M7852" s="745" t="s">
        <v>805</v>
      </c>
      <c r="N7852" s="376"/>
      <c r="O7852" s="745" t="s">
        <v>10835</v>
      </c>
      <c r="P7852" s="745" t="s">
        <v>10836</v>
      </c>
      <c r="Q7852" s="439"/>
    </row>
    <row r="7853" spans="1:17" ht="20.100000000000001" customHeight="1" x14ac:dyDescent="0.2">
      <c r="A7853" s="136" t="s">
        <v>11206</v>
      </c>
      <c r="B7853" s="137" t="s">
        <v>11207</v>
      </c>
      <c r="C7853" s="151" t="s">
        <v>992</v>
      </c>
      <c r="D7853" s="178" t="s">
        <v>11208</v>
      </c>
      <c r="E7853" s="145" t="s">
        <v>6453</v>
      </c>
      <c r="F7853" s="146" t="s">
        <v>406</v>
      </c>
      <c r="G7853" s="146">
        <v>31201500</v>
      </c>
      <c r="H7853" s="455" t="s">
        <v>11288</v>
      </c>
      <c r="I7853" s="432">
        <v>10</v>
      </c>
      <c r="J7853" s="433" t="s">
        <v>33</v>
      </c>
      <c r="K7853" s="148">
        <v>30000000</v>
      </c>
      <c r="L7853" s="149">
        <v>1</v>
      </c>
      <c r="M7853" s="745" t="s">
        <v>805</v>
      </c>
      <c r="N7853" s="376"/>
      <c r="O7853" s="745" t="s">
        <v>10835</v>
      </c>
      <c r="P7853" s="745" t="s">
        <v>10836</v>
      </c>
      <c r="Q7853" s="439"/>
    </row>
    <row r="7854" spans="1:17" ht="20.100000000000001" customHeight="1" x14ac:dyDescent="0.2">
      <c r="A7854" s="136" t="s">
        <v>11206</v>
      </c>
      <c r="B7854" s="137" t="s">
        <v>11207</v>
      </c>
      <c r="C7854" s="151" t="s">
        <v>992</v>
      </c>
      <c r="D7854" s="178" t="s">
        <v>11208</v>
      </c>
      <c r="E7854" s="145" t="s">
        <v>315</v>
      </c>
      <c r="F7854" s="146" t="s">
        <v>316</v>
      </c>
      <c r="G7854" s="146">
        <v>44121716</v>
      </c>
      <c r="H7854" s="455" t="s">
        <v>11289</v>
      </c>
      <c r="I7854" s="432">
        <v>10</v>
      </c>
      <c r="J7854" s="433" t="s">
        <v>33</v>
      </c>
      <c r="K7854" s="148">
        <v>800000</v>
      </c>
      <c r="L7854" s="149">
        <v>1</v>
      </c>
      <c r="M7854" s="745" t="s">
        <v>805</v>
      </c>
      <c r="N7854" s="376"/>
      <c r="O7854" s="745" t="s">
        <v>10835</v>
      </c>
      <c r="P7854" s="745" t="s">
        <v>10836</v>
      </c>
      <c r="Q7854" s="439"/>
    </row>
    <row r="7855" spans="1:17" ht="20.100000000000001" customHeight="1" x14ac:dyDescent="0.2">
      <c r="A7855" s="136" t="s">
        <v>11206</v>
      </c>
      <c r="B7855" s="137" t="s">
        <v>11207</v>
      </c>
      <c r="C7855" s="151" t="s">
        <v>992</v>
      </c>
      <c r="D7855" s="178" t="s">
        <v>11208</v>
      </c>
      <c r="E7855" s="145" t="s">
        <v>315</v>
      </c>
      <c r="F7855" s="146" t="s">
        <v>316</v>
      </c>
      <c r="G7855" s="146">
        <v>44121706</v>
      </c>
      <c r="H7855" s="455" t="s">
        <v>11290</v>
      </c>
      <c r="I7855" s="432">
        <v>10</v>
      </c>
      <c r="J7855" s="433" t="s">
        <v>33</v>
      </c>
      <c r="K7855" s="148">
        <v>200000</v>
      </c>
      <c r="L7855" s="149">
        <v>1</v>
      </c>
      <c r="M7855" s="745" t="s">
        <v>805</v>
      </c>
      <c r="N7855" s="376"/>
      <c r="O7855" s="745" t="s">
        <v>10835</v>
      </c>
      <c r="P7855" s="745" t="s">
        <v>10836</v>
      </c>
      <c r="Q7855" s="439"/>
    </row>
    <row r="7856" spans="1:17" ht="20.100000000000001" customHeight="1" x14ac:dyDescent="0.2">
      <c r="A7856" s="136" t="s">
        <v>11206</v>
      </c>
      <c r="B7856" s="137" t="s">
        <v>11207</v>
      </c>
      <c r="C7856" s="151" t="s">
        <v>992</v>
      </c>
      <c r="D7856" s="178" t="s">
        <v>11208</v>
      </c>
      <c r="E7856" s="145" t="s">
        <v>315</v>
      </c>
      <c r="F7856" s="146" t="s">
        <v>316</v>
      </c>
      <c r="G7856" s="146">
        <v>44121619</v>
      </c>
      <c r="H7856" s="455" t="s">
        <v>11291</v>
      </c>
      <c r="I7856" s="432">
        <v>10</v>
      </c>
      <c r="J7856" s="433" t="s">
        <v>33</v>
      </c>
      <c r="K7856" s="148">
        <v>400000</v>
      </c>
      <c r="L7856" s="149">
        <v>1</v>
      </c>
      <c r="M7856" s="745" t="s">
        <v>805</v>
      </c>
      <c r="N7856" s="376"/>
      <c r="O7856" s="745" t="s">
        <v>10835</v>
      </c>
      <c r="P7856" s="745" t="s">
        <v>10836</v>
      </c>
      <c r="Q7856" s="439"/>
    </row>
    <row r="7857" spans="1:17" ht="20.100000000000001" customHeight="1" x14ac:dyDescent="0.2">
      <c r="A7857" s="136" t="s">
        <v>11206</v>
      </c>
      <c r="B7857" s="137" t="s">
        <v>11207</v>
      </c>
      <c r="C7857" s="151" t="s">
        <v>992</v>
      </c>
      <c r="D7857" s="178" t="s">
        <v>11208</v>
      </c>
      <c r="E7857" s="145" t="s">
        <v>315</v>
      </c>
      <c r="F7857" s="146" t="s">
        <v>316</v>
      </c>
      <c r="G7857" s="146">
        <v>31162600</v>
      </c>
      <c r="H7857" s="455" t="s">
        <v>11292</v>
      </c>
      <c r="I7857" s="432">
        <v>10</v>
      </c>
      <c r="J7857" s="433" t="s">
        <v>33</v>
      </c>
      <c r="K7857" s="148">
        <v>400000</v>
      </c>
      <c r="L7857" s="149">
        <v>1</v>
      </c>
      <c r="M7857" s="745" t="s">
        <v>805</v>
      </c>
      <c r="N7857" s="376"/>
      <c r="O7857" s="745" t="s">
        <v>10835</v>
      </c>
      <c r="P7857" s="745" t="s">
        <v>10836</v>
      </c>
      <c r="Q7857" s="439"/>
    </row>
    <row r="7858" spans="1:17" ht="20.100000000000001" customHeight="1" x14ac:dyDescent="0.2">
      <c r="A7858" s="136" t="s">
        <v>11206</v>
      </c>
      <c r="B7858" s="137" t="s">
        <v>11207</v>
      </c>
      <c r="C7858" s="151" t="s">
        <v>992</v>
      </c>
      <c r="D7858" s="178" t="s">
        <v>11208</v>
      </c>
      <c r="E7858" s="145" t="s">
        <v>315</v>
      </c>
      <c r="F7858" s="146" t="s">
        <v>316</v>
      </c>
      <c r="G7858" s="146">
        <v>46151703</v>
      </c>
      <c r="H7858" s="455" t="s">
        <v>11293</v>
      </c>
      <c r="I7858" s="432">
        <v>10</v>
      </c>
      <c r="J7858" s="433" t="s">
        <v>33</v>
      </c>
      <c r="K7858" s="148">
        <v>400000</v>
      </c>
      <c r="L7858" s="149">
        <v>1</v>
      </c>
      <c r="M7858" s="745" t="s">
        <v>805</v>
      </c>
      <c r="N7858" s="376"/>
      <c r="O7858" s="745" t="s">
        <v>10835</v>
      </c>
      <c r="P7858" s="745" t="s">
        <v>10836</v>
      </c>
      <c r="Q7858" s="439"/>
    </row>
    <row r="7859" spans="1:17" ht="20.100000000000001" customHeight="1" x14ac:dyDescent="0.2">
      <c r="A7859" s="136" t="s">
        <v>11206</v>
      </c>
      <c r="B7859" s="137" t="s">
        <v>11207</v>
      </c>
      <c r="C7859" s="151" t="s">
        <v>992</v>
      </c>
      <c r="D7859" s="178" t="s">
        <v>11208</v>
      </c>
      <c r="E7859" s="145" t="s">
        <v>315</v>
      </c>
      <c r="F7859" s="146" t="s">
        <v>316</v>
      </c>
      <c r="G7859" s="146">
        <v>44122104</v>
      </c>
      <c r="H7859" s="455" t="s">
        <v>11294</v>
      </c>
      <c r="I7859" s="432">
        <v>10</v>
      </c>
      <c r="J7859" s="433" t="s">
        <v>33</v>
      </c>
      <c r="K7859" s="148">
        <v>280000</v>
      </c>
      <c r="L7859" s="149">
        <v>1</v>
      </c>
      <c r="M7859" s="745" t="s">
        <v>805</v>
      </c>
      <c r="N7859" s="376"/>
      <c r="O7859" s="745" t="s">
        <v>10835</v>
      </c>
      <c r="P7859" s="745" t="s">
        <v>10836</v>
      </c>
      <c r="Q7859" s="439"/>
    </row>
    <row r="7860" spans="1:17" ht="20.100000000000001" customHeight="1" x14ac:dyDescent="0.2">
      <c r="A7860" s="136" t="s">
        <v>11206</v>
      </c>
      <c r="B7860" s="137" t="s">
        <v>11207</v>
      </c>
      <c r="C7860" s="151" t="s">
        <v>992</v>
      </c>
      <c r="D7860" s="178" t="s">
        <v>11208</v>
      </c>
      <c r="E7860" s="145" t="s">
        <v>315</v>
      </c>
      <c r="F7860" s="146" t="s">
        <v>316</v>
      </c>
      <c r="G7860" s="146">
        <v>27112142</v>
      </c>
      <c r="H7860" s="455" t="s">
        <v>11295</v>
      </c>
      <c r="I7860" s="432">
        <v>10</v>
      </c>
      <c r="J7860" s="433" t="s">
        <v>33</v>
      </c>
      <c r="K7860" s="148">
        <v>260000</v>
      </c>
      <c r="L7860" s="149">
        <v>1</v>
      </c>
      <c r="M7860" s="745" t="s">
        <v>805</v>
      </c>
      <c r="N7860" s="376"/>
      <c r="O7860" s="745" t="s">
        <v>10835</v>
      </c>
      <c r="P7860" s="745" t="s">
        <v>10836</v>
      </c>
      <c r="Q7860" s="439"/>
    </row>
    <row r="7861" spans="1:17" ht="20.100000000000001" customHeight="1" x14ac:dyDescent="0.2">
      <c r="A7861" s="136" t="s">
        <v>11206</v>
      </c>
      <c r="B7861" s="137" t="s">
        <v>11207</v>
      </c>
      <c r="C7861" s="151" t="s">
        <v>992</v>
      </c>
      <c r="D7861" s="178" t="s">
        <v>11208</v>
      </c>
      <c r="E7861" s="145" t="s">
        <v>315</v>
      </c>
      <c r="F7861" s="146" t="s">
        <v>316</v>
      </c>
      <c r="G7861" s="146">
        <v>27112013</v>
      </c>
      <c r="H7861" s="455" t="s">
        <v>11296</v>
      </c>
      <c r="I7861" s="432">
        <v>10</v>
      </c>
      <c r="J7861" s="433" t="s">
        <v>33</v>
      </c>
      <c r="K7861" s="148">
        <v>180000</v>
      </c>
      <c r="L7861" s="149">
        <v>1</v>
      </c>
      <c r="M7861" s="745" t="s">
        <v>805</v>
      </c>
      <c r="N7861" s="376"/>
      <c r="O7861" s="745" t="s">
        <v>10835</v>
      </c>
      <c r="P7861" s="745" t="s">
        <v>10836</v>
      </c>
      <c r="Q7861" s="439"/>
    </row>
    <row r="7862" spans="1:17" ht="20.100000000000001" customHeight="1" x14ac:dyDescent="0.2">
      <c r="A7862" s="136" t="s">
        <v>11206</v>
      </c>
      <c r="B7862" s="137" t="s">
        <v>11207</v>
      </c>
      <c r="C7862" s="151" t="s">
        <v>992</v>
      </c>
      <c r="D7862" s="178" t="s">
        <v>11208</v>
      </c>
      <c r="E7862" s="145" t="s">
        <v>315</v>
      </c>
      <c r="F7862" s="146" t="s">
        <v>316</v>
      </c>
      <c r="G7862" s="146">
        <v>27112142</v>
      </c>
      <c r="H7862" s="455" t="s">
        <v>11297</v>
      </c>
      <c r="I7862" s="432">
        <v>10</v>
      </c>
      <c r="J7862" s="433" t="s">
        <v>33</v>
      </c>
      <c r="K7862" s="148">
        <v>1000000</v>
      </c>
      <c r="L7862" s="149">
        <v>1</v>
      </c>
      <c r="M7862" s="745" t="s">
        <v>805</v>
      </c>
      <c r="N7862" s="376"/>
      <c r="O7862" s="745" t="s">
        <v>10835</v>
      </c>
      <c r="P7862" s="745" t="s">
        <v>10836</v>
      </c>
      <c r="Q7862" s="439"/>
    </row>
    <row r="7863" spans="1:17" ht="20.100000000000001" customHeight="1" x14ac:dyDescent="0.2">
      <c r="A7863" s="136" t="s">
        <v>11206</v>
      </c>
      <c r="B7863" s="137" t="s">
        <v>11207</v>
      </c>
      <c r="C7863" s="151" t="s">
        <v>992</v>
      </c>
      <c r="D7863" s="178" t="s">
        <v>11208</v>
      </c>
      <c r="E7863" s="145" t="s">
        <v>315</v>
      </c>
      <c r="F7863" s="146" t="s">
        <v>316</v>
      </c>
      <c r="G7863" s="146">
        <v>71122307</v>
      </c>
      <c r="H7863" s="455" t="s">
        <v>11298</v>
      </c>
      <c r="I7863" s="432">
        <v>10</v>
      </c>
      <c r="J7863" s="433" t="s">
        <v>33</v>
      </c>
      <c r="K7863" s="148">
        <v>500000</v>
      </c>
      <c r="L7863" s="149">
        <v>1</v>
      </c>
      <c r="M7863" s="745" t="s">
        <v>805</v>
      </c>
      <c r="N7863" s="376"/>
      <c r="O7863" s="745" t="s">
        <v>10835</v>
      </c>
      <c r="P7863" s="745" t="s">
        <v>10836</v>
      </c>
      <c r="Q7863" s="439"/>
    </row>
    <row r="7864" spans="1:17" ht="20.100000000000001" customHeight="1" x14ac:dyDescent="0.2">
      <c r="A7864" s="136" t="s">
        <v>11206</v>
      </c>
      <c r="B7864" s="137" t="s">
        <v>11207</v>
      </c>
      <c r="C7864" s="151" t="s">
        <v>992</v>
      </c>
      <c r="D7864" s="178" t="s">
        <v>11208</v>
      </c>
      <c r="E7864" s="145" t="s">
        <v>315</v>
      </c>
      <c r="F7864" s="146" t="s">
        <v>316</v>
      </c>
      <c r="G7864" s="146">
        <v>46181504</v>
      </c>
      <c r="H7864" s="455" t="s">
        <v>11299</v>
      </c>
      <c r="I7864" s="432">
        <v>10</v>
      </c>
      <c r="J7864" s="433" t="s">
        <v>33</v>
      </c>
      <c r="K7864" s="148">
        <v>160000</v>
      </c>
      <c r="L7864" s="149">
        <v>1</v>
      </c>
      <c r="M7864" s="745" t="s">
        <v>805</v>
      </c>
      <c r="N7864" s="376"/>
      <c r="O7864" s="745" t="s">
        <v>10835</v>
      </c>
      <c r="P7864" s="745" t="s">
        <v>10836</v>
      </c>
      <c r="Q7864" s="439"/>
    </row>
    <row r="7865" spans="1:17" ht="20.100000000000001" customHeight="1" x14ac:dyDescent="0.2">
      <c r="A7865" s="136" t="s">
        <v>11206</v>
      </c>
      <c r="B7865" s="137" t="s">
        <v>11207</v>
      </c>
      <c r="C7865" s="151" t="s">
        <v>992</v>
      </c>
      <c r="D7865" s="178" t="s">
        <v>11208</v>
      </c>
      <c r="E7865" s="145" t="s">
        <v>315</v>
      </c>
      <c r="F7865" s="146" t="s">
        <v>316</v>
      </c>
      <c r="G7865" s="146">
        <v>27111602</v>
      </c>
      <c r="H7865" s="455" t="s">
        <v>11300</v>
      </c>
      <c r="I7865" s="432">
        <v>10</v>
      </c>
      <c r="J7865" s="433" t="s">
        <v>33</v>
      </c>
      <c r="K7865" s="148">
        <v>180000</v>
      </c>
      <c r="L7865" s="149">
        <v>1</v>
      </c>
      <c r="M7865" s="745" t="s">
        <v>805</v>
      </c>
      <c r="N7865" s="376"/>
      <c r="O7865" s="745" t="s">
        <v>10835</v>
      </c>
      <c r="P7865" s="745" t="s">
        <v>10836</v>
      </c>
      <c r="Q7865" s="439"/>
    </row>
    <row r="7866" spans="1:17" ht="20.100000000000001" customHeight="1" x14ac:dyDescent="0.2">
      <c r="A7866" s="136" t="s">
        <v>11206</v>
      </c>
      <c r="B7866" s="137" t="s">
        <v>11207</v>
      </c>
      <c r="C7866" s="151" t="s">
        <v>992</v>
      </c>
      <c r="D7866" s="178" t="s">
        <v>11208</v>
      </c>
      <c r="E7866" s="145" t="s">
        <v>315</v>
      </c>
      <c r="F7866" s="146" t="s">
        <v>316</v>
      </c>
      <c r="G7866" s="146">
        <v>44121615</v>
      </c>
      <c r="H7866" s="455" t="s">
        <v>11301</v>
      </c>
      <c r="I7866" s="432">
        <v>10</v>
      </c>
      <c r="J7866" s="433" t="s">
        <v>33</v>
      </c>
      <c r="K7866" s="148">
        <v>160000</v>
      </c>
      <c r="L7866" s="149">
        <v>1</v>
      </c>
      <c r="M7866" s="745" t="s">
        <v>805</v>
      </c>
      <c r="N7866" s="376"/>
      <c r="O7866" s="745" t="s">
        <v>10835</v>
      </c>
      <c r="P7866" s="745" t="s">
        <v>10836</v>
      </c>
      <c r="Q7866" s="439"/>
    </row>
    <row r="7867" spans="1:17" ht="20.100000000000001" customHeight="1" x14ac:dyDescent="0.2">
      <c r="A7867" s="136" t="s">
        <v>11206</v>
      </c>
      <c r="B7867" s="137" t="s">
        <v>11207</v>
      </c>
      <c r="C7867" s="151" t="s">
        <v>992</v>
      </c>
      <c r="D7867" s="178" t="s">
        <v>11208</v>
      </c>
      <c r="E7867" s="145" t="s">
        <v>315</v>
      </c>
      <c r="F7867" s="146" t="s">
        <v>316</v>
      </c>
      <c r="G7867" s="146">
        <v>44101602</v>
      </c>
      <c r="H7867" s="455" t="s">
        <v>11302</v>
      </c>
      <c r="I7867" s="432">
        <v>10</v>
      </c>
      <c r="J7867" s="433" t="s">
        <v>33</v>
      </c>
      <c r="K7867" s="148">
        <v>180000</v>
      </c>
      <c r="L7867" s="149">
        <v>1</v>
      </c>
      <c r="M7867" s="745" t="s">
        <v>805</v>
      </c>
      <c r="N7867" s="376"/>
      <c r="O7867" s="745" t="s">
        <v>10835</v>
      </c>
      <c r="P7867" s="745" t="s">
        <v>10836</v>
      </c>
      <c r="Q7867" s="439"/>
    </row>
    <row r="7868" spans="1:17" ht="20.100000000000001" customHeight="1" x14ac:dyDescent="0.2">
      <c r="A7868" s="136" t="s">
        <v>11206</v>
      </c>
      <c r="B7868" s="137" t="s">
        <v>11207</v>
      </c>
      <c r="C7868" s="151" t="s">
        <v>992</v>
      </c>
      <c r="D7868" s="178" t="s">
        <v>11208</v>
      </c>
      <c r="E7868" s="145" t="s">
        <v>315</v>
      </c>
      <c r="F7868" s="146" t="s">
        <v>316</v>
      </c>
      <c r="G7868" s="146">
        <v>31211904</v>
      </c>
      <c r="H7868" s="455" t="s">
        <v>11303</v>
      </c>
      <c r="I7868" s="432">
        <v>10</v>
      </c>
      <c r="J7868" s="433" t="s">
        <v>33</v>
      </c>
      <c r="K7868" s="148">
        <v>800000</v>
      </c>
      <c r="L7868" s="149">
        <v>1</v>
      </c>
      <c r="M7868" s="745" t="s">
        <v>805</v>
      </c>
      <c r="N7868" s="376"/>
      <c r="O7868" s="745" t="s">
        <v>10835</v>
      </c>
      <c r="P7868" s="745" t="s">
        <v>10836</v>
      </c>
      <c r="Q7868" s="439"/>
    </row>
    <row r="7869" spans="1:17" ht="20.100000000000001" customHeight="1" x14ac:dyDescent="0.2">
      <c r="A7869" s="136" t="s">
        <v>11206</v>
      </c>
      <c r="B7869" s="137" t="s">
        <v>11207</v>
      </c>
      <c r="C7869" s="151" t="s">
        <v>992</v>
      </c>
      <c r="D7869" s="178" t="s">
        <v>11208</v>
      </c>
      <c r="E7869" s="145" t="s">
        <v>315</v>
      </c>
      <c r="F7869" s="146" t="s">
        <v>316</v>
      </c>
      <c r="G7869" s="146">
        <v>31211906</v>
      </c>
      <c r="H7869" s="455" t="s">
        <v>11304</v>
      </c>
      <c r="I7869" s="432">
        <v>10</v>
      </c>
      <c r="J7869" s="433" t="s">
        <v>33</v>
      </c>
      <c r="K7869" s="148">
        <v>140000</v>
      </c>
      <c r="L7869" s="149">
        <v>1</v>
      </c>
      <c r="M7869" s="745" t="s">
        <v>805</v>
      </c>
      <c r="N7869" s="376"/>
      <c r="O7869" s="745" t="s">
        <v>10835</v>
      </c>
      <c r="P7869" s="745" t="s">
        <v>10836</v>
      </c>
      <c r="Q7869" s="439"/>
    </row>
    <row r="7870" spans="1:17" ht="20.100000000000001" customHeight="1" x14ac:dyDescent="0.2">
      <c r="A7870" s="136" t="s">
        <v>11206</v>
      </c>
      <c r="B7870" s="137" t="s">
        <v>11207</v>
      </c>
      <c r="C7870" s="151" t="s">
        <v>992</v>
      </c>
      <c r="D7870" s="178" t="s">
        <v>11208</v>
      </c>
      <c r="E7870" s="145" t="s">
        <v>315</v>
      </c>
      <c r="F7870" s="146" t="s">
        <v>316</v>
      </c>
      <c r="G7870" s="146">
        <v>39111534</v>
      </c>
      <c r="H7870" s="455" t="s">
        <v>11305</v>
      </c>
      <c r="I7870" s="432">
        <v>10</v>
      </c>
      <c r="J7870" s="433" t="s">
        <v>33</v>
      </c>
      <c r="K7870" s="148">
        <v>260000</v>
      </c>
      <c r="L7870" s="149">
        <v>1</v>
      </c>
      <c r="M7870" s="745" t="s">
        <v>805</v>
      </c>
      <c r="N7870" s="376"/>
      <c r="O7870" s="745" t="s">
        <v>10835</v>
      </c>
      <c r="P7870" s="745" t="s">
        <v>10836</v>
      </c>
      <c r="Q7870" s="439"/>
    </row>
    <row r="7871" spans="1:17" ht="20.100000000000001" customHeight="1" x14ac:dyDescent="0.2">
      <c r="A7871" s="136" t="s">
        <v>11206</v>
      </c>
      <c r="B7871" s="137" t="s">
        <v>11207</v>
      </c>
      <c r="C7871" s="151" t="s">
        <v>992</v>
      </c>
      <c r="D7871" s="178" t="s">
        <v>11208</v>
      </c>
      <c r="E7871" s="145" t="s">
        <v>188</v>
      </c>
      <c r="F7871" s="146" t="s">
        <v>189</v>
      </c>
      <c r="G7871" s="146">
        <v>44122000</v>
      </c>
      <c r="H7871" s="455" t="s">
        <v>11306</v>
      </c>
      <c r="I7871" s="432">
        <v>10</v>
      </c>
      <c r="J7871" s="433" t="s">
        <v>33</v>
      </c>
      <c r="K7871" s="148">
        <v>3000000</v>
      </c>
      <c r="L7871" s="149">
        <v>1</v>
      </c>
      <c r="M7871" s="745" t="s">
        <v>805</v>
      </c>
      <c r="N7871" s="376"/>
      <c r="O7871" s="745" t="s">
        <v>10835</v>
      </c>
      <c r="P7871" s="745" t="s">
        <v>10836</v>
      </c>
      <c r="Q7871" s="439"/>
    </row>
    <row r="7872" spans="1:17" ht="20.100000000000001" customHeight="1" x14ac:dyDescent="0.2">
      <c r="A7872" s="136" t="s">
        <v>11206</v>
      </c>
      <c r="B7872" s="137" t="s">
        <v>11207</v>
      </c>
      <c r="C7872" s="151" t="s">
        <v>992</v>
      </c>
      <c r="D7872" s="178" t="s">
        <v>11208</v>
      </c>
      <c r="E7872" s="372"/>
      <c r="F7872" s="146" t="s">
        <v>189</v>
      </c>
      <c r="G7872" s="146">
        <v>44122000</v>
      </c>
      <c r="H7872" s="455" t="s">
        <v>11307</v>
      </c>
      <c r="I7872" s="432">
        <v>10</v>
      </c>
      <c r="J7872" s="433" t="s">
        <v>33</v>
      </c>
      <c r="K7872" s="148">
        <v>100000</v>
      </c>
      <c r="L7872" s="149">
        <v>1</v>
      </c>
      <c r="M7872" s="745" t="s">
        <v>805</v>
      </c>
      <c r="N7872" s="376"/>
      <c r="O7872" s="745" t="s">
        <v>10835</v>
      </c>
      <c r="P7872" s="745" t="s">
        <v>10836</v>
      </c>
      <c r="Q7872" s="439"/>
    </row>
    <row r="7873" spans="1:22" ht="20.100000000000001" customHeight="1" x14ac:dyDescent="0.2">
      <c r="A7873" s="136" t="s">
        <v>11206</v>
      </c>
      <c r="B7873" s="137" t="s">
        <v>11207</v>
      </c>
      <c r="C7873" s="151" t="s">
        <v>992</v>
      </c>
      <c r="D7873" s="178" t="s">
        <v>11208</v>
      </c>
      <c r="E7873" s="145" t="s">
        <v>408</v>
      </c>
      <c r="F7873" s="146" t="s">
        <v>958</v>
      </c>
      <c r="G7873" s="146">
        <v>44122000</v>
      </c>
      <c r="H7873" s="455" t="s">
        <v>11308</v>
      </c>
      <c r="I7873" s="432">
        <v>10</v>
      </c>
      <c r="J7873" s="433" t="s">
        <v>33</v>
      </c>
      <c r="K7873" s="148">
        <v>7000000</v>
      </c>
      <c r="L7873" s="149">
        <v>1</v>
      </c>
      <c r="M7873" s="745" t="s">
        <v>805</v>
      </c>
      <c r="N7873" s="376"/>
      <c r="O7873" s="745" t="s">
        <v>10835</v>
      </c>
      <c r="P7873" s="745" t="s">
        <v>10836</v>
      </c>
      <c r="Q7873" s="439"/>
    </row>
    <row r="7874" spans="1:22" ht="20.100000000000001" customHeight="1" x14ac:dyDescent="0.2">
      <c r="A7874" s="687" t="s">
        <v>11206</v>
      </c>
      <c r="B7874" s="770" t="s">
        <v>11207</v>
      </c>
      <c r="C7874" s="771" t="s">
        <v>992</v>
      </c>
      <c r="D7874" s="182" t="s">
        <v>11208</v>
      </c>
      <c r="E7874" s="183" t="s">
        <v>9872</v>
      </c>
      <c r="F7874" s="377" t="s">
        <v>493</v>
      </c>
      <c r="G7874" s="377">
        <v>44122000</v>
      </c>
      <c r="H7874" s="379" t="s">
        <v>11309</v>
      </c>
      <c r="I7874" s="553">
        <v>10</v>
      </c>
      <c r="J7874" s="362" t="s">
        <v>33</v>
      </c>
      <c r="K7874" s="558">
        <v>85000000</v>
      </c>
      <c r="L7874" s="605">
        <v>1</v>
      </c>
      <c r="M7874" s="745" t="s">
        <v>805</v>
      </c>
      <c r="N7874" s="556"/>
      <c r="O7874" s="745" t="s">
        <v>10835</v>
      </c>
      <c r="P7874" s="745" t="s">
        <v>10836</v>
      </c>
      <c r="Q7874" s="559"/>
    </row>
    <row r="7875" spans="1:22" s="39" customFormat="1" ht="20.100000000000001" customHeight="1" x14ac:dyDescent="0.2">
      <c r="A7875" s="186" t="s">
        <v>11310</v>
      </c>
      <c r="B7875" s="186" t="s">
        <v>402</v>
      </c>
      <c r="C7875" s="209" t="s">
        <v>11311</v>
      </c>
      <c r="D7875" s="229" t="s">
        <v>11312</v>
      </c>
      <c r="E7875" s="186" t="s">
        <v>399</v>
      </c>
      <c r="F7875" s="186" t="s">
        <v>1045</v>
      </c>
      <c r="G7875" s="223">
        <v>93141506</v>
      </c>
      <c r="H7875" s="229" t="s">
        <v>11313</v>
      </c>
      <c r="I7875" s="670">
        <v>16</v>
      </c>
      <c r="J7875" s="530" t="s">
        <v>33</v>
      </c>
      <c r="K7875" s="214">
        <v>100000000</v>
      </c>
      <c r="L7875" s="215">
        <v>1</v>
      </c>
      <c r="M7875" s="745" t="s">
        <v>10831</v>
      </c>
      <c r="N7875" s="530"/>
      <c r="O7875" s="745" t="s">
        <v>10835</v>
      </c>
      <c r="P7875" s="745" t="s">
        <v>10836</v>
      </c>
      <c r="Q7875" s="670"/>
    </row>
    <row r="7876" spans="1:22" s="39" customFormat="1" ht="69" customHeight="1" x14ac:dyDescent="0.2">
      <c r="A7876" s="186" t="s">
        <v>11314</v>
      </c>
      <c r="B7876" s="186" t="s">
        <v>889</v>
      </c>
      <c r="C7876" s="186" t="s">
        <v>992</v>
      </c>
      <c r="D7876" s="383" t="s">
        <v>11315</v>
      </c>
      <c r="E7876" s="186" t="s">
        <v>858</v>
      </c>
      <c r="F7876" s="383" t="s">
        <v>2984</v>
      </c>
      <c r="G7876" s="186">
        <v>81101516</v>
      </c>
      <c r="H7876" s="383" t="s">
        <v>11316</v>
      </c>
      <c r="I7876" s="208">
        <v>10</v>
      </c>
      <c r="J7876" s="530" t="s">
        <v>33</v>
      </c>
      <c r="K7876" s="772">
        <v>24500000</v>
      </c>
      <c r="L7876" s="233">
        <v>1</v>
      </c>
      <c r="M7876" s="745" t="s">
        <v>10831</v>
      </c>
      <c r="N7876" s="233"/>
      <c r="O7876" s="745" t="s">
        <v>10835</v>
      </c>
      <c r="P7876" s="745" t="s">
        <v>10836</v>
      </c>
      <c r="Q7876" s="745" t="s">
        <v>2961</v>
      </c>
    </row>
    <row r="7877" spans="1:22" s="39" customFormat="1" ht="51" x14ac:dyDescent="0.2">
      <c r="A7877" s="186" t="s">
        <v>11314</v>
      </c>
      <c r="B7877" s="186" t="s">
        <v>889</v>
      </c>
      <c r="C7877" s="186" t="s">
        <v>992</v>
      </c>
      <c r="D7877" s="383" t="s">
        <v>11315</v>
      </c>
      <c r="E7877" s="186" t="s">
        <v>880</v>
      </c>
      <c r="F7877" s="383" t="s">
        <v>6501</v>
      </c>
      <c r="G7877" s="186">
        <v>78181500</v>
      </c>
      <c r="H7877" s="383" t="s">
        <v>11317</v>
      </c>
      <c r="I7877" s="208">
        <v>16</v>
      </c>
      <c r="J7877" s="530" t="s">
        <v>33</v>
      </c>
      <c r="K7877" s="772">
        <v>154970000</v>
      </c>
      <c r="L7877" s="233">
        <v>1</v>
      </c>
      <c r="M7877" s="745" t="s">
        <v>10831</v>
      </c>
      <c r="N7877" s="233"/>
      <c r="O7877" s="745" t="s">
        <v>10835</v>
      </c>
      <c r="P7877" s="745" t="s">
        <v>10836</v>
      </c>
      <c r="Q7877" s="745" t="s">
        <v>2961</v>
      </c>
    </row>
    <row r="7878" spans="1:22" s="39" customFormat="1" ht="38.25" x14ac:dyDescent="0.2">
      <c r="A7878" s="186" t="s">
        <v>11314</v>
      </c>
      <c r="B7878" s="186" t="s">
        <v>889</v>
      </c>
      <c r="C7878" s="186" t="s">
        <v>992</v>
      </c>
      <c r="D7878" s="383" t="s">
        <v>11315</v>
      </c>
      <c r="E7878" s="186" t="s">
        <v>936</v>
      </c>
      <c r="F7878" s="383" t="s">
        <v>3220</v>
      </c>
      <c r="G7878" s="186">
        <v>81101516</v>
      </c>
      <c r="H7878" s="383" t="s">
        <v>11318</v>
      </c>
      <c r="I7878" s="208">
        <v>10</v>
      </c>
      <c r="J7878" s="530" t="s">
        <v>33</v>
      </c>
      <c r="K7878" s="772">
        <v>6500000</v>
      </c>
      <c r="L7878" s="233">
        <v>1</v>
      </c>
      <c r="M7878" s="745" t="s">
        <v>10831</v>
      </c>
      <c r="N7878" s="233"/>
      <c r="O7878" s="745" t="s">
        <v>10835</v>
      </c>
      <c r="P7878" s="745" t="s">
        <v>10836</v>
      </c>
      <c r="Q7878" s="745" t="s">
        <v>2961</v>
      </c>
    </row>
    <row r="7879" spans="1:22" s="39" customFormat="1" ht="38.25" x14ac:dyDescent="0.2">
      <c r="A7879" s="186" t="s">
        <v>11314</v>
      </c>
      <c r="B7879" s="186" t="s">
        <v>889</v>
      </c>
      <c r="C7879" s="186" t="s">
        <v>992</v>
      </c>
      <c r="D7879" s="383" t="s">
        <v>11315</v>
      </c>
      <c r="E7879" s="186" t="s">
        <v>947</v>
      </c>
      <c r="F7879" s="383" t="s">
        <v>406</v>
      </c>
      <c r="G7879" s="186">
        <v>80131504</v>
      </c>
      <c r="H7879" s="383" t="s">
        <v>11319</v>
      </c>
      <c r="I7879" s="208">
        <v>16</v>
      </c>
      <c r="J7879" s="530" t="s">
        <v>33</v>
      </c>
      <c r="K7879" s="772">
        <v>17000000</v>
      </c>
      <c r="L7879" s="233">
        <v>1</v>
      </c>
      <c r="M7879" s="745" t="s">
        <v>10831</v>
      </c>
      <c r="N7879" s="233"/>
      <c r="O7879" s="745" t="s">
        <v>10835</v>
      </c>
      <c r="P7879" s="745" t="s">
        <v>10836</v>
      </c>
      <c r="Q7879" s="745" t="s">
        <v>2961</v>
      </c>
    </row>
    <row r="7880" spans="1:22" s="39" customFormat="1" ht="42" customHeight="1" x14ac:dyDescent="0.2">
      <c r="A7880" s="186" t="s">
        <v>11314</v>
      </c>
      <c r="B7880" s="186" t="s">
        <v>889</v>
      </c>
      <c r="C7880" s="186" t="s">
        <v>992</v>
      </c>
      <c r="D7880" s="383" t="s">
        <v>11315</v>
      </c>
      <c r="E7880" s="186" t="s">
        <v>957</v>
      </c>
      <c r="F7880" s="383" t="s">
        <v>958</v>
      </c>
      <c r="G7880" s="186">
        <v>76111503</v>
      </c>
      <c r="H7880" s="383" t="s">
        <v>11320</v>
      </c>
      <c r="I7880" s="208">
        <v>10</v>
      </c>
      <c r="J7880" s="530" t="s">
        <v>33</v>
      </c>
      <c r="K7880" s="772">
        <v>300000</v>
      </c>
      <c r="L7880" s="233">
        <v>1</v>
      </c>
      <c r="M7880" s="745" t="s">
        <v>10831</v>
      </c>
      <c r="N7880" s="233"/>
      <c r="O7880" s="745" t="s">
        <v>10835</v>
      </c>
      <c r="P7880" s="745" t="s">
        <v>10836</v>
      </c>
      <c r="Q7880" s="745" t="s">
        <v>2961</v>
      </c>
    </row>
    <row r="7881" spans="1:22" s="39" customFormat="1" ht="38.25" x14ac:dyDescent="0.2">
      <c r="A7881" s="186" t="s">
        <v>11321</v>
      </c>
      <c r="B7881" s="186" t="s">
        <v>5860</v>
      </c>
      <c r="C7881" s="186" t="s">
        <v>992</v>
      </c>
      <c r="D7881" s="383" t="s">
        <v>10875</v>
      </c>
      <c r="E7881" s="223" t="s">
        <v>842</v>
      </c>
      <c r="F7881" s="383" t="s">
        <v>10829</v>
      </c>
      <c r="G7881" s="223">
        <v>72101507</v>
      </c>
      <c r="H7881" s="383" t="s">
        <v>11322</v>
      </c>
      <c r="I7881" s="208">
        <v>10</v>
      </c>
      <c r="J7881" s="530" t="s">
        <v>33</v>
      </c>
      <c r="K7881" s="772">
        <v>60390000</v>
      </c>
      <c r="L7881" s="233">
        <v>1</v>
      </c>
      <c r="M7881" s="745" t="s">
        <v>10831</v>
      </c>
      <c r="N7881" s="233"/>
      <c r="O7881" s="745" t="s">
        <v>10835</v>
      </c>
      <c r="P7881" s="745" t="s">
        <v>10836</v>
      </c>
      <c r="Q7881" s="745" t="s">
        <v>2961</v>
      </c>
    </row>
    <row r="7882" spans="1:22" s="39" customFormat="1" ht="76.5" x14ac:dyDescent="0.2">
      <c r="A7882" s="186" t="s">
        <v>11323</v>
      </c>
      <c r="B7882" s="186" t="s">
        <v>11324</v>
      </c>
      <c r="C7882" s="186" t="s">
        <v>992</v>
      </c>
      <c r="D7882" s="383" t="s">
        <v>11325</v>
      </c>
      <c r="E7882" s="186" t="s">
        <v>880</v>
      </c>
      <c r="F7882" s="383" t="s">
        <v>6501</v>
      </c>
      <c r="G7882" s="186">
        <v>78181500</v>
      </c>
      <c r="H7882" s="383" t="s">
        <v>11326</v>
      </c>
      <c r="I7882" s="208">
        <v>10</v>
      </c>
      <c r="J7882" s="530" t="s">
        <v>33</v>
      </c>
      <c r="K7882" s="772">
        <v>55000000</v>
      </c>
      <c r="L7882" s="233">
        <v>1</v>
      </c>
      <c r="M7882" s="745" t="s">
        <v>10831</v>
      </c>
      <c r="N7882" s="233"/>
      <c r="O7882" s="745" t="s">
        <v>10835</v>
      </c>
      <c r="P7882" s="745" t="s">
        <v>10836</v>
      </c>
      <c r="Q7882" s="745" t="s">
        <v>2961</v>
      </c>
    </row>
    <row r="7883" spans="1:22" s="39" customFormat="1" ht="76.5" x14ac:dyDescent="0.2">
      <c r="A7883" s="186" t="s">
        <v>11323</v>
      </c>
      <c r="B7883" s="186" t="s">
        <v>11324</v>
      </c>
      <c r="C7883" s="186" t="s">
        <v>992</v>
      </c>
      <c r="D7883" s="383" t="s">
        <v>11325</v>
      </c>
      <c r="E7883" s="186" t="s">
        <v>932</v>
      </c>
      <c r="F7883" s="383" t="s">
        <v>3050</v>
      </c>
      <c r="G7883" s="186">
        <v>73151904</v>
      </c>
      <c r="H7883" s="383" t="s">
        <v>11327</v>
      </c>
      <c r="I7883" s="208">
        <v>10</v>
      </c>
      <c r="J7883" s="530" t="s">
        <v>33</v>
      </c>
      <c r="K7883" s="772">
        <v>27560000</v>
      </c>
      <c r="L7883" s="233">
        <v>1</v>
      </c>
      <c r="M7883" s="745" t="s">
        <v>10831</v>
      </c>
      <c r="N7883" s="233"/>
      <c r="O7883" s="745" t="s">
        <v>10835</v>
      </c>
      <c r="P7883" s="745" t="s">
        <v>10836</v>
      </c>
      <c r="Q7883" s="745" t="s">
        <v>2961</v>
      </c>
    </row>
    <row r="7884" spans="1:22" ht="50.1" customHeight="1" x14ac:dyDescent="0.2">
      <c r="A7884" s="136" t="s">
        <v>11328</v>
      </c>
      <c r="B7884" s="137" t="s">
        <v>11329</v>
      </c>
      <c r="C7884" s="154" t="s">
        <v>342</v>
      </c>
      <c r="D7884" s="155" t="s">
        <v>11330</v>
      </c>
      <c r="E7884" s="139" t="s">
        <v>858</v>
      </c>
      <c r="F7884" s="154" t="s">
        <v>2984</v>
      </c>
      <c r="G7884" s="138">
        <v>83101802</v>
      </c>
      <c r="H7884" s="773" t="s">
        <v>11331</v>
      </c>
      <c r="I7884" s="136">
        <v>10</v>
      </c>
      <c r="J7884" s="141" t="s">
        <v>33</v>
      </c>
      <c r="K7884" s="171">
        <v>2919180000</v>
      </c>
      <c r="L7884" s="774"/>
      <c r="M7884" s="775"/>
      <c r="N7884" s="137" t="s">
        <v>765</v>
      </c>
      <c r="O7884" s="776" t="s">
        <v>11332</v>
      </c>
      <c r="P7884" s="154" t="s">
        <v>127</v>
      </c>
      <c r="Q7884" s="154" t="s">
        <v>127</v>
      </c>
      <c r="R7884" s="54" t="s">
        <v>650</v>
      </c>
      <c r="V7884" s="58"/>
    </row>
    <row r="7885" spans="1:22" ht="50.1" customHeight="1" x14ac:dyDescent="0.2">
      <c r="A7885" s="136" t="s">
        <v>11328</v>
      </c>
      <c r="B7885" s="137" t="s">
        <v>11329</v>
      </c>
      <c r="C7885" s="154" t="s">
        <v>342</v>
      </c>
      <c r="D7885" s="155" t="s">
        <v>11330</v>
      </c>
      <c r="E7885" s="139" t="s">
        <v>936</v>
      </c>
      <c r="F7885" s="154" t="s">
        <v>3220</v>
      </c>
      <c r="G7885" s="138">
        <v>83101500</v>
      </c>
      <c r="H7885" s="773" t="s">
        <v>11333</v>
      </c>
      <c r="I7885" s="136">
        <v>10</v>
      </c>
      <c r="J7885" s="141" t="s">
        <v>33</v>
      </c>
      <c r="K7885" s="171">
        <v>100000000</v>
      </c>
      <c r="L7885" s="774"/>
      <c r="M7885" s="775"/>
      <c r="N7885" s="137" t="s">
        <v>765</v>
      </c>
      <c r="O7885" s="776" t="s">
        <v>11332</v>
      </c>
      <c r="P7885" s="154" t="s">
        <v>127</v>
      </c>
      <c r="Q7885" s="154" t="s">
        <v>127</v>
      </c>
      <c r="R7885" s="54" t="s">
        <v>650</v>
      </c>
    </row>
    <row r="7886" spans="1:22" ht="50.1" customHeight="1" x14ac:dyDescent="0.2">
      <c r="A7886" s="136" t="s">
        <v>11328</v>
      </c>
      <c r="B7886" s="137" t="s">
        <v>11329</v>
      </c>
      <c r="C7886" s="154" t="s">
        <v>234</v>
      </c>
      <c r="D7886" s="155" t="s">
        <v>976</v>
      </c>
      <c r="E7886" s="139" t="s">
        <v>781</v>
      </c>
      <c r="F7886" s="154" t="s">
        <v>233</v>
      </c>
      <c r="G7886" s="138">
        <v>15101506</v>
      </c>
      <c r="H7886" s="773" t="s">
        <v>11334</v>
      </c>
      <c r="I7886" s="136">
        <v>10</v>
      </c>
      <c r="J7886" s="141" t="s">
        <v>230</v>
      </c>
      <c r="K7886" s="171">
        <v>400000000</v>
      </c>
      <c r="L7886" s="774"/>
      <c r="M7886" s="775"/>
      <c r="N7886" s="137" t="s">
        <v>765</v>
      </c>
      <c r="O7886" s="776" t="s">
        <v>11332</v>
      </c>
      <c r="P7886" s="154" t="s">
        <v>127</v>
      </c>
      <c r="Q7886" s="154" t="s">
        <v>127</v>
      </c>
      <c r="R7886" s="54" t="s">
        <v>1068</v>
      </c>
    </row>
    <row r="7887" spans="1:22" ht="50.1" customHeight="1" x14ac:dyDescent="0.2">
      <c r="A7887" s="136" t="s">
        <v>11328</v>
      </c>
      <c r="B7887" s="137" t="s">
        <v>11329</v>
      </c>
      <c r="C7887" s="154" t="s">
        <v>234</v>
      </c>
      <c r="D7887" s="155" t="s">
        <v>976</v>
      </c>
      <c r="E7887" s="139" t="s">
        <v>781</v>
      </c>
      <c r="F7887" s="154" t="s">
        <v>233</v>
      </c>
      <c r="G7887" s="138">
        <v>15101506</v>
      </c>
      <c r="H7887" s="773" t="s">
        <v>11335</v>
      </c>
      <c r="I7887" s="136">
        <v>10</v>
      </c>
      <c r="J7887" s="141" t="s">
        <v>230</v>
      </c>
      <c r="K7887" s="171">
        <v>680079050</v>
      </c>
      <c r="L7887" s="774"/>
      <c r="M7887" s="775"/>
      <c r="N7887" s="137" t="s">
        <v>765</v>
      </c>
      <c r="O7887" s="776" t="s">
        <v>11332</v>
      </c>
      <c r="P7887" s="154" t="s">
        <v>68</v>
      </c>
      <c r="Q7887" s="154" t="s">
        <v>68</v>
      </c>
      <c r="R7887" s="54" t="s">
        <v>1068</v>
      </c>
    </row>
    <row r="7888" spans="1:22" ht="50.1" customHeight="1" x14ac:dyDescent="0.2">
      <c r="A7888" s="136" t="s">
        <v>11328</v>
      </c>
      <c r="B7888" s="137" t="s">
        <v>11329</v>
      </c>
      <c r="C7888" s="154" t="s">
        <v>234</v>
      </c>
      <c r="D7888" s="155" t="s">
        <v>976</v>
      </c>
      <c r="E7888" s="139" t="s">
        <v>781</v>
      </c>
      <c r="F7888" s="154" t="s">
        <v>233</v>
      </c>
      <c r="G7888" s="138">
        <v>15101506</v>
      </c>
      <c r="H7888" s="773" t="s">
        <v>11336</v>
      </c>
      <c r="I7888" s="136">
        <v>10</v>
      </c>
      <c r="J7888" s="141" t="s">
        <v>230</v>
      </c>
      <c r="K7888" s="171">
        <v>120013950</v>
      </c>
      <c r="L7888" s="774"/>
      <c r="M7888" s="775"/>
      <c r="N7888" s="137" t="s">
        <v>765</v>
      </c>
      <c r="O7888" s="776" t="s">
        <v>11332</v>
      </c>
      <c r="P7888" s="154" t="s">
        <v>2761</v>
      </c>
      <c r="Q7888" s="154" t="s">
        <v>2761</v>
      </c>
      <c r="R7888" s="54" t="s">
        <v>1068</v>
      </c>
    </row>
    <row r="7889" spans="1:18" ht="50.1" customHeight="1" x14ac:dyDescent="0.2">
      <c r="A7889" s="136" t="s">
        <v>11328</v>
      </c>
      <c r="B7889" s="137" t="s">
        <v>11329</v>
      </c>
      <c r="C7889" s="154" t="s">
        <v>234</v>
      </c>
      <c r="D7889" s="155" t="s">
        <v>976</v>
      </c>
      <c r="E7889" s="139" t="s">
        <v>781</v>
      </c>
      <c r="F7889" s="154" t="s">
        <v>233</v>
      </c>
      <c r="G7889" s="138">
        <v>15101506</v>
      </c>
      <c r="H7889" s="773" t="s">
        <v>11337</v>
      </c>
      <c r="I7889" s="136">
        <v>10</v>
      </c>
      <c r="J7889" s="141" t="s">
        <v>230</v>
      </c>
      <c r="K7889" s="171">
        <v>291462450</v>
      </c>
      <c r="L7889" s="774"/>
      <c r="M7889" s="775"/>
      <c r="N7889" s="137" t="s">
        <v>765</v>
      </c>
      <c r="O7889" s="776" t="s">
        <v>11332</v>
      </c>
      <c r="P7889" s="154" t="s">
        <v>68</v>
      </c>
      <c r="Q7889" s="154" t="s">
        <v>68</v>
      </c>
      <c r="R7889" s="54" t="s">
        <v>1068</v>
      </c>
    </row>
    <row r="7890" spans="1:18" ht="50.1" customHeight="1" x14ac:dyDescent="0.2">
      <c r="A7890" s="136" t="s">
        <v>11328</v>
      </c>
      <c r="B7890" s="137" t="s">
        <v>11329</v>
      </c>
      <c r="C7890" s="154" t="s">
        <v>234</v>
      </c>
      <c r="D7890" s="155" t="s">
        <v>976</v>
      </c>
      <c r="E7890" s="139" t="s">
        <v>781</v>
      </c>
      <c r="F7890" s="154" t="s">
        <v>233</v>
      </c>
      <c r="G7890" s="138">
        <v>15101506</v>
      </c>
      <c r="H7890" s="773" t="s">
        <v>11338</v>
      </c>
      <c r="I7890" s="136">
        <v>10</v>
      </c>
      <c r="J7890" s="141" t="s">
        <v>230</v>
      </c>
      <c r="K7890" s="171">
        <v>51434550</v>
      </c>
      <c r="L7890" s="774"/>
      <c r="M7890" s="775"/>
      <c r="N7890" s="137" t="s">
        <v>765</v>
      </c>
      <c r="O7890" s="776" t="s">
        <v>11332</v>
      </c>
      <c r="P7890" s="154" t="s">
        <v>2761</v>
      </c>
      <c r="Q7890" s="154" t="s">
        <v>2761</v>
      </c>
      <c r="R7890" s="54" t="s">
        <v>1068</v>
      </c>
    </row>
    <row r="7891" spans="1:18" ht="50.1" customHeight="1" x14ac:dyDescent="0.2">
      <c r="A7891" s="136" t="s">
        <v>11328</v>
      </c>
      <c r="B7891" s="137" t="s">
        <v>11329</v>
      </c>
      <c r="C7891" s="154" t="s">
        <v>234</v>
      </c>
      <c r="D7891" s="155" t="s">
        <v>976</v>
      </c>
      <c r="E7891" s="139" t="s">
        <v>781</v>
      </c>
      <c r="F7891" s="154" t="s">
        <v>233</v>
      </c>
      <c r="G7891" s="138">
        <v>15101506</v>
      </c>
      <c r="H7891" s="773" t="s">
        <v>11339</v>
      </c>
      <c r="I7891" s="136">
        <v>10</v>
      </c>
      <c r="J7891" s="141" t="s">
        <v>230</v>
      </c>
      <c r="K7891" s="171">
        <v>5000000</v>
      </c>
      <c r="L7891" s="774"/>
      <c r="M7891" s="775"/>
      <c r="N7891" s="137" t="s">
        <v>765</v>
      </c>
      <c r="O7891" s="776" t="s">
        <v>11332</v>
      </c>
      <c r="P7891" s="154" t="s">
        <v>67</v>
      </c>
      <c r="Q7891" s="154" t="s">
        <v>67</v>
      </c>
      <c r="R7891" s="54" t="s">
        <v>1086</v>
      </c>
    </row>
    <row r="7892" spans="1:18" ht="50.1" customHeight="1" x14ac:dyDescent="0.2">
      <c r="A7892" s="136" t="s">
        <v>11328</v>
      </c>
      <c r="B7892" s="137" t="s">
        <v>11329</v>
      </c>
      <c r="C7892" s="154" t="s">
        <v>234</v>
      </c>
      <c r="D7892" s="155" t="s">
        <v>976</v>
      </c>
      <c r="E7892" s="139" t="s">
        <v>880</v>
      </c>
      <c r="F7892" s="154" t="s">
        <v>374</v>
      </c>
      <c r="G7892" s="138">
        <v>78181500</v>
      </c>
      <c r="H7892" s="773" t="s">
        <v>11340</v>
      </c>
      <c r="I7892" s="136">
        <v>10</v>
      </c>
      <c r="J7892" s="141" t="s">
        <v>230</v>
      </c>
      <c r="K7892" s="171">
        <v>250000000</v>
      </c>
      <c r="L7892" s="774"/>
      <c r="M7892" s="775"/>
      <c r="N7892" s="137" t="s">
        <v>765</v>
      </c>
      <c r="O7892" s="776" t="s">
        <v>11332</v>
      </c>
      <c r="P7892" s="154" t="s">
        <v>127</v>
      </c>
      <c r="Q7892" s="154" t="s">
        <v>127</v>
      </c>
      <c r="R7892" s="54" t="s">
        <v>628</v>
      </c>
    </row>
    <row r="7893" spans="1:18" ht="50.1" customHeight="1" x14ac:dyDescent="0.2">
      <c r="A7893" s="136" t="s">
        <v>11328</v>
      </c>
      <c r="B7893" s="137" t="s">
        <v>11329</v>
      </c>
      <c r="C7893" s="154" t="s">
        <v>234</v>
      </c>
      <c r="D7893" s="155" t="s">
        <v>976</v>
      </c>
      <c r="E7893" s="139" t="s">
        <v>880</v>
      </c>
      <c r="F7893" s="154" t="s">
        <v>374</v>
      </c>
      <c r="G7893" s="138">
        <v>78181500</v>
      </c>
      <c r="H7893" s="773" t="s">
        <v>11341</v>
      </c>
      <c r="I7893" s="136">
        <v>10</v>
      </c>
      <c r="J7893" s="141" t="s">
        <v>33</v>
      </c>
      <c r="K7893" s="171">
        <v>155525067.5</v>
      </c>
      <c r="L7893" s="774"/>
      <c r="M7893" s="775"/>
      <c r="N7893" s="137" t="s">
        <v>765</v>
      </c>
      <c r="O7893" s="776" t="s">
        <v>11332</v>
      </c>
      <c r="P7893" s="154" t="s">
        <v>68</v>
      </c>
      <c r="Q7893" s="154" t="s">
        <v>68</v>
      </c>
      <c r="R7893" s="54" t="s">
        <v>11342</v>
      </c>
    </row>
    <row r="7894" spans="1:18" ht="50.1" customHeight="1" x14ac:dyDescent="0.2">
      <c r="A7894" s="136" t="s">
        <v>11328</v>
      </c>
      <c r="B7894" s="137" t="s">
        <v>11329</v>
      </c>
      <c r="C7894" s="154" t="s">
        <v>234</v>
      </c>
      <c r="D7894" s="155" t="s">
        <v>976</v>
      </c>
      <c r="E7894" s="139" t="s">
        <v>880</v>
      </c>
      <c r="F7894" s="154" t="s">
        <v>374</v>
      </c>
      <c r="G7894" s="138">
        <v>78181500</v>
      </c>
      <c r="H7894" s="773" t="s">
        <v>11343</v>
      </c>
      <c r="I7894" s="136">
        <v>10</v>
      </c>
      <c r="J7894" s="141" t="s">
        <v>33</v>
      </c>
      <c r="K7894" s="171">
        <v>57800000</v>
      </c>
      <c r="L7894" s="774"/>
      <c r="M7894" s="775"/>
      <c r="N7894" s="137" t="s">
        <v>765</v>
      </c>
      <c r="O7894" s="776" t="s">
        <v>11332</v>
      </c>
      <c r="P7894" s="154" t="s">
        <v>68</v>
      </c>
      <c r="Q7894" s="154" t="s">
        <v>68</v>
      </c>
      <c r="R7894" s="54" t="s">
        <v>11344</v>
      </c>
    </row>
    <row r="7895" spans="1:18" ht="50.1" customHeight="1" x14ac:dyDescent="0.2">
      <c r="A7895" s="136" t="s">
        <v>11328</v>
      </c>
      <c r="B7895" s="137" t="s">
        <v>11329</v>
      </c>
      <c r="C7895" s="154" t="s">
        <v>234</v>
      </c>
      <c r="D7895" s="155" t="s">
        <v>976</v>
      </c>
      <c r="E7895" s="139" t="s">
        <v>880</v>
      </c>
      <c r="F7895" s="154" t="s">
        <v>374</v>
      </c>
      <c r="G7895" s="138">
        <v>78181500</v>
      </c>
      <c r="H7895" s="773" t="s">
        <v>11345</v>
      </c>
      <c r="I7895" s="136">
        <v>10</v>
      </c>
      <c r="J7895" s="141" t="s">
        <v>33</v>
      </c>
      <c r="K7895" s="171">
        <v>432360432.5</v>
      </c>
      <c r="L7895" s="774"/>
      <c r="M7895" s="775"/>
      <c r="N7895" s="137" t="s">
        <v>765</v>
      </c>
      <c r="O7895" s="776" t="s">
        <v>11332</v>
      </c>
      <c r="P7895" s="154" t="s">
        <v>67</v>
      </c>
      <c r="Q7895" s="154" t="s">
        <v>67</v>
      </c>
      <c r="R7895" s="54" t="s">
        <v>628</v>
      </c>
    </row>
    <row r="7896" spans="1:18" ht="50.1" customHeight="1" x14ac:dyDescent="0.2">
      <c r="A7896" s="136" t="s">
        <v>11328</v>
      </c>
      <c r="B7896" s="137" t="s">
        <v>11329</v>
      </c>
      <c r="C7896" s="154" t="s">
        <v>234</v>
      </c>
      <c r="D7896" s="155" t="s">
        <v>976</v>
      </c>
      <c r="E7896" s="139" t="s">
        <v>880</v>
      </c>
      <c r="F7896" s="154" t="s">
        <v>374</v>
      </c>
      <c r="G7896" s="138">
        <v>78181500</v>
      </c>
      <c r="H7896" s="773" t="s">
        <v>11346</v>
      </c>
      <c r="I7896" s="136">
        <v>10</v>
      </c>
      <c r="J7896" s="141" t="s">
        <v>33</v>
      </c>
      <c r="K7896" s="171">
        <v>530085500</v>
      </c>
      <c r="L7896" s="774"/>
      <c r="M7896" s="775"/>
      <c r="N7896" s="137" t="s">
        <v>765</v>
      </c>
      <c r="O7896" s="776" t="s">
        <v>11332</v>
      </c>
      <c r="P7896" s="154" t="s">
        <v>67</v>
      </c>
      <c r="Q7896" s="154" t="s">
        <v>67</v>
      </c>
      <c r="R7896" s="54" t="s">
        <v>628</v>
      </c>
    </row>
    <row r="7897" spans="1:18" ht="50.1" customHeight="1" x14ac:dyDescent="0.2">
      <c r="A7897" s="136" t="s">
        <v>11328</v>
      </c>
      <c r="B7897" s="137" t="s">
        <v>11329</v>
      </c>
      <c r="C7897" s="154" t="s">
        <v>234</v>
      </c>
      <c r="D7897" s="155" t="s">
        <v>976</v>
      </c>
      <c r="E7897" s="139" t="s">
        <v>880</v>
      </c>
      <c r="F7897" s="154" t="s">
        <v>374</v>
      </c>
      <c r="G7897" s="138">
        <v>78181500</v>
      </c>
      <c r="H7897" s="773" t="s">
        <v>11347</v>
      </c>
      <c r="I7897" s="136">
        <v>10</v>
      </c>
      <c r="J7897" s="141" t="s">
        <v>230</v>
      </c>
      <c r="K7897" s="171">
        <v>103744500</v>
      </c>
      <c r="L7897" s="774"/>
      <c r="M7897" s="775"/>
      <c r="N7897" s="137" t="s">
        <v>765</v>
      </c>
      <c r="O7897" s="776" t="s">
        <v>11332</v>
      </c>
      <c r="P7897" s="154" t="s">
        <v>80</v>
      </c>
      <c r="Q7897" s="154" t="s">
        <v>80</v>
      </c>
      <c r="R7897" s="54" t="s">
        <v>628</v>
      </c>
    </row>
    <row r="7898" spans="1:18" ht="50.1" customHeight="1" x14ac:dyDescent="0.2">
      <c r="A7898" s="136" t="s">
        <v>11328</v>
      </c>
      <c r="B7898" s="137" t="s">
        <v>11329</v>
      </c>
      <c r="C7898" s="154" t="s">
        <v>234</v>
      </c>
      <c r="D7898" s="155" t="s">
        <v>976</v>
      </c>
      <c r="E7898" s="139" t="s">
        <v>880</v>
      </c>
      <c r="F7898" s="154" t="s">
        <v>374</v>
      </c>
      <c r="G7898" s="138">
        <v>78181500</v>
      </c>
      <c r="H7898" s="773" t="s">
        <v>11348</v>
      </c>
      <c r="I7898" s="136">
        <v>10</v>
      </c>
      <c r="J7898" s="141" t="s">
        <v>230</v>
      </c>
      <c r="K7898" s="171">
        <v>103744500</v>
      </c>
      <c r="L7898" s="774"/>
      <c r="M7898" s="775"/>
      <c r="N7898" s="137" t="s">
        <v>765</v>
      </c>
      <c r="O7898" s="776" t="s">
        <v>11332</v>
      </c>
      <c r="P7898" s="154" t="s">
        <v>80</v>
      </c>
      <c r="Q7898" s="154" t="s">
        <v>80</v>
      </c>
      <c r="R7898" s="54" t="s">
        <v>628</v>
      </c>
    </row>
    <row r="7899" spans="1:18" ht="50.1" customHeight="1" x14ac:dyDescent="0.2">
      <c r="A7899" s="136" t="s">
        <v>11328</v>
      </c>
      <c r="B7899" s="137" t="s">
        <v>11329</v>
      </c>
      <c r="C7899" s="154" t="s">
        <v>234</v>
      </c>
      <c r="D7899" s="155" t="s">
        <v>976</v>
      </c>
      <c r="E7899" s="139" t="s">
        <v>880</v>
      </c>
      <c r="F7899" s="154" t="s">
        <v>374</v>
      </c>
      <c r="G7899" s="138" t="s">
        <v>11349</v>
      </c>
      <c r="H7899" s="773" t="s">
        <v>11350</v>
      </c>
      <c r="I7899" s="136">
        <v>10</v>
      </c>
      <c r="J7899" s="141" t="s">
        <v>230</v>
      </c>
      <c r="K7899" s="171">
        <v>80000000</v>
      </c>
      <c r="L7899" s="774"/>
      <c r="M7899" s="775"/>
      <c r="N7899" s="137" t="s">
        <v>765</v>
      </c>
      <c r="O7899" s="776" t="s">
        <v>11332</v>
      </c>
      <c r="P7899" s="154" t="s">
        <v>127</v>
      </c>
      <c r="Q7899" s="154" t="s">
        <v>127</v>
      </c>
      <c r="R7899" s="54" t="s">
        <v>1086</v>
      </c>
    </row>
    <row r="7900" spans="1:18" ht="50.1" customHeight="1" x14ac:dyDescent="0.2">
      <c r="A7900" s="136" t="s">
        <v>11328</v>
      </c>
      <c r="B7900" s="137" t="s">
        <v>11329</v>
      </c>
      <c r="C7900" s="154" t="s">
        <v>58</v>
      </c>
      <c r="D7900" s="155" t="s">
        <v>11351</v>
      </c>
      <c r="E7900" s="139" t="s">
        <v>880</v>
      </c>
      <c r="F7900" s="154" t="s">
        <v>374</v>
      </c>
      <c r="G7900" s="138" t="s">
        <v>11349</v>
      </c>
      <c r="H7900" s="773" t="s">
        <v>11352</v>
      </c>
      <c r="I7900" s="136">
        <v>10</v>
      </c>
      <c r="J7900" s="141" t="s">
        <v>33</v>
      </c>
      <c r="K7900" s="171">
        <v>40700000</v>
      </c>
      <c r="L7900" s="774"/>
      <c r="M7900" s="775"/>
      <c r="N7900" s="137" t="s">
        <v>765</v>
      </c>
      <c r="O7900" s="776" t="s">
        <v>11332</v>
      </c>
      <c r="P7900" s="154" t="s">
        <v>79</v>
      </c>
      <c r="Q7900" s="154" t="s">
        <v>79</v>
      </c>
      <c r="R7900" s="54" t="s">
        <v>1086</v>
      </c>
    </row>
    <row r="7901" spans="1:18" ht="50.1" customHeight="1" x14ac:dyDescent="0.2">
      <c r="A7901" s="136" t="s">
        <v>11328</v>
      </c>
      <c r="B7901" s="137" t="s">
        <v>11329</v>
      </c>
      <c r="C7901" s="154" t="s">
        <v>58</v>
      </c>
      <c r="D7901" s="155" t="s">
        <v>11351</v>
      </c>
      <c r="E7901" s="139" t="s">
        <v>880</v>
      </c>
      <c r="F7901" s="154" t="s">
        <v>374</v>
      </c>
      <c r="G7901" s="138" t="s">
        <v>11353</v>
      </c>
      <c r="H7901" s="773" t="s">
        <v>11354</v>
      </c>
      <c r="I7901" s="136">
        <v>10</v>
      </c>
      <c r="J7901" s="141" t="s">
        <v>33</v>
      </c>
      <c r="K7901" s="171">
        <v>5000000</v>
      </c>
      <c r="L7901" s="774"/>
      <c r="M7901" s="775"/>
      <c r="N7901" s="137" t="s">
        <v>765</v>
      </c>
      <c r="O7901" s="776" t="s">
        <v>11332</v>
      </c>
      <c r="P7901" s="154" t="s">
        <v>35</v>
      </c>
      <c r="Q7901" s="154" t="s">
        <v>35</v>
      </c>
      <c r="R7901" s="54" t="s">
        <v>1086</v>
      </c>
    </row>
    <row r="7902" spans="1:18" ht="50.1" customHeight="1" x14ac:dyDescent="0.2">
      <c r="A7902" s="136" t="s">
        <v>11328</v>
      </c>
      <c r="B7902" s="137" t="s">
        <v>11329</v>
      </c>
      <c r="C7902" s="154" t="s">
        <v>58</v>
      </c>
      <c r="D7902" s="155" t="s">
        <v>11351</v>
      </c>
      <c r="E7902" s="139" t="s">
        <v>880</v>
      </c>
      <c r="F7902" s="154" t="s">
        <v>374</v>
      </c>
      <c r="G7902" s="138" t="s">
        <v>11349</v>
      </c>
      <c r="H7902" s="773" t="s">
        <v>11355</v>
      </c>
      <c r="I7902" s="136">
        <v>10</v>
      </c>
      <c r="J7902" s="141" t="s">
        <v>230</v>
      </c>
      <c r="K7902" s="171">
        <v>19300000</v>
      </c>
      <c r="L7902" s="774"/>
      <c r="M7902" s="775"/>
      <c r="N7902" s="137" t="s">
        <v>765</v>
      </c>
      <c r="O7902" s="776" t="s">
        <v>11332</v>
      </c>
      <c r="P7902" s="154" t="s">
        <v>80</v>
      </c>
      <c r="Q7902" s="154" t="s">
        <v>80</v>
      </c>
      <c r="R7902" s="54" t="s">
        <v>1086</v>
      </c>
    </row>
    <row r="7903" spans="1:18" ht="50.1" customHeight="1" x14ac:dyDescent="0.2">
      <c r="A7903" s="136" t="s">
        <v>11328</v>
      </c>
      <c r="B7903" s="137" t="s">
        <v>11329</v>
      </c>
      <c r="C7903" s="154" t="s">
        <v>50</v>
      </c>
      <c r="D7903" s="155" t="s">
        <v>11356</v>
      </c>
      <c r="E7903" s="139" t="s">
        <v>880</v>
      </c>
      <c r="F7903" s="154" t="s">
        <v>374</v>
      </c>
      <c r="G7903" s="138">
        <v>73152100</v>
      </c>
      <c r="H7903" s="773" t="s">
        <v>11357</v>
      </c>
      <c r="I7903" s="136">
        <v>10</v>
      </c>
      <c r="J7903" s="141" t="s">
        <v>33</v>
      </c>
      <c r="K7903" s="171">
        <v>70000000</v>
      </c>
      <c r="L7903" s="774"/>
      <c r="M7903" s="775"/>
      <c r="N7903" s="137" t="s">
        <v>765</v>
      </c>
      <c r="O7903" s="776" t="s">
        <v>11332</v>
      </c>
      <c r="P7903" s="154" t="s">
        <v>35</v>
      </c>
      <c r="Q7903" s="154" t="s">
        <v>35</v>
      </c>
      <c r="R7903" s="54" t="s">
        <v>1086</v>
      </c>
    </row>
    <row r="7904" spans="1:18" ht="50.1" customHeight="1" x14ac:dyDescent="0.2">
      <c r="A7904" s="136" t="s">
        <v>11328</v>
      </c>
      <c r="B7904" s="137" t="s">
        <v>11329</v>
      </c>
      <c r="C7904" s="154" t="s">
        <v>50</v>
      </c>
      <c r="D7904" s="155" t="s">
        <v>11356</v>
      </c>
      <c r="E7904" s="139" t="s">
        <v>880</v>
      </c>
      <c r="F7904" s="154" t="s">
        <v>374</v>
      </c>
      <c r="G7904" s="138">
        <v>73152100</v>
      </c>
      <c r="H7904" s="773" t="s">
        <v>11358</v>
      </c>
      <c r="I7904" s="136">
        <v>10</v>
      </c>
      <c r="J7904" s="141" t="s">
        <v>33</v>
      </c>
      <c r="K7904" s="171">
        <v>20000000</v>
      </c>
      <c r="L7904" s="774"/>
      <c r="M7904" s="775"/>
      <c r="N7904" s="137" t="s">
        <v>765</v>
      </c>
      <c r="O7904" s="776" t="s">
        <v>11332</v>
      </c>
      <c r="P7904" s="154" t="s">
        <v>79</v>
      </c>
      <c r="Q7904" s="154" t="s">
        <v>79</v>
      </c>
      <c r="R7904" s="54" t="s">
        <v>1086</v>
      </c>
    </row>
    <row r="7905" spans="1:18" ht="50.1" customHeight="1" x14ac:dyDescent="0.2">
      <c r="A7905" s="136" t="s">
        <v>11328</v>
      </c>
      <c r="B7905" s="137" t="s">
        <v>11329</v>
      </c>
      <c r="C7905" s="154" t="s">
        <v>1007</v>
      </c>
      <c r="D7905" s="155" t="s">
        <v>11359</v>
      </c>
      <c r="E7905" s="139" t="s">
        <v>880</v>
      </c>
      <c r="F7905" s="154" t="s">
        <v>374</v>
      </c>
      <c r="G7905" s="138">
        <v>72103302</v>
      </c>
      <c r="H7905" s="773" t="s">
        <v>11360</v>
      </c>
      <c r="I7905" s="136">
        <v>10</v>
      </c>
      <c r="J7905" s="141" t="s">
        <v>33</v>
      </c>
      <c r="K7905" s="171">
        <v>20000000</v>
      </c>
      <c r="L7905" s="774"/>
      <c r="M7905" s="775"/>
      <c r="N7905" s="137" t="s">
        <v>765</v>
      </c>
      <c r="O7905" s="776" t="s">
        <v>11332</v>
      </c>
      <c r="P7905" s="154" t="s">
        <v>79</v>
      </c>
      <c r="Q7905" s="154" t="s">
        <v>79</v>
      </c>
      <c r="R7905" s="54" t="s">
        <v>1086</v>
      </c>
    </row>
    <row r="7906" spans="1:18" ht="50.1" customHeight="1" x14ac:dyDescent="0.2">
      <c r="A7906" s="136" t="s">
        <v>11328</v>
      </c>
      <c r="B7906" s="137" t="s">
        <v>11329</v>
      </c>
      <c r="C7906" s="154" t="s">
        <v>1007</v>
      </c>
      <c r="D7906" s="155" t="s">
        <v>11359</v>
      </c>
      <c r="E7906" s="139" t="s">
        <v>880</v>
      </c>
      <c r="F7906" s="154" t="s">
        <v>374</v>
      </c>
      <c r="G7906" s="138">
        <v>78181800</v>
      </c>
      <c r="H7906" s="773" t="s">
        <v>11361</v>
      </c>
      <c r="I7906" s="136">
        <v>10</v>
      </c>
      <c r="J7906" s="141" t="s">
        <v>33</v>
      </c>
      <c r="K7906" s="171">
        <v>5000000</v>
      </c>
      <c r="L7906" s="774"/>
      <c r="M7906" s="775"/>
      <c r="N7906" s="137" t="s">
        <v>765</v>
      </c>
      <c r="O7906" s="776" t="s">
        <v>11332</v>
      </c>
      <c r="P7906" s="154" t="s">
        <v>36</v>
      </c>
      <c r="Q7906" s="154" t="s">
        <v>36</v>
      </c>
      <c r="R7906" s="54" t="s">
        <v>1086</v>
      </c>
    </row>
    <row r="7907" spans="1:18" ht="50.1" customHeight="1" x14ac:dyDescent="0.2">
      <c r="A7907" s="136" t="s">
        <v>11328</v>
      </c>
      <c r="B7907" s="137" t="s">
        <v>11329</v>
      </c>
      <c r="C7907" s="154" t="s">
        <v>342</v>
      </c>
      <c r="D7907" s="155" t="s">
        <v>11330</v>
      </c>
      <c r="E7907" s="139" t="s">
        <v>842</v>
      </c>
      <c r="F7907" s="154" t="s">
        <v>338</v>
      </c>
      <c r="G7907" s="138">
        <v>72102900</v>
      </c>
      <c r="H7907" s="773" t="s">
        <v>11362</v>
      </c>
      <c r="I7907" s="136">
        <v>10</v>
      </c>
      <c r="J7907" s="141" t="s">
        <v>33</v>
      </c>
      <c r="K7907" s="171">
        <v>740990000</v>
      </c>
      <c r="L7907" s="774"/>
      <c r="M7907" s="775"/>
      <c r="N7907" s="137" t="s">
        <v>765</v>
      </c>
      <c r="O7907" s="776" t="s">
        <v>11332</v>
      </c>
      <c r="P7907" s="154" t="s">
        <v>79</v>
      </c>
      <c r="Q7907" s="154" t="s">
        <v>79</v>
      </c>
      <c r="R7907" s="54" t="s">
        <v>628</v>
      </c>
    </row>
    <row r="7908" spans="1:18" ht="50.1" customHeight="1" x14ac:dyDescent="0.2">
      <c r="A7908" s="136" t="s">
        <v>11328</v>
      </c>
      <c r="B7908" s="137" t="s">
        <v>11329</v>
      </c>
      <c r="C7908" s="154" t="s">
        <v>11363</v>
      </c>
      <c r="D7908" s="155" t="s">
        <v>10170</v>
      </c>
      <c r="E7908" s="139" t="s">
        <v>862</v>
      </c>
      <c r="F7908" s="154" t="s">
        <v>368</v>
      </c>
      <c r="G7908" s="138">
        <v>84131600</v>
      </c>
      <c r="H7908" s="773" t="s">
        <v>11364</v>
      </c>
      <c r="I7908" s="136">
        <v>10</v>
      </c>
      <c r="J7908" s="141" t="s">
        <v>33</v>
      </c>
      <c r="K7908" s="171">
        <v>40000000</v>
      </c>
      <c r="L7908" s="774"/>
      <c r="M7908" s="775"/>
      <c r="N7908" s="137" t="s">
        <v>1995</v>
      </c>
      <c r="O7908" s="776" t="s">
        <v>11332</v>
      </c>
      <c r="P7908" s="154" t="s">
        <v>80</v>
      </c>
      <c r="Q7908" s="154" t="s">
        <v>80</v>
      </c>
      <c r="R7908" s="54" t="s">
        <v>1086</v>
      </c>
    </row>
    <row r="7909" spans="1:18" ht="50.1" customHeight="1" x14ac:dyDescent="0.2">
      <c r="A7909" s="136" t="s">
        <v>11328</v>
      </c>
      <c r="B7909" s="137" t="s">
        <v>11329</v>
      </c>
      <c r="C7909" s="154" t="s">
        <v>11363</v>
      </c>
      <c r="D7909" s="155" t="s">
        <v>10170</v>
      </c>
      <c r="E7909" s="139" t="s">
        <v>862</v>
      </c>
      <c r="F7909" s="154" t="s">
        <v>368</v>
      </c>
      <c r="G7909" s="138">
        <v>84131607</v>
      </c>
      <c r="H7909" s="773" t="s">
        <v>11364</v>
      </c>
      <c r="I7909" s="136">
        <v>10</v>
      </c>
      <c r="J7909" s="141" t="s">
        <v>33</v>
      </c>
      <c r="K7909" s="171">
        <v>20000000</v>
      </c>
      <c r="L7909" s="774"/>
      <c r="M7909" s="775"/>
      <c r="N7909" s="137" t="s">
        <v>1995</v>
      </c>
      <c r="O7909" s="776" t="s">
        <v>11332</v>
      </c>
      <c r="P7909" s="154" t="s">
        <v>80</v>
      </c>
      <c r="Q7909" s="154" t="s">
        <v>80</v>
      </c>
      <c r="R7909" s="54" t="s">
        <v>1086</v>
      </c>
    </row>
    <row r="7910" spans="1:18" ht="50.1" customHeight="1" x14ac:dyDescent="0.2">
      <c r="A7910" s="136" t="s">
        <v>11328</v>
      </c>
      <c r="B7910" s="137" t="s">
        <v>11329</v>
      </c>
      <c r="C7910" s="154" t="s">
        <v>234</v>
      </c>
      <c r="D7910" s="155" t="s">
        <v>976</v>
      </c>
      <c r="E7910" s="139" t="s">
        <v>862</v>
      </c>
      <c r="F7910" s="154" t="s">
        <v>368</v>
      </c>
      <c r="G7910" s="138">
        <v>84131600</v>
      </c>
      <c r="H7910" s="773" t="s">
        <v>11365</v>
      </c>
      <c r="I7910" s="136">
        <v>10</v>
      </c>
      <c r="J7910" s="141" t="s">
        <v>230</v>
      </c>
      <c r="K7910" s="171">
        <v>170000000</v>
      </c>
      <c r="L7910" s="774"/>
      <c r="M7910" s="775"/>
      <c r="N7910" s="137" t="s">
        <v>1995</v>
      </c>
      <c r="O7910" s="776" t="s">
        <v>11332</v>
      </c>
      <c r="P7910" s="154" t="s">
        <v>127</v>
      </c>
      <c r="Q7910" s="154" t="s">
        <v>127</v>
      </c>
      <c r="R7910" s="54" t="s">
        <v>628</v>
      </c>
    </row>
    <row r="7911" spans="1:18" ht="50.1" customHeight="1" x14ac:dyDescent="0.2">
      <c r="A7911" s="136" t="s">
        <v>11328</v>
      </c>
      <c r="B7911" s="137" t="s">
        <v>11329</v>
      </c>
      <c r="C7911" s="154" t="s">
        <v>234</v>
      </c>
      <c r="D7911" s="155" t="s">
        <v>976</v>
      </c>
      <c r="E7911" s="139" t="s">
        <v>862</v>
      </c>
      <c r="F7911" s="154" t="s">
        <v>11366</v>
      </c>
      <c r="G7911" s="138">
        <v>84131600</v>
      </c>
      <c r="H7911" s="773" t="s">
        <v>11367</v>
      </c>
      <c r="I7911" s="136">
        <v>10</v>
      </c>
      <c r="J7911" s="141" t="s">
        <v>33</v>
      </c>
      <c r="K7911" s="171">
        <v>68000000</v>
      </c>
      <c r="L7911" s="774"/>
      <c r="M7911" s="775"/>
      <c r="N7911" s="137" t="s">
        <v>1995</v>
      </c>
      <c r="O7911" s="776" t="s">
        <v>11332</v>
      </c>
      <c r="P7911" s="154" t="s">
        <v>35</v>
      </c>
      <c r="Q7911" s="154" t="s">
        <v>35</v>
      </c>
      <c r="R7911" s="54" t="s">
        <v>628</v>
      </c>
    </row>
    <row r="7912" spans="1:18" ht="50.1" customHeight="1" x14ac:dyDescent="0.2">
      <c r="A7912" s="136" t="s">
        <v>11328</v>
      </c>
      <c r="B7912" s="137" t="s">
        <v>11329</v>
      </c>
      <c r="C7912" s="154" t="s">
        <v>234</v>
      </c>
      <c r="D7912" s="155" t="s">
        <v>976</v>
      </c>
      <c r="E7912" s="139" t="s">
        <v>862</v>
      </c>
      <c r="F7912" s="154" t="s">
        <v>368</v>
      </c>
      <c r="G7912" s="138">
        <v>84131600</v>
      </c>
      <c r="H7912" s="773" t="s">
        <v>11368</v>
      </c>
      <c r="I7912" s="136">
        <v>10</v>
      </c>
      <c r="J7912" s="141" t="s">
        <v>230</v>
      </c>
      <c r="K7912" s="171">
        <v>12000000</v>
      </c>
      <c r="L7912" s="774"/>
      <c r="M7912" s="775"/>
      <c r="N7912" s="137" t="s">
        <v>1995</v>
      </c>
      <c r="O7912" s="776" t="s">
        <v>11332</v>
      </c>
      <c r="P7912" s="154" t="s">
        <v>80</v>
      </c>
      <c r="Q7912" s="154" t="s">
        <v>80</v>
      </c>
      <c r="R7912" s="54" t="s">
        <v>628</v>
      </c>
    </row>
    <row r="7913" spans="1:18" ht="50.1" customHeight="1" x14ac:dyDescent="0.2">
      <c r="A7913" s="136" t="s">
        <v>11328</v>
      </c>
      <c r="B7913" s="137" t="s">
        <v>11329</v>
      </c>
      <c r="C7913" s="154" t="s">
        <v>58</v>
      </c>
      <c r="D7913" s="155" t="s">
        <v>11351</v>
      </c>
      <c r="E7913" s="139" t="s">
        <v>5660</v>
      </c>
      <c r="F7913" s="154" t="s">
        <v>5661</v>
      </c>
      <c r="G7913" s="138" t="s">
        <v>11369</v>
      </c>
      <c r="H7913" s="773" t="s">
        <v>11370</v>
      </c>
      <c r="I7913" s="136">
        <v>10</v>
      </c>
      <c r="J7913" s="141" t="s">
        <v>33</v>
      </c>
      <c r="K7913" s="171">
        <v>40000000</v>
      </c>
      <c r="L7913" s="774"/>
      <c r="M7913" s="775"/>
      <c r="N7913" s="137" t="s">
        <v>1995</v>
      </c>
      <c r="O7913" s="776" t="s">
        <v>11332</v>
      </c>
      <c r="P7913" s="154" t="s">
        <v>67</v>
      </c>
      <c r="Q7913" s="154" t="s">
        <v>67</v>
      </c>
      <c r="R7913" s="54" t="s">
        <v>1086</v>
      </c>
    </row>
    <row r="7914" spans="1:18" ht="50.1" customHeight="1" x14ac:dyDescent="0.2">
      <c r="A7914" s="136" t="s">
        <v>11328</v>
      </c>
      <c r="B7914" s="137" t="s">
        <v>11329</v>
      </c>
      <c r="C7914" s="154" t="s">
        <v>1007</v>
      </c>
      <c r="D7914" s="155" t="s">
        <v>11359</v>
      </c>
      <c r="E7914" s="139" t="s">
        <v>3049</v>
      </c>
      <c r="F7914" s="154" t="s">
        <v>3050</v>
      </c>
      <c r="G7914" s="138">
        <v>82121506</v>
      </c>
      <c r="H7914" s="773" t="s">
        <v>11371</v>
      </c>
      <c r="I7914" s="136">
        <v>10</v>
      </c>
      <c r="J7914" s="141" t="s">
        <v>33</v>
      </c>
      <c r="K7914" s="171">
        <v>31200000</v>
      </c>
      <c r="L7914" s="774"/>
      <c r="M7914" s="775"/>
      <c r="N7914" s="137" t="s">
        <v>765</v>
      </c>
      <c r="O7914" s="776" t="s">
        <v>11332</v>
      </c>
      <c r="P7914" s="154" t="s">
        <v>67</v>
      </c>
      <c r="Q7914" s="154" t="s">
        <v>67</v>
      </c>
      <c r="R7914" s="54" t="s">
        <v>1086</v>
      </c>
    </row>
    <row r="7915" spans="1:18" ht="50.1" customHeight="1" x14ac:dyDescent="0.2">
      <c r="A7915" s="136" t="s">
        <v>11328</v>
      </c>
      <c r="B7915" s="137" t="s">
        <v>11329</v>
      </c>
      <c r="C7915" s="154" t="s">
        <v>342</v>
      </c>
      <c r="D7915" s="155" t="s">
        <v>11330</v>
      </c>
      <c r="E7915" s="139" t="s">
        <v>952</v>
      </c>
      <c r="F7915" s="154" t="s">
        <v>409</v>
      </c>
      <c r="G7915" s="138">
        <v>78111800</v>
      </c>
      <c r="H7915" s="773" t="s">
        <v>11372</v>
      </c>
      <c r="I7915" s="136">
        <v>10</v>
      </c>
      <c r="J7915" s="141" t="s">
        <v>33</v>
      </c>
      <c r="K7915" s="171">
        <v>140000000</v>
      </c>
      <c r="L7915" s="774"/>
      <c r="M7915" s="775"/>
      <c r="N7915" s="137" t="s">
        <v>765</v>
      </c>
      <c r="O7915" s="776" t="s">
        <v>11332</v>
      </c>
      <c r="P7915" s="154" t="s">
        <v>127</v>
      </c>
      <c r="Q7915" s="154" t="s">
        <v>127</v>
      </c>
      <c r="R7915" s="54" t="s">
        <v>650</v>
      </c>
    </row>
    <row r="7916" spans="1:18" ht="50.1" customHeight="1" x14ac:dyDescent="0.2">
      <c r="A7916" s="136" t="s">
        <v>11328</v>
      </c>
      <c r="B7916" s="137" t="s">
        <v>11329</v>
      </c>
      <c r="C7916" s="154" t="s">
        <v>342</v>
      </c>
      <c r="D7916" s="155" t="s">
        <v>11330</v>
      </c>
      <c r="E7916" s="139" t="s">
        <v>957</v>
      </c>
      <c r="F7916" s="154" t="s">
        <v>958</v>
      </c>
      <c r="G7916" s="138">
        <v>93161500</v>
      </c>
      <c r="H7916" s="773" t="s">
        <v>11373</v>
      </c>
      <c r="I7916" s="136">
        <v>10</v>
      </c>
      <c r="J7916" s="141" t="s">
        <v>33</v>
      </c>
      <c r="K7916" s="171">
        <v>161260000</v>
      </c>
      <c r="L7916" s="774"/>
      <c r="M7916" s="775"/>
      <c r="N7916" s="137" t="s">
        <v>765</v>
      </c>
      <c r="O7916" s="776" t="s">
        <v>11332</v>
      </c>
      <c r="P7916" s="154" t="s">
        <v>127</v>
      </c>
      <c r="Q7916" s="154" t="s">
        <v>127</v>
      </c>
      <c r="R7916" s="54" t="s">
        <v>650</v>
      </c>
    </row>
    <row r="7917" spans="1:18" ht="50.1" customHeight="1" x14ac:dyDescent="0.2">
      <c r="A7917" s="136" t="s">
        <v>11328</v>
      </c>
      <c r="B7917" s="137" t="s">
        <v>11329</v>
      </c>
      <c r="C7917" s="154" t="s">
        <v>58</v>
      </c>
      <c r="D7917" s="155" t="s">
        <v>976</v>
      </c>
      <c r="E7917" s="139" t="s">
        <v>1376</v>
      </c>
      <c r="F7917" s="154" t="s">
        <v>1377</v>
      </c>
      <c r="G7917" s="138">
        <v>93142005</v>
      </c>
      <c r="H7917" s="773" t="s">
        <v>1377</v>
      </c>
      <c r="I7917" s="136">
        <v>10</v>
      </c>
      <c r="J7917" s="141" t="s">
        <v>33</v>
      </c>
      <c r="K7917" s="171">
        <v>3500000</v>
      </c>
      <c r="L7917" s="774"/>
      <c r="M7917" s="775"/>
      <c r="N7917" s="137" t="s">
        <v>765</v>
      </c>
      <c r="O7917" s="776" t="s">
        <v>11332</v>
      </c>
      <c r="P7917" s="154" t="s">
        <v>127</v>
      </c>
      <c r="Q7917" s="154" t="s">
        <v>127</v>
      </c>
      <c r="R7917" s="54" t="s">
        <v>650</v>
      </c>
    </row>
    <row r="7918" spans="1:18" ht="50.1" customHeight="1" x14ac:dyDescent="0.2">
      <c r="A7918" s="136" t="s">
        <v>11328</v>
      </c>
      <c r="B7918" s="137" t="s">
        <v>11329</v>
      </c>
      <c r="C7918" s="154" t="s">
        <v>58</v>
      </c>
      <c r="D7918" s="155" t="s">
        <v>11351</v>
      </c>
      <c r="E7918" s="139" t="s">
        <v>3007</v>
      </c>
      <c r="F7918" s="154" t="s">
        <v>371</v>
      </c>
      <c r="G7918" s="138">
        <v>76111500</v>
      </c>
      <c r="H7918" s="773" t="s">
        <v>11374</v>
      </c>
      <c r="I7918" s="136">
        <v>10</v>
      </c>
      <c r="J7918" s="141" t="s">
        <v>230</v>
      </c>
      <c r="K7918" s="171">
        <v>46731840.710000001</v>
      </c>
      <c r="L7918" s="774"/>
      <c r="M7918" s="775"/>
      <c r="N7918" s="137" t="s">
        <v>765</v>
      </c>
      <c r="O7918" s="776" t="s">
        <v>11332</v>
      </c>
      <c r="P7918" s="154" t="s">
        <v>127</v>
      </c>
      <c r="Q7918" s="154" t="s">
        <v>127</v>
      </c>
      <c r="R7918" s="54" t="s">
        <v>1068</v>
      </c>
    </row>
    <row r="7919" spans="1:18" ht="50.1" customHeight="1" x14ac:dyDescent="0.2">
      <c r="A7919" s="136" t="s">
        <v>11328</v>
      </c>
      <c r="B7919" s="137" t="s">
        <v>11329</v>
      </c>
      <c r="C7919" s="154" t="s">
        <v>58</v>
      </c>
      <c r="D7919" s="155" t="s">
        <v>11351</v>
      </c>
      <c r="E7919" s="139" t="s">
        <v>3007</v>
      </c>
      <c r="F7919" s="154" t="s">
        <v>371</v>
      </c>
      <c r="G7919" s="138">
        <v>76111500</v>
      </c>
      <c r="H7919" s="773" t="s">
        <v>11375</v>
      </c>
      <c r="I7919" s="136">
        <v>10</v>
      </c>
      <c r="J7919" s="141" t="s">
        <v>33</v>
      </c>
      <c r="K7919" s="171">
        <v>131705000</v>
      </c>
      <c r="L7919" s="774"/>
      <c r="M7919" s="775"/>
      <c r="N7919" s="137" t="s">
        <v>765</v>
      </c>
      <c r="O7919" s="776" t="s">
        <v>11332</v>
      </c>
      <c r="P7919" s="154" t="s">
        <v>67</v>
      </c>
      <c r="Q7919" s="154" t="s">
        <v>67</v>
      </c>
      <c r="R7919" s="54" t="s">
        <v>1068</v>
      </c>
    </row>
    <row r="7920" spans="1:18" ht="50.1" customHeight="1" x14ac:dyDescent="0.2">
      <c r="A7920" s="136" t="s">
        <v>11328</v>
      </c>
      <c r="B7920" s="137" t="s">
        <v>11329</v>
      </c>
      <c r="C7920" s="154" t="s">
        <v>58</v>
      </c>
      <c r="D7920" s="155" t="s">
        <v>11351</v>
      </c>
      <c r="E7920" s="139" t="s">
        <v>3007</v>
      </c>
      <c r="F7920" s="154" t="s">
        <v>371</v>
      </c>
      <c r="G7920" s="138">
        <v>76111500</v>
      </c>
      <c r="H7920" s="773" t="s">
        <v>11376</v>
      </c>
      <c r="I7920" s="136">
        <v>10</v>
      </c>
      <c r="J7920" s="141" t="s">
        <v>230</v>
      </c>
      <c r="K7920" s="171">
        <v>28863159.289999999</v>
      </c>
      <c r="L7920" s="774"/>
      <c r="M7920" s="775"/>
      <c r="N7920" s="137" t="s">
        <v>765</v>
      </c>
      <c r="O7920" s="776" t="s">
        <v>11332</v>
      </c>
      <c r="P7920" s="154" t="s">
        <v>80</v>
      </c>
      <c r="Q7920" s="154" t="s">
        <v>80</v>
      </c>
      <c r="R7920" s="54" t="s">
        <v>1068</v>
      </c>
    </row>
    <row r="7921" spans="1:18" ht="50.1" customHeight="1" x14ac:dyDescent="0.2">
      <c r="A7921" s="136" t="s">
        <v>11328</v>
      </c>
      <c r="B7921" s="137" t="s">
        <v>11329</v>
      </c>
      <c r="C7921" s="154" t="s">
        <v>58</v>
      </c>
      <c r="D7921" s="155" t="s">
        <v>11351</v>
      </c>
      <c r="E7921" s="139" t="s">
        <v>3007</v>
      </c>
      <c r="F7921" s="154" t="s">
        <v>371</v>
      </c>
      <c r="G7921" s="138">
        <v>72102103</v>
      </c>
      <c r="H7921" s="773" t="s">
        <v>11377</v>
      </c>
      <c r="I7921" s="136">
        <v>10</v>
      </c>
      <c r="J7921" s="141" t="s">
        <v>33</v>
      </c>
      <c r="K7921" s="171">
        <v>2000000</v>
      </c>
      <c r="L7921" s="774"/>
      <c r="M7921" s="775"/>
      <c r="N7921" s="137" t="s">
        <v>765</v>
      </c>
      <c r="O7921" s="776" t="s">
        <v>11332</v>
      </c>
      <c r="P7921" s="154" t="s">
        <v>79</v>
      </c>
      <c r="Q7921" s="154" t="s">
        <v>79</v>
      </c>
      <c r="R7921" s="54" t="s">
        <v>1068</v>
      </c>
    </row>
    <row r="7922" spans="1:18" ht="50.1" customHeight="1" x14ac:dyDescent="0.2">
      <c r="A7922" s="136" t="s">
        <v>11328</v>
      </c>
      <c r="B7922" s="137" t="s">
        <v>11329</v>
      </c>
      <c r="C7922" s="154" t="s">
        <v>356</v>
      </c>
      <c r="D7922" s="155" t="s">
        <v>11378</v>
      </c>
      <c r="E7922" s="139" t="s">
        <v>947</v>
      </c>
      <c r="F7922" s="154" t="s">
        <v>406</v>
      </c>
      <c r="G7922" s="138">
        <v>78111800</v>
      </c>
      <c r="H7922" s="773" t="s">
        <v>11379</v>
      </c>
      <c r="I7922" s="136">
        <v>10</v>
      </c>
      <c r="J7922" s="141" t="s">
        <v>33</v>
      </c>
      <c r="K7922" s="171">
        <v>50000000</v>
      </c>
      <c r="L7922" s="774"/>
      <c r="M7922" s="775"/>
      <c r="N7922" s="137" t="s">
        <v>765</v>
      </c>
      <c r="O7922" s="776" t="s">
        <v>11332</v>
      </c>
      <c r="P7922" s="154" t="s">
        <v>127</v>
      </c>
      <c r="Q7922" s="154" t="s">
        <v>127</v>
      </c>
      <c r="R7922" s="54" t="s">
        <v>650</v>
      </c>
    </row>
    <row r="7923" spans="1:18" ht="50.1" customHeight="1" x14ac:dyDescent="0.2">
      <c r="A7923" s="136" t="s">
        <v>11328</v>
      </c>
      <c r="B7923" s="137" t="s">
        <v>11329</v>
      </c>
      <c r="C7923" s="154" t="s">
        <v>58</v>
      </c>
      <c r="D7923" s="155" t="s">
        <v>11351</v>
      </c>
      <c r="E7923" s="139" t="s">
        <v>5736</v>
      </c>
      <c r="F7923" s="154" t="s">
        <v>5737</v>
      </c>
      <c r="G7923" s="138">
        <v>90101700</v>
      </c>
      <c r="H7923" s="773" t="s">
        <v>11380</v>
      </c>
      <c r="I7923" s="136">
        <v>10</v>
      </c>
      <c r="J7923" s="141" t="s">
        <v>33</v>
      </c>
      <c r="K7923" s="171">
        <v>10000000</v>
      </c>
      <c r="L7923" s="774"/>
      <c r="M7923" s="775"/>
      <c r="N7923" s="137" t="s">
        <v>765</v>
      </c>
      <c r="O7923" s="776" t="s">
        <v>11332</v>
      </c>
      <c r="P7923" s="154" t="s">
        <v>68</v>
      </c>
      <c r="Q7923" s="154" t="s">
        <v>68</v>
      </c>
      <c r="R7923" s="54" t="s">
        <v>1086</v>
      </c>
    </row>
    <row r="7924" spans="1:18" ht="50.1" customHeight="1" x14ac:dyDescent="0.2">
      <c r="A7924" s="136" t="s">
        <v>11328</v>
      </c>
      <c r="B7924" s="137" t="s">
        <v>11329</v>
      </c>
      <c r="C7924" s="154" t="s">
        <v>190</v>
      </c>
      <c r="D7924" s="155" t="s">
        <v>11381</v>
      </c>
      <c r="E7924" s="139" t="s">
        <v>855</v>
      </c>
      <c r="F7924" s="154" t="s">
        <v>360</v>
      </c>
      <c r="G7924" s="138">
        <v>80141800</v>
      </c>
      <c r="H7924" s="773" t="s">
        <v>11382</v>
      </c>
      <c r="I7924" s="136">
        <v>10</v>
      </c>
      <c r="J7924" s="141" t="s">
        <v>33</v>
      </c>
      <c r="K7924" s="171">
        <v>2500000</v>
      </c>
      <c r="L7924" s="774"/>
      <c r="M7924" s="775"/>
      <c r="N7924" s="137" t="s">
        <v>765</v>
      </c>
      <c r="O7924" s="776" t="s">
        <v>11332</v>
      </c>
      <c r="P7924" s="154" t="s">
        <v>68</v>
      </c>
      <c r="Q7924" s="154" t="s">
        <v>68</v>
      </c>
      <c r="R7924" s="54" t="s">
        <v>2642</v>
      </c>
    </row>
    <row r="7925" spans="1:18" ht="50.1" customHeight="1" x14ac:dyDescent="0.2">
      <c r="A7925" s="136" t="s">
        <v>11328</v>
      </c>
      <c r="B7925" s="137" t="s">
        <v>11329</v>
      </c>
      <c r="C7925" s="154" t="s">
        <v>502</v>
      </c>
      <c r="D7925" s="155" t="s">
        <v>11383</v>
      </c>
      <c r="E7925" s="139" t="s">
        <v>2957</v>
      </c>
      <c r="F7925" s="154" t="s">
        <v>2958</v>
      </c>
      <c r="G7925" s="138">
        <v>14111506</v>
      </c>
      <c r="H7925" s="773" t="s">
        <v>11384</v>
      </c>
      <c r="I7925" s="136">
        <v>10</v>
      </c>
      <c r="J7925" s="141" t="s">
        <v>33</v>
      </c>
      <c r="K7925" s="171">
        <v>75820000</v>
      </c>
      <c r="L7925" s="774"/>
      <c r="M7925" s="775"/>
      <c r="N7925" s="137" t="s">
        <v>805</v>
      </c>
      <c r="O7925" s="776" t="s">
        <v>11332</v>
      </c>
      <c r="P7925" s="154" t="s">
        <v>67</v>
      </c>
      <c r="Q7925" s="154" t="s">
        <v>67</v>
      </c>
      <c r="R7925" s="54" t="s">
        <v>1086</v>
      </c>
    </row>
    <row r="7926" spans="1:18" ht="50.1" customHeight="1" x14ac:dyDescent="0.2">
      <c r="A7926" s="136" t="s">
        <v>11328</v>
      </c>
      <c r="B7926" s="137" t="s">
        <v>11329</v>
      </c>
      <c r="C7926" s="154" t="s">
        <v>502</v>
      </c>
      <c r="D7926" s="155" t="s">
        <v>11383</v>
      </c>
      <c r="E7926" s="139" t="s">
        <v>5652</v>
      </c>
      <c r="F7926" s="154" t="s">
        <v>5653</v>
      </c>
      <c r="G7926" s="138" t="s">
        <v>11385</v>
      </c>
      <c r="H7926" s="773" t="s">
        <v>11386</v>
      </c>
      <c r="I7926" s="136">
        <v>10</v>
      </c>
      <c r="J7926" s="141" t="s">
        <v>33</v>
      </c>
      <c r="K7926" s="171">
        <v>5000000</v>
      </c>
      <c r="L7926" s="774"/>
      <c r="M7926" s="775"/>
      <c r="N7926" s="137" t="s">
        <v>805</v>
      </c>
      <c r="O7926" s="776" t="s">
        <v>11332</v>
      </c>
      <c r="P7926" s="154" t="s">
        <v>67</v>
      </c>
      <c r="Q7926" s="154" t="s">
        <v>67</v>
      </c>
      <c r="R7926" s="54" t="s">
        <v>1086</v>
      </c>
    </row>
    <row r="7927" spans="1:18" ht="50.1" customHeight="1" x14ac:dyDescent="0.2">
      <c r="A7927" s="136" t="s">
        <v>11328</v>
      </c>
      <c r="B7927" s="137" t="s">
        <v>11329</v>
      </c>
      <c r="C7927" s="154" t="s">
        <v>502</v>
      </c>
      <c r="D7927" s="155" t="s">
        <v>11383</v>
      </c>
      <c r="E7927" s="139" t="s">
        <v>2973</v>
      </c>
      <c r="F7927" s="154" t="s">
        <v>2974</v>
      </c>
      <c r="G7927" s="138">
        <v>44122107</v>
      </c>
      <c r="H7927" s="773" t="s">
        <v>11387</v>
      </c>
      <c r="I7927" s="136">
        <v>10</v>
      </c>
      <c r="J7927" s="141" t="s">
        <v>33</v>
      </c>
      <c r="K7927" s="171">
        <v>1000000</v>
      </c>
      <c r="L7927" s="774"/>
      <c r="M7927" s="775"/>
      <c r="N7927" s="137" t="s">
        <v>805</v>
      </c>
      <c r="O7927" s="776" t="s">
        <v>11332</v>
      </c>
      <c r="P7927" s="154" t="s">
        <v>67</v>
      </c>
      <c r="Q7927" s="154" t="s">
        <v>67</v>
      </c>
      <c r="R7927" s="54" t="s">
        <v>1086</v>
      </c>
    </row>
    <row r="7928" spans="1:18" ht="50.1" customHeight="1" x14ac:dyDescent="0.2">
      <c r="A7928" s="136" t="s">
        <v>11328</v>
      </c>
      <c r="B7928" s="137" t="s">
        <v>11329</v>
      </c>
      <c r="C7928" s="154" t="s">
        <v>58</v>
      </c>
      <c r="D7928" s="155" t="s">
        <v>11351</v>
      </c>
      <c r="E7928" s="139" t="s">
        <v>5682</v>
      </c>
      <c r="F7928" s="154" t="s">
        <v>5683</v>
      </c>
      <c r="G7928" s="138">
        <v>31162800</v>
      </c>
      <c r="H7928" s="773" t="s">
        <v>11388</v>
      </c>
      <c r="I7928" s="136">
        <v>10</v>
      </c>
      <c r="J7928" s="141" t="s">
        <v>33</v>
      </c>
      <c r="K7928" s="171">
        <v>4000000</v>
      </c>
      <c r="L7928" s="774"/>
      <c r="M7928" s="775"/>
      <c r="N7928" s="137" t="s">
        <v>805</v>
      </c>
      <c r="O7928" s="776" t="s">
        <v>11332</v>
      </c>
      <c r="P7928" s="154" t="s">
        <v>35</v>
      </c>
      <c r="Q7928" s="154" t="s">
        <v>35</v>
      </c>
      <c r="R7928" s="54" t="s">
        <v>1086</v>
      </c>
    </row>
    <row r="7929" spans="1:18" ht="50.1" customHeight="1" x14ac:dyDescent="0.2">
      <c r="A7929" s="136" t="s">
        <v>11328</v>
      </c>
      <c r="B7929" s="137" t="s">
        <v>11329</v>
      </c>
      <c r="C7929" s="154" t="s">
        <v>58</v>
      </c>
      <c r="D7929" s="155" t="s">
        <v>11351</v>
      </c>
      <c r="E7929" s="139" t="s">
        <v>834</v>
      </c>
      <c r="F7929" s="154" t="s">
        <v>316</v>
      </c>
      <c r="G7929" s="138">
        <v>31162800</v>
      </c>
      <c r="H7929" s="773" t="s">
        <v>11388</v>
      </c>
      <c r="I7929" s="136">
        <v>10</v>
      </c>
      <c r="J7929" s="141" t="s">
        <v>33</v>
      </c>
      <c r="K7929" s="171">
        <v>5000000</v>
      </c>
      <c r="L7929" s="774"/>
      <c r="M7929" s="775"/>
      <c r="N7929" s="137" t="s">
        <v>805</v>
      </c>
      <c r="O7929" s="776" t="s">
        <v>11332</v>
      </c>
      <c r="P7929" s="154" t="s">
        <v>35</v>
      </c>
      <c r="Q7929" s="154" t="s">
        <v>35</v>
      </c>
      <c r="R7929" s="54" t="s">
        <v>1086</v>
      </c>
    </row>
    <row r="7930" spans="1:18" ht="50.1" customHeight="1" x14ac:dyDescent="0.2">
      <c r="A7930" s="136" t="s">
        <v>11328</v>
      </c>
      <c r="B7930" s="137" t="s">
        <v>11329</v>
      </c>
      <c r="C7930" s="154" t="s">
        <v>58</v>
      </c>
      <c r="D7930" s="155" t="s">
        <v>11351</v>
      </c>
      <c r="E7930" s="139" t="s">
        <v>11389</v>
      </c>
      <c r="F7930" s="154" t="s">
        <v>5599</v>
      </c>
      <c r="G7930" s="138">
        <v>31162800</v>
      </c>
      <c r="H7930" s="773" t="s">
        <v>11388</v>
      </c>
      <c r="I7930" s="136">
        <v>10</v>
      </c>
      <c r="J7930" s="141" t="s">
        <v>33</v>
      </c>
      <c r="K7930" s="171">
        <v>5000000</v>
      </c>
      <c r="L7930" s="774"/>
      <c r="M7930" s="775"/>
      <c r="N7930" s="137" t="s">
        <v>805</v>
      </c>
      <c r="O7930" s="776" t="s">
        <v>11332</v>
      </c>
      <c r="P7930" s="154" t="s">
        <v>35</v>
      </c>
      <c r="Q7930" s="154" t="s">
        <v>35</v>
      </c>
      <c r="R7930" s="54" t="s">
        <v>1086</v>
      </c>
    </row>
    <row r="7931" spans="1:18" ht="50.1" customHeight="1" x14ac:dyDescent="0.2">
      <c r="A7931" s="136" t="s">
        <v>11328</v>
      </c>
      <c r="B7931" s="137" t="s">
        <v>11329</v>
      </c>
      <c r="C7931" s="154" t="s">
        <v>234</v>
      </c>
      <c r="D7931" s="155" t="s">
        <v>976</v>
      </c>
      <c r="E7931" s="139" t="s">
        <v>3358</v>
      </c>
      <c r="F7931" s="154" t="s">
        <v>3359</v>
      </c>
      <c r="G7931" s="138">
        <v>25172504</v>
      </c>
      <c r="H7931" s="773" t="s">
        <v>11390</v>
      </c>
      <c r="I7931" s="136">
        <v>10</v>
      </c>
      <c r="J7931" s="141" t="s">
        <v>33</v>
      </c>
      <c r="K7931" s="171">
        <v>40000000</v>
      </c>
      <c r="L7931" s="774"/>
      <c r="M7931" s="775"/>
      <c r="N7931" s="137" t="s">
        <v>805</v>
      </c>
      <c r="O7931" s="776" t="s">
        <v>11332</v>
      </c>
      <c r="P7931" s="154" t="s">
        <v>67</v>
      </c>
      <c r="Q7931" s="154" t="s">
        <v>67</v>
      </c>
      <c r="R7931" s="54" t="s">
        <v>628</v>
      </c>
    </row>
    <row r="7932" spans="1:18" ht="50.1" customHeight="1" x14ac:dyDescent="0.2">
      <c r="A7932" s="136" t="s">
        <v>11328</v>
      </c>
      <c r="B7932" s="137" t="s">
        <v>11329</v>
      </c>
      <c r="C7932" s="154" t="s">
        <v>234</v>
      </c>
      <c r="D7932" s="155" t="s">
        <v>976</v>
      </c>
      <c r="E7932" s="139" t="s">
        <v>5660</v>
      </c>
      <c r="F7932" s="154" t="s">
        <v>5661</v>
      </c>
      <c r="G7932" s="138">
        <v>15121520</v>
      </c>
      <c r="H7932" s="773" t="s">
        <v>11391</v>
      </c>
      <c r="I7932" s="136">
        <v>10</v>
      </c>
      <c r="J7932" s="141" t="s">
        <v>33</v>
      </c>
      <c r="K7932" s="171">
        <v>2000000</v>
      </c>
      <c r="L7932" s="774"/>
      <c r="M7932" s="775"/>
      <c r="N7932" s="137" t="s">
        <v>805</v>
      </c>
      <c r="O7932" s="776" t="s">
        <v>11332</v>
      </c>
      <c r="P7932" s="154" t="s">
        <v>67</v>
      </c>
      <c r="Q7932" s="154" t="s">
        <v>67</v>
      </c>
      <c r="R7932" s="54" t="s">
        <v>1086</v>
      </c>
    </row>
    <row r="7933" spans="1:18" ht="50.1" customHeight="1" x14ac:dyDescent="0.2">
      <c r="A7933" s="136" t="s">
        <v>11328</v>
      </c>
      <c r="B7933" s="137" t="s">
        <v>11329</v>
      </c>
      <c r="C7933" s="154" t="s">
        <v>11392</v>
      </c>
      <c r="D7933" s="155" t="s">
        <v>3038</v>
      </c>
      <c r="E7933" s="139" t="s">
        <v>3374</v>
      </c>
      <c r="F7933" s="154" t="s">
        <v>3375</v>
      </c>
      <c r="G7933" s="138" t="s">
        <v>11393</v>
      </c>
      <c r="H7933" s="773" t="s">
        <v>11394</v>
      </c>
      <c r="I7933" s="136">
        <v>10</v>
      </c>
      <c r="J7933" s="141" t="s">
        <v>33</v>
      </c>
      <c r="K7933" s="171">
        <v>3000000</v>
      </c>
      <c r="L7933" s="774"/>
      <c r="M7933" s="775"/>
      <c r="N7933" s="137" t="s">
        <v>1995</v>
      </c>
      <c r="O7933" s="776" t="s">
        <v>11332</v>
      </c>
      <c r="P7933" s="154" t="s">
        <v>35</v>
      </c>
      <c r="Q7933" s="154" t="s">
        <v>35</v>
      </c>
      <c r="R7933" s="54" t="s">
        <v>1074</v>
      </c>
    </row>
    <row r="7934" spans="1:18" ht="50.1" customHeight="1" x14ac:dyDescent="0.2">
      <c r="A7934" s="136" t="s">
        <v>11395</v>
      </c>
      <c r="B7934" s="137" t="s">
        <v>11396</v>
      </c>
      <c r="C7934" s="154" t="s">
        <v>11397</v>
      </c>
      <c r="D7934" s="155" t="s">
        <v>11396</v>
      </c>
      <c r="E7934" s="139" t="s">
        <v>776</v>
      </c>
      <c r="F7934" s="154" t="s">
        <v>229</v>
      </c>
      <c r="G7934" s="138">
        <v>14111507</v>
      </c>
      <c r="H7934" s="773" t="s">
        <v>11398</v>
      </c>
      <c r="I7934" s="136">
        <v>16</v>
      </c>
      <c r="J7934" s="141" t="s">
        <v>33</v>
      </c>
      <c r="K7934" s="171">
        <v>1000000</v>
      </c>
      <c r="L7934" s="774"/>
      <c r="M7934" s="775"/>
      <c r="N7934" s="137" t="s">
        <v>1995</v>
      </c>
      <c r="O7934" s="776" t="s">
        <v>11332</v>
      </c>
      <c r="P7934" s="154" t="s">
        <v>67</v>
      </c>
      <c r="Q7934" s="154" t="s">
        <v>67</v>
      </c>
      <c r="R7934" s="54" t="s">
        <v>1086</v>
      </c>
    </row>
    <row r="7935" spans="1:18" ht="50.1" customHeight="1" x14ac:dyDescent="0.2">
      <c r="A7935" s="136" t="s">
        <v>11395</v>
      </c>
      <c r="B7935" s="137" t="s">
        <v>11396</v>
      </c>
      <c r="C7935" s="154" t="s">
        <v>11397</v>
      </c>
      <c r="D7935" s="155" t="s">
        <v>11396</v>
      </c>
      <c r="E7935" s="139" t="s">
        <v>803</v>
      </c>
      <c r="F7935" s="154" t="s">
        <v>240</v>
      </c>
      <c r="G7935" s="138">
        <v>31162800</v>
      </c>
      <c r="H7935" s="773" t="s">
        <v>11399</v>
      </c>
      <c r="I7935" s="136">
        <v>16</v>
      </c>
      <c r="J7935" s="141" t="s">
        <v>33</v>
      </c>
      <c r="K7935" s="171">
        <v>4000000</v>
      </c>
      <c r="L7935" s="774"/>
      <c r="M7935" s="775"/>
      <c r="N7935" s="137" t="s">
        <v>1995</v>
      </c>
      <c r="O7935" s="776" t="s">
        <v>11332</v>
      </c>
      <c r="P7935" s="154" t="s">
        <v>35</v>
      </c>
      <c r="Q7935" s="154" t="s">
        <v>35</v>
      </c>
      <c r="R7935" s="54" t="s">
        <v>1086</v>
      </c>
    </row>
    <row r="7936" spans="1:18" ht="50.1" customHeight="1" x14ac:dyDescent="0.2">
      <c r="A7936" s="136" t="s">
        <v>11395</v>
      </c>
      <c r="B7936" s="137" t="s">
        <v>11396</v>
      </c>
      <c r="C7936" s="154" t="s">
        <v>11397</v>
      </c>
      <c r="D7936" s="155" t="s">
        <v>11396</v>
      </c>
      <c r="E7936" s="139" t="s">
        <v>812</v>
      </c>
      <c r="F7936" s="154" t="s">
        <v>262</v>
      </c>
      <c r="G7936" s="138" t="s">
        <v>11400</v>
      </c>
      <c r="H7936" s="773" t="s">
        <v>11398</v>
      </c>
      <c r="I7936" s="136">
        <v>16</v>
      </c>
      <c r="J7936" s="141" t="s">
        <v>33</v>
      </c>
      <c r="K7936" s="171">
        <v>872973</v>
      </c>
      <c r="L7936" s="774"/>
      <c r="M7936" s="775"/>
      <c r="N7936" s="137" t="s">
        <v>1995</v>
      </c>
      <c r="O7936" s="776" t="s">
        <v>11332</v>
      </c>
      <c r="P7936" s="154" t="s">
        <v>67</v>
      </c>
      <c r="Q7936" s="154" t="s">
        <v>67</v>
      </c>
      <c r="R7936" s="54" t="s">
        <v>1086</v>
      </c>
    </row>
    <row r="7937" spans="1:18" ht="50.1" customHeight="1" x14ac:dyDescent="0.2">
      <c r="A7937" s="136" t="s">
        <v>11395</v>
      </c>
      <c r="B7937" s="137" t="s">
        <v>11396</v>
      </c>
      <c r="C7937" s="154" t="s">
        <v>11397</v>
      </c>
      <c r="D7937" s="155" t="s">
        <v>11396</v>
      </c>
      <c r="E7937" s="139" t="s">
        <v>812</v>
      </c>
      <c r="F7937" s="154" t="s">
        <v>262</v>
      </c>
      <c r="G7937" s="138">
        <v>31162800</v>
      </c>
      <c r="H7937" s="773" t="s">
        <v>11399</v>
      </c>
      <c r="I7937" s="136">
        <v>16</v>
      </c>
      <c r="J7937" s="141" t="s">
        <v>33</v>
      </c>
      <c r="K7937" s="171">
        <v>6000000</v>
      </c>
      <c r="L7937" s="774"/>
      <c r="M7937" s="775"/>
      <c r="N7937" s="137" t="s">
        <v>1995</v>
      </c>
      <c r="O7937" s="776" t="s">
        <v>11332</v>
      </c>
      <c r="P7937" s="154" t="s">
        <v>35</v>
      </c>
      <c r="Q7937" s="154" t="s">
        <v>35</v>
      </c>
      <c r="R7937" s="54" t="s">
        <v>1086</v>
      </c>
    </row>
    <row r="7938" spans="1:18" ht="50.1" customHeight="1" x14ac:dyDescent="0.2">
      <c r="A7938" s="136" t="s">
        <v>11395</v>
      </c>
      <c r="B7938" s="137" t="s">
        <v>11396</v>
      </c>
      <c r="C7938" s="154" t="s">
        <v>11397</v>
      </c>
      <c r="D7938" s="155" t="s">
        <v>11396</v>
      </c>
      <c r="E7938" s="139" t="s">
        <v>1163</v>
      </c>
      <c r="F7938" s="154" t="s">
        <v>1164</v>
      </c>
      <c r="G7938" s="138">
        <v>31162800</v>
      </c>
      <c r="H7938" s="773" t="s">
        <v>11399</v>
      </c>
      <c r="I7938" s="136">
        <v>16</v>
      </c>
      <c r="J7938" s="141" t="s">
        <v>33</v>
      </c>
      <c r="K7938" s="171">
        <v>4000000</v>
      </c>
      <c r="L7938" s="774"/>
      <c r="M7938" s="775"/>
      <c r="N7938" s="137" t="s">
        <v>1995</v>
      </c>
      <c r="O7938" s="776" t="s">
        <v>11332</v>
      </c>
      <c r="P7938" s="154" t="s">
        <v>35</v>
      </c>
      <c r="Q7938" s="154" t="s">
        <v>35</v>
      </c>
      <c r="R7938" s="54" t="s">
        <v>1086</v>
      </c>
    </row>
    <row r="7939" spans="1:18" ht="50.1" customHeight="1" x14ac:dyDescent="0.2">
      <c r="A7939" s="136" t="s">
        <v>11395</v>
      </c>
      <c r="B7939" s="137" t="s">
        <v>11396</v>
      </c>
      <c r="C7939" s="154" t="s">
        <v>11397</v>
      </c>
      <c r="D7939" s="155" t="s">
        <v>11396</v>
      </c>
      <c r="E7939" s="139" t="s">
        <v>829</v>
      </c>
      <c r="F7939" s="154" t="s">
        <v>312</v>
      </c>
      <c r="G7939" s="138" t="s">
        <v>11401</v>
      </c>
      <c r="H7939" s="773" t="s">
        <v>11398</v>
      </c>
      <c r="I7939" s="136">
        <v>16</v>
      </c>
      <c r="J7939" s="141" t="s">
        <v>33</v>
      </c>
      <c r="K7939" s="171">
        <v>1000000</v>
      </c>
      <c r="L7939" s="774"/>
      <c r="M7939" s="775"/>
      <c r="N7939" s="137" t="s">
        <v>1995</v>
      </c>
      <c r="O7939" s="776" t="s">
        <v>11332</v>
      </c>
      <c r="P7939" s="154" t="s">
        <v>67</v>
      </c>
      <c r="Q7939" s="154" t="s">
        <v>67</v>
      </c>
      <c r="R7939" s="54" t="s">
        <v>1086</v>
      </c>
    </row>
    <row r="7940" spans="1:18" ht="50.1" customHeight="1" x14ac:dyDescent="0.2">
      <c r="A7940" s="136" t="s">
        <v>11395</v>
      </c>
      <c r="B7940" s="137" t="s">
        <v>11396</v>
      </c>
      <c r="C7940" s="154" t="s">
        <v>11397</v>
      </c>
      <c r="D7940" s="155" t="s">
        <v>11396</v>
      </c>
      <c r="E7940" s="139" t="s">
        <v>829</v>
      </c>
      <c r="F7940" s="154" t="s">
        <v>312</v>
      </c>
      <c r="G7940" s="138">
        <v>31162800</v>
      </c>
      <c r="H7940" s="773" t="s">
        <v>11399</v>
      </c>
      <c r="I7940" s="136">
        <v>16</v>
      </c>
      <c r="J7940" s="141" t="s">
        <v>33</v>
      </c>
      <c r="K7940" s="171">
        <v>4000000</v>
      </c>
      <c r="L7940" s="774"/>
      <c r="M7940" s="775"/>
      <c r="N7940" s="137" t="s">
        <v>1995</v>
      </c>
      <c r="O7940" s="776" t="s">
        <v>11332</v>
      </c>
      <c r="P7940" s="154" t="s">
        <v>35</v>
      </c>
      <c r="Q7940" s="154" t="s">
        <v>35</v>
      </c>
      <c r="R7940" s="54" t="s">
        <v>1086</v>
      </c>
    </row>
    <row r="7941" spans="1:18" ht="50.1" customHeight="1" x14ac:dyDescent="0.2">
      <c r="A7941" s="136" t="s">
        <v>11395</v>
      </c>
      <c r="B7941" s="137" t="s">
        <v>11396</v>
      </c>
      <c r="C7941" s="154" t="s">
        <v>11397</v>
      </c>
      <c r="D7941" s="155" t="s">
        <v>11396</v>
      </c>
      <c r="E7941" s="139" t="s">
        <v>2983</v>
      </c>
      <c r="F7941" s="154" t="s">
        <v>2984</v>
      </c>
      <c r="G7941" s="138">
        <v>83101802</v>
      </c>
      <c r="H7941" s="773" t="s">
        <v>11402</v>
      </c>
      <c r="I7941" s="136">
        <v>16</v>
      </c>
      <c r="J7941" s="141" t="s">
        <v>33</v>
      </c>
      <c r="K7941" s="171">
        <v>26000000</v>
      </c>
      <c r="L7941" s="774"/>
      <c r="M7941" s="775"/>
      <c r="N7941" s="137" t="s">
        <v>1995</v>
      </c>
      <c r="O7941" s="776" t="s">
        <v>11332</v>
      </c>
      <c r="P7941" s="154" t="s">
        <v>127</v>
      </c>
      <c r="Q7941" s="154" t="s">
        <v>127</v>
      </c>
      <c r="R7941" s="54" t="s">
        <v>650</v>
      </c>
    </row>
    <row r="7942" spans="1:18" ht="50.1" customHeight="1" x14ac:dyDescent="0.2">
      <c r="A7942" s="136" t="s">
        <v>11395</v>
      </c>
      <c r="B7942" s="137" t="s">
        <v>11396</v>
      </c>
      <c r="C7942" s="154" t="s">
        <v>11397</v>
      </c>
      <c r="D7942" s="155" t="s">
        <v>11396</v>
      </c>
      <c r="E7942" s="139" t="s">
        <v>3174</v>
      </c>
      <c r="F7942" s="154" t="s">
        <v>3175</v>
      </c>
      <c r="G7942" s="138">
        <v>83101500</v>
      </c>
      <c r="H7942" s="773" t="s">
        <v>11403</v>
      </c>
      <c r="I7942" s="136">
        <v>16</v>
      </c>
      <c r="J7942" s="141" t="s">
        <v>33</v>
      </c>
      <c r="K7942" s="171">
        <v>15000000</v>
      </c>
      <c r="L7942" s="774"/>
      <c r="M7942" s="775"/>
      <c r="N7942" s="137" t="s">
        <v>1995</v>
      </c>
      <c r="O7942" s="776" t="s">
        <v>11332</v>
      </c>
      <c r="P7942" s="154" t="s">
        <v>127</v>
      </c>
      <c r="Q7942" s="154" t="s">
        <v>127</v>
      </c>
      <c r="R7942" s="54" t="s">
        <v>650</v>
      </c>
    </row>
    <row r="7943" spans="1:18" ht="50.1" customHeight="1" x14ac:dyDescent="0.2">
      <c r="A7943" s="136" t="s">
        <v>11395</v>
      </c>
      <c r="B7943" s="137" t="s">
        <v>11396</v>
      </c>
      <c r="C7943" s="154" t="s">
        <v>11397</v>
      </c>
      <c r="D7943" s="155" t="s">
        <v>11396</v>
      </c>
      <c r="E7943" s="139" t="s">
        <v>874</v>
      </c>
      <c r="F7943" s="154" t="s">
        <v>371</v>
      </c>
      <c r="G7943" s="138">
        <v>76111500</v>
      </c>
      <c r="H7943" s="773" t="s">
        <v>11404</v>
      </c>
      <c r="I7943" s="136">
        <v>16</v>
      </c>
      <c r="J7943" s="141" t="s">
        <v>33</v>
      </c>
      <c r="K7943" s="171">
        <v>94468272</v>
      </c>
      <c r="L7943" s="774"/>
      <c r="M7943" s="775"/>
      <c r="N7943" s="137" t="s">
        <v>1995</v>
      </c>
      <c r="O7943" s="776" t="s">
        <v>11332</v>
      </c>
      <c r="P7943" s="154" t="s">
        <v>80</v>
      </c>
      <c r="Q7943" s="154" t="s">
        <v>79</v>
      </c>
      <c r="R7943" s="54" t="s">
        <v>1068</v>
      </c>
    </row>
    <row r="7944" spans="1:18" ht="50.1" customHeight="1" x14ac:dyDescent="0.2">
      <c r="A7944" s="136" t="s">
        <v>11395</v>
      </c>
      <c r="B7944" s="137" t="s">
        <v>11396</v>
      </c>
      <c r="C7944" s="154" t="s">
        <v>11397</v>
      </c>
      <c r="D7944" s="155" t="s">
        <v>11396</v>
      </c>
      <c r="E7944" s="139" t="s">
        <v>874</v>
      </c>
      <c r="F7944" s="154" t="s">
        <v>371</v>
      </c>
      <c r="G7944" s="138">
        <v>76111500</v>
      </c>
      <c r="H7944" s="773" t="s">
        <v>11405</v>
      </c>
      <c r="I7944" s="136">
        <v>16</v>
      </c>
      <c r="J7944" s="141" t="s">
        <v>230</v>
      </c>
      <c r="K7944" s="171">
        <v>78537343</v>
      </c>
      <c r="L7944" s="774"/>
      <c r="M7944" s="775"/>
      <c r="N7944" s="137" t="s">
        <v>1995</v>
      </c>
      <c r="O7944" s="776" t="s">
        <v>11332</v>
      </c>
      <c r="P7944" s="154" t="s">
        <v>127</v>
      </c>
      <c r="Q7944" s="154" t="s">
        <v>127</v>
      </c>
      <c r="R7944" s="54" t="s">
        <v>1068</v>
      </c>
    </row>
    <row r="7945" spans="1:18" ht="50.1" customHeight="1" x14ac:dyDescent="0.2">
      <c r="A7945" s="136" t="s">
        <v>11395</v>
      </c>
      <c r="B7945" s="137" t="s">
        <v>11396</v>
      </c>
      <c r="C7945" s="154" t="s">
        <v>11397</v>
      </c>
      <c r="D7945" s="155" t="s">
        <v>11396</v>
      </c>
      <c r="E7945" s="139" t="s">
        <v>874</v>
      </c>
      <c r="F7945" s="154" t="s">
        <v>371</v>
      </c>
      <c r="G7945" s="138" t="s">
        <v>1583</v>
      </c>
      <c r="H7945" s="773" t="s">
        <v>11406</v>
      </c>
      <c r="I7945" s="136">
        <v>16</v>
      </c>
      <c r="J7945" s="141" t="s">
        <v>230</v>
      </c>
      <c r="K7945" s="171">
        <v>38994385</v>
      </c>
      <c r="L7945" s="774"/>
      <c r="M7945" s="775"/>
      <c r="N7945" s="137" t="s">
        <v>1995</v>
      </c>
      <c r="O7945" s="776" t="s">
        <v>11332</v>
      </c>
      <c r="P7945" s="154" t="s">
        <v>127</v>
      </c>
      <c r="Q7945" s="154" t="s">
        <v>127</v>
      </c>
      <c r="R7945" s="54" t="s">
        <v>1068</v>
      </c>
    </row>
    <row r="7946" spans="1:18" ht="50.1" customHeight="1" x14ac:dyDescent="0.2">
      <c r="A7946" s="136" t="s">
        <v>11395</v>
      </c>
      <c r="B7946" s="137" t="s">
        <v>11396</v>
      </c>
      <c r="C7946" s="154" t="s">
        <v>11397</v>
      </c>
      <c r="D7946" s="155" t="s">
        <v>11396</v>
      </c>
      <c r="E7946" s="139" t="s">
        <v>874</v>
      </c>
      <c r="F7946" s="154" t="s">
        <v>371</v>
      </c>
      <c r="G7946" s="138" t="s">
        <v>11407</v>
      </c>
      <c r="H7946" s="773" t="s">
        <v>11408</v>
      </c>
      <c r="I7946" s="136">
        <v>16</v>
      </c>
      <c r="J7946" s="141" t="s">
        <v>230</v>
      </c>
      <c r="K7946" s="171">
        <v>34800000</v>
      </c>
      <c r="L7946" s="774"/>
      <c r="M7946" s="775"/>
      <c r="N7946" s="137" t="s">
        <v>1995</v>
      </c>
      <c r="O7946" s="776" t="s">
        <v>11332</v>
      </c>
      <c r="P7946" s="154" t="s">
        <v>80</v>
      </c>
      <c r="Q7946" s="154" t="s">
        <v>80</v>
      </c>
      <c r="R7946" s="54" t="s">
        <v>1086</v>
      </c>
    </row>
    <row r="7947" spans="1:18" ht="50.1" customHeight="1" x14ac:dyDescent="0.2">
      <c r="A7947" s="136" t="s">
        <v>11395</v>
      </c>
      <c r="B7947" s="137" t="s">
        <v>11396</v>
      </c>
      <c r="C7947" s="154" t="s">
        <v>11397</v>
      </c>
      <c r="D7947" s="155" t="s">
        <v>11396</v>
      </c>
      <c r="E7947" s="139" t="s">
        <v>874</v>
      </c>
      <c r="F7947" s="154" t="s">
        <v>371</v>
      </c>
      <c r="G7947" s="138" t="s">
        <v>11409</v>
      </c>
      <c r="H7947" s="773" t="s">
        <v>11410</v>
      </c>
      <c r="I7947" s="136">
        <v>16</v>
      </c>
      <c r="J7947" s="141" t="s">
        <v>33</v>
      </c>
      <c r="K7947" s="171">
        <v>3200000</v>
      </c>
      <c r="L7947" s="774"/>
      <c r="M7947" s="775"/>
      <c r="N7947" s="137" t="s">
        <v>1995</v>
      </c>
      <c r="O7947" s="776" t="s">
        <v>11332</v>
      </c>
      <c r="P7947" s="154" t="s">
        <v>35</v>
      </c>
      <c r="Q7947" s="154" t="s">
        <v>35</v>
      </c>
      <c r="R7947" s="54" t="s">
        <v>1086</v>
      </c>
    </row>
    <row r="7948" spans="1:18" ht="50.1" customHeight="1" x14ac:dyDescent="0.2">
      <c r="A7948" s="136" t="s">
        <v>11395</v>
      </c>
      <c r="B7948" s="137" t="s">
        <v>11396</v>
      </c>
      <c r="C7948" s="154" t="s">
        <v>11397</v>
      </c>
      <c r="D7948" s="155" t="s">
        <v>11396</v>
      </c>
      <c r="E7948" s="139" t="s">
        <v>880</v>
      </c>
      <c r="F7948" s="154" t="s">
        <v>374</v>
      </c>
      <c r="G7948" s="138" t="s">
        <v>11353</v>
      </c>
      <c r="H7948" s="773" t="s">
        <v>4601</v>
      </c>
      <c r="I7948" s="136">
        <v>16</v>
      </c>
      <c r="J7948" s="141" t="s">
        <v>33</v>
      </c>
      <c r="K7948" s="171">
        <v>2500000</v>
      </c>
      <c r="L7948" s="774"/>
      <c r="M7948" s="775"/>
      <c r="N7948" s="137" t="s">
        <v>1995</v>
      </c>
      <c r="O7948" s="776" t="s">
        <v>11332</v>
      </c>
      <c r="P7948" s="154" t="s">
        <v>35</v>
      </c>
      <c r="Q7948" s="154" t="s">
        <v>36</v>
      </c>
      <c r="R7948" s="54" t="s">
        <v>1086</v>
      </c>
    </row>
    <row r="7949" spans="1:18" ht="50.1" customHeight="1" x14ac:dyDescent="0.2">
      <c r="A7949" s="136" t="s">
        <v>11395</v>
      </c>
      <c r="B7949" s="137" t="s">
        <v>11396</v>
      </c>
      <c r="C7949" s="154" t="s">
        <v>11397</v>
      </c>
      <c r="D7949" s="155" t="s">
        <v>11396</v>
      </c>
      <c r="E7949" s="139" t="s">
        <v>936</v>
      </c>
      <c r="F7949" s="154" t="s">
        <v>397</v>
      </c>
      <c r="G7949" s="138">
        <v>83101500</v>
      </c>
      <c r="H7949" s="773" t="s">
        <v>11411</v>
      </c>
      <c r="I7949" s="136">
        <v>10</v>
      </c>
      <c r="J7949" s="141" t="s">
        <v>33</v>
      </c>
      <c r="K7949" s="171">
        <v>7000000</v>
      </c>
      <c r="L7949" s="774"/>
      <c r="M7949" s="775"/>
      <c r="N7949" s="137" t="s">
        <v>1995</v>
      </c>
      <c r="O7949" s="776" t="s">
        <v>11332</v>
      </c>
      <c r="P7949" s="154" t="s">
        <v>127</v>
      </c>
      <c r="Q7949" s="154" t="s">
        <v>127</v>
      </c>
      <c r="R7949" s="54" t="s">
        <v>650</v>
      </c>
    </row>
    <row r="7950" spans="1:18" ht="50.1" customHeight="1" x14ac:dyDescent="0.2">
      <c r="A7950" s="136" t="s">
        <v>11395</v>
      </c>
      <c r="B7950" s="137" t="s">
        <v>11396</v>
      </c>
      <c r="C7950" s="154" t="s">
        <v>11397</v>
      </c>
      <c r="D7950" s="155" t="s">
        <v>11396</v>
      </c>
      <c r="E7950" s="139" t="s">
        <v>936</v>
      </c>
      <c r="F7950" s="154" t="s">
        <v>397</v>
      </c>
      <c r="G7950" s="138">
        <v>83101500</v>
      </c>
      <c r="H7950" s="773" t="s">
        <v>11412</v>
      </c>
      <c r="I7950" s="136">
        <v>10</v>
      </c>
      <c r="J7950" s="141" t="s">
        <v>33</v>
      </c>
      <c r="K7950" s="171">
        <v>5000000</v>
      </c>
      <c r="L7950" s="774"/>
      <c r="M7950" s="775"/>
      <c r="N7950" s="137" t="s">
        <v>1995</v>
      </c>
      <c r="O7950" s="776" t="s">
        <v>11332</v>
      </c>
      <c r="P7950" s="154" t="s">
        <v>127</v>
      </c>
      <c r="Q7950" s="154" t="s">
        <v>127</v>
      </c>
      <c r="R7950" s="54" t="s">
        <v>650</v>
      </c>
    </row>
    <row r="7951" spans="1:18" ht="50.1" customHeight="1" x14ac:dyDescent="0.2">
      <c r="A7951" s="136" t="s">
        <v>11395</v>
      </c>
      <c r="B7951" s="137" t="s">
        <v>11396</v>
      </c>
      <c r="C7951" s="154" t="s">
        <v>11397</v>
      </c>
      <c r="D7951" s="155" t="s">
        <v>11396</v>
      </c>
      <c r="E7951" s="139" t="s">
        <v>942</v>
      </c>
      <c r="F7951" s="154" t="s">
        <v>400</v>
      </c>
      <c r="G7951" s="138" t="s">
        <v>11413</v>
      </c>
      <c r="H7951" s="773" t="s">
        <v>11414</v>
      </c>
      <c r="I7951" s="136">
        <v>16</v>
      </c>
      <c r="J7951" s="141" t="s">
        <v>33</v>
      </c>
      <c r="K7951" s="171">
        <v>5000000</v>
      </c>
      <c r="L7951" s="774"/>
      <c r="M7951" s="775"/>
      <c r="N7951" s="137" t="s">
        <v>1995</v>
      </c>
      <c r="O7951" s="776" t="s">
        <v>11332</v>
      </c>
      <c r="P7951" s="154" t="s">
        <v>67</v>
      </c>
      <c r="Q7951" s="154" t="s">
        <v>67</v>
      </c>
      <c r="R7951" s="54" t="s">
        <v>1086</v>
      </c>
    </row>
    <row r="7952" spans="1:18" ht="50.1" customHeight="1" x14ac:dyDescent="0.2">
      <c r="A7952" s="136" t="s">
        <v>11395</v>
      </c>
      <c r="B7952" s="137" t="s">
        <v>11396</v>
      </c>
      <c r="C7952" s="154" t="s">
        <v>11397</v>
      </c>
      <c r="D7952" s="155" t="s">
        <v>11396</v>
      </c>
      <c r="E7952" s="139" t="s">
        <v>952</v>
      </c>
      <c r="F7952" s="154" t="s">
        <v>409</v>
      </c>
      <c r="G7952" s="138">
        <v>93161500</v>
      </c>
      <c r="H7952" s="773" t="s">
        <v>11415</v>
      </c>
      <c r="I7952" s="136">
        <v>10</v>
      </c>
      <c r="J7952" s="141" t="s">
        <v>33</v>
      </c>
      <c r="K7952" s="171">
        <v>10000000</v>
      </c>
      <c r="L7952" s="774"/>
      <c r="M7952" s="775"/>
      <c r="N7952" s="137" t="s">
        <v>1995</v>
      </c>
      <c r="O7952" s="776" t="s">
        <v>11332</v>
      </c>
      <c r="P7952" s="154" t="s">
        <v>127</v>
      </c>
      <c r="Q7952" s="154" t="s">
        <v>127</v>
      </c>
      <c r="R7952" s="54" t="s">
        <v>1086</v>
      </c>
    </row>
    <row r="7953" spans="1:18" ht="50.1" customHeight="1" x14ac:dyDescent="0.2">
      <c r="A7953" s="136" t="s">
        <v>11416</v>
      </c>
      <c r="B7953" s="137" t="s">
        <v>4565</v>
      </c>
      <c r="C7953" s="154" t="s">
        <v>11417</v>
      </c>
      <c r="D7953" s="155" t="s">
        <v>11418</v>
      </c>
      <c r="E7953" s="139" t="s">
        <v>3007</v>
      </c>
      <c r="F7953" s="154" t="s">
        <v>3008</v>
      </c>
      <c r="G7953" s="138">
        <v>76111501</v>
      </c>
      <c r="H7953" s="773" t="s">
        <v>11419</v>
      </c>
      <c r="I7953" s="136">
        <v>16</v>
      </c>
      <c r="J7953" s="141" t="s">
        <v>33</v>
      </c>
      <c r="K7953" s="171">
        <v>50798405.329999998</v>
      </c>
      <c r="L7953" s="774"/>
      <c r="M7953" s="775"/>
      <c r="N7953" s="137" t="s">
        <v>1995</v>
      </c>
      <c r="O7953" s="776" t="s">
        <v>11420</v>
      </c>
      <c r="P7953" s="154" t="s">
        <v>127</v>
      </c>
      <c r="Q7953" s="154" t="s">
        <v>68</v>
      </c>
      <c r="R7953" s="54" t="s">
        <v>1068</v>
      </c>
    </row>
    <row r="7954" spans="1:18" ht="50.1" customHeight="1" x14ac:dyDescent="0.2">
      <c r="A7954" s="136" t="s">
        <v>11416</v>
      </c>
      <c r="B7954" s="137" t="s">
        <v>4565</v>
      </c>
      <c r="C7954" s="154" t="s">
        <v>11417</v>
      </c>
      <c r="D7954" s="155" t="s">
        <v>11418</v>
      </c>
      <c r="E7954" s="139" t="s">
        <v>3007</v>
      </c>
      <c r="F7954" s="154" t="s">
        <v>3008</v>
      </c>
      <c r="G7954" s="138">
        <v>76111501</v>
      </c>
      <c r="H7954" s="773" t="s">
        <v>11421</v>
      </c>
      <c r="I7954" s="136">
        <v>16</v>
      </c>
      <c r="J7954" s="141" t="s">
        <v>33</v>
      </c>
      <c r="K7954" s="171">
        <v>77201594.120000005</v>
      </c>
      <c r="L7954" s="774"/>
      <c r="M7954" s="775"/>
      <c r="N7954" s="137" t="s">
        <v>1995</v>
      </c>
      <c r="O7954" s="776" t="s">
        <v>11422</v>
      </c>
      <c r="P7954" s="154" t="s">
        <v>35</v>
      </c>
      <c r="Q7954" s="154" t="s">
        <v>35</v>
      </c>
      <c r="R7954" s="54" t="s">
        <v>1068</v>
      </c>
    </row>
    <row r="7955" spans="1:18" ht="50.1" customHeight="1" x14ac:dyDescent="0.2">
      <c r="A7955" s="136" t="s">
        <v>11416</v>
      </c>
      <c r="B7955" s="137" t="s">
        <v>4565</v>
      </c>
      <c r="C7955" s="154" t="s">
        <v>11417</v>
      </c>
      <c r="D7955" s="155" t="s">
        <v>11418</v>
      </c>
      <c r="E7955" s="139" t="s">
        <v>952</v>
      </c>
      <c r="F7955" s="154" t="s">
        <v>409</v>
      </c>
      <c r="G7955" s="138">
        <v>93161601</v>
      </c>
      <c r="H7955" s="773" t="s">
        <v>4489</v>
      </c>
      <c r="I7955" s="136">
        <v>10</v>
      </c>
      <c r="J7955" s="141" t="s">
        <v>33</v>
      </c>
      <c r="K7955" s="171">
        <v>43112804.359999999</v>
      </c>
      <c r="L7955" s="774"/>
      <c r="M7955" s="775"/>
      <c r="N7955" s="137" t="s">
        <v>1995</v>
      </c>
      <c r="O7955" s="776" t="s">
        <v>11423</v>
      </c>
      <c r="P7955" s="154" t="s">
        <v>68</v>
      </c>
      <c r="Q7955" s="154" t="s">
        <v>68</v>
      </c>
      <c r="R7955" s="54" t="s">
        <v>2642</v>
      </c>
    </row>
    <row r="7956" spans="1:18" ht="50.1" customHeight="1" x14ac:dyDescent="0.2">
      <c r="A7956" s="136" t="s">
        <v>11416</v>
      </c>
      <c r="B7956" s="137" t="s">
        <v>4565</v>
      </c>
      <c r="C7956" s="154" t="s">
        <v>11417</v>
      </c>
      <c r="D7956" s="155" t="s">
        <v>11418</v>
      </c>
      <c r="E7956" s="139" t="s">
        <v>2983</v>
      </c>
      <c r="F7956" s="154" t="s">
        <v>2984</v>
      </c>
      <c r="G7956" s="138">
        <v>83101802</v>
      </c>
      <c r="H7956" s="773" t="s">
        <v>4439</v>
      </c>
      <c r="I7956" s="136">
        <v>16</v>
      </c>
      <c r="J7956" s="141" t="s">
        <v>33</v>
      </c>
      <c r="K7956" s="171">
        <v>70000000</v>
      </c>
      <c r="L7956" s="774"/>
      <c r="M7956" s="775"/>
      <c r="N7956" s="137" t="s">
        <v>1995</v>
      </c>
      <c r="O7956" s="776" t="s">
        <v>11424</v>
      </c>
      <c r="P7956" s="154" t="s">
        <v>127</v>
      </c>
      <c r="Q7956" s="154" t="s">
        <v>127</v>
      </c>
      <c r="R7956" s="54" t="s">
        <v>2642</v>
      </c>
    </row>
    <row r="7957" spans="1:18" ht="50.1" customHeight="1" x14ac:dyDescent="0.2">
      <c r="A7957" s="136" t="s">
        <v>11416</v>
      </c>
      <c r="B7957" s="137" t="s">
        <v>4565</v>
      </c>
      <c r="C7957" s="154" t="s">
        <v>11417</v>
      </c>
      <c r="D7957" s="155" t="s">
        <v>11418</v>
      </c>
      <c r="E7957" s="139" t="s">
        <v>2983</v>
      </c>
      <c r="F7957" s="154" t="s">
        <v>2984</v>
      </c>
      <c r="G7957" s="138">
        <v>83101501</v>
      </c>
      <c r="H7957" s="773" t="s">
        <v>11425</v>
      </c>
      <c r="I7957" s="136">
        <v>16</v>
      </c>
      <c r="J7957" s="141" t="s">
        <v>33</v>
      </c>
      <c r="K7957" s="171">
        <v>200000</v>
      </c>
      <c r="L7957" s="774"/>
      <c r="M7957" s="775"/>
      <c r="N7957" s="137" t="s">
        <v>1995</v>
      </c>
      <c r="O7957" s="776" t="s">
        <v>11424</v>
      </c>
      <c r="P7957" s="154" t="s">
        <v>127</v>
      </c>
      <c r="Q7957" s="154" t="s">
        <v>127</v>
      </c>
      <c r="R7957" s="54" t="s">
        <v>2642</v>
      </c>
    </row>
    <row r="7958" spans="1:18" ht="50.1" customHeight="1" x14ac:dyDescent="0.2">
      <c r="A7958" s="136" t="s">
        <v>11416</v>
      </c>
      <c r="B7958" s="137" t="s">
        <v>4565</v>
      </c>
      <c r="C7958" s="154" t="s">
        <v>11417</v>
      </c>
      <c r="D7958" s="155" t="s">
        <v>11418</v>
      </c>
      <c r="E7958" s="139" t="s">
        <v>3174</v>
      </c>
      <c r="F7958" s="154" t="s">
        <v>3175</v>
      </c>
      <c r="G7958" s="138">
        <v>83101501</v>
      </c>
      <c r="H7958" s="773" t="s">
        <v>4140</v>
      </c>
      <c r="I7958" s="136">
        <v>16</v>
      </c>
      <c r="J7958" s="141" t="s">
        <v>33</v>
      </c>
      <c r="K7958" s="171">
        <v>4000000</v>
      </c>
      <c r="L7958" s="774"/>
      <c r="M7958" s="775"/>
      <c r="N7958" s="137" t="s">
        <v>1995</v>
      </c>
      <c r="O7958" s="776" t="s">
        <v>11424</v>
      </c>
      <c r="P7958" s="154" t="s">
        <v>127</v>
      </c>
      <c r="Q7958" s="154" t="s">
        <v>127</v>
      </c>
      <c r="R7958" s="54" t="s">
        <v>2642</v>
      </c>
    </row>
    <row r="7959" spans="1:18" ht="50.1" customHeight="1" x14ac:dyDescent="0.2">
      <c r="A7959" s="136" t="s">
        <v>11416</v>
      </c>
      <c r="B7959" s="137" t="s">
        <v>4565</v>
      </c>
      <c r="C7959" s="154" t="s">
        <v>11417</v>
      </c>
      <c r="D7959" s="155" t="s">
        <v>11418</v>
      </c>
      <c r="E7959" s="139" t="s">
        <v>936</v>
      </c>
      <c r="F7959" s="154" t="s">
        <v>397</v>
      </c>
      <c r="G7959" s="138">
        <v>83101506</v>
      </c>
      <c r="H7959" s="773" t="s">
        <v>11426</v>
      </c>
      <c r="I7959" s="136">
        <v>16</v>
      </c>
      <c r="J7959" s="141" t="s">
        <v>33</v>
      </c>
      <c r="K7959" s="171">
        <v>4000000</v>
      </c>
      <c r="L7959" s="774"/>
      <c r="M7959" s="775"/>
      <c r="N7959" s="137" t="s">
        <v>1995</v>
      </c>
      <c r="O7959" s="776" t="s">
        <v>11424</v>
      </c>
      <c r="P7959" s="154" t="s">
        <v>127</v>
      </c>
      <c r="Q7959" s="154" t="s">
        <v>127</v>
      </c>
      <c r="R7959" s="54" t="s">
        <v>2642</v>
      </c>
    </row>
    <row r="7960" spans="1:18" ht="50.1" customHeight="1" x14ac:dyDescent="0.2">
      <c r="A7960" s="136" t="s">
        <v>11416</v>
      </c>
      <c r="B7960" s="137" t="s">
        <v>4565</v>
      </c>
      <c r="C7960" s="154" t="s">
        <v>11417</v>
      </c>
      <c r="D7960" s="155" t="s">
        <v>11418</v>
      </c>
      <c r="E7960" s="139" t="s">
        <v>3231</v>
      </c>
      <c r="F7960" s="154" t="s">
        <v>3232</v>
      </c>
      <c r="G7960" s="138">
        <v>72154055</v>
      </c>
      <c r="H7960" s="773" t="s">
        <v>11427</v>
      </c>
      <c r="I7960" s="136">
        <v>16</v>
      </c>
      <c r="J7960" s="141" t="s">
        <v>33</v>
      </c>
      <c r="K7960" s="171">
        <v>5000000</v>
      </c>
      <c r="L7960" s="774"/>
      <c r="M7960" s="775"/>
      <c r="N7960" s="137" t="s">
        <v>1995</v>
      </c>
      <c r="O7960" s="776" t="s">
        <v>11428</v>
      </c>
      <c r="P7960" s="154" t="s">
        <v>35</v>
      </c>
      <c r="Q7960" s="154" t="s">
        <v>35</v>
      </c>
      <c r="R7960" s="54" t="s">
        <v>1086</v>
      </c>
    </row>
    <row r="7961" spans="1:18" ht="50.1" customHeight="1" x14ac:dyDescent="0.2">
      <c r="A7961" s="136" t="s">
        <v>11416</v>
      </c>
      <c r="B7961" s="137" t="s">
        <v>4565</v>
      </c>
      <c r="C7961" s="154" t="s">
        <v>11417</v>
      </c>
      <c r="D7961" s="155" t="s">
        <v>11418</v>
      </c>
      <c r="E7961" s="139" t="s">
        <v>3045</v>
      </c>
      <c r="F7961" s="154" t="s">
        <v>3046</v>
      </c>
      <c r="G7961" s="138" t="s">
        <v>11353</v>
      </c>
      <c r="H7961" s="773" t="s">
        <v>11429</v>
      </c>
      <c r="I7961" s="136">
        <v>16</v>
      </c>
      <c r="J7961" s="141" t="s">
        <v>33</v>
      </c>
      <c r="K7961" s="171">
        <v>5000000</v>
      </c>
      <c r="L7961" s="774"/>
      <c r="M7961" s="775"/>
      <c r="N7961" s="137" t="s">
        <v>1995</v>
      </c>
      <c r="O7961" s="776" t="s">
        <v>11430</v>
      </c>
      <c r="P7961" s="154" t="s">
        <v>36</v>
      </c>
      <c r="Q7961" s="154" t="s">
        <v>36</v>
      </c>
      <c r="R7961" s="54" t="s">
        <v>1086</v>
      </c>
    </row>
    <row r="7962" spans="1:18" ht="50.1" customHeight="1" x14ac:dyDescent="0.2">
      <c r="A7962" s="136" t="s">
        <v>11416</v>
      </c>
      <c r="B7962" s="137" t="s">
        <v>4565</v>
      </c>
      <c r="C7962" s="154" t="s">
        <v>11417</v>
      </c>
      <c r="D7962" s="155" t="s">
        <v>11418</v>
      </c>
      <c r="E7962" s="139" t="s">
        <v>11431</v>
      </c>
      <c r="F7962" s="154" t="s">
        <v>11432</v>
      </c>
      <c r="G7962" s="138">
        <v>70151701</v>
      </c>
      <c r="H7962" s="773" t="s">
        <v>11433</v>
      </c>
      <c r="I7962" s="136">
        <v>16</v>
      </c>
      <c r="J7962" s="141" t="s">
        <v>33</v>
      </c>
      <c r="K7962" s="171">
        <v>20000000</v>
      </c>
      <c r="L7962" s="774"/>
      <c r="M7962" s="775"/>
      <c r="N7962" s="137" t="s">
        <v>1995</v>
      </c>
      <c r="O7962" s="776" t="s">
        <v>11434</v>
      </c>
      <c r="P7962" s="154" t="s">
        <v>67</v>
      </c>
      <c r="Q7962" s="154" t="s">
        <v>67</v>
      </c>
      <c r="R7962" s="54" t="s">
        <v>628</v>
      </c>
    </row>
    <row r="7963" spans="1:18" ht="50.1" customHeight="1" x14ac:dyDescent="0.2">
      <c r="A7963" s="136" t="s">
        <v>11416</v>
      </c>
      <c r="B7963" s="137" t="s">
        <v>4565</v>
      </c>
      <c r="C7963" s="154" t="s">
        <v>11417</v>
      </c>
      <c r="D7963" s="155" t="s">
        <v>11418</v>
      </c>
      <c r="E7963" s="139" t="s">
        <v>3007</v>
      </c>
      <c r="F7963" s="154" t="s">
        <v>3008</v>
      </c>
      <c r="G7963" s="138">
        <v>72102103</v>
      </c>
      <c r="H7963" s="773" t="s">
        <v>11435</v>
      </c>
      <c r="I7963" s="136">
        <v>16</v>
      </c>
      <c r="J7963" s="141" t="s">
        <v>33</v>
      </c>
      <c r="K7963" s="171">
        <v>2000000</v>
      </c>
      <c r="L7963" s="774"/>
      <c r="M7963" s="775"/>
      <c r="N7963" s="137" t="s">
        <v>1995</v>
      </c>
      <c r="O7963" s="776" t="s">
        <v>11436</v>
      </c>
      <c r="P7963" s="154" t="s">
        <v>79</v>
      </c>
      <c r="Q7963" s="154" t="s">
        <v>79</v>
      </c>
      <c r="R7963" s="54" t="s">
        <v>1086</v>
      </c>
    </row>
    <row r="7964" spans="1:18" ht="50.1" customHeight="1" x14ac:dyDescent="0.2">
      <c r="A7964" s="136" t="s">
        <v>11416</v>
      </c>
      <c r="B7964" s="137" t="s">
        <v>4565</v>
      </c>
      <c r="C7964" s="154" t="s">
        <v>11417</v>
      </c>
      <c r="D7964" s="155" t="s">
        <v>11418</v>
      </c>
      <c r="E7964" s="139" t="s">
        <v>3045</v>
      </c>
      <c r="F7964" s="154" t="s">
        <v>3046</v>
      </c>
      <c r="G7964" s="138" t="s">
        <v>11437</v>
      </c>
      <c r="H7964" s="773" t="s">
        <v>11438</v>
      </c>
      <c r="I7964" s="136">
        <v>16</v>
      </c>
      <c r="J7964" s="141" t="s">
        <v>33</v>
      </c>
      <c r="K7964" s="171">
        <v>30000000</v>
      </c>
      <c r="L7964" s="774"/>
      <c r="M7964" s="775"/>
      <c r="N7964" s="137" t="s">
        <v>1995</v>
      </c>
      <c r="O7964" s="776" t="s">
        <v>11439</v>
      </c>
      <c r="P7964" s="154" t="s">
        <v>35</v>
      </c>
      <c r="Q7964" s="154" t="s">
        <v>35</v>
      </c>
      <c r="R7964" s="54" t="s">
        <v>1086</v>
      </c>
    </row>
    <row r="7965" spans="1:18" ht="50.1" customHeight="1" x14ac:dyDescent="0.2">
      <c r="A7965" s="136" t="s">
        <v>11416</v>
      </c>
      <c r="B7965" s="137" t="s">
        <v>4565</v>
      </c>
      <c r="C7965" s="154" t="s">
        <v>11417</v>
      </c>
      <c r="D7965" s="155" t="s">
        <v>11418</v>
      </c>
      <c r="E7965" s="139" t="s">
        <v>3179</v>
      </c>
      <c r="F7965" s="154" t="s">
        <v>6314</v>
      </c>
      <c r="G7965" s="138" t="s">
        <v>9463</v>
      </c>
      <c r="H7965" s="773" t="s">
        <v>4815</v>
      </c>
      <c r="I7965" s="136">
        <v>16</v>
      </c>
      <c r="J7965" s="141" t="s">
        <v>33</v>
      </c>
      <c r="K7965" s="171">
        <v>55000000</v>
      </c>
      <c r="L7965" s="774"/>
      <c r="M7965" s="775"/>
      <c r="N7965" s="137" t="s">
        <v>1995</v>
      </c>
      <c r="O7965" s="776" t="s">
        <v>11440</v>
      </c>
      <c r="P7965" s="154" t="s">
        <v>79</v>
      </c>
      <c r="Q7965" s="154" t="s">
        <v>79</v>
      </c>
      <c r="R7965" s="54" t="s">
        <v>1086</v>
      </c>
    </row>
    <row r="7966" spans="1:18" ht="50.1" customHeight="1" x14ac:dyDescent="0.2">
      <c r="A7966" s="136" t="s">
        <v>11416</v>
      </c>
      <c r="B7966" s="137" t="s">
        <v>4565</v>
      </c>
      <c r="C7966" s="154" t="s">
        <v>11417</v>
      </c>
      <c r="D7966" s="155" t="s">
        <v>11418</v>
      </c>
      <c r="E7966" s="139" t="s">
        <v>957</v>
      </c>
      <c r="F7966" s="154" t="s">
        <v>958</v>
      </c>
      <c r="G7966" s="138">
        <v>39111608</v>
      </c>
      <c r="H7966" s="773" t="s">
        <v>11441</v>
      </c>
      <c r="I7966" s="136">
        <v>16</v>
      </c>
      <c r="J7966" s="141" t="s">
        <v>33</v>
      </c>
      <c r="K7966" s="171">
        <v>7000000</v>
      </c>
      <c r="L7966" s="774"/>
      <c r="M7966" s="775"/>
      <c r="N7966" s="137" t="s">
        <v>1995</v>
      </c>
      <c r="O7966" s="776" t="s">
        <v>11442</v>
      </c>
      <c r="P7966" s="154" t="s">
        <v>127</v>
      </c>
      <c r="Q7966" s="154" t="s">
        <v>127</v>
      </c>
      <c r="R7966" s="54" t="s">
        <v>2642</v>
      </c>
    </row>
    <row r="7967" spans="1:18" ht="50.1" customHeight="1" x14ac:dyDescent="0.2">
      <c r="A7967" s="136" t="s">
        <v>11416</v>
      </c>
      <c r="B7967" s="137" t="s">
        <v>4565</v>
      </c>
      <c r="C7967" s="154" t="s">
        <v>11417</v>
      </c>
      <c r="D7967" s="155" t="s">
        <v>11418</v>
      </c>
      <c r="E7967" s="139" t="s">
        <v>776</v>
      </c>
      <c r="F7967" s="154" t="s">
        <v>229</v>
      </c>
      <c r="G7967" s="138">
        <v>14111506</v>
      </c>
      <c r="H7967" s="773" t="s">
        <v>11443</v>
      </c>
      <c r="I7967" s="136">
        <v>16</v>
      </c>
      <c r="J7967" s="141" t="s">
        <v>33</v>
      </c>
      <c r="K7967" s="171">
        <v>4000000</v>
      </c>
      <c r="L7967" s="774"/>
      <c r="M7967" s="775"/>
      <c r="N7967" s="137" t="s">
        <v>1995</v>
      </c>
      <c r="O7967" s="776" t="s">
        <v>11444</v>
      </c>
      <c r="P7967" s="154" t="s">
        <v>127</v>
      </c>
      <c r="Q7967" s="154" t="s">
        <v>127</v>
      </c>
      <c r="R7967" s="54" t="s">
        <v>1086</v>
      </c>
    </row>
    <row r="7968" spans="1:18" ht="50.1" customHeight="1" x14ac:dyDescent="0.2">
      <c r="A7968" s="136" t="s">
        <v>11416</v>
      </c>
      <c r="B7968" s="137" t="s">
        <v>4565</v>
      </c>
      <c r="C7968" s="154" t="s">
        <v>11417</v>
      </c>
      <c r="D7968" s="155" t="s">
        <v>11418</v>
      </c>
      <c r="E7968" s="139" t="s">
        <v>5660</v>
      </c>
      <c r="F7968" s="154" t="s">
        <v>5661</v>
      </c>
      <c r="G7968" s="138">
        <v>31162800</v>
      </c>
      <c r="H7968" s="773" t="s">
        <v>11445</v>
      </c>
      <c r="I7968" s="136">
        <v>16</v>
      </c>
      <c r="J7968" s="141" t="s">
        <v>33</v>
      </c>
      <c r="K7968" s="171">
        <v>5500000</v>
      </c>
      <c r="L7968" s="774"/>
      <c r="M7968" s="775"/>
      <c r="N7968" s="137" t="s">
        <v>1995</v>
      </c>
      <c r="O7968" s="776" t="s">
        <v>11444</v>
      </c>
      <c r="P7968" s="154" t="s">
        <v>35</v>
      </c>
      <c r="Q7968" s="154" t="s">
        <v>35</v>
      </c>
      <c r="R7968" s="54" t="s">
        <v>1086</v>
      </c>
    </row>
    <row r="7969" spans="1:18" ht="50.1" customHeight="1" x14ac:dyDescent="0.2">
      <c r="A7969" s="136" t="s">
        <v>11416</v>
      </c>
      <c r="B7969" s="137" t="s">
        <v>4565</v>
      </c>
      <c r="C7969" s="154" t="s">
        <v>11417</v>
      </c>
      <c r="D7969" s="155" t="s">
        <v>11418</v>
      </c>
      <c r="E7969" s="139" t="s">
        <v>812</v>
      </c>
      <c r="F7969" s="154" t="s">
        <v>262</v>
      </c>
      <c r="G7969" s="138" t="s">
        <v>11446</v>
      </c>
      <c r="H7969" s="773" t="s">
        <v>11445</v>
      </c>
      <c r="I7969" s="136">
        <v>16</v>
      </c>
      <c r="J7969" s="141" t="s">
        <v>33</v>
      </c>
      <c r="K7969" s="171">
        <v>4000000</v>
      </c>
      <c r="L7969" s="774"/>
      <c r="M7969" s="775"/>
      <c r="N7969" s="137" t="s">
        <v>1995</v>
      </c>
      <c r="O7969" s="776" t="s">
        <v>11444</v>
      </c>
      <c r="P7969" s="154" t="s">
        <v>35</v>
      </c>
      <c r="Q7969" s="154" t="s">
        <v>35</v>
      </c>
      <c r="R7969" s="54" t="s">
        <v>1086</v>
      </c>
    </row>
    <row r="7970" spans="1:18" ht="50.1" customHeight="1" x14ac:dyDescent="0.2">
      <c r="A7970" s="136" t="s">
        <v>11447</v>
      </c>
      <c r="B7970" s="137" t="s">
        <v>11448</v>
      </c>
      <c r="C7970" s="154" t="s">
        <v>2014</v>
      </c>
      <c r="D7970" s="155" t="s">
        <v>11449</v>
      </c>
      <c r="E7970" s="139" t="s">
        <v>776</v>
      </c>
      <c r="F7970" s="154" t="s">
        <v>229</v>
      </c>
      <c r="G7970" s="138">
        <v>14111506</v>
      </c>
      <c r="H7970" s="773" t="s">
        <v>11450</v>
      </c>
      <c r="I7970" s="136">
        <v>16</v>
      </c>
      <c r="J7970" s="141" t="s">
        <v>33</v>
      </c>
      <c r="K7970" s="171">
        <v>5000000</v>
      </c>
      <c r="L7970" s="774"/>
      <c r="M7970" s="775"/>
      <c r="N7970" s="137" t="s">
        <v>1995</v>
      </c>
      <c r="O7970" s="776" t="s">
        <v>11451</v>
      </c>
      <c r="P7970" s="154" t="s">
        <v>35</v>
      </c>
      <c r="Q7970" s="154" t="s">
        <v>36</v>
      </c>
      <c r="R7970" s="54" t="s">
        <v>1086</v>
      </c>
    </row>
    <row r="7971" spans="1:18" ht="50.1" customHeight="1" x14ac:dyDescent="0.2">
      <c r="A7971" s="136" t="s">
        <v>11447</v>
      </c>
      <c r="B7971" s="137" t="s">
        <v>11448</v>
      </c>
      <c r="C7971" s="154" t="s">
        <v>2014</v>
      </c>
      <c r="D7971" s="155" t="s">
        <v>11449</v>
      </c>
      <c r="E7971" s="139" t="s">
        <v>803</v>
      </c>
      <c r="F7971" s="154" t="s">
        <v>240</v>
      </c>
      <c r="G7971" s="138" t="s">
        <v>11446</v>
      </c>
      <c r="H7971" s="773" t="s">
        <v>11452</v>
      </c>
      <c r="I7971" s="136">
        <v>16</v>
      </c>
      <c r="J7971" s="141" t="s">
        <v>33</v>
      </c>
      <c r="K7971" s="171">
        <v>8000000</v>
      </c>
      <c r="L7971" s="774"/>
      <c r="M7971" s="775"/>
      <c r="N7971" s="137" t="s">
        <v>1995</v>
      </c>
      <c r="O7971" s="776" t="s">
        <v>11453</v>
      </c>
      <c r="P7971" s="154" t="s">
        <v>35</v>
      </c>
      <c r="Q7971" s="154" t="s">
        <v>36</v>
      </c>
      <c r="R7971" s="54" t="s">
        <v>1068</v>
      </c>
    </row>
    <row r="7972" spans="1:18" ht="50.1" customHeight="1" x14ac:dyDescent="0.2">
      <c r="A7972" s="136" t="s">
        <v>11447</v>
      </c>
      <c r="B7972" s="137" t="s">
        <v>11448</v>
      </c>
      <c r="C7972" s="154" t="s">
        <v>2014</v>
      </c>
      <c r="D7972" s="155" t="s">
        <v>11449</v>
      </c>
      <c r="E7972" s="139" t="s">
        <v>812</v>
      </c>
      <c r="F7972" s="154" t="s">
        <v>262</v>
      </c>
      <c r="G7972" s="138">
        <v>31162800</v>
      </c>
      <c r="H7972" s="773" t="s">
        <v>11454</v>
      </c>
      <c r="I7972" s="136">
        <v>16</v>
      </c>
      <c r="J7972" s="141" t="s">
        <v>33</v>
      </c>
      <c r="K7972" s="171">
        <v>8000000</v>
      </c>
      <c r="L7972" s="774"/>
      <c r="M7972" s="775"/>
      <c r="N7972" s="137" t="s">
        <v>1995</v>
      </c>
      <c r="O7972" s="776" t="s">
        <v>11453</v>
      </c>
      <c r="P7972" s="154" t="s">
        <v>35</v>
      </c>
      <c r="Q7972" s="154" t="s">
        <v>36</v>
      </c>
      <c r="R7972" s="54" t="s">
        <v>1068</v>
      </c>
    </row>
    <row r="7973" spans="1:18" ht="50.1" customHeight="1" x14ac:dyDescent="0.2">
      <c r="A7973" s="136" t="s">
        <v>11447</v>
      </c>
      <c r="B7973" s="137" t="s">
        <v>11448</v>
      </c>
      <c r="C7973" s="154" t="s">
        <v>2014</v>
      </c>
      <c r="D7973" s="155" t="s">
        <v>11449</v>
      </c>
      <c r="E7973" s="139" t="s">
        <v>1163</v>
      </c>
      <c r="F7973" s="154" t="s">
        <v>1164</v>
      </c>
      <c r="G7973" s="138" t="s">
        <v>11455</v>
      </c>
      <c r="H7973" s="773" t="s">
        <v>11454</v>
      </c>
      <c r="I7973" s="136">
        <v>16</v>
      </c>
      <c r="J7973" s="141" t="s">
        <v>33</v>
      </c>
      <c r="K7973" s="171">
        <v>10000000</v>
      </c>
      <c r="L7973" s="774"/>
      <c r="M7973" s="775"/>
      <c r="N7973" s="137" t="s">
        <v>1995</v>
      </c>
      <c r="O7973" s="776" t="s">
        <v>11453</v>
      </c>
      <c r="P7973" s="154" t="s">
        <v>35</v>
      </c>
      <c r="Q7973" s="154" t="s">
        <v>36</v>
      </c>
      <c r="R7973" s="54" t="s">
        <v>1068</v>
      </c>
    </row>
    <row r="7974" spans="1:18" ht="50.1" customHeight="1" x14ac:dyDescent="0.2">
      <c r="A7974" s="136" t="s">
        <v>11447</v>
      </c>
      <c r="B7974" s="137" t="s">
        <v>11448</v>
      </c>
      <c r="C7974" s="154" t="s">
        <v>2014</v>
      </c>
      <c r="D7974" s="155" t="s">
        <v>11449</v>
      </c>
      <c r="E7974" s="139" t="s">
        <v>829</v>
      </c>
      <c r="F7974" s="154" t="s">
        <v>312</v>
      </c>
      <c r="G7974" s="138" t="s">
        <v>11456</v>
      </c>
      <c r="H7974" s="773" t="s">
        <v>11454</v>
      </c>
      <c r="I7974" s="136">
        <v>16</v>
      </c>
      <c r="J7974" s="141" t="s">
        <v>33</v>
      </c>
      <c r="K7974" s="171">
        <v>6000000</v>
      </c>
      <c r="L7974" s="774"/>
      <c r="M7974" s="775"/>
      <c r="N7974" s="137" t="s">
        <v>1995</v>
      </c>
      <c r="O7974" s="776" t="s">
        <v>11453</v>
      </c>
      <c r="P7974" s="154" t="s">
        <v>35</v>
      </c>
      <c r="Q7974" s="154" t="s">
        <v>36</v>
      </c>
      <c r="R7974" s="54" t="s">
        <v>1068</v>
      </c>
    </row>
    <row r="7975" spans="1:18" ht="50.1" customHeight="1" x14ac:dyDescent="0.2">
      <c r="A7975" s="136" t="s">
        <v>11447</v>
      </c>
      <c r="B7975" s="137" t="s">
        <v>11448</v>
      </c>
      <c r="C7975" s="154" t="s">
        <v>2014</v>
      </c>
      <c r="D7975" s="155" t="s">
        <v>11449</v>
      </c>
      <c r="E7975" s="139" t="s">
        <v>858</v>
      </c>
      <c r="F7975" s="154" t="s">
        <v>2984</v>
      </c>
      <c r="G7975" s="138">
        <v>83101802</v>
      </c>
      <c r="H7975" s="773" t="s">
        <v>363</v>
      </c>
      <c r="I7975" s="136">
        <v>16</v>
      </c>
      <c r="J7975" s="141" t="s">
        <v>33</v>
      </c>
      <c r="K7975" s="171">
        <v>290000000</v>
      </c>
      <c r="L7975" s="774"/>
      <c r="M7975" s="775"/>
      <c r="N7975" s="137" t="s">
        <v>1995</v>
      </c>
      <c r="O7975" s="776" t="s">
        <v>11457</v>
      </c>
      <c r="P7975" s="154" t="s">
        <v>68</v>
      </c>
      <c r="Q7975" s="154" t="s">
        <v>36</v>
      </c>
      <c r="R7975" s="54" t="s">
        <v>2986</v>
      </c>
    </row>
    <row r="7976" spans="1:18" ht="50.1" customHeight="1" x14ac:dyDescent="0.2">
      <c r="A7976" s="136" t="s">
        <v>11447</v>
      </c>
      <c r="B7976" s="137" t="s">
        <v>11448</v>
      </c>
      <c r="C7976" s="154" t="s">
        <v>41</v>
      </c>
      <c r="D7976" s="155" t="s">
        <v>11458</v>
      </c>
      <c r="E7976" s="139" t="s">
        <v>869</v>
      </c>
      <c r="F7976" s="154" t="s">
        <v>1273</v>
      </c>
      <c r="G7976" s="138" t="s">
        <v>11459</v>
      </c>
      <c r="H7976" s="773" t="s">
        <v>11460</v>
      </c>
      <c r="I7976" s="136">
        <v>16</v>
      </c>
      <c r="J7976" s="141" t="s">
        <v>33</v>
      </c>
      <c r="K7976" s="171">
        <v>20000000</v>
      </c>
      <c r="L7976" s="774"/>
      <c r="M7976" s="775"/>
      <c r="N7976" s="137" t="s">
        <v>1995</v>
      </c>
      <c r="O7976" s="776" t="s">
        <v>11461</v>
      </c>
      <c r="P7976" s="154" t="s">
        <v>68</v>
      </c>
      <c r="Q7976" s="154" t="s">
        <v>36</v>
      </c>
      <c r="R7976" s="54" t="s">
        <v>1086</v>
      </c>
    </row>
    <row r="7977" spans="1:18" ht="50.1" customHeight="1" x14ac:dyDescent="0.2">
      <c r="A7977" s="136" t="s">
        <v>11447</v>
      </c>
      <c r="B7977" s="137" t="s">
        <v>11448</v>
      </c>
      <c r="C7977" s="154" t="s">
        <v>2014</v>
      </c>
      <c r="D7977" s="155" t="s">
        <v>11449</v>
      </c>
      <c r="E7977" s="139" t="s">
        <v>874</v>
      </c>
      <c r="F7977" s="154" t="s">
        <v>371</v>
      </c>
      <c r="G7977" s="138" t="s">
        <v>1583</v>
      </c>
      <c r="H7977" s="773" t="s">
        <v>11462</v>
      </c>
      <c r="I7977" s="136">
        <v>16</v>
      </c>
      <c r="J7977" s="141" t="s">
        <v>230</v>
      </c>
      <c r="K7977" s="171">
        <v>112930529.67</v>
      </c>
      <c r="L7977" s="774"/>
      <c r="M7977" s="775"/>
      <c r="N7977" s="137" t="s">
        <v>1995</v>
      </c>
      <c r="O7977" s="776" t="s">
        <v>11463</v>
      </c>
      <c r="P7977" s="154" t="s">
        <v>366</v>
      </c>
      <c r="Q7977" s="154" t="s">
        <v>366</v>
      </c>
      <c r="R7977" s="54" t="s">
        <v>1068</v>
      </c>
    </row>
    <row r="7978" spans="1:18" ht="50.1" customHeight="1" x14ac:dyDescent="0.2">
      <c r="A7978" s="136" t="s">
        <v>11447</v>
      </c>
      <c r="B7978" s="137" t="s">
        <v>11448</v>
      </c>
      <c r="C7978" s="154" t="s">
        <v>2014</v>
      </c>
      <c r="D7978" s="155" t="s">
        <v>11449</v>
      </c>
      <c r="E7978" s="139" t="s">
        <v>874</v>
      </c>
      <c r="F7978" s="154" t="s">
        <v>371</v>
      </c>
      <c r="G7978" s="138" t="s">
        <v>1583</v>
      </c>
      <c r="H7978" s="773" t="s">
        <v>11462</v>
      </c>
      <c r="I7978" s="136">
        <v>16</v>
      </c>
      <c r="J7978" s="141" t="s">
        <v>33</v>
      </c>
      <c r="K7978" s="171">
        <v>218075085</v>
      </c>
      <c r="L7978" s="774"/>
      <c r="M7978" s="775"/>
      <c r="N7978" s="137" t="s">
        <v>1995</v>
      </c>
      <c r="O7978" s="776" t="s">
        <v>11464</v>
      </c>
      <c r="P7978" s="154" t="s">
        <v>67</v>
      </c>
      <c r="Q7978" s="154" t="s">
        <v>79</v>
      </c>
      <c r="R7978" s="54" t="s">
        <v>1068</v>
      </c>
    </row>
    <row r="7979" spans="1:18" ht="50.1" customHeight="1" x14ac:dyDescent="0.2">
      <c r="A7979" s="136" t="s">
        <v>11447</v>
      </c>
      <c r="B7979" s="137" t="s">
        <v>11448</v>
      </c>
      <c r="C7979" s="154" t="s">
        <v>2014</v>
      </c>
      <c r="D7979" s="155" t="s">
        <v>11449</v>
      </c>
      <c r="E7979" s="139" t="s">
        <v>874</v>
      </c>
      <c r="F7979" s="154" t="s">
        <v>371</v>
      </c>
      <c r="G7979" s="138" t="s">
        <v>11407</v>
      </c>
      <c r="H7979" s="773" t="s">
        <v>11465</v>
      </c>
      <c r="I7979" s="136">
        <v>16</v>
      </c>
      <c r="J7979" s="141" t="s">
        <v>230</v>
      </c>
      <c r="K7979" s="171">
        <v>38994385</v>
      </c>
      <c r="L7979" s="774"/>
      <c r="M7979" s="775"/>
      <c r="N7979" s="137" t="s">
        <v>1995</v>
      </c>
      <c r="O7979" s="776" t="s">
        <v>11463</v>
      </c>
      <c r="P7979" s="154" t="s">
        <v>366</v>
      </c>
      <c r="Q7979" s="154" t="s">
        <v>366</v>
      </c>
      <c r="R7979" s="54" t="s">
        <v>1086</v>
      </c>
    </row>
    <row r="7980" spans="1:18" ht="50.1" customHeight="1" x14ac:dyDescent="0.2">
      <c r="A7980" s="136" t="s">
        <v>11447</v>
      </c>
      <c r="B7980" s="137" t="s">
        <v>11448</v>
      </c>
      <c r="C7980" s="154" t="s">
        <v>2014</v>
      </c>
      <c r="D7980" s="155" t="s">
        <v>11449</v>
      </c>
      <c r="E7980" s="139" t="s">
        <v>874</v>
      </c>
      <c r="F7980" s="154" t="s">
        <v>371</v>
      </c>
      <c r="G7980" s="138" t="s">
        <v>11407</v>
      </c>
      <c r="H7980" s="773" t="s">
        <v>11465</v>
      </c>
      <c r="I7980" s="136">
        <v>16</v>
      </c>
      <c r="J7980" s="141" t="s">
        <v>230</v>
      </c>
      <c r="K7980" s="171">
        <v>40000000</v>
      </c>
      <c r="L7980" s="774"/>
      <c r="M7980" s="775"/>
      <c r="N7980" s="137" t="s">
        <v>1995</v>
      </c>
      <c r="O7980" s="776" t="s">
        <v>11464</v>
      </c>
      <c r="P7980" s="154" t="s">
        <v>36</v>
      </c>
      <c r="Q7980" s="154" t="s">
        <v>80</v>
      </c>
      <c r="R7980" s="54" t="s">
        <v>1086</v>
      </c>
    </row>
    <row r="7981" spans="1:18" ht="50.1" customHeight="1" x14ac:dyDescent="0.2">
      <c r="A7981" s="136" t="s">
        <v>11447</v>
      </c>
      <c r="B7981" s="137" t="s">
        <v>11448</v>
      </c>
      <c r="C7981" s="154" t="s">
        <v>2014</v>
      </c>
      <c r="D7981" s="155" t="s">
        <v>11449</v>
      </c>
      <c r="E7981" s="139" t="s">
        <v>874</v>
      </c>
      <c r="F7981" s="154" t="s">
        <v>371</v>
      </c>
      <c r="G7981" s="138">
        <v>72102103</v>
      </c>
      <c r="H7981" s="773" t="s">
        <v>11466</v>
      </c>
      <c r="I7981" s="136">
        <v>16</v>
      </c>
      <c r="J7981" s="141" t="s">
        <v>33</v>
      </c>
      <c r="K7981" s="171">
        <v>5000000</v>
      </c>
      <c r="L7981" s="774"/>
      <c r="M7981" s="775"/>
      <c r="N7981" s="137" t="s">
        <v>1995</v>
      </c>
      <c r="O7981" s="776" t="s">
        <v>11467</v>
      </c>
      <c r="P7981" s="154" t="s">
        <v>68</v>
      </c>
      <c r="Q7981" s="154" t="s">
        <v>36</v>
      </c>
      <c r="R7981" s="54" t="s">
        <v>1086</v>
      </c>
    </row>
    <row r="7982" spans="1:18" ht="50.1" customHeight="1" x14ac:dyDescent="0.2">
      <c r="A7982" s="136" t="s">
        <v>11447</v>
      </c>
      <c r="B7982" s="137" t="s">
        <v>11448</v>
      </c>
      <c r="C7982" s="154" t="s">
        <v>2014</v>
      </c>
      <c r="D7982" s="155" t="s">
        <v>11449</v>
      </c>
      <c r="E7982" s="139" t="s">
        <v>874</v>
      </c>
      <c r="F7982" s="154" t="s">
        <v>371</v>
      </c>
      <c r="G7982" s="138" t="s">
        <v>11468</v>
      </c>
      <c r="H7982" s="773" t="s">
        <v>11469</v>
      </c>
      <c r="I7982" s="136">
        <v>16</v>
      </c>
      <c r="J7982" s="141" t="s">
        <v>33</v>
      </c>
      <c r="K7982" s="171">
        <v>5000000</v>
      </c>
      <c r="L7982" s="774"/>
      <c r="M7982" s="775"/>
      <c r="N7982" s="137" t="s">
        <v>1995</v>
      </c>
      <c r="O7982" s="776" t="s">
        <v>11467</v>
      </c>
      <c r="P7982" s="154" t="s">
        <v>68</v>
      </c>
      <c r="Q7982" s="154" t="s">
        <v>36</v>
      </c>
      <c r="R7982" s="54" t="s">
        <v>1086</v>
      </c>
    </row>
    <row r="7983" spans="1:18" ht="50.1" customHeight="1" x14ac:dyDescent="0.2">
      <c r="A7983" s="136" t="s">
        <v>11447</v>
      </c>
      <c r="B7983" s="137" t="s">
        <v>11448</v>
      </c>
      <c r="C7983" s="154" t="s">
        <v>2014</v>
      </c>
      <c r="D7983" s="155" t="s">
        <v>11449</v>
      </c>
      <c r="E7983" s="139" t="s">
        <v>880</v>
      </c>
      <c r="F7983" s="154" t="s">
        <v>374</v>
      </c>
      <c r="G7983" s="138" t="s">
        <v>11470</v>
      </c>
      <c r="H7983" s="773" t="s">
        <v>11471</v>
      </c>
      <c r="I7983" s="136">
        <v>16</v>
      </c>
      <c r="J7983" s="141" t="s">
        <v>33</v>
      </c>
      <c r="K7983" s="171">
        <v>15000000</v>
      </c>
      <c r="L7983" s="774"/>
      <c r="M7983" s="775"/>
      <c r="N7983" s="137" t="s">
        <v>1995</v>
      </c>
      <c r="O7983" s="776" t="s">
        <v>11472</v>
      </c>
      <c r="P7983" s="154" t="s">
        <v>67</v>
      </c>
      <c r="Q7983" s="154" t="s">
        <v>79</v>
      </c>
      <c r="R7983" s="54" t="s">
        <v>1086</v>
      </c>
    </row>
    <row r="7984" spans="1:18" ht="50.1" customHeight="1" x14ac:dyDescent="0.2">
      <c r="A7984" s="136" t="s">
        <v>11447</v>
      </c>
      <c r="B7984" s="137" t="s">
        <v>11448</v>
      </c>
      <c r="C7984" s="154" t="s">
        <v>2014</v>
      </c>
      <c r="D7984" s="155" t="s">
        <v>11449</v>
      </c>
      <c r="E7984" s="139" t="s">
        <v>880</v>
      </c>
      <c r="F7984" s="154" t="s">
        <v>374</v>
      </c>
      <c r="G7984" s="138" t="s">
        <v>11470</v>
      </c>
      <c r="H7984" s="773" t="s">
        <v>11473</v>
      </c>
      <c r="I7984" s="136">
        <v>16</v>
      </c>
      <c r="J7984" s="141" t="s">
        <v>33</v>
      </c>
      <c r="K7984" s="171">
        <v>45000000</v>
      </c>
      <c r="L7984" s="774"/>
      <c r="M7984" s="775"/>
      <c r="N7984" s="137" t="s">
        <v>1995</v>
      </c>
      <c r="O7984" s="776" t="s">
        <v>11453</v>
      </c>
      <c r="P7984" s="154" t="s">
        <v>67</v>
      </c>
      <c r="Q7984" s="154" t="s">
        <v>79</v>
      </c>
      <c r="R7984" s="54" t="s">
        <v>1086</v>
      </c>
    </row>
    <row r="7985" spans="1:18" ht="50.1" customHeight="1" x14ac:dyDescent="0.2">
      <c r="A7985" s="136" t="s">
        <v>11447</v>
      </c>
      <c r="B7985" s="137" t="s">
        <v>11448</v>
      </c>
      <c r="C7985" s="154" t="s">
        <v>41</v>
      </c>
      <c r="D7985" s="155" t="s">
        <v>11458</v>
      </c>
      <c r="E7985" s="139" t="s">
        <v>880</v>
      </c>
      <c r="F7985" s="154" t="s">
        <v>374</v>
      </c>
      <c r="G7985" s="138">
        <v>83101506</v>
      </c>
      <c r="H7985" s="773" t="s">
        <v>11474</v>
      </c>
      <c r="I7985" s="136">
        <v>16</v>
      </c>
      <c r="J7985" s="141" t="s">
        <v>33</v>
      </c>
      <c r="K7985" s="171">
        <v>80000000</v>
      </c>
      <c r="L7985" s="774"/>
      <c r="M7985" s="775"/>
      <c r="N7985" s="137" t="s">
        <v>1995</v>
      </c>
      <c r="O7985" s="776" t="s">
        <v>11475</v>
      </c>
      <c r="P7985" s="154" t="s">
        <v>67</v>
      </c>
      <c r="Q7985" s="154" t="s">
        <v>79</v>
      </c>
      <c r="R7985" s="54" t="s">
        <v>1086</v>
      </c>
    </row>
    <row r="7986" spans="1:18" ht="50.1" customHeight="1" x14ac:dyDescent="0.2">
      <c r="A7986" s="136" t="s">
        <v>11447</v>
      </c>
      <c r="B7986" s="137" t="s">
        <v>11448</v>
      </c>
      <c r="C7986" s="154" t="s">
        <v>2014</v>
      </c>
      <c r="D7986" s="155" t="s">
        <v>11449</v>
      </c>
      <c r="E7986" s="139" t="s">
        <v>880</v>
      </c>
      <c r="F7986" s="154" t="s">
        <v>374</v>
      </c>
      <c r="G7986" s="138">
        <v>76121500</v>
      </c>
      <c r="H7986" s="773" t="s">
        <v>11476</v>
      </c>
      <c r="I7986" s="136">
        <v>16</v>
      </c>
      <c r="J7986" s="141" t="s">
        <v>33</v>
      </c>
      <c r="K7986" s="171">
        <v>8000000</v>
      </c>
      <c r="L7986" s="774"/>
      <c r="M7986" s="775"/>
      <c r="N7986" s="137" t="s">
        <v>1995</v>
      </c>
      <c r="O7986" s="776" t="s">
        <v>11477</v>
      </c>
      <c r="P7986" s="154" t="s">
        <v>67</v>
      </c>
      <c r="Q7986" s="154" t="s">
        <v>79</v>
      </c>
      <c r="R7986" s="54" t="s">
        <v>1086</v>
      </c>
    </row>
    <row r="7987" spans="1:18" ht="50.1" customHeight="1" x14ac:dyDescent="0.2">
      <c r="A7987" s="136" t="s">
        <v>11447</v>
      </c>
      <c r="B7987" s="137" t="s">
        <v>11448</v>
      </c>
      <c r="C7987" s="154" t="s">
        <v>41</v>
      </c>
      <c r="D7987" s="155" t="s">
        <v>11458</v>
      </c>
      <c r="E7987" s="139" t="s">
        <v>936</v>
      </c>
      <c r="F7987" s="154" t="s">
        <v>3220</v>
      </c>
      <c r="G7987" s="138" t="s">
        <v>10550</v>
      </c>
      <c r="H7987" s="773" t="s">
        <v>11478</v>
      </c>
      <c r="I7987" s="136">
        <v>16</v>
      </c>
      <c r="J7987" s="141" t="s">
        <v>33</v>
      </c>
      <c r="K7987" s="171">
        <v>18000000</v>
      </c>
      <c r="L7987" s="774"/>
      <c r="M7987" s="775"/>
      <c r="N7987" s="137" t="s">
        <v>1995</v>
      </c>
      <c r="O7987" s="776" t="s">
        <v>11477</v>
      </c>
      <c r="P7987" s="154" t="s">
        <v>67</v>
      </c>
      <c r="Q7987" s="154" t="s">
        <v>79</v>
      </c>
      <c r="R7987" s="54" t="s">
        <v>2986</v>
      </c>
    </row>
    <row r="7988" spans="1:18" ht="74.25" customHeight="1" x14ac:dyDescent="0.2">
      <c r="A7988" s="136" t="s">
        <v>11447</v>
      </c>
      <c r="B7988" s="137" t="s">
        <v>11448</v>
      </c>
      <c r="C7988" s="154" t="s">
        <v>356</v>
      </c>
      <c r="D7988" s="155" t="s">
        <v>11479</v>
      </c>
      <c r="E7988" s="139" t="s">
        <v>942</v>
      </c>
      <c r="F7988" s="154" t="s">
        <v>400</v>
      </c>
      <c r="G7988" s="138" t="s">
        <v>11480</v>
      </c>
      <c r="H7988" s="773" t="s">
        <v>11481</v>
      </c>
      <c r="I7988" s="136">
        <v>16</v>
      </c>
      <c r="J7988" s="141" t="s">
        <v>33</v>
      </c>
      <c r="K7988" s="171">
        <v>20000000</v>
      </c>
      <c r="L7988" s="774"/>
      <c r="M7988" s="775"/>
      <c r="N7988" s="137" t="s">
        <v>1995</v>
      </c>
      <c r="O7988" s="776" t="s">
        <v>11482</v>
      </c>
      <c r="P7988" s="154" t="s">
        <v>67</v>
      </c>
      <c r="Q7988" s="154" t="s">
        <v>79</v>
      </c>
      <c r="R7988" s="54" t="s">
        <v>1086</v>
      </c>
    </row>
    <row r="7989" spans="1:18" ht="50.1" customHeight="1" x14ac:dyDescent="0.2">
      <c r="A7989" s="136" t="s">
        <v>11447</v>
      </c>
      <c r="B7989" s="137" t="s">
        <v>11448</v>
      </c>
      <c r="C7989" s="154" t="s">
        <v>41</v>
      </c>
      <c r="D7989" s="155" t="s">
        <v>11458</v>
      </c>
      <c r="E7989" s="139" t="s">
        <v>952</v>
      </c>
      <c r="F7989" s="154" t="s">
        <v>409</v>
      </c>
      <c r="G7989" s="138">
        <v>93161600</v>
      </c>
      <c r="H7989" s="773" t="s">
        <v>11483</v>
      </c>
      <c r="I7989" s="136">
        <v>10</v>
      </c>
      <c r="J7989" s="141" t="s">
        <v>33</v>
      </c>
      <c r="K7989" s="171">
        <v>45000000</v>
      </c>
      <c r="L7989" s="774"/>
      <c r="M7989" s="775"/>
      <c r="N7989" s="137" t="s">
        <v>1995</v>
      </c>
      <c r="O7989" s="776" t="s">
        <v>11477</v>
      </c>
      <c r="P7989" s="154" t="s">
        <v>67</v>
      </c>
      <c r="Q7989" s="154" t="s">
        <v>79</v>
      </c>
      <c r="R7989" s="54" t="s">
        <v>2986</v>
      </c>
    </row>
    <row r="7990" spans="1:18" ht="50.1" customHeight="1" x14ac:dyDescent="0.2">
      <c r="A7990" s="136" t="s">
        <v>11447</v>
      </c>
      <c r="B7990" s="137" t="s">
        <v>11448</v>
      </c>
      <c r="C7990" s="154" t="s">
        <v>2014</v>
      </c>
      <c r="D7990" s="155" t="s">
        <v>11449</v>
      </c>
      <c r="E7990" s="139" t="s">
        <v>957</v>
      </c>
      <c r="F7990" s="154" t="s">
        <v>958</v>
      </c>
      <c r="G7990" s="138">
        <v>93161500</v>
      </c>
      <c r="H7990" s="773" t="s">
        <v>959</v>
      </c>
      <c r="I7990" s="136">
        <v>10</v>
      </c>
      <c r="J7990" s="141" t="s">
        <v>33</v>
      </c>
      <c r="K7990" s="171">
        <v>35000000</v>
      </c>
      <c r="L7990" s="774"/>
      <c r="M7990" s="775"/>
      <c r="N7990" s="137" t="s">
        <v>1995</v>
      </c>
      <c r="O7990" s="776" t="s">
        <v>11477</v>
      </c>
      <c r="P7990" s="154" t="s">
        <v>67</v>
      </c>
      <c r="Q7990" s="154" t="s">
        <v>79</v>
      </c>
      <c r="R7990" s="54" t="s">
        <v>2986</v>
      </c>
    </row>
    <row r="7991" spans="1:18" ht="50.1" customHeight="1" x14ac:dyDescent="0.2">
      <c r="A7991" s="136" t="s">
        <v>11484</v>
      </c>
      <c r="B7991" s="137" t="s">
        <v>484</v>
      </c>
      <c r="C7991" s="154" t="s">
        <v>8779</v>
      </c>
      <c r="D7991" s="155" t="s">
        <v>484</v>
      </c>
      <c r="E7991" s="139" t="s">
        <v>2957</v>
      </c>
      <c r="F7991" s="154" t="s">
        <v>2958</v>
      </c>
      <c r="G7991" s="138">
        <v>14111506</v>
      </c>
      <c r="H7991" s="773" t="s">
        <v>11485</v>
      </c>
      <c r="I7991" s="136">
        <v>10</v>
      </c>
      <c r="J7991" s="141" t="s">
        <v>33</v>
      </c>
      <c r="K7991" s="171">
        <v>41600000</v>
      </c>
      <c r="L7991" s="774"/>
      <c r="M7991" s="775"/>
      <c r="N7991" s="137" t="s">
        <v>1995</v>
      </c>
      <c r="O7991" s="776" t="s">
        <v>11477</v>
      </c>
      <c r="P7991" s="154" t="s">
        <v>67</v>
      </c>
      <c r="Q7991" s="154" t="s">
        <v>67</v>
      </c>
      <c r="R7991" s="54" t="s">
        <v>1086</v>
      </c>
    </row>
    <row r="7992" spans="1:18" ht="50.1" customHeight="1" x14ac:dyDescent="0.2">
      <c r="A7992" s="136" t="s">
        <v>11484</v>
      </c>
      <c r="B7992" s="137" t="s">
        <v>484</v>
      </c>
      <c r="C7992" s="154" t="s">
        <v>8779</v>
      </c>
      <c r="D7992" s="155" t="s">
        <v>484</v>
      </c>
      <c r="E7992" s="139" t="s">
        <v>1101</v>
      </c>
      <c r="F7992" s="154" t="s">
        <v>189</v>
      </c>
      <c r="G7992" s="138" t="s">
        <v>11486</v>
      </c>
      <c r="H7992" s="773" t="s">
        <v>11487</v>
      </c>
      <c r="I7992" s="136">
        <v>16</v>
      </c>
      <c r="J7992" s="141" t="s">
        <v>33</v>
      </c>
      <c r="K7992" s="171">
        <v>520000</v>
      </c>
      <c r="L7992" s="774"/>
      <c r="M7992" s="775"/>
      <c r="N7992" s="137" t="s">
        <v>1995</v>
      </c>
      <c r="O7992" s="776" t="s">
        <v>11477</v>
      </c>
      <c r="P7992" s="154" t="s">
        <v>67</v>
      </c>
      <c r="Q7992" s="154" t="s">
        <v>67</v>
      </c>
      <c r="R7992" s="54" t="s">
        <v>1086</v>
      </c>
    </row>
    <row r="7993" spans="1:18" ht="50.1" customHeight="1" x14ac:dyDescent="0.2">
      <c r="A7993" s="136" t="s">
        <v>11484</v>
      </c>
      <c r="B7993" s="137" t="s">
        <v>484</v>
      </c>
      <c r="C7993" s="154" t="s">
        <v>8779</v>
      </c>
      <c r="D7993" s="155" t="s">
        <v>484</v>
      </c>
      <c r="E7993" s="139" t="s">
        <v>1713</v>
      </c>
      <c r="F7993" s="154" t="s">
        <v>499</v>
      </c>
      <c r="G7993" s="138" t="s">
        <v>11486</v>
      </c>
      <c r="H7993" s="773" t="s">
        <v>11487</v>
      </c>
      <c r="I7993" s="136">
        <v>16</v>
      </c>
      <c r="J7993" s="141" t="s">
        <v>33</v>
      </c>
      <c r="K7993" s="171">
        <v>550000</v>
      </c>
      <c r="L7993" s="774"/>
      <c r="M7993" s="775"/>
      <c r="N7993" s="137" t="s">
        <v>1995</v>
      </c>
      <c r="O7993" s="776" t="s">
        <v>11477</v>
      </c>
      <c r="P7993" s="154" t="s">
        <v>67</v>
      </c>
      <c r="Q7993" s="154" t="s">
        <v>67</v>
      </c>
      <c r="R7993" s="54" t="s">
        <v>1086</v>
      </c>
    </row>
    <row r="7994" spans="1:18" ht="50.1" customHeight="1" x14ac:dyDescent="0.2">
      <c r="A7994" s="136" t="s">
        <v>11484</v>
      </c>
      <c r="B7994" s="137" t="s">
        <v>484</v>
      </c>
      <c r="C7994" s="154" t="s">
        <v>8779</v>
      </c>
      <c r="D7994" s="155" t="s">
        <v>484</v>
      </c>
      <c r="E7994" s="139" t="s">
        <v>812</v>
      </c>
      <c r="F7994" s="154" t="s">
        <v>11488</v>
      </c>
      <c r="G7994" s="138" t="s">
        <v>11486</v>
      </c>
      <c r="H7994" s="773" t="s">
        <v>11487</v>
      </c>
      <c r="I7994" s="136">
        <v>16</v>
      </c>
      <c r="J7994" s="141" t="s">
        <v>33</v>
      </c>
      <c r="K7994" s="171">
        <v>500000</v>
      </c>
      <c r="L7994" s="774"/>
      <c r="M7994" s="775"/>
      <c r="N7994" s="137" t="s">
        <v>1995</v>
      </c>
      <c r="O7994" s="776" t="s">
        <v>11477</v>
      </c>
      <c r="P7994" s="154" t="s">
        <v>67</v>
      </c>
      <c r="Q7994" s="154" t="s">
        <v>67</v>
      </c>
      <c r="R7994" s="54" t="s">
        <v>1086</v>
      </c>
    </row>
    <row r="7995" spans="1:18" ht="50.1" customHeight="1" x14ac:dyDescent="0.2">
      <c r="A7995" s="136" t="s">
        <v>11484</v>
      </c>
      <c r="B7995" s="137" t="s">
        <v>484</v>
      </c>
      <c r="C7995" s="154" t="s">
        <v>8779</v>
      </c>
      <c r="D7995" s="155" t="s">
        <v>484</v>
      </c>
      <c r="E7995" s="139" t="s">
        <v>862</v>
      </c>
      <c r="F7995" s="154" t="s">
        <v>368</v>
      </c>
      <c r="G7995" s="138" t="s">
        <v>11486</v>
      </c>
      <c r="H7995" s="773" t="s">
        <v>11489</v>
      </c>
      <c r="I7995" s="136">
        <v>16</v>
      </c>
      <c r="J7995" s="141" t="s">
        <v>33</v>
      </c>
      <c r="K7995" s="171">
        <v>1840000</v>
      </c>
      <c r="L7995" s="774"/>
      <c r="M7995" s="775"/>
      <c r="N7995" s="137" t="s">
        <v>1995</v>
      </c>
      <c r="O7995" s="776" t="s">
        <v>11477</v>
      </c>
      <c r="P7995" s="154" t="s">
        <v>68</v>
      </c>
      <c r="Q7995" s="154" t="s">
        <v>68</v>
      </c>
      <c r="R7995" s="54" t="s">
        <v>650</v>
      </c>
    </row>
    <row r="7996" spans="1:18" ht="50.1" customHeight="1" x14ac:dyDescent="0.2">
      <c r="A7996" s="136" t="s">
        <v>11484</v>
      </c>
      <c r="B7996" s="137" t="s">
        <v>484</v>
      </c>
      <c r="C7996" s="154" t="s">
        <v>8779</v>
      </c>
      <c r="D7996" s="155" t="s">
        <v>484</v>
      </c>
      <c r="E7996" s="139" t="s">
        <v>3007</v>
      </c>
      <c r="F7996" s="154" t="s">
        <v>371</v>
      </c>
      <c r="G7996" s="138">
        <v>76111500</v>
      </c>
      <c r="H7996" s="773" t="s">
        <v>11490</v>
      </c>
      <c r="I7996" s="136">
        <v>10</v>
      </c>
      <c r="J7996" s="141" t="s">
        <v>33</v>
      </c>
      <c r="K7996" s="171">
        <v>10400000</v>
      </c>
      <c r="L7996" s="774"/>
      <c r="M7996" s="775"/>
      <c r="N7996" s="137" t="s">
        <v>1995</v>
      </c>
      <c r="O7996" s="776" t="s">
        <v>11477</v>
      </c>
      <c r="P7996" s="154" t="s">
        <v>67</v>
      </c>
      <c r="Q7996" s="154" t="s">
        <v>67</v>
      </c>
      <c r="R7996" s="54" t="s">
        <v>1068</v>
      </c>
    </row>
    <row r="7997" spans="1:18" ht="50.1" customHeight="1" x14ac:dyDescent="0.2">
      <c r="A7997" s="136" t="s">
        <v>11484</v>
      </c>
      <c r="B7997" s="137" t="s">
        <v>484</v>
      </c>
      <c r="C7997" s="154" t="s">
        <v>8779</v>
      </c>
      <c r="D7997" s="155" t="s">
        <v>484</v>
      </c>
      <c r="E7997" s="139" t="s">
        <v>754</v>
      </c>
      <c r="F7997" s="154" t="s">
        <v>83</v>
      </c>
      <c r="G7997" s="138">
        <v>40101701</v>
      </c>
      <c r="H7997" s="773" t="s">
        <v>6626</v>
      </c>
      <c r="I7997" s="136">
        <v>16</v>
      </c>
      <c r="J7997" s="141" t="s">
        <v>33</v>
      </c>
      <c r="K7997" s="171">
        <v>5000000</v>
      </c>
      <c r="L7997" s="774"/>
      <c r="M7997" s="775"/>
      <c r="N7997" s="137" t="s">
        <v>805</v>
      </c>
      <c r="O7997" s="776" t="s">
        <v>11477</v>
      </c>
      <c r="P7997" s="154" t="s">
        <v>67</v>
      </c>
      <c r="Q7997" s="154" t="s">
        <v>67</v>
      </c>
      <c r="R7997" s="54" t="s">
        <v>1086</v>
      </c>
    </row>
    <row r="7998" spans="1:18" ht="50.1" customHeight="1" x14ac:dyDescent="0.2">
      <c r="A7998" s="136" t="s">
        <v>11484</v>
      </c>
      <c r="B7998" s="137" t="s">
        <v>484</v>
      </c>
      <c r="C7998" s="154" t="s">
        <v>8779</v>
      </c>
      <c r="D7998" s="155" t="s">
        <v>484</v>
      </c>
      <c r="E7998" s="139" t="s">
        <v>3007</v>
      </c>
      <c r="F7998" s="154" t="s">
        <v>371</v>
      </c>
      <c r="G7998" s="138">
        <v>76111500</v>
      </c>
      <c r="H7998" s="773" t="s">
        <v>11490</v>
      </c>
      <c r="I7998" s="136">
        <v>16</v>
      </c>
      <c r="J7998" s="141" t="s">
        <v>33</v>
      </c>
      <c r="K7998" s="171">
        <v>2080000</v>
      </c>
      <c r="L7998" s="774"/>
      <c r="M7998" s="775"/>
      <c r="N7998" s="137" t="s">
        <v>1995</v>
      </c>
      <c r="O7998" s="776" t="s">
        <v>11477</v>
      </c>
      <c r="P7998" s="154" t="s">
        <v>67</v>
      </c>
      <c r="Q7998" s="154" t="s">
        <v>67</v>
      </c>
      <c r="R7998" s="54" t="s">
        <v>1068</v>
      </c>
    </row>
    <row r="7999" spans="1:18" ht="50.1" customHeight="1" x14ac:dyDescent="0.2">
      <c r="A7999" s="136" t="s">
        <v>11484</v>
      </c>
      <c r="B7999" s="137" t="s">
        <v>484</v>
      </c>
      <c r="C7999" s="154" t="s">
        <v>8779</v>
      </c>
      <c r="D7999" s="155" t="s">
        <v>484</v>
      </c>
      <c r="E7999" s="139" t="s">
        <v>869</v>
      </c>
      <c r="F7999" s="154" t="s">
        <v>870</v>
      </c>
      <c r="G7999" s="138">
        <v>80111600</v>
      </c>
      <c r="H7999" s="773" t="s">
        <v>11491</v>
      </c>
      <c r="I7999" s="136">
        <v>16</v>
      </c>
      <c r="J7999" s="141" t="s">
        <v>33</v>
      </c>
      <c r="K7999" s="171">
        <v>40185717</v>
      </c>
      <c r="L7999" s="774"/>
      <c r="M7999" s="775"/>
      <c r="N7999" s="137" t="s">
        <v>1995</v>
      </c>
      <c r="O7999" s="776" t="s">
        <v>11477</v>
      </c>
      <c r="P7999" s="154" t="s">
        <v>68</v>
      </c>
      <c r="Q7999" s="154" t="s">
        <v>68</v>
      </c>
      <c r="R7999" s="54" t="s">
        <v>2642</v>
      </c>
    </row>
    <row r="8000" spans="1:18" ht="50.1" customHeight="1" x14ac:dyDescent="0.2">
      <c r="A8000" s="136" t="s">
        <v>11484</v>
      </c>
      <c r="B8000" s="137" t="s">
        <v>484</v>
      </c>
      <c r="C8000" s="154" t="s">
        <v>8779</v>
      </c>
      <c r="D8000" s="155" t="s">
        <v>484</v>
      </c>
      <c r="E8000" s="139" t="s">
        <v>3179</v>
      </c>
      <c r="F8000" s="154" t="s">
        <v>6314</v>
      </c>
      <c r="G8000" s="138">
        <v>72102900</v>
      </c>
      <c r="H8000" s="773" t="s">
        <v>11362</v>
      </c>
      <c r="I8000" s="136">
        <v>10</v>
      </c>
      <c r="J8000" s="141" t="s">
        <v>33</v>
      </c>
      <c r="K8000" s="171">
        <v>184080000</v>
      </c>
      <c r="L8000" s="774"/>
      <c r="M8000" s="775"/>
      <c r="N8000" s="137" t="s">
        <v>4571</v>
      </c>
      <c r="O8000" s="776" t="s">
        <v>11477</v>
      </c>
      <c r="P8000" s="154" t="s">
        <v>79</v>
      </c>
      <c r="Q8000" s="154" t="s">
        <v>79</v>
      </c>
      <c r="R8000" s="54" t="s">
        <v>628</v>
      </c>
    </row>
    <row r="8001" spans="1:16375" ht="50.1" customHeight="1" x14ac:dyDescent="0.2">
      <c r="A8001" s="136" t="s">
        <v>11484</v>
      </c>
      <c r="B8001" s="137" t="s">
        <v>484</v>
      </c>
      <c r="C8001" s="154" t="s">
        <v>8779</v>
      </c>
      <c r="D8001" s="155" t="s">
        <v>484</v>
      </c>
      <c r="E8001" s="139" t="s">
        <v>869</v>
      </c>
      <c r="F8001" s="154" t="s">
        <v>870</v>
      </c>
      <c r="G8001" s="138">
        <v>80111600</v>
      </c>
      <c r="H8001" s="773" t="s">
        <v>11492</v>
      </c>
      <c r="I8001" s="136">
        <v>16</v>
      </c>
      <c r="J8001" s="141" t="s">
        <v>33</v>
      </c>
      <c r="K8001" s="171">
        <v>40185717</v>
      </c>
      <c r="L8001" s="774"/>
      <c r="M8001" s="775"/>
      <c r="N8001" s="137" t="s">
        <v>1995</v>
      </c>
      <c r="O8001" s="776" t="s">
        <v>11477</v>
      </c>
      <c r="P8001" s="154" t="s">
        <v>68</v>
      </c>
      <c r="Q8001" s="154" t="s">
        <v>68</v>
      </c>
      <c r="R8001" s="54" t="s">
        <v>2642</v>
      </c>
    </row>
    <row r="8002" spans="1:16375" ht="50.1" customHeight="1" x14ac:dyDescent="0.2">
      <c r="A8002" s="136" t="s">
        <v>11484</v>
      </c>
      <c r="B8002" s="137" t="s">
        <v>484</v>
      </c>
      <c r="C8002" s="154" t="s">
        <v>8779</v>
      </c>
      <c r="D8002" s="155" t="s">
        <v>484</v>
      </c>
      <c r="E8002" s="139" t="s">
        <v>869</v>
      </c>
      <c r="F8002" s="154" t="s">
        <v>870</v>
      </c>
      <c r="G8002" s="138">
        <v>80111600</v>
      </c>
      <c r="H8002" s="773" t="s">
        <v>11491</v>
      </c>
      <c r="I8002" s="136">
        <v>16</v>
      </c>
      <c r="J8002" s="141" t="s">
        <v>33</v>
      </c>
      <c r="K8002" s="171">
        <v>38428566</v>
      </c>
      <c r="L8002" s="774"/>
      <c r="M8002" s="775"/>
      <c r="N8002" s="137" t="s">
        <v>1995</v>
      </c>
      <c r="O8002" s="776" t="s">
        <v>11477</v>
      </c>
      <c r="P8002" s="154" t="s">
        <v>79</v>
      </c>
      <c r="Q8002" s="154" t="s">
        <v>79</v>
      </c>
      <c r="R8002" s="54" t="s">
        <v>2642</v>
      </c>
    </row>
    <row r="8003" spans="1:16375" ht="63.75" customHeight="1" x14ac:dyDescent="0.2">
      <c r="A8003" s="136" t="s">
        <v>11484</v>
      </c>
      <c r="B8003" s="137" t="s">
        <v>484</v>
      </c>
      <c r="C8003" s="154" t="s">
        <v>356</v>
      </c>
      <c r="D8003" s="155" t="s">
        <v>484</v>
      </c>
      <c r="E8003" s="139" t="s">
        <v>942</v>
      </c>
      <c r="F8003" s="154" t="s">
        <v>400</v>
      </c>
      <c r="G8003" s="138" t="s">
        <v>11493</v>
      </c>
      <c r="H8003" s="773" t="s">
        <v>11494</v>
      </c>
      <c r="I8003" s="136">
        <v>16</v>
      </c>
      <c r="J8003" s="141" t="s">
        <v>33</v>
      </c>
      <c r="K8003" s="171">
        <v>7100000</v>
      </c>
      <c r="L8003" s="774"/>
      <c r="M8003" s="775"/>
      <c r="N8003" s="137" t="s">
        <v>1995</v>
      </c>
      <c r="O8003" s="776" t="s">
        <v>11477</v>
      </c>
      <c r="P8003" s="154" t="s">
        <v>67</v>
      </c>
      <c r="Q8003" s="154" t="s">
        <v>67</v>
      </c>
      <c r="R8003" s="54" t="s">
        <v>1086</v>
      </c>
    </row>
    <row r="8004" spans="1:16375" ht="73.5" customHeight="1" x14ac:dyDescent="0.2">
      <c r="A8004" s="136" t="s">
        <v>11495</v>
      </c>
      <c r="B8004" s="137" t="s">
        <v>889</v>
      </c>
      <c r="C8004" s="154" t="s">
        <v>8779</v>
      </c>
      <c r="D8004" s="155" t="s">
        <v>889</v>
      </c>
      <c r="E8004" s="139" t="s">
        <v>880</v>
      </c>
      <c r="F8004" s="154" t="s">
        <v>374</v>
      </c>
      <c r="G8004" s="138">
        <v>78181500</v>
      </c>
      <c r="H8004" s="773" t="s">
        <v>11345</v>
      </c>
      <c r="I8004" s="136">
        <v>16</v>
      </c>
      <c r="J8004" s="141" t="s">
        <v>33</v>
      </c>
      <c r="K8004" s="171">
        <v>30700000</v>
      </c>
      <c r="L8004" s="774"/>
      <c r="M8004" s="775"/>
      <c r="N8004" s="137" t="s">
        <v>1995</v>
      </c>
      <c r="O8004" s="776" t="s">
        <v>11477</v>
      </c>
      <c r="P8004" s="154" t="s">
        <v>67</v>
      </c>
      <c r="Q8004" s="154" t="s">
        <v>67</v>
      </c>
      <c r="R8004" s="54" t="s">
        <v>628</v>
      </c>
    </row>
    <row r="8005" spans="1:16375" ht="73.5" customHeight="1" x14ac:dyDescent="0.2">
      <c r="A8005" s="136" t="s">
        <v>11495</v>
      </c>
      <c r="B8005" s="137" t="s">
        <v>889</v>
      </c>
      <c r="C8005" s="154" t="s">
        <v>8779</v>
      </c>
      <c r="D8005" s="155" t="s">
        <v>889</v>
      </c>
      <c r="E8005" s="139" t="s">
        <v>947</v>
      </c>
      <c r="F8005" s="154" t="s">
        <v>406</v>
      </c>
      <c r="G8005" s="138">
        <v>78181500</v>
      </c>
      <c r="H8005" s="773" t="s">
        <v>11379</v>
      </c>
      <c r="I8005" s="136">
        <v>16</v>
      </c>
      <c r="J8005" s="141" t="s">
        <v>33</v>
      </c>
      <c r="K8005" s="171">
        <v>4000000</v>
      </c>
      <c r="L8005" s="774"/>
      <c r="M8005" s="775"/>
      <c r="N8005" s="137" t="s">
        <v>1995</v>
      </c>
      <c r="O8005" s="776" t="s">
        <v>11332</v>
      </c>
      <c r="P8005" s="154" t="s">
        <v>68</v>
      </c>
      <c r="Q8005" s="154" t="s">
        <v>68</v>
      </c>
      <c r="R8005" s="54" t="s">
        <v>650</v>
      </c>
    </row>
    <row r="8006" spans="1:16375" ht="50.1" customHeight="1" x14ac:dyDescent="0.2">
      <c r="A8006" s="136" t="s">
        <v>11495</v>
      </c>
      <c r="B8006" s="137" t="s">
        <v>889</v>
      </c>
      <c r="C8006" s="154" t="s">
        <v>8779</v>
      </c>
      <c r="D8006" s="155" t="s">
        <v>889</v>
      </c>
      <c r="E8006" s="139" t="s">
        <v>880</v>
      </c>
      <c r="F8006" s="154" t="s">
        <v>374</v>
      </c>
      <c r="G8006" s="138">
        <v>83101802</v>
      </c>
      <c r="H8006" s="773" t="s">
        <v>11346</v>
      </c>
      <c r="I8006" s="136">
        <v>16</v>
      </c>
      <c r="J8006" s="141" t="s">
        <v>33</v>
      </c>
      <c r="K8006" s="171">
        <v>24000000</v>
      </c>
      <c r="L8006" s="774"/>
      <c r="M8006" s="775"/>
      <c r="N8006" s="137" t="s">
        <v>1995</v>
      </c>
      <c r="O8006" s="776" t="s">
        <v>11477</v>
      </c>
      <c r="P8006" s="154" t="s">
        <v>67</v>
      </c>
      <c r="Q8006" s="154" t="s">
        <v>67</v>
      </c>
      <c r="R8006" s="54" t="s">
        <v>628</v>
      </c>
    </row>
    <row r="8007" spans="1:16375" ht="50.1" customHeight="1" x14ac:dyDescent="0.2">
      <c r="A8007" s="136" t="s">
        <v>11495</v>
      </c>
      <c r="B8007" s="137" t="s">
        <v>889</v>
      </c>
      <c r="C8007" s="154" t="s">
        <v>8779</v>
      </c>
      <c r="D8007" s="155" t="s">
        <v>889</v>
      </c>
      <c r="E8007" s="139" t="s">
        <v>858</v>
      </c>
      <c r="F8007" s="154" t="s">
        <v>2984</v>
      </c>
      <c r="G8007" s="138">
        <v>83101500</v>
      </c>
      <c r="H8007" s="773" t="s">
        <v>11331</v>
      </c>
      <c r="I8007" s="136">
        <v>10</v>
      </c>
      <c r="J8007" s="141" t="s">
        <v>33</v>
      </c>
      <c r="K8007" s="171">
        <v>14200000</v>
      </c>
      <c r="L8007" s="774"/>
      <c r="M8007" s="775"/>
      <c r="N8007" s="137" t="s">
        <v>1995</v>
      </c>
      <c r="O8007" s="776" t="s">
        <v>11477</v>
      </c>
      <c r="P8007" s="154" t="s">
        <v>127</v>
      </c>
      <c r="Q8007" s="154" t="s">
        <v>127</v>
      </c>
      <c r="R8007" s="54" t="s">
        <v>650</v>
      </c>
    </row>
    <row r="8008" spans="1:16375" ht="50.1" customHeight="1" x14ac:dyDescent="0.2">
      <c r="A8008" s="136" t="s">
        <v>11495</v>
      </c>
      <c r="B8008" s="137" t="s">
        <v>889</v>
      </c>
      <c r="C8008" s="154" t="s">
        <v>8779</v>
      </c>
      <c r="D8008" s="155" t="s">
        <v>889</v>
      </c>
      <c r="E8008" s="139" t="s">
        <v>936</v>
      </c>
      <c r="F8008" s="154" t="s">
        <v>3220</v>
      </c>
      <c r="G8008" s="138">
        <v>83101500</v>
      </c>
      <c r="H8008" s="773" t="s">
        <v>11333</v>
      </c>
      <c r="I8008" s="136">
        <v>10</v>
      </c>
      <c r="J8008" s="141" t="s">
        <v>33</v>
      </c>
      <c r="K8008" s="171">
        <v>600000</v>
      </c>
      <c r="L8008" s="774"/>
      <c r="M8008" s="775"/>
      <c r="N8008" s="137" t="s">
        <v>1995</v>
      </c>
      <c r="O8008" s="776" t="s">
        <v>11477</v>
      </c>
      <c r="P8008" s="154" t="s">
        <v>127</v>
      </c>
      <c r="Q8008" s="154" t="s">
        <v>127</v>
      </c>
      <c r="R8008" s="54" t="s">
        <v>650</v>
      </c>
    </row>
    <row r="8009" spans="1:16375" ht="72" customHeight="1" x14ac:dyDescent="0.2">
      <c r="A8009" s="136" t="s">
        <v>11496</v>
      </c>
      <c r="B8009" s="137" t="s">
        <v>11497</v>
      </c>
      <c r="C8009" s="154" t="s">
        <v>2305</v>
      </c>
      <c r="D8009" s="155" t="s">
        <v>11378</v>
      </c>
      <c r="E8009" s="139" t="s">
        <v>942</v>
      </c>
      <c r="F8009" s="154" t="s">
        <v>400</v>
      </c>
      <c r="G8009" s="138" t="s">
        <v>11493</v>
      </c>
      <c r="H8009" s="773" t="s">
        <v>11494</v>
      </c>
      <c r="I8009" s="136">
        <v>10</v>
      </c>
      <c r="J8009" s="141" t="s">
        <v>33</v>
      </c>
      <c r="K8009" s="171">
        <v>140000000</v>
      </c>
      <c r="L8009" s="774"/>
      <c r="M8009" s="775"/>
      <c r="N8009" s="137" t="s">
        <v>1995</v>
      </c>
      <c r="O8009" s="776" t="s">
        <v>11332</v>
      </c>
      <c r="P8009" s="154" t="s">
        <v>67</v>
      </c>
      <c r="Q8009" s="154" t="s">
        <v>67</v>
      </c>
      <c r="R8009" s="54" t="s">
        <v>1086</v>
      </c>
    </row>
    <row r="8010" spans="1:16375" ht="78" customHeight="1" x14ac:dyDescent="0.2">
      <c r="A8010" s="136" t="s">
        <v>11496</v>
      </c>
      <c r="B8010" s="137" t="s">
        <v>11497</v>
      </c>
      <c r="C8010" s="154" t="s">
        <v>2305</v>
      </c>
      <c r="D8010" s="155" t="s">
        <v>11378</v>
      </c>
      <c r="E8010" s="139" t="s">
        <v>957</v>
      </c>
      <c r="F8010" s="154" t="s">
        <v>958</v>
      </c>
      <c r="G8010" s="138">
        <v>93161500</v>
      </c>
      <c r="H8010" s="773" t="s">
        <v>959</v>
      </c>
      <c r="I8010" s="136">
        <v>10</v>
      </c>
      <c r="J8010" s="141" t="s">
        <v>33</v>
      </c>
      <c r="K8010" s="171">
        <v>11000000</v>
      </c>
      <c r="L8010" s="774"/>
      <c r="M8010" s="775"/>
      <c r="N8010" s="137" t="s">
        <v>1995</v>
      </c>
      <c r="O8010" s="776" t="s">
        <v>11332</v>
      </c>
      <c r="P8010" s="154" t="s">
        <v>67</v>
      </c>
      <c r="Q8010" s="154" t="s">
        <v>67</v>
      </c>
      <c r="R8010" s="54" t="s">
        <v>650</v>
      </c>
    </row>
    <row r="8011" spans="1:16375" ht="78" customHeight="1" x14ac:dyDescent="0.2">
      <c r="A8011" s="152" t="s">
        <v>922</v>
      </c>
      <c r="B8011" s="160" t="s">
        <v>11498</v>
      </c>
      <c r="C8011" s="208" t="s">
        <v>788</v>
      </c>
      <c r="D8011" s="777" t="s">
        <v>11499</v>
      </c>
      <c r="E8011" s="778" t="s">
        <v>109</v>
      </c>
      <c r="F8011" s="543" t="s">
        <v>110</v>
      </c>
      <c r="G8011" s="158">
        <v>50161509</v>
      </c>
      <c r="H8011" s="673" t="s">
        <v>11500</v>
      </c>
      <c r="I8011" s="152">
        <v>10</v>
      </c>
      <c r="J8011" s="160" t="s">
        <v>33</v>
      </c>
      <c r="K8011" s="126">
        <v>850000</v>
      </c>
      <c r="L8011" s="143">
        <v>220</v>
      </c>
      <c r="M8011" s="430" t="s">
        <v>68</v>
      </c>
      <c r="N8011" s="158" t="s">
        <v>67</v>
      </c>
      <c r="O8011" s="158" t="s">
        <v>497</v>
      </c>
      <c r="P8011" s="262"/>
      <c r="Q8011" s="262"/>
      <c r="S8011" s="58"/>
    </row>
    <row r="8012" spans="1:16375" ht="78" customHeight="1" x14ac:dyDescent="0.2">
      <c r="A8012" s="152" t="s">
        <v>922</v>
      </c>
      <c r="B8012" s="160" t="s">
        <v>11498</v>
      </c>
      <c r="C8012" s="208" t="s">
        <v>788</v>
      </c>
      <c r="D8012" s="777" t="s">
        <v>11499</v>
      </c>
      <c r="E8012" s="779" t="s">
        <v>109</v>
      </c>
      <c r="F8012" s="543" t="s">
        <v>110</v>
      </c>
      <c r="G8012" s="166">
        <v>50201706</v>
      </c>
      <c r="H8012" s="549" t="s">
        <v>11501</v>
      </c>
      <c r="I8012" s="152">
        <v>10</v>
      </c>
      <c r="J8012" s="160" t="s">
        <v>33</v>
      </c>
      <c r="K8012" s="127">
        <v>3680000</v>
      </c>
      <c r="L8012" s="149">
        <v>180</v>
      </c>
      <c r="M8012" s="430" t="s">
        <v>68</v>
      </c>
      <c r="N8012" s="158" t="s">
        <v>67</v>
      </c>
      <c r="O8012" s="158" t="s">
        <v>497</v>
      </c>
      <c r="P8012" s="262"/>
      <c r="Q8012" s="262"/>
    </row>
    <row r="8013" spans="1:16375" s="38" customFormat="1" ht="69" customHeight="1" x14ac:dyDescent="0.2">
      <c r="A8013" s="152" t="s">
        <v>922</v>
      </c>
      <c r="B8013" s="160" t="s">
        <v>11498</v>
      </c>
      <c r="C8013" s="208" t="s">
        <v>788</v>
      </c>
      <c r="D8013" s="777" t="s">
        <v>11499</v>
      </c>
      <c r="E8013" s="779" t="s">
        <v>109</v>
      </c>
      <c r="F8013" s="543" t="s">
        <v>110</v>
      </c>
      <c r="G8013" s="166">
        <v>70141504</v>
      </c>
      <c r="H8013" s="549" t="s">
        <v>11502</v>
      </c>
      <c r="I8013" s="152">
        <v>10</v>
      </c>
      <c r="J8013" s="160" t="s">
        <v>33</v>
      </c>
      <c r="K8013" s="127">
        <v>490000</v>
      </c>
      <c r="L8013" s="149">
        <v>60</v>
      </c>
      <c r="M8013" s="430" t="s">
        <v>68</v>
      </c>
      <c r="N8013" s="158" t="s">
        <v>67</v>
      </c>
      <c r="O8013" s="158" t="s">
        <v>497</v>
      </c>
      <c r="P8013" s="262"/>
      <c r="Q8013" s="262"/>
      <c r="R8013" s="49"/>
      <c r="S8013" s="49"/>
      <c r="T8013" s="49"/>
      <c r="U8013" s="49"/>
      <c r="V8013" s="49"/>
      <c r="W8013" s="49"/>
      <c r="X8013" s="49"/>
      <c r="Y8013" s="49"/>
      <c r="Z8013" s="49"/>
      <c r="AA8013" s="49"/>
      <c r="AB8013" s="49"/>
      <c r="AC8013" s="49"/>
      <c r="AD8013" s="49"/>
      <c r="AE8013" s="49"/>
      <c r="AF8013" s="49"/>
      <c r="AG8013" s="49"/>
      <c r="AH8013" s="49"/>
      <c r="AI8013" s="49"/>
      <c r="AJ8013" s="49"/>
      <c r="AK8013" s="49"/>
      <c r="AL8013" s="49"/>
      <c r="AM8013" s="49"/>
      <c r="AN8013" s="49"/>
      <c r="AO8013" s="49"/>
      <c r="AP8013" s="49"/>
      <c r="AQ8013" s="49"/>
      <c r="AR8013" s="49"/>
      <c r="AS8013" s="49"/>
      <c r="AT8013" s="49"/>
      <c r="AU8013" s="49"/>
      <c r="AV8013" s="49"/>
      <c r="AW8013" s="49"/>
      <c r="AX8013" s="49"/>
      <c r="AY8013" s="49"/>
      <c r="AZ8013" s="49"/>
      <c r="BA8013" s="49"/>
      <c r="BB8013" s="49"/>
      <c r="BC8013" s="49"/>
      <c r="BD8013" s="49"/>
      <c r="BE8013" s="49"/>
      <c r="BF8013" s="49"/>
      <c r="BG8013" s="49"/>
      <c r="BH8013" s="49"/>
      <c r="BI8013" s="49"/>
      <c r="BJ8013" s="49"/>
      <c r="BK8013" s="49"/>
      <c r="BL8013" s="49"/>
      <c r="BM8013" s="49"/>
      <c r="BN8013" s="49"/>
      <c r="BO8013" s="49"/>
      <c r="BP8013" s="49"/>
      <c r="BQ8013" s="49"/>
      <c r="BR8013" s="49"/>
      <c r="BS8013" s="49"/>
      <c r="BT8013" s="49"/>
      <c r="BU8013" s="49"/>
      <c r="BV8013" s="49"/>
      <c r="BW8013" s="49"/>
      <c r="BX8013" s="49"/>
      <c r="BY8013" s="49"/>
      <c r="BZ8013" s="49"/>
      <c r="CA8013" s="49"/>
      <c r="CB8013" s="49"/>
      <c r="CC8013" s="49"/>
      <c r="CD8013" s="49"/>
      <c r="CE8013" s="49"/>
      <c r="CF8013" s="49"/>
      <c r="CG8013" s="49"/>
      <c r="CH8013" s="49"/>
      <c r="CI8013" s="49"/>
      <c r="CJ8013" s="49"/>
      <c r="CK8013" s="49"/>
      <c r="CL8013" s="49"/>
      <c r="CM8013" s="49"/>
      <c r="CN8013" s="49"/>
      <c r="CO8013" s="49"/>
      <c r="CP8013" s="49"/>
      <c r="CQ8013" s="49"/>
      <c r="CR8013" s="49"/>
      <c r="CS8013" s="49"/>
      <c r="CT8013" s="49"/>
      <c r="CU8013" s="49"/>
      <c r="CV8013" s="49"/>
      <c r="CW8013" s="49"/>
      <c r="CX8013" s="49"/>
      <c r="CY8013" s="49"/>
      <c r="CZ8013" s="49"/>
      <c r="DA8013" s="49"/>
      <c r="DB8013" s="49"/>
      <c r="DC8013" s="49"/>
      <c r="DD8013" s="49"/>
      <c r="DE8013" s="49"/>
      <c r="DF8013" s="49"/>
      <c r="DG8013" s="49"/>
      <c r="DH8013" s="49"/>
      <c r="DI8013" s="49"/>
      <c r="DJ8013" s="49"/>
      <c r="DK8013" s="49"/>
      <c r="DL8013" s="49"/>
      <c r="DM8013" s="49"/>
      <c r="DN8013" s="49"/>
      <c r="DO8013" s="49"/>
      <c r="DP8013" s="49"/>
      <c r="DQ8013" s="49"/>
      <c r="DR8013" s="49"/>
      <c r="DS8013" s="49"/>
      <c r="DT8013" s="49"/>
      <c r="DU8013" s="49"/>
      <c r="DV8013" s="49"/>
      <c r="DW8013" s="49"/>
      <c r="DX8013" s="49"/>
      <c r="DY8013" s="49"/>
      <c r="DZ8013" s="49"/>
      <c r="EA8013" s="49"/>
      <c r="EB8013" s="49"/>
      <c r="EC8013" s="49"/>
      <c r="ED8013" s="49"/>
      <c r="EE8013" s="49"/>
      <c r="EF8013" s="49"/>
      <c r="EG8013" s="49"/>
      <c r="EH8013" s="49"/>
      <c r="EI8013" s="49"/>
      <c r="EJ8013" s="49"/>
      <c r="EK8013" s="49"/>
      <c r="EL8013" s="49"/>
      <c r="EM8013" s="49"/>
      <c r="EN8013" s="49"/>
      <c r="EO8013" s="49"/>
      <c r="EP8013" s="49"/>
      <c r="EQ8013" s="49"/>
      <c r="ER8013" s="49"/>
      <c r="ES8013" s="49"/>
      <c r="ET8013" s="49"/>
      <c r="EU8013" s="49"/>
      <c r="EV8013" s="49"/>
      <c r="EW8013" s="49"/>
      <c r="EX8013" s="49"/>
      <c r="EY8013" s="49"/>
      <c r="EZ8013" s="49"/>
      <c r="FA8013" s="49"/>
      <c r="FB8013" s="49"/>
      <c r="FC8013" s="49"/>
      <c r="FD8013" s="49"/>
      <c r="FE8013" s="49"/>
      <c r="FF8013" s="49"/>
      <c r="FG8013" s="49"/>
      <c r="FH8013" s="49"/>
      <c r="FI8013" s="49"/>
      <c r="FJ8013" s="49"/>
      <c r="FK8013" s="49"/>
      <c r="FL8013" s="49"/>
      <c r="FM8013" s="49"/>
      <c r="FN8013" s="49"/>
      <c r="FO8013" s="49"/>
      <c r="FP8013" s="49"/>
      <c r="FQ8013" s="49"/>
      <c r="FR8013" s="49"/>
      <c r="FS8013" s="49"/>
      <c r="FT8013" s="49"/>
      <c r="FU8013" s="49"/>
      <c r="FV8013" s="49"/>
      <c r="FW8013" s="49"/>
      <c r="FX8013" s="49"/>
      <c r="FY8013" s="49"/>
      <c r="FZ8013" s="49"/>
      <c r="GA8013" s="49"/>
      <c r="GB8013" s="49"/>
      <c r="GC8013" s="49"/>
      <c r="GD8013" s="49"/>
      <c r="GE8013" s="49"/>
      <c r="GF8013" s="49"/>
      <c r="GG8013" s="49"/>
      <c r="GH8013" s="49"/>
      <c r="GI8013" s="49"/>
      <c r="GJ8013" s="49"/>
      <c r="GK8013" s="49"/>
      <c r="GL8013" s="49"/>
      <c r="GM8013" s="49"/>
      <c r="GN8013" s="49"/>
      <c r="GO8013" s="49"/>
      <c r="GP8013" s="49"/>
      <c r="GQ8013" s="49"/>
      <c r="GR8013" s="49"/>
      <c r="GS8013" s="49"/>
      <c r="GT8013" s="49"/>
      <c r="GU8013" s="49"/>
      <c r="GV8013" s="49"/>
      <c r="GW8013" s="49"/>
      <c r="GX8013" s="49"/>
      <c r="GY8013" s="49"/>
      <c r="GZ8013" s="49"/>
      <c r="HA8013" s="49"/>
      <c r="HB8013" s="49"/>
      <c r="HC8013" s="49"/>
      <c r="HD8013" s="49"/>
      <c r="HE8013" s="49"/>
      <c r="HF8013" s="49"/>
      <c r="HG8013" s="49"/>
      <c r="HH8013" s="49"/>
      <c r="HI8013" s="49"/>
      <c r="HJ8013" s="49"/>
      <c r="HK8013" s="49"/>
      <c r="HL8013" s="49"/>
      <c r="HM8013" s="49"/>
      <c r="HN8013" s="49"/>
      <c r="HO8013" s="49"/>
      <c r="HP8013" s="49"/>
      <c r="HQ8013" s="49"/>
      <c r="HR8013" s="49"/>
      <c r="HS8013" s="49"/>
      <c r="HT8013" s="49"/>
      <c r="HU8013" s="49"/>
      <c r="HV8013" s="49"/>
      <c r="HW8013" s="49"/>
      <c r="HX8013" s="49"/>
      <c r="HY8013" s="49"/>
      <c r="HZ8013" s="49"/>
      <c r="IA8013" s="49"/>
      <c r="IB8013" s="49"/>
      <c r="IC8013" s="49"/>
      <c r="ID8013" s="49"/>
      <c r="IE8013" s="49"/>
      <c r="IF8013" s="49"/>
      <c r="IG8013" s="49"/>
      <c r="IH8013" s="49"/>
      <c r="II8013" s="49"/>
      <c r="IJ8013" s="49"/>
      <c r="IK8013" s="49"/>
      <c r="IL8013" s="49"/>
      <c r="IM8013" s="49"/>
      <c r="IN8013" s="49"/>
      <c r="IO8013" s="49"/>
      <c r="IP8013" s="49"/>
      <c r="IQ8013" s="49"/>
      <c r="IR8013" s="49"/>
      <c r="IS8013" s="49"/>
      <c r="IT8013" s="49"/>
      <c r="IU8013" s="49"/>
      <c r="IV8013" s="49"/>
      <c r="IW8013" s="49"/>
      <c r="IX8013" s="49"/>
      <c r="IY8013" s="49"/>
      <c r="IZ8013" s="49"/>
      <c r="JA8013" s="49"/>
      <c r="JB8013" s="49"/>
      <c r="JC8013" s="49"/>
      <c r="JD8013" s="49"/>
      <c r="JE8013" s="49"/>
      <c r="JF8013" s="49"/>
      <c r="JG8013" s="49"/>
      <c r="JH8013" s="49"/>
      <c r="JI8013" s="49"/>
      <c r="JJ8013" s="49"/>
      <c r="JK8013" s="49"/>
      <c r="JL8013" s="49"/>
      <c r="JM8013" s="49"/>
      <c r="JN8013" s="49"/>
      <c r="JO8013" s="49"/>
      <c r="JP8013" s="49"/>
      <c r="JQ8013" s="49"/>
      <c r="JR8013" s="49"/>
      <c r="JS8013" s="49"/>
      <c r="JT8013" s="49"/>
      <c r="JU8013" s="49"/>
      <c r="JV8013" s="49"/>
      <c r="JW8013" s="49"/>
      <c r="JX8013" s="49"/>
      <c r="JY8013" s="49"/>
      <c r="JZ8013" s="49"/>
      <c r="KA8013" s="49"/>
      <c r="KB8013" s="49"/>
      <c r="KC8013" s="49"/>
      <c r="KD8013" s="49"/>
      <c r="KE8013" s="49"/>
      <c r="KF8013" s="49"/>
      <c r="KG8013" s="49"/>
      <c r="KH8013" s="49"/>
      <c r="KI8013" s="49"/>
      <c r="KJ8013" s="49"/>
      <c r="KK8013" s="49"/>
      <c r="KL8013" s="49"/>
      <c r="KM8013" s="49"/>
      <c r="KN8013" s="49"/>
      <c r="KO8013" s="49"/>
      <c r="KP8013" s="49"/>
      <c r="KQ8013" s="49"/>
      <c r="KR8013" s="49"/>
      <c r="KS8013" s="49"/>
      <c r="KT8013" s="49"/>
      <c r="KU8013" s="49"/>
      <c r="KV8013" s="49"/>
      <c r="KW8013" s="49"/>
      <c r="KX8013" s="49"/>
      <c r="KY8013" s="49"/>
      <c r="KZ8013" s="49"/>
      <c r="LA8013" s="49"/>
      <c r="LB8013" s="49"/>
      <c r="LC8013" s="49"/>
      <c r="LD8013" s="49"/>
      <c r="LE8013" s="49"/>
      <c r="LF8013" s="49"/>
      <c r="LG8013" s="49"/>
      <c r="LH8013" s="49"/>
      <c r="LI8013" s="49"/>
      <c r="LJ8013" s="49"/>
      <c r="LK8013" s="49"/>
      <c r="LL8013" s="49"/>
      <c r="LM8013" s="49"/>
      <c r="LN8013" s="49"/>
      <c r="LO8013" s="49"/>
      <c r="LP8013" s="49"/>
      <c r="LQ8013" s="49"/>
      <c r="LR8013" s="49"/>
      <c r="LS8013" s="49"/>
      <c r="LT8013" s="49"/>
      <c r="LU8013" s="49"/>
      <c r="LV8013" s="49"/>
      <c r="LW8013" s="49"/>
      <c r="LX8013" s="49"/>
      <c r="LY8013" s="49"/>
      <c r="LZ8013" s="49"/>
      <c r="MA8013" s="49"/>
      <c r="MB8013" s="49"/>
      <c r="MC8013" s="49"/>
      <c r="MD8013" s="49"/>
      <c r="ME8013" s="49"/>
      <c r="MF8013" s="49"/>
      <c r="MG8013" s="49"/>
      <c r="MH8013" s="49"/>
      <c r="MI8013" s="49"/>
      <c r="MJ8013" s="49"/>
      <c r="MK8013" s="49"/>
      <c r="ML8013" s="49"/>
      <c r="MM8013" s="49"/>
      <c r="MN8013" s="49"/>
      <c r="MO8013" s="49"/>
      <c r="MP8013" s="49"/>
      <c r="MQ8013" s="49"/>
      <c r="MR8013" s="49"/>
      <c r="MS8013" s="49"/>
      <c r="MT8013" s="49"/>
      <c r="MU8013" s="49"/>
      <c r="MV8013" s="49"/>
      <c r="MW8013" s="49"/>
      <c r="MX8013" s="49"/>
      <c r="MY8013" s="49"/>
      <c r="MZ8013" s="49"/>
      <c r="NA8013" s="49"/>
      <c r="NB8013" s="49"/>
      <c r="NC8013" s="49"/>
      <c r="ND8013" s="49"/>
      <c r="NE8013" s="49"/>
      <c r="NF8013" s="49"/>
      <c r="NG8013" s="49"/>
      <c r="NH8013" s="49"/>
      <c r="NI8013" s="49"/>
      <c r="NJ8013" s="49"/>
      <c r="NK8013" s="49"/>
      <c r="NL8013" s="49"/>
      <c r="NM8013" s="49"/>
      <c r="NN8013" s="49"/>
      <c r="NO8013" s="49"/>
      <c r="NP8013" s="49"/>
      <c r="NQ8013" s="49"/>
      <c r="NR8013" s="49"/>
      <c r="NS8013" s="49"/>
      <c r="NT8013" s="49"/>
      <c r="NU8013" s="49"/>
      <c r="NV8013" s="49"/>
      <c r="NW8013" s="49"/>
      <c r="NX8013" s="49"/>
      <c r="NY8013" s="49"/>
      <c r="NZ8013" s="49"/>
      <c r="OA8013" s="49"/>
      <c r="OB8013" s="49"/>
      <c r="OC8013" s="49"/>
      <c r="OD8013" s="49"/>
      <c r="OE8013" s="49"/>
      <c r="OF8013" s="49"/>
      <c r="OG8013" s="49"/>
      <c r="OH8013" s="49"/>
      <c r="OI8013" s="49"/>
      <c r="OJ8013" s="49"/>
      <c r="OK8013" s="49"/>
      <c r="OL8013" s="49"/>
      <c r="OM8013" s="49"/>
      <c r="ON8013" s="49"/>
      <c r="OO8013" s="49"/>
      <c r="OP8013" s="49"/>
      <c r="OQ8013" s="49"/>
      <c r="OR8013" s="49"/>
      <c r="OS8013" s="49"/>
      <c r="OT8013" s="49"/>
      <c r="OU8013" s="49"/>
      <c r="OV8013" s="49"/>
      <c r="OW8013" s="49"/>
      <c r="OX8013" s="49"/>
      <c r="OY8013" s="49"/>
      <c r="OZ8013" s="49"/>
      <c r="PA8013" s="49"/>
      <c r="PB8013" s="49"/>
      <c r="PC8013" s="49"/>
      <c r="PD8013" s="49"/>
      <c r="PE8013" s="49"/>
      <c r="PF8013" s="49"/>
      <c r="PG8013" s="49"/>
      <c r="PH8013" s="49"/>
      <c r="PI8013" s="49"/>
      <c r="PJ8013" s="49"/>
      <c r="PK8013" s="49"/>
      <c r="PL8013" s="49"/>
      <c r="PM8013" s="49"/>
      <c r="PN8013" s="49"/>
      <c r="PO8013" s="49"/>
      <c r="PP8013" s="49"/>
      <c r="PQ8013" s="49"/>
      <c r="PR8013" s="49"/>
      <c r="PS8013" s="49"/>
      <c r="PT8013" s="49"/>
      <c r="PU8013" s="49"/>
      <c r="PV8013" s="49"/>
      <c r="PW8013" s="49"/>
      <c r="PX8013" s="49"/>
      <c r="PY8013" s="49"/>
      <c r="PZ8013" s="49"/>
      <c r="QA8013" s="49"/>
      <c r="QB8013" s="49"/>
      <c r="QC8013" s="49"/>
      <c r="QD8013" s="49"/>
      <c r="QE8013" s="49"/>
      <c r="QF8013" s="49"/>
      <c r="QG8013" s="49"/>
      <c r="QH8013" s="49"/>
      <c r="QI8013" s="49"/>
      <c r="QJ8013" s="49"/>
      <c r="QK8013" s="49"/>
      <c r="QL8013" s="49"/>
      <c r="QM8013" s="49"/>
      <c r="QN8013" s="49"/>
      <c r="QO8013" s="49"/>
      <c r="QP8013" s="49"/>
      <c r="QQ8013" s="49"/>
      <c r="QR8013" s="49"/>
      <c r="QS8013" s="49"/>
      <c r="QT8013" s="49"/>
      <c r="QU8013" s="49"/>
      <c r="QV8013" s="49"/>
      <c r="QW8013" s="49"/>
      <c r="QX8013" s="49"/>
      <c r="QY8013" s="49"/>
      <c r="QZ8013" s="49"/>
      <c r="RA8013" s="49"/>
      <c r="RB8013" s="49"/>
      <c r="RC8013" s="49"/>
      <c r="RD8013" s="49"/>
      <c r="RE8013" s="49"/>
      <c r="RF8013" s="49"/>
      <c r="RG8013" s="49"/>
      <c r="RH8013" s="49"/>
      <c r="RI8013" s="49"/>
      <c r="RJ8013" s="49"/>
      <c r="RK8013" s="49"/>
      <c r="RL8013" s="49"/>
      <c r="RM8013" s="49"/>
      <c r="RN8013" s="49"/>
      <c r="RO8013" s="49"/>
      <c r="RP8013" s="49"/>
      <c r="RQ8013" s="49"/>
      <c r="RR8013" s="49"/>
      <c r="RS8013" s="49"/>
      <c r="RT8013" s="49"/>
      <c r="RU8013" s="49"/>
      <c r="RV8013" s="49"/>
      <c r="RW8013" s="49"/>
      <c r="RX8013" s="49"/>
      <c r="RY8013" s="49"/>
      <c r="RZ8013" s="49"/>
      <c r="SA8013" s="49"/>
      <c r="SB8013" s="49"/>
      <c r="SC8013" s="49"/>
      <c r="SD8013" s="49"/>
      <c r="SE8013" s="49"/>
      <c r="SF8013" s="49"/>
      <c r="SG8013" s="49"/>
      <c r="SH8013" s="49"/>
      <c r="SI8013" s="49"/>
      <c r="SJ8013" s="49"/>
      <c r="SK8013" s="49"/>
      <c r="SL8013" s="49"/>
      <c r="SM8013" s="49"/>
      <c r="SN8013" s="49"/>
      <c r="SO8013" s="49"/>
      <c r="SP8013" s="49"/>
      <c r="SQ8013" s="49"/>
      <c r="SR8013" s="49"/>
      <c r="SS8013" s="49"/>
      <c r="ST8013" s="49"/>
      <c r="SU8013" s="49"/>
      <c r="SV8013" s="49"/>
      <c r="SW8013" s="49"/>
      <c r="SX8013" s="49"/>
      <c r="SY8013" s="49"/>
      <c r="SZ8013" s="49"/>
      <c r="TA8013" s="49"/>
      <c r="TB8013" s="49"/>
      <c r="TC8013" s="49"/>
      <c r="TD8013" s="49"/>
      <c r="TE8013" s="49"/>
      <c r="TF8013" s="49"/>
      <c r="TG8013" s="49"/>
      <c r="TH8013" s="49"/>
      <c r="TI8013" s="49"/>
      <c r="TJ8013" s="49"/>
      <c r="TK8013" s="49"/>
      <c r="TL8013" s="49"/>
      <c r="TM8013" s="49"/>
      <c r="TN8013" s="49"/>
      <c r="TO8013" s="49"/>
      <c r="TP8013" s="49"/>
      <c r="TQ8013" s="49"/>
      <c r="TR8013" s="49"/>
      <c r="TS8013" s="49"/>
      <c r="TT8013" s="49"/>
      <c r="TU8013" s="49"/>
      <c r="TV8013" s="49"/>
      <c r="TW8013" s="49"/>
      <c r="TX8013" s="49"/>
      <c r="TY8013" s="49"/>
      <c r="TZ8013" s="49"/>
      <c r="UA8013" s="49"/>
      <c r="UB8013" s="49"/>
      <c r="UC8013" s="49"/>
      <c r="UD8013" s="49"/>
      <c r="UE8013" s="49"/>
      <c r="UF8013" s="49"/>
      <c r="UG8013" s="49"/>
      <c r="UH8013" s="49"/>
      <c r="UI8013" s="49"/>
      <c r="UJ8013" s="49"/>
      <c r="UK8013" s="49"/>
      <c r="UL8013" s="49"/>
      <c r="UM8013" s="49"/>
      <c r="UN8013" s="49"/>
      <c r="UO8013" s="49"/>
      <c r="UP8013" s="49"/>
      <c r="UQ8013" s="49"/>
      <c r="UR8013" s="49"/>
      <c r="US8013" s="49"/>
      <c r="UT8013" s="49"/>
      <c r="UU8013" s="49"/>
      <c r="UV8013" s="49"/>
      <c r="UW8013" s="49"/>
      <c r="UX8013" s="49"/>
      <c r="UY8013" s="49"/>
      <c r="UZ8013" s="49"/>
      <c r="VA8013" s="49"/>
      <c r="VB8013" s="49"/>
      <c r="VC8013" s="49"/>
      <c r="VD8013" s="49"/>
      <c r="VE8013" s="49"/>
      <c r="VF8013" s="49"/>
      <c r="VG8013" s="49"/>
      <c r="VH8013" s="49"/>
      <c r="VI8013" s="49"/>
      <c r="VJ8013" s="49"/>
      <c r="VK8013" s="49"/>
      <c r="VL8013" s="49"/>
      <c r="VM8013" s="49"/>
      <c r="VN8013" s="49"/>
      <c r="VO8013" s="49"/>
      <c r="VP8013" s="49"/>
      <c r="VQ8013" s="49"/>
      <c r="VR8013" s="49"/>
      <c r="VS8013" s="49"/>
      <c r="VT8013" s="49"/>
      <c r="VU8013" s="49"/>
      <c r="VV8013" s="49"/>
      <c r="VW8013" s="49"/>
      <c r="VX8013" s="49"/>
      <c r="VY8013" s="49"/>
      <c r="VZ8013" s="49"/>
      <c r="WA8013" s="49"/>
      <c r="WB8013" s="49"/>
      <c r="WC8013" s="49"/>
      <c r="WD8013" s="49"/>
      <c r="WE8013" s="49"/>
      <c r="WF8013" s="49"/>
      <c r="WG8013" s="49"/>
      <c r="WH8013" s="49"/>
      <c r="WI8013" s="49"/>
      <c r="WJ8013" s="49"/>
      <c r="WK8013" s="49"/>
      <c r="WL8013" s="49"/>
      <c r="WM8013" s="49"/>
      <c r="WN8013" s="49"/>
      <c r="WO8013" s="49"/>
      <c r="WP8013" s="49"/>
      <c r="WQ8013" s="49"/>
      <c r="WR8013" s="49"/>
      <c r="WS8013" s="49"/>
      <c r="WT8013" s="49"/>
      <c r="WU8013" s="49"/>
      <c r="WV8013" s="49"/>
      <c r="WW8013" s="49"/>
      <c r="WX8013" s="49"/>
      <c r="WY8013" s="49"/>
      <c r="WZ8013" s="49"/>
      <c r="XA8013" s="49"/>
      <c r="XB8013" s="49"/>
      <c r="XC8013" s="49"/>
      <c r="XD8013" s="49"/>
      <c r="XE8013" s="49"/>
      <c r="XF8013" s="49"/>
      <c r="XG8013" s="49"/>
      <c r="XH8013" s="49"/>
      <c r="XI8013" s="49"/>
      <c r="XJ8013" s="49"/>
      <c r="XK8013" s="49"/>
      <c r="XL8013" s="49"/>
      <c r="XM8013" s="49"/>
      <c r="XN8013" s="49"/>
      <c r="XO8013" s="49"/>
      <c r="XP8013" s="49"/>
      <c r="XQ8013" s="49"/>
      <c r="XR8013" s="49"/>
      <c r="XS8013" s="49"/>
      <c r="XT8013" s="49"/>
      <c r="XU8013" s="49"/>
      <c r="XV8013" s="49"/>
      <c r="XW8013" s="49"/>
      <c r="XX8013" s="49"/>
      <c r="XY8013" s="49"/>
      <c r="XZ8013" s="49"/>
      <c r="YA8013" s="49"/>
      <c r="YB8013" s="49"/>
      <c r="YC8013" s="49"/>
      <c r="YD8013" s="49"/>
      <c r="YE8013" s="49"/>
      <c r="YF8013" s="49"/>
      <c r="YG8013" s="49"/>
      <c r="YH8013" s="49"/>
      <c r="YI8013" s="49"/>
      <c r="YJ8013" s="49"/>
      <c r="YK8013" s="49"/>
      <c r="YL8013" s="49"/>
      <c r="YM8013" s="49"/>
      <c r="YN8013" s="49"/>
      <c r="YO8013" s="49"/>
      <c r="YP8013" s="49"/>
      <c r="YQ8013" s="49"/>
      <c r="YR8013" s="49"/>
      <c r="YS8013" s="49"/>
      <c r="YT8013" s="49"/>
      <c r="YU8013" s="49"/>
      <c r="YV8013" s="49"/>
      <c r="YW8013" s="49"/>
      <c r="YX8013" s="49"/>
      <c r="YY8013" s="49"/>
      <c r="YZ8013" s="49"/>
      <c r="ZA8013" s="49"/>
      <c r="ZB8013" s="49"/>
      <c r="ZC8013" s="49"/>
      <c r="ZD8013" s="49"/>
      <c r="ZE8013" s="49"/>
      <c r="ZF8013" s="49"/>
      <c r="ZG8013" s="49"/>
      <c r="ZH8013" s="49"/>
      <c r="ZI8013" s="49"/>
      <c r="ZJ8013" s="49"/>
      <c r="ZK8013" s="49"/>
      <c r="ZL8013" s="49"/>
      <c r="ZM8013" s="49"/>
      <c r="ZN8013" s="49"/>
      <c r="ZO8013" s="49"/>
      <c r="ZP8013" s="49"/>
      <c r="ZQ8013" s="49"/>
      <c r="ZR8013" s="49"/>
      <c r="ZS8013" s="49"/>
      <c r="ZT8013" s="49"/>
      <c r="ZU8013" s="49"/>
      <c r="ZV8013" s="49"/>
      <c r="ZW8013" s="49"/>
      <c r="ZX8013" s="49"/>
      <c r="ZY8013" s="49"/>
      <c r="ZZ8013" s="49"/>
      <c r="AAA8013" s="49"/>
      <c r="AAB8013" s="49"/>
      <c r="AAC8013" s="49"/>
      <c r="AAD8013" s="49"/>
      <c r="AAE8013" s="49"/>
      <c r="AAF8013" s="49"/>
      <c r="AAG8013" s="49"/>
      <c r="AAH8013" s="49"/>
      <c r="AAI8013" s="49"/>
      <c r="AAJ8013" s="49"/>
      <c r="AAK8013" s="49"/>
      <c r="AAL8013" s="49"/>
      <c r="AAM8013" s="49"/>
      <c r="AAN8013" s="49"/>
      <c r="AAO8013" s="49"/>
      <c r="AAP8013" s="49"/>
      <c r="AAQ8013" s="49"/>
      <c r="AAR8013" s="49"/>
      <c r="AAS8013" s="49"/>
      <c r="AAT8013" s="49"/>
      <c r="AAU8013" s="49"/>
      <c r="AAV8013" s="49"/>
      <c r="AAW8013" s="49"/>
      <c r="AAX8013" s="49"/>
      <c r="AAY8013" s="49"/>
      <c r="AAZ8013" s="49"/>
      <c r="ABA8013" s="49"/>
      <c r="ABB8013" s="49"/>
      <c r="ABC8013" s="49"/>
      <c r="ABD8013" s="49"/>
      <c r="ABE8013" s="49"/>
      <c r="ABF8013" s="49"/>
      <c r="ABG8013" s="49"/>
      <c r="ABH8013" s="49"/>
      <c r="ABI8013" s="49"/>
      <c r="ABJ8013" s="49"/>
      <c r="ABK8013" s="49"/>
      <c r="ABL8013" s="49"/>
      <c r="ABM8013" s="49"/>
      <c r="ABN8013" s="49"/>
      <c r="ABO8013" s="49"/>
      <c r="ABP8013" s="49"/>
      <c r="ABQ8013" s="49"/>
      <c r="ABR8013" s="49"/>
      <c r="ABS8013" s="49"/>
      <c r="ABT8013" s="49"/>
      <c r="ABU8013" s="49"/>
      <c r="ABV8013" s="49"/>
      <c r="ABW8013" s="49"/>
      <c r="ABX8013" s="49"/>
      <c r="ABY8013" s="49"/>
      <c r="ABZ8013" s="49"/>
      <c r="ACA8013" s="49"/>
      <c r="ACB8013" s="49"/>
      <c r="ACC8013" s="49"/>
      <c r="ACD8013" s="49"/>
      <c r="ACE8013" s="49"/>
      <c r="ACF8013" s="49"/>
      <c r="ACG8013" s="49"/>
      <c r="ACH8013" s="49"/>
      <c r="ACI8013" s="49"/>
      <c r="ACJ8013" s="49"/>
      <c r="ACK8013" s="49"/>
      <c r="ACL8013" s="49"/>
      <c r="ACM8013" s="49"/>
      <c r="ACN8013" s="49"/>
      <c r="ACO8013" s="49"/>
      <c r="ACP8013" s="49"/>
      <c r="ACQ8013" s="49"/>
      <c r="ACR8013" s="49"/>
      <c r="ACS8013" s="49"/>
      <c r="ACT8013" s="49"/>
      <c r="ACU8013" s="49"/>
      <c r="ACV8013" s="49"/>
      <c r="ACW8013" s="49"/>
      <c r="ACX8013" s="49"/>
      <c r="ACY8013" s="49"/>
      <c r="ACZ8013" s="49"/>
      <c r="ADA8013" s="49"/>
      <c r="ADB8013" s="49"/>
      <c r="ADC8013" s="49"/>
      <c r="ADD8013" s="49"/>
      <c r="ADE8013" s="49"/>
      <c r="ADF8013" s="49"/>
      <c r="ADG8013" s="49"/>
      <c r="ADH8013" s="49"/>
      <c r="ADI8013" s="49"/>
      <c r="ADJ8013" s="49"/>
      <c r="ADK8013" s="49"/>
      <c r="ADL8013" s="49"/>
      <c r="ADM8013" s="49"/>
      <c r="ADN8013" s="49"/>
      <c r="ADO8013" s="49"/>
      <c r="ADP8013" s="49"/>
      <c r="ADQ8013" s="49"/>
      <c r="ADR8013" s="49"/>
      <c r="ADS8013" s="49"/>
      <c r="ADT8013" s="49"/>
      <c r="ADU8013" s="49"/>
      <c r="ADV8013" s="49"/>
      <c r="ADW8013" s="49"/>
      <c r="ADX8013" s="49"/>
      <c r="ADY8013" s="49"/>
      <c r="ADZ8013" s="49"/>
      <c r="AEA8013" s="49"/>
      <c r="AEB8013" s="49"/>
      <c r="AEC8013" s="49"/>
      <c r="AED8013" s="49"/>
      <c r="AEE8013" s="49"/>
      <c r="AEF8013" s="49"/>
      <c r="AEG8013" s="49"/>
      <c r="AEH8013" s="49"/>
      <c r="AEI8013" s="49"/>
      <c r="AEJ8013" s="49"/>
      <c r="AEK8013" s="49"/>
      <c r="AEL8013" s="49"/>
      <c r="AEM8013" s="49"/>
      <c r="AEN8013" s="49"/>
      <c r="AEO8013" s="49"/>
      <c r="AEP8013" s="49"/>
      <c r="AEQ8013" s="49"/>
      <c r="AER8013" s="49"/>
      <c r="AES8013" s="49"/>
      <c r="AET8013" s="49"/>
      <c r="AEU8013" s="49"/>
      <c r="AEV8013" s="49"/>
      <c r="AEW8013" s="49"/>
      <c r="AEX8013" s="49"/>
      <c r="AEY8013" s="49"/>
      <c r="AEZ8013" s="49"/>
      <c r="AFA8013" s="49"/>
      <c r="AFB8013" s="49"/>
      <c r="AFC8013" s="49"/>
      <c r="AFD8013" s="49"/>
      <c r="AFE8013" s="49"/>
      <c r="AFF8013" s="49"/>
      <c r="AFG8013" s="49"/>
      <c r="AFH8013" s="49"/>
      <c r="AFI8013" s="49"/>
      <c r="AFJ8013" s="49"/>
      <c r="AFK8013" s="49"/>
      <c r="AFL8013" s="49"/>
      <c r="AFM8013" s="49"/>
      <c r="AFN8013" s="49"/>
      <c r="AFO8013" s="49"/>
      <c r="AFP8013" s="49"/>
      <c r="AFQ8013" s="49"/>
      <c r="AFR8013" s="49"/>
      <c r="AFS8013" s="49"/>
      <c r="AFT8013" s="49"/>
      <c r="AFU8013" s="49"/>
      <c r="AFV8013" s="49"/>
      <c r="AFW8013" s="49"/>
      <c r="AFX8013" s="49"/>
      <c r="AFY8013" s="49"/>
      <c r="AFZ8013" s="49"/>
      <c r="AGA8013" s="49"/>
      <c r="AGB8013" s="49"/>
      <c r="AGC8013" s="49"/>
      <c r="AGD8013" s="49"/>
      <c r="AGE8013" s="49"/>
      <c r="AGF8013" s="49"/>
      <c r="AGG8013" s="49"/>
      <c r="AGH8013" s="49"/>
      <c r="AGI8013" s="49"/>
      <c r="AGJ8013" s="49"/>
      <c r="AGK8013" s="49"/>
      <c r="AGL8013" s="49"/>
      <c r="AGM8013" s="49"/>
      <c r="AGN8013" s="49"/>
      <c r="AGO8013" s="49"/>
      <c r="AGP8013" s="49"/>
      <c r="AGQ8013" s="49"/>
      <c r="AGR8013" s="49"/>
      <c r="AGS8013" s="49"/>
      <c r="AGT8013" s="49"/>
      <c r="AGU8013" s="49"/>
      <c r="AGV8013" s="49"/>
      <c r="AGW8013" s="49"/>
      <c r="AGX8013" s="49"/>
      <c r="AGY8013" s="49"/>
      <c r="AGZ8013" s="49"/>
      <c r="AHA8013" s="49"/>
      <c r="AHB8013" s="49"/>
      <c r="AHC8013" s="49"/>
      <c r="AHD8013" s="49"/>
      <c r="AHE8013" s="49"/>
      <c r="AHF8013" s="49"/>
      <c r="AHG8013" s="49"/>
      <c r="AHH8013" s="49"/>
      <c r="AHI8013" s="49"/>
      <c r="AHJ8013" s="49"/>
      <c r="AHK8013" s="49"/>
      <c r="AHL8013" s="49"/>
      <c r="AHM8013" s="49"/>
      <c r="AHN8013" s="49"/>
      <c r="AHO8013" s="49"/>
      <c r="AHP8013" s="49"/>
      <c r="AHQ8013" s="49"/>
      <c r="AHR8013" s="49"/>
      <c r="AHS8013" s="49"/>
      <c r="AHT8013" s="49"/>
      <c r="AHU8013" s="49"/>
      <c r="AHV8013" s="49"/>
      <c r="AHW8013" s="49"/>
      <c r="AHX8013" s="49"/>
      <c r="AHY8013" s="49"/>
      <c r="AHZ8013" s="49"/>
      <c r="AIA8013" s="49"/>
      <c r="AIB8013" s="49"/>
      <c r="AIC8013" s="49"/>
      <c r="AID8013" s="49"/>
      <c r="AIE8013" s="49"/>
      <c r="AIF8013" s="49"/>
      <c r="AIG8013" s="49"/>
      <c r="AIH8013" s="49"/>
      <c r="AII8013" s="49"/>
      <c r="AIJ8013" s="49"/>
      <c r="AIK8013" s="49"/>
      <c r="AIL8013" s="49"/>
      <c r="AIM8013" s="49"/>
      <c r="AIN8013" s="49"/>
      <c r="AIO8013" s="49"/>
      <c r="AIP8013" s="49"/>
      <c r="AIQ8013" s="49"/>
      <c r="AIR8013" s="49"/>
      <c r="AIS8013" s="49"/>
      <c r="AIT8013" s="49"/>
      <c r="AIU8013" s="49"/>
      <c r="AIV8013" s="49"/>
      <c r="AIW8013" s="49"/>
      <c r="AIX8013" s="49"/>
      <c r="AIY8013" s="49"/>
      <c r="AIZ8013" s="49"/>
      <c r="AJA8013" s="49"/>
      <c r="AJB8013" s="49"/>
      <c r="AJC8013" s="49"/>
      <c r="AJD8013" s="49"/>
      <c r="AJE8013" s="49"/>
      <c r="AJF8013" s="49"/>
      <c r="AJG8013" s="49"/>
      <c r="AJH8013" s="49"/>
      <c r="AJI8013" s="49"/>
      <c r="AJJ8013" s="49"/>
      <c r="AJK8013" s="49"/>
      <c r="AJL8013" s="49"/>
      <c r="AJM8013" s="49"/>
      <c r="AJN8013" s="49"/>
      <c r="AJO8013" s="49"/>
      <c r="AJP8013" s="49"/>
      <c r="AJQ8013" s="49"/>
      <c r="AJR8013" s="49"/>
      <c r="AJS8013" s="49"/>
      <c r="AJT8013" s="49"/>
      <c r="AJU8013" s="49"/>
      <c r="AJV8013" s="49"/>
      <c r="AJW8013" s="49"/>
      <c r="AJX8013" s="49"/>
      <c r="AJY8013" s="49"/>
      <c r="AJZ8013" s="49"/>
      <c r="AKA8013" s="49"/>
      <c r="AKB8013" s="49"/>
      <c r="AKC8013" s="49"/>
      <c r="AKD8013" s="49"/>
      <c r="AKE8013" s="49"/>
      <c r="AKF8013" s="49"/>
      <c r="AKG8013" s="49"/>
      <c r="AKH8013" s="49"/>
      <c r="AKI8013" s="49"/>
      <c r="AKJ8013" s="49"/>
      <c r="AKK8013" s="49"/>
      <c r="AKL8013" s="49"/>
      <c r="AKM8013" s="49"/>
      <c r="AKN8013" s="49"/>
      <c r="AKO8013" s="49"/>
      <c r="AKP8013" s="49"/>
      <c r="AKQ8013" s="49"/>
      <c r="AKR8013" s="49"/>
      <c r="AKS8013" s="49"/>
      <c r="AKT8013" s="49"/>
      <c r="AKU8013" s="49"/>
      <c r="AKV8013" s="49"/>
      <c r="AKW8013" s="49"/>
      <c r="AKX8013" s="49"/>
      <c r="AKY8013" s="49"/>
      <c r="AKZ8013" s="49"/>
      <c r="ALA8013" s="49"/>
      <c r="ALB8013" s="49"/>
      <c r="ALC8013" s="49"/>
      <c r="ALD8013" s="49"/>
      <c r="ALE8013" s="49"/>
      <c r="ALF8013" s="49"/>
      <c r="ALG8013" s="49"/>
      <c r="ALH8013" s="49"/>
      <c r="ALI8013" s="49"/>
      <c r="ALJ8013" s="49"/>
      <c r="ALK8013" s="49"/>
      <c r="ALL8013" s="49"/>
      <c r="ALM8013" s="49"/>
      <c r="ALN8013" s="49"/>
      <c r="ALO8013" s="49"/>
      <c r="ALP8013" s="49"/>
      <c r="ALQ8013" s="49"/>
      <c r="ALR8013" s="49"/>
      <c r="ALS8013" s="49"/>
      <c r="ALT8013" s="49"/>
      <c r="ALU8013" s="49"/>
      <c r="ALV8013" s="49"/>
      <c r="ALW8013" s="49"/>
      <c r="ALX8013" s="49"/>
      <c r="ALY8013" s="49"/>
      <c r="ALZ8013" s="49"/>
      <c r="AMA8013" s="49"/>
      <c r="AMB8013" s="49"/>
      <c r="AMC8013" s="49"/>
      <c r="AMD8013" s="49"/>
      <c r="AME8013" s="49"/>
      <c r="AMF8013" s="49"/>
      <c r="AMG8013" s="49"/>
      <c r="AMH8013" s="49"/>
      <c r="AMI8013" s="49"/>
      <c r="AMJ8013" s="49"/>
      <c r="AMK8013" s="49"/>
      <c r="AML8013" s="49"/>
      <c r="AMM8013" s="49"/>
      <c r="AMN8013" s="49"/>
      <c r="AMO8013" s="49"/>
      <c r="AMP8013" s="49"/>
      <c r="AMQ8013" s="49"/>
      <c r="AMR8013" s="49"/>
      <c r="AMS8013" s="49"/>
      <c r="AMT8013" s="49"/>
      <c r="AMU8013" s="49"/>
      <c r="AMV8013" s="49"/>
      <c r="AMW8013" s="49"/>
      <c r="AMX8013" s="49"/>
      <c r="AMY8013" s="49"/>
      <c r="AMZ8013" s="49"/>
      <c r="ANA8013" s="49"/>
      <c r="ANB8013" s="49"/>
      <c r="ANC8013" s="49"/>
      <c r="AND8013" s="49"/>
      <c r="ANE8013" s="49"/>
      <c r="ANF8013" s="49"/>
      <c r="ANG8013" s="49"/>
      <c r="ANH8013" s="49"/>
      <c r="ANI8013" s="49"/>
      <c r="ANJ8013" s="49"/>
      <c r="ANK8013" s="49"/>
      <c r="ANL8013" s="49"/>
      <c r="ANM8013" s="49"/>
      <c r="ANN8013" s="49"/>
      <c r="ANO8013" s="49"/>
      <c r="ANP8013" s="49"/>
      <c r="ANQ8013" s="49"/>
      <c r="ANR8013" s="49"/>
      <c r="ANS8013" s="49"/>
      <c r="ANT8013" s="49"/>
      <c r="ANU8013" s="49"/>
      <c r="ANV8013" s="49"/>
      <c r="ANW8013" s="49"/>
      <c r="ANX8013" s="49"/>
      <c r="ANY8013" s="49"/>
      <c r="ANZ8013" s="49"/>
      <c r="AOA8013" s="49"/>
      <c r="AOB8013" s="49"/>
      <c r="AOC8013" s="49"/>
      <c r="AOD8013" s="49"/>
      <c r="AOE8013" s="49"/>
      <c r="AOF8013" s="49"/>
      <c r="AOG8013" s="49"/>
      <c r="AOH8013" s="49"/>
      <c r="AOI8013" s="49"/>
      <c r="AOJ8013" s="49"/>
      <c r="AOK8013" s="49"/>
      <c r="AOL8013" s="49"/>
      <c r="AOM8013" s="49"/>
      <c r="AON8013" s="49"/>
      <c r="AOO8013" s="49"/>
      <c r="AOP8013" s="49"/>
      <c r="AOQ8013" s="49"/>
      <c r="AOR8013" s="49"/>
      <c r="AOS8013" s="49"/>
      <c r="AOT8013" s="49"/>
      <c r="AOU8013" s="49"/>
      <c r="AOV8013" s="49"/>
      <c r="AOW8013" s="49"/>
      <c r="AOX8013" s="49"/>
      <c r="AOY8013" s="49"/>
      <c r="AOZ8013" s="49"/>
      <c r="APA8013" s="49"/>
      <c r="APB8013" s="49"/>
      <c r="APC8013" s="49"/>
      <c r="APD8013" s="49"/>
      <c r="APE8013" s="49"/>
      <c r="APF8013" s="49"/>
      <c r="APG8013" s="49"/>
      <c r="APH8013" s="49"/>
      <c r="API8013" s="49"/>
      <c r="APJ8013" s="49"/>
      <c r="APK8013" s="49"/>
      <c r="APL8013" s="49"/>
      <c r="APM8013" s="49"/>
      <c r="APN8013" s="49"/>
      <c r="APO8013" s="49"/>
      <c r="APP8013" s="49"/>
      <c r="APQ8013" s="49"/>
      <c r="APR8013" s="49"/>
      <c r="APS8013" s="49"/>
      <c r="APT8013" s="49"/>
      <c r="APU8013" s="49"/>
      <c r="APV8013" s="49"/>
      <c r="APW8013" s="49"/>
      <c r="APX8013" s="49"/>
      <c r="APY8013" s="49"/>
      <c r="APZ8013" s="49"/>
      <c r="AQA8013" s="49"/>
      <c r="AQB8013" s="49"/>
      <c r="AQC8013" s="49"/>
      <c r="AQD8013" s="49"/>
      <c r="AQE8013" s="49"/>
      <c r="AQF8013" s="49"/>
      <c r="AQG8013" s="49"/>
      <c r="AQH8013" s="49"/>
      <c r="AQI8013" s="49"/>
      <c r="AQJ8013" s="49"/>
      <c r="AQK8013" s="49"/>
      <c r="AQL8013" s="49"/>
      <c r="AQM8013" s="49"/>
      <c r="AQN8013" s="49"/>
      <c r="AQO8013" s="49"/>
      <c r="AQP8013" s="49"/>
      <c r="AQQ8013" s="49"/>
      <c r="AQR8013" s="49"/>
      <c r="AQS8013" s="49"/>
      <c r="AQT8013" s="49"/>
      <c r="AQU8013" s="49"/>
      <c r="AQV8013" s="49"/>
      <c r="AQW8013" s="49"/>
      <c r="AQX8013" s="49"/>
      <c r="AQY8013" s="49"/>
      <c r="AQZ8013" s="49"/>
      <c r="ARA8013" s="49"/>
      <c r="ARB8013" s="49"/>
      <c r="ARC8013" s="49"/>
      <c r="ARD8013" s="49"/>
      <c r="ARE8013" s="49"/>
      <c r="ARF8013" s="49"/>
      <c r="ARG8013" s="49"/>
      <c r="ARH8013" s="49"/>
      <c r="ARI8013" s="49"/>
      <c r="ARJ8013" s="49"/>
      <c r="ARK8013" s="49"/>
      <c r="ARL8013" s="49"/>
      <c r="ARM8013" s="49"/>
      <c r="ARN8013" s="49"/>
      <c r="ARO8013" s="49"/>
      <c r="ARP8013" s="49"/>
      <c r="ARQ8013" s="49"/>
      <c r="ARR8013" s="49"/>
      <c r="ARS8013" s="49"/>
      <c r="ART8013" s="49"/>
      <c r="ARU8013" s="49"/>
      <c r="ARV8013" s="49"/>
      <c r="ARW8013" s="49"/>
      <c r="ARX8013" s="49"/>
      <c r="ARY8013" s="49"/>
      <c r="ARZ8013" s="49"/>
      <c r="ASA8013" s="49"/>
      <c r="ASB8013" s="49"/>
      <c r="ASC8013" s="49"/>
      <c r="ASD8013" s="49"/>
      <c r="ASE8013" s="49"/>
      <c r="ASF8013" s="49"/>
      <c r="ASG8013" s="49"/>
      <c r="ASH8013" s="49"/>
      <c r="ASI8013" s="49"/>
      <c r="ASJ8013" s="49"/>
      <c r="ASK8013" s="49"/>
      <c r="ASL8013" s="49"/>
      <c r="ASM8013" s="49"/>
      <c r="ASN8013" s="49"/>
      <c r="ASO8013" s="49"/>
      <c r="ASP8013" s="49"/>
      <c r="ASQ8013" s="49"/>
      <c r="ASR8013" s="49"/>
      <c r="ASS8013" s="49"/>
      <c r="AST8013" s="49"/>
      <c r="ASU8013" s="49"/>
      <c r="ASV8013" s="49"/>
      <c r="ASW8013" s="49"/>
      <c r="ASX8013" s="49"/>
      <c r="ASY8013" s="49"/>
      <c r="ASZ8013" s="49"/>
      <c r="ATA8013" s="49"/>
      <c r="ATB8013" s="49"/>
      <c r="ATC8013" s="49"/>
      <c r="ATD8013" s="49"/>
      <c r="ATE8013" s="49"/>
      <c r="ATF8013" s="49"/>
      <c r="ATG8013" s="49"/>
      <c r="ATH8013" s="49"/>
      <c r="ATI8013" s="49"/>
      <c r="ATJ8013" s="49"/>
      <c r="ATK8013" s="49"/>
      <c r="ATL8013" s="49"/>
      <c r="ATM8013" s="49"/>
      <c r="ATN8013" s="49"/>
      <c r="ATO8013" s="49"/>
      <c r="ATP8013" s="49"/>
      <c r="ATQ8013" s="49"/>
      <c r="ATR8013" s="49"/>
      <c r="ATS8013" s="49"/>
      <c r="ATT8013" s="49"/>
      <c r="ATU8013" s="49"/>
      <c r="ATV8013" s="49"/>
      <c r="ATW8013" s="49"/>
      <c r="ATX8013" s="49"/>
      <c r="ATY8013" s="49"/>
      <c r="ATZ8013" s="49"/>
      <c r="AUA8013" s="49"/>
      <c r="AUB8013" s="49"/>
      <c r="AUC8013" s="49"/>
      <c r="AUD8013" s="49"/>
      <c r="AUE8013" s="49"/>
      <c r="AUF8013" s="49"/>
      <c r="AUG8013" s="49"/>
      <c r="AUH8013" s="49"/>
      <c r="AUI8013" s="49"/>
      <c r="AUJ8013" s="49"/>
      <c r="AUK8013" s="49"/>
      <c r="AUL8013" s="49"/>
      <c r="AUM8013" s="49"/>
      <c r="AUN8013" s="49"/>
      <c r="AUO8013" s="49"/>
      <c r="AUP8013" s="49"/>
      <c r="AUQ8013" s="49"/>
      <c r="AUR8013" s="49"/>
      <c r="AUS8013" s="49"/>
      <c r="AUT8013" s="49"/>
      <c r="AUU8013" s="49"/>
      <c r="AUV8013" s="49"/>
      <c r="AUW8013" s="49"/>
      <c r="AUX8013" s="49"/>
      <c r="AUY8013" s="49"/>
      <c r="AUZ8013" s="49"/>
      <c r="AVA8013" s="49"/>
      <c r="AVB8013" s="49"/>
      <c r="AVC8013" s="49"/>
      <c r="AVD8013" s="49"/>
      <c r="AVE8013" s="49"/>
      <c r="AVF8013" s="49"/>
      <c r="AVG8013" s="49"/>
      <c r="AVH8013" s="49"/>
      <c r="AVI8013" s="49"/>
      <c r="AVJ8013" s="49"/>
      <c r="AVK8013" s="49"/>
      <c r="AVL8013" s="49"/>
      <c r="AVM8013" s="49"/>
      <c r="AVN8013" s="49"/>
      <c r="AVO8013" s="49"/>
      <c r="AVP8013" s="49"/>
      <c r="AVQ8013" s="49"/>
      <c r="AVR8013" s="49"/>
      <c r="AVS8013" s="49"/>
      <c r="AVT8013" s="49"/>
      <c r="AVU8013" s="49"/>
      <c r="AVV8013" s="49"/>
      <c r="AVW8013" s="49"/>
      <c r="AVX8013" s="49"/>
      <c r="AVY8013" s="49"/>
      <c r="AVZ8013" s="49"/>
      <c r="AWA8013" s="49"/>
      <c r="AWB8013" s="49"/>
      <c r="AWC8013" s="49"/>
      <c r="AWD8013" s="49"/>
      <c r="AWE8013" s="49"/>
      <c r="AWF8013" s="49"/>
      <c r="AWG8013" s="49"/>
      <c r="AWH8013" s="49"/>
      <c r="AWI8013" s="49"/>
      <c r="AWJ8013" s="49"/>
      <c r="AWK8013" s="49"/>
      <c r="AWL8013" s="49"/>
      <c r="AWM8013" s="49"/>
      <c r="AWN8013" s="49"/>
      <c r="AWO8013" s="49"/>
      <c r="AWP8013" s="49"/>
      <c r="AWQ8013" s="49"/>
      <c r="AWR8013" s="49"/>
      <c r="AWS8013" s="49"/>
      <c r="AWT8013" s="49"/>
      <c r="AWU8013" s="49"/>
      <c r="AWV8013" s="49"/>
      <c r="AWW8013" s="49"/>
      <c r="AWX8013" s="49"/>
      <c r="AWY8013" s="49"/>
      <c r="AWZ8013" s="49"/>
      <c r="AXA8013" s="49"/>
      <c r="AXB8013" s="49"/>
      <c r="AXC8013" s="49"/>
      <c r="AXD8013" s="49"/>
      <c r="AXE8013" s="49"/>
      <c r="AXF8013" s="49"/>
      <c r="AXG8013" s="49"/>
      <c r="AXH8013" s="49"/>
      <c r="AXI8013" s="49"/>
      <c r="AXJ8013" s="49"/>
      <c r="AXK8013" s="49"/>
      <c r="AXL8013" s="49"/>
      <c r="AXM8013" s="49"/>
      <c r="AXN8013" s="49"/>
      <c r="AXO8013" s="49"/>
      <c r="AXP8013" s="49"/>
      <c r="AXQ8013" s="49"/>
      <c r="AXR8013" s="49"/>
      <c r="AXS8013" s="49"/>
      <c r="AXT8013" s="49"/>
      <c r="AXU8013" s="49"/>
      <c r="AXV8013" s="49"/>
      <c r="AXW8013" s="49"/>
      <c r="AXX8013" s="49"/>
      <c r="AXY8013" s="49"/>
      <c r="AXZ8013" s="49"/>
      <c r="AYA8013" s="49"/>
      <c r="AYB8013" s="49"/>
      <c r="AYC8013" s="49"/>
      <c r="AYD8013" s="49"/>
      <c r="AYE8013" s="49"/>
      <c r="AYF8013" s="49"/>
      <c r="AYG8013" s="49"/>
      <c r="AYH8013" s="49"/>
      <c r="AYI8013" s="49"/>
      <c r="AYJ8013" s="49"/>
      <c r="AYK8013" s="49"/>
      <c r="AYL8013" s="49"/>
      <c r="AYM8013" s="49"/>
      <c r="AYN8013" s="49"/>
      <c r="AYO8013" s="49"/>
      <c r="AYP8013" s="49"/>
      <c r="AYQ8013" s="49"/>
      <c r="AYR8013" s="49"/>
      <c r="AYS8013" s="49"/>
      <c r="AYT8013" s="49"/>
      <c r="AYU8013" s="49"/>
      <c r="AYV8013" s="49"/>
      <c r="AYW8013" s="49"/>
      <c r="AYX8013" s="49"/>
      <c r="AYY8013" s="49"/>
      <c r="AYZ8013" s="49"/>
      <c r="AZA8013" s="49"/>
      <c r="AZB8013" s="49"/>
      <c r="AZC8013" s="49"/>
      <c r="AZD8013" s="49"/>
      <c r="AZE8013" s="49"/>
      <c r="AZF8013" s="49"/>
      <c r="AZG8013" s="49"/>
      <c r="AZH8013" s="49"/>
      <c r="AZI8013" s="49"/>
      <c r="AZJ8013" s="49"/>
      <c r="AZK8013" s="49"/>
      <c r="AZL8013" s="49"/>
      <c r="AZM8013" s="49"/>
      <c r="AZN8013" s="49"/>
      <c r="AZO8013" s="49"/>
      <c r="AZP8013" s="49"/>
      <c r="AZQ8013" s="49"/>
      <c r="AZR8013" s="49"/>
      <c r="AZS8013" s="49"/>
      <c r="AZT8013" s="49"/>
      <c r="AZU8013" s="49"/>
      <c r="AZV8013" s="49"/>
      <c r="AZW8013" s="49"/>
      <c r="AZX8013" s="49"/>
      <c r="AZY8013" s="49"/>
      <c r="AZZ8013" s="49"/>
      <c r="BAA8013" s="49"/>
      <c r="BAB8013" s="49"/>
      <c r="BAC8013" s="49"/>
      <c r="BAD8013" s="49"/>
      <c r="BAE8013" s="49"/>
      <c r="BAF8013" s="49"/>
      <c r="BAG8013" s="49"/>
      <c r="BAH8013" s="49"/>
      <c r="BAI8013" s="49"/>
      <c r="BAJ8013" s="49"/>
      <c r="BAK8013" s="49"/>
      <c r="BAL8013" s="49"/>
      <c r="BAM8013" s="49"/>
      <c r="BAN8013" s="49"/>
      <c r="BAO8013" s="49"/>
      <c r="BAP8013" s="49"/>
      <c r="BAQ8013" s="49"/>
      <c r="BAR8013" s="49"/>
      <c r="BAS8013" s="49"/>
      <c r="BAT8013" s="49"/>
      <c r="BAU8013" s="49"/>
      <c r="BAV8013" s="49"/>
      <c r="BAW8013" s="49"/>
      <c r="BAX8013" s="49"/>
      <c r="BAY8013" s="49"/>
      <c r="BAZ8013" s="49"/>
      <c r="BBA8013" s="49"/>
      <c r="BBB8013" s="49"/>
      <c r="BBC8013" s="49"/>
      <c r="BBD8013" s="49"/>
      <c r="BBE8013" s="49"/>
      <c r="BBF8013" s="49"/>
      <c r="BBG8013" s="49"/>
      <c r="BBH8013" s="49"/>
      <c r="BBI8013" s="49"/>
      <c r="BBJ8013" s="49"/>
      <c r="BBK8013" s="49"/>
      <c r="BBL8013" s="49"/>
      <c r="BBM8013" s="49"/>
      <c r="BBN8013" s="49"/>
      <c r="BBO8013" s="49"/>
      <c r="BBP8013" s="49"/>
      <c r="BBQ8013" s="49"/>
      <c r="BBR8013" s="49"/>
      <c r="BBS8013" s="49"/>
      <c r="BBT8013" s="49"/>
      <c r="BBU8013" s="49"/>
      <c r="BBV8013" s="49"/>
      <c r="BBW8013" s="49"/>
      <c r="BBX8013" s="49"/>
      <c r="BBY8013" s="49"/>
      <c r="BBZ8013" s="49"/>
      <c r="BCA8013" s="49"/>
      <c r="BCB8013" s="49"/>
      <c r="BCC8013" s="49"/>
      <c r="BCD8013" s="49"/>
      <c r="BCE8013" s="49"/>
      <c r="BCF8013" s="49"/>
      <c r="BCG8013" s="49"/>
      <c r="BCH8013" s="49"/>
      <c r="BCI8013" s="49"/>
      <c r="BCJ8013" s="49"/>
      <c r="BCK8013" s="49"/>
      <c r="BCL8013" s="49"/>
      <c r="BCM8013" s="49"/>
      <c r="BCN8013" s="49"/>
      <c r="BCO8013" s="49"/>
      <c r="BCP8013" s="49"/>
      <c r="BCQ8013" s="49"/>
      <c r="BCR8013" s="49"/>
      <c r="BCS8013" s="49"/>
      <c r="BCT8013" s="49"/>
      <c r="BCU8013" s="49"/>
      <c r="BCV8013" s="49"/>
      <c r="BCW8013" s="49"/>
      <c r="BCX8013" s="49"/>
      <c r="BCY8013" s="49"/>
      <c r="BCZ8013" s="49"/>
      <c r="BDA8013" s="49"/>
      <c r="BDB8013" s="49"/>
      <c r="BDC8013" s="49"/>
      <c r="BDD8013" s="49"/>
      <c r="BDE8013" s="49"/>
      <c r="BDF8013" s="49"/>
      <c r="BDG8013" s="49"/>
      <c r="BDH8013" s="49"/>
      <c r="BDI8013" s="49"/>
      <c r="BDJ8013" s="49"/>
      <c r="BDK8013" s="49"/>
      <c r="BDL8013" s="49"/>
      <c r="BDM8013" s="49"/>
      <c r="BDN8013" s="49"/>
      <c r="BDO8013" s="49"/>
      <c r="BDP8013" s="49"/>
      <c r="BDQ8013" s="49"/>
      <c r="BDR8013" s="49"/>
      <c r="BDS8013" s="49"/>
      <c r="BDT8013" s="49"/>
      <c r="BDU8013" s="49"/>
      <c r="BDV8013" s="49"/>
      <c r="BDW8013" s="49"/>
      <c r="BDX8013" s="49"/>
      <c r="BDY8013" s="49"/>
      <c r="BDZ8013" s="49"/>
      <c r="BEA8013" s="49"/>
      <c r="BEB8013" s="49"/>
      <c r="BEC8013" s="49"/>
      <c r="BED8013" s="49"/>
      <c r="BEE8013" s="49"/>
      <c r="BEF8013" s="49"/>
      <c r="BEG8013" s="49"/>
      <c r="BEH8013" s="49"/>
      <c r="BEI8013" s="49"/>
      <c r="BEJ8013" s="49"/>
      <c r="BEK8013" s="49"/>
      <c r="BEL8013" s="49"/>
      <c r="BEM8013" s="49"/>
      <c r="BEN8013" s="49"/>
      <c r="BEO8013" s="49"/>
      <c r="BEP8013" s="49"/>
      <c r="BEQ8013" s="49"/>
      <c r="BER8013" s="49"/>
      <c r="BES8013" s="49"/>
      <c r="BET8013" s="49"/>
      <c r="BEU8013" s="49"/>
      <c r="BEV8013" s="49"/>
      <c r="BEW8013" s="49"/>
      <c r="BEX8013" s="49"/>
      <c r="BEY8013" s="49"/>
      <c r="BEZ8013" s="49"/>
      <c r="BFA8013" s="49"/>
      <c r="BFB8013" s="49"/>
      <c r="BFC8013" s="49"/>
      <c r="BFD8013" s="49"/>
      <c r="BFE8013" s="49"/>
      <c r="BFF8013" s="49"/>
      <c r="BFG8013" s="49"/>
      <c r="BFH8013" s="49"/>
      <c r="BFI8013" s="49"/>
      <c r="BFJ8013" s="49"/>
      <c r="BFK8013" s="49"/>
      <c r="BFL8013" s="49"/>
      <c r="BFM8013" s="49"/>
      <c r="BFN8013" s="49"/>
      <c r="BFO8013" s="49"/>
      <c r="BFP8013" s="49"/>
      <c r="BFQ8013" s="49"/>
      <c r="BFR8013" s="49"/>
      <c r="BFS8013" s="49"/>
      <c r="BFT8013" s="49"/>
      <c r="BFU8013" s="49"/>
      <c r="BFV8013" s="49"/>
      <c r="BFW8013" s="49"/>
      <c r="BFX8013" s="49"/>
      <c r="BFY8013" s="49"/>
      <c r="BFZ8013" s="49"/>
      <c r="BGA8013" s="49"/>
      <c r="BGB8013" s="49"/>
      <c r="BGC8013" s="49"/>
      <c r="BGD8013" s="49"/>
      <c r="BGE8013" s="49"/>
      <c r="BGF8013" s="49"/>
      <c r="BGG8013" s="49"/>
      <c r="BGH8013" s="49"/>
      <c r="BGI8013" s="49"/>
      <c r="BGJ8013" s="49"/>
      <c r="BGK8013" s="49"/>
      <c r="BGL8013" s="49"/>
      <c r="BGM8013" s="49"/>
      <c r="BGN8013" s="49"/>
      <c r="BGO8013" s="49"/>
      <c r="BGP8013" s="49"/>
      <c r="BGQ8013" s="49"/>
      <c r="BGR8013" s="49"/>
      <c r="BGS8013" s="49"/>
      <c r="BGT8013" s="49"/>
      <c r="BGU8013" s="49"/>
      <c r="BGV8013" s="49"/>
      <c r="BGW8013" s="49"/>
      <c r="BGX8013" s="49"/>
      <c r="BGY8013" s="49"/>
      <c r="BGZ8013" s="49"/>
      <c r="BHA8013" s="49"/>
      <c r="BHB8013" s="49"/>
      <c r="BHC8013" s="49"/>
      <c r="BHD8013" s="49"/>
      <c r="BHE8013" s="49"/>
      <c r="BHF8013" s="49"/>
      <c r="BHG8013" s="49"/>
      <c r="BHH8013" s="49"/>
      <c r="BHI8013" s="49"/>
      <c r="BHJ8013" s="49"/>
      <c r="BHK8013" s="49"/>
      <c r="BHL8013" s="49"/>
      <c r="BHM8013" s="49"/>
      <c r="BHN8013" s="49"/>
      <c r="BHO8013" s="49"/>
      <c r="BHP8013" s="49"/>
      <c r="BHQ8013" s="49"/>
      <c r="BHR8013" s="49"/>
      <c r="BHS8013" s="49"/>
      <c r="BHT8013" s="49"/>
      <c r="BHU8013" s="49"/>
      <c r="BHV8013" s="49"/>
      <c r="BHW8013" s="49"/>
      <c r="BHX8013" s="49"/>
      <c r="BHY8013" s="49"/>
      <c r="BHZ8013" s="49"/>
      <c r="BIA8013" s="49"/>
      <c r="BIB8013" s="49"/>
      <c r="BIC8013" s="49"/>
      <c r="BID8013" s="49"/>
      <c r="BIE8013" s="49"/>
      <c r="BIF8013" s="49"/>
      <c r="BIG8013" s="49"/>
      <c r="BIH8013" s="49"/>
      <c r="BII8013" s="49"/>
      <c r="BIJ8013" s="49"/>
      <c r="BIK8013" s="49"/>
      <c r="BIL8013" s="49"/>
      <c r="BIM8013" s="49"/>
      <c r="BIN8013" s="49"/>
      <c r="BIO8013" s="49"/>
      <c r="BIP8013" s="49"/>
      <c r="BIQ8013" s="49"/>
      <c r="BIR8013" s="49"/>
      <c r="BIS8013" s="49"/>
      <c r="BIT8013" s="49"/>
      <c r="BIU8013" s="49"/>
      <c r="BIV8013" s="49"/>
      <c r="BIW8013" s="49"/>
      <c r="BIX8013" s="49"/>
      <c r="BIY8013" s="49"/>
      <c r="BIZ8013" s="49"/>
      <c r="BJA8013" s="49"/>
      <c r="BJB8013" s="49"/>
      <c r="BJC8013" s="49"/>
      <c r="BJD8013" s="49"/>
      <c r="BJE8013" s="49"/>
      <c r="BJF8013" s="49"/>
      <c r="BJG8013" s="49"/>
      <c r="BJH8013" s="49"/>
      <c r="BJI8013" s="49"/>
      <c r="BJJ8013" s="49"/>
      <c r="BJK8013" s="49"/>
      <c r="BJL8013" s="49"/>
      <c r="BJM8013" s="49"/>
      <c r="BJN8013" s="49"/>
      <c r="BJO8013" s="49"/>
      <c r="BJP8013" s="49"/>
      <c r="BJQ8013" s="49"/>
      <c r="BJR8013" s="49"/>
      <c r="BJS8013" s="49"/>
      <c r="BJT8013" s="49"/>
      <c r="BJU8013" s="49"/>
      <c r="BJV8013" s="49"/>
      <c r="BJW8013" s="49"/>
      <c r="BJX8013" s="49"/>
      <c r="BJY8013" s="49"/>
      <c r="BJZ8013" s="49"/>
      <c r="BKA8013" s="49"/>
      <c r="BKB8013" s="49"/>
      <c r="BKC8013" s="49"/>
      <c r="BKD8013" s="49"/>
      <c r="BKE8013" s="49"/>
      <c r="BKF8013" s="49"/>
      <c r="BKG8013" s="49"/>
      <c r="BKH8013" s="49"/>
      <c r="BKI8013" s="49"/>
      <c r="BKJ8013" s="49"/>
      <c r="BKK8013" s="49"/>
      <c r="BKL8013" s="49"/>
      <c r="BKM8013" s="49"/>
      <c r="BKN8013" s="49"/>
      <c r="BKO8013" s="49"/>
      <c r="BKP8013" s="49"/>
      <c r="BKQ8013" s="49"/>
      <c r="BKR8013" s="49"/>
      <c r="BKS8013" s="49"/>
      <c r="BKT8013" s="49"/>
      <c r="BKU8013" s="49"/>
      <c r="BKV8013" s="49"/>
      <c r="BKW8013" s="49"/>
      <c r="BKX8013" s="49"/>
      <c r="BKY8013" s="49"/>
      <c r="BKZ8013" s="49"/>
      <c r="BLA8013" s="49"/>
      <c r="BLB8013" s="49"/>
      <c r="BLC8013" s="49"/>
      <c r="BLD8013" s="49"/>
      <c r="BLE8013" s="49"/>
      <c r="BLF8013" s="49"/>
      <c r="BLG8013" s="49"/>
      <c r="BLH8013" s="49"/>
      <c r="BLI8013" s="49"/>
      <c r="BLJ8013" s="49"/>
      <c r="BLK8013" s="49"/>
      <c r="BLL8013" s="49"/>
      <c r="BLM8013" s="49"/>
      <c r="BLN8013" s="49"/>
      <c r="BLO8013" s="49"/>
      <c r="BLP8013" s="49"/>
      <c r="BLQ8013" s="49"/>
      <c r="BLR8013" s="49"/>
      <c r="BLS8013" s="49"/>
      <c r="BLT8013" s="49"/>
      <c r="BLU8013" s="49"/>
      <c r="BLV8013" s="49"/>
      <c r="BLW8013" s="49"/>
      <c r="BLX8013" s="49"/>
      <c r="BLY8013" s="49"/>
      <c r="BLZ8013" s="49"/>
      <c r="BMA8013" s="49"/>
      <c r="BMB8013" s="49"/>
      <c r="BMC8013" s="49"/>
      <c r="BMD8013" s="49"/>
      <c r="BME8013" s="49"/>
      <c r="BMF8013" s="49"/>
      <c r="BMG8013" s="49"/>
      <c r="BMH8013" s="49"/>
      <c r="BMI8013" s="49"/>
      <c r="BMJ8013" s="49"/>
      <c r="BMK8013" s="49"/>
      <c r="BML8013" s="49"/>
      <c r="BMM8013" s="49"/>
      <c r="BMN8013" s="49"/>
      <c r="BMO8013" s="49"/>
      <c r="BMP8013" s="49"/>
      <c r="BMQ8013" s="49"/>
      <c r="BMR8013" s="49"/>
      <c r="BMS8013" s="49"/>
      <c r="BMT8013" s="49"/>
      <c r="BMU8013" s="49"/>
      <c r="BMV8013" s="49"/>
      <c r="BMW8013" s="49"/>
      <c r="BMX8013" s="49"/>
      <c r="BMY8013" s="49"/>
      <c r="BMZ8013" s="49"/>
      <c r="BNA8013" s="49"/>
      <c r="BNB8013" s="49"/>
      <c r="BNC8013" s="49"/>
      <c r="BND8013" s="49"/>
      <c r="BNE8013" s="49"/>
      <c r="BNF8013" s="49"/>
      <c r="BNG8013" s="49"/>
      <c r="BNH8013" s="49"/>
      <c r="BNI8013" s="49"/>
      <c r="BNJ8013" s="49"/>
      <c r="BNK8013" s="49"/>
      <c r="BNL8013" s="49"/>
      <c r="BNM8013" s="49"/>
      <c r="BNN8013" s="49"/>
      <c r="BNO8013" s="49"/>
      <c r="BNP8013" s="49"/>
      <c r="BNQ8013" s="49"/>
      <c r="BNR8013" s="49"/>
      <c r="BNS8013" s="49"/>
      <c r="BNT8013" s="49"/>
      <c r="BNU8013" s="49"/>
      <c r="BNV8013" s="49"/>
      <c r="BNW8013" s="49"/>
      <c r="BNX8013" s="49"/>
      <c r="BNY8013" s="49"/>
      <c r="BNZ8013" s="49"/>
      <c r="BOA8013" s="49"/>
      <c r="BOB8013" s="49"/>
      <c r="BOC8013" s="49"/>
      <c r="BOD8013" s="49"/>
      <c r="BOE8013" s="49"/>
      <c r="BOF8013" s="49"/>
      <c r="BOG8013" s="49"/>
      <c r="BOH8013" s="49"/>
      <c r="BOI8013" s="49"/>
      <c r="BOJ8013" s="49"/>
      <c r="BOK8013" s="49"/>
      <c r="BOL8013" s="49"/>
      <c r="BOM8013" s="49"/>
      <c r="BON8013" s="49"/>
      <c r="BOO8013" s="49"/>
      <c r="BOP8013" s="49"/>
      <c r="BOQ8013" s="49"/>
      <c r="BOR8013" s="49"/>
      <c r="BOS8013" s="49"/>
      <c r="BOT8013" s="49"/>
      <c r="BOU8013" s="49"/>
      <c r="BOV8013" s="49"/>
      <c r="BOW8013" s="49"/>
      <c r="BOX8013" s="49"/>
      <c r="BOY8013" s="49"/>
      <c r="BOZ8013" s="49"/>
      <c r="BPA8013" s="49"/>
      <c r="BPB8013" s="49"/>
      <c r="BPC8013" s="49"/>
      <c r="BPD8013" s="49"/>
      <c r="BPE8013" s="49"/>
      <c r="BPF8013" s="49"/>
      <c r="BPG8013" s="49"/>
      <c r="BPH8013" s="49"/>
      <c r="BPI8013" s="49"/>
      <c r="BPJ8013" s="49"/>
      <c r="BPK8013" s="49"/>
      <c r="BPL8013" s="49"/>
      <c r="BPM8013" s="49"/>
      <c r="BPN8013" s="49"/>
      <c r="BPO8013" s="49"/>
      <c r="BPP8013" s="49"/>
      <c r="BPQ8013" s="49"/>
      <c r="BPR8013" s="49"/>
      <c r="BPS8013" s="49"/>
      <c r="BPT8013" s="49"/>
      <c r="BPU8013" s="49"/>
      <c r="BPV8013" s="49"/>
      <c r="BPW8013" s="49"/>
      <c r="BPX8013" s="49"/>
      <c r="BPY8013" s="49"/>
      <c r="BPZ8013" s="49"/>
      <c r="BQA8013" s="49"/>
      <c r="BQB8013" s="49"/>
      <c r="BQC8013" s="49"/>
      <c r="BQD8013" s="49"/>
      <c r="BQE8013" s="49"/>
      <c r="BQF8013" s="49"/>
      <c r="BQG8013" s="49"/>
      <c r="BQH8013" s="49"/>
      <c r="BQI8013" s="49"/>
      <c r="BQJ8013" s="49"/>
      <c r="BQK8013" s="49"/>
      <c r="BQL8013" s="49"/>
      <c r="BQM8013" s="49"/>
      <c r="BQN8013" s="49"/>
      <c r="BQO8013" s="49"/>
      <c r="BQP8013" s="49"/>
      <c r="BQQ8013" s="49"/>
      <c r="BQR8013" s="49"/>
      <c r="BQS8013" s="49"/>
      <c r="BQT8013" s="49"/>
      <c r="BQU8013" s="49"/>
      <c r="BQV8013" s="49"/>
      <c r="BQW8013" s="49"/>
      <c r="BQX8013" s="49"/>
      <c r="BQY8013" s="49"/>
      <c r="BQZ8013" s="49"/>
      <c r="BRA8013" s="49"/>
      <c r="BRB8013" s="49"/>
      <c r="BRC8013" s="49"/>
      <c r="BRD8013" s="49"/>
      <c r="BRE8013" s="49"/>
      <c r="BRF8013" s="49"/>
      <c r="BRG8013" s="49"/>
      <c r="BRH8013" s="49"/>
      <c r="BRI8013" s="49"/>
      <c r="BRJ8013" s="49"/>
      <c r="BRK8013" s="49"/>
      <c r="BRL8013" s="49"/>
      <c r="BRM8013" s="49"/>
      <c r="BRN8013" s="49"/>
      <c r="BRO8013" s="49"/>
      <c r="BRP8013" s="49"/>
      <c r="BRQ8013" s="49"/>
      <c r="BRR8013" s="49"/>
      <c r="BRS8013" s="49"/>
      <c r="BRT8013" s="49"/>
      <c r="BRU8013" s="49"/>
      <c r="BRV8013" s="49"/>
      <c r="BRW8013" s="49"/>
      <c r="BRX8013" s="49"/>
      <c r="BRY8013" s="49"/>
      <c r="BRZ8013" s="49"/>
      <c r="BSA8013" s="49"/>
      <c r="BSB8013" s="49"/>
      <c r="BSC8013" s="49"/>
      <c r="BSD8013" s="49"/>
      <c r="BSE8013" s="49"/>
      <c r="BSF8013" s="49"/>
      <c r="BSG8013" s="49"/>
      <c r="BSH8013" s="49"/>
      <c r="BSI8013" s="49"/>
      <c r="BSJ8013" s="49"/>
      <c r="BSK8013" s="49"/>
      <c r="BSL8013" s="49"/>
      <c r="BSM8013" s="49"/>
      <c r="BSN8013" s="49"/>
      <c r="BSO8013" s="49"/>
      <c r="BSP8013" s="49"/>
      <c r="BSQ8013" s="49"/>
      <c r="BSR8013" s="49"/>
      <c r="BSS8013" s="49"/>
      <c r="BST8013" s="49"/>
      <c r="BSU8013" s="49"/>
      <c r="BSV8013" s="49"/>
      <c r="BSW8013" s="49"/>
      <c r="BSX8013" s="49"/>
      <c r="BSY8013" s="49"/>
      <c r="BSZ8013" s="49"/>
      <c r="BTA8013" s="49"/>
      <c r="BTB8013" s="49"/>
      <c r="BTC8013" s="49"/>
      <c r="BTD8013" s="49"/>
      <c r="BTE8013" s="49"/>
      <c r="BTF8013" s="49"/>
      <c r="BTG8013" s="49"/>
      <c r="BTH8013" s="49"/>
      <c r="BTI8013" s="49"/>
      <c r="BTJ8013" s="49"/>
      <c r="BTK8013" s="49"/>
      <c r="BTL8013" s="49"/>
      <c r="BTM8013" s="49"/>
      <c r="BTN8013" s="49"/>
      <c r="BTO8013" s="49"/>
      <c r="BTP8013" s="49"/>
      <c r="BTQ8013" s="49"/>
      <c r="BTR8013" s="49"/>
      <c r="BTS8013" s="49"/>
      <c r="BTT8013" s="49"/>
      <c r="BTU8013" s="49"/>
      <c r="BTV8013" s="49"/>
      <c r="BTW8013" s="49"/>
      <c r="BTX8013" s="49"/>
      <c r="BTY8013" s="49"/>
      <c r="BTZ8013" s="49"/>
      <c r="BUA8013" s="49"/>
      <c r="BUB8013" s="49"/>
      <c r="BUC8013" s="49"/>
      <c r="BUD8013" s="49"/>
      <c r="BUE8013" s="49"/>
      <c r="BUF8013" s="49"/>
      <c r="BUG8013" s="49"/>
      <c r="BUH8013" s="49"/>
      <c r="BUI8013" s="49"/>
      <c r="BUJ8013" s="49"/>
      <c r="BUK8013" s="49"/>
      <c r="BUL8013" s="49"/>
      <c r="BUM8013" s="49"/>
      <c r="BUN8013" s="49"/>
      <c r="BUO8013" s="49"/>
      <c r="BUP8013" s="49"/>
      <c r="BUQ8013" s="49"/>
      <c r="BUR8013" s="49"/>
      <c r="BUS8013" s="49"/>
      <c r="BUT8013" s="49"/>
      <c r="BUU8013" s="49"/>
      <c r="BUV8013" s="49"/>
      <c r="BUW8013" s="49"/>
      <c r="BUX8013" s="49"/>
      <c r="BUY8013" s="49"/>
      <c r="BUZ8013" s="49"/>
      <c r="BVA8013" s="49"/>
      <c r="BVB8013" s="49"/>
      <c r="BVC8013" s="49"/>
      <c r="BVD8013" s="49"/>
      <c r="BVE8013" s="49"/>
      <c r="BVF8013" s="49"/>
      <c r="BVG8013" s="49"/>
      <c r="BVH8013" s="49"/>
      <c r="BVI8013" s="49"/>
      <c r="BVJ8013" s="49"/>
      <c r="BVK8013" s="49"/>
      <c r="BVL8013" s="49"/>
      <c r="BVM8013" s="49"/>
      <c r="BVN8013" s="49"/>
      <c r="BVO8013" s="49"/>
      <c r="BVP8013" s="49"/>
      <c r="BVQ8013" s="49"/>
      <c r="BVR8013" s="49"/>
      <c r="BVS8013" s="49"/>
      <c r="BVT8013" s="49"/>
      <c r="BVU8013" s="49"/>
      <c r="BVV8013" s="49"/>
      <c r="BVW8013" s="49"/>
      <c r="BVX8013" s="49"/>
      <c r="BVY8013" s="49"/>
      <c r="BVZ8013" s="49"/>
      <c r="BWA8013" s="49"/>
      <c r="BWB8013" s="49"/>
      <c r="BWC8013" s="49"/>
      <c r="BWD8013" s="49"/>
      <c r="BWE8013" s="49"/>
      <c r="BWF8013" s="49"/>
      <c r="BWG8013" s="49"/>
      <c r="BWH8013" s="49"/>
      <c r="BWI8013" s="49"/>
      <c r="BWJ8013" s="49"/>
      <c r="BWK8013" s="49"/>
      <c r="BWL8013" s="49"/>
      <c r="BWM8013" s="49"/>
      <c r="BWN8013" s="49"/>
      <c r="BWO8013" s="49"/>
      <c r="BWP8013" s="49"/>
      <c r="BWQ8013" s="49"/>
      <c r="BWR8013" s="49"/>
      <c r="BWS8013" s="49"/>
      <c r="BWT8013" s="49"/>
      <c r="BWU8013" s="49"/>
      <c r="BWV8013" s="49"/>
      <c r="BWW8013" s="49"/>
      <c r="BWX8013" s="49"/>
      <c r="BWY8013" s="49"/>
      <c r="BWZ8013" s="49"/>
      <c r="BXA8013" s="49"/>
      <c r="BXB8013" s="49"/>
      <c r="BXC8013" s="49"/>
      <c r="BXD8013" s="49"/>
      <c r="BXE8013" s="49"/>
      <c r="BXF8013" s="49"/>
      <c r="BXG8013" s="49"/>
      <c r="BXH8013" s="49"/>
      <c r="BXI8013" s="49"/>
      <c r="BXJ8013" s="49"/>
      <c r="BXK8013" s="49"/>
      <c r="BXL8013" s="49"/>
      <c r="BXM8013" s="49"/>
      <c r="BXN8013" s="49"/>
      <c r="BXO8013" s="49"/>
      <c r="BXP8013" s="49"/>
      <c r="BXQ8013" s="49"/>
      <c r="BXR8013" s="49"/>
      <c r="BXS8013" s="49"/>
      <c r="BXT8013" s="49"/>
      <c r="BXU8013" s="49"/>
      <c r="BXV8013" s="49"/>
      <c r="BXW8013" s="49"/>
      <c r="BXX8013" s="49"/>
      <c r="BXY8013" s="49"/>
      <c r="BXZ8013" s="49"/>
      <c r="BYA8013" s="49"/>
      <c r="BYB8013" s="49"/>
      <c r="BYC8013" s="49"/>
      <c r="BYD8013" s="49"/>
      <c r="BYE8013" s="49"/>
      <c r="BYF8013" s="49"/>
      <c r="BYG8013" s="49"/>
      <c r="BYH8013" s="49"/>
      <c r="BYI8013" s="49"/>
      <c r="BYJ8013" s="49"/>
      <c r="BYK8013" s="49"/>
      <c r="BYL8013" s="49"/>
      <c r="BYM8013" s="49"/>
      <c r="BYN8013" s="49"/>
      <c r="BYO8013" s="49"/>
      <c r="BYP8013" s="49"/>
      <c r="BYQ8013" s="49"/>
      <c r="BYR8013" s="49"/>
      <c r="BYS8013" s="49"/>
      <c r="BYT8013" s="49"/>
      <c r="BYU8013" s="49"/>
      <c r="BYV8013" s="49"/>
      <c r="BYW8013" s="49"/>
      <c r="BYX8013" s="49"/>
      <c r="BYY8013" s="49"/>
      <c r="BYZ8013" s="49"/>
      <c r="BZA8013" s="49"/>
      <c r="BZB8013" s="49"/>
      <c r="BZC8013" s="49"/>
      <c r="BZD8013" s="49"/>
      <c r="BZE8013" s="49"/>
      <c r="BZF8013" s="49"/>
      <c r="BZG8013" s="49"/>
      <c r="BZH8013" s="49"/>
      <c r="BZI8013" s="49"/>
      <c r="BZJ8013" s="49"/>
      <c r="BZK8013" s="49"/>
      <c r="BZL8013" s="49"/>
      <c r="BZM8013" s="49"/>
      <c r="BZN8013" s="49"/>
      <c r="BZO8013" s="49"/>
      <c r="BZP8013" s="49"/>
      <c r="BZQ8013" s="49"/>
      <c r="BZR8013" s="49"/>
      <c r="BZS8013" s="49"/>
      <c r="BZT8013" s="49"/>
      <c r="BZU8013" s="49"/>
      <c r="BZV8013" s="49"/>
      <c r="BZW8013" s="49"/>
      <c r="BZX8013" s="49"/>
      <c r="BZY8013" s="49"/>
      <c r="BZZ8013" s="49"/>
      <c r="CAA8013" s="49"/>
      <c r="CAB8013" s="49"/>
      <c r="CAC8013" s="49"/>
      <c r="CAD8013" s="49"/>
      <c r="CAE8013" s="49"/>
      <c r="CAF8013" s="49"/>
      <c r="CAG8013" s="49"/>
      <c r="CAH8013" s="49"/>
      <c r="CAI8013" s="49"/>
      <c r="CAJ8013" s="49"/>
      <c r="CAK8013" s="49"/>
      <c r="CAL8013" s="49"/>
      <c r="CAM8013" s="49"/>
      <c r="CAN8013" s="49"/>
      <c r="CAO8013" s="49"/>
      <c r="CAP8013" s="49"/>
      <c r="CAQ8013" s="49"/>
      <c r="CAR8013" s="49"/>
      <c r="CAS8013" s="49"/>
      <c r="CAT8013" s="49"/>
      <c r="CAU8013" s="49"/>
      <c r="CAV8013" s="49"/>
      <c r="CAW8013" s="49"/>
      <c r="CAX8013" s="49"/>
      <c r="CAY8013" s="49"/>
      <c r="CAZ8013" s="49"/>
      <c r="CBA8013" s="49"/>
      <c r="CBB8013" s="49"/>
      <c r="CBC8013" s="49"/>
      <c r="CBD8013" s="49"/>
      <c r="CBE8013" s="49"/>
      <c r="CBF8013" s="49"/>
      <c r="CBG8013" s="49"/>
      <c r="CBH8013" s="49"/>
      <c r="CBI8013" s="49"/>
      <c r="CBJ8013" s="49"/>
      <c r="CBK8013" s="49"/>
      <c r="CBL8013" s="49"/>
      <c r="CBM8013" s="49"/>
      <c r="CBN8013" s="49"/>
      <c r="CBO8013" s="49"/>
      <c r="CBP8013" s="49"/>
      <c r="CBQ8013" s="49"/>
      <c r="CBR8013" s="49"/>
      <c r="CBS8013" s="49"/>
      <c r="CBT8013" s="49"/>
      <c r="CBU8013" s="49"/>
      <c r="CBV8013" s="49"/>
      <c r="CBW8013" s="49"/>
      <c r="CBX8013" s="49"/>
      <c r="CBY8013" s="49"/>
      <c r="CBZ8013" s="49"/>
      <c r="CCA8013" s="49"/>
      <c r="CCB8013" s="49"/>
      <c r="CCC8013" s="49"/>
      <c r="CCD8013" s="49"/>
      <c r="CCE8013" s="49"/>
      <c r="CCF8013" s="49"/>
      <c r="CCG8013" s="49"/>
      <c r="CCH8013" s="49"/>
      <c r="CCI8013" s="49"/>
      <c r="CCJ8013" s="49"/>
      <c r="CCK8013" s="49"/>
      <c r="CCL8013" s="49"/>
      <c r="CCM8013" s="49"/>
      <c r="CCN8013" s="49"/>
      <c r="CCO8013" s="49"/>
      <c r="CCP8013" s="49"/>
      <c r="CCQ8013" s="49"/>
      <c r="CCR8013" s="49"/>
      <c r="CCS8013" s="49"/>
      <c r="CCT8013" s="49"/>
      <c r="CCU8013" s="49"/>
      <c r="CCV8013" s="49"/>
      <c r="CCW8013" s="49"/>
      <c r="CCX8013" s="49"/>
      <c r="CCY8013" s="49"/>
      <c r="CCZ8013" s="49"/>
      <c r="CDA8013" s="49"/>
      <c r="CDB8013" s="49"/>
      <c r="CDC8013" s="49"/>
      <c r="CDD8013" s="49"/>
      <c r="CDE8013" s="49"/>
      <c r="CDF8013" s="49"/>
      <c r="CDG8013" s="49"/>
      <c r="CDH8013" s="49"/>
      <c r="CDI8013" s="49"/>
      <c r="CDJ8013" s="49"/>
      <c r="CDK8013" s="49"/>
      <c r="CDL8013" s="49"/>
      <c r="CDM8013" s="49"/>
      <c r="CDN8013" s="49"/>
      <c r="CDO8013" s="49"/>
      <c r="CDP8013" s="49"/>
      <c r="CDQ8013" s="49"/>
      <c r="CDR8013" s="49"/>
      <c r="CDS8013" s="49"/>
      <c r="CDT8013" s="49"/>
      <c r="CDU8013" s="49"/>
      <c r="CDV8013" s="49"/>
      <c r="CDW8013" s="49"/>
      <c r="CDX8013" s="49"/>
      <c r="CDY8013" s="49"/>
      <c r="CDZ8013" s="49"/>
      <c r="CEA8013" s="49"/>
      <c r="CEB8013" s="49"/>
      <c r="CEC8013" s="49"/>
      <c r="CED8013" s="49"/>
      <c r="CEE8013" s="49"/>
      <c r="CEF8013" s="49"/>
      <c r="CEG8013" s="49"/>
      <c r="CEH8013" s="49"/>
      <c r="CEI8013" s="49"/>
      <c r="CEJ8013" s="49"/>
      <c r="CEK8013" s="49"/>
      <c r="CEL8013" s="49"/>
      <c r="CEM8013" s="49"/>
      <c r="CEN8013" s="49"/>
      <c r="CEO8013" s="49"/>
      <c r="CEP8013" s="49"/>
      <c r="CEQ8013" s="49"/>
      <c r="CER8013" s="49"/>
      <c r="CES8013" s="49"/>
      <c r="CET8013" s="49"/>
      <c r="CEU8013" s="49"/>
      <c r="CEV8013" s="49"/>
      <c r="CEW8013" s="49"/>
      <c r="CEX8013" s="49"/>
      <c r="CEY8013" s="49"/>
      <c r="CEZ8013" s="49"/>
      <c r="CFA8013" s="49"/>
      <c r="CFB8013" s="49"/>
      <c r="CFC8013" s="49"/>
      <c r="CFD8013" s="49"/>
      <c r="CFE8013" s="49"/>
      <c r="CFF8013" s="49"/>
      <c r="CFG8013" s="49"/>
      <c r="CFH8013" s="49"/>
      <c r="CFI8013" s="49"/>
      <c r="CFJ8013" s="49"/>
      <c r="CFK8013" s="49"/>
      <c r="CFL8013" s="49"/>
      <c r="CFM8013" s="49"/>
      <c r="CFN8013" s="49"/>
      <c r="CFO8013" s="49"/>
      <c r="CFP8013" s="49"/>
      <c r="CFQ8013" s="49"/>
      <c r="CFR8013" s="49"/>
      <c r="CFS8013" s="49"/>
      <c r="CFT8013" s="49"/>
      <c r="CFU8013" s="49"/>
      <c r="CFV8013" s="49"/>
      <c r="CFW8013" s="49"/>
      <c r="CFX8013" s="49"/>
      <c r="CFY8013" s="49"/>
      <c r="CFZ8013" s="49"/>
      <c r="CGA8013" s="49"/>
      <c r="CGB8013" s="49"/>
      <c r="CGC8013" s="49"/>
      <c r="CGD8013" s="49"/>
      <c r="CGE8013" s="49"/>
      <c r="CGF8013" s="49"/>
      <c r="CGG8013" s="49"/>
      <c r="CGH8013" s="49"/>
      <c r="CGI8013" s="49"/>
      <c r="CGJ8013" s="49"/>
      <c r="CGK8013" s="49"/>
      <c r="CGL8013" s="49"/>
      <c r="CGM8013" s="49"/>
      <c r="CGN8013" s="49"/>
      <c r="CGO8013" s="49"/>
      <c r="CGP8013" s="49"/>
      <c r="CGQ8013" s="49"/>
      <c r="CGR8013" s="49"/>
      <c r="CGS8013" s="49"/>
      <c r="CGT8013" s="49"/>
      <c r="CGU8013" s="49"/>
      <c r="CGV8013" s="49"/>
      <c r="CGW8013" s="49"/>
      <c r="CGX8013" s="49"/>
      <c r="CGY8013" s="49"/>
      <c r="CGZ8013" s="49"/>
      <c r="CHA8013" s="49"/>
      <c r="CHB8013" s="49"/>
      <c r="CHC8013" s="49"/>
      <c r="CHD8013" s="49"/>
      <c r="CHE8013" s="49"/>
      <c r="CHF8013" s="49"/>
      <c r="CHG8013" s="49"/>
      <c r="CHH8013" s="49"/>
      <c r="CHI8013" s="49"/>
      <c r="CHJ8013" s="49"/>
      <c r="CHK8013" s="49"/>
      <c r="CHL8013" s="49"/>
      <c r="CHM8013" s="49"/>
      <c r="CHN8013" s="49"/>
      <c r="CHO8013" s="49"/>
      <c r="CHP8013" s="49"/>
      <c r="CHQ8013" s="49"/>
      <c r="CHR8013" s="49"/>
      <c r="CHS8013" s="49"/>
      <c r="CHT8013" s="49"/>
      <c r="CHU8013" s="49"/>
      <c r="CHV8013" s="49"/>
      <c r="CHW8013" s="49"/>
      <c r="CHX8013" s="49"/>
      <c r="CHY8013" s="49"/>
      <c r="CHZ8013" s="49"/>
      <c r="CIA8013" s="49"/>
      <c r="CIB8013" s="49"/>
      <c r="CIC8013" s="49"/>
      <c r="CID8013" s="49"/>
      <c r="CIE8013" s="49"/>
      <c r="CIF8013" s="49"/>
      <c r="CIG8013" s="49"/>
      <c r="CIH8013" s="49"/>
      <c r="CII8013" s="49"/>
      <c r="CIJ8013" s="49"/>
      <c r="CIK8013" s="49"/>
      <c r="CIL8013" s="49"/>
      <c r="CIM8013" s="49"/>
      <c r="CIN8013" s="49"/>
      <c r="CIO8013" s="49"/>
      <c r="CIP8013" s="49"/>
      <c r="CIQ8013" s="49"/>
      <c r="CIR8013" s="49"/>
      <c r="CIS8013" s="49"/>
      <c r="CIT8013" s="49"/>
      <c r="CIU8013" s="49"/>
      <c r="CIV8013" s="49"/>
      <c r="CIW8013" s="49"/>
      <c r="CIX8013" s="49"/>
      <c r="CIY8013" s="49"/>
      <c r="CIZ8013" s="49"/>
      <c r="CJA8013" s="49"/>
      <c r="CJB8013" s="49"/>
      <c r="CJC8013" s="49"/>
      <c r="CJD8013" s="49"/>
      <c r="CJE8013" s="49"/>
      <c r="CJF8013" s="49"/>
      <c r="CJG8013" s="49"/>
      <c r="CJH8013" s="49"/>
      <c r="CJI8013" s="49"/>
      <c r="CJJ8013" s="49"/>
      <c r="CJK8013" s="49"/>
      <c r="CJL8013" s="49"/>
      <c r="CJM8013" s="49"/>
      <c r="CJN8013" s="49"/>
      <c r="CJO8013" s="49"/>
      <c r="CJP8013" s="49"/>
      <c r="CJQ8013" s="49"/>
      <c r="CJR8013" s="49"/>
      <c r="CJS8013" s="49"/>
      <c r="CJT8013" s="49"/>
      <c r="CJU8013" s="49"/>
      <c r="CJV8013" s="49"/>
      <c r="CJW8013" s="49"/>
      <c r="CJX8013" s="49"/>
      <c r="CJY8013" s="49"/>
      <c r="CJZ8013" s="49"/>
      <c r="CKA8013" s="49"/>
      <c r="CKB8013" s="49"/>
      <c r="CKC8013" s="49"/>
      <c r="CKD8013" s="49"/>
      <c r="CKE8013" s="49"/>
      <c r="CKF8013" s="49"/>
      <c r="CKG8013" s="49"/>
      <c r="CKH8013" s="49"/>
      <c r="CKI8013" s="49"/>
      <c r="CKJ8013" s="49"/>
      <c r="CKK8013" s="49"/>
      <c r="CKL8013" s="49"/>
      <c r="CKM8013" s="49"/>
      <c r="CKN8013" s="49"/>
      <c r="CKO8013" s="49"/>
      <c r="CKP8013" s="49"/>
      <c r="CKQ8013" s="49"/>
      <c r="CKR8013" s="49"/>
      <c r="CKS8013" s="49"/>
      <c r="CKT8013" s="49"/>
      <c r="CKU8013" s="49"/>
      <c r="CKV8013" s="49"/>
      <c r="CKW8013" s="49"/>
      <c r="CKX8013" s="49"/>
      <c r="CKY8013" s="49"/>
      <c r="CKZ8013" s="49"/>
      <c r="CLA8013" s="49"/>
      <c r="CLB8013" s="49"/>
      <c r="CLC8013" s="49"/>
      <c r="CLD8013" s="49"/>
      <c r="CLE8013" s="49"/>
      <c r="CLF8013" s="49"/>
      <c r="CLG8013" s="49"/>
      <c r="CLH8013" s="49"/>
      <c r="CLI8013" s="49"/>
      <c r="CLJ8013" s="49"/>
      <c r="CLK8013" s="49"/>
      <c r="CLL8013" s="49"/>
      <c r="CLM8013" s="49"/>
      <c r="CLN8013" s="49"/>
      <c r="CLO8013" s="49"/>
      <c r="CLP8013" s="49"/>
      <c r="CLQ8013" s="49"/>
      <c r="CLR8013" s="49"/>
      <c r="CLS8013" s="49"/>
      <c r="CLT8013" s="49"/>
      <c r="CLU8013" s="49"/>
      <c r="CLV8013" s="49"/>
      <c r="CLW8013" s="49"/>
      <c r="CLX8013" s="49"/>
      <c r="CLY8013" s="49"/>
      <c r="CLZ8013" s="49"/>
      <c r="CMA8013" s="49"/>
      <c r="CMB8013" s="49"/>
      <c r="CMC8013" s="49"/>
      <c r="CMD8013" s="49"/>
      <c r="CME8013" s="49"/>
      <c r="CMF8013" s="49"/>
      <c r="CMG8013" s="49"/>
      <c r="CMH8013" s="49"/>
      <c r="CMI8013" s="49"/>
      <c r="CMJ8013" s="49"/>
      <c r="CMK8013" s="49"/>
      <c r="CML8013" s="49"/>
      <c r="CMM8013" s="49"/>
      <c r="CMN8013" s="49"/>
      <c r="CMO8013" s="49"/>
      <c r="CMP8013" s="49"/>
      <c r="CMQ8013" s="49"/>
      <c r="CMR8013" s="49"/>
      <c r="CMS8013" s="49"/>
      <c r="CMT8013" s="49"/>
      <c r="CMU8013" s="49"/>
      <c r="CMV8013" s="49"/>
      <c r="CMW8013" s="49"/>
      <c r="CMX8013" s="49"/>
      <c r="CMY8013" s="49"/>
      <c r="CMZ8013" s="49"/>
      <c r="CNA8013" s="49"/>
      <c r="CNB8013" s="49"/>
      <c r="CNC8013" s="49"/>
      <c r="CND8013" s="49"/>
      <c r="CNE8013" s="49"/>
      <c r="CNF8013" s="49"/>
      <c r="CNG8013" s="49"/>
      <c r="CNH8013" s="49"/>
      <c r="CNI8013" s="49"/>
      <c r="CNJ8013" s="49"/>
      <c r="CNK8013" s="49"/>
      <c r="CNL8013" s="49"/>
      <c r="CNM8013" s="49"/>
      <c r="CNN8013" s="49"/>
      <c r="CNO8013" s="49"/>
      <c r="CNP8013" s="49"/>
      <c r="CNQ8013" s="49"/>
      <c r="CNR8013" s="49"/>
      <c r="CNS8013" s="49"/>
      <c r="CNT8013" s="49"/>
      <c r="CNU8013" s="49"/>
      <c r="CNV8013" s="49"/>
      <c r="CNW8013" s="49"/>
      <c r="CNX8013" s="49"/>
      <c r="CNY8013" s="49"/>
      <c r="CNZ8013" s="49"/>
      <c r="COA8013" s="49"/>
      <c r="COB8013" s="49"/>
      <c r="COC8013" s="49"/>
      <c r="COD8013" s="49"/>
      <c r="COE8013" s="49"/>
      <c r="COF8013" s="49"/>
      <c r="COG8013" s="49"/>
      <c r="COH8013" s="49"/>
      <c r="COI8013" s="49"/>
      <c r="COJ8013" s="49"/>
      <c r="COK8013" s="49"/>
      <c r="COL8013" s="49"/>
      <c r="COM8013" s="49"/>
      <c r="CON8013" s="49"/>
      <c r="COO8013" s="49"/>
      <c r="COP8013" s="49"/>
      <c r="COQ8013" s="49"/>
      <c r="COR8013" s="49"/>
      <c r="COS8013" s="49"/>
      <c r="COT8013" s="49"/>
      <c r="COU8013" s="49"/>
      <c r="COV8013" s="49"/>
      <c r="COW8013" s="49"/>
      <c r="COX8013" s="49"/>
      <c r="COY8013" s="49"/>
      <c r="COZ8013" s="49"/>
      <c r="CPA8013" s="49"/>
      <c r="CPB8013" s="49"/>
      <c r="CPC8013" s="49"/>
      <c r="CPD8013" s="49"/>
      <c r="CPE8013" s="49"/>
      <c r="CPF8013" s="49"/>
      <c r="CPG8013" s="49"/>
      <c r="CPH8013" s="49"/>
      <c r="CPI8013" s="49"/>
      <c r="CPJ8013" s="49"/>
      <c r="CPK8013" s="49"/>
      <c r="CPL8013" s="49"/>
      <c r="CPM8013" s="49"/>
      <c r="CPN8013" s="49"/>
      <c r="CPO8013" s="49"/>
      <c r="CPP8013" s="49"/>
      <c r="CPQ8013" s="49"/>
      <c r="CPR8013" s="49"/>
      <c r="CPS8013" s="49"/>
      <c r="CPT8013" s="49"/>
      <c r="CPU8013" s="49"/>
      <c r="CPV8013" s="49"/>
      <c r="CPW8013" s="49"/>
      <c r="CPX8013" s="49"/>
      <c r="CPY8013" s="49"/>
      <c r="CPZ8013" s="49"/>
      <c r="CQA8013" s="49"/>
      <c r="CQB8013" s="49"/>
      <c r="CQC8013" s="49"/>
      <c r="CQD8013" s="49"/>
      <c r="CQE8013" s="49"/>
      <c r="CQF8013" s="49"/>
      <c r="CQG8013" s="49"/>
      <c r="CQH8013" s="49"/>
      <c r="CQI8013" s="49"/>
      <c r="CQJ8013" s="49"/>
      <c r="CQK8013" s="49"/>
      <c r="CQL8013" s="49"/>
      <c r="CQM8013" s="49"/>
      <c r="CQN8013" s="49"/>
      <c r="CQO8013" s="49"/>
      <c r="CQP8013" s="49"/>
      <c r="CQQ8013" s="49"/>
      <c r="CQR8013" s="49"/>
      <c r="CQS8013" s="49"/>
      <c r="CQT8013" s="49"/>
      <c r="CQU8013" s="49"/>
      <c r="CQV8013" s="49"/>
      <c r="CQW8013" s="49"/>
      <c r="CQX8013" s="49"/>
      <c r="CQY8013" s="49"/>
      <c r="CQZ8013" s="49"/>
      <c r="CRA8013" s="49"/>
      <c r="CRB8013" s="49"/>
      <c r="CRC8013" s="49"/>
      <c r="CRD8013" s="49"/>
      <c r="CRE8013" s="49"/>
      <c r="CRF8013" s="49"/>
      <c r="CRG8013" s="49"/>
      <c r="CRH8013" s="49"/>
      <c r="CRI8013" s="49"/>
      <c r="CRJ8013" s="49"/>
      <c r="CRK8013" s="49"/>
      <c r="CRL8013" s="49"/>
      <c r="CRM8013" s="49"/>
      <c r="CRN8013" s="49"/>
      <c r="CRO8013" s="49"/>
      <c r="CRP8013" s="49"/>
      <c r="CRQ8013" s="49"/>
      <c r="CRR8013" s="49"/>
      <c r="CRS8013" s="49"/>
      <c r="CRT8013" s="49"/>
      <c r="CRU8013" s="49"/>
      <c r="CRV8013" s="49"/>
      <c r="CRW8013" s="49"/>
      <c r="CRX8013" s="49"/>
      <c r="CRY8013" s="49"/>
      <c r="CRZ8013" s="49"/>
      <c r="CSA8013" s="49"/>
      <c r="CSB8013" s="49"/>
      <c r="CSC8013" s="49"/>
      <c r="CSD8013" s="49"/>
      <c r="CSE8013" s="49"/>
      <c r="CSF8013" s="49"/>
      <c r="CSG8013" s="49"/>
      <c r="CSH8013" s="49"/>
      <c r="CSI8013" s="49"/>
      <c r="CSJ8013" s="49"/>
      <c r="CSK8013" s="49"/>
      <c r="CSL8013" s="49"/>
      <c r="CSM8013" s="49"/>
      <c r="CSN8013" s="49"/>
      <c r="CSO8013" s="49"/>
      <c r="CSP8013" s="49"/>
      <c r="CSQ8013" s="49"/>
      <c r="CSR8013" s="49"/>
      <c r="CSS8013" s="49"/>
      <c r="CST8013" s="49"/>
      <c r="CSU8013" s="49"/>
      <c r="CSV8013" s="49"/>
      <c r="CSW8013" s="49"/>
      <c r="CSX8013" s="49"/>
      <c r="CSY8013" s="49"/>
      <c r="CSZ8013" s="49"/>
      <c r="CTA8013" s="49"/>
      <c r="CTB8013" s="49"/>
      <c r="CTC8013" s="49"/>
      <c r="CTD8013" s="49"/>
      <c r="CTE8013" s="49"/>
      <c r="CTF8013" s="49"/>
      <c r="CTG8013" s="49"/>
      <c r="CTH8013" s="49"/>
      <c r="CTI8013" s="49"/>
      <c r="CTJ8013" s="49"/>
      <c r="CTK8013" s="49"/>
      <c r="CTL8013" s="49"/>
      <c r="CTM8013" s="49"/>
      <c r="CTN8013" s="49"/>
      <c r="CTO8013" s="49"/>
      <c r="CTP8013" s="49"/>
      <c r="CTQ8013" s="49"/>
      <c r="CTR8013" s="49"/>
      <c r="CTS8013" s="49"/>
      <c r="CTT8013" s="49"/>
      <c r="CTU8013" s="49"/>
      <c r="CTV8013" s="49"/>
      <c r="CTW8013" s="49"/>
      <c r="CTX8013" s="49"/>
      <c r="CTY8013" s="49"/>
      <c r="CTZ8013" s="49"/>
      <c r="CUA8013" s="49"/>
      <c r="CUB8013" s="49"/>
      <c r="CUC8013" s="49"/>
      <c r="CUD8013" s="49"/>
      <c r="CUE8013" s="49"/>
      <c r="CUF8013" s="49"/>
      <c r="CUG8013" s="49"/>
      <c r="CUH8013" s="49"/>
      <c r="CUI8013" s="49"/>
      <c r="CUJ8013" s="49"/>
      <c r="CUK8013" s="49"/>
      <c r="CUL8013" s="49"/>
      <c r="CUM8013" s="49"/>
      <c r="CUN8013" s="49"/>
      <c r="CUO8013" s="49"/>
      <c r="CUP8013" s="49"/>
      <c r="CUQ8013" s="49"/>
      <c r="CUR8013" s="49"/>
      <c r="CUS8013" s="49"/>
      <c r="CUT8013" s="49"/>
      <c r="CUU8013" s="49"/>
      <c r="CUV8013" s="49"/>
      <c r="CUW8013" s="49"/>
      <c r="CUX8013" s="49"/>
      <c r="CUY8013" s="49"/>
      <c r="CUZ8013" s="49"/>
      <c r="CVA8013" s="49"/>
      <c r="CVB8013" s="49"/>
      <c r="CVC8013" s="49"/>
      <c r="CVD8013" s="49"/>
      <c r="CVE8013" s="49"/>
      <c r="CVF8013" s="49"/>
      <c r="CVG8013" s="49"/>
      <c r="CVH8013" s="49"/>
      <c r="CVI8013" s="49"/>
      <c r="CVJ8013" s="49"/>
      <c r="CVK8013" s="49"/>
      <c r="CVL8013" s="49"/>
      <c r="CVM8013" s="49"/>
      <c r="CVN8013" s="49"/>
      <c r="CVO8013" s="49"/>
      <c r="CVP8013" s="49"/>
      <c r="CVQ8013" s="49"/>
      <c r="CVR8013" s="49"/>
      <c r="CVS8013" s="49"/>
      <c r="CVT8013" s="49"/>
      <c r="CVU8013" s="49"/>
      <c r="CVV8013" s="49"/>
      <c r="CVW8013" s="49"/>
      <c r="CVX8013" s="49"/>
      <c r="CVY8013" s="49"/>
      <c r="CVZ8013" s="49"/>
      <c r="CWA8013" s="49"/>
      <c r="CWB8013" s="49"/>
      <c r="CWC8013" s="49"/>
      <c r="CWD8013" s="49"/>
      <c r="CWE8013" s="49"/>
      <c r="CWF8013" s="49"/>
      <c r="CWG8013" s="49"/>
      <c r="CWH8013" s="49"/>
      <c r="CWI8013" s="49"/>
      <c r="CWJ8013" s="49"/>
      <c r="CWK8013" s="49"/>
      <c r="CWL8013" s="49"/>
      <c r="CWM8013" s="49"/>
      <c r="CWN8013" s="49"/>
      <c r="CWO8013" s="49"/>
      <c r="CWP8013" s="49"/>
      <c r="CWQ8013" s="49"/>
      <c r="CWR8013" s="49"/>
      <c r="CWS8013" s="49"/>
      <c r="CWT8013" s="49"/>
      <c r="CWU8013" s="49"/>
      <c r="CWV8013" s="49"/>
      <c r="CWW8013" s="49"/>
      <c r="CWX8013" s="49"/>
      <c r="CWY8013" s="49"/>
      <c r="CWZ8013" s="49"/>
      <c r="CXA8013" s="49"/>
      <c r="CXB8013" s="49"/>
      <c r="CXC8013" s="49"/>
      <c r="CXD8013" s="49"/>
      <c r="CXE8013" s="49"/>
      <c r="CXF8013" s="49"/>
      <c r="CXG8013" s="49"/>
      <c r="CXH8013" s="49"/>
      <c r="CXI8013" s="49"/>
      <c r="CXJ8013" s="49"/>
      <c r="CXK8013" s="49"/>
      <c r="CXL8013" s="49"/>
      <c r="CXM8013" s="49"/>
      <c r="CXN8013" s="49"/>
      <c r="CXO8013" s="49"/>
      <c r="CXP8013" s="49"/>
      <c r="CXQ8013" s="49"/>
      <c r="CXR8013" s="49"/>
      <c r="CXS8013" s="49"/>
      <c r="CXT8013" s="49"/>
      <c r="CXU8013" s="49"/>
      <c r="CXV8013" s="49"/>
      <c r="CXW8013" s="49"/>
      <c r="CXX8013" s="49"/>
      <c r="CXY8013" s="49"/>
      <c r="CXZ8013" s="49"/>
      <c r="CYA8013" s="49"/>
      <c r="CYB8013" s="49"/>
      <c r="CYC8013" s="49"/>
      <c r="CYD8013" s="49"/>
      <c r="CYE8013" s="49"/>
      <c r="CYF8013" s="49"/>
      <c r="CYG8013" s="49"/>
      <c r="CYH8013" s="49"/>
      <c r="CYI8013" s="49"/>
      <c r="CYJ8013" s="49"/>
      <c r="CYK8013" s="49"/>
      <c r="CYL8013" s="49"/>
      <c r="CYM8013" s="49"/>
      <c r="CYN8013" s="49"/>
      <c r="CYO8013" s="49"/>
      <c r="CYP8013" s="49"/>
      <c r="CYQ8013" s="49"/>
      <c r="CYR8013" s="49"/>
      <c r="CYS8013" s="49"/>
      <c r="CYT8013" s="49"/>
      <c r="CYU8013" s="49"/>
      <c r="CYV8013" s="49"/>
      <c r="CYW8013" s="49"/>
      <c r="CYX8013" s="49"/>
      <c r="CYY8013" s="49"/>
      <c r="CYZ8013" s="49"/>
      <c r="CZA8013" s="49"/>
      <c r="CZB8013" s="49"/>
      <c r="CZC8013" s="49"/>
      <c r="CZD8013" s="49"/>
      <c r="CZE8013" s="49"/>
      <c r="CZF8013" s="49"/>
      <c r="CZG8013" s="49"/>
      <c r="CZH8013" s="49"/>
      <c r="CZI8013" s="49"/>
      <c r="CZJ8013" s="49"/>
      <c r="CZK8013" s="49"/>
      <c r="CZL8013" s="49"/>
      <c r="CZM8013" s="49"/>
      <c r="CZN8013" s="49"/>
      <c r="CZO8013" s="49"/>
      <c r="CZP8013" s="49"/>
      <c r="CZQ8013" s="49"/>
      <c r="CZR8013" s="49"/>
      <c r="CZS8013" s="49"/>
      <c r="CZT8013" s="49"/>
      <c r="CZU8013" s="49"/>
      <c r="CZV8013" s="49"/>
      <c r="CZW8013" s="49"/>
      <c r="CZX8013" s="49"/>
      <c r="CZY8013" s="49"/>
      <c r="CZZ8013" s="49"/>
      <c r="DAA8013" s="49"/>
      <c r="DAB8013" s="49"/>
      <c r="DAC8013" s="49"/>
      <c r="DAD8013" s="49"/>
      <c r="DAE8013" s="49"/>
      <c r="DAF8013" s="49"/>
      <c r="DAG8013" s="49"/>
      <c r="DAH8013" s="49"/>
      <c r="DAI8013" s="49"/>
      <c r="DAJ8013" s="49"/>
      <c r="DAK8013" s="49"/>
      <c r="DAL8013" s="49"/>
      <c r="DAM8013" s="49"/>
      <c r="DAN8013" s="49"/>
      <c r="DAO8013" s="49"/>
      <c r="DAP8013" s="49"/>
      <c r="DAQ8013" s="49"/>
      <c r="DAR8013" s="49"/>
      <c r="DAS8013" s="49"/>
      <c r="DAT8013" s="49"/>
      <c r="DAU8013" s="49"/>
      <c r="DAV8013" s="49"/>
      <c r="DAW8013" s="49"/>
      <c r="DAX8013" s="49"/>
      <c r="DAY8013" s="49"/>
      <c r="DAZ8013" s="49"/>
      <c r="DBA8013" s="49"/>
      <c r="DBB8013" s="49"/>
      <c r="DBC8013" s="49"/>
      <c r="DBD8013" s="49"/>
      <c r="DBE8013" s="49"/>
      <c r="DBF8013" s="49"/>
      <c r="DBG8013" s="49"/>
      <c r="DBH8013" s="49"/>
      <c r="DBI8013" s="49"/>
      <c r="DBJ8013" s="49"/>
      <c r="DBK8013" s="49"/>
      <c r="DBL8013" s="49"/>
      <c r="DBM8013" s="49"/>
      <c r="DBN8013" s="49"/>
      <c r="DBO8013" s="49"/>
      <c r="DBP8013" s="49"/>
      <c r="DBQ8013" s="49"/>
      <c r="DBR8013" s="49"/>
      <c r="DBS8013" s="49"/>
      <c r="DBT8013" s="49"/>
      <c r="DBU8013" s="49"/>
      <c r="DBV8013" s="49"/>
      <c r="DBW8013" s="49"/>
      <c r="DBX8013" s="49"/>
      <c r="DBY8013" s="49"/>
      <c r="DBZ8013" s="49"/>
      <c r="DCA8013" s="49"/>
      <c r="DCB8013" s="49"/>
      <c r="DCC8013" s="49"/>
      <c r="DCD8013" s="49"/>
      <c r="DCE8013" s="49"/>
      <c r="DCF8013" s="49"/>
      <c r="DCG8013" s="49"/>
      <c r="DCH8013" s="49"/>
      <c r="DCI8013" s="49"/>
      <c r="DCJ8013" s="49"/>
      <c r="DCK8013" s="49"/>
      <c r="DCL8013" s="49"/>
      <c r="DCM8013" s="49"/>
      <c r="DCN8013" s="49"/>
      <c r="DCO8013" s="49"/>
      <c r="DCP8013" s="49"/>
      <c r="DCQ8013" s="49"/>
      <c r="DCR8013" s="49"/>
      <c r="DCS8013" s="49"/>
      <c r="DCT8013" s="49"/>
      <c r="DCU8013" s="49"/>
      <c r="DCV8013" s="49"/>
      <c r="DCW8013" s="49"/>
      <c r="DCX8013" s="49"/>
      <c r="DCY8013" s="49"/>
      <c r="DCZ8013" s="49"/>
      <c r="DDA8013" s="49"/>
      <c r="DDB8013" s="49"/>
      <c r="DDC8013" s="49"/>
      <c r="DDD8013" s="49"/>
      <c r="DDE8013" s="49"/>
      <c r="DDF8013" s="49"/>
      <c r="DDG8013" s="49"/>
      <c r="DDH8013" s="49"/>
      <c r="DDI8013" s="49"/>
      <c r="DDJ8013" s="49"/>
      <c r="DDK8013" s="49"/>
      <c r="DDL8013" s="49"/>
      <c r="DDM8013" s="49"/>
      <c r="DDN8013" s="49"/>
      <c r="DDO8013" s="49"/>
      <c r="DDP8013" s="49"/>
      <c r="DDQ8013" s="49"/>
      <c r="DDR8013" s="49"/>
      <c r="DDS8013" s="49"/>
      <c r="DDT8013" s="49"/>
      <c r="DDU8013" s="49"/>
      <c r="DDV8013" s="49"/>
      <c r="DDW8013" s="49"/>
      <c r="DDX8013" s="49"/>
      <c r="DDY8013" s="49"/>
      <c r="DDZ8013" s="49"/>
      <c r="DEA8013" s="49"/>
      <c r="DEB8013" s="49"/>
      <c r="DEC8013" s="49"/>
      <c r="DED8013" s="49"/>
      <c r="DEE8013" s="49"/>
      <c r="DEF8013" s="49"/>
      <c r="DEG8013" s="49"/>
      <c r="DEH8013" s="49"/>
      <c r="DEI8013" s="49"/>
      <c r="DEJ8013" s="49"/>
      <c r="DEK8013" s="49"/>
      <c r="DEL8013" s="49"/>
      <c r="DEM8013" s="49"/>
      <c r="DEN8013" s="49"/>
      <c r="DEO8013" s="49"/>
      <c r="DEP8013" s="49"/>
      <c r="DEQ8013" s="49"/>
      <c r="DER8013" s="49"/>
      <c r="DES8013" s="49"/>
      <c r="DET8013" s="49"/>
      <c r="DEU8013" s="49"/>
      <c r="DEV8013" s="49"/>
      <c r="DEW8013" s="49"/>
      <c r="DEX8013" s="49"/>
      <c r="DEY8013" s="49"/>
      <c r="DEZ8013" s="49"/>
      <c r="DFA8013" s="49"/>
      <c r="DFB8013" s="49"/>
      <c r="DFC8013" s="49"/>
      <c r="DFD8013" s="49"/>
      <c r="DFE8013" s="49"/>
      <c r="DFF8013" s="49"/>
      <c r="DFG8013" s="49"/>
      <c r="DFH8013" s="49"/>
      <c r="DFI8013" s="49"/>
      <c r="DFJ8013" s="49"/>
      <c r="DFK8013" s="49"/>
      <c r="DFL8013" s="49"/>
      <c r="DFM8013" s="49"/>
      <c r="DFN8013" s="49"/>
      <c r="DFO8013" s="49"/>
      <c r="DFP8013" s="49"/>
      <c r="DFQ8013" s="49"/>
      <c r="DFR8013" s="49"/>
      <c r="DFS8013" s="49"/>
      <c r="DFT8013" s="49"/>
      <c r="DFU8013" s="49"/>
      <c r="DFV8013" s="49"/>
      <c r="DFW8013" s="49"/>
      <c r="DFX8013" s="49"/>
      <c r="DFY8013" s="49"/>
      <c r="DFZ8013" s="49"/>
      <c r="DGA8013" s="49"/>
      <c r="DGB8013" s="49"/>
      <c r="DGC8013" s="49"/>
      <c r="DGD8013" s="49"/>
      <c r="DGE8013" s="49"/>
      <c r="DGF8013" s="49"/>
      <c r="DGG8013" s="49"/>
      <c r="DGH8013" s="49"/>
      <c r="DGI8013" s="49"/>
      <c r="DGJ8013" s="49"/>
      <c r="DGK8013" s="49"/>
      <c r="DGL8013" s="49"/>
      <c r="DGM8013" s="49"/>
      <c r="DGN8013" s="49"/>
      <c r="DGO8013" s="49"/>
      <c r="DGP8013" s="49"/>
      <c r="DGQ8013" s="49"/>
      <c r="DGR8013" s="49"/>
      <c r="DGS8013" s="49"/>
      <c r="DGT8013" s="49"/>
      <c r="DGU8013" s="49"/>
      <c r="DGV8013" s="49"/>
      <c r="DGW8013" s="49"/>
      <c r="DGX8013" s="49"/>
      <c r="DGY8013" s="49"/>
      <c r="DGZ8013" s="49"/>
      <c r="DHA8013" s="49"/>
      <c r="DHB8013" s="49"/>
      <c r="DHC8013" s="49"/>
      <c r="DHD8013" s="49"/>
      <c r="DHE8013" s="49"/>
      <c r="DHF8013" s="49"/>
      <c r="DHG8013" s="49"/>
      <c r="DHH8013" s="49"/>
      <c r="DHI8013" s="49"/>
      <c r="DHJ8013" s="49"/>
      <c r="DHK8013" s="49"/>
      <c r="DHL8013" s="49"/>
      <c r="DHM8013" s="49"/>
      <c r="DHN8013" s="49"/>
      <c r="DHO8013" s="49"/>
      <c r="DHP8013" s="49"/>
      <c r="DHQ8013" s="49"/>
      <c r="DHR8013" s="49"/>
      <c r="DHS8013" s="49"/>
      <c r="DHT8013" s="49"/>
      <c r="DHU8013" s="49"/>
      <c r="DHV8013" s="49"/>
      <c r="DHW8013" s="49"/>
      <c r="DHX8013" s="49"/>
      <c r="DHY8013" s="49"/>
      <c r="DHZ8013" s="49"/>
      <c r="DIA8013" s="49"/>
      <c r="DIB8013" s="49"/>
      <c r="DIC8013" s="49"/>
      <c r="DID8013" s="49"/>
      <c r="DIE8013" s="49"/>
      <c r="DIF8013" s="49"/>
      <c r="DIG8013" s="49"/>
      <c r="DIH8013" s="49"/>
      <c r="DII8013" s="49"/>
      <c r="DIJ8013" s="49"/>
      <c r="DIK8013" s="49"/>
      <c r="DIL8013" s="49"/>
      <c r="DIM8013" s="49"/>
      <c r="DIN8013" s="49"/>
      <c r="DIO8013" s="49"/>
      <c r="DIP8013" s="49"/>
      <c r="DIQ8013" s="49"/>
      <c r="DIR8013" s="49"/>
      <c r="DIS8013" s="49"/>
      <c r="DIT8013" s="49"/>
      <c r="DIU8013" s="49"/>
      <c r="DIV8013" s="49"/>
      <c r="DIW8013" s="49"/>
      <c r="DIX8013" s="49"/>
      <c r="DIY8013" s="49"/>
      <c r="DIZ8013" s="49"/>
      <c r="DJA8013" s="49"/>
      <c r="DJB8013" s="49"/>
      <c r="DJC8013" s="49"/>
      <c r="DJD8013" s="49"/>
      <c r="DJE8013" s="49"/>
      <c r="DJF8013" s="49"/>
      <c r="DJG8013" s="49"/>
      <c r="DJH8013" s="49"/>
      <c r="DJI8013" s="49"/>
      <c r="DJJ8013" s="49"/>
      <c r="DJK8013" s="49"/>
      <c r="DJL8013" s="49"/>
      <c r="DJM8013" s="49"/>
      <c r="DJN8013" s="49"/>
      <c r="DJO8013" s="49"/>
      <c r="DJP8013" s="49"/>
      <c r="DJQ8013" s="49"/>
      <c r="DJR8013" s="49"/>
      <c r="DJS8013" s="49"/>
      <c r="DJT8013" s="49"/>
      <c r="DJU8013" s="49"/>
      <c r="DJV8013" s="49"/>
      <c r="DJW8013" s="49"/>
      <c r="DJX8013" s="49"/>
      <c r="DJY8013" s="49"/>
      <c r="DJZ8013" s="49"/>
      <c r="DKA8013" s="49"/>
      <c r="DKB8013" s="49"/>
      <c r="DKC8013" s="49"/>
      <c r="DKD8013" s="49"/>
      <c r="DKE8013" s="49"/>
      <c r="DKF8013" s="49"/>
      <c r="DKG8013" s="49"/>
      <c r="DKH8013" s="49"/>
      <c r="DKI8013" s="49"/>
      <c r="DKJ8013" s="49"/>
      <c r="DKK8013" s="49"/>
      <c r="DKL8013" s="49"/>
      <c r="DKM8013" s="49"/>
      <c r="DKN8013" s="49"/>
      <c r="DKO8013" s="49"/>
      <c r="DKP8013" s="49"/>
      <c r="DKQ8013" s="49"/>
      <c r="DKR8013" s="49"/>
      <c r="DKS8013" s="49"/>
      <c r="DKT8013" s="49"/>
      <c r="DKU8013" s="49"/>
      <c r="DKV8013" s="49"/>
      <c r="DKW8013" s="49"/>
      <c r="DKX8013" s="49"/>
      <c r="DKY8013" s="49"/>
      <c r="DKZ8013" s="49"/>
      <c r="DLA8013" s="49"/>
      <c r="DLB8013" s="49"/>
      <c r="DLC8013" s="49"/>
      <c r="DLD8013" s="49"/>
      <c r="DLE8013" s="49"/>
      <c r="DLF8013" s="49"/>
      <c r="DLG8013" s="49"/>
      <c r="DLH8013" s="49"/>
      <c r="DLI8013" s="49"/>
      <c r="DLJ8013" s="49"/>
      <c r="DLK8013" s="49"/>
      <c r="DLL8013" s="49"/>
      <c r="DLM8013" s="49"/>
      <c r="DLN8013" s="49"/>
      <c r="DLO8013" s="49"/>
      <c r="DLP8013" s="49"/>
      <c r="DLQ8013" s="49"/>
      <c r="DLR8013" s="49"/>
      <c r="DLS8013" s="49"/>
      <c r="DLT8013" s="49"/>
      <c r="DLU8013" s="49"/>
      <c r="DLV8013" s="49"/>
      <c r="DLW8013" s="49"/>
      <c r="DLX8013" s="49"/>
      <c r="DLY8013" s="49"/>
      <c r="DLZ8013" s="49"/>
      <c r="DMA8013" s="49"/>
      <c r="DMB8013" s="49"/>
      <c r="DMC8013" s="49"/>
      <c r="DMD8013" s="49"/>
      <c r="DME8013" s="49"/>
      <c r="DMF8013" s="49"/>
      <c r="DMG8013" s="49"/>
      <c r="DMH8013" s="49"/>
      <c r="DMI8013" s="49"/>
      <c r="DMJ8013" s="49"/>
      <c r="DMK8013" s="49"/>
      <c r="DML8013" s="49"/>
      <c r="DMM8013" s="49"/>
      <c r="DMN8013" s="49"/>
      <c r="DMO8013" s="49"/>
      <c r="DMP8013" s="49"/>
      <c r="DMQ8013" s="49"/>
      <c r="DMR8013" s="49"/>
      <c r="DMS8013" s="49"/>
      <c r="DMT8013" s="49"/>
      <c r="DMU8013" s="49"/>
      <c r="DMV8013" s="49"/>
      <c r="DMW8013" s="49"/>
      <c r="DMX8013" s="49"/>
      <c r="DMY8013" s="49"/>
      <c r="DMZ8013" s="49"/>
      <c r="DNA8013" s="49"/>
      <c r="DNB8013" s="49"/>
      <c r="DNC8013" s="49"/>
      <c r="DND8013" s="49"/>
      <c r="DNE8013" s="49"/>
      <c r="DNF8013" s="49"/>
      <c r="DNG8013" s="49"/>
      <c r="DNH8013" s="49"/>
      <c r="DNI8013" s="49"/>
      <c r="DNJ8013" s="49"/>
      <c r="DNK8013" s="49"/>
      <c r="DNL8013" s="49"/>
      <c r="DNM8013" s="49"/>
      <c r="DNN8013" s="49"/>
      <c r="DNO8013" s="49"/>
      <c r="DNP8013" s="49"/>
      <c r="DNQ8013" s="49"/>
      <c r="DNR8013" s="49"/>
      <c r="DNS8013" s="49"/>
      <c r="DNT8013" s="49"/>
      <c r="DNU8013" s="49"/>
      <c r="DNV8013" s="49"/>
      <c r="DNW8013" s="49"/>
      <c r="DNX8013" s="49"/>
      <c r="DNY8013" s="49"/>
      <c r="DNZ8013" s="49"/>
      <c r="DOA8013" s="49"/>
      <c r="DOB8013" s="49"/>
      <c r="DOC8013" s="49"/>
      <c r="DOD8013" s="49"/>
      <c r="DOE8013" s="49"/>
      <c r="DOF8013" s="49"/>
      <c r="DOG8013" s="49"/>
      <c r="DOH8013" s="49"/>
      <c r="DOI8013" s="49"/>
      <c r="DOJ8013" s="49"/>
      <c r="DOK8013" s="49"/>
      <c r="DOL8013" s="49"/>
      <c r="DOM8013" s="49"/>
      <c r="DON8013" s="49"/>
      <c r="DOO8013" s="49"/>
      <c r="DOP8013" s="49"/>
      <c r="DOQ8013" s="49"/>
      <c r="DOR8013" s="49"/>
      <c r="DOS8013" s="49"/>
      <c r="DOT8013" s="49"/>
      <c r="DOU8013" s="49"/>
      <c r="DOV8013" s="49"/>
      <c r="DOW8013" s="49"/>
      <c r="DOX8013" s="49"/>
      <c r="DOY8013" s="49"/>
      <c r="DOZ8013" s="49"/>
      <c r="DPA8013" s="49"/>
      <c r="DPB8013" s="49"/>
      <c r="DPC8013" s="49"/>
      <c r="DPD8013" s="49"/>
      <c r="DPE8013" s="49"/>
      <c r="DPF8013" s="49"/>
      <c r="DPG8013" s="49"/>
      <c r="DPH8013" s="49"/>
      <c r="DPI8013" s="49"/>
      <c r="DPJ8013" s="49"/>
      <c r="DPK8013" s="49"/>
      <c r="DPL8013" s="49"/>
      <c r="DPM8013" s="49"/>
      <c r="DPN8013" s="49"/>
      <c r="DPO8013" s="49"/>
      <c r="DPP8013" s="49"/>
      <c r="DPQ8013" s="49"/>
      <c r="DPR8013" s="49"/>
      <c r="DPS8013" s="49"/>
      <c r="DPT8013" s="49"/>
      <c r="DPU8013" s="49"/>
      <c r="DPV8013" s="49"/>
      <c r="DPW8013" s="49"/>
      <c r="DPX8013" s="49"/>
      <c r="DPY8013" s="49"/>
      <c r="DPZ8013" s="49"/>
      <c r="DQA8013" s="49"/>
      <c r="DQB8013" s="49"/>
      <c r="DQC8013" s="49"/>
      <c r="DQD8013" s="49"/>
      <c r="DQE8013" s="49"/>
      <c r="DQF8013" s="49"/>
      <c r="DQG8013" s="49"/>
      <c r="DQH8013" s="49"/>
      <c r="DQI8013" s="49"/>
      <c r="DQJ8013" s="49"/>
      <c r="DQK8013" s="49"/>
      <c r="DQL8013" s="49"/>
      <c r="DQM8013" s="49"/>
      <c r="DQN8013" s="49"/>
      <c r="DQO8013" s="49"/>
      <c r="DQP8013" s="49"/>
      <c r="DQQ8013" s="49"/>
      <c r="DQR8013" s="49"/>
      <c r="DQS8013" s="49"/>
      <c r="DQT8013" s="49"/>
      <c r="DQU8013" s="49"/>
      <c r="DQV8013" s="49"/>
      <c r="DQW8013" s="49"/>
      <c r="DQX8013" s="49"/>
      <c r="DQY8013" s="49"/>
      <c r="DQZ8013" s="49"/>
      <c r="DRA8013" s="49"/>
      <c r="DRB8013" s="49"/>
      <c r="DRC8013" s="49"/>
      <c r="DRD8013" s="49"/>
      <c r="DRE8013" s="49"/>
      <c r="DRF8013" s="49"/>
      <c r="DRG8013" s="49"/>
      <c r="DRH8013" s="49"/>
      <c r="DRI8013" s="49"/>
      <c r="DRJ8013" s="49"/>
      <c r="DRK8013" s="49"/>
      <c r="DRL8013" s="49"/>
      <c r="DRM8013" s="49"/>
      <c r="DRN8013" s="49"/>
      <c r="DRO8013" s="49"/>
      <c r="DRP8013" s="49"/>
      <c r="DRQ8013" s="49"/>
      <c r="DRR8013" s="49"/>
      <c r="DRS8013" s="49"/>
      <c r="DRT8013" s="49"/>
      <c r="DRU8013" s="49"/>
      <c r="DRV8013" s="49"/>
      <c r="DRW8013" s="49"/>
      <c r="DRX8013" s="49"/>
      <c r="DRY8013" s="49"/>
      <c r="DRZ8013" s="49"/>
      <c r="DSA8013" s="49"/>
      <c r="DSB8013" s="49"/>
      <c r="DSC8013" s="49"/>
      <c r="DSD8013" s="49"/>
      <c r="DSE8013" s="49"/>
      <c r="DSF8013" s="49"/>
      <c r="DSG8013" s="49"/>
      <c r="DSH8013" s="49"/>
      <c r="DSI8013" s="49"/>
      <c r="DSJ8013" s="49"/>
      <c r="DSK8013" s="49"/>
      <c r="DSL8013" s="49"/>
      <c r="DSM8013" s="49"/>
      <c r="DSN8013" s="49"/>
      <c r="DSO8013" s="49"/>
      <c r="DSP8013" s="49"/>
      <c r="DSQ8013" s="49"/>
      <c r="DSR8013" s="49"/>
      <c r="DSS8013" s="49"/>
      <c r="DST8013" s="49"/>
      <c r="DSU8013" s="49"/>
      <c r="DSV8013" s="49"/>
      <c r="DSW8013" s="49"/>
      <c r="DSX8013" s="49"/>
      <c r="DSY8013" s="49"/>
      <c r="DSZ8013" s="49"/>
      <c r="DTA8013" s="49"/>
      <c r="DTB8013" s="49"/>
      <c r="DTC8013" s="49"/>
      <c r="DTD8013" s="49"/>
      <c r="DTE8013" s="49"/>
      <c r="DTF8013" s="49"/>
      <c r="DTG8013" s="49"/>
      <c r="DTH8013" s="49"/>
      <c r="DTI8013" s="49"/>
      <c r="DTJ8013" s="49"/>
      <c r="DTK8013" s="49"/>
      <c r="DTL8013" s="49"/>
      <c r="DTM8013" s="49"/>
      <c r="DTN8013" s="49"/>
      <c r="DTO8013" s="49"/>
      <c r="DTP8013" s="49"/>
      <c r="DTQ8013" s="49"/>
      <c r="DTR8013" s="49"/>
      <c r="DTS8013" s="49"/>
      <c r="DTT8013" s="49"/>
      <c r="DTU8013" s="49"/>
      <c r="DTV8013" s="49"/>
      <c r="DTW8013" s="49"/>
      <c r="DTX8013" s="49"/>
      <c r="DTY8013" s="49"/>
      <c r="DTZ8013" s="49"/>
      <c r="DUA8013" s="49"/>
      <c r="DUB8013" s="49"/>
      <c r="DUC8013" s="49"/>
      <c r="DUD8013" s="49"/>
      <c r="DUE8013" s="49"/>
      <c r="DUF8013" s="49"/>
      <c r="DUG8013" s="49"/>
      <c r="DUH8013" s="49"/>
      <c r="DUI8013" s="49"/>
      <c r="DUJ8013" s="49"/>
      <c r="DUK8013" s="49"/>
      <c r="DUL8013" s="49"/>
      <c r="DUM8013" s="49"/>
      <c r="DUN8013" s="49"/>
      <c r="DUO8013" s="49"/>
      <c r="DUP8013" s="49"/>
      <c r="DUQ8013" s="49"/>
      <c r="DUR8013" s="49"/>
      <c r="DUS8013" s="49"/>
      <c r="DUT8013" s="49"/>
      <c r="DUU8013" s="49"/>
      <c r="DUV8013" s="49"/>
      <c r="DUW8013" s="49"/>
      <c r="DUX8013" s="49"/>
      <c r="DUY8013" s="49"/>
      <c r="DUZ8013" s="49"/>
      <c r="DVA8013" s="49"/>
      <c r="DVB8013" s="49"/>
      <c r="DVC8013" s="49"/>
      <c r="DVD8013" s="49"/>
      <c r="DVE8013" s="49"/>
      <c r="DVF8013" s="49"/>
      <c r="DVG8013" s="49"/>
      <c r="DVH8013" s="49"/>
      <c r="DVI8013" s="49"/>
      <c r="DVJ8013" s="49"/>
      <c r="DVK8013" s="49"/>
      <c r="DVL8013" s="49"/>
      <c r="DVM8013" s="49"/>
      <c r="DVN8013" s="49"/>
      <c r="DVO8013" s="49"/>
      <c r="DVP8013" s="49"/>
      <c r="DVQ8013" s="49"/>
      <c r="DVR8013" s="49"/>
      <c r="DVS8013" s="49"/>
      <c r="DVT8013" s="49"/>
      <c r="DVU8013" s="49"/>
      <c r="DVV8013" s="49"/>
      <c r="DVW8013" s="49"/>
      <c r="DVX8013" s="49"/>
      <c r="DVY8013" s="49"/>
      <c r="DVZ8013" s="49"/>
      <c r="DWA8013" s="49"/>
      <c r="DWB8013" s="49"/>
      <c r="DWC8013" s="49"/>
      <c r="DWD8013" s="49"/>
      <c r="DWE8013" s="49"/>
      <c r="DWF8013" s="49"/>
      <c r="DWG8013" s="49"/>
      <c r="DWH8013" s="49"/>
      <c r="DWI8013" s="49"/>
      <c r="DWJ8013" s="49"/>
      <c r="DWK8013" s="49"/>
      <c r="DWL8013" s="49"/>
      <c r="DWM8013" s="49"/>
      <c r="DWN8013" s="49"/>
      <c r="DWO8013" s="49"/>
      <c r="DWP8013" s="49"/>
      <c r="DWQ8013" s="49"/>
      <c r="DWR8013" s="49"/>
      <c r="DWS8013" s="49"/>
      <c r="DWT8013" s="49"/>
      <c r="DWU8013" s="49"/>
      <c r="DWV8013" s="49"/>
      <c r="DWW8013" s="49"/>
      <c r="DWX8013" s="49"/>
      <c r="DWY8013" s="49"/>
      <c r="DWZ8013" s="49"/>
      <c r="DXA8013" s="49"/>
      <c r="DXB8013" s="49"/>
      <c r="DXC8013" s="49"/>
      <c r="DXD8013" s="49"/>
      <c r="DXE8013" s="49"/>
      <c r="DXF8013" s="49"/>
      <c r="DXG8013" s="49"/>
      <c r="DXH8013" s="49"/>
      <c r="DXI8013" s="49"/>
      <c r="DXJ8013" s="49"/>
      <c r="DXK8013" s="49"/>
      <c r="DXL8013" s="49"/>
      <c r="DXM8013" s="49"/>
      <c r="DXN8013" s="49"/>
      <c r="DXO8013" s="49"/>
      <c r="DXP8013" s="49"/>
      <c r="DXQ8013" s="49"/>
      <c r="DXR8013" s="49"/>
      <c r="DXS8013" s="49"/>
      <c r="DXT8013" s="49"/>
      <c r="DXU8013" s="49"/>
      <c r="DXV8013" s="49"/>
      <c r="DXW8013" s="49"/>
      <c r="DXX8013" s="49"/>
      <c r="DXY8013" s="49"/>
      <c r="DXZ8013" s="49"/>
      <c r="DYA8013" s="49"/>
      <c r="DYB8013" s="49"/>
      <c r="DYC8013" s="49"/>
      <c r="DYD8013" s="49"/>
      <c r="DYE8013" s="49"/>
      <c r="DYF8013" s="49"/>
      <c r="DYG8013" s="49"/>
      <c r="DYH8013" s="49"/>
      <c r="DYI8013" s="49"/>
      <c r="DYJ8013" s="49"/>
      <c r="DYK8013" s="49"/>
      <c r="DYL8013" s="49"/>
      <c r="DYM8013" s="49"/>
      <c r="DYN8013" s="49"/>
      <c r="DYO8013" s="49"/>
      <c r="DYP8013" s="49"/>
      <c r="DYQ8013" s="49"/>
      <c r="DYR8013" s="49"/>
      <c r="DYS8013" s="49"/>
      <c r="DYT8013" s="49"/>
      <c r="DYU8013" s="49"/>
      <c r="DYV8013" s="49"/>
      <c r="DYW8013" s="49"/>
      <c r="DYX8013" s="49"/>
      <c r="DYY8013" s="49"/>
      <c r="DYZ8013" s="49"/>
      <c r="DZA8013" s="49"/>
      <c r="DZB8013" s="49"/>
      <c r="DZC8013" s="49"/>
      <c r="DZD8013" s="49"/>
      <c r="DZE8013" s="49"/>
      <c r="DZF8013" s="49"/>
      <c r="DZG8013" s="49"/>
      <c r="DZH8013" s="49"/>
      <c r="DZI8013" s="49"/>
      <c r="DZJ8013" s="49"/>
      <c r="DZK8013" s="49"/>
      <c r="DZL8013" s="49"/>
      <c r="DZM8013" s="49"/>
      <c r="DZN8013" s="49"/>
      <c r="DZO8013" s="49"/>
      <c r="DZP8013" s="49"/>
      <c r="DZQ8013" s="49"/>
      <c r="DZR8013" s="49"/>
      <c r="DZS8013" s="49"/>
      <c r="DZT8013" s="49"/>
      <c r="DZU8013" s="49"/>
      <c r="DZV8013" s="49"/>
      <c r="DZW8013" s="49"/>
      <c r="DZX8013" s="49"/>
      <c r="DZY8013" s="49"/>
      <c r="DZZ8013" s="49"/>
      <c r="EAA8013" s="49"/>
      <c r="EAB8013" s="49"/>
      <c r="EAC8013" s="49"/>
      <c r="EAD8013" s="49"/>
      <c r="EAE8013" s="49"/>
      <c r="EAF8013" s="49"/>
      <c r="EAG8013" s="49"/>
      <c r="EAH8013" s="49"/>
      <c r="EAI8013" s="49"/>
      <c r="EAJ8013" s="49"/>
      <c r="EAK8013" s="49"/>
      <c r="EAL8013" s="49"/>
      <c r="EAM8013" s="49"/>
      <c r="EAN8013" s="49"/>
      <c r="EAO8013" s="49"/>
      <c r="EAP8013" s="49"/>
      <c r="EAQ8013" s="49"/>
      <c r="EAR8013" s="49"/>
      <c r="EAS8013" s="49"/>
      <c r="EAT8013" s="49"/>
      <c r="EAU8013" s="49"/>
      <c r="EAV8013" s="49"/>
      <c r="EAW8013" s="49"/>
      <c r="EAX8013" s="49"/>
      <c r="EAY8013" s="49"/>
      <c r="EAZ8013" s="49"/>
      <c r="EBA8013" s="49"/>
      <c r="EBB8013" s="49"/>
      <c r="EBC8013" s="49"/>
      <c r="EBD8013" s="49"/>
      <c r="EBE8013" s="49"/>
      <c r="EBF8013" s="49"/>
      <c r="EBG8013" s="49"/>
      <c r="EBH8013" s="49"/>
      <c r="EBI8013" s="49"/>
      <c r="EBJ8013" s="49"/>
      <c r="EBK8013" s="49"/>
      <c r="EBL8013" s="49"/>
      <c r="EBM8013" s="49"/>
      <c r="EBN8013" s="49"/>
      <c r="EBO8013" s="49"/>
      <c r="EBP8013" s="49"/>
      <c r="EBQ8013" s="49"/>
      <c r="EBR8013" s="49"/>
      <c r="EBS8013" s="49"/>
      <c r="EBT8013" s="49"/>
      <c r="EBU8013" s="49"/>
      <c r="EBV8013" s="49"/>
      <c r="EBW8013" s="49"/>
      <c r="EBX8013" s="49"/>
      <c r="EBY8013" s="49"/>
      <c r="EBZ8013" s="49"/>
      <c r="ECA8013" s="49"/>
      <c r="ECB8013" s="49"/>
      <c r="ECC8013" s="49"/>
      <c r="ECD8013" s="49"/>
      <c r="ECE8013" s="49"/>
      <c r="ECF8013" s="49"/>
      <c r="ECG8013" s="49"/>
      <c r="ECH8013" s="49"/>
      <c r="ECI8013" s="49"/>
      <c r="ECJ8013" s="49"/>
      <c r="ECK8013" s="49"/>
      <c r="ECL8013" s="49"/>
      <c r="ECM8013" s="49"/>
      <c r="ECN8013" s="49"/>
      <c r="ECO8013" s="49"/>
      <c r="ECP8013" s="49"/>
      <c r="ECQ8013" s="49"/>
      <c r="ECR8013" s="49"/>
      <c r="ECS8013" s="49"/>
      <c r="ECT8013" s="49"/>
      <c r="ECU8013" s="49"/>
      <c r="ECV8013" s="49"/>
      <c r="ECW8013" s="49"/>
      <c r="ECX8013" s="49"/>
      <c r="ECY8013" s="49"/>
      <c r="ECZ8013" s="49"/>
      <c r="EDA8013" s="49"/>
      <c r="EDB8013" s="49"/>
      <c r="EDC8013" s="49"/>
      <c r="EDD8013" s="49"/>
      <c r="EDE8013" s="49"/>
      <c r="EDF8013" s="49"/>
      <c r="EDG8013" s="49"/>
      <c r="EDH8013" s="49"/>
      <c r="EDI8013" s="49"/>
      <c r="EDJ8013" s="49"/>
      <c r="EDK8013" s="49"/>
      <c r="EDL8013" s="49"/>
      <c r="EDM8013" s="49"/>
      <c r="EDN8013" s="49"/>
      <c r="EDO8013" s="49"/>
      <c r="EDP8013" s="49"/>
      <c r="EDQ8013" s="49"/>
      <c r="EDR8013" s="49"/>
      <c r="EDS8013" s="49"/>
      <c r="EDT8013" s="49"/>
      <c r="EDU8013" s="49"/>
      <c r="EDV8013" s="49"/>
      <c r="EDW8013" s="49"/>
      <c r="EDX8013" s="49"/>
      <c r="EDY8013" s="49"/>
      <c r="EDZ8013" s="49"/>
      <c r="EEA8013" s="49"/>
      <c r="EEB8013" s="49"/>
      <c r="EEC8013" s="49"/>
      <c r="EED8013" s="49"/>
      <c r="EEE8013" s="49"/>
      <c r="EEF8013" s="49"/>
      <c r="EEG8013" s="49"/>
      <c r="EEH8013" s="49"/>
      <c r="EEI8013" s="49"/>
      <c r="EEJ8013" s="49"/>
      <c r="EEK8013" s="49"/>
      <c r="EEL8013" s="49"/>
      <c r="EEM8013" s="49"/>
      <c r="EEN8013" s="49"/>
      <c r="EEO8013" s="49"/>
      <c r="EEP8013" s="49"/>
      <c r="EEQ8013" s="49"/>
      <c r="EER8013" s="49"/>
      <c r="EES8013" s="49"/>
      <c r="EET8013" s="49"/>
      <c r="EEU8013" s="49"/>
      <c r="EEV8013" s="49"/>
      <c r="EEW8013" s="49"/>
      <c r="EEX8013" s="49"/>
      <c r="EEY8013" s="49"/>
      <c r="EEZ8013" s="49"/>
      <c r="EFA8013" s="49"/>
      <c r="EFB8013" s="49"/>
      <c r="EFC8013" s="49"/>
      <c r="EFD8013" s="49"/>
      <c r="EFE8013" s="49"/>
      <c r="EFF8013" s="49"/>
      <c r="EFG8013" s="49"/>
      <c r="EFH8013" s="49"/>
      <c r="EFI8013" s="49"/>
      <c r="EFJ8013" s="49"/>
      <c r="EFK8013" s="49"/>
      <c r="EFL8013" s="49"/>
      <c r="EFM8013" s="49"/>
      <c r="EFN8013" s="49"/>
      <c r="EFO8013" s="49"/>
      <c r="EFP8013" s="49"/>
      <c r="EFQ8013" s="49"/>
      <c r="EFR8013" s="49"/>
      <c r="EFS8013" s="49"/>
      <c r="EFT8013" s="49"/>
      <c r="EFU8013" s="49"/>
      <c r="EFV8013" s="49"/>
      <c r="EFW8013" s="49"/>
      <c r="EFX8013" s="49"/>
      <c r="EFY8013" s="49"/>
      <c r="EFZ8013" s="49"/>
      <c r="EGA8013" s="49"/>
      <c r="EGB8013" s="49"/>
      <c r="EGC8013" s="49"/>
      <c r="EGD8013" s="49"/>
      <c r="EGE8013" s="49"/>
      <c r="EGF8013" s="49"/>
      <c r="EGG8013" s="49"/>
      <c r="EGH8013" s="49"/>
      <c r="EGI8013" s="49"/>
      <c r="EGJ8013" s="49"/>
      <c r="EGK8013" s="49"/>
      <c r="EGL8013" s="49"/>
      <c r="EGM8013" s="49"/>
      <c r="EGN8013" s="49"/>
      <c r="EGO8013" s="49"/>
      <c r="EGP8013" s="49"/>
      <c r="EGQ8013" s="49"/>
      <c r="EGR8013" s="49"/>
      <c r="EGS8013" s="49"/>
      <c r="EGT8013" s="49"/>
      <c r="EGU8013" s="49"/>
      <c r="EGV8013" s="49"/>
      <c r="EGW8013" s="49"/>
      <c r="EGX8013" s="49"/>
      <c r="EGY8013" s="49"/>
      <c r="EGZ8013" s="49"/>
      <c r="EHA8013" s="49"/>
      <c r="EHB8013" s="49"/>
      <c r="EHC8013" s="49"/>
      <c r="EHD8013" s="49"/>
      <c r="EHE8013" s="49"/>
      <c r="EHF8013" s="49"/>
      <c r="EHG8013" s="49"/>
      <c r="EHH8013" s="49"/>
      <c r="EHI8013" s="49"/>
      <c r="EHJ8013" s="49"/>
      <c r="EHK8013" s="49"/>
      <c r="EHL8013" s="49"/>
      <c r="EHM8013" s="49"/>
      <c r="EHN8013" s="49"/>
      <c r="EHO8013" s="49"/>
      <c r="EHP8013" s="49"/>
      <c r="EHQ8013" s="49"/>
      <c r="EHR8013" s="49"/>
      <c r="EHS8013" s="49"/>
      <c r="EHT8013" s="49"/>
      <c r="EHU8013" s="49"/>
      <c r="EHV8013" s="49"/>
      <c r="EHW8013" s="49"/>
      <c r="EHX8013" s="49"/>
      <c r="EHY8013" s="49"/>
      <c r="EHZ8013" s="49"/>
      <c r="EIA8013" s="49"/>
      <c r="EIB8013" s="49"/>
      <c r="EIC8013" s="49"/>
      <c r="EID8013" s="49"/>
      <c r="EIE8013" s="49"/>
      <c r="EIF8013" s="49"/>
      <c r="EIG8013" s="49"/>
      <c r="EIH8013" s="49"/>
      <c r="EII8013" s="49"/>
      <c r="EIJ8013" s="49"/>
      <c r="EIK8013" s="49"/>
      <c r="EIL8013" s="49"/>
      <c r="EIM8013" s="49"/>
      <c r="EIN8013" s="49"/>
      <c r="EIO8013" s="49"/>
      <c r="EIP8013" s="49"/>
      <c r="EIQ8013" s="49"/>
      <c r="EIR8013" s="49"/>
      <c r="EIS8013" s="49"/>
      <c r="EIT8013" s="49"/>
      <c r="EIU8013" s="49"/>
      <c r="EIV8013" s="49"/>
      <c r="EIW8013" s="49"/>
      <c r="EIX8013" s="49"/>
      <c r="EIY8013" s="49"/>
      <c r="EIZ8013" s="49"/>
      <c r="EJA8013" s="49"/>
      <c r="EJB8013" s="49"/>
      <c r="EJC8013" s="49"/>
      <c r="EJD8013" s="49"/>
      <c r="EJE8013" s="49"/>
      <c r="EJF8013" s="49"/>
      <c r="EJG8013" s="49"/>
      <c r="EJH8013" s="49"/>
      <c r="EJI8013" s="49"/>
      <c r="EJJ8013" s="49"/>
      <c r="EJK8013" s="49"/>
      <c r="EJL8013" s="49"/>
      <c r="EJM8013" s="49"/>
      <c r="EJN8013" s="49"/>
      <c r="EJO8013" s="49"/>
      <c r="EJP8013" s="49"/>
      <c r="EJQ8013" s="49"/>
      <c r="EJR8013" s="49"/>
      <c r="EJS8013" s="49"/>
      <c r="EJT8013" s="49"/>
      <c r="EJU8013" s="49"/>
      <c r="EJV8013" s="49"/>
      <c r="EJW8013" s="49"/>
      <c r="EJX8013" s="49"/>
      <c r="EJY8013" s="49"/>
      <c r="EJZ8013" s="49"/>
      <c r="EKA8013" s="49"/>
      <c r="EKB8013" s="49"/>
      <c r="EKC8013" s="49"/>
      <c r="EKD8013" s="49"/>
      <c r="EKE8013" s="49"/>
      <c r="EKF8013" s="49"/>
      <c r="EKG8013" s="49"/>
      <c r="EKH8013" s="49"/>
      <c r="EKI8013" s="49"/>
      <c r="EKJ8013" s="49"/>
      <c r="EKK8013" s="49"/>
      <c r="EKL8013" s="49"/>
      <c r="EKM8013" s="49"/>
      <c r="EKN8013" s="49"/>
      <c r="EKO8013" s="49"/>
      <c r="EKP8013" s="49"/>
      <c r="EKQ8013" s="49"/>
      <c r="EKR8013" s="49"/>
      <c r="EKS8013" s="49"/>
      <c r="EKT8013" s="49"/>
      <c r="EKU8013" s="49"/>
      <c r="EKV8013" s="49"/>
      <c r="EKW8013" s="49"/>
      <c r="EKX8013" s="49"/>
      <c r="EKY8013" s="49"/>
      <c r="EKZ8013" s="49"/>
      <c r="ELA8013" s="49"/>
      <c r="ELB8013" s="49"/>
      <c r="ELC8013" s="49"/>
      <c r="ELD8013" s="49"/>
      <c r="ELE8013" s="49"/>
      <c r="ELF8013" s="49"/>
      <c r="ELG8013" s="49"/>
      <c r="ELH8013" s="49"/>
      <c r="ELI8013" s="49"/>
      <c r="ELJ8013" s="49"/>
      <c r="ELK8013" s="49"/>
      <c r="ELL8013" s="49"/>
      <c r="ELM8013" s="49"/>
      <c r="ELN8013" s="49"/>
      <c r="ELO8013" s="49"/>
      <c r="ELP8013" s="49"/>
      <c r="ELQ8013" s="49"/>
      <c r="ELR8013" s="49"/>
      <c r="ELS8013" s="49"/>
      <c r="ELT8013" s="49"/>
      <c r="ELU8013" s="49"/>
      <c r="ELV8013" s="49"/>
      <c r="ELW8013" s="49"/>
      <c r="ELX8013" s="49"/>
      <c r="ELY8013" s="49"/>
      <c r="ELZ8013" s="49"/>
      <c r="EMA8013" s="49"/>
      <c r="EMB8013" s="49"/>
      <c r="EMC8013" s="49"/>
      <c r="EMD8013" s="49"/>
      <c r="EME8013" s="49"/>
      <c r="EMF8013" s="49"/>
      <c r="EMG8013" s="49"/>
      <c r="EMH8013" s="49"/>
      <c r="EMI8013" s="49"/>
      <c r="EMJ8013" s="49"/>
      <c r="EMK8013" s="49"/>
      <c r="EML8013" s="49"/>
      <c r="EMM8013" s="49"/>
      <c r="EMN8013" s="49"/>
      <c r="EMO8013" s="49"/>
      <c r="EMP8013" s="49"/>
      <c r="EMQ8013" s="49"/>
      <c r="EMR8013" s="49"/>
      <c r="EMS8013" s="49"/>
      <c r="EMT8013" s="49"/>
      <c r="EMU8013" s="49"/>
      <c r="EMV8013" s="49"/>
      <c r="EMW8013" s="49"/>
      <c r="EMX8013" s="49"/>
      <c r="EMY8013" s="49"/>
      <c r="EMZ8013" s="49"/>
      <c r="ENA8013" s="49"/>
      <c r="ENB8013" s="49"/>
      <c r="ENC8013" s="49"/>
      <c r="END8013" s="49"/>
      <c r="ENE8013" s="49"/>
      <c r="ENF8013" s="49"/>
      <c r="ENG8013" s="49"/>
      <c r="ENH8013" s="49"/>
      <c r="ENI8013" s="49"/>
      <c r="ENJ8013" s="49"/>
      <c r="ENK8013" s="49"/>
      <c r="ENL8013" s="49"/>
      <c r="ENM8013" s="49"/>
      <c r="ENN8013" s="49"/>
      <c r="ENO8013" s="49"/>
      <c r="ENP8013" s="49"/>
      <c r="ENQ8013" s="49"/>
      <c r="ENR8013" s="49"/>
      <c r="ENS8013" s="49"/>
      <c r="ENT8013" s="49"/>
      <c r="ENU8013" s="49"/>
      <c r="ENV8013" s="49"/>
      <c r="ENW8013" s="49"/>
      <c r="ENX8013" s="49"/>
      <c r="ENY8013" s="49"/>
      <c r="ENZ8013" s="49"/>
      <c r="EOA8013" s="49"/>
      <c r="EOB8013" s="49"/>
      <c r="EOC8013" s="49"/>
      <c r="EOD8013" s="49"/>
      <c r="EOE8013" s="49"/>
      <c r="EOF8013" s="49"/>
      <c r="EOG8013" s="49"/>
      <c r="EOH8013" s="49"/>
      <c r="EOI8013" s="49"/>
      <c r="EOJ8013" s="49"/>
      <c r="EOK8013" s="49"/>
      <c r="EOL8013" s="49"/>
      <c r="EOM8013" s="49"/>
      <c r="EON8013" s="49"/>
      <c r="EOO8013" s="49"/>
      <c r="EOP8013" s="49"/>
      <c r="EOQ8013" s="49"/>
      <c r="EOR8013" s="49"/>
      <c r="EOS8013" s="49"/>
      <c r="EOT8013" s="49"/>
      <c r="EOU8013" s="49"/>
      <c r="EOV8013" s="49"/>
      <c r="EOW8013" s="49"/>
      <c r="EOX8013" s="49"/>
      <c r="EOY8013" s="49"/>
      <c r="EOZ8013" s="49"/>
      <c r="EPA8013" s="49"/>
      <c r="EPB8013" s="49"/>
      <c r="EPC8013" s="49"/>
      <c r="EPD8013" s="49"/>
      <c r="EPE8013" s="49"/>
      <c r="EPF8013" s="49"/>
      <c r="EPG8013" s="49"/>
      <c r="EPH8013" s="49"/>
      <c r="EPI8013" s="49"/>
      <c r="EPJ8013" s="49"/>
      <c r="EPK8013" s="49"/>
      <c r="EPL8013" s="49"/>
      <c r="EPM8013" s="49"/>
      <c r="EPN8013" s="49"/>
      <c r="EPO8013" s="49"/>
      <c r="EPP8013" s="49"/>
      <c r="EPQ8013" s="49"/>
      <c r="EPR8013" s="49"/>
      <c r="EPS8013" s="49"/>
      <c r="EPT8013" s="49"/>
      <c r="EPU8013" s="49"/>
      <c r="EPV8013" s="49"/>
      <c r="EPW8013" s="49"/>
      <c r="EPX8013" s="49"/>
      <c r="EPY8013" s="49"/>
      <c r="EPZ8013" s="49"/>
      <c r="EQA8013" s="49"/>
      <c r="EQB8013" s="49"/>
      <c r="EQC8013" s="49"/>
      <c r="EQD8013" s="49"/>
      <c r="EQE8013" s="49"/>
      <c r="EQF8013" s="49"/>
      <c r="EQG8013" s="49"/>
      <c r="EQH8013" s="49"/>
      <c r="EQI8013" s="49"/>
      <c r="EQJ8013" s="49"/>
      <c r="EQK8013" s="49"/>
      <c r="EQL8013" s="49"/>
      <c r="EQM8013" s="49"/>
      <c r="EQN8013" s="49"/>
      <c r="EQO8013" s="49"/>
      <c r="EQP8013" s="49"/>
      <c r="EQQ8013" s="49"/>
      <c r="EQR8013" s="49"/>
      <c r="EQS8013" s="49"/>
      <c r="EQT8013" s="49"/>
      <c r="EQU8013" s="49"/>
      <c r="EQV8013" s="49"/>
      <c r="EQW8013" s="49"/>
      <c r="EQX8013" s="49"/>
      <c r="EQY8013" s="49"/>
      <c r="EQZ8013" s="49"/>
      <c r="ERA8013" s="49"/>
      <c r="ERB8013" s="49"/>
      <c r="ERC8013" s="49"/>
      <c r="ERD8013" s="49"/>
      <c r="ERE8013" s="49"/>
      <c r="ERF8013" s="49"/>
      <c r="ERG8013" s="49"/>
      <c r="ERH8013" s="49"/>
      <c r="ERI8013" s="49"/>
      <c r="ERJ8013" s="49"/>
      <c r="ERK8013" s="49"/>
      <c r="ERL8013" s="49"/>
      <c r="ERM8013" s="49"/>
      <c r="ERN8013" s="49"/>
      <c r="ERO8013" s="49"/>
      <c r="ERP8013" s="49"/>
      <c r="ERQ8013" s="49"/>
      <c r="ERR8013" s="49"/>
      <c r="ERS8013" s="49"/>
      <c r="ERT8013" s="49"/>
      <c r="ERU8013" s="49"/>
      <c r="ERV8013" s="49"/>
      <c r="ERW8013" s="49"/>
      <c r="ERX8013" s="49"/>
      <c r="ERY8013" s="49"/>
      <c r="ERZ8013" s="49"/>
      <c r="ESA8013" s="49"/>
      <c r="ESB8013" s="49"/>
      <c r="ESC8013" s="49"/>
      <c r="ESD8013" s="49"/>
      <c r="ESE8013" s="49"/>
      <c r="ESF8013" s="49"/>
      <c r="ESG8013" s="49"/>
      <c r="ESH8013" s="49"/>
      <c r="ESI8013" s="49"/>
      <c r="ESJ8013" s="49"/>
      <c r="ESK8013" s="49"/>
      <c r="ESL8013" s="49"/>
      <c r="ESM8013" s="49"/>
      <c r="ESN8013" s="49"/>
      <c r="ESO8013" s="49"/>
      <c r="ESP8013" s="49"/>
      <c r="ESQ8013" s="49"/>
      <c r="ESR8013" s="49"/>
      <c r="ESS8013" s="49"/>
      <c r="EST8013" s="49"/>
      <c r="ESU8013" s="49"/>
      <c r="ESV8013" s="49"/>
      <c r="ESW8013" s="49"/>
      <c r="ESX8013" s="49"/>
      <c r="ESY8013" s="49"/>
      <c r="ESZ8013" s="49"/>
      <c r="ETA8013" s="49"/>
      <c r="ETB8013" s="49"/>
      <c r="ETC8013" s="49"/>
      <c r="ETD8013" s="49"/>
      <c r="ETE8013" s="49"/>
      <c r="ETF8013" s="49"/>
      <c r="ETG8013" s="49"/>
      <c r="ETH8013" s="49"/>
      <c r="ETI8013" s="49"/>
      <c r="ETJ8013" s="49"/>
      <c r="ETK8013" s="49"/>
      <c r="ETL8013" s="49"/>
      <c r="ETM8013" s="49"/>
      <c r="ETN8013" s="49"/>
      <c r="ETO8013" s="49"/>
      <c r="ETP8013" s="49"/>
      <c r="ETQ8013" s="49"/>
      <c r="ETR8013" s="49"/>
      <c r="ETS8013" s="49"/>
      <c r="ETT8013" s="49"/>
      <c r="ETU8013" s="49"/>
      <c r="ETV8013" s="49"/>
      <c r="ETW8013" s="49"/>
      <c r="ETX8013" s="49"/>
      <c r="ETY8013" s="49"/>
      <c r="ETZ8013" s="49"/>
      <c r="EUA8013" s="49"/>
      <c r="EUB8013" s="49"/>
      <c r="EUC8013" s="49"/>
      <c r="EUD8013" s="49"/>
      <c r="EUE8013" s="49"/>
      <c r="EUF8013" s="49"/>
      <c r="EUG8013" s="49"/>
      <c r="EUH8013" s="49"/>
      <c r="EUI8013" s="49"/>
      <c r="EUJ8013" s="49"/>
      <c r="EUK8013" s="49"/>
      <c r="EUL8013" s="49"/>
      <c r="EUM8013" s="49"/>
      <c r="EUN8013" s="49"/>
      <c r="EUO8013" s="49"/>
      <c r="EUP8013" s="49"/>
      <c r="EUQ8013" s="49"/>
      <c r="EUR8013" s="49"/>
      <c r="EUS8013" s="49"/>
      <c r="EUT8013" s="49"/>
      <c r="EUU8013" s="49"/>
      <c r="EUV8013" s="49"/>
      <c r="EUW8013" s="49"/>
      <c r="EUX8013" s="49"/>
      <c r="EUY8013" s="49"/>
      <c r="EUZ8013" s="49"/>
      <c r="EVA8013" s="49"/>
      <c r="EVB8013" s="49"/>
      <c r="EVC8013" s="49"/>
      <c r="EVD8013" s="49"/>
      <c r="EVE8013" s="49"/>
      <c r="EVF8013" s="49"/>
      <c r="EVG8013" s="49"/>
      <c r="EVH8013" s="49"/>
      <c r="EVI8013" s="49"/>
      <c r="EVJ8013" s="49"/>
      <c r="EVK8013" s="49"/>
      <c r="EVL8013" s="49"/>
      <c r="EVM8013" s="49"/>
      <c r="EVN8013" s="49"/>
      <c r="EVO8013" s="49"/>
      <c r="EVP8013" s="49"/>
      <c r="EVQ8013" s="49"/>
      <c r="EVR8013" s="49"/>
      <c r="EVS8013" s="49"/>
      <c r="EVT8013" s="49"/>
      <c r="EVU8013" s="49"/>
      <c r="EVV8013" s="49"/>
      <c r="EVW8013" s="49"/>
      <c r="EVX8013" s="49"/>
      <c r="EVY8013" s="49"/>
      <c r="EVZ8013" s="49"/>
      <c r="EWA8013" s="49"/>
      <c r="EWB8013" s="49"/>
      <c r="EWC8013" s="49"/>
      <c r="EWD8013" s="49"/>
      <c r="EWE8013" s="49"/>
      <c r="EWF8013" s="49"/>
      <c r="EWG8013" s="49"/>
      <c r="EWH8013" s="49"/>
      <c r="EWI8013" s="49"/>
      <c r="EWJ8013" s="49"/>
      <c r="EWK8013" s="49"/>
      <c r="EWL8013" s="49"/>
      <c r="EWM8013" s="49"/>
      <c r="EWN8013" s="49"/>
      <c r="EWO8013" s="49"/>
      <c r="EWP8013" s="49"/>
      <c r="EWQ8013" s="49"/>
      <c r="EWR8013" s="49"/>
      <c r="EWS8013" s="49"/>
      <c r="EWT8013" s="49"/>
      <c r="EWU8013" s="49"/>
      <c r="EWV8013" s="49"/>
      <c r="EWW8013" s="49"/>
      <c r="EWX8013" s="49"/>
      <c r="EWY8013" s="49"/>
      <c r="EWZ8013" s="49"/>
      <c r="EXA8013" s="49"/>
      <c r="EXB8013" s="49"/>
      <c r="EXC8013" s="49"/>
      <c r="EXD8013" s="49"/>
      <c r="EXE8013" s="49"/>
      <c r="EXF8013" s="49"/>
      <c r="EXG8013" s="49"/>
      <c r="EXH8013" s="49"/>
      <c r="EXI8013" s="49"/>
      <c r="EXJ8013" s="49"/>
      <c r="EXK8013" s="49"/>
      <c r="EXL8013" s="49"/>
      <c r="EXM8013" s="49"/>
      <c r="EXN8013" s="49"/>
      <c r="EXO8013" s="49"/>
      <c r="EXP8013" s="49"/>
      <c r="EXQ8013" s="49"/>
      <c r="EXR8013" s="49"/>
      <c r="EXS8013" s="49"/>
      <c r="EXT8013" s="49"/>
      <c r="EXU8013" s="49"/>
      <c r="EXV8013" s="49"/>
      <c r="EXW8013" s="49"/>
      <c r="EXX8013" s="49"/>
      <c r="EXY8013" s="49"/>
      <c r="EXZ8013" s="49"/>
      <c r="EYA8013" s="49"/>
      <c r="EYB8013" s="49"/>
      <c r="EYC8013" s="49"/>
      <c r="EYD8013" s="49"/>
      <c r="EYE8013" s="49"/>
      <c r="EYF8013" s="49"/>
      <c r="EYG8013" s="49"/>
      <c r="EYH8013" s="49"/>
      <c r="EYI8013" s="49"/>
      <c r="EYJ8013" s="49"/>
      <c r="EYK8013" s="49"/>
      <c r="EYL8013" s="49"/>
      <c r="EYM8013" s="49"/>
      <c r="EYN8013" s="49"/>
      <c r="EYO8013" s="49"/>
      <c r="EYP8013" s="49"/>
      <c r="EYQ8013" s="49"/>
      <c r="EYR8013" s="49"/>
      <c r="EYS8013" s="49"/>
      <c r="EYT8013" s="49"/>
      <c r="EYU8013" s="49"/>
      <c r="EYV8013" s="49"/>
      <c r="EYW8013" s="49"/>
      <c r="EYX8013" s="49"/>
      <c r="EYY8013" s="49"/>
      <c r="EYZ8013" s="49"/>
      <c r="EZA8013" s="49"/>
      <c r="EZB8013" s="49"/>
      <c r="EZC8013" s="49"/>
      <c r="EZD8013" s="49"/>
      <c r="EZE8013" s="49"/>
      <c r="EZF8013" s="49"/>
      <c r="EZG8013" s="49"/>
      <c r="EZH8013" s="49"/>
      <c r="EZI8013" s="49"/>
      <c r="EZJ8013" s="49"/>
      <c r="EZK8013" s="49"/>
      <c r="EZL8013" s="49"/>
      <c r="EZM8013" s="49"/>
      <c r="EZN8013" s="49"/>
      <c r="EZO8013" s="49"/>
      <c r="EZP8013" s="49"/>
      <c r="EZQ8013" s="49"/>
      <c r="EZR8013" s="49"/>
      <c r="EZS8013" s="49"/>
      <c r="EZT8013" s="49"/>
      <c r="EZU8013" s="49"/>
      <c r="EZV8013" s="49"/>
      <c r="EZW8013" s="49"/>
      <c r="EZX8013" s="49"/>
      <c r="EZY8013" s="49"/>
      <c r="EZZ8013" s="49"/>
      <c r="FAA8013" s="49"/>
      <c r="FAB8013" s="49"/>
      <c r="FAC8013" s="49"/>
      <c r="FAD8013" s="49"/>
      <c r="FAE8013" s="49"/>
      <c r="FAF8013" s="49"/>
      <c r="FAG8013" s="49"/>
      <c r="FAH8013" s="49"/>
      <c r="FAI8013" s="49"/>
      <c r="FAJ8013" s="49"/>
      <c r="FAK8013" s="49"/>
      <c r="FAL8013" s="49"/>
      <c r="FAM8013" s="49"/>
      <c r="FAN8013" s="49"/>
      <c r="FAO8013" s="49"/>
      <c r="FAP8013" s="49"/>
      <c r="FAQ8013" s="49"/>
      <c r="FAR8013" s="49"/>
      <c r="FAS8013" s="49"/>
      <c r="FAT8013" s="49"/>
      <c r="FAU8013" s="49"/>
      <c r="FAV8013" s="49"/>
      <c r="FAW8013" s="49"/>
      <c r="FAX8013" s="49"/>
      <c r="FAY8013" s="49"/>
      <c r="FAZ8013" s="49"/>
      <c r="FBA8013" s="49"/>
      <c r="FBB8013" s="49"/>
      <c r="FBC8013" s="49"/>
      <c r="FBD8013" s="49"/>
      <c r="FBE8013" s="49"/>
      <c r="FBF8013" s="49"/>
      <c r="FBG8013" s="49"/>
      <c r="FBH8013" s="49"/>
      <c r="FBI8013" s="49"/>
      <c r="FBJ8013" s="49"/>
      <c r="FBK8013" s="49"/>
      <c r="FBL8013" s="49"/>
      <c r="FBM8013" s="49"/>
      <c r="FBN8013" s="49"/>
      <c r="FBO8013" s="49"/>
      <c r="FBP8013" s="49"/>
      <c r="FBQ8013" s="49"/>
      <c r="FBR8013" s="49"/>
      <c r="FBS8013" s="49"/>
      <c r="FBT8013" s="49"/>
      <c r="FBU8013" s="49"/>
      <c r="FBV8013" s="49"/>
      <c r="FBW8013" s="49"/>
      <c r="FBX8013" s="49"/>
      <c r="FBY8013" s="49"/>
      <c r="FBZ8013" s="49"/>
      <c r="FCA8013" s="49"/>
      <c r="FCB8013" s="49"/>
      <c r="FCC8013" s="49"/>
      <c r="FCD8013" s="49"/>
      <c r="FCE8013" s="49"/>
      <c r="FCF8013" s="49"/>
      <c r="FCG8013" s="49"/>
      <c r="FCH8013" s="49"/>
      <c r="FCI8013" s="49"/>
      <c r="FCJ8013" s="49"/>
      <c r="FCK8013" s="49"/>
      <c r="FCL8013" s="49"/>
      <c r="FCM8013" s="49"/>
      <c r="FCN8013" s="49"/>
      <c r="FCO8013" s="49"/>
      <c r="FCP8013" s="49"/>
      <c r="FCQ8013" s="49"/>
      <c r="FCR8013" s="49"/>
      <c r="FCS8013" s="49"/>
      <c r="FCT8013" s="49"/>
      <c r="FCU8013" s="49"/>
      <c r="FCV8013" s="49"/>
      <c r="FCW8013" s="49"/>
      <c r="FCX8013" s="49"/>
      <c r="FCY8013" s="49"/>
      <c r="FCZ8013" s="49"/>
      <c r="FDA8013" s="49"/>
      <c r="FDB8013" s="49"/>
      <c r="FDC8013" s="49"/>
      <c r="FDD8013" s="49"/>
      <c r="FDE8013" s="49"/>
      <c r="FDF8013" s="49"/>
      <c r="FDG8013" s="49"/>
      <c r="FDH8013" s="49"/>
      <c r="FDI8013" s="49"/>
      <c r="FDJ8013" s="49"/>
      <c r="FDK8013" s="49"/>
      <c r="FDL8013" s="49"/>
      <c r="FDM8013" s="49"/>
      <c r="FDN8013" s="49"/>
      <c r="FDO8013" s="49"/>
      <c r="FDP8013" s="49"/>
      <c r="FDQ8013" s="49"/>
      <c r="FDR8013" s="49"/>
      <c r="FDS8013" s="49"/>
      <c r="FDT8013" s="49"/>
      <c r="FDU8013" s="49"/>
      <c r="FDV8013" s="49"/>
      <c r="FDW8013" s="49"/>
      <c r="FDX8013" s="49"/>
      <c r="FDY8013" s="49"/>
      <c r="FDZ8013" s="49"/>
      <c r="FEA8013" s="49"/>
      <c r="FEB8013" s="49"/>
      <c r="FEC8013" s="49"/>
      <c r="FED8013" s="49"/>
      <c r="FEE8013" s="49"/>
      <c r="FEF8013" s="49"/>
      <c r="FEG8013" s="49"/>
      <c r="FEH8013" s="49"/>
      <c r="FEI8013" s="49"/>
      <c r="FEJ8013" s="49"/>
      <c r="FEK8013" s="49"/>
      <c r="FEL8013" s="49"/>
      <c r="FEM8013" s="49"/>
      <c r="FEN8013" s="49"/>
      <c r="FEO8013" s="49"/>
      <c r="FEP8013" s="49"/>
      <c r="FEQ8013" s="49"/>
      <c r="FER8013" s="49"/>
      <c r="FES8013" s="49"/>
      <c r="FET8013" s="49"/>
      <c r="FEU8013" s="49"/>
      <c r="FEV8013" s="49"/>
      <c r="FEW8013" s="49"/>
      <c r="FEX8013" s="49"/>
      <c r="FEY8013" s="49"/>
      <c r="FEZ8013" s="49"/>
      <c r="FFA8013" s="49"/>
      <c r="FFB8013" s="49"/>
      <c r="FFC8013" s="49"/>
      <c r="FFD8013" s="49"/>
      <c r="FFE8013" s="49"/>
      <c r="FFF8013" s="49"/>
      <c r="FFG8013" s="49"/>
      <c r="FFH8013" s="49"/>
      <c r="FFI8013" s="49"/>
      <c r="FFJ8013" s="49"/>
      <c r="FFK8013" s="49"/>
      <c r="FFL8013" s="49"/>
      <c r="FFM8013" s="49"/>
      <c r="FFN8013" s="49"/>
      <c r="FFO8013" s="49"/>
      <c r="FFP8013" s="49"/>
      <c r="FFQ8013" s="49"/>
      <c r="FFR8013" s="49"/>
      <c r="FFS8013" s="49"/>
      <c r="FFT8013" s="49"/>
      <c r="FFU8013" s="49"/>
      <c r="FFV8013" s="49"/>
      <c r="FFW8013" s="49"/>
      <c r="FFX8013" s="49"/>
      <c r="FFY8013" s="49"/>
      <c r="FFZ8013" s="49"/>
      <c r="FGA8013" s="49"/>
      <c r="FGB8013" s="49"/>
      <c r="FGC8013" s="49"/>
      <c r="FGD8013" s="49"/>
      <c r="FGE8013" s="49"/>
      <c r="FGF8013" s="49"/>
      <c r="FGG8013" s="49"/>
      <c r="FGH8013" s="49"/>
      <c r="FGI8013" s="49"/>
      <c r="FGJ8013" s="49"/>
      <c r="FGK8013" s="49"/>
      <c r="FGL8013" s="49"/>
      <c r="FGM8013" s="49"/>
      <c r="FGN8013" s="49"/>
      <c r="FGO8013" s="49"/>
      <c r="FGP8013" s="49"/>
      <c r="FGQ8013" s="49"/>
      <c r="FGR8013" s="49"/>
      <c r="FGS8013" s="49"/>
      <c r="FGT8013" s="49"/>
      <c r="FGU8013" s="49"/>
      <c r="FGV8013" s="49"/>
      <c r="FGW8013" s="49"/>
      <c r="FGX8013" s="49"/>
      <c r="FGY8013" s="49"/>
      <c r="FGZ8013" s="49"/>
      <c r="FHA8013" s="49"/>
      <c r="FHB8013" s="49"/>
      <c r="FHC8013" s="49"/>
      <c r="FHD8013" s="49"/>
      <c r="FHE8013" s="49"/>
      <c r="FHF8013" s="49"/>
      <c r="FHG8013" s="49"/>
      <c r="FHH8013" s="49"/>
      <c r="FHI8013" s="49"/>
      <c r="FHJ8013" s="49"/>
      <c r="FHK8013" s="49"/>
      <c r="FHL8013" s="49"/>
      <c r="FHM8013" s="49"/>
      <c r="FHN8013" s="49"/>
      <c r="FHO8013" s="49"/>
      <c r="FHP8013" s="49"/>
      <c r="FHQ8013" s="49"/>
      <c r="FHR8013" s="49"/>
      <c r="FHS8013" s="49"/>
      <c r="FHT8013" s="49"/>
      <c r="FHU8013" s="49"/>
      <c r="FHV8013" s="49"/>
      <c r="FHW8013" s="49"/>
      <c r="FHX8013" s="49"/>
      <c r="FHY8013" s="49"/>
      <c r="FHZ8013" s="49"/>
      <c r="FIA8013" s="49"/>
      <c r="FIB8013" s="49"/>
      <c r="FIC8013" s="49"/>
      <c r="FID8013" s="49"/>
      <c r="FIE8013" s="49"/>
      <c r="FIF8013" s="49"/>
      <c r="FIG8013" s="49"/>
      <c r="FIH8013" s="49"/>
      <c r="FII8013" s="49"/>
      <c r="FIJ8013" s="49"/>
      <c r="FIK8013" s="49"/>
      <c r="FIL8013" s="49"/>
      <c r="FIM8013" s="49"/>
      <c r="FIN8013" s="49"/>
      <c r="FIO8013" s="49"/>
      <c r="FIP8013" s="49"/>
      <c r="FIQ8013" s="49"/>
      <c r="FIR8013" s="49"/>
      <c r="FIS8013" s="49"/>
      <c r="FIT8013" s="49"/>
      <c r="FIU8013" s="49"/>
      <c r="FIV8013" s="49"/>
      <c r="FIW8013" s="49"/>
      <c r="FIX8013" s="49"/>
      <c r="FIY8013" s="49"/>
      <c r="FIZ8013" s="49"/>
      <c r="FJA8013" s="49"/>
      <c r="FJB8013" s="49"/>
      <c r="FJC8013" s="49"/>
      <c r="FJD8013" s="49"/>
      <c r="FJE8013" s="49"/>
      <c r="FJF8013" s="49"/>
      <c r="FJG8013" s="49"/>
      <c r="FJH8013" s="49"/>
      <c r="FJI8013" s="49"/>
      <c r="FJJ8013" s="49"/>
      <c r="FJK8013" s="49"/>
      <c r="FJL8013" s="49"/>
      <c r="FJM8013" s="49"/>
      <c r="FJN8013" s="49"/>
      <c r="FJO8013" s="49"/>
      <c r="FJP8013" s="49"/>
      <c r="FJQ8013" s="49"/>
      <c r="FJR8013" s="49"/>
      <c r="FJS8013" s="49"/>
      <c r="FJT8013" s="49"/>
      <c r="FJU8013" s="49"/>
      <c r="FJV8013" s="49"/>
      <c r="FJW8013" s="49"/>
      <c r="FJX8013" s="49"/>
      <c r="FJY8013" s="49"/>
      <c r="FJZ8013" s="49"/>
      <c r="FKA8013" s="49"/>
      <c r="FKB8013" s="49"/>
      <c r="FKC8013" s="49"/>
      <c r="FKD8013" s="49"/>
      <c r="FKE8013" s="49"/>
      <c r="FKF8013" s="49"/>
      <c r="FKG8013" s="49"/>
      <c r="FKH8013" s="49"/>
      <c r="FKI8013" s="49"/>
      <c r="FKJ8013" s="49"/>
      <c r="FKK8013" s="49"/>
      <c r="FKL8013" s="49"/>
      <c r="FKM8013" s="49"/>
      <c r="FKN8013" s="49"/>
      <c r="FKO8013" s="49"/>
      <c r="FKP8013" s="49"/>
      <c r="FKQ8013" s="49"/>
      <c r="FKR8013" s="49"/>
      <c r="FKS8013" s="49"/>
      <c r="FKT8013" s="49"/>
      <c r="FKU8013" s="49"/>
      <c r="FKV8013" s="49"/>
      <c r="FKW8013" s="49"/>
      <c r="FKX8013" s="49"/>
      <c r="FKY8013" s="49"/>
      <c r="FKZ8013" s="49"/>
      <c r="FLA8013" s="49"/>
      <c r="FLB8013" s="49"/>
      <c r="FLC8013" s="49"/>
      <c r="FLD8013" s="49"/>
      <c r="FLE8013" s="49"/>
      <c r="FLF8013" s="49"/>
      <c r="FLG8013" s="49"/>
      <c r="FLH8013" s="49"/>
      <c r="FLI8013" s="49"/>
      <c r="FLJ8013" s="49"/>
      <c r="FLK8013" s="49"/>
      <c r="FLL8013" s="49"/>
      <c r="FLM8013" s="49"/>
      <c r="FLN8013" s="49"/>
      <c r="FLO8013" s="49"/>
      <c r="FLP8013" s="49"/>
      <c r="FLQ8013" s="49"/>
      <c r="FLR8013" s="49"/>
      <c r="FLS8013" s="49"/>
      <c r="FLT8013" s="49"/>
      <c r="FLU8013" s="49"/>
      <c r="FLV8013" s="49"/>
      <c r="FLW8013" s="49"/>
      <c r="FLX8013" s="49"/>
      <c r="FLY8013" s="49"/>
      <c r="FLZ8013" s="49"/>
      <c r="FMA8013" s="49"/>
      <c r="FMB8013" s="49"/>
      <c r="FMC8013" s="49"/>
      <c r="FMD8013" s="49"/>
      <c r="FME8013" s="49"/>
      <c r="FMF8013" s="49"/>
      <c r="FMG8013" s="49"/>
      <c r="FMH8013" s="49"/>
      <c r="FMI8013" s="49"/>
      <c r="FMJ8013" s="49"/>
      <c r="FMK8013" s="49"/>
      <c r="FML8013" s="49"/>
      <c r="FMM8013" s="49"/>
      <c r="FMN8013" s="49"/>
      <c r="FMO8013" s="49"/>
      <c r="FMP8013" s="49"/>
      <c r="FMQ8013" s="49"/>
      <c r="FMR8013" s="49"/>
      <c r="FMS8013" s="49"/>
      <c r="FMT8013" s="49"/>
      <c r="FMU8013" s="49"/>
      <c r="FMV8013" s="49"/>
      <c r="FMW8013" s="49"/>
      <c r="FMX8013" s="49"/>
      <c r="FMY8013" s="49"/>
      <c r="FMZ8013" s="49"/>
      <c r="FNA8013" s="49"/>
      <c r="FNB8013" s="49"/>
      <c r="FNC8013" s="49"/>
      <c r="FND8013" s="49"/>
      <c r="FNE8013" s="49"/>
      <c r="FNF8013" s="49"/>
      <c r="FNG8013" s="49"/>
      <c r="FNH8013" s="49"/>
      <c r="FNI8013" s="49"/>
      <c r="FNJ8013" s="49"/>
      <c r="FNK8013" s="49"/>
      <c r="FNL8013" s="49"/>
      <c r="FNM8013" s="49"/>
      <c r="FNN8013" s="49"/>
      <c r="FNO8013" s="49"/>
      <c r="FNP8013" s="49"/>
      <c r="FNQ8013" s="49"/>
      <c r="FNR8013" s="49"/>
      <c r="FNS8013" s="49"/>
      <c r="FNT8013" s="49"/>
      <c r="FNU8013" s="49"/>
      <c r="FNV8013" s="49"/>
      <c r="FNW8013" s="49"/>
      <c r="FNX8013" s="49"/>
      <c r="FNY8013" s="49"/>
      <c r="FNZ8013" s="49"/>
      <c r="FOA8013" s="49"/>
      <c r="FOB8013" s="49"/>
      <c r="FOC8013" s="49"/>
      <c r="FOD8013" s="49"/>
      <c r="FOE8013" s="49"/>
      <c r="FOF8013" s="49"/>
      <c r="FOG8013" s="49"/>
      <c r="FOH8013" s="49"/>
      <c r="FOI8013" s="49"/>
      <c r="FOJ8013" s="49"/>
      <c r="FOK8013" s="49"/>
      <c r="FOL8013" s="49"/>
      <c r="FOM8013" s="49"/>
      <c r="FON8013" s="49"/>
      <c r="FOO8013" s="49"/>
      <c r="FOP8013" s="49"/>
      <c r="FOQ8013" s="49"/>
      <c r="FOR8013" s="49"/>
      <c r="FOS8013" s="49"/>
      <c r="FOT8013" s="49"/>
      <c r="FOU8013" s="49"/>
      <c r="FOV8013" s="49"/>
      <c r="FOW8013" s="49"/>
      <c r="FOX8013" s="49"/>
      <c r="FOY8013" s="49"/>
      <c r="FOZ8013" s="49"/>
      <c r="FPA8013" s="49"/>
      <c r="FPB8013" s="49"/>
      <c r="FPC8013" s="49"/>
      <c r="FPD8013" s="49"/>
      <c r="FPE8013" s="49"/>
      <c r="FPF8013" s="49"/>
      <c r="FPG8013" s="49"/>
      <c r="FPH8013" s="49"/>
      <c r="FPI8013" s="49"/>
      <c r="FPJ8013" s="49"/>
      <c r="FPK8013" s="49"/>
      <c r="FPL8013" s="49"/>
      <c r="FPM8013" s="49"/>
      <c r="FPN8013" s="49"/>
      <c r="FPO8013" s="49"/>
      <c r="FPP8013" s="49"/>
      <c r="FPQ8013" s="49"/>
      <c r="FPR8013" s="49"/>
      <c r="FPS8013" s="49"/>
      <c r="FPT8013" s="49"/>
      <c r="FPU8013" s="49"/>
      <c r="FPV8013" s="49"/>
      <c r="FPW8013" s="49"/>
      <c r="FPX8013" s="49"/>
      <c r="FPY8013" s="49"/>
      <c r="FPZ8013" s="49"/>
      <c r="FQA8013" s="49"/>
      <c r="FQB8013" s="49"/>
      <c r="FQC8013" s="49"/>
      <c r="FQD8013" s="49"/>
      <c r="FQE8013" s="49"/>
      <c r="FQF8013" s="49"/>
      <c r="FQG8013" s="49"/>
      <c r="FQH8013" s="49"/>
      <c r="FQI8013" s="49"/>
      <c r="FQJ8013" s="49"/>
      <c r="FQK8013" s="49"/>
      <c r="FQL8013" s="49"/>
      <c r="FQM8013" s="49"/>
      <c r="FQN8013" s="49"/>
      <c r="FQO8013" s="49"/>
      <c r="FQP8013" s="49"/>
      <c r="FQQ8013" s="49"/>
      <c r="FQR8013" s="49"/>
      <c r="FQS8013" s="49"/>
      <c r="FQT8013" s="49"/>
      <c r="FQU8013" s="49"/>
      <c r="FQV8013" s="49"/>
      <c r="FQW8013" s="49"/>
      <c r="FQX8013" s="49"/>
      <c r="FQY8013" s="49"/>
      <c r="FQZ8013" s="49"/>
      <c r="FRA8013" s="49"/>
      <c r="FRB8013" s="49"/>
      <c r="FRC8013" s="49"/>
      <c r="FRD8013" s="49"/>
      <c r="FRE8013" s="49"/>
      <c r="FRF8013" s="49"/>
      <c r="FRG8013" s="49"/>
      <c r="FRH8013" s="49"/>
      <c r="FRI8013" s="49"/>
      <c r="FRJ8013" s="49"/>
      <c r="FRK8013" s="49"/>
      <c r="FRL8013" s="49"/>
      <c r="FRM8013" s="49"/>
      <c r="FRN8013" s="49"/>
      <c r="FRO8013" s="49"/>
      <c r="FRP8013" s="49"/>
      <c r="FRQ8013" s="49"/>
      <c r="FRR8013" s="49"/>
      <c r="FRS8013" s="49"/>
      <c r="FRT8013" s="49"/>
      <c r="FRU8013" s="49"/>
      <c r="FRV8013" s="49"/>
      <c r="FRW8013" s="49"/>
      <c r="FRX8013" s="49"/>
      <c r="FRY8013" s="49"/>
      <c r="FRZ8013" s="49"/>
      <c r="FSA8013" s="49"/>
      <c r="FSB8013" s="49"/>
      <c r="FSC8013" s="49"/>
      <c r="FSD8013" s="49"/>
      <c r="FSE8013" s="49"/>
      <c r="FSF8013" s="49"/>
      <c r="FSG8013" s="49"/>
      <c r="FSH8013" s="49"/>
      <c r="FSI8013" s="49"/>
      <c r="FSJ8013" s="49"/>
      <c r="FSK8013" s="49"/>
      <c r="FSL8013" s="49"/>
      <c r="FSM8013" s="49"/>
      <c r="FSN8013" s="49"/>
      <c r="FSO8013" s="49"/>
      <c r="FSP8013" s="49"/>
      <c r="FSQ8013" s="49"/>
      <c r="FSR8013" s="49"/>
      <c r="FSS8013" s="49"/>
      <c r="FST8013" s="49"/>
      <c r="FSU8013" s="49"/>
      <c r="FSV8013" s="49"/>
      <c r="FSW8013" s="49"/>
      <c r="FSX8013" s="49"/>
      <c r="FSY8013" s="49"/>
      <c r="FSZ8013" s="49"/>
      <c r="FTA8013" s="49"/>
      <c r="FTB8013" s="49"/>
      <c r="FTC8013" s="49"/>
      <c r="FTD8013" s="49"/>
      <c r="FTE8013" s="49"/>
      <c r="FTF8013" s="49"/>
      <c r="FTG8013" s="49"/>
      <c r="FTH8013" s="49"/>
      <c r="FTI8013" s="49"/>
      <c r="FTJ8013" s="49"/>
      <c r="FTK8013" s="49"/>
      <c r="FTL8013" s="49"/>
      <c r="FTM8013" s="49"/>
      <c r="FTN8013" s="49"/>
      <c r="FTO8013" s="49"/>
      <c r="FTP8013" s="49"/>
      <c r="FTQ8013" s="49"/>
      <c r="FTR8013" s="49"/>
      <c r="FTS8013" s="49"/>
      <c r="FTT8013" s="49"/>
      <c r="FTU8013" s="49"/>
      <c r="FTV8013" s="49"/>
      <c r="FTW8013" s="49"/>
      <c r="FTX8013" s="49"/>
      <c r="FTY8013" s="49"/>
      <c r="FTZ8013" s="49"/>
      <c r="FUA8013" s="49"/>
      <c r="FUB8013" s="49"/>
      <c r="FUC8013" s="49"/>
      <c r="FUD8013" s="49"/>
      <c r="FUE8013" s="49"/>
      <c r="FUF8013" s="49"/>
      <c r="FUG8013" s="49"/>
      <c r="FUH8013" s="49"/>
      <c r="FUI8013" s="49"/>
      <c r="FUJ8013" s="49"/>
      <c r="FUK8013" s="49"/>
      <c r="FUL8013" s="49"/>
      <c r="FUM8013" s="49"/>
      <c r="FUN8013" s="49"/>
      <c r="FUO8013" s="49"/>
      <c r="FUP8013" s="49"/>
      <c r="FUQ8013" s="49"/>
      <c r="FUR8013" s="49"/>
      <c r="FUS8013" s="49"/>
      <c r="FUT8013" s="49"/>
      <c r="FUU8013" s="49"/>
      <c r="FUV8013" s="49"/>
      <c r="FUW8013" s="49"/>
      <c r="FUX8013" s="49"/>
      <c r="FUY8013" s="49"/>
      <c r="FUZ8013" s="49"/>
      <c r="FVA8013" s="49"/>
      <c r="FVB8013" s="49"/>
      <c r="FVC8013" s="49"/>
      <c r="FVD8013" s="49"/>
      <c r="FVE8013" s="49"/>
      <c r="FVF8013" s="49"/>
      <c r="FVG8013" s="49"/>
      <c r="FVH8013" s="49"/>
      <c r="FVI8013" s="49"/>
      <c r="FVJ8013" s="49"/>
      <c r="FVK8013" s="49"/>
      <c r="FVL8013" s="49"/>
      <c r="FVM8013" s="49"/>
      <c r="FVN8013" s="49"/>
      <c r="FVO8013" s="49"/>
      <c r="FVP8013" s="49"/>
      <c r="FVQ8013" s="49"/>
      <c r="FVR8013" s="49"/>
      <c r="FVS8013" s="49"/>
      <c r="FVT8013" s="49"/>
      <c r="FVU8013" s="49"/>
      <c r="FVV8013" s="49"/>
      <c r="FVW8013" s="49"/>
      <c r="FVX8013" s="49"/>
      <c r="FVY8013" s="49"/>
      <c r="FVZ8013" s="49"/>
      <c r="FWA8013" s="49"/>
      <c r="FWB8013" s="49"/>
      <c r="FWC8013" s="49"/>
      <c r="FWD8013" s="49"/>
      <c r="FWE8013" s="49"/>
      <c r="FWF8013" s="49"/>
      <c r="FWG8013" s="49"/>
      <c r="FWH8013" s="49"/>
      <c r="FWI8013" s="49"/>
      <c r="FWJ8013" s="49"/>
      <c r="FWK8013" s="49"/>
      <c r="FWL8013" s="49"/>
      <c r="FWM8013" s="49"/>
      <c r="FWN8013" s="49"/>
      <c r="FWO8013" s="49"/>
      <c r="FWP8013" s="49"/>
      <c r="FWQ8013" s="49"/>
      <c r="FWR8013" s="49"/>
      <c r="FWS8013" s="49"/>
      <c r="FWT8013" s="49"/>
      <c r="FWU8013" s="49"/>
      <c r="FWV8013" s="49"/>
      <c r="FWW8013" s="49"/>
      <c r="FWX8013" s="49"/>
      <c r="FWY8013" s="49"/>
      <c r="FWZ8013" s="49"/>
      <c r="FXA8013" s="49"/>
      <c r="FXB8013" s="49"/>
      <c r="FXC8013" s="49"/>
      <c r="FXD8013" s="49"/>
      <c r="FXE8013" s="49"/>
      <c r="FXF8013" s="49"/>
      <c r="FXG8013" s="49"/>
      <c r="FXH8013" s="49"/>
      <c r="FXI8013" s="49"/>
      <c r="FXJ8013" s="49"/>
      <c r="FXK8013" s="49"/>
      <c r="FXL8013" s="49"/>
      <c r="FXM8013" s="49"/>
      <c r="FXN8013" s="49"/>
      <c r="FXO8013" s="49"/>
      <c r="FXP8013" s="49"/>
      <c r="FXQ8013" s="49"/>
      <c r="FXR8013" s="49"/>
      <c r="FXS8013" s="49"/>
      <c r="FXT8013" s="49"/>
      <c r="FXU8013" s="49"/>
      <c r="FXV8013" s="49"/>
      <c r="FXW8013" s="49"/>
      <c r="FXX8013" s="49"/>
      <c r="FXY8013" s="49"/>
      <c r="FXZ8013" s="49"/>
      <c r="FYA8013" s="49"/>
      <c r="FYB8013" s="49"/>
      <c r="FYC8013" s="49"/>
      <c r="FYD8013" s="49"/>
      <c r="FYE8013" s="49"/>
      <c r="FYF8013" s="49"/>
      <c r="FYG8013" s="49"/>
      <c r="FYH8013" s="49"/>
      <c r="FYI8013" s="49"/>
      <c r="FYJ8013" s="49"/>
      <c r="FYK8013" s="49"/>
      <c r="FYL8013" s="49"/>
      <c r="FYM8013" s="49"/>
      <c r="FYN8013" s="49"/>
      <c r="FYO8013" s="49"/>
      <c r="FYP8013" s="49"/>
      <c r="FYQ8013" s="49"/>
      <c r="FYR8013" s="49"/>
      <c r="FYS8013" s="49"/>
      <c r="FYT8013" s="49"/>
      <c r="FYU8013" s="49"/>
      <c r="FYV8013" s="49"/>
      <c r="FYW8013" s="49"/>
      <c r="FYX8013" s="49"/>
      <c r="FYY8013" s="49"/>
      <c r="FYZ8013" s="49"/>
      <c r="FZA8013" s="49"/>
      <c r="FZB8013" s="49"/>
      <c r="FZC8013" s="49"/>
      <c r="FZD8013" s="49"/>
      <c r="FZE8013" s="49"/>
      <c r="FZF8013" s="49"/>
      <c r="FZG8013" s="49"/>
      <c r="FZH8013" s="49"/>
      <c r="FZI8013" s="49"/>
      <c r="FZJ8013" s="49"/>
      <c r="FZK8013" s="49"/>
      <c r="FZL8013" s="49"/>
      <c r="FZM8013" s="49"/>
      <c r="FZN8013" s="49"/>
      <c r="FZO8013" s="49"/>
      <c r="FZP8013" s="49"/>
      <c r="FZQ8013" s="49"/>
      <c r="FZR8013" s="49"/>
      <c r="FZS8013" s="49"/>
      <c r="FZT8013" s="49"/>
      <c r="FZU8013" s="49"/>
      <c r="FZV8013" s="49"/>
      <c r="FZW8013" s="49"/>
      <c r="FZX8013" s="49"/>
      <c r="FZY8013" s="49"/>
      <c r="FZZ8013" s="49"/>
      <c r="GAA8013" s="49"/>
      <c r="GAB8013" s="49"/>
      <c r="GAC8013" s="49"/>
      <c r="GAD8013" s="49"/>
      <c r="GAE8013" s="49"/>
      <c r="GAF8013" s="49"/>
      <c r="GAG8013" s="49"/>
      <c r="GAH8013" s="49"/>
      <c r="GAI8013" s="49"/>
      <c r="GAJ8013" s="49"/>
      <c r="GAK8013" s="49"/>
      <c r="GAL8013" s="49"/>
      <c r="GAM8013" s="49"/>
      <c r="GAN8013" s="49"/>
      <c r="GAO8013" s="49"/>
      <c r="GAP8013" s="49"/>
      <c r="GAQ8013" s="49"/>
      <c r="GAR8013" s="49"/>
      <c r="GAS8013" s="49"/>
      <c r="GAT8013" s="49"/>
      <c r="GAU8013" s="49"/>
      <c r="GAV8013" s="49"/>
      <c r="GAW8013" s="49"/>
      <c r="GAX8013" s="49"/>
      <c r="GAY8013" s="49"/>
      <c r="GAZ8013" s="49"/>
      <c r="GBA8013" s="49"/>
      <c r="GBB8013" s="49"/>
      <c r="GBC8013" s="49"/>
      <c r="GBD8013" s="49"/>
      <c r="GBE8013" s="49"/>
      <c r="GBF8013" s="49"/>
      <c r="GBG8013" s="49"/>
      <c r="GBH8013" s="49"/>
      <c r="GBI8013" s="49"/>
      <c r="GBJ8013" s="49"/>
      <c r="GBK8013" s="49"/>
      <c r="GBL8013" s="49"/>
      <c r="GBM8013" s="49"/>
      <c r="GBN8013" s="49"/>
      <c r="GBO8013" s="49"/>
      <c r="GBP8013" s="49"/>
      <c r="GBQ8013" s="49"/>
      <c r="GBR8013" s="49"/>
      <c r="GBS8013" s="49"/>
      <c r="GBT8013" s="49"/>
      <c r="GBU8013" s="49"/>
      <c r="GBV8013" s="49"/>
      <c r="GBW8013" s="49"/>
      <c r="GBX8013" s="49"/>
      <c r="GBY8013" s="49"/>
      <c r="GBZ8013" s="49"/>
      <c r="GCA8013" s="49"/>
      <c r="GCB8013" s="49"/>
      <c r="GCC8013" s="49"/>
      <c r="GCD8013" s="49"/>
      <c r="GCE8013" s="49"/>
      <c r="GCF8013" s="49"/>
      <c r="GCG8013" s="49"/>
      <c r="GCH8013" s="49"/>
      <c r="GCI8013" s="49"/>
      <c r="GCJ8013" s="49"/>
      <c r="GCK8013" s="49"/>
      <c r="GCL8013" s="49"/>
      <c r="GCM8013" s="49"/>
      <c r="GCN8013" s="49"/>
      <c r="GCO8013" s="49"/>
      <c r="GCP8013" s="49"/>
      <c r="GCQ8013" s="49"/>
      <c r="GCR8013" s="49"/>
      <c r="GCS8013" s="49"/>
      <c r="GCT8013" s="49"/>
      <c r="GCU8013" s="49"/>
      <c r="GCV8013" s="49"/>
      <c r="GCW8013" s="49"/>
      <c r="GCX8013" s="49"/>
      <c r="GCY8013" s="49"/>
      <c r="GCZ8013" s="49"/>
      <c r="GDA8013" s="49"/>
      <c r="GDB8013" s="49"/>
      <c r="GDC8013" s="49"/>
      <c r="GDD8013" s="49"/>
      <c r="GDE8013" s="49"/>
      <c r="GDF8013" s="49"/>
      <c r="GDG8013" s="49"/>
      <c r="GDH8013" s="49"/>
      <c r="GDI8013" s="49"/>
      <c r="GDJ8013" s="49"/>
      <c r="GDK8013" s="49"/>
      <c r="GDL8013" s="49"/>
      <c r="GDM8013" s="49"/>
      <c r="GDN8013" s="49"/>
      <c r="GDO8013" s="49"/>
      <c r="GDP8013" s="49"/>
      <c r="GDQ8013" s="49"/>
      <c r="GDR8013" s="49"/>
      <c r="GDS8013" s="49"/>
      <c r="GDT8013" s="49"/>
      <c r="GDU8013" s="49"/>
      <c r="GDV8013" s="49"/>
      <c r="GDW8013" s="49"/>
      <c r="GDX8013" s="49"/>
      <c r="GDY8013" s="49"/>
      <c r="GDZ8013" s="49"/>
      <c r="GEA8013" s="49"/>
      <c r="GEB8013" s="49"/>
      <c r="GEC8013" s="49"/>
      <c r="GED8013" s="49"/>
      <c r="GEE8013" s="49"/>
      <c r="GEF8013" s="49"/>
      <c r="GEG8013" s="49"/>
      <c r="GEH8013" s="49"/>
      <c r="GEI8013" s="49"/>
      <c r="GEJ8013" s="49"/>
      <c r="GEK8013" s="49"/>
      <c r="GEL8013" s="49"/>
      <c r="GEM8013" s="49"/>
      <c r="GEN8013" s="49"/>
      <c r="GEO8013" s="49"/>
      <c r="GEP8013" s="49"/>
      <c r="GEQ8013" s="49"/>
      <c r="GER8013" s="49"/>
      <c r="GES8013" s="49"/>
      <c r="GET8013" s="49"/>
      <c r="GEU8013" s="49"/>
      <c r="GEV8013" s="49"/>
      <c r="GEW8013" s="49"/>
      <c r="GEX8013" s="49"/>
      <c r="GEY8013" s="49"/>
      <c r="GEZ8013" s="49"/>
      <c r="GFA8013" s="49"/>
      <c r="GFB8013" s="49"/>
      <c r="GFC8013" s="49"/>
      <c r="GFD8013" s="49"/>
      <c r="GFE8013" s="49"/>
      <c r="GFF8013" s="49"/>
      <c r="GFG8013" s="49"/>
      <c r="GFH8013" s="49"/>
      <c r="GFI8013" s="49"/>
      <c r="GFJ8013" s="49"/>
      <c r="GFK8013" s="49"/>
      <c r="GFL8013" s="49"/>
      <c r="GFM8013" s="49"/>
      <c r="GFN8013" s="49"/>
      <c r="GFO8013" s="49"/>
      <c r="GFP8013" s="49"/>
      <c r="GFQ8013" s="49"/>
      <c r="GFR8013" s="49"/>
      <c r="GFS8013" s="49"/>
      <c r="GFT8013" s="49"/>
      <c r="GFU8013" s="49"/>
      <c r="GFV8013" s="49"/>
      <c r="GFW8013" s="49"/>
      <c r="GFX8013" s="49"/>
      <c r="GFY8013" s="49"/>
      <c r="GFZ8013" s="49"/>
      <c r="GGA8013" s="49"/>
      <c r="GGB8013" s="49"/>
      <c r="GGC8013" s="49"/>
      <c r="GGD8013" s="49"/>
      <c r="GGE8013" s="49"/>
      <c r="GGF8013" s="49"/>
      <c r="GGG8013" s="49"/>
      <c r="GGH8013" s="49"/>
      <c r="GGI8013" s="49"/>
      <c r="GGJ8013" s="49"/>
      <c r="GGK8013" s="49"/>
      <c r="GGL8013" s="49"/>
      <c r="GGM8013" s="49"/>
      <c r="GGN8013" s="49"/>
      <c r="GGO8013" s="49"/>
      <c r="GGP8013" s="49"/>
      <c r="GGQ8013" s="49"/>
      <c r="GGR8013" s="49"/>
      <c r="GGS8013" s="49"/>
      <c r="GGT8013" s="49"/>
      <c r="GGU8013" s="49"/>
      <c r="GGV8013" s="49"/>
      <c r="GGW8013" s="49"/>
      <c r="GGX8013" s="49"/>
      <c r="GGY8013" s="49"/>
      <c r="GGZ8013" s="49"/>
      <c r="GHA8013" s="49"/>
      <c r="GHB8013" s="49"/>
      <c r="GHC8013" s="49"/>
      <c r="GHD8013" s="49"/>
      <c r="GHE8013" s="49"/>
      <c r="GHF8013" s="49"/>
      <c r="GHG8013" s="49"/>
      <c r="GHH8013" s="49"/>
      <c r="GHI8013" s="49"/>
      <c r="GHJ8013" s="49"/>
      <c r="GHK8013" s="49"/>
      <c r="GHL8013" s="49"/>
      <c r="GHM8013" s="49"/>
      <c r="GHN8013" s="49"/>
      <c r="GHO8013" s="49"/>
      <c r="GHP8013" s="49"/>
      <c r="GHQ8013" s="49"/>
      <c r="GHR8013" s="49"/>
      <c r="GHS8013" s="49"/>
      <c r="GHT8013" s="49"/>
      <c r="GHU8013" s="49"/>
      <c r="GHV8013" s="49"/>
      <c r="GHW8013" s="49"/>
      <c r="GHX8013" s="49"/>
      <c r="GHY8013" s="49"/>
      <c r="GHZ8013" s="49"/>
      <c r="GIA8013" s="49"/>
      <c r="GIB8013" s="49"/>
      <c r="GIC8013" s="49"/>
      <c r="GID8013" s="49"/>
      <c r="GIE8013" s="49"/>
      <c r="GIF8013" s="49"/>
      <c r="GIG8013" s="49"/>
      <c r="GIH8013" s="49"/>
      <c r="GII8013" s="49"/>
      <c r="GIJ8013" s="49"/>
      <c r="GIK8013" s="49"/>
      <c r="GIL8013" s="49"/>
      <c r="GIM8013" s="49"/>
      <c r="GIN8013" s="49"/>
      <c r="GIO8013" s="49"/>
      <c r="GIP8013" s="49"/>
      <c r="GIQ8013" s="49"/>
      <c r="GIR8013" s="49"/>
      <c r="GIS8013" s="49"/>
      <c r="GIT8013" s="49"/>
      <c r="GIU8013" s="49"/>
      <c r="GIV8013" s="49"/>
      <c r="GIW8013" s="49"/>
      <c r="GIX8013" s="49"/>
      <c r="GIY8013" s="49"/>
      <c r="GIZ8013" s="49"/>
      <c r="GJA8013" s="49"/>
      <c r="GJB8013" s="49"/>
      <c r="GJC8013" s="49"/>
      <c r="GJD8013" s="49"/>
      <c r="GJE8013" s="49"/>
      <c r="GJF8013" s="49"/>
      <c r="GJG8013" s="49"/>
      <c r="GJH8013" s="49"/>
      <c r="GJI8013" s="49"/>
      <c r="GJJ8013" s="49"/>
      <c r="GJK8013" s="49"/>
      <c r="GJL8013" s="49"/>
      <c r="GJM8013" s="49"/>
      <c r="GJN8013" s="49"/>
      <c r="GJO8013" s="49"/>
      <c r="GJP8013" s="49"/>
      <c r="GJQ8013" s="49"/>
      <c r="GJR8013" s="49"/>
      <c r="GJS8013" s="49"/>
      <c r="GJT8013" s="49"/>
      <c r="GJU8013" s="49"/>
      <c r="GJV8013" s="49"/>
      <c r="GJW8013" s="49"/>
      <c r="GJX8013" s="49"/>
      <c r="GJY8013" s="49"/>
      <c r="GJZ8013" s="49"/>
      <c r="GKA8013" s="49"/>
      <c r="GKB8013" s="49"/>
      <c r="GKC8013" s="49"/>
      <c r="GKD8013" s="49"/>
      <c r="GKE8013" s="49"/>
      <c r="GKF8013" s="49"/>
      <c r="GKG8013" s="49"/>
      <c r="GKH8013" s="49"/>
      <c r="GKI8013" s="49"/>
      <c r="GKJ8013" s="49"/>
      <c r="GKK8013" s="49"/>
      <c r="GKL8013" s="49"/>
      <c r="GKM8013" s="49"/>
      <c r="GKN8013" s="49"/>
      <c r="GKO8013" s="49"/>
      <c r="GKP8013" s="49"/>
      <c r="GKQ8013" s="49"/>
      <c r="GKR8013" s="49"/>
      <c r="GKS8013" s="49"/>
      <c r="GKT8013" s="49"/>
      <c r="GKU8013" s="49"/>
      <c r="GKV8013" s="49"/>
      <c r="GKW8013" s="49"/>
      <c r="GKX8013" s="49"/>
      <c r="GKY8013" s="49"/>
      <c r="GKZ8013" s="49"/>
      <c r="GLA8013" s="49"/>
      <c r="GLB8013" s="49"/>
      <c r="GLC8013" s="49"/>
      <c r="GLD8013" s="49"/>
      <c r="GLE8013" s="49"/>
      <c r="GLF8013" s="49"/>
      <c r="GLG8013" s="49"/>
      <c r="GLH8013" s="49"/>
      <c r="GLI8013" s="49"/>
      <c r="GLJ8013" s="49"/>
      <c r="GLK8013" s="49"/>
      <c r="GLL8013" s="49"/>
      <c r="GLM8013" s="49"/>
      <c r="GLN8013" s="49"/>
      <c r="GLO8013" s="49"/>
      <c r="GLP8013" s="49"/>
      <c r="GLQ8013" s="49"/>
      <c r="GLR8013" s="49"/>
      <c r="GLS8013" s="49"/>
      <c r="GLT8013" s="49"/>
      <c r="GLU8013" s="49"/>
      <c r="GLV8013" s="49"/>
      <c r="GLW8013" s="49"/>
      <c r="GLX8013" s="49"/>
      <c r="GLY8013" s="49"/>
      <c r="GLZ8013" s="49"/>
      <c r="GMA8013" s="49"/>
      <c r="GMB8013" s="49"/>
      <c r="GMC8013" s="49"/>
      <c r="GMD8013" s="49"/>
      <c r="GME8013" s="49"/>
      <c r="GMF8013" s="49"/>
      <c r="GMG8013" s="49"/>
      <c r="GMH8013" s="49"/>
      <c r="GMI8013" s="49"/>
      <c r="GMJ8013" s="49"/>
      <c r="GMK8013" s="49"/>
      <c r="GML8013" s="49"/>
      <c r="GMM8013" s="49"/>
      <c r="GMN8013" s="49"/>
      <c r="GMO8013" s="49"/>
      <c r="GMP8013" s="49"/>
      <c r="GMQ8013" s="49"/>
      <c r="GMR8013" s="49"/>
      <c r="GMS8013" s="49"/>
      <c r="GMT8013" s="49"/>
      <c r="GMU8013" s="49"/>
      <c r="GMV8013" s="49"/>
      <c r="GMW8013" s="49"/>
      <c r="GMX8013" s="49"/>
      <c r="GMY8013" s="49"/>
      <c r="GMZ8013" s="49"/>
      <c r="GNA8013" s="49"/>
      <c r="GNB8013" s="49"/>
      <c r="GNC8013" s="49"/>
      <c r="GND8013" s="49"/>
      <c r="GNE8013" s="49"/>
      <c r="GNF8013" s="49"/>
      <c r="GNG8013" s="49"/>
      <c r="GNH8013" s="49"/>
      <c r="GNI8013" s="49"/>
      <c r="GNJ8013" s="49"/>
      <c r="GNK8013" s="49"/>
      <c r="GNL8013" s="49"/>
      <c r="GNM8013" s="49"/>
      <c r="GNN8013" s="49"/>
      <c r="GNO8013" s="49"/>
      <c r="GNP8013" s="49"/>
      <c r="GNQ8013" s="49"/>
      <c r="GNR8013" s="49"/>
      <c r="GNS8013" s="49"/>
      <c r="GNT8013" s="49"/>
      <c r="GNU8013" s="49"/>
      <c r="GNV8013" s="49"/>
      <c r="GNW8013" s="49"/>
      <c r="GNX8013" s="49"/>
      <c r="GNY8013" s="49"/>
      <c r="GNZ8013" s="49"/>
      <c r="GOA8013" s="49"/>
      <c r="GOB8013" s="49"/>
      <c r="GOC8013" s="49"/>
      <c r="GOD8013" s="49"/>
      <c r="GOE8013" s="49"/>
      <c r="GOF8013" s="49"/>
      <c r="GOG8013" s="49"/>
      <c r="GOH8013" s="49"/>
      <c r="GOI8013" s="49"/>
      <c r="GOJ8013" s="49"/>
      <c r="GOK8013" s="49"/>
      <c r="GOL8013" s="49"/>
      <c r="GOM8013" s="49"/>
      <c r="GON8013" s="49"/>
      <c r="GOO8013" s="49"/>
      <c r="GOP8013" s="49"/>
      <c r="GOQ8013" s="49"/>
      <c r="GOR8013" s="49"/>
      <c r="GOS8013" s="49"/>
      <c r="GOT8013" s="49"/>
      <c r="GOU8013" s="49"/>
      <c r="GOV8013" s="49"/>
      <c r="GOW8013" s="49"/>
      <c r="GOX8013" s="49"/>
      <c r="GOY8013" s="49"/>
      <c r="GOZ8013" s="49"/>
      <c r="GPA8013" s="49"/>
      <c r="GPB8013" s="49"/>
      <c r="GPC8013" s="49"/>
      <c r="GPD8013" s="49"/>
      <c r="GPE8013" s="49"/>
      <c r="GPF8013" s="49"/>
      <c r="GPG8013" s="49"/>
      <c r="GPH8013" s="49"/>
      <c r="GPI8013" s="49"/>
      <c r="GPJ8013" s="49"/>
      <c r="GPK8013" s="49"/>
      <c r="GPL8013" s="49"/>
      <c r="GPM8013" s="49"/>
      <c r="GPN8013" s="49"/>
      <c r="GPO8013" s="49"/>
      <c r="GPP8013" s="49"/>
      <c r="GPQ8013" s="49"/>
      <c r="GPR8013" s="49"/>
      <c r="GPS8013" s="49"/>
      <c r="GPT8013" s="49"/>
      <c r="GPU8013" s="49"/>
      <c r="GPV8013" s="49"/>
      <c r="GPW8013" s="49"/>
      <c r="GPX8013" s="49"/>
      <c r="GPY8013" s="49"/>
      <c r="GPZ8013" s="49"/>
      <c r="GQA8013" s="49"/>
      <c r="GQB8013" s="49"/>
      <c r="GQC8013" s="49"/>
      <c r="GQD8013" s="49"/>
      <c r="GQE8013" s="49"/>
      <c r="GQF8013" s="49"/>
      <c r="GQG8013" s="49"/>
      <c r="GQH8013" s="49"/>
      <c r="GQI8013" s="49"/>
      <c r="GQJ8013" s="49"/>
      <c r="GQK8013" s="49"/>
      <c r="GQL8013" s="49"/>
      <c r="GQM8013" s="49"/>
      <c r="GQN8013" s="49"/>
      <c r="GQO8013" s="49"/>
      <c r="GQP8013" s="49"/>
      <c r="GQQ8013" s="49"/>
      <c r="GQR8013" s="49"/>
      <c r="GQS8013" s="49"/>
      <c r="GQT8013" s="49"/>
      <c r="GQU8013" s="49"/>
      <c r="GQV8013" s="49"/>
      <c r="GQW8013" s="49"/>
      <c r="GQX8013" s="49"/>
      <c r="GQY8013" s="49"/>
      <c r="GQZ8013" s="49"/>
      <c r="GRA8013" s="49"/>
      <c r="GRB8013" s="49"/>
      <c r="GRC8013" s="49"/>
      <c r="GRD8013" s="49"/>
      <c r="GRE8013" s="49"/>
      <c r="GRF8013" s="49"/>
      <c r="GRG8013" s="49"/>
      <c r="GRH8013" s="49"/>
      <c r="GRI8013" s="49"/>
      <c r="GRJ8013" s="49"/>
      <c r="GRK8013" s="49"/>
      <c r="GRL8013" s="49"/>
      <c r="GRM8013" s="49"/>
      <c r="GRN8013" s="49"/>
      <c r="GRO8013" s="49"/>
      <c r="GRP8013" s="49"/>
      <c r="GRQ8013" s="49"/>
      <c r="GRR8013" s="49"/>
      <c r="GRS8013" s="49"/>
      <c r="GRT8013" s="49"/>
      <c r="GRU8013" s="49"/>
      <c r="GRV8013" s="49"/>
      <c r="GRW8013" s="49"/>
      <c r="GRX8013" s="49"/>
      <c r="GRY8013" s="49"/>
      <c r="GRZ8013" s="49"/>
      <c r="GSA8013" s="49"/>
      <c r="GSB8013" s="49"/>
      <c r="GSC8013" s="49"/>
      <c r="GSD8013" s="49"/>
      <c r="GSE8013" s="49"/>
      <c r="GSF8013" s="49"/>
      <c r="GSG8013" s="49"/>
      <c r="GSH8013" s="49"/>
      <c r="GSI8013" s="49"/>
      <c r="GSJ8013" s="49"/>
      <c r="GSK8013" s="49"/>
      <c r="GSL8013" s="49"/>
      <c r="GSM8013" s="49"/>
      <c r="GSN8013" s="49"/>
      <c r="GSO8013" s="49"/>
      <c r="GSP8013" s="49"/>
      <c r="GSQ8013" s="49"/>
      <c r="GSR8013" s="49"/>
      <c r="GSS8013" s="49"/>
      <c r="GST8013" s="49"/>
      <c r="GSU8013" s="49"/>
      <c r="GSV8013" s="49"/>
      <c r="GSW8013" s="49"/>
      <c r="GSX8013" s="49"/>
      <c r="GSY8013" s="49"/>
      <c r="GSZ8013" s="49"/>
      <c r="GTA8013" s="49"/>
      <c r="GTB8013" s="49"/>
      <c r="GTC8013" s="49"/>
      <c r="GTD8013" s="49"/>
      <c r="GTE8013" s="49"/>
      <c r="GTF8013" s="49"/>
      <c r="GTG8013" s="49"/>
      <c r="GTH8013" s="49"/>
      <c r="GTI8013" s="49"/>
      <c r="GTJ8013" s="49"/>
      <c r="GTK8013" s="49"/>
      <c r="GTL8013" s="49"/>
      <c r="GTM8013" s="49"/>
      <c r="GTN8013" s="49"/>
      <c r="GTO8013" s="49"/>
      <c r="GTP8013" s="49"/>
      <c r="GTQ8013" s="49"/>
      <c r="GTR8013" s="49"/>
      <c r="GTS8013" s="49"/>
      <c r="GTT8013" s="49"/>
      <c r="GTU8013" s="49"/>
      <c r="GTV8013" s="49"/>
      <c r="GTW8013" s="49"/>
      <c r="GTX8013" s="49"/>
      <c r="GTY8013" s="49"/>
      <c r="GTZ8013" s="49"/>
      <c r="GUA8013" s="49"/>
      <c r="GUB8013" s="49"/>
      <c r="GUC8013" s="49"/>
      <c r="GUD8013" s="49"/>
      <c r="GUE8013" s="49"/>
      <c r="GUF8013" s="49"/>
      <c r="GUG8013" s="49"/>
      <c r="GUH8013" s="49"/>
      <c r="GUI8013" s="49"/>
      <c r="GUJ8013" s="49"/>
      <c r="GUK8013" s="49"/>
      <c r="GUL8013" s="49"/>
      <c r="GUM8013" s="49"/>
      <c r="GUN8013" s="49"/>
      <c r="GUO8013" s="49"/>
      <c r="GUP8013" s="49"/>
      <c r="GUQ8013" s="49"/>
      <c r="GUR8013" s="49"/>
      <c r="GUS8013" s="49"/>
      <c r="GUT8013" s="49"/>
      <c r="GUU8013" s="49"/>
      <c r="GUV8013" s="49"/>
      <c r="GUW8013" s="49"/>
      <c r="GUX8013" s="49"/>
      <c r="GUY8013" s="49"/>
      <c r="GUZ8013" s="49"/>
      <c r="GVA8013" s="49"/>
      <c r="GVB8013" s="49"/>
      <c r="GVC8013" s="49"/>
      <c r="GVD8013" s="49"/>
      <c r="GVE8013" s="49"/>
      <c r="GVF8013" s="49"/>
      <c r="GVG8013" s="49"/>
      <c r="GVH8013" s="49"/>
      <c r="GVI8013" s="49"/>
      <c r="GVJ8013" s="49"/>
      <c r="GVK8013" s="49"/>
      <c r="GVL8013" s="49"/>
      <c r="GVM8013" s="49"/>
      <c r="GVN8013" s="49"/>
      <c r="GVO8013" s="49"/>
      <c r="GVP8013" s="49"/>
      <c r="GVQ8013" s="49"/>
      <c r="GVR8013" s="49"/>
      <c r="GVS8013" s="49"/>
      <c r="GVT8013" s="49"/>
      <c r="GVU8013" s="49"/>
      <c r="GVV8013" s="49"/>
      <c r="GVW8013" s="49"/>
      <c r="GVX8013" s="49"/>
      <c r="GVY8013" s="49"/>
      <c r="GVZ8013" s="49"/>
      <c r="GWA8013" s="49"/>
      <c r="GWB8013" s="49"/>
      <c r="GWC8013" s="49"/>
      <c r="GWD8013" s="49"/>
      <c r="GWE8013" s="49"/>
      <c r="GWF8013" s="49"/>
      <c r="GWG8013" s="49"/>
      <c r="GWH8013" s="49"/>
      <c r="GWI8013" s="49"/>
      <c r="GWJ8013" s="49"/>
      <c r="GWK8013" s="49"/>
      <c r="GWL8013" s="49"/>
      <c r="GWM8013" s="49"/>
      <c r="GWN8013" s="49"/>
      <c r="GWO8013" s="49"/>
      <c r="GWP8013" s="49"/>
      <c r="GWQ8013" s="49"/>
      <c r="GWR8013" s="49"/>
      <c r="GWS8013" s="49"/>
      <c r="GWT8013" s="49"/>
      <c r="GWU8013" s="49"/>
      <c r="GWV8013" s="49"/>
      <c r="GWW8013" s="49"/>
      <c r="GWX8013" s="49"/>
      <c r="GWY8013" s="49"/>
      <c r="GWZ8013" s="49"/>
      <c r="GXA8013" s="49"/>
      <c r="GXB8013" s="49"/>
      <c r="GXC8013" s="49"/>
      <c r="GXD8013" s="49"/>
      <c r="GXE8013" s="49"/>
      <c r="GXF8013" s="49"/>
      <c r="GXG8013" s="49"/>
      <c r="GXH8013" s="49"/>
      <c r="GXI8013" s="49"/>
      <c r="GXJ8013" s="49"/>
      <c r="GXK8013" s="49"/>
      <c r="GXL8013" s="49"/>
      <c r="GXM8013" s="49"/>
      <c r="GXN8013" s="49"/>
      <c r="GXO8013" s="49"/>
      <c r="GXP8013" s="49"/>
      <c r="GXQ8013" s="49"/>
      <c r="GXR8013" s="49"/>
      <c r="GXS8013" s="49"/>
      <c r="GXT8013" s="49"/>
      <c r="GXU8013" s="49"/>
      <c r="GXV8013" s="49"/>
      <c r="GXW8013" s="49"/>
      <c r="GXX8013" s="49"/>
      <c r="GXY8013" s="49"/>
      <c r="GXZ8013" s="49"/>
      <c r="GYA8013" s="49"/>
      <c r="GYB8013" s="49"/>
      <c r="GYC8013" s="49"/>
      <c r="GYD8013" s="49"/>
      <c r="GYE8013" s="49"/>
      <c r="GYF8013" s="49"/>
      <c r="GYG8013" s="49"/>
      <c r="GYH8013" s="49"/>
      <c r="GYI8013" s="49"/>
      <c r="GYJ8013" s="49"/>
      <c r="GYK8013" s="49"/>
      <c r="GYL8013" s="49"/>
      <c r="GYM8013" s="49"/>
      <c r="GYN8013" s="49"/>
      <c r="GYO8013" s="49"/>
      <c r="GYP8013" s="49"/>
      <c r="GYQ8013" s="49"/>
      <c r="GYR8013" s="49"/>
      <c r="GYS8013" s="49"/>
      <c r="GYT8013" s="49"/>
      <c r="GYU8013" s="49"/>
      <c r="GYV8013" s="49"/>
      <c r="GYW8013" s="49"/>
      <c r="GYX8013" s="49"/>
      <c r="GYY8013" s="49"/>
      <c r="GYZ8013" s="49"/>
      <c r="GZA8013" s="49"/>
      <c r="GZB8013" s="49"/>
      <c r="GZC8013" s="49"/>
      <c r="GZD8013" s="49"/>
      <c r="GZE8013" s="49"/>
      <c r="GZF8013" s="49"/>
      <c r="GZG8013" s="49"/>
      <c r="GZH8013" s="49"/>
      <c r="GZI8013" s="49"/>
      <c r="GZJ8013" s="49"/>
      <c r="GZK8013" s="49"/>
      <c r="GZL8013" s="49"/>
      <c r="GZM8013" s="49"/>
      <c r="GZN8013" s="49"/>
      <c r="GZO8013" s="49"/>
      <c r="GZP8013" s="49"/>
      <c r="GZQ8013" s="49"/>
      <c r="GZR8013" s="49"/>
      <c r="GZS8013" s="49"/>
      <c r="GZT8013" s="49"/>
      <c r="GZU8013" s="49"/>
      <c r="GZV8013" s="49"/>
      <c r="GZW8013" s="49"/>
      <c r="GZX8013" s="49"/>
      <c r="GZY8013" s="49"/>
      <c r="GZZ8013" s="49"/>
      <c r="HAA8013" s="49"/>
      <c r="HAB8013" s="49"/>
      <c r="HAC8013" s="49"/>
      <c r="HAD8013" s="49"/>
      <c r="HAE8013" s="49"/>
      <c r="HAF8013" s="49"/>
      <c r="HAG8013" s="49"/>
      <c r="HAH8013" s="49"/>
      <c r="HAI8013" s="49"/>
      <c r="HAJ8013" s="49"/>
      <c r="HAK8013" s="49"/>
      <c r="HAL8013" s="49"/>
      <c r="HAM8013" s="49"/>
      <c r="HAN8013" s="49"/>
      <c r="HAO8013" s="49"/>
      <c r="HAP8013" s="49"/>
      <c r="HAQ8013" s="49"/>
      <c r="HAR8013" s="49"/>
      <c r="HAS8013" s="49"/>
      <c r="HAT8013" s="49"/>
      <c r="HAU8013" s="49"/>
      <c r="HAV8013" s="49"/>
      <c r="HAW8013" s="49"/>
      <c r="HAX8013" s="49"/>
      <c r="HAY8013" s="49"/>
      <c r="HAZ8013" s="49"/>
      <c r="HBA8013" s="49"/>
      <c r="HBB8013" s="49"/>
      <c r="HBC8013" s="49"/>
      <c r="HBD8013" s="49"/>
      <c r="HBE8013" s="49"/>
      <c r="HBF8013" s="49"/>
      <c r="HBG8013" s="49"/>
      <c r="HBH8013" s="49"/>
      <c r="HBI8013" s="49"/>
      <c r="HBJ8013" s="49"/>
      <c r="HBK8013" s="49"/>
      <c r="HBL8013" s="49"/>
      <c r="HBM8013" s="49"/>
      <c r="HBN8013" s="49"/>
      <c r="HBO8013" s="49"/>
      <c r="HBP8013" s="49"/>
      <c r="HBQ8013" s="49"/>
      <c r="HBR8013" s="49"/>
      <c r="HBS8013" s="49"/>
      <c r="HBT8013" s="49"/>
      <c r="HBU8013" s="49"/>
      <c r="HBV8013" s="49"/>
      <c r="HBW8013" s="49"/>
      <c r="HBX8013" s="49"/>
      <c r="HBY8013" s="49"/>
      <c r="HBZ8013" s="49"/>
      <c r="HCA8013" s="49"/>
      <c r="HCB8013" s="49"/>
      <c r="HCC8013" s="49"/>
      <c r="HCD8013" s="49"/>
      <c r="HCE8013" s="49"/>
      <c r="HCF8013" s="49"/>
      <c r="HCG8013" s="49"/>
      <c r="HCH8013" s="49"/>
      <c r="HCI8013" s="49"/>
      <c r="HCJ8013" s="49"/>
      <c r="HCK8013" s="49"/>
      <c r="HCL8013" s="49"/>
      <c r="HCM8013" s="49"/>
      <c r="HCN8013" s="49"/>
      <c r="HCO8013" s="49"/>
      <c r="HCP8013" s="49"/>
      <c r="HCQ8013" s="49"/>
      <c r="HCR8013" s="49"/>
      <c r="HCS8013" s="49"/>
      <c r="HCT8013" s="49"/>
      <c r="HCU8013" s="49"/>
      <c r="HCV8013" s="49"/>
      <c r="HCW8013" s="49"/>
      <c r="HCX8013" s="49"/>
      <c r="HCY8013" s="49"/>
      <c r="HCZ8013" s="49"/>
      <c r="HDA8013" s="49"/>
      <c r="HDB8013" s="49"/>
      <c r="HDC8013" s="49"/>
      <c r="HDD8013" s="49"/>
      <c r="HDE8013" s="49"/>
      <c r="HDF8013" s="49"/>
      <c r="HDG8013" s="49"/>
      <c r="HDH8013" s="49"/>
      <c r="HDI8013" s="49"/>
      <c r="HDJ8013" s="49"/>
      <c r="HDK8013" s="49"/>
      <c r="HDL8013" s="49"/>
      <c r="HDM8013" s="49"/>
      <c r="HDN8013" s="49"/>
      <c r="HDO8013" s="49"/>
      <c r="HDP8013" s="49"/>
      <c r="HDQ8013" s="49"/>
      <c r="HDR8013" s="49"/>
      <c r="HDS8013" s="49"/>
      <c r="HDT8013" s="49"/>
      <c r="HDU8013" s="49"/>
      <c r="HDV8013" s="49"/>
      <c r="HDW8013" s="49"/>
      <c r="HDX8013" s="49"/>
      <c r="HDY8013" s="49"/>
      <c r="HDZ8013" s="49"/>
      <c r="HEA8013" s="49"/>
      <c r="HEB8013" s="49"/>
      <c r="HEC8013" s="49"/>
      <c r="HED8013" s="49"/>
      <c r="HEE8013" s="49"/>
      <c r="HEF8013" s="49"/>
      <c r="HEG8013" s="49"/>
      <c r="HEH8013" s="49"/>
      <c r="HEI8013" s="49"/>
      <c r="HEJ8013" s="49"/>
      <c r="HEK8013" s="49"/>
      <c r="HEL8013" s="49"/>
      <c r="HEM8013" s="49"/>
      <c r="HEN8013" s="49"/>
      <c r="HEO8013" s="49"/>
      <c r="HEP8013" s="49"/>
      <c r="HEQ8013" s="49"/>
      <c r="HER8013" s="49"/>
      <c r="HES8013" s="49"/>
      <c r="HET8013" s="49"/>
      <c r="HEU8013" s="49"/>
      <c r="HEV8013" s="49"/>
      <c r="HEW8013" s="49"/>
      <c r="HEX8013" s="49"/>
      <c r="HEY8013" s="49"/>
      <c r="HEZ8013" s="49"/>
      <c r="HFA8013" s="49"/>
      <c r="HFB8013" s="49"/>
      <c r="HFC8013" s="49"/>
      <c r="HFD8013" s="49"/>
      <c r="HFE8013" s="49"/>
      <c r="HFF8013" s="49"/>
      <c r="HFG8013" s="49"/>
      <c r="HFH8013" s="49"/>
      <c r="HFI8013" s="49"/>
      <c r="HFJ8013" s="49"/>
      <c r="HFK8013" s="49"/>
      <c r="HFL8013" s="49"/>
      <c r="HFM8013" s="49"/>
      <c r="HFN8013" s="49"/>
      <c r="HFO8013" s="49"/>
      <c r="HFP8013" s="49"/>
      <c r="HFQ8013" s="49"/>
      <c r="HFR8013" s="49"/>
      <c r="HFS8013" s="49"/>
      <c r="HFT8013" s="49"/>
      <c r="HFU8013" s="49"/>
      <c r="HFV8013" s="49"/>
      <c r="HFW8013" s="49"/>
      <c r="HFX8013" s="49"/>
      <c r="HFY8013" s="49"/>
      <c r="HFZ8013" s="49"/>
      <c r="HGA8013" s="49"/>
      <c r="HGB8013" s="49"/>
      <c r="HGC8013" s="49"/>
      <c r="HGD8013" s="49"/>
      <c r="HGE8013" s="49"/>
      <c r="HGF8013" s="49"/>
      <c r="HGG8013" s="49"/>
      <c r="HGH8013" s="49"/>
      <c r="HGI8013" s="49"/>
      <c r="HGJ8013" s="49"/>
      <c r="HGK8013" s="49"/>
      <c r="HGL8013" s="49"/>
      <c r="HGM8013" s="49"/>
      <c r="HGN8013" s="49"/>
      <c r="HGO8013" s="49"/>
      <c r="HGP8013" s="49"/>
      <c r="HGQ8013" s="49"/>
      <c r="HGR8013" s="49"/>
      <c r="HGS8013" s="49"/>
      <c r="HGT8013" s="49"/>
      <c r="HGU8013" s="49"/>
      <c r="HGV8013" s="49"/>
      <c r="HGW8013" s="49"/>
      <c r="HGX8013" s="49"/>
      <c r="HGY8013" s="49"/>
      <c r="HGZ8013" s="49"/>
      <c r="HHA8013" s="49"/>
      <c r="HHB8013" s="49"/>
      <c r="HHC8013" s="49"/>
      <c r="HHD8013" s="49"/>
      <c r="HHE8013" s="49"/>
      <c r="HHF8013" s="49"/>
      <c r="HHG8013" s="49"/>
      <c r="HHH8013" s="49"/>
      <c r="HHI8013" s="49"/>
      <c r="HHJ8013" s="49"/>
      <c r="HHK8013" s="49"/>
      <c r="HHL8013" s="49"/>
      <c r="HHM8013" s="49"/>
      <c r="HHN8013" s="49"/>
      <c r="HHO8013" s="49"/>
      <c r="HHP8013" s="49"/>
      <c r="HHQ8013" s="49"/>
      <c r="HHR8013" s="49"/>
      <c r="HHS8013" s="49"/>
      <c r="HHT8013" s="49"/>
      <c r="HHU8013" s="49"/>
      <c r="HHV8013" s="49"/>
      <c r="HHW8013" s="49"/>
      <c r="HHX8013" s="49"/>
      <c r="HHY8013" s="49"/>
      <c r="HHZ8013" s="49"/>
      <c r="HIA8013" s="49"/>
      <c r="HIB8013" s="49"/>
      <c r="HIC8013" s="49"/>
      <c r="HID8013" s="49"/>
      <c r="HIE8013" s="49"/>
      <c r="HIF8013" s="49"/>
      <c r="HIG8013" s="49"/>
      <c r="HIH8013" s="49"/>
      <c r="HII8013" s="49"/>
      <c r="HIJ8013" s="49"/>
      <c r="HIK8013" s="49"/>
      <c r="HIL8013" s="49"/>
      <c r="HIM8013" s="49"/>
      <c r="HIN8013" s="49"/>
      <c r="HIO8013" s="49"/>
      <c r="HIP8013" s="49"/>
      <c r="HIQ8013" s="49"/>
      <c r="HIR8013" s="49"/>
      <c r="HIS8013" s="49"/>
      <c r="HIT8013" s="49"/>
      <c r="HIU8013" s="49"/>
      <c r="HIV8013" s="49"/>
      <c r="HIW8013" s="49"/>
      <c r="HIX8013" s="49"/>
      <c r="HIY8013" s="49"/>
      <c r="HIZ8013" s="49"/>
      <c r="HJA8013" s="49"/>
      <c r="HJB8013" s="49"/>
      <c r="HJC8013" s="49"/>
      <c r="HJD8013" s="49"/>
      <c r="HJE8013" s="49"/>
      <c r="HJF8013" s="49"/>
      <c r="HJG8013" s="49"/>
      <c r="HJH8013" s="49"/>
      <c r="HJI8013" s="49"/>
      <c r="HJJ8013" s="49"/>
      <c r="HJK8013" s="49"/>
      <c r="HJL8013" s="49"/>
      <c r="HJM8013" s="49"/>
      <c r="HJN8013" s="49"/>
      <c r="HJO8013" s="49"/>
      <c r="HJP8013" s="49"/>
      <c r="HJQ8013" s="49"/>
      <c r="HJR8013" s="49"/>
      <c r="HJS8013" s="49"/>
      <c r="HJT8013" s="49"/>
      <c r="HJU8013" s="49"/>
      <c r="HJV8013" s="49"/>
      <c r="HJW8013" s="49"/>
      <c r="HJX8013" s="49"/>
      <c r="HJY8013" s="49"/>
      <c r="HJZ8013" s="49"/>
      <c r="HKA8013" s="49"/>
      <c r="HKB8013" s="49"/>
      <c r="HKC8013" s="49"/>
      <c r="HKD8013" s="49"/>
      <c r="HKE8013" s="49"/>
      <c r="HKF8013" s="49"/>
      <c r="HKG8013" s="49"/>
      <c r="HKH8013" s="49"/>
      <c r="HKI8013" s="49"/>
      <c r="HKJ8013" s="49"/>
      <c r="HKK8013" s="49"/>
      <c r="HKL8013" s="49"/>
      <c r="HKM8013" s="49"/>
      <c r="HKN8013" s="49"/>
      <c r="HKO8013" s="49"/>
      <c r="HKP8013" s="49"/>
      <c r="HKQ8013" s="49"/>
      <c r="HKR8013" s="49"/>
      <c r="HKS8013" s="49"/>
      <c r="HKT8013" s="49"/>
      <c r="HKU8013" s="49"/>
      <c r="HKV8013" s="49"/>
      <c r="HKW8013" s="49"/>
      <c r="HKX8013" s="49"/>
      <c r="HKY8013" s="49"/>
      <c r="HKZ8013" s="49"/>
      <c r="HLA8013" s="49"/>
      <c r="HLB8013" s="49"/>
      <c r="HLC8013" s="49"/>
      <c r="HLD8013" s="49"/>
      <c r="HLE8013" s="49"/>
      <c r="HLF8013" s="49"/>
      <c r="HLG8013" s="49"/>
      <c r="HLH8013" s="49"/>
      <c r="HLI8013" s="49"/>
      <c r="HLJ8013" s="49"/>
      <c r="HLK8013" s="49"/>
      <c r="HLL8013" s="49"/>
      <c r="HLM8013" s="49"/>
      <c r="HLN8013" s="49"/>
      <c r="HLO8013" s="49"/>
      <c r="HLP8013" s="49"/>
      <c r="HLQ8013" s="49"/>
      <c r="HLR8013" s="49"/>
      <c r="HLS8013" s="49"/>
      <c r="HLT8013" s="49"/>
      <c r="HLU8013" s="49"/>
      <c r="HLV8013" s="49"/>
      <c r="HLW8013" s="49"/>
      <c r="HLX8013" s="49"/>
      <c r="HLY8013" s="49"/>
      <c r="HLZ8013" s="49"/>
      <c r="HMA8013" s="49"/>
      <c r="HMB8013" s="49"/>
      <c r="HMC8013" s="49"/>
      <c r="HMD8013" s="49"/>
      <c r="HME8013" s="49"/>
      <c r="HMF8013" s="49"/>
      <c r="HMG8013" s="49"/>
      <c r="HMH8013" s="49"/>
      <c r="HMI8013" s="49"/>
      <c r="HMJ8013" s="49"/>
      <c r="HMK8013" s="49"/>
      <c r="HML8013" s="49"/>
      <c r="HMM8013" s="49"/>
      <c r="HMN8013" s="49"/>
      <c r="HMO8013" s="49"/>
      <c r="HMP8013" s="49"/>
      <c r="HMQ8013" s="49"/>
      <c r="HMR8013" s="49"/>
      <c r="HMS8013" s="49"/>
      <c r="HMT8013" s="49"/>
      <c r="HMU8013" s="49"/>
      <c r="HMV8013" s="49"/>
      <c r="HMW8013" s="49"/>
      <c r="HMX8013" s="49"/>
      <c r="HMY8013" s="49"/>
      <c r="HMZ8013" s="49"/>
      <c r="HNA8013" s="49"/>
      <c r="HNB8013" s="49"/>
      <c r="HNC8013" s="49"/>
      <c r="HND8013" s="49"/>
      <c r="HNE8013" s="49"/>
      <c r="HNF8013" s="49"/>
      <c r="HNG8013" s="49"/>
      <c r="HNH8013" s="49"/>
      <c r="HNI8013" s="49"/>
      <c r="HNJ8013" s="49"/>
      <c r="HNK8013" s="49"/>
      <c r="HNL8013" s="49"/>
      <c r="HNM8013" s="49"/>
      <c r="HNN8013" s="49"/>
      <c r="HNO8013" s="49"/>
      <c r="HNP8013" s="49"/>
      <c r="HNQ8013" s="49"/>
      <c r="HNR8013" s="49"/>
      <c r="HNS8013" s="49"/>
      <c r="HNT8013" s="49"/>
      <c r="HNU8013" s="49"/>
      <c r="HNV8013" s="49"/>
      <c r="HNW8013" s="49"/>
      <c r="HNX8013" s="49"/>
      <c r="HNY8013" s="49"/>
      <c r="HNZ8013" s="49"/>
      <c r="HOA8013" s="49"/>
      <c r="HOB8013" s="49"/>
      <c r="HOC8013" s="49"/>
      <c r="HOD8013" s="49"/>
      <c r="HOE8013" s="49"/>
      <c r="HOF8013" s="49"/>
      <c r="HOG8013" s="49"/>
      <c r="HOH8013" s="49"/>
      <c r="HOI8013" s="49"/>
      <c r="HOJ8013" s="49"/>
      <c r="HOK8013" s="49"/>
      <c r="HOL8013" s="49"/>
      <c r="HOM8013" s="49"/>
      <c r="HON8013" s="49"/>
      <c r="HOO8013" s="49"/>
      <c r="HOP8013" s="49"/>
      <c r="HOQ8013" s="49"/>
      <c r="HOR8013" s="49"/>
      <c r="HOS8013" s="49"/>
      <c r="HOT8013" s="49"/>
      <c r="HOU8013" s="49"/>
      <c r="HOV8013" s="49"/>
      <c r="HOW8013" s="49"/>
      <c r="HOX8013" s="49"/>
      <c r="HOY8013" s="49"/>
      <c r="HOZ8013" s="49"/>
      <c r="HPA8013" s="49"/>
      <c r="HPB8013" s="49"/>
      <c r="HPC8013" s="49"/>
      <c r="HPD8013" s="49"/>
      <c r="HPE8013" s="49"/>
      <c r="HPF8013" s="49"/>
      <c r="HPG8013" s="49"/>
      <c r="HPH8013" s="49"/>
      <c r="HPI8013" s="49"/>
      <c r="HPJ8013" s="49"/>
      <c r="HPK8013" s="49"/>
      <c r="HPL8013" s="49"/>
      <c r="HPM8013" s="49"/>
      <c r="HPN8013" s="49"/>
      <c r="HPO8013" s="49"/>
      <c r="HPP8013" s="49"/>
      <c r="HPQ8013" s="49"/>
      <c r="HPR8013" s="49"/>
      <c r="HPS8013" s="49"/>
      <c r="HPT8013" s="49"/>
      <c r="HPU8013" s="49"/>
      <c r="HPV8013" s="49"/>
      <c r="HPW8013" s="49"/>
      <c r="HPX8013" s="49"/>
      <c r="HPY8013" s="49"/>
      <c r="HPZ8013" s="49"/>
      <c r="HQA8013" s="49"/>
      <c r="HQB8013" s="49"/>
      <c r="HQC8013" s="49"/>
      <c r="HQD8013" s="49"/>
      <c r="HQE8013" s="49"/>
      <c r="HQF8013" s="49"/>
      <c r="HQG8013" s="49"/>
      <c r="HQH8013" s="49"/>
      <c r="HQI8013" s="49"/>
      <c r="HQJ8013" s="49"/>
      <c r="HQK8013" s="49"/>
      <c r="HQL8013" s="49"/>
      <c r="HQM8013" s="49"/>
      <c r="HQN8013" s="49"/>
      <c r="HQO8013" s="49"/>
      <c r="HQP8013" s="49"/>
      <c r="HQQ8013" s="49"/>
      <c r="HQR8013" s="49"/>
      <c r="HQS8013" s="49"/>
      <c r="HQT8013" s="49"/>
      <c r="HQU8013" s="49"/>
      <c r="HQV8013" s="49"/>
      <c r="HQW8013" s="49"/>
      <c r="HQX8013" s="49"/>
      <c r="HQY8013" s="49"/>
      <c r="HQZ8013" s="49"/>
      <c r="HRA8013" s="49"/>
      <c r="HRB8013" s="49"/>
      <c r="HRC8013" s="49"/>
      <c r="HRD8013" s="49"/>
      <c r="HRE8013" s="49"/>
      <c r="HRF8013" s="49"/>
      <c r="HRG8013" s="49"/>
      <c r="HRH8013" s="49"/>
      <c r="HRI8013" s="49"/>
      <c r="HRJ8013" s="49"/>
      <c r="HRK8013" s="49"/>
      <c r="HRL8013" s="49"/>
      <c r="HRM8013" s="49"/>
      <c r="HRN8013" s="49"/>
      <c r="HRO8013" s="49"/>
      <c r="HRP8013" s="49"/>
      <c r="HRQ8013" s="49"/>
      <c r="HRR8013" s="49"/>
      <c r="HRS8013" s="49"/>
      <c r="HRT8013" s="49"/>
      <c r="HRU8013" s="49"/>
      <c r="HRV8013" s="49"/>
      <c r="HRW8013" s="49"/>
      <c r="HRX8013" s="49"/>
      <c r="HRY8013" s="49"/>
      <c r="HRZ8013" s="49"/>
      <c r="HSA8013" s="49"/>
      <c r="HSB8013" s="49"/>
      <c r="HSC8013" s="49"/>
      <c r="HSD8013" s="49"/>
      <c r="HSE8013" s="49"/>
      <c r="HSF8013" s="49"/>
      <c r="HSG8013" s="49"/>
      <c r="HSH8013" s="49"/>
      <c r="HSI8013" s="49"/>
      <c r="HSJ8013" s="49"/>
      <c r="HSK8013" s="49"/>
      <c r="HSL8013" s="49"/>
      <c r="HSM8013" s="49"/>
      <c r="HSN8013" s="49"/>
      <c r="HSO8013" s="49"/>
      <c r="HSP8013" s="49"/>
      <c r="HSQ8013" s="49"/>
      <c r="HSR8013" s="49"/>
      <c r="HSS8013" s="49"/>
      <c r="HST8013" s="49"/>
      <c r="HSU8013" s="49"/>
      <c r="HSV8013" s="49"/>
      <c r="HSW8013" s="49"/>
      <c r="HSX8013" s="49"/>
      <c r="HSY8013" s="49"/>
      <c r="HSZ8013" s="49"/>
      <c r="HTA8013" s="49"/>
      <c r="HTB8013" s="49"/>
      <c r="HTC8013" s="49"/>
      <c r="HTD8013" s="49"/>
      <c r="HTE8013" s="49"/>
      <c r="HTF8013" s="49"/>
      <c r="HTG8013" s="49"/>
      <c r="HTH8013" s="49"/>
      <c r="HTI8013" s="49"/>
      <c r="HTJ8013" s="49"/>
      <c r="HTK8013" s="49"/>
      <c r="HTL8013" s="49"/>
      <c r="HTM8013" s="49"/>
      <c r="HTN8013" s="49"/>
      <c r="HTO8013" s="49"/>
      <c r="HTP8013" s="49"/>
      <c r="HTQ8013" s="49"/>
      <c r="HTR8013" s="49"/>
      <c r="HTS8013" s="49"/>
      <c r="HTT8013" s="49"/>
      <c r="HTU8013" s="49"/>
      <c r="HTV8013" s="49"/>
      <c r="HTW8013" s="49"/>
      <c r="HTX8013" s="49"/>
      <c r="HTY8013" s="49"/>
      <c r="HTZ8013" s="49"/>
      <c r="HUA8013" s="49"/>
      <c r="HUB8013" s="49"/>
      <c r="HUC8013" s="49"/>
      <c r="HUD8013" s="49"/>
      <c r="HUE8013" s="49"/>
      <c r="HUF8013" s="49"/>
      <c r="HUG8013" s="49"/>
      <c r="HUH8013" s="49"/>
      <c r="HUI8013" s="49"/>
      <c r="HUJ8013" s="49"/>
      <c r="HUK8013" s="49"/>
      <c r="HUL8013" s="49"/>
      <c r="HUM8013" s="49"/>
      <c r="HUN8013" s="49"/>
      <c r="HUO8013" s="49"/>
      <c r="HUP8013" s="49"/>
      <c r="HUQ8013" s="49"/>
      <c r="HUR8013" s="49"/>
      <c r="HUS8013" s="49"/>
      <c r="HUT8013" s="49"/>
      <c r="HUU8013" s="49"/>
      <c r="HUV8013" s="49"/>
      <c r="HUW8013" s="49"/>
      <c r="HUX8013" s="49"/>
      <c r="HUY8013" s="49"/>
      <c r="HUZ8013" s="49"/>
      <c r="HVA8013" s="49"/>
      <c r="HVB8013" s="49"/>
      <c r="HVC8013" s="49"/>
      <c r="HVD8013" s="49"/>
      <c r="HVE8013" s="49"/>
      <c r="HVF8013" s="49"/>
      <c r="HVG8013" s="49"/>
      <c r="HVH8013" s="49"/>
      <c r="HVI8013" s="49"/>
      <c r="HVJ8013" s="49"/>
      <c r="HVK8013" s="49"/>
      <c r="HVL8013" s="49"/>
      <c r="HVM8013" s="49"/>
      <c r="HVN8013" s="49"/>
      <c r="HVO8013" s="49"/>
      <c r="HVP8013" s="49"/>
      <c r="HVQ8013" s="49"/>
      <c r="HVR8013" s="49"/>
      <c r="HVS8013" s="49"/>
      <c r="HVT8013" s="49"/>
      <c r="HVU8013" s="49"/>
      <c r="HVV8013" s="49"/>
      <c r="HVW8013" s="49"/>
      <c r="HVX8013" s="49"/>
      <c r="HVY8013" s="49"/>
      <c r="HVZ8013" s="49"/>
      <c r="HWA8013" s="49"/>
      <c r="HWB8013" s="49"/>
      <c r="HWC8013" s="49"/>
      <c r="HWD8013" s="49"/>
      <c r="HWE8013" s="49"/>
      <c r="HWF8013" s="49"/>
      <c r="HWG8013" s="49"/>
      <c r="HWH8013" s="49"/>
      <c r="HWI8013" s="49"/>
      <c r="HWJ8013" s="49"/>
      <c r="HWK8013" s="49"/>
      <c r="HWL8013" s="49"/>
      <c r="HWM8013" s="49"/>
      <c r="HWN8013" s="49"/>
      <c r="HWO8013" s="49"/>
      <c r="HWP8013" s="49"/>
      <c r="HWQ8013" s="49"/>
      <c r="HWR8013" s="49"/>
      <c r="HWS8013" s="49"/>
      <c r="HWT8013" s="49"/>
      <c r="HWU8013" s="49"/>
      <c r="HWV8013" s="49"/>
      <c r="HWW8013" s="49"/>
      <c r="HWX8013" s="49"/>
      <c r="HWY8013" s="49"/>
      <c r="HWZ8013" s="49"/>
      <c r="HXA8013" s="49"/>
      <c r="HXB8013" s="49"/>
      <c r="HXC8013" s="49"/>
      <c r="HXD8013" s="49"/>
      <c r="HXE8013" s="49"/>
      <c r="HXF8013" s="49"/>
      <c r="HXG8013" s="49"/>
      <c r="HXH8013" s="49"/>
      <c r="HXI8013" s="49"/>
      <c r="HXJ8013" s="49"/>
      <c r="HXK8013" s="49"/>
      <c r="HXL8013" s="49"/>
      <c r="HXM8013" s="49"/>
      <c r="HXN8013" s="49"/>
      <c r="HXO8013" s="49"/>
      <c r="HXP8013" s="49"/>
      <c r="HXQ8013" s="49"/>
      <c r="HXR8013" s="49"/>
      <c r="HXS8013" s="49"/>
      <c r="HXT8013" s="49"/>
      <c r="HXU8013" s="49"/>
      <c r="HXV8013" s="49"/>
      <c r="HXW8013" s="49"/>
      <c r="HXX8013" s="49"/>
      <c r="HXY8013" s="49"/>
      <c r="HXZ8013" s="49"/>
      <c r="HYA8013" s="49"/>
      <c r="HYB8013" s="49"/>
      <c r="HYC8013" s="49"/>
      <c r="HYD8013" s="49"/>
      <c r="HYE8013" s="49"/>
      <c r="HYF8013" s="49"/>
      <c r="HYG8013" s="49"/>
      <c r="HYH8013" s="49"/>
      <c r="HYI8013" s="49"/>
      <c r="HYJ8013" s="49"/>
      <c r="HYK8013" s="49"/>
      <c r="HYL8013" s="49"/>
      <c r="HYM8013" s="49"/>
      <c r="HYN8013" s="49"/>
      <c r="HYO8013" s="49"/>
      <c r="HYP8013" s="49"/>
      <c r="HYQ8013" s="49"/>
      <c r="HYR8013" s="49"/>
      <c r="HYS8013" s="49"/>
      <c r="HYT8013" s="49"/>
      <c r="HYU8013" s="49"/>
      <c r="HYV8013" s="49"/>
      <c r="HYW8013" s="49"/>
      <c r="HYX8013" s="49"/>
      <c r="HYY8013" s="49"/>
      <c r="HYZ8013" s="49"/>
      <c r="HZA8013" s="49"/>
      <c r="HZB8013" s="49"/>
      <c r="HZC8013" s="49"/>
      <c r="HZD8013" s="49"/>
      <c r="HZE8013" s="49"/>
      <c r="HZF8013" s="49"/>
      <c r="HZG8013" s="49"/>
      <c r="HZH8013" s="49"/>
      <c r="HZI8013" s="49"/>
      <c r="HZJ8013" s="49"/>
      <c r="HZK8013" s="49"/>
      <c r="HZL8013" s="49"/>
      <c r="HZM8013" s="49"/>
      <c r="HZN8013" s="49"/>
      <c r="HZO8013" s="49"/>
      <c r="HZP8013" s="49"/>
      <c r="HZQ8013" s="49"/>
      <c r="HZR8013" s="49"/>
      <c r="HZS8013" s="49"/>
      <c r="HZT8013" s="49"/>
      <c r="HZU8013" s="49"/>
      <c r="HZV8013" s="49"/>
      <c r="HZW8013" s="49"/>
      <c r="HZX8013" s="49"/>
      <c r="HZY8013" s="49"/>
      <c r="HZZ8013" s="49"/>
      <c r="IAA8013" s="49"/>
      <c r="IAB8013" s="49"/>
      <c r="IAC8013" s="49"/>
      <c r="IAD8013" s="49"/>
      <c r="IAE8013" s="49"/>
      <c r="IAF8013" s="49"/>
      <c r="IAG8013" s="49"/>
      <c r="IAH8013" s="49"/>
      <c r="IAI8013" s="49"/>
      <c r="IAJ8013" s="49"/>
      <c r="IAK8013" s="49"/>
      <c r="IAL8013" s="49"/>
      <c r="IAM8013" s="49"/>
      <c r="IAN8013" s="49"/>
      <c r="IAO8013" s="49"/>
      <c r="IAP8013" s="49"/>
      <c r="IAQ8013" s="49"/>
      <c r="IAR8013" s="49"/>
      <c r="IAS8013" s="49"/>
      <c r="IAT8013" s="49"/>
      <c r="IAU8013" s="49"/>
      <c r="IAV8013" s="49"/>
      <c r="IAW8013" s="49"/>
      <c r="IAX8013" s="49"/>
      <c r="IAY8013" s="49"/>
      <c r="IAZ8013" s="49"/>
      <c r="IBA8013" s="49"/>
      <c r="IBB8013" s="49"/>
      <c r="IBC8013" s="49"/>
      <c r="IBD8013" s="49"/>
      <c r="IBE8013" s="49"/>
      <c r="IBF8013" s="49"/>
      <c r="IBG8013" s="49"/>
      <c r="IBH8013" s="49"/>
      <c r="IBI8013" s="49"/>
      <c r="IBJ8013" s="49"/>
      <c r="IBK8013" s="49"/>
      <c r="IBL8013" s="49"/>
      <c r="IBM8013" s="49"/>
      <c r="IBN8013" s="49"/>
      <c r="IBO8013" s="49"/>
      <c r="IBP8013" s="49"/>
      <c r="IBQ8013" s="49"/>
      <c r="IBR8013" s="49"/>
      <c r="IBS8013" s="49"/>
      <c r="IBT8013" s="49"/>
      <c r="IBU8013" s="49"/>
      <c r="IBV8013" s="49"/>
      <c r="IBW8013" s="49"/>
      <c r="IBX8013" s="49"/>
      <c r="IBY8013" s="49"/>
      <c r="IBZ8013" s="49"/>
      <c r="ICA8013" s="49"/>
      <c r="ICB8013" s="49"/>
      <c r="ICC8013" s="49"/>
      <c r="ICD8013" s="49"/>
      <c r="ICE8013" s="49"/>
      <c r="ICF8013" s="49"/>
      <c r="ICG8013" s="49"/>
      <c r="ICH8013" s="49"/>
      <c r="ICI8013" s="49"/>
      <c r="ICJ8013" s="49"/>
      <c r="ICK8013" s="49"/>
      <c r="ICL8013" s="49"/>
      <c r="ICM8013" s="49"/>
      <c r="ICN8013" s="49"/>
      <c r="ICO8013" s="49"/>
      <c r="ICP8013" s="49"/>
      <c r="ICQ8013" s="49"/>
      <c r="ICR8013" s="49"/>
      <c r="ICS8013" s="49"/>
      <c r="ICT8013" s="49"/>
      <c r="ICU8013" s="49"/>
      <c r="ICV8013" s="49"/>
      <c r="ICW8013" s="49"/>
      <c r="ICX8013" s="49"/>
      <c r="ICY8013" s="49"/>
      <c r="ICZ8013" s="49"/>
      <c r="IDA8013" s="49"/>
      <c r="IDB8013" s="49"/>
      <c r="IDC8013" s="49"/>
      <c r="IDD8013" s="49"/>
      <c r="IDE8013" s="49"/>
      <c r="IDF8013" s="49"/>
      <c r="IDG8013" s="49"/>
      <c r="IDH8013" s="49"/>
      <c r="IDI8013" s="49"/>
      <c r="IDJ8013" s="49"/>
      <c r="IDK8013" s="49"/>
      <c r="IDL8013" s="49"/>
      <c r="IDM8013" s="49"/>
      <c r="IDN8013" s="49"/>
      <c r="IDO8013" s="49"/>
      <c r="IDP8013" s="49"/>
      <c r="IDQ8013" s="49"/>
      <c r="IDR8013" s="49"/>
      <c r="IDS8013" s="49"/>
      <c r="IDT8013" s="49"/>
      <c r="IDU8013" s="49"/>
      <c r="IDV8013" s="49"/>
      <c r="IDW8013" s="49"/>
      <c r="IDX8013" s="49"/>
      <c r="IDY8013" s="49"/>
      <c r="IDZ8013" s="49"/>
      <c r="IEA8013" s="49"/>
      <c r="IEB8013" s="49"/>
      <c r="IEC8013" s="49"/>
      <c r="IED8013" s="49"/>
      <c r="IEE8013" s="49"/>
      <c r="IEF8013" s="49"/>
      <c r="IEG8013" s="49"/>
      <c r="IEH8013" s="49"/>
      <c r="IEI8013" s="49"/>
      <c r="IEJ8013" s="49"/>
      <c r="IEK8013" s="49"/>
      <c r="IEL8013" s="49"/>
      <c r="IEM8013" s="49"/>
      <c r="IEN8013" s="49"/>
      <c r="IEO8013" s="49"/>
      <c r="IEP8013" s="49"/>
      <c r="IEQ8013" s="49"/>
      <c r="IER8013" s="49"/>
      <c r="IES8013" s="49"/>
      <c r="IET8013" s="49"/>
      <c r="IEU8013" s="49"/>
      <c r="IEV8013" s="49"/>
      <c r="IEW8013" s="49"/>
      <c r="IEX8013" s="49"/>
      <c r="IEY8013" s="49"/>
      <c r="IEZ8013" s="49"/>
      <c r="IFA8013" s="49"/>
      <c r="IFB8013" s="49"/>
      <c r="IFC8013" s="49"/>
      <c r="IFD8013" s="49"/>
      <c r="IFE8013" s="49"/>
      <c r="IFF8013" s="49"/>
      <c r="IFG8013" s="49"/>
      <c r="IFH8013" s="49"/>
      <c r="IFI8013" s="49"/>
      <c r="IFJ8013" s="49"/>
      <c r="IFK8013" s="49"/>
      <c r="IFL8013" s="49"/>
      <c r="IFM8013" s="49"/>
      <c r="IFN8013" s="49"/>
      <c r="IFO8013" s="49"/>
      <c r="IFP8013" s="49"/>
      <c r="IFQ8013" s="49"/>
      <c r="IFR8013" s="49"/>
      <c r="IFS8013" s="49"/>
      <c r="IFT8013" s="49"/>
      <c r="IFU8013" s="49"/>
      <c r="IFV8013" s="49"/>
      <c r="IFW8013" s="49"/>
      <c r="IFX8013" s="49"/>
      <c r="IFY8013" s="49"/>
      <c r="IFZ8013" s="49"/>
      <c r="IGA8013" s="49"/>
      <c r="IGB8013" s="49"/>
      <c r="IGC8013" s="49"/>
      <c r="IGD8013" s="49"/>
      <c r="IGE8013" s="49"/>
      <c r="IGF8013" s="49"/>
      <c r="IGG8013" s="49"/>
      <c r="IGH8013" s="49"/>
      <c r="IGI8013" s="49"/>
      <c r="IGJ8013" s="49"/>
      <c r="IGK8013" s="49"/>
      <c r="IGL8013" s="49"/>
      <c r="IGM8013" s="49"/>
      <c r="IGN8013" s="49"/>
      <c r="IGO8013" s="49"/>
      <c r="IGP8013" s="49"/>
      <c r="IGQ8013" s="49"/>
      <c r="IGR8013" s="49"/>
      <c r="IGS8013" s="49"/>
      <c r="IGT8013" s="49"/>
      <c r="IGU8013" s="49"/>
      <c r="IGV8013" s="49"/>
      <c r="IGW8013" s="49"/>
      <c r="IGX8013" s="49"/>
      <c r="IGY8013" s="49"/>
      <c r="IGZ8013" s="49"/>
      <c r="IHA8013" s="49"/>
      <c r="IHB8013" s="49"/>
      <c r="IHC8013" s="49"/>
      <c r="IHD8013" s="49"/>
      <c r="IHE8013" s="49"/>
      <c r="IHF8013" s="49"/>
      <c r="IHG8013" s="49"/>
      <c r="IHH8013" s="49"/>
      <c r="IHI8013" s="49"/>
      <c r="IHJ8013" s="49"/>
      <c r="IHK8013" s="49"/>
      <c r="IHL8013" s="49"/>
      <c r="IHM8013" s="49"/>
      <c r="IHN8013" s="49"/>
      <c r="IHO8013" s="49"/>
      <c r="IHP8013" s="49"/>
      <c r="IHQ8013" s="49"/>
      <c r="IHR8013" s="49"/>
      <c r="IHS8013" s="49"/>
      <c r="IHT8013" s="49"/>
      <c r="IHU8013" s="49"/>
      <c r="IHV8013" s="49"/>
      <c r="IHW8013" s="49"/>
      <c r="IHX8013" s="49"/>
      <c r="IHY8013" s="49"/>
      <c r="IHZ8013" s="49"/>
      <c r="IIA8013" s="49"/>
      <c r="IIB8013" s="49"/>
      <c r="IIC8013" s="49"/>
      <c r="IID8013" s="49"/>
      <c r="IIE8013" s="49"/>
      <c r="IIF8013" s="49"/>
      <c r="IIG8013" s="49"/>
      <c r="IIH8013" s="49"/>
      <c r="III8013" s="49"/>
      <c r="IIJ8013" s="49"/>
      <c r="IIK8013" s="49"/>
      <c r="IIL8013" s="49"/>
      <c r="IIM8013" s="49"/>
      <c r="IIN8013" s="49"/>
      <c r="IIO8013" s="49"/>
      <c r="IIP8013" s="49"/>
      <c r="IIQ8013" s="49"/>
      <c r="IIR8013" s="49"/>
      <c r="IIS8013" s="49"/>
      <c r="IIT8013" s="49"/>
      <c r="IIU8013" s="49"/>
      <c r="IIV8013" s="49"/>
      <c r="IIW8013" s="49"/>
      <c r="IIX8013" s="49"/>
      <c r="IIY8013" s="49"/>
      <c r="IIZ8013" s="49"/>
      <c r="IJA8013" s="49"/>
      <c r="IJB8013" s="49"/>
      <c r="IJC8013" s="49"/>
      <c r="IJD8013" s="49"/>
      <c r="IJE8013" s="49"/>
      <c r="IJF8013" s="49"/>
      <c r="IJG8013" s="49"/>
      <c r="IJH8013" s="49"/>
      <c r="IJI8013" s="49"/>
      <c r="IJJ8013" s="49"/>
      <c r="IJK8013" s="49"/>
      <c r="IJL8013" s="49"/>
      <c r="IJM8013" s="49"/>
      <c r="IJN8013" s="49"/>
      <c r="IJO8013" s="49"/>
      <c r="IJP8013" s="49"/>
      <c r="IJQ8013" s="49"/>
      <c r="IJR8013" s="49"/>
      <c r="IJS8013" s="49"/>
      <c r="IJT8013" s="49"/>
      <c r="IJU8013" s="49"/>
      <c r="IJV8013" s="49"/>
      <c r="IJW8013" s="49"/>
      <c r="IJX8013" s="49"/>
      <c r="IJY8013" s="49"/>
      <c r="IJZ8013" s="49"/>
      <c r="IKA8013" s="49"/>
      <c r="IKB8013" s="49"/>
      <c r="IKC8013" s="49"/>
      <c r="IKD8013" s="49"/>
      <c r="IKE8013" s="49"/>
      <c r="IKF8013" s="49"/>
      <c r="IKG8013" s="49"/>
      <c r="IKH8013" s="49"/>
      <c r="IKI8013" s="49"/>
      <c r="IKJ8013" s="49"/>
      <c r="IKK8013" s="49"/>
      <c r="IKL8013" s="49"/>
      <c r="IKM8013" s="49"/>
      <c r="IKN8013" s="49"/>
      <c r="IKO8013" s="49"/>
      <c r="IKP8013" s="49"/>
      <c r="IKQ8013" s="49"/>
      <c r="IKR8013" s="49"/>
      <c r="IKS8013" s="49"/>
      <c r="IKT8013" s="49"/>
      <c r="IKU8013" s="49"/>
      <c r="IKV8013" s="49"/>
      <c r="IKW8013" s="49"/>
      <c r="IKX8013" s="49"/>
      <c r="IKY8013" s="49"/>
      <c r="IKZ8013" s="49"/>
      <c r="ILA8013" s="49"/>
      <c r="ILB8013" s="49"/>
      <c r="ILC8013" s="49"/>
      <c r="ILD8013" s="49"/>
      <c r="ILE8013" s="49"/>
      <c r="ILF8013" s="49"/>
      <c r="ILG8013" s="49"/>
      <c r="ILH8013" s="49"/>
      <c r="ILI8013" s="49"/>
      <c r="ILJ8013" s="49"/>
      <c r="ILK8013" s="49"/>
      <c r="ILL8013" s="49"/>
      <c r="ILM8013" s="49"/>
      <c r="ILN8013" s="49"/>
      <c r="ILO8013" s="49"/>
      <c r="ILP8013" s="49"/>
      <c r="ILQ8013" s="49"/>
      <c r="ILR8013" s="49"/>
      <c r="ILS8013" s="49"/>
      <c r="ILT8013" s="49"/>
      <c r="ILU8013" s="49"/>
      <c r="ILV8013" s="49"/>
      <c r="ILW8013" s="49"/>
      <c r="ILX8013" s="49"/>
      <c r="ILY8013" s="49"/>
      <c r="ILZ8013" s="49"/>
      <c r="IMA8013" s="49"/>
      <c r="IMB8013" s="49"/>
      <c r="IMC8013" s="49"/>
      <c r="IMD8013" s="49"/>
      <c r="IME8013" s="49"/>
      <c r="IMF8013" s="49"/>
      <c r="IMG8013" s="49"/>
      <c r="IMH8013" s="49"/>
      <c r="IMI8013" s="49"/>
      <c r="IMJ8013" s="49"/>
      <c r="IMK8013" s="49"/>
      <c r="IML8013" s="49"/>
      <c r="IMM8013" s="49"/>
      <c r="IMN8013" s="49"/>
      <c r="IMO8013" s="49"/>
      <c r="IMP8013" s="49"/>
      <c r="IMQ8013" s="49"/>
      <c r="IMR8013" s="49"/>
      <c r="IMS8013" s="49"/>
      <c r="IMT8013" s="49"/>
      <c r="IMU8013" s="49"/>
      <c r="IMV8013" s="49"/>
      <c r="IMW8013" s="49"/>
      <c r="IMX8013" s="49"/>
      <c r="IMY8013" s="49"/>
      <c r="IMZ8013" s="49"/>
      <c r="INA8013" s="49"/>
      <c r="INB8013" s="49"/>
      <c r="INC8013" s="49"/>
      <c r="IND8013" s="49"/>
      <c r="INE8013" s="49"/>
      <c r="INF8013" s="49"/>
      <c r="ING8013" s="49"/>
      <c r="INH8013" s="49"/>
      <c r="INI8013" s="49"/>
      <c r="INJ8013" s="49"/>
      <c r="INK8013" s="49"/>
      <c r="INL8013" s="49"/>
      <c r="INM8013" s="49"/>
      <c r="INN8013" s="49"/>
      <c r="INO8013" s="49"/>
      <c r="INP8013" s="49"/>
      <c r="INQ8013" s="49"/>
      <c r="INR8013" s="49"/>
      <c r="INS8013" s="49"/>
      <c r="INT8013" s="49"/>
      <c r="INU8013" s="49"/>
      <c r="INV8013" s="49"/>
      <c r="INW8013" s="49"/>
      <c r="INX8013" s="49"/>
      <c r="INY8013" s="49"/>
      <c r="INZ8013" s="49"/>
      <c r="IOA8013" s="49"/>
      <c r="IOB8013" s="49"/>
      <c r="IOC8013" s="49"/>
      <c r="IOD8013" s="49"/>
      <c r="IOE8013" s="49"/>
      <c r="IOF8013" s="49"/>
      <c r="IOG8013" s="49"/>
      <c r="IOH8013" s="49"/>
      <c r="IOI8013" s="49"/>
      <c r="IOJ8013" s="49"/>
      <c r="IOK8013" s="49"/>
      <c r="IOL8013" s="49"/>
      <c r="IOM8013" s="49"/>
      <c r="ION8013" s="49"/>
      <c r="IOO8013" s="49"/>
      <c r="IOP8013" s="49"/>
      <c r="IOQ8013" s="49"/>
      <c r="IOR8013" s="49"/>
      <c r="IOS8013" s="49"/>
      <c r="IOT8013" s="49"/>
      <c r="IOU8013" s="49"/>
      <c r="IOV8013" s="49"/>
      <c r="IOW8013" s="49"/>
      <c r="IOX8013" s="49"/>
      <c r="IOY8013" s="49"/>
      <c r="IOZ8013" s="49"/>
      <c r="IPA8013" s="49"/>
      <c r="IPB8013" s="49"/>
      <c r="IPC8013" s="49"/>
      <c r="IPD8013" s="49"/>
      <c r="IPE8013" s="49"/>
      <c r="IPF8013" s="49"/>
      <c r="IPG8013" s="49"/>
      <c r="IPH8013" s="49"/>
      <c r="IPI8013" s="49"/>
      <c r="IPJ8013" s="49"/>
      <c r="IPK8013" s="49"/>
      <c r="IPL8013" s="49"/>
      <c r="IPM8013" s="49"/>
      <c r="IPN8013" s="49"/>
      <c r="IPO8013" s="49"/>
      <c r="IPP8013" s="49"/>
      <c r="IPQ8013" s="49"/>
      <c r="IPR8013" s="49"/>
      <c r="IPS8013" s="49"/>
      <c r="IPT8013" s="49"/>
      <c r="IPU8013" s="49"/>
      <c r="IPV8013" s="49"/>
      <c r="IPW8013" s="49"/>
      <c r="IPX8013" s="49"/>
      <c r="IPY8013" s="49"/>
      <c r="IPZ8013" s="49"/>
      <c r="IQA8013" s="49"/>
      <c r="IQB8013" s="49"/>
      <c r="IQC8013" s="49"/>
      <c r="IQD8013" s="49"/>
      <c r="IQE8013" s="49"/>
      <c r="IQF8013" s="49"/>
      <c r="IQG8013" s="49"/>
      <c r="IQH8013" s="49"/>
      <c r="IQI8013" s="49"/>
      <c r="IQJ8013" s="49"/>
      <c r="IQK8013" s="49"/>
      <c r="IQL8013" s="49"/>
      <c r="IQM8013" s="49"/>
      <c r="IQN8013" s="49"/>
      <c r="IQO8013" s="49"/>
      <c r="IQP8013" s="49"/>
      <c r="IQQ8013" s="49"/>
      <c r="IQR8013" s="49"/>
      <c r="IQS8013" s="49"/>
      <c r="IQT8013" s="49"/>
      <c r="IQU8013" s="49"/>
      <c r="IQV8013" s="49"/>
      <c r="IQW8013" s="49"/>
      <c r="IQX8013" s="49"/>
      <c r="IQY8013" s="49"/>
      <c r="IQZ8013" s="49"/>
      <c r="IRA8013" s="49"/>
      <c r="IRB8013" s="49"/>
      <c r="IRC8013" s="49"/>
      <c r="IRD8013" s="49"/>
      <c r="IRE8013" s="49"/>
      <c r="IRF8013" s="49"/>
      <c r="IRG8013" s="49"/>
      <c r="IRH8013" s="49"/>
      <c r="IRI8013" s="49"/>
      <c r="IRJ8013" s="49"/>
      <c r="IRK8013" s="49"/>
      <c r="IRL8013" s="49"/>
      <c r="IRM8013" s="49"/>
      <c r="IRN8013" s="49"/>
      <c r="IRO8013" s="49"/>
      <c r="IRP8013" s="49"/>
      <c r="IRQ8013" s="49"/>
      <c r="IRR8013" s="49"/>
      <c r="IRS8013" s="49"/>
      <c r="IRT8013" s="49"/>
      <c r="IRU8013" s="49"/>
      <c r="IRV8013" s="49"/>
      <c r="IRW8013" s="49"/>
      <c r="IRX8013" s="49"/>
      <c r="IRY8013" s="49"/>
      <c r="IRZ8013" s="49"/>
      <c r="ISA8013" s="49"/>
      <c r="ISB8013" s="49"/>
      <c r="ISC8013" s="49"/>
      <c r="ISD8013" s="49"/>
      <c r="ISE8013" s="49"/>
      <c r="ISF8013" s="49"/>
      <c r="ISG8013" s="49"/>
      <c r="ISH8013" s="49"/>
      <c r="ISI8013" s="49"/>
      <c r="ISJ8013" s="49"/>
      <c r="ISK8013" s="49"/>
      <c r="ISL8013" s="49"/>
      <c r="ISM8013" s="49"/>
      <c r="ISN8013" s="49"/>
      <c r="ISO8013" s="49"/>
      <c r="ISP8013" s="49"/>
      <c r="ISQ8013" s="49"/>
      <c r="ISR8013" s="49"/>
      <c r="ISS8013" s="49"/>
      <c r="IST8013" s="49"/>
      <c r="ISU8013" s="49"/>
      <c r="ISV8013" s="49"/>
      <c r="ISW8013" s="49"/>
      <c r="ISX8013" s="49"/>
      <c r="ISY8013" s="49"/>
      <c r="ISZ8013" s="49"/>
      <c r="ITA8013" s="49"/>
      <c r="ITB8013" s="49"/>
      <c r="ITC8013" s="49"/>
      <c r="ITD8013" s="49"/>
      <c r="ITE8013" s="49"/>
      <c r="ITF8013" s="49"/>
      <c r="ITG8013" s="49"/>
      <c r="ITH8013" s="49"/>
      <c r="ITI8013" s="49"/>
      <c r="ITJ8013" s="49"/>
      <c r="ITK8013" s="49"/>
      <c r="ITL8013" s="49"/>
      <c r="ITM8013" s="49"/>
      <c r="ITN8013" s="49"/>
      <c r="ITO8013" s="49"/>
      <c r="ITP8013" s="49"/>
      <c r="ITQ8013" s="49"/>
      <c r="ITR8013" s="49"/>
      <c r="ITS8013" s="49"/>
      <c r="ITT8013" s="49"/>
      <c r="ITU8013" s="49"/>
      <c r="ITV8013" s="49"/>
      <c r="ITW8013" s="49"/>
      <c r="ITX8013" s="49"/>
      <c r="ITY8013" s="49"/>
      <c r="ITZ8013" s="49"/>
      <c r="IUA8013" s="49"/>
      <c r="IUB8013" s="49"/>
      <c r="IUC8013" s="49"/>
      <c r="IUD8013" s="49"/>
      <c r="IUE8013" s="49"/>
      <c r="IUF8013" s="49"/>
      <c r="IUG8013" s="49"/>
      <c r="IUH8013" s="49"/>
      <c r="IUI8013" s="49"/>
      <c r="IUJ8013" s="49"/>
      <c r="IUK8013" s="49"/>
      <c r="IUL8013" s="49"/>
      <c r="IUM8013" s="49"/>
      <c r="IUN8013" s="49"/>
      <c r="IUO8013" s="49"/>
      <c r="IUP8013" s="49"/>
      <c r="IUQ8013" s="49"/>
      <c r="IUR8013" s="49"/>
      <c r="IUS8013" s="49"/>
      <c r="IUT8013" s="49"/>
      <c r="IUU8013" s="49"/>
      <c r="IUV8013" s="49"/>
      <c r="IUW8013" s="49"/>
      <c r="IUX8013" s="49"/>
      <c r="IUY8013" s="49"/>
      <c r="IUZ8013" s="49"/>
      <c r="IVA8013" s="49"/>
      <c r="IVB8013" s="49"/>
      <c r="IVC8013" s="49"/>
      <c r="IVD8013" s="49"/>
      <c r="IVE8013" s="49"/>
      <c r="IVF8013" s="49"/>
      <c r="IVG8013" s="49"/>
      <c r="IVH8013" s="49"/>
      <c r="IVI8013" s="49"/>
      <c r="IVJ8013" s="49"/>
      <c r="IVK8013" s="49"/>
      <c r="IVL8013" s="49"/>
      <c r="IVM8013" s="49"/>
      <c r="IVN8013" s="49"/>
      <c r="IVO8013" s="49"/>
      <c r="IVP8013" s="49"/>
      <c r="IVQ8013" s="49"/>
      <c r="IVR8013" s="49"/>
      <c r="IVS8013" s="49"/>
      <c r="IVT8013" s="49"/>
      <c r="IVU8013" s="49"/>
      <c r="IVV8013" s="49"/>
      <c r="IVW8013" s="49"/>
      <c r="IVX8013" s="49"/>
      <c r="IVY8013" s="49"/>
      <c r="IVZ8013" s="49"/>
      <c r="IWA8013" s="49"/>
      <c r="IWB8013" s="49"/>
      <c r="IWC8013" s="49"/>
      <c r="IWD8013" s="49"/>
      <c r="IWE8013" s="49"/>
      <c r="IWF8013" s="49"/>
      <c r="IWG8013" s="49"/>
      <c r="IWH8013" s="49"/>
      <c r="IWI8013" s="49"/>
      <c r="IWJ8013" s="49"/>
      <c r="IWK8013" s="49"/>
      <c r="IWL8013" s="49"/>
      <c r="IWM8013" s="49"/>
      <c r="IWN8013" s="49"/>
      <c r="IWO8013" s="49"/>
      <c r="IWP8013" s="49"/>
      <c r="IWQ8013" s="49"/>
      <c r="IWR8013" s="49"/>
      <c r="IWS8013" s="49"/>
      <c r="IWT8013" s="49"/>
      <c r="IWU8013" s="49"/>
      <c r="IWV8013" s="49"/>
      <c r="IWW8013" s="49"/>
      <c r="IWX8013" s="49"/>
      <c r="IWY8013" s="49"/>
      <c r="IWZ8013" s="49"/>
      <c r="IXA8013" s="49"/>
      <c r="IXB8013" s="49"/>
      <c r="IXC8013" s="49"/>
      <c r="IXD8013" s="49"/>
      <c r="IXE8013" s="49"/>
      <c r="IXF8013" s="49"/>
      <c r="IXG8013" s="49"/>
      <c r="IXH8013" s="49"/>
      <c r="IXI8013" s="49"/>
      <c r="IXJ8013" s="49"/>
      <c r="IXK8013" s="49"/>
      <c r="IXL8013" s="49"/>
      <c r="IXM8013" s="49"/>
      <c r="IXN8013" s="49"/>
      <c r="IXO8013" s="49"/>
      <c r="IXP8013" s="49"/>
      <c r="IXQ8013" s="49"/>
      <c r="IXR8013" s="49"/>
      <c r="IXS8013" s="49"/>
      <c r="IXT8013" s="49"/>
      <c r="IXU8013" s="49"/>
      <c r="IXV8013" s="49"/>
      <c r="IXW8013" s="49"/>
      <c r="IXX8013" s="49"/>
      <c r="IXY8013" s="49"/>
      <c r="IXZ8013" s="49"/>
      <c r="IYA8013" s="49"/>
      <c r="IYB8013" s="49"/>
      <c r="IYC8013" s="49"/>
      <c r="IYD8013" s="49"/>
      <c r="IYE8013" s="49"/>
      <c r="IYF8013" s="49"/>
      <c r="IYG8013" s="49"/>
      <c r="IYH8013" s="49"/>
      <c r="IYI8013" s="49"/>
      <c r="IYJ8013" s="49"/>
      <c r="IYK8013" s="49"/>
      <c r="IYL8013" s="49"/>
      <c r="IYM8013" s="49"/>
      <c r="IYN8013" s="49"/>
      <c r="IYO8013" s="49"/>
      <c r="IYP8013" s="49"/>
      <c r="IYQ8013" s="49"/>
      <c r="IYR8013" s="49"/>
      <c r="IYS8013" s="49"/>
      <c r="IYT8013" s="49"/>
      <c r="IYU8013" s="49"/>
      <c r="IYV8013" s="49"/>
      <c r="IYW8013" s="49"/>
      <c r="IYX8013" s="49"/>
      <c r="IYY8013" s="49"/>
      <c r="IYZ8013" s="49"/>
      <c r="IZA8013" s="49"/>
      <c r="IZB8013" s="49"/>
      <c r="IZC8013" s="49"/>
      <c r="IZD8013" s="49"/>
      <c r="IZE8013" s="49"/>
      <c r="IZF8013" s="49"/>
      <c r="IZG8013" s="49"/>
      <c r="IZH8013" s="49"/>
      <c r="IZI8013" s="49"/>
      <c r="IZJ8013" s="49"/>
      <c r="IZK8013" s="49"/>
      <c r="IZL8013" s="49"/>
      <c r="IZM8013" s="49"/>
      <c r="IZN8013" s="49"/>
      <c r="IZO8013" s="49"/>
      <c r="IZP8013" s="49"/>
      <c r="IZQ8013" s="49"/>
      <c r="IZR8013" s="49"/>
      <c r="IZS8013" s="49"/>
      <c r="IZT8013" s="49"/>
      <c r="IZU8013" s="49"/>
      <c r="IZV8013" s="49"/>
      <c r="IZW8013" s="49"/>
      <c r="IZX8013" s="49"/>
      <c r="IZY8013" s="49"/>
      <c r="IZZ8013" s="49"/>
      <c r="JAA8013" s="49"/>
      <c r="JAB8013" s="49"/>
      <c r="JAC8013" s="49"/>
      <c r="JAD8013" s="49"/>
      <c r="JAE8013" s="49"/>
      <c r="JAF8013" s="49"/>
      <c r="JAG8013" s="49"/>
      <c r="JAH8013" s="49"/>
      <c r="JAI8013" s="49"/>
      <c r="JAJ8013" s="49"/>
      <c r="JAK8013" s="49"/>
      <c r="JAL8013" s="49"/>
      <c r="JAM8013" s="49"/>
      <c r="JAN8013" s="49"/>
      <c r="JAO8013" s="49"/>
      <c r="JAP8013" s="49"/>
      <c r="JAQ8013" s="49"/>
      <c r="JAR8013" s="49"/>
      <c r="JAS8013" s="49"/>
      <c r="JAT8013" s="49"/>
      <c r="JAU8013" s="49"/>
      <c r="JAV8013" s="49"/>
      <c r="JAW8013" s="49"/>
      <c r="JAX8013" s="49"/>
      <c r="JAY8013" s="49"/>
      <c r="JAZ8013" s="49"/>
      <c r="JBA8013" s="49"/>
      <c r="JBB8013" s="49"/>
      <c r="JBC8013" s="49"/>
      <c r="JBD8013" s="49"/>
      <c r="JBE8013" s="49"/>
      <c r="JBF8013" s="49"/>
      <c r="JBG8013" s="49"/>
      <c r="JBH8013" s="49"/>
      <c r="JBI8013" s="49"/>
      <c r="JBJ8013" s="49"/>
      <c r="JBK8013" s="49"/>
      <c r="JBL8013" s="49"/>
      <c r="JBM8013" s="49"/>
      <c r="JBN8013" s="49"/>
      <c r="JBO8013" s="49"/>
      <c r="JBP8013" s="49"/>
      <c r="JBQ8013" s="49"/>
      <c r="JBR8013" s="49"/>
      <c r="JBS8013" s="49"/>
      <c r="JBT8013" s="49"/>
      <c r="JBU8013" s="49"/>
      <c r="JBV8013" s="49"/>
      <c r="JBW8013" s="49"/>
      <c r="JBX8013" s="49"/>
      <c r="JBY8013" s="49"/>
      <c r="JBZ8013" s="49"/>
      <c r="JCA8013" s="49"/>
      <c r="JCB8013" s="49"/>
      <c r="JCC8013" s="49"/>
      <c r="JCD8013" s="49"/>
      <c r="JCE8013" s="49"/>
      <c r="JCF8013" s="49"/>
      <c r="JCG8013" s="49"/>
      <c r="JCH8013" s="49"/>
      <c r="JCI8013" s="49"/>
      <c r="JCJ8013" s="49"/>
      <c r="JCK8013" s="49"/>
      <c r="JCL8013" s="49"/>
      <c r="JCM8013" s="49"/>
      <c r="JCN8013" s="49"/>
      <c r="JCO8013" s="49"/>
      <c r="JCP8013" s="49"/>
      <c r="JCQ8013" s="49"/>
      <c r="JCR8013" s="49"/>
      <c r="JCS8013" s="49"/>
      <c r="JCT8013" s="49"/>
      <c r="JCU8013" s="49"/>
      <c r="JCV8013" s="49"/>
      <c r="JCW8013" s="49"/>
      <c r="JCX8013" s="49"/>
      <c r="JCY8013" s="49"/>
      <c r="JCZ8013" s="49"/>
      <c r="JDA8013" s="49"/>
      <c r="JDB8013" s="49"/>
      <c r="JDC8013" s="49"/>
      <c r="JDD8013" s="49"/>
      <c r="JDE8013" s="49"/>
      <c r="JDF8013" s="49"/>
      <c r="JDG8013" s="49"/>
      <c r="JDH8013" s="49"/>
      <c r="JDI8013" s="49"/>
      <c r="JDJ8013" s="49"/>
      <c r="JDK8013" s="49"/>
      <c r="JDL8013" s="49"/>
      <c r="JDM8013" s="49"/>
      <c r="JDN8013" s="49"/>
      <c r="JDO8013" s="49"/>
      <c r="JDP8013" s="49"/>
      <c r="JDQ8013" s="49"/>
      <c r="JDR8013" s="49"/>
      <c r="JDS8013" s="49"/>
      <c r="JDT8013" s="49"/>
      <c r="JDU8013" s="49"/>
      <c r="JDV8013" s="49"/>
      <c r="JDW8013" s="49"/>
      <c r="JDX8013" s="49"/>
      <c r="JDY8013" s="49"/>
      <c r="JDZ8013" s="49"/>
      <c r="JEA8013" s="49"/>
      <c r="JEB8013" s="49"/>
      <c r="JEC8013" s="49"/>
      <c r="JED8013" s="49"/>
      <c r="JEE8013" s="49"/>
      <c r="JEF8013" s="49"/>
      <c r="JEG8013" s="49"/>
      <c r="JEH8013" s="49"/>
      <c r="JEI8013" s="49"/>
      <c r="JEJ8013" s="49"/>
      <c r="JEK8013" s="49"/>
      <c r="JEL8013" s="49"/>
      <c r="JEM8013" s="49"/>
      <c r="JEN8013" s="49"/>
      <c r="JEO8013" s="49"/>
      <c r="JEP8013" s="49"/>
      <c r="JEQ8013" s="49"/>
      <c r="JER8013" s="49"/>
      <c r="JES8013" s="49"/>
      <c r="JET8013" s="49"/>
      <c r="JEU8013" s="49"/>
      <c r="JEV8013" s="49"/>
      <c r="JEW8013" s="49"/>
      <c r="JEX8013" s="49"/>
      <c r="JEY8013" s="49"/>
      <c r="JEZ8013" s="49"/>
      <c r="JFA8013" s="49"/>
      <c r="JFB8013" s="49"/>
      <c r="JFC8013" s="49"/>
      <c r="JFD8013" s="49"/>
      <c r="JFE8013" s="49"/>
      <c r="JFF8013" s="49"/>
      <c r="JFG8013" s="49"/>
      <c r="JFH8013" s="49"/>
      <c r="JFI8013" s="49"/>
      <c r="JFJ8013" s="49"/>
      <c r="JFK8013" s="49"/>
      <c r="JFL8013" s="49"/>
      <c r="JFM8013" s="49"/>
      <c r="JFN8013" s="49"/>
      <c r="JFO8013" s="49"/>
      <c r="JFP8013" s="49"/>
      <c r="JFQ8013" s="49"/>
      <c r="JFR8013" s="49"/>
      <c r="JFS8013" s="49"/>
      <c r="JFT8013" s="49"/>
      <c r="JFU8013" s="49"/>
      <c r="JFV8013" s="49"/>
      <c r="JFW8013" s="49"/>
      <c r="JFX8013" s="49"/>
      <c r="JFY8013" s="49"/>
      <c r="JFZ8013" s="49"/>
      <c r="JGA8013" s="49"/>
      <c r="JGB8013" s="49"/>
      <c r="JGC8013" s="49"/>
      <c r="JGD8013" s="49"/>
      <c r="JGE8013" s="49"/>
      <c r="JGF8013" s="49"/>
      <c r="JGG8013" s="49"/>
      <c r="JGH8013" s="49"/>
      <c r="JGI8013" s="49"/>
      <c r="JGJ8013" s="49"/>
      <c r="JGK8013" s="49"/>
      <c r="JGL8013" s="49"/>
      <c r="JGM8013" s="49"/>
      <c r="JGN8013" s="49"/>
      <c r="JGO8013" s="49"/>
      <c r="JGP8013" s="49"/>
      <c r="JGQ8013" s="49"/>
      <c r="JGR8013" s="49"/>
      <c r="JGS8013" s="49"/>
      <c r="JGT8013" s="49"/>
      <c r="JGU8013" s="49"/>
      <c r="JGV8013" s="49"/>
      <c r="JGW8013" s="49"/>
      <c r="JGX8013" s="49"/>
      <c r="JGY8013" s="49"/>
      <c r="JGZ8013" s="49"/>
      <c r="JHA8013" s="49"/>
      <c r="JHB8013" s="49"/>
      <c r="JHC8013" s="49"/>
      <c r="JHD8013" s="49"/>
      <c r="JHE8013" s="49"/>
      <c r="JHF8013" s="49"/>
      <c r="JHG8013" s="49"/>
      <c r="JHH8013" s="49"/>
      <c r="JHI8013" s="49"/>
      <c r="JHJ8013" s="49"/>
      <c r="JHK8013" s="49"/>
      <c r="JHL8013" s="49"/>
      <c r="JHM8013" s="49"/>
      <c r="JHN8013" s="49"/>
      <c r="JHO8013" s="49"/>
      <c r="JHP8013" s="49"/>
      <c r="JHQ8013" s="49"/>
      <c r="JHR8013" s="49"/>
      <c r="JHS8013" s="49"/>
      <c r="JHT8013" s="49"/>
      <c r="JHU8013" s="49"/>
      <c r="JHV8013" s="49"/>
      <c r="JHW8013" s="49"/>
      <c r="JHX8013" s="49"/>
      <c r="JHY8013" s="49"/>
      <c r="JHZ8013" s="49"/>
      <c r="JIA8013" s="49"/>
      <c r="JIB8013" s="49"/>
      <c r="JIC8013" s="49"/>
      <c r="JID8013" s="49"/>
      <c r="JIE8013" s="49"/>
      <c r="JIF8013" s="49"/>
      <c r="JIG8013" s="49"/>
      <c r="JIH8013" s="49"/>
      <c r="JII8013" s="49"/>
      <c r="JIJ8013" s="49"/>
      <c r="JIK8013" s="49"/>
      <c r="JIL8013" s="49"/>
      <c r="JIM8013" s="49"/>
      <c r="JIN8013" s="49"/>
      <c r="JIO8013" s="49"/>
      <c r="JIP8013" s="49"/>
      <c r="JIQ8013" s="49"/>
      <c r="JIR8013" s="49"/>
      <c r="JIS8013" s="49"/>
      <c r="JIT8013" s="49"/>
      <c r="JIU8013" s="49"/>
      <c r="JIV8013" s="49"/>
      <c r="JIW8013" s="49"/>
      <c r="JIX8013" s="49"/>
      <c r="JIY8013" s="49"/>
      <c r="JIZ8013" s="49"/>
      <c r="JJA8013" s="49"/>
      <c r="JJB8013" s="49"/>
      <c r="JJC8013" s="49"/>
      <c r="JJD8013" s="49"/>
      <c r="JJE8013" s="49"/>
      <c r="JJF8013" s="49"/>
      <c r="JJG8013" s="49"/>
      <c r="JJH8013" s="49"/>
      <c r="JJI8013" s="49"/>
      <c r="JJJ8013" s="49"/>
      <c r="JJK8013" s="49"/>
      <c r="JJL8013" s="49"/>
      <c r="JJM8013" s="49"/>
      <c r="JJN8013" s="49"/>
      <c r="JJO8013" s="49"/>
      <c r="JJP8013" s="49"/>
      <c r="JJQ8013" s="49"/>
      <c r="JJR8013" s="49"/>
      <c r="JJS8013" s="49"/>
      <c r="JJT8013" s="49"/>
      <c r="JJU8013" s="49"/>
      <c r="JJV8013" s="49"/>
      <c r="JJW8013" s="49"/>
      <c r="JJX8013" s="49"/>
      <c r="JJY8013" s="49"/>
      <c r="JJZ8013" s="49"/>
      <c r="JKA8013" s="49"/>
      <c r="JKB8013" s="49"/>
      <c r="JKC8013" s="49"/>
      <c r="JKD8013" s="49"/>
      <c r="JKE8013" s="49"/>
      <c r="JKF8013" s="49"/>
      <c r="JKG8013" s="49"/>
      <c r="JKH8013" s="49"/>
      <c r="JKI8013" s="49"/>
      <c r="JKJ8013" s="49"/>
      <c r="JKK8013" s="49"/>
      <c r="JKL8013" s="49"/>
      <c r="JKM8013" s="49"/>
      <c r="JKN8013" s="49"/>
      <c r="JKO8013" s="49"/>
      <c r="JKP8013" s="49"/>
      <c r="JKQ8013" s="49"/>
      <c r="JKR8013" s="49"/>
      <c r="JKS8013" s="49"/>
      <c r="JKT8013" s="49"/>
      <c r="JKU8013" s="49"/>
      <c r="JKV8013" s="49"/>
      <c r="JKW8013" s="49"/>
      <c r="JKX8013" s="49"/>
      <c r="JKY8013" s="49"/>
      <c r="JKZ8013" s="49"/>
      <c r="JLA8013" s="49"/>
      <c r="JLB8013" s="49"/>
      <c r="JLC8013" s="49"/>
      <c r="JLD8013" s="49"/>
      <c r="JLE8013" s="49"/>
      <c r="JLF8013" s="49"/>
      <c r="JLG8013" s="49"/>
      <c r="JLH8013" s="49"/>
      <c r="JLI8013" s="49"/>
      <c r="JLJ8013" s="49"/>
      <c r="JLK8013" s="49"/>
      <c r="JLL8013" s="49"/>
      <c r="JLM8013" s="49"/>
      <c r="JLN8013" s="49"/>
      <c r="JLO8013" s="49"/>
      <c r="JLP8013" s="49"/>
      <c r="JLQ8013" s="49"/>
      <c r="JLR8013" s="49"/>
      <c r="JLS8013" s="49"/>
      <c r="JLT8013" s="49"/>
      <c r="JLU8013" s="49"/>
      <c r="JLV8013" s="49"/>
      <c r="JLW8013" s="49"/>
      <c r="JLX8013" s="49"/>
      <c r="JLY8013" s="49"/>
      <c r="JLZ8013" s="49"/>
      <c r="JMA8013" s="49"/>
      <c r="JMB8013" s="49"/>
      <c r="JMC8013" s="49"/>
      <c r="JMD8013" s="49"/>
      <c r="JME8013" s="49"/>
      <c r="JMF8013" s="49"/>
      <c r="JMG8013" s="49"/>
      <c r="JMH8013" s="49"/>
      <c r="JMI8013" s="49"/>
      <c r="JMJ8013" s="49"/>
      <c r="JMK8013" s="49"/>
      <c r="JML8013" s="49"/>
      <c r="JMM8013" s="49"/>
      <c r="JMN8013" s="49"/>
      <c r="JMO8013" s="49"/>
      <c r="JMP8013" s="49"/>
      <c r="JMQ8013" s="49"/>
      <c r="JMR8013" s="49"/>
      <c r="JMS8013" s="49"/>
      <c r="JMT8013" s="49"/>
      <c r="JMU8013" s="49"/>
      <c r="JMV8013" s="49"/>
      <c r="JMW8013" s="49"/>
      <c r="JMX8013" s="49"/>
      <c r="JMY8013" s="49"/>
      <c r="JMZ8013" s="49"/>
      <c r="JNA8013" s="49"/>
      <c r="JNB8013" s="49"/>
      <c r="JNC8013" s="49"/>
      <c r="JND8013" s="49"/>
      <c r="JNE8013" s="49"/>
      <c r="JNF8013" s="49"/>
      <c r="JNG8013" s="49"/>
      <c r="JNH8013" s="49"/>
      <c r="JNI8013" s="49"/>
      <c r="JNJ8013" s="49"/>
      <c r="JNK8013" s="49"/>
      <c r="JNL8013" s="49"/>
      <c r="JNM8013" s="49"/>
      <c r="JNN8013" s="49"/>
      <c r="JNO8013" s="49"/>
      <c r="JNP8013" s="49"/>
      <c r="JNQ8013" s="49"/>
      <c r="JNR8013" s="49"/>
      <c r="JNS8013" s="49"/>
      <c r="JNT8013" s="49"/>
      <c r="JNU8013" s="49"/>
      <c r="JNV8013" s="49"/>
      <c r="JNW8013" s="49"/>
      <c r="JNX8013" s="49"/>
      <c r="JNY8013" s="49"/>
      <c r="JNZ8013" s="49"/>
      <c r="JOA8013" s="49"/>
      <c r="JOB8013" s="49"/>
      <c r="JOC8013" s="49"/>
      <c r="JOD8013" s="49"/>
      <c r="JOE8013" s="49"/>
      <c r="JOF8013" s="49"/>
      <c r="JOG8013" s="49"/>
      <c r="JOH8013" s="49"/>
      <c r="JOI8013" s="49"/>
      <c r="JOJ8013" s="49"/>
      <c r="JOK8013" s="49"/>
      <c r="JOL8013" s="49"/>
      <c r="JOM8013" s="49"/>
      <c r="JON8013" s="49"/>
      <c r="JOO8013" s="49"/>
      <c r="JOP8013" s="49"/>
      <c r="JOQ8013" s="49"/>
      <c r="JOR8013" s="49"/>
      <c r="JOS8013" s="49"/>
      <c r="JOT8013" s="49"/>
      <c r="JOU8013" s="49"/>
      <c r="JOV8013" s="49"/>
      <c r="JOW8013" s="49"/>
      <c r="JOX8013" s="49"/>
      <c r="JOY8013" s="49"/>
      <c r="JOZ8013" s="49"/>
      <c r="JPA8013" s="49"/>
      <c r="JPB8013" s="49"/>
      <c r="JPC8013" s="49"/>
      <c r="JPD8013" s="49"/>
      <c r="JPE8013" s="49"/>
      <c r="JPF8013" s="49"/>
      <c r="JPG8013" s="49"/>
      <c r="JPH8013" s="49"/>
      <c r="JPI8013" s="49"/>
      <c r="JPJ8013" s="49"/>
      <c r="JPK8013" s="49"/>
      <c r="JPL8013" s="49"/>
      <c r="JPM8013" s="49"/>
      <c r="JPN8013" s="49"/>
      <c r="JPO8013" s="49"/>
      <c r="JPP8013" s="49"/>
      <c r="JPQ8013" s="49"/>
      <c r="JPR8013" s="49"/>
      <c r="JPS8013" s="49"/>
      <c r="JPT8013" s="49"/>
      <c r="JPU8013" s="49"/>
      <c r="JPV8013" s="49"/>
      <c r="JPW8013" s="49"/>
      <c r="JPX8013" s="49"/>
      <c r="JPY8013" s="49"/>
      <c r="JPZ8013" s="49"/>
      <c r="JQA8013" s="49"/>
      <c r="JQB8013" s="49"/>
      <c r="JQC8013" s="49"/>
      <c r="JQD8013" s="49"/>
      <c r="JQE8013" s="49"/>
      <c r="JQF8013" s="49"/>
      <c r="JQG8013" s="49"/>
      <c r="JQH8013" s="49"/>
      <c r="JQI8013" s="49"/>
      <c r="JQJ8013" s="49"/>
      <c r="JQK8013" s="49"/>
      <c r="JQL8013" s="49"/>
      <c r="JQM8013" s="49"/>
      <c r="JQN8013" s="49"/>
      <c r="JQO8013" s="49"/>
      <c r="JQP8013" s="49"/>
      <c r="JQQ8013" s="49"/>
      <c r="JQR8013" s="49"/>
      <c r="JQS8013" s="49"/>
      <c r="JQT8013" s="49"/>
      <c r="JQU8013" s="49"/>
      <c r="JQV8013" s="49"/>
      <c r="JQW8013" s="49"/>
      <c r="JQX8013" s="49"/>
      <c r="JQY8013" s="49"/>
      <c r="JQZ8013" s="49"/>
      <c r="JRA8013" s="49"/>
      <c r="JRB8013" s="49"/>
      <c r="JRC8013" s="49"/>
      <c r="JRD8013" s="49"/>
      <c r="JRE8013" s="49"/>
      <c r="JRF8013" s="49"/>
      <c r="JRG8013" s="49"/>
      <c r="JRH8013" s="49"/>
      <c r="JRI8013" s="49"/>
      <c r="JRJ8013" s="49"/>
      <c r="JRK8013" s="49"/>
      <c r="JRL8013" s="49"/>
      <c r="JRM8013" s="49"/>
      <c r="JRN8013" s="49"/>
      <c r="JRO8013" s="49"/>
      <c r="JRP8013" s="49"/>
      <c r="JRQ8013" s="49"/>
      <c r="JRR8013" s="49"/>
      <c r="JRS8013" s="49"/>
      <c r="JRT8013" s="49"/>
      <c r="JRU8013" s="49"/>
      <c r="JRV8013" s="49"/>
      <c r="JRW8013" s="49"/>
      <c r="JRX8013" s="49"/>
      <c r="JRY8013" s="49"/>
      <c r="JRZ8013" s="49"/>
      <c r="JSA8013" s="49"/>
      <c r="JSB8013" s="49"/>
      <c r="JSC8013" s="49"/>
      <c r="JSD8013" s="49"/>
      <c r="JSE8013" s="49"/>
      <c r="JSF8013" s="49"/>
      <c r="JSG8013" s="49"/>
      <c r="JSH8013" s="49"/>
      <c r="JSI8013" s="49"/>
      <c r="JSJ8013" s="49"/>
      <c r="JSK8013" s="49"/>
      <c r="JSL8013" s="49"/>
      <c r="JSM8013" s="49"/>
      <c r="JSN8013" s="49"/>
      <c r="JSO8013" s="49"/>
      <c r="JSP8013" s="49"/>
      <c r="JSQ8013" s="49"/>
      <c r="JSR8013" s="49"/>
      <c r="JSS8013" s="49"/>
      <c r="JST8013" s="49"/>
      <c r="JSU8013" s="49"/>
      <c r="JSV8013" s="49"/>
      <c r="JSW8013" s="49"/>
      <c r="JSX8013" s="49"/>
      <c r="JSY8013" s="49"/>
      <c r="JSZ8013" s="49"/>
      <c r="JTA8013" s="49"/>
      <c r="JTB8013" s="49"/>
      <c r="JTC8013" s="49"/>
      <c r="JTD8013" s="49"/>
      <c r="JTE8013" s="49"/>
      <c r="JTF8013" s="49"/>
      <c r="JTG8013" s="49"/>
      <c r="JTH8013" s="49"/>
      <c r="JTI8013" s="49"/>
      <c r="JTJ8013" s="49"/>
      <c r="JTK8013" s="49"/>
      <c r="JTL8013" s="49"/>
      <c r="JTM8013" s="49"/>
      <c r="JTN8013" s="49"/>
      <c r="JTO8013" s="49"/>
      <c r="JTP8013" s="49"/>
      <c r="JTQ8013" s="49"/>
      <c r="JTR8013" s="49"/>
      <c r="JTS8013" s="49"/>
      <c r="JTT8013" s="49"/>
      <c r="JTU8013" s="49"/>
      <c r="JTV8013" s="49"/>
      <c r="JTW8013" s="49"/>
      <c r="JTX8013" s="49"/>
      <c r="JTY8013" s="49"/>
      <c r="JTZ8013" s="49"/>
      <c r="JUA8013" s="49"/>
      <c r="JUB8013" s="49"/>
      <c r="JUC8013" s="49"/>
      <c r="JUD8013" s="49"/>
      <c r="JUE8013" s="49"/>
      <c r="JUF8013" s="49"/>
      <c r="JUG8013" s="49"/>
      <c r="JUH8013" s="49"/>
      <c r="JUI8013" s="49"/>
      <c r="JUJ8013" s="49"/>
      <c r="JUK8013" s="49"/>
      <c r="JUL8013" s="49"/>
      <c r="JUM8013" s="49"/>
      <c r="JUN8013" s="49"/>
      <c r="JUO8013" s="49"/>
      <c r="JUP8013" s="49"/>
      <c r="JUQ8013" s="49"/>
      <c r="JUR8013" s="49"/>
      <c r="JUS8013" s="49"/>
      <c r="JUT8013" s="49"/>
      <c r="JUU8013" s="49"/>
      <c r="JUV8013" s="49"/>
      <c r="JUW8013" s="49"/>
      <c r="JUX8013" s="49"/>
      <c r="JUY8013" s="49"/>
      <c r="JUZ8013" s="49"/>
      <c r="JVA8013" s="49"/>
      <c r="JVB8013" s="49"/>
      <c r="JVC8013" s="49"/>
      <c r="JVD8013" s="49"/>
      <c r="JVE8013" s="49"/>
      <c r="JVF8013" s="49"/>
      <c r="JVG8013" s="49"/>
      <c r="JVH8013" s="49"/>
      <c r="JVI8013" s="49"/>
      <c r="JVJ8013" s="49"/>
      <c r="JVK8013" s="49"/>
      <c r="JVL8013" s="49"/>
      <c r="JVM8013" s="49"/>
      <c r="JVN8013" s="49"/>
      <c r="JVO8013" s="49"/>
      <c r="JVP8013" s="49"/>
      <c r="JVQ8013" s="49"/>
      <c r="JVR8013" s="49"/>
      <c r="JVS8013" s="49"/>
      <c r="JVT8013" s="49"/>
      <c r="JVU8013" s="49"/>
      <c r="JVV8013" s="49"/>
      <c r="JVW8013" s="49"/>
      <c r="JVX8013" s="49"/>
      <c r="JVY8013" s="49"/>
      <c r="JVZ8013" s="49"/>
      <c r="JWA8013" s="49"/>
      <c r="JWB8013" s="49"/>
      <c r="JWC8013" s="49"/>
      <c r="JWD8013" s="49"/>
      <c r="JWE8013" s="49"/>
      <c r="JWF8013" s="49"/>
      <c r="JWG8013" s="49"/>
      <c r="JWH8013" s="49"/>
      <c r="JWI8013" s="49"/>
      <c r="JWJ8013" s="49"/>
      <c r="JWK8013" s="49"/>
      <c r="JWL8013" s="49"/>
      <c r="JWM8013" s="49"/>
      <c r="JWN8013" s="49"/>
      <c r="JWO8013" s="49"/>
      <c r="JWP8013" s="49"/>
      <c r="JWQ8013" s="49"/>
      <c r="JWR8013" s="49"/>
      <c r="JWS8013" s="49"/>
      <c r="JWT8013" s="49"/>
      <c r="JWU8013" s="49"/>
      <c r="JWV8013" s="49"/>
      <c r="JWW8013" s="49"/>
      <c r="JWX8013" s="49"/>
      <c r="JWY8013" s="49"/>
      <c r="JWZ8013" s="49"/>
      <c r="JXA8013" s="49"/>
      <c r="JXB8013" s="49"/>
      <c r="JXC8013" s="49"/>
      <c r="JXD8013" s="49"/>
      <c r="JXE8013" s="49"/>
      <c r="JXF8013" s="49"/>
      <c r="JXG8013" s="49"/>
      <c r="JXH8013" s="49"/>
      <c r="JXI8013" s="49"/>
      <c r="JXJ8013" s="49"/>
      <c r="JXK8013" s="49"/>
      <c r="JXL8013" s="49"/>
      <c r="JXM8013" s="49"/>
      <c r="JXN8013" s="49"/>
      <c r="JXO8013" s="49"/>
      <c r="JXP8013" s="49"/>
      <c r="JXQ8013" s="49"/>
      <c r="JXR8013" s="49"/>
      <c r="JXS8013" s="49"/>
      <c r="JXT8013" s="49"/>
      <c r="JXU8013" s="49"/>
      <c r="JXV8013" s="49"/>
      <c r="JXW8013" s="49"/>
      <c r="JXX8013" s="49"/>
      <c r="JXY8013" s="49"/>
      <c r="JXZ8013" s="49"/>
      <c r="JYA8013" s="49"/>
      <c r="JYB8013" s="49"/>
      <c r="JYC8013" s="49"/>
      <c r="JYD8013" s="49"/>
      <c r="JYE8013" s="49"/>
      <c r="JYF8013" s="49"/>
      <c r="JYG8013" s="49"/>
      <c r="JYH8013" s="49"/>
      <c r="JYI8013" s="49"/>
      <c r="JYJ8013" s="49"/>
      <c r="JYK8013" s="49"/>
      <c r="JYL8013" s="49"/>
      <c r="JYM8013" s="49"/>
      <c r="JYN8013" s="49"/>
      <c r="JYO8013" s="49"/>
      <c r="JYP8013" s="49"/>
      <c r="JYQ8013" s="49"/>
      <c r="JYR8013" s="49"/>
      <c r="JYS8013" s="49"/>
      <c r="JYT8013" s="49"/>
      <c r="JYU8013" s="49"/>
      <c r="JYV8013" s="49"/>
      <c r="JYW8013" s="49"/>
      <c r="JYX8013" s="49"/>
      <c r="JYY8013" s="49"/>
      <c r="JYZ8013" s="49"/>
      <c r="JZA8013" s="49"/>
      <c r="JZB8013" s="49"/>
      <c r="JZC8013" s="49"/>
      <c r="JZD8013" s="49"/>
      <c r="JZE8013" s="49"/>
      <c r="JZF8013" s="49"/>
      <c r="JZG8013" s="49"/>
      <c r="JZH8013" s="49"/>
      <c r="JZI8013" s="49"/>
      <c r="JZJ8013" s="49"/>
      <c r="JZK8013" s="49"/>
      <c r="JZL8013" s="49"/>
      <c r="JZM8013" s="49"/>
      <c r="JZN8013" s="49"/>
      <c r="JZO8013" s="49"/>
      <c r="JZP8013" s="49"/>
      <c r="JZQ8013" s="49"/>
      <c r="JZR8013" s="49"/>
      <c r="JZS8013" s="49"/>
      <c r="JZT8013" s="49"/>
      <c r="JZU8013" s="49"/>
      <c r="JZV8013" s="49"/>
      <c r="JZW8013" s="49"/>
      <c r="JZX8013" s="49"/>
      <c r="JZY8013" s="49"/>
      <c r="JZZ8013" s="49"/>
      <c r="KAA8013" s="49"/>
      <c r="KAB8013" s="49"/>
      <c r="KAC8013" s="49"/>
      <c r="KAD8013" s="49"/>
      <c r="KAE8013" s="49"/>
      <c r="KAF8013" s="49"/>
      <c r="KAG8013" s="49"/>
      <c r="KAH8013" s="49"/>
      <c r="KAI8013" s="49"/>
      <c r="KAJ8013" s="49"/>
      <c r="KAK8013" s="49"/>
      <c r="KAL8013" s="49"/>
      <c r="KAM8013" s="49"/>
      <c r="KAN8013" s="49"/>
      <c r="KAO8013" s="49"/>
      <c r="KAP8013" s="49"/>
      <c r="KAQ8013" s="49"/>
      <c r="KAR8013" s="49"/>
      <c r="KAS8013" s="49"/>
      <c r="KAT8013" s="49"/>
      <c r="KAU8013" s="49"/>
      <c r="KAV8013" s="49"/>
      <c r="KAW8013" s="49"/>
      <c r="KAX8013" s="49"/>
      <c r="KAY8013" s="49"/>
      <c r="KAZ8013" s="49"/>
      <c r="KBA8013" s="49"/>
      <c r="KBB8013" s="49"/>
      <c r="KBC8013" s="49"/>
      <c r="KBD8013" s="49"/>
      <c r="KBE8013" s="49"/>
      <c r="KBF8013" s="49"/>
      <c r="KBG8013" s="49"/>
      <c r="KBH8013" s="49"/>
      <c r="KBI8013" s="49"/>
      <c r="KBJ8013" s="49"/>
      <c r="KBK8013" s="49"/>
      <c r="KBL8013" s="49"/>
      <c r="KBM8013" s="49"/>
      <c r="KBN8013" s="49"/>
      <c r="KBO8013" s="49"/>
      <c r="KBP8013" s="49"/>
      <c r="KBQ8013" s="49"/>
      <c r="KBR8013" s="49"/>
      <c r="KBS8013" s="49"/>
      <c r="KBT8013" s="49"/>
      <c r="KBU8013" s="49"/>
      <c r="KBV8013" s="49"/>
      <c r="KBW8013" s="49"/>
      <c r="KBX8013" s="49"/>
      <c r="KBY8013" s="49"/>
      <c r="KBZ8013" s="49"/>
      <c r="KCA8013" s="49"/>
      <c r="KCB8013" s="49"/>
      <c r="KCC8013" s="49"/>
      <c r="KCD8013" s="49"/>
      <c r="KCE8013" s="49"/>
      <c r="KCF8013" s="49"/>
      <c r="KCG8013" s="49"/>
      <c r="KCH8013" s="49"/>
      <c r="KCI8013" s="49"/>
      <c r="KCJ8013" s="49"/>
      <c r="KCK8013" s="49"/>
      <c r="KCL8013" s="49"/>
      <c r="KCM8013" s="49"/>
      <c r="KCN8013" s="49"/>
      <c r="KCO8013" s="49"/>
      <c r="KCP8013" s="49"/>
      <c r="KCQ8013" s="49"/>
      <c r="KCR8013" s="49"/>
      <c r="KCS8013" s="49"/>
      <c r="KCT8013" s="49"/>
      <c r="KCU8013" s="49"/>
      <c r="KCV8013" s="49"/>
      <c r="KCW8013" s="49"/>
      <c r="KCX8013" s="49"/>
      <c r="KCY8013" s="49"/>
      <c r="KCZ8013" s="49"/>
      <c r="KDA8013" s="49"/>
      <c r="KDB8013" s="49"/>
      <c r="KDC8013" s="49"/>
      <c r="KDD8013" s="49"/>
      <c r="KDE8013" s="49"/>
      <c r="KDF8013" s="49"/>
      <c r="KDG8013" s="49"/>
      <c r="KDH8013" s="49"/>
      <c r="KDI8013" s="49"/>
      <c r="KDJ8013" s="49"/>
      <c r="KDK8013" s="49"/>
      <c r="KDL8013" s="49"/>
      <c r="KDM8013" s="49"/>
      <c r="KDN8013" s="49"/>
      <c r="KDO8013" s="49"/>
      <c r="KDP8013" s="49"/>
      <c r="KDQ8013" s="49"/>
      <c r="KDR8013" s="49"/>
      <c r="KDS8013" s="49"/>
      <c r="KDT8013" s="49"/>
      <c r="KDU8013" s="49"/>
      <c r="KDV8013" s="49"/>
      <c r="KDW8013" s="49"/>
      <c r="KDX8013" s="49"/>
      <c r="KDY8013" s="49"/>
      <c r="KDZ8013" s="49"/>
      <c r="KEA8013" s="49"/>
      <c r="KEB8013" s="49"/>
      <c r="KEC8013" s="49"/>
      <c r="KED8013" s="49"/>
      <c r="KEE8013" s="49"/>
      <c r="KEF8013" s="49"/>
      <c r="KEG8013" s="49"/>
      <c r="KEH8013" s="49"/>
      <c r="KEI8013" s="49"/>
      <c r="KEJ8013" s="49"/>
      <c r="KEK8013" s="49"/>
      <c r="KEL8013" s="49"/>
      <c r="KEM8013" s="49"/>
      <c r="KEN8013" s="49"/>
      <c r="KEO8013" s="49"/>
      <c r="KEP8013" s="49"/>
      <c r="KEQ8013" s="49"/>
      <c r="KER8013" s="49"/>
      <c r="KES8013" s="49"/>
      <c r="KET8013" s="49"/>
      <c r="KEU8013" s="49"/>
      <c r="KEV8013" s="49"/>
      <c r="KEW8013" s="49"/>
      <c r="KEX8013" s="49"/>
      <c r="KEY8013" s="49"/>
      <c r="KEZ8013" s="49"/>
      <c r="KFA8013" s="49"/>
      <c r="KFB8013" s="49"/>
      <c r="KFC8013" s="49"/>
      <c r="KFD8013" s="49"/>
      <c r="KFE8013" s="49"/>
      <c r="KFF8013" s="49"/>
      <c r="KFG8013" s="49"/>
      <c r="KFH8013" s="49"/>
      <c r="KFI8013" s="49"/>
      <c r="KFJ8013" s="49"/>
      <c r="KFK8013" s="49"/>
      <c r="KFL8013" s="49"/>
      <c r="KFM8013" s="49"/>
      <c r="KFN8013" s="49"/>
      <c r="KFO8013" s="49"/>
      <c r="KFP8013" s="49"/>
      <c r="KFQ8013" s="49"/>
      <c r="KFR8013" s="49"/>
      <c r="KFS8013" s="49"/>
      <c r="KFT8013" s="49"/>
      <c r="KFU8013" s="49"/>
      <c r="KFV8013" s="49"/>
      <c r="KFW8013" s="49"/>
      <c r="KFX8013" s="49"/>
      <c r="KFY8013" s="49"/>
      <c r="KFZ8013" s="49"/>
      <c r="KGA8013" s="49"/>
      <c r="KGB8013" s="49"/>
      <c r="KGC8013" s="49"/>
      <c r="KGD8013" s="49"/>
      <c r="KGE8013" s="49"/>
      <c r="KGF8013" s="49"/>
      <c r="KGG8013" s="49"/>
      <c r="KGH8013" s="49"/>
      <c r="KGI8013" s="49"/>
      <c r="KGJ8013" s="49"/>
      <c r="KGK8013" s="49"/>
      <c r="KGL8013" s="49"/>
      <c r="KGM8013" s="49"/>
      <c r="KGN8013" s="49"/>
      <c r="KGO8013" s="49"/>
      <c r="KGP8013" s="49"/>
      <c r="KGQ8013" s="49"/>
      <c r="KGR8013" s="49"/>
      <c r="KGS8013" s="49"/>
      <c r="KGT8013" s="49"/>
      <c r="KGU8013" s="49"/>
      <c r="KGV8013" s="49"/>
      <c r="KGW8013" s="49"/>
      <c r="KGX8013" s="49"/>
      <c r="KGY8013" s="49"/>
      <c r="KGZ8013" s="49"/>
      <c r="KHA8013" s="49"/>
      <c r="KHB8013" s="49"/>
      <c r="KHC8013" s="49"/>
      <c r="KHD8013" s="49"/>
      <c r="KHE8013" s="49"/>
      <c r="KHF8013" s="49"/>
      <c r="KHG8013" s="49"/>
      <c r="KHH8013" s="49"/>
      <c r="KHI8013" s="49"/>
      <c r="KHJ8013" s="49"/>
      <c r="KHK8013" s="49"/>
      <c r="KHL8013" s="49"/>
      <c r="KHM8013" s="49"/>
      <c r="KHN8013" s="49"/>
      <c r="KHO8013" s="49"/>
      <c r="KHP8013" s="49"/>
      <c r="KHQ8013" s="49"/>
      <c r="KHR8013" s="49"/>
      <c r="KHS8013" s="49"/>
      <c r="KHT8013" s="49"/>
      <c r="KHU8013" s="49"/>
      <c r="KHV8013" s="49"/>
      <c r="KHW8013" s="49"/>
      <c r="KHX8013" s="49"/>
      <c r="KHY8013" s="49"/>
      <c r="KHZ8013" s="49"/>
      <c r="KIA8013" s="49"/>
      <c r="KIB8013" s="49"/>
      <c r="KIC8013" s="49"/>
      <c r="KID8013" s="49"/>
      <c r="KIE8013" s="49"/>
      <c r="KIF8013" s="49"/>
      <c r="KIG8013" s="49"/>
      <c r="KIH8013" s="49"/>
      <c r="KII8013" s="49"/>
      <c r="KIJ8013" s="49"/>
      <c r="KIK8013" s="49"/>
      <c r="KIL8013" s="49"/>
      <c r="KIM8013" s="49"/>
      <c r="KIN8013" s="49"/>
      <c r="KIO8013" s="49"/>
      <c r="KIP8013" s="49"/>
      <c r="KIQ8013" s="49"/>
      <c r="KIR8013" s="49"/>
      <c r="KIS8013" s="49"/>
      <c r="KIT8013" s="49"/>
      <c r="KIU8013" s="49"/>
      <c r="KIV8013" s="49"/>
      <c r="KIW8013" s="49"/>
      <c r="KIX8013" s="49"/>
      <c r="KIY8013" s="49"/>
      <c r="KIZ8013" s="49"/>
      <c r="KJA8013" s="49"/>
      <c r="KJB8013" s="49"/>
      <c r="KJC8013" s="49"/>
      <c r="KJD8013" s="49"/>
      <c r="KJE8013" s="49"/>
      <c r="KJF8013" s="49"/>
      <c r="KJG8013" s="49"/>
      <c r="KJH8013" s="49"/>
      <c r="KJI8013" s="49"/>
      <c r="KJJ8013" s="49"/>
      <c r="KJK8013" s="49"/>
      <c r="KJL8013" s="49"/>
      <c r="KJM8013" s="49"/>
      <c r="KJN8013" s="49"/>
      <c r="KJO8013" s="49"/>
      <c r="KJP8013" s="49"/>
      <c r="KJQ8013" s="49"/>
      <c r="KJR8013" s="49"/>
      <c r="KJS8013" s="49"/>
      <c r="KJT8013" s="49"/>
      <c r="KJU8013" s="49"/>
      <c r="KJV8013" s="49"/>
      <c r="KJW8013" s="49"/>
      <c r="KJX8013" s="49"/>
      <c r="KJY8013" s="49"/>
      <c r="KJZ8013" s="49"/>
      <c r="KKA8013" s="49"/>
      <c r="KKB8013" s="49"/>
      <c r="KKC8013" s="49"/>
      <c r="KKD8013" s="49"/>
      <c r="KKE8013" s="49"/>
      <c r="KKF8013" s="49"/>
      <c r="KKG8013" s="49"/>
      <c r="KKH8013" s="49"/>
      <c r="KKI8013" s="49"/>
      <c r="KKJ8013" s="49"/>
      <c r="KKK8013" s="49"/>
      <c r="KKL8013" s="49"/>
      <c r="KKM8013" s="49"/>
      <c r="KKN8013" s="49"/>
      <c r="KKO8013" s="49"/>
      <c r="KKP8013" s="49"/>
      <c r="KKQ8013" s="49"/>
      <c r="KKR8013" s="49"/>
      <c r="KKS8013" s="49"/>
      <c r="KKT8013" s="49"/>
      <c r="KKU8013" s="49"/>
      <c r="KKV8013" s="49"/>
      <c r="KKW8013" s="49"/>
      <c r="KKX8013" s="49"/>
      <c r="KKY8013" s="49"/>
      <c r="KKZ8013" s="49"/>
      <c r="KLA8013" s="49"/>
      <c r="KLB8013" s="49"/>
      <c r="KLC8013" s="49"/>
      <c r="KLD8013" s="49"/>
      <c r="KLE8013" s="49"/>
      <c r="KLF8013" s="49"/>
      <c r="KLG8013" s="49"/>
      <c r="KLH8013" s="49"/>
      <c r="KLI8013" s="49"/>
      <c r="KLJ8013" s="49"/>
      <c r="KLK8013" s="49"/>
      <c r="KLL8013" s="49"/>
      <c r="KLM8013" s="49"/>
      <c r="KLN8013" s="49"/>
      <c r="KLO8013" s="49"/>
      <c r="KLP8013" s="49"/>
      <c r="KLQ8013" s="49"/>
      <c r="KLR8013" s="49"/>
      <c r="KLS8013" s="49"/>
      <c r="KLT8013" s="49"/>
      <c r="KLU8013" s="49"/>
      <c r="KLV8013" s="49"/>
      <c r="KLW8013" s="49"/>
      <c r="KLX8013" s="49"/>
      <c r="KLY8013" s="49"/>
      <c r="KLZ8013" s="49"/>
      <c r="KMA8013" s="49"/>
      <c r="KMB8013" s="49"/>
      <c r="KMC8013" s="49"/>
      <c r="KMD8013" s="49"/>
      <c r="KME8013" s="49"/>
      <c r="KMF8013" s="49"/>
      <c r="KMG8013" s="49"/>
      <c r="KMH8013" s="49"/>
      <c r="KMI8013" s="49"/>
      <c r="KMJ8013" s="49"/>
      <c r="KMK8013" s="49"/>
      <c r="KML8013" s="49"/>
      <c r="KMM8013" s="49"/>
      <c r="KMN8013" s="49"/>
      <c r="KMO8013" s="49"/>
      <c r="KMP8013" s="49"/>
      <c r="KMQ8013" s="49"/>
      <c r="KMR8013" s="49"/>
      <c r="KMS8013" s="49"/>
      <c r="KMT8013" s="49"/>
      <c r="KMU8013" s="49"/>
      <c r="KMV8013" s="49"/>
      <c r="KMW8013" s="49"/>
      <c r="KMX8013" s="49"/>
      <c r="KMY8013" s="49"/>
      <c r="KMZ8013" s="49"/>
      <c r="KNA8013" s="49"/>
      <c r="KNB8013" s="49"/>
      <c r="KNC8013" s="49"/>
      <c r="KND8013" s="49"/>
      <c r="KNE8013" s="49"/>
      <c r="KNF8013" s="49"/>
      <c r="KNG8013" s="49"/>
      <c r="KNH8013" s="49"/>
      <c r="KNI8013" s="49"/>
      <c r="KNJ8013" s="49"/>
      <c r="KNK8013" s="49"/>
      <c r="KNL8013" s="49"/>
      <c r="KNM8013" s="49"/>
      <c r="KNN8013" s="49"/>
      <c r="KNO8013" s="49"/>
      <c r="KNP8013" s="49"/>
      <c r="KNQ8013" s="49"/>
      <c r="KNR8013" s="49"/>
      <c r="KNS8013" s="49"/>
      <c r="KNT8013" s="49"/>
      <c r="KNU8013" s="49"/>
      <c r="KNV8013" s="49"/>
      <c r="KNW8013" s="49"/>
      <c r="KNX8013" s="49"/>
      <c r="KNY8013" s="49"/>
      <c r="KNZ8013" s="49"/>
      <c r="KOA8013" s="49"/>
      <c r="KOB8013" s="49"/>
      <c r="KOC8013" s="49"/>
      <c r="KOD8013" s="49"/>
      <c r="KOE8013" s="49"/>
      <c r="KOF8013" s="49"/>
      <c r="KOG8013" s="49"/>
      <c r="KOH8013" s="49"/>
      <c r="KOI8013" s="49"/>
      <c r="KOJ8013" s="49"/>
      <c r="KOK8013" s="49"/>
      <c r="KOL8013" s="49"/>
      <c r="KOM8013" s="49"/>
      <c r="KON8013" s="49"/>
      <c r="KOO8013" s="49"/>
      <c r="KOP8013" s="49"/>
      <c r="KOQ8013" s="49"/>
      <c r="KOR8013" s="49"/>
      <c r="KOS8013" s="49"/>
      <c r="KOT8013" s="49"/>
      <c r="KOU8013" s="49"/>
      <c r="KOV8013" s="49"/>
      <c r="KOW8013" s="49"/>
      <c r="KOX8013" s="49"/>
      <c r="KOY8013" s="49"/>
      <c r="KOZ8013" s="49"/>
      <c r="KPA8013" s="49"/>
      <c r="KPB8013" s="49"/>
      <c r="KPC8013" s="49"/>
      <c r="KPD8013" s="49"/>
      <c r="KPE8013" s="49"/>
      <c r="KPF8013" s="49"/>
      <c r="KPG8013" s="49"/>
      <c r="KPH8013" s="49"/>
      <c r="KPI8013" s="49"/>
      <c r="KPJ8013" s="49"/>
      <c r="KPK8013" s="49"/>
      <c r="KPL8013" s="49"/>
      <c r="KPM8013" s="49"/>
      <c r="KPN8013" s="49"/>
      <c r="KPO8013" s="49"/>
      <c r="KPP8013" s="49"/>
      <c r="KPQ8013" s="49"/>
      <c r="KPR8013" s="49"/>
      <c r="KPS8013" s="49"/>
      <c r="KPT8013" s="49"/>
      <c r="KPU8013" s="49"/>
      <c r="KPV8013" s="49"/>
      <c r="KPW8013" s="49"/>
      <c r="KPX8013" s="49"/>
      <c r="KPY8013" s="49"/>
      <c r="KPZ8013" s="49"/>
      <c r="KQA8013" s="49"/>
      <c r="KQB8013" s="49"/>
      <c r="KQC8013" s="49"/>
      <c r="KQD8013" s="49"/>
      <c r="KQE8013" s="49"/>
      <c r="KQF8013" s="49"/>
      <c r="KQG8013" s="49"/>
      <c r="KQH8013" s="49"/>
      <c r="KQI8013" s="49"/>
      <c r="KQJ8013" s="49"/>
      <c r="KQK8013" s="49"/>
      <c r="KQL8013" s="49"/>
      <c r="KQM8013" s="49"/>
      <c r="KQN8013" s="49"/>
      <c r="KQO8013" s="49"/>
      <c r="KQP8013" s="49"/>
      <c r="KQQ8013" s="49"/>
      <c r="KQR8013" s="49"/>
      <c r="KQS8013" s="49"/>
      <c r="KQT8013" s="49"/>
      <c r="KQU8013" s="49"/>
      <c r="KQV8013" s="49"/>
      <c r="KQW8013" s="49"/>
      <c r="KQX8013" s="49"/>
      <c r="KQY8013" s="49"/>
      <c r="KQZ8013" s="49"/>
      <c r="KRA8013" s="49"/>
      <c r="KRB8013" s="49"/>
      <c r="KRC8013" s="49"/>
      <c r="KRD8013" s="49"/>
      <c r="KRE8013" s="49"/>
      <c r="KRF8013" s="49"/>
      <c r="KRG8013" s="49"/>
      <c r="KRH8013" s="49"/>
      <c r="KRI8013" s="49"/>
      <c r="KRJ8013" s="49"/>
      <c r="KRK8013" s="49"/>
      <c r="KRL8013" s="49"/>
      <c r="KRM8013" s="49"/>
      <c r="KRN8013" s="49"/>
      <c r="KRO8013" s="49"/>
      <c r="KRP8013" s="49"/>
      <c r="KRQ8013" s="49"/>
      <c r="KRR8013" s="49"/>
      <c r="KRS8013" s="49"/>
      <c r="KRT8013" s="49"/>
      <c r="KRU8013" s="49"/>
      <c r="KRV8013" s="49"/>
      <c r="KRW8013" s="49"/>
      <c r="KRX8013" s="49"/>
      <c r="KRY8013" s="49"/>
      <c r="KRZ8013" s="49"/>
      <c r="KSA8013" s="49"/>
      <c r="KSB8013" s="49"/>
      <c r="KSC8013" s="49"/>
      <c r="KSD8013" s="49"/>
      <c r="KSE8013" s="49"/>
      <c r="KSF8013" s="49"/>
      <c r="KSG8013" s="49"/>
      <c r="KSH8013" s="49"/>
      <c r="KSI8013" s="49"/>
      <c r="KSJ8013" s="49"/>
      <c r="KSK8013" s="49"/>
      <c r="KSL8013" s="49"/>
      <c r="KSM8013" s="49"/>
      <c r="KSN8013" s="49"/>
      <c r="KSO8013" s="49"/>
      <c r="KSP8013" s="49"/>
      <c r="KSQ8013" s="49"/>
      <c r="KSR8013" s="49"/>
      <c r="KSS8013" s="49"/>
      <c r="KST8013" s="49"/>
      <c r="KSU8013" s="49"/>
      <c r="KSV8013" s="49"/>
      <c r="KSW8013" s="49"/>
      <c r="KSX8013" s="49"/>
      <c r="KSY8013" s="49"/>
      <c r="KSZ8013" s="49"/>
      <c r="KTA8013" s="49"/>
      <c r="KTB8013" s="49"/>
      <c r="KTC8013" s="49"/>
      <c r="KTD8013" s="49"/>
      <c r="KTE8013" s="49"/>
      <c r="KTF8013" s="49"/>
      <c r="KTG8013" s="49"/>
      <c r="KTH8013" s="49"/>
      <c r="KTI8013" s="49"/>
      <c r="KTJ8013" s="49"/>
      <c r="KTK8013" s="49"/>
      <c r="KTL8013" s="49"/>
      <c r="KTM8013" s="49"/>
      <c r="KTN8013" s="49"/>
      <c r="KTO8013" s="49"/>
      <c r="KTP8013" s="49"/>
      <c r="KTQ8013" s="49"/>
      <c r="KTR8013" s="49"/>
      <c r="KTS8013" s="49"/>
      <c r="KTT8013" s="49"/>
      <c r="KTU8013" s="49"/>
      <c r="KTV8013" s="49"/>
      <c r="KTW8013" s="49"/>
      <c r="KTX8013" s="49"/>
      <c r="KTY8013" s="49"/>
      <c r="KTZ8013" s="49"/>
      <c r="KUA8013" s="49"/>
      <c r="KUB8013" s="49"/>
      <c r="KUC8013" s="49"/>
      <c r="KUD8013" s="49"/>
      <c r="KUE8013" s="49"/>
      <c r="KUF8013" s="49"/>
      <c r="KUG8013" s="49"/>
      <c r="KUH8013" s="49"/>
      <c r="KUI8013" s="49"/>
      <c r="KUJ8013" s="49"/>
      <c r="KUK8013" s="49"/>
      <c r="KUL8013" s="49"/>
      <c r="KUM8013" s="49"/>
      <c r="KUN8013" s="49"/>
      <c r="KUO8013" s="49"/>
      <c r="KUP8013" s="49"/>
      <c r="KUQ8013" s="49"/>
      <c r="KUR8013" s="49"/>
      <c r="KUS8013" s="49"/>
      <c r="KUT8013" s="49"/>
      <c r="KUU8013" s="49"/>
      <c r="KUV8013" s="49"/>
      <c r="KUW8013" s="49"/>
      <c r="KUX8013" s="49"/>
      <c r="KUY8013" s="49"/>
      <c r="KUZ8013" s="49"/>
      <c r="KVA8013" s="49"/>
      <c r="KVB8013" s="49"/>
      <c r="KVC8013" s="49"/>
      <c r="KVD8013" s="49"/>
      <c r="KVE8013" s="49"/>
      <c r="KVF8013" s="49"/>
      <c r="KVG8013" s="49"/>
      <c r="KVH8013" s="49"/>
      <c r="KVI8013" s="49"/>
      <c r="KVJ8013" s="49"/>
      <c r="KVK8013" s="49"/>
      <c r="KVL8013" s="49"/>
      <c r="KVM8013" s="49"/>
      <c r="KVN8013" s="49"/>
      <c r="KVO8013" s="49"/>
      <c r="KVP8013" s="49"/>
      <c r="KVQ8013" s="49"/>
      <c r="KVR8013" s="49"/>
      <c r="KVS8013" s="49"/>
      <c r="KVT8013" s="49"/>
      <c r="KVU8013" s="49"/>
      <c r="KVV8013" s="49"/>
      <c r="KVW8013" s="49"/>
      <c r="KVX8013" s="49"/>
      <c r="KVY8013" s="49"/>
      <c r="KVZ8013" s="49"/>
      <c r="KWA8013" s="49"/>
      <c r="KWB8013" s="49"/>
      <c r="KWC8013" s="49"/>
      <c r="KWD8013" s="49"/>
      <c r="KWE8013" s="49"/>
      <c r="KWF8013" s="49"/>
      <c r="KWG8013" s="49"/>
      <c r="KWH8013" s="49"/>
      <c r="KWI8013" s="49"/>
      <c r="KWJ8013" s="49"/>
      <c r="KWK8013" s="49"/>
      <c r="KWL8013" s="49"/>
      <c r="KWM8013" s="49"/>
      <c r="KWN8013" s="49"/>
      <c r="KWO8013" s="49"/>
      <c r="KWP8013" s="49"/>
      <c r="KWQ8013" s="49"/>
      <c r="KWR8013" s="49"/>
      <c r="KWS8013" s="49"/>
      <c r="KWT8013" s="49"/>
      <c r="KWU8013" s="49"/>
      <c r="KWV8013" s="49"/>
      <c r="KWW8013" s="49"/>
      <c r="KWX8013" s="49"/>
      <c r="KWY8013" s="49"/>
      <c r="KWZ8013" s="49"/>
      <c r="KXA8013" s="49"/>
      <c r="KXB8013" s="49"/>
      <c r="KXC8013" s="49"/>
      <c r="KXD8013" s="49"/>
      <c r="KXE8013" s="49"/>
      <c r="KXF8013" s="49"/>
      <c r="KXG8013" s="49"/>
      <c r="KXH8013" s="49"/>
      <c r="KXI8013" s="49"/>
      <c r="KXJ8013" s="49"/>
      <c r="KXK8013" s="49"/>
      <c r="KXL8013" s="49"/>
      <c r="KXM8013" s="49"/>
      <c r="KXN8013" s="49"/>
      <c r="KXO8013" s="49"/>
      <c r="KXP8013" s="49"/>
      <c r="KXQ8013" s="49"/>
      <c r="KXR8013" s="49"/>
      <c r="KXS8013" s="49"/>
      <c r="KXT8013" s="49"/>
      <c r="KXU8013" s="49"/>
      <c r="KXV8013" s="49"/>
      <c r="KXW8013" s="49"/>
      <c r="KXX8013" s="49"/>
      <c r="KXY8013" s="49"/>
      <c r="KXZ8013" s="49"/>
      <c r="KYA8013" s="49"/>
      <c r="KYB8013" s="49"/>
      <c r="KYC8013" s="49"/>
      <c r="KYD8013" s="49"/>
      <c r="KYE8013" s="49"/>
      <c r="KYF8013" s="49"/>
      <c r="KYG8013" s="49"/>
      <c r="KYH8013" s="49"/>
      <c r="KYI8013" s="49"/>
      <c r="KYJ8013" s="49"/>
      <c r="KYK8013" s="49"/>
      <c r="KYL8013" s="49"/>
      <c r="KYM8013" s="49"/>
      <c r="KYN8013" s="49"/>
      <c r="KYO8013" s="49"/>
      <c r="KYP8013" s="49"/>
      <c r="KYQ8013" s="49"/>
      <c r="KYR8013" s="49"/>
      <c r="KYS8013" s="49"/>
      <c r="KYT8013" s="49"/>
      <c r="KYU8013" s="49"/>
      <c r="KYV8013" s="49"/>
      <c r="KYW8013" s="49"/>
      <c r="KYX8013" s="49"/>
      <c r="KYY8013" s="49"/>
      <c r="KYZ8013" s="49"/>
      <c r="KZA8013" s="49"/>
      <c r="KZB8013" s="49"/>
      <c r="KZC8013" s="49"/>
      <c r="KZD8013" s="49"/>
      <c r="KZE8013" s="49"/>
      <c r="KZF8013" s="49"/>
      <c r="KZG8013" s="49"/>
      <c r="KZH8013" s="49"/>
      <c r="KZI8013" s="49"/>
      <c r="KZJ8013" s="49"/>
      <c r="KZK8013" s="49"/>
      <c r="KZL8013" s="49"/>
      <c r="KZM8013" s="49"/>
      <c r="KZN8013" s="49"/>
      <c r="KZO8013" s="49"/>
      <c r="KZP8013" s="49"/>
      <c r="KZQ8013" s="49"/>
      <c r="KZR8013" s="49"/>
      <c r="KZS8013" s="49"/>
      <c r="KZT8013" s="49"/>
      <c r="KZU8013" s="49"/>
      <c r="KZV8013" s="49"/>
      <c r="KZW8013" s="49"/>
      <c r="KZX8013" s="49"/>
      <c r="KZY8013" s="49"/>
      <c r="KZZ8013" s="49"/>
      <c r="LAA8013" s="49"/>
      <c r="LAB8013" s="49"/>
      <c r="LAC8013" s="49"/>
      <c r="LAD8013" s="49"/>
      <c r="LAE8013" s="49"/>
      <c r="LAF8013" s="49"/>
      <c r="LAG8013" s="49"/>
      <c r="LAH8013" s="49"/>
      <c r="LAI8013" s="49"/>
      <c r="LAJ8013" s="49"/>
      <c r="LAK8013" s="49"/>
      <c r="LAL8013" s="49"/>
      <c r="LAM8013" s="49"/>
      <c r="LAN8013" s="49"/>
      <c r="LAO8013" s="49"/>
      <c r="LAP8013" s="49"/>
      <c r="LAQ8013" s="49"/>
      <c r="LAR8013" s="49"/>
      <c r="LAS8013" s="49"/>
      <c r="LAT8013" s="49"/>
      <c r="LAU8013" s="49"/>
      <c r="LAV8013" s="49"/>
      <c r="LAW8013" s="49"/>
      <c r="LAX8013" s="49"/>
      <c r="LAY8013" s="49"/>
      <c r="LAZ8013" s="49"/>
      <c r="LBA8013" s="49"/>
      <c r="LBB8013" s="49"/>
      <c r="LBC8013" s="49"/>
      <c r="LBD8013" s="49"/>
      <c r="LBE8013" s="49"/>
      <c r="LBF8013" s="49"/>
      <c r="LBG8013" s="49"/>
      <c r="LBH8013" s="49"/>
      <c r="LBI8013" s="49"/>
      <c r="LBJ8013" s="49"/>
      <c r="LBK8013" s="49"/>
      <c r="LBL8013" s="49"/>
      <c r="LBM8013" s="49"/>
      <c r="LBN8013" s="49"/>
      <c r="LBO8013" s="49"/>
      <c r="LBP8013" s="49"/>
      <c r="LBQ8013" s="49"/>
      <c r="LBR8013" s="49"/>
      <c r="LBS8013" s="49"/>
      <c r="LBT8013" s="49"/>
      <c r="LBU8013" s="49"/>
      <c r="LBV8013" s="49"/>
      <c r="LBW8013" s="49"/>
      <c r="LBX8013" s="49"/>
      <c r="LBY8013" s="49"/>
      <c r="LBZ8013" s="49"/>
      <c r="LCA8013" s="49"/>
      <c r="LCB8013" s="49"/>
      <c r="LCC8013" s="49"/>
      <c r="LCD8013" s="49"/>
      <c r="LCE8013" s="49"/>
      <c r="LCF8013" s="49"/>
      <c r="LCG8013" s="49"/>
      <c r="LCH8013" s="49"/>
      <c r="LCI8013" s="49"/>
      <c r="LCJ8013" s="49"/>
      <c r="LCK8013" s="49"/>
      <c r="LCL8013" s="49"/>
      <c r="LCM8013" s="49"/>
      <c r="LCN8013" s="49"/>
      <c r="LCO8013" s="49"/>
      <c r="LCP8013" s="49"/>
      <c r="LCQ8013" s="49"/>
      <c r="LCR8013" s="49"/>
      <c r="LCS8013" s="49"/>
      <c r="LCT8013" s="49"/>
      <c r="LCU8013" s="49"/>
      <c r="LCV8013" s="49"/>
      <c r="LCW8013" s="49"/>
      <c r="LCX8013" s="49"/>
      <c r="LCY8013" s="49"/>
      <c r="LCZ8013" s="49"/>
      <c r="LDA8013" s="49"/>
      <c r="LDB8013" s="49"/>
      <c r="LDC8013" s="49"/>
      <c r="LDD8013" s="49"/>
      <c r="LDE8013" s="49"/>
      <c r="LDF8013" s="49"/>
      <c r="LDG8013" s="49"/>
      <c r="LDH8013" s="49"/>
      <c r="LDI8013" s="49"/>
      <c r="LDJ8013" s="49"/>
      <c r="LDK8013" s="49"/>
      <c r="LDL8013" s="49"/>
      <c r="LDM8013" s="49"/>
      <c r="LDN8013" s="49"/>
      <c r="LDO8013" s="49"/>
      <c r="LDP8013" s="49"/>
      <c r="LDQ8013" s="49"/>
      <c r="LDR8013" s="49"/>
      <c r="LDS8013" s="49"/>
      <c r="LDT8013" s="49"/>
      <c r="LDU8013" s="49"/>
      <c r="LDV8013" s="49"/>
      <c r="LDW8013" s="49"/>
      <c r="LDX8013" s="49"/>
      <c r="LDY8013" s="49"/>
      <c r="LDZ8013" s="49"/>
      <c r="LEA8013" s="49"/>
      <c r="LEB8013" s="49"/>
      <c r="LEC8013" s="49"/>
      <c r="LED8013" s="49"/>
      <c r="LEE8013" s="49"/>
      <c r="LEF8013" s="49"/>
      <c r="LEG8013" s="49"/>
      <c r="LEH8013" s="49"/>
      <c r="LEI8013" s="49"/>
      <c r="LEJ8013" s="49"/>
      <c r="LEK8013" s="49"/>
      <c r="LEL8013" s="49"/>
      <c r="LEM8013" s="49"/>
      <c r="LEN8013" s="49"/>
      <c r="LEO8013" s="49"/>
      <c r="LEP8013" s="49"/>
      <c r="LEQ8013" s="49"/>
      <c r="LER8013" s="49"/>
      <c r="LES8013" s="49"/>
      <c r="LET8013" s="49"/>
      <c r="LEU8013" s="49"/>
      <c r="LEV8013" s="49"/>
      <c r="LEW8013" s="49"/>
      <c r="LEX8013" s="49"/>
      <c r="LEY8013" s="49"/>
      <c r="LEZ8013" s="49"/>
      <c r="LFA8013" s="49"/>
      <c r="LFB8013" s="49"/>
      <c r="LFC8013" s="49"/>
      <c r="LFD8013" s="49"/>
      <c r="LFE8013" s="49"/>
      <c r="LFF8013" s="49"/>
      <c r="LFG8013" s="49"/>
      <c r="LFH8013" s="49"/>
      <c r="LFI8013" s="49"/>
      <c r="LFJ8013" s="49"/>
      <c r="LFK8013" s="49"/>
      <c r="LFL8013" s="49"/>
      <c r="LFM8013" s="49"/>
      <c r="LFN8013" s="49"/>
      <c r="LFO8013" s="49"/>
      <c r="LFP8013" s="49"/>
      <c r="LFQ8013" s="49"/>
      <c r="LFR8013" s="49"/>
      <c r="LFS8013" s="49"/>
      <c r="LFT8013" s="49"/>
      <c r="LFU8013" s="49"/>
      <c r="LFV8013" s="49"/>
      <c r="LFW8013" s="49"/>
      <c r="LFX8013" s="49"/>
      <c r="LFY8013" s="49"/>
      <c r="LFZ8013" s="49"/>
      <c r="LGA8013" s="49"/>
      <c r="LGB8013" s="49"/>
      <c r="LGC8013" s="49"/>
      <c r="LGD8013" s="49"/>
      <c r="LGE8013" s="49"/>
      <c r="LGF8013" s="49"/>
      <c r="LGG8013" s="49"/>
      <c r="LGH8013" s="49"/>
      <c r="LGI8013" s="49"/>
      <c r="LGJ8013" s="49"/>
      <c r="LGK8013" s="49"/>
      <c r="LGL8013" s="49"/>
      <c r="LGM8013" s="49"/>
      <c r="LGN8013" s="49"/>
      <c r="LGO8013" s="49"/>
      <c r="LGP8013" s="49"/>
      <c r="LGQ8013" s="49"/>
      <c r="LGR8013" s="49"/>
      <c r="LGS8013" s="49"/>
      <c r="LGT8013" s="49"/>
      <c r="LGU8013" s="49"/>
      <c r="LGV8013" s="49"/>
      <c r="LGW8013" s="49"/>
      <c r="LGX8013" s="49"/>
      <c r="LGY8013" s="49"/>
      <c r="LGZ8013" s="49"/>
      <c r="LHA8013" s="49"/>
      <c r="LHB8013" s="49"/>
      <c r="LHC8013" s="49"/>
      <c r="LHD8013" s="49"/>
      <c r="LHE8013" s="49"/>
      <c r="LHF8013" s="49"/>
      <c r="LHG8013" s="49"/>
      <c r="LHH8013" s="49"/>
      <c r="LHI8013" s="49"/>
      <c r="LHJ8013" s="49"/>
      <c r="LHK8013" s="49"/>
      <c r="LHL8013" s="49"/>
      <c r="LHM8013" s="49"/>
      <c r="LHN8013" s="49"/>
      <c r="LHO8013" s="49"/>
      <c r="LHP8013" s="49"/>
      <c r="LHQ8013" s="49"/>
      <c r="LHR8013" s="49"/>
      <c r="LHS8013" s="49"/>
      <c r="LHT8013" s="49"/>
      <c r="LHU8013" s="49"/>
      <c r="LHV8013" s="49"/>
      <c r="LHW8013" s="49"/>
      <c r="LHX8013" s="49"/>
      <c r="LHY8013" s="49"/>
      <c r="LHZ8013" s="49"/>
      <c r="LIA8013" s="49"/>
      <c r="LIB8013" s="49"/>
      <c r="LIC8013" s="49"/>
      <c r="LID8013" s="49"/>
      <c r="LIE8013" s="49"/>
      <c r="LIF8013" s="49"/>
      <c r="LIG8013" s="49"/>
      <c r="LIH8013" s="49"/>
      <c r="LII8013" s="49"/>
      <c r="LIJ8013" s="49"/>
      <c r="LIK8013" s="49"/>
      <c r="LIL8013" s="49"/>
      <c r="LIM8013" s="49"/>
      <c r="LIN8013" s="49"/>
      <c r="LIO8013" s="49"/>
      <c r="LIP8013" s="49"/>
      <c r="LIQ8013" s="49"/>
      <c r="LIR8013" s="49"/>
      <c r="LIS8013" s="49"/>
      <c r="LIT8013" s="49"/>
      <c r="LIU8013" s="49"/>
      <c r="LIV8013" s="49"/>
      <c r="LIW8013" s="49"/>
      <c r="LIX8013" s="49"/>
      <c r="LIY8013" s="49"/>
      <c r="LIZ8013" s="49"/>
      <c r="LJA8013" s="49"/>
      <c r="LJB8013" s="49"/>
      <c r="LJC8013" s="49"/>
      <c r="LJD8013" s="49"/>
      <c r="LJE8013" s="49"/>
      <c r="LJF8013" s="49"/>
      <c r="LJG8013" s="49"/>
      <c r="LJH8013" s="49"/>
      <c r="LJI8013" s="49"/>
      <c r="LJJ8013" s="49"/>
      <c r="LJK8013" s="49"/>
      <c r="LJL8013" s="49"/>
      <c r="LJM8013" s="49"/>
      <c r="LJN8013" s="49"/>
      <c r="LJO8013" s="49"/>
      <c r="LJP8013" s="49"/>
      <c r="LJQ8013" s="49"/>
      <c r="LJR8013" s="49"/>
      <c r="LJS8013" s="49"/>
      <c r="LJT8013" s="49"/>
      <c r="LJU8013" s="49"/>
      <c r="LJV8013" s="49"/>
      <c r="LJW8013" s="49"/>
      <c r="LJX8013" s="49"/>
      <c r="LJY8013" s="49"/>
      <c r="LJZ8013" s="49"/>
      <c r="LKA8013" s="49"/>
      <c r="LKB8013" s="49"/>
      <c r="LKC8013" s="49"/>
      <c r="LKD8013" s="49"/>
      <c r="LKE8013" s="49"/>
      <c r="LKF8013" s="49"/>
      <c r="LKG8013" s="49"/>
      <c r="LKH8013" s="49"/>
      <c r="LKI8013" s="49"/>
      <c r="LKJ8013" s="49"/>
      <c r="LKK8013" s="49"/>
      <c r="LKL8013" s="49"/>
      <c r="LKM8013" s="49"/>
      <c r="LKN8013" s="49"/>
      <c r="LKO8013" s="49"/>
      <c r="LKP8013" s="49"/>
      <c r="LKQ8013" s="49"/>
      <c r="LKR8013" s="49"/>
      <c r="LKS8013" s="49"/>
      <c r="LKT8013" s="49"/>
      <c r="LKU8013" s="49"/>
      <c r="LKV8013" s="49"/>
      <c r="LKW8013" s="49"/>
      <c r="LKX8013" s="49"/>
      <c r="LKY8013" s="49"/>
      <c r="LKZ8013" s="49"/>
      <c r="LLA8013" s="49"/>
      <c r="LLB8013" s="49"/>
      <c r="LLC8013" s="49"/>
      <c r="LLD8013" s="49"/>
      <c r="LLE8013" s="49"/>
      <c r="LLF8013" s="49"/>
      <c r="LLG8013" s="49"/>
      <c r="LLH8013" s="49"/>
      <c r="LLI8013" s="49"/>
      <c r="LLJ8013" s="49"/>
      <c r="LLK8013" s="49"/>
      <c r="LLL8013" s="49"/>
      <c r="LLM8013" s="49"/>
      <c r="LLN8013" s="49"/>
      <c r="LLO8013" s="49"/>
      <c r="LLP8013" s="49"/>
      <c r="LLQ8013" s="49"/>
      <c r="LLR8013" s="49"/>
      <c r="LLS8013" s="49"/>
      <c r="LLT8013" s="49"/>
      <c r="LLU8013" s="49"/>
      <c r="LLV8013" s="49"/>
      <c r="LLW8013" s="49"/>
      <c r="LLX8013" s="49"/>
      <c r="LLY8013" s="49"/>
      <c r="LLZ8013" s="49"/>
      <c r="LMA8013" s="49"/>
      <c r="LMB8013" s="49"/>
      <c r="LMC8013" s="49"/>
      <c r="LMD8013" s="49"/>
      <c r="LME8013" s="49"/>
      <c r="LMF8013" s="49"/>
      <c r="LMG8013" s="49"/>
      <c r="LMH8013" s="49"/>
      <c r="LMI8013" s="49"/>
      <c r="LMJ8013" s="49"/>
      <c r="LMK8013" s="49"/>
      <c r="LML8013" s="49"/>
      <c r="LMM8013" s="49"/>
      <c r="LMN8013" s="49"/>
      <c r="LMO8013" s="49"/>
      <c r="LMP8013" s="49"/>
      <c r="LMQ8013" s="49"/>
      <c r="LMR8013" s="49"/>
      <c r="LMS8013" s="49"/>
      <c r="LMT8013" s="49"/>
      <c r="LMU8013" s="49"/>
      <c r="LMV8013" s="49"/>
      <c r="LMW8013" s="49"/>
      <c r="LMX8013" s="49"/>
      <c r="LMY8013" s="49"/>
      <c r="LMZ8013" s="49"/>
      <c r="LNA8013" s="49"/>
      <c r="LNB8013" s="49"/>
      <c r="LNC8013" s="49"/>
      <c r="LND8013" s="49"/>
      <c r="LNE8013" s="49"/>
      <c r="LNF8013" s="49"/>
      <c r="LNG8013" s="49"/>
      <c r="LNH8013" s="49"/>
      <c r="LNI8013" s="49"/>
      <c r="LNJ8013" s="49"/>
      <c r="LNK8013" s="49"/>
      <c r="LNL8013" s="49"/>
      <c r="LNM8013" s="49"/>
      <c r="LNN8013" s="49"/>
      <c r="LNO8013" s="49"/>
      <c r="LNP8013" s="49"/>
      <c r="LNQ8013" s="49"/>
      <c r="LNR8013" s="49"/>
      <c r="LNS8013" s="49"/>
      <c r="LNT8013" s="49"/>
      <c r="LNU8013" s="49"/>
      <c r="LNV8013" s="49"/>
      <c r="LNW8013" s="49"/>
      <c r="LNX8013" s="49"/>
      <c r="LNY8013" s="49"/>
      <c r="LNZ8013" s="49"/>
      <c r="LOA8013" s="49"/>
      <c r="LOB8013" s="49"/>
      <c r="LOC8013" s="49"/>
      <c r="LOD8013" s="49"/>
      <c r="LOE8013" s="49"/>
      <c r="LOF8013" s="49"/>
      <c r="LOG8013" s="49"/>
      <c r="LOH8013" s="49"/>
      <c r="LOI8013" s="49"/>
      <c r="LOJ8013" s="49"/>
      <c r="LOK8013" s="49"/>
      <c r="LOL8013" s="49"/>
      <c r="LOM8013" s="49"/>
      <c r="LON8013" s="49"/>
      <c r="LOO8013" s="49"/>
      <c r="LOP8013" s="49"/>
      <c r="LOQ8013" s="49"/>
      <c r="LOR8013" s="49"/>
      <c r="LOS8013" s="49"/>
      <c r="LOT8013" s="49"/>
      <c r="LOU8013" s="49"/>
      <c r="LOV8013" s="49"/>
      <c r="LOW8013" s="49"/>
      <c r="LOX8013" s="49"/>
      <c r="LOY8013" s="49"/>
      <c r="LOZ8013" s="49"/>
      <c r="LPA8013" s="49"/>
      <c r="LPB8013" s="49"/>
      <c r="LPC8013" s="49"/>
      <c r="LPD8013" s="49"/>
      <c r="LPE8013" s="49"/>
      <c r="LPF8013" s="49"/>
      <c r="LPG8013" s="49"/>
      <c r="LPH8013" s="49"/>
      <c r="LPI8013" s="49"/>
      <c r="LPJ8013" s="49"/>
      <c r="LPK8013" s="49"/>
      <c r="LPL8013" s="49"/>
      <c r="LPM8013" s="49"/>
      <c r="LPN8013" s="49"/>
      <c r="LPO8013" s="49"/>
      <c r="LPP8013" s="49"/>
      <c r="LPQ8013" s="49"/>
      <c r="LPR8013" s="49"/>
      <c r="LPS8013" s="49"/>
      <c r="LPT8013" s="49"/>
      <c r="LPU8013" s="49"/>
      <c r="LPV8013" s="49"/>
      <c r="LPW8013" s="49"/>
      <c r="LPX8013" s="49"/>
      <c r="LPY8013" s="49"/>
      <c r="LPZ8013" s="49"/>
      <c r="LQA8013" s="49"/>
      <c r="LQB8013" s="49"/>
      <c r="LQC8013" s="49"/>
      <c r="LQD8013" s="49"/>
      <c r="LQE8013" s="49"/>
      <c r="LQF8013" s="49"/>
      <c r="LQG8013" s="49"/>
      <c r="LQH8013" s="49"/>
      <c r="LQI8013" s="49"/>
      <c r="LQJ8013" s="49"/>
      <c r="LQK8013" s="49"/>
      <c r="LQL8013" s="49"/>
      <c r="LQM8013" s="49"/>
      <c r="LQN8013" s="49"/>
      <c r="LQO8013" s="49"/>
      <c r="LQP8013" s="49"/>
      <c r="LQQ8013" s="49"/>
      <c r="LQR8013" s="49"/>
      <c r="LQS8013" s="49"/>
      <c r="LQT8013" s="49"/>
      <c r="LQU8013" s="49"/>
      <c r="LQV8013" s="49"/>
      <c r="LQW8013" s="49"/>
      <c r="LQX8013" s="49"/>
      <c r="LQY8013" s="49"/>
      <c r="LQZ8013" s="49"/>
      <c r="LRA8013" s="49"/>
      <c r="LRB8013" s="49"/>
      <c r="LRC8013" s="49"/>
      <c r="LRD8013" s="49"/>
      <c r="LRE8013" s="49"/>
      <c r="LRF8013" s="49"/>
      <c r="LRG8013" s="49"/>
      <c r="LRH8013" s="49"/>
      <c r="LRI8013" s="49"/>
      <c r="LRJ8013" s="49"/>
      <c r="LRK8013" s="49"/>
      <c r="LRL8013" s="49"/>
      <c r="LRM8013" s="49"/>
      <c r="LRN8013" s="49"/>
      <c r="LRO8013" s="49"/>
      <c r="LRP8013" s="49"/>
      <c r="LRQ8013" s="49"/>
      <c r="LRR8013" s="49"/>
      <c r="LRS8013" s="49"/>
      <c r="LRT8013" s="49"/>
      <c r="LRU8013" s="49"/>
      <c r="LRV8013" s="49"/>
      <c r="LRW8013" s="49"/>
      <c r="LRX8013" s="49"/>
      <c r="LRY8013" s="49"/>
      <c r="LRZ8013" s="49"/>
      <c r="LSA8013" s="49"/>
      <c r="LSB8013" s="49"/>
      <c r="LSC8013" s="49"/>
      <c r="LSD8013" s="49"/>
      <c r="LSE8013" s="49"/>
      <c r="LSF8013" s="49"/>
      <c r="LSG8013" s="49"/>
      <c r="LSH8013" s="49"/>
      <c r="LSI8013" s="49"/>
      <c r="LSJ8013" s="49"/>
      <c r="LSK8013" s="49"/>
      <c r="LSL8013" s="49"/>
      <c r="LSM8013" s="49"/>
      <c r="LSN8013" s="49"/>
      <c r="LSO8013" s="49"/>
      <c r="LSP8013" s="49"/>
      <c r="LSQ8013" s="49"/>
      <c r="LSR8013" s="49"/>
      <c r="LSS8013" s="49"/>
      <c r="LST8013" s="49"/>
      <c r="LSU8013" s="49"/>
      <c r="LSV8013" s="49"/>
      <c r="LSW8013" s="49"/>
      <c r="LSX8013" s="49"/>
      <c r="LSY8013" s="49"/>
      <c r="LSZ8013" s="49"/>
      <c r="LTA8013" s="49"/>
      <c r="LTB8013" s="49"/>
      <c r="LTC8013" s="49"/>
      <c r="LTD8013" s="49"/>
      <c r="LTE8013" s="49"/>
      <c r="LTF8013" s="49"/>
      <c r="LTG8013" s="49"/>
      <c r="LTH8013" s="49"/>
      <c r="LTI8013" s="49"/>
      <c r="LTJ8013" s="49"/>
      <c r="LTK8013" s="49"/>
      <c r="LTL8013" s="49"/>
      <c r="LTM8013" s="49"/>
      <c r="LTN8013" s="49"/>
      <c r="LTO8013" s="49"/>
      <c r="LTP8013" s="49"/>
      <c r="LTQ8013" s="49"/>
      <c r="LTR8013" s="49"/>
      <c r="LTS8013" s="49"/>
      <c r="LTT8013" s="49"/>
      <c r="LTU8013" s="49"/>
      <c r="LTV8013" s="49"/>
      <c r="LTW8013" s="49"/>
      <c r="LTX8013" s="49"/>
      <c r="LTY8013" s="49"/>
      <c r="LTZ8013" s="49"/>
      <c r="LUA8013" s="49"/>
      <c r="LUB8013" s="49"/>
      <c r="LUC8013" s="49"/>
      <c r="LUD8013" s="49"/>
      <c r="LUE8013" s="49"/>
      <c r="LUF8013" s="49"/>
      <c r="LUG8013" s="49"/>
      <c r="LUH8013" s="49"/>
      <c r="LUI8013" s="49"/>
      <c r="LUJ8013" s="49"/>
      <c r="LUK8013" s="49"/>
      <c r="LUL8013" s="49"/>
      <c r="LUM8013" s="49"/>
      <c r="LUN8013" s="49"/>
      <c r="LUO8013" s="49"/>
      <c r="LUP8013" s="49"/>
      <c r="LUQ8013" s="49"/>
      <c r="LUR8013" s="49"/>
      <c r="LUS8013" s="49"/>
      <c r="LUT8013" s="49"/>
      <c r="LUU8013" s="49"/>
      <c r="LUV8013" s="49"/>
      <c r="LUW8013" s="49"/>
      <c r="LUX8013" s="49"/>
      <c r="LUY8013" s="49"/>
      <c r="LUZ8013" s="49"/>
      <c r="LVA8013" s="49"/>
      <c r="LVB8013" s="49"/>
      <c r="LVC8013" s="49"/>
      <c r="LVD8013" s="49"/>
      <c r="LVE8013" s="49"/>
      <c r="LVF8013" s="49"/>
      <c r="LVG8013" s="49"/>
      <c r="LVH8013" s="49"/>
      <c r="LVI8013" s="49"/>
      <c r="LVJ8013" s="49"/>
      <c r="LVK8013" s="49"/>
      <c r="LVL8013" s="49"/>
      <c r="LVM8013" s="49"/>
      <c r="LVN8013" s="49"/>
      <c r="LVO8013" s="49"/>
      <c r="LVP8013" s="49"/>
      <c r="LVQ8013" s="49"/>
      <c r="LVR8013" s="49"/>
      <c r="LVS8013" s="49"/>
      <c r="LVT8013" s="49"/>
      <c r="LVU8013" s="49"/>
      <c r="LVV8013" s="49"/>
      <c r="LVW8013" s="49"/>
      <c r="LVX8013" s="49"/>
      <c r="LVY8013" s="49"/>
      <c r="LVZ8013" s="49"/>
      <c r="LWA8013" s="49"/>
      <c r="LWB8013" s="49"/>
      <c r="LWC8013" s="49"/>
      <c r="LWD8013" s="49"/>
      <c r="LWE8013" s="49"/>
      <c r="LWF8013" s="49"/>
      <c r="LWG8013" s="49"/>
      <c r="LWH8013" s="49"/>
      <c r="LWI8013" s="49"/>
      <c r="LWJ8013" s="49"/>
      <c r="LWK8013" s="49"/>
      <c r="LWL8013" s="49"/>
      <c r="LWM8013" s="49"/>
      <c r="LWN8013" s="49"/>
      <c r="LWO8013" s="49"/>
      <c r="LWP8013" s="49"/>
      <c r="LWQ8013" s="49"/>
      <c r="LWR8013" s="49"/>
      <c r="LWS8013" s="49"/>
      <c r="LWT8013" s="49"/>
      <c r="LWU8013" s="49"/>
      <c r="LWV8013" s="49"/>
      <c r="LWW8013" s="49"/>
      <c r="LWX8013" s="49"/>
      <c r="LWY8013" s="49"/>
      <c r="LWZ8013" s="49"/>
      <c r="LXA8013" s="49"/>
      <c r="LXB8013" s="49"/>
      <c r="LXC8013" s="49"/>
      <c r="LXD8013" s="49"/>
      <c r="LXE8013" s="49"/>
      <c r="LXF8013" s="49"/>
      <c r="LXG8013" s="49"/>
      <c r="LXH8013" s="49"/>
      <c r="LXI8013" s="49"/>
      <c r="LXJ8013" s="49"/>
      <c r="LXK8013" s="49"/>
      <c r="LXL8013" s="49"/>
      <c r="LXM8013" s="49"/>
      <c r="LXN8013" s="49"/>
      <c r="LXO8013" s="49"/>
      <c r="LXP8013" s="49"/>
      <c r="LXQ8013" s="49"/>
      <c r="LXR8013" s="49"/>
      <c r="LXS8013" s="49"/>
      <c r="LXT8013" s="49"/>
      <c r="LXU8013" s="49"/>
      <c r="LXV8013" s="49"/>
      <c r="LXW8013" s="49"/>
      <c r="LXX8013" s="49"/>
      <c r="LXY8013" s="49"/>
      <c r="LXZ8013" s="49"/>
      <c r="LYA8013" s="49"/>
      <c r="LYB8013" s="49"/>
      <c r="LYC8013" s="49"/>
      <c r="LYD8013" s="49"/>
      <c r="LYE8013" s="49"/>
      <c r="LYF8013" s="49"/>
      <c r="LYG8013" s="49"/>
      <c r="LYH8013" s="49"/>
      <c r="LYI8013" s="49"/>
      <c r="LYJ8013" s="49"/>
      <c r="LYK8013" s="49"/>
      <c r="LYL8013" s="49"/>
      <c r="LYM8013" s="49"/>
      <c r="LYN8013" s="49"/>
      <c r="LYO8013" s="49"/>
      <c r="LYP8013" s="49"/>
      <c r="LYQ8013" s="49"/>
      <c r="LYR8013" s="49"/>
      <c r="LYS8013" s="49"/>
      <c r="LYT8013" s="49"/>
      <c r="LYU8013" s="49"/>
      <c r="LYV8013" s="49"/>
      <c r="LYW8013" s="49"/>
      <c r="LYX8013" s="49"/>
      <c r="LYY8013" s="49"/>
      <c r="LYZ8013" s="49"/>
      <c r="LZA8013" s="49"/>
      <c r="LZB8013" s="49"/>
      <c r="LZC8013" s="49"/>
      <c r="LZD8013" s="49"/>
      <c r="LZE8013" s="49"/>
      <c r="LZF8013" s="49"/>
      <c r="LZG8013" s="49"/>
      <c r="LZH8013" s="49"/>
      <c r="LZI8013" s="49"/>
      <c r="LZJ8013" s="49"/>
      <c r="LZK8013" s="49"/>
      <c r="LZL8013" s="49"/>
      <c r="LZM8013" s="49"/>
      <c r="LZN8013" s="49"/>
      <c r="LZO8013" s="49"/>
      <c r="LZP8013" s="49"/>
      <c r="LZQ8013" s="49"/>
      <c r="LZR8013" s="49"/>
      <c r="LZS8013" s="49"/>
      <c r="LZT8013" s="49"/>
      <c r="LZU8013" s="49"/>
      <c r="LZV8013" s="49"/>
      <c r="LZW8013" s="49"/>
      <c r="LZX8013" s="49"/>
      <c r="LZY8013" s="49"/>
      <c r="LZZ8013" s="49"/>
      <c r="MAA8013" s="49"/>
      <c r="MAB8013" s="49"/>
      <c r="MAC8013" s="49"/>
      <c r="MAD8013" s="49"/>
      <c r="MAE8013" s="49"/>
      <c r="MAF8013" s="49"/>
      <c r="MAG8013" s="49"/>
      <c r="MAH8013" s="49"/>
      <c r="MAI8013" s="49"/>
      <c r="MAJ8013" s="49"/>
      <c r="MAK8013" s="49"/>
      <c r="MAL8013" s="49"/>
      <c r="MAM8013" s="49"/>
      <c r="MAN8013" s="49"/>
      <c r="MAO8013" s="49"/>
      <c r="MAP8013" s="49"/>
      <c r="MAQ8013" s="49"/>
      <c r="MAR8013" s="49"/>
      <c r="MAS8013" s="49"/>
      <c r="MAT8013" s="49"/>
      <c r="MAU8013" s="49"/>
      <c r="MAV8013" s="49"/>
      <c r="MAW8013" s="49"/>
      <c r="MAX8013" s="49"/>
      <c r="MAY8013" s="49"/>
      <c r="MAZ8013" s="49"/>
      <c r="MBA8013" s="49"/>
      <c r="MBB8013" s="49"/>
      <c r="MBC8013" s="49"/>
      <c r="MBD8013" s="49"/>
      <c r="MBE8013" s="49"/>
      <c r="MBF8013" s="49"/>
      <c r="MBG8013" s="49"/>
      <c r="MBH8013" s="49"/>
      <c r="MBI8013" s="49"/>
      <c r="MBJ8013" s="49"/>
      <c r="MBK8013" s="49"/>
      <c r="MBL8013" s="49"/>
      <c r="MBM8013" s="49"/>
      <c r="MBN8013" s="49"/>
      <c r="MBO8013" s="49"/>
      <c r="MBP8013" s="49"/>
      <c r="MBQ8013" s="49"/>
      <c r="MBR8013" s="49"/>
      <c r="MBS8013" s="49"/>
      <c r="MBT8013" s="49"/>
      <c r="MBU8013" s="49"/>
      <c r="MBV8013" s="49"/>
      <c r="MBW8013" s="49"/>
      <c r="MBX8013" s="49"/>
      <c r="MBY8013" s="49"/>
      <c r="MBZ8013" s="49"/>
      <c r="MCA8013" s="49"/>
      <c r="MCB8013" s="49"/>
      <c r="MCC8013" s="49"/>
      <c r="MCD8013" s="49"/>
      <c r="MCE8013" s="49"/>
      <c r="MCF8013" s="49"/>
      <c r="MCG8013" s="49"/>
      <c r="MCH8013" s="49"/>
      <c r="MCI8013" s="49"/>
      <c r="MCJ8013" s="49"/>
      <c r="MCK8013" s="49"/>
      <c r="MCL8013" s="49"/>
      <c r="MCM8013" s="49"/>
      <c r="MCN8013" s="49"/>
      <c r="MCO8013" s="49"/>
      <c r="MCP8013" s="49"/>
      <c r="MCQ8013" s="49"/>
      <c r="MCR8013" s="49"/>
      <c r="MCS8013" s="49"/>
      <c r="MCT8013" s="49"/>
      <c r="MCU8013" s="49"/>
      <c r="MCV8013" s="49"/>
      <c r="MCW8013" s="49"/>
      <c r="MCX8013" s="49"/>
      <c r="MCY8013" s="49"/>
      <c r="MCZ8013" s="49"/>
      <c r="MDA8013" s="49"/>
      <c r="MDB8013" s="49"/>
      <c r="MDC8013" s="49"/>
      <c r="MDD8013" s="49"/>
      <c r="MDE8013" s="49"/>
      <c r="MDF8013" s="49"/>
      <c r="MDG8013" s="49"/>
      <c r="MDH8013" s="49"/>
      <c r="MDI8013" s="49"/>
      <c r="MDJ8013" s="49"/>
      <c r="MDK8013" s="49"/>
      <c r="MDL8013" s="49"/>
      <c r="MDM8013" s="49"/>
      <c r="MDN8013" s="49"/>
      <c r="MDO8013" s="49"/>
      <c r="MDP8013" s="49"/>
      <c r="MDQ8013" s="49"/>
      <c r="MDR8013" s="49"/>
      <c r="MDS8013" s="49"/>
      <c r="MDT8013" s="49"/>
      <c r="MDU8013" s="49"/>
      <c r="MDV8013" s="49"/>
      <c r="MDW8013" s="49"/>
      <c r="MDX8013" s="49"/>
      <c r="MDY8013" s="49"/>
      <c r="MDZ8013" s="49"/>
      <c r="MEA8013" s="49"/>
      <c r="MEB8013" s="49"/>
      <c r="MEC8013" s="49"/>
      <c r="MED8013" s="49"/>
      <c r="MEE8013" s="49"/>
      <c r="MEF8013" s="49"/>
      <c r="MEG8013" s="49"/>
      <c r="MEH8013" s="49"/>
      <c r="MEI8013" s="49"/>
      <c r="MEJ8013" s="49"/>
      <c r="MEK8013" s="49"/>
      <c r="MEL8013" s="49"/>
      <c r="MEM8013" s="49"/>
      <c r="MEN8013" s="49"/>
      <c r="MEO8013" s="49"/>
      <c r="MEP8013" s="49"/>
      <c r="MEQ8013" s="49"/>
      <c r="MER8013" s="49"/>
      <c r="MES8013" s="49"/>
      <c r="MET8013" s="49"/>
      <c r="MEU8013" s="49"/>
      <c r="MEV8013" s="49"/>
      <c r="MEW8013" s="49"/>
      <c r="MEX8013" s="49"/>
      <c r="MEY8013" s="49"/>
      <c r="MEZ8013" s="49"/>
      <c r="MFA8013" s="49"/>
      <c r="MFB8013" s="49"/>
      <c r="MFC8013" s="49"/>
      <c r="MFD8013" s="49"/>
      <c r="MFE8013" s="49"/>
      <c r="MFF8013" s="49"/>
      <c r="MFG8013" s="49"/>
      <c r="MFH8013" s="49"/>
      <c r="MFI8013" s="49"/>
      <c r="MFJ8013" s="49"/>
      <c r="MFK8013" s="49"/>
      <c r="MFL8013" s="49"/>
      <c r="MFM8013" s="49"/>
      <c r="MFN8013" s="49"/>
      <c r="MFO8013" s="49"/>
      <c r="MFP8013" s="49"/>
      <c r="MFQ8013" s="49"/>
      <c r="MFR8013" s="49"/>
      <c r="MFS8013" s="49"/>
      <c r="MFT8013" s="49"/>
      <c r="MFU8013" s="49"/>
      <c r="MFV8013" s="49"/>
      <c r="MFW8013" s="49"/>
      <c r="MFX8013" s="49"/>
      <c r="MFY8013" s="49"/>
      <c r="MFZ8013" s="49"/>
      <c r="MGA8013" s="49"/>
      <c r="MGB8013" s="49"/>
      <c r="MGC8013" s="49"/>
      <c r="MGD8013" s="49"/>
      <c r="MGE8013" s="49"/>
      <c r="MGF8013" s="49"/>
      <c r="MGG8013" s="49"/>
      <c r="MGH8013" s="49"/>
      <c r="MGI8013" s="49"/>
      <c r="MGJ8013" s="49"/>
      <c r="MGK8013" s="49"/>
      <c r="MGL8013" s="49"/>
      <c r="MGM8013" s="49"/>
      <c r="MGN8013" s="49"/>
      <c r="MGO8013" s="49"/>
      <c r="MGP8013" s="49"/>
      <c r="MGQ8013" s="49"/>
      <c r="MGR8013" s="49"/>
      <c r="MGS8013" s="49"/>
      <c r="MGT8013" s="49"/>
      <c r="MGU8013" s="49"/>
      <c r="MGV8013" s="49"/>
      <c r="MGW8013" s="49"/>
      <c r="MGX8013" s="49"/>
      <c r="MGY8013" s="49"/>
      <c r="MGZ8013" s="49"/>
      <c r="MHA8013" s="49"/>
      <c r="MHB8013" s="49"/>
      <c r="MHC8013" s="49"/>
      <c r="MHD8013" s="49"/>
      <c r="MHE8013" s="49"/>
      <c r="MHF8013" s="49"/>
      <c r="MHG8013" s="49"/>
      <c r="MHH8013" s="49"/>
      <c r="MHI8013" s="49"/>
      <c r="MHJ8013" s="49"/>
      <c r="MHK8013" s="49"/>
      <c r="MHL8013" s="49"/>
      <c r="MHM8013" s="49"/>
      <c r="MHN8013" s="49"/>
      <c r="MHO8013" s="49"/>
      <c r="MHP8013" s="49"/>
      <c r="MHQ8013" s="49"/>
      <c r="MHR8013" s="49"/>
      <c r="MHS8013" s="49"/>
      <c r="MHT8013" s="49"/>
      <c r="MHU8013" s="49"/>
      <c r="MHV8013" s="49"/>
      <c r="MHW8013" s="49"/>
      <c r="MHX8013" s="49"/>
      <c r="MHY8013" s="49"/>
      <c r="MHZ8013" s="49"/>
      <c r="MIA8013" s="49"/>
      <c r="MIB8013" s="49"/>
      <c r="MIC8013" s="49"/>
      <c r="MID8013" s="49"/>
      <c r="MIE8013" s="49"/>
      <c r="MIF8013" s="49"/>
      <c r="MIG8013" s="49"/>
      <c r="MIH8013" s="49"/>
      <c r="MII8013" s="49"/>
      <c r="MIJ8013" s="49"/>
      <c r="MIK8013" s="49"/>
      <c r="MIL8013" s="49"/>
      <c r="MIM8013" s="49"/>
      <c r="MIN8013" s="49"/>
      <c r="MIO8013" s="49"/>
      <c r="MIP8013" s="49"/>
      <c r="MIQ8013" s="49"/>
      <c r="MIR8013" s="49"/>
      <c r="MIS8013" s="49"/>
      <c r="MIT8013" s="49"/>
      <c r="MIU8013" s="49"/>
      <c r="MIV8013" s="49"/>
      <c r="MIW8013" s="49"/>
      <c r="MIX8013" s="49"/>
      <c r="MIY8013" s="49"/>
      <c r="MIZ8013" s="49"/>
      <c r="MJA8013" s="49"/>
      <c r="MJB8013" s="49"/>
      <c r="MJC8013" s="49"/>
      <c r="MJD8013" s="49"/>
      <c r="MJE8013" s="49"/>
      <c r="MJF8013" s="49"/>
      <c r="MJG8013" s="49"/>
      <c r="MJH8013" s="49"/>
      <c r="MJI8013" s="49"/>
      <c r="MJJ8013" s="49"/>
      <c r="MJK8013" s="49"/>
      <c r="MJL8013" s="49"/>
      <c r="MJM8013" s="49"/>
      <c r="MJN8013" s="49"/>
      <c r="MJO8013" s="49"/>
      <c r="MJP8013" s="49"/>
      <c r="MJQ8013" s="49"/>
      <c r="MJR8013" s="49"/>
      <c r="MJS8013" s="49"/>
      <c r="MJT8013" s="49"/>
      <c r="MJU8013" s="49"/>
      <c r="MJV8013" s="49"/>
      <c r="MJW8013" s="49"/>
      <c r="MJX8013" s="49"/>
      <c r="MJY8013" s="49"/>
      <c r="MJZ8013" s="49"/>
      <c r="MKA8013" s="49"/>
      <c r="MKB8013" s="49"/>
      <c r="MKC8013" s="49"/>
      <c r="MKD8013" s="49"/>
      <c r="MKE8013" s="49"/>
      <c r="MKF8013" s="49"/>
      <c r="MKG8013" s="49"/>
      <c r="MKH8013" s="49"/>
      <c r="MKI8013" s="49"/>
      <c r="MKJ8013" s="49"/>
      <c r="MKK8013" s="49"/>
      <c r="MKL8013" s="49"/>
      <c r="MKM8013" s="49"/>
      <c r="MKN8013" s="49"/>
      <c r="MKO8013" s="49"/>
      <c r="MKP8013" s="49"/>
      <c r="MKQ8013" s="49"/>
      <c r="MKR8013" s="49"/>
      <c r="MKS8013" s="49"/>
      <c r="MKT8013" s="49"/>
      <c r="MKU8013" s="49"/>
      <c r="MKV8013" s="49"/>
      <c r="MKW8013" s="49"/>
      <c r="MKX8013" s="49"/>
      <c r="MKY8013" s="49"/>
      <c r="MKZ8013" s="49"/>
      <c r="MLA8013" s="49"/>
      <c r="MLB8013" s="49"/>
      <c r="MLC8013" s="49"/>
      <c r="MLD8013" s="49"/>
      <c r="MLE8013" s="49"/>
      <c r="MLF8013" s="49"/>
      <c r="MLG8013" s="49"/>
      <c r="MLH8013" s="49"/>
      <c r="MLI8013" s="49"/>
      <c r="MLJ8013" s="49"/>
      <c r="MLK8013" s="49"/>
      <c r="MLL8013" s="49"/>
      <c r="MLM8013" s="49"/>
      <c r="MLN8013" s="49"/>
      <c r="MLO8013" s="49"/>
      <c r="MLP8013" s="49"/>
      <c r="MLQ8013" s="49"/>
      <c r="MLR8013" s="49"/>
      <c r="MLS8013" s="49"/>
      <c r="MLT8013" s="49"/>
      <c r="MLU8013" s="49"/>
      <c r="MLV8013" s="49"/>
      <c r="MLW8013" s="49"/>
      <c r="MLX8013" s="49"/>
      <c r="MLY8013" s="49"/>
      <c r="MLZ8013" s="49"/>
      <c r="MMA8013" s="49"/>
      <c r="MMB8013" s="49"/>
      <c r="MMC8013" s="49"/>
      <c r="MMD8013" s="49"/>
      <c r="MME8013" s="49"/>
      <c r="MMF8013" s="49"/>
      <c r="MMG8013" s="49"/>
      <c r="MMH8013" s="49"/>
      <c r="MMI8013" s="49"/>
      <c r="MMJ8013" s="49"/>
      <c r="MMK8013" s="49"/>
      <c r="MML8013" s="49"/>
      <c r="MMM8013" s="49"/>
      <c r="MMN8013" s="49"/>
      <c r="MMO8013" s="49"/>
      <c r="MMP8013" s="49"/>
      <c r="MMQ8013" s="49"/>
      <c r="MMR8013" s="49"/>
      <c r="MMS8013" s="49"/>
      <c r="MMT8013" s="49"/>
      <c r="MMU8013" s="49"/>
      <c r="MMV8013" s="49"/>
      <c r="MMW8013" s="49"/>
      <c r="MMX8013" s="49"/>
      <c r="MMY8013" s="49"/>
      <c r="MMZ8013" s="49"/>
      <c r="MNA8013" s="49"/>
      <c r="MNB8013" s="49"/>
      <c r="MNC8013" s="49"/>
      <c r="MND8013" s="49"/>
      <c r="MNE8013" s="49"/>
      <c r="MNF8013" s="49"/>
      <c r="MNG8013" s="49"/>
      <c r="MNH8013" s="49"/>
      <c r="MNI8013" s="49"/>
      <c r="MNJ8013" s="49"/>
      <c r="MNK8013" s="49"/>
      <c r="MNL8013" s="49"/>
      <c r="MNM8013" s="49"/>
      <c r="MNN8013" s="49"/>
      <c r="MNO8013" s="49"/>
      <c r="MNP8013" s="49"/>
      <c r="MNQ8013" s="49"/>
      <c r="MNR8013" s="49"/>
      <c r="MNS8013" s="49"/>
      <c r="MNT8013" s="49"/>
      <c r="MNU8013" s="49"/>
      <c r="MNV8013" s="49"/>
      <c r="MNW8013" s="49"/>
      <c r="MNX8013" s="49"/>
      <c r="MNY8013" s="49"/>
      <c r="MNZ8013" s="49"/>
      <c r="MOA8013" s="49"/>
      <c r="MOB8013" s="49"/>
      <c r="MOC8013" s="49"/>
      <c r="MOD8013" s="49"/>
      <c r="MOE8013" s="49"/>
      <c r="MOF8013" s="49"/>
      <c r="MOG8013" s="49"/>
      <c r="MOH8013" s="49"/>
      <c r="MOI8013" s="49"/>
      <c r="MOJ8013" s="49"/>
      <c r="MOK8013" s="49"/>
      <c r="MOL8013" s="49"/>
      <c r="MOM8013" s="49"/>
      <c r="MON8013" s="49"/>
      <c r="MOO8013" s="49"/>
      <c r="MOP8013" s="49"/>
      <c r="MOQ8013" s="49"/>
      <c r="MOR8013" s="49"/>
      <c r="MOS8013" s="49"/>
      <c r="MOT8013" s="49"/>
      <c r="MOU8013" s="49"/>
      <c r="MOV8013" s="49"/>
      <c r="MOW8013" s="49"/>
      <c r="MOX8013" s="49"/>
      <c r="MOY8013" s="49"/>
      <c r="MOZ8013" s="49"/>
      <c r="MPA8013" s="49"/>
      <c r="MPB8013" s="49"/>
      <c r="MPC8013" s="49"/>
      <c r="MPD8013" s="49"/>
      <c r="MPE8013" s="49"/>
      <c r="MPF8013" s="49"/>
      <c r="MPG8013" s="49"/>
      <c r="MPH8013" s="49"/>
      <c r="MPI8013" s="49"/>
      <c r="MPJ8013" s="49"/>
      <c r="MPK8013" s="49"/>
      <c r="MPL8013" s="49"/>
      <c r="MPM8013" s="49"/>
      <c r="MPN8013" s="49"/>
      <c r="MPO8013" s="49"/>
      <c r="MPP8013" s="49"/>
      <c r="MPQ8013" s="49"/>
      <c r="MPR8013" s="49"/>
      <c r="MPS8013" s="49"/>
      <c r="MPT8013" s="49"/>
      <c r="MPU8013" s="49"/>
      <c r="MPV8013" s="49"/>
      <c r="MPW8013" s="49"/>
      <c r="MPX8013" s="49"/>
      <c r="MPY8013" s="49"/>
      <c r="MPZ8013" s="49"/>
      <c r="MQA8013" s="49"/>
      <c r="MQB8013" s="49"/>
      <c r="MQC8013" s="49"/>
      <c r="MQD8013" s="49"/>
      <c r="MQE8013" s="49"/>
      <c r="MQF8013" s="49"/>
      <c r="MQG8013" s="49"/>
      <c r="MQH8013" s="49"/>
      <c r="MQI8013" s="49"/>
      <c r="MQJ8013" s="49"/>
      <c r="MQK8013" s="49"/>
      <c r="MQL8013" s="49"/>
      <c r="MQM8013" s="49"/>
      <c r="MQN8013" s="49"/>
      <c r="MQO8013" s="49"/>
      <c r="MQP8013" s="49"/>
      <c r="MQQ8013" s="49"/>
      <c r="MQR8013" s="49"/>
      <c r="MQS8013" s="49"/>
      <c r="MQT8013" s="49"/>
      <c r="MQU8013" s="49"/>
      <c r="MQV8013" s="49"/>
      <c r="MQW8013" s="49"/>
      <c r="MQX8013" s="49"/>
      <c r="MQY8013" s="49"/>
      <c r="MQZ8013" s="49"/>
      <c r="MRA8013" s="49"/>
      <c r="MRB8013" s="49"/>
      <c r="MRC8013" s="49"/>
      <c r="MRD8013" s="49"/>
      <c r="MRE8013" s="49"/>
      <c r="MRF8013" s="49"/>
      <c r="MRG8013" s="49"/>
      <c r="MRH8013" s="49"/>
      <c r="MRI8013" s="49"/>
      <c r="MRJ8013" s="49"/>
      <c r="MRK8013" s="49"/>
      <c r="MRL8013" s="49"/>
      <c r="MRM8013" s="49"/>
      <c r="MRN8013" s="49"/>
      <c r="MRO8013" s="49"/>
      <c r="MRP8013" s="49"/>
      <c r="MRQ8013" s="49"/>
      <c r="MRR8013" s="49"/>
      <c r="MRS8013" s="49"/>
      <c r="MRT8013" s="49"/>
      <c r="MRU8013" s="49"/>
      <c r="MRV8013" s="49"/>
      <c r="MRW8013" s="49"/>
      <c r="MRX8013" s="49"/>
      <c r="MRY8013" s="49"/>
      <c r="MRZ8013" s="49"/>
      <c r="MSA8013" s="49"/>
      <c r="MSB8013" s="49"/>
      <c r="MSC8013" s="49"/>
      <c r="MSD8013" s="49"/>
      <c r="MSE8013" s="49"/>
      <c r="MSF8013" s="49"/>
      <c r="MSG8013" s="49"/>
      <c r="MSH8013" s="49"/>
      <c r="MSI8013" s="49"/>
      <c r="MSJ8013" s="49"/>
      <c r="MSK8013" s="49"/>
      <c r="MSL8013" s="49"/>
      <c r="MSM8013" s="49"/>
      <c r="MSN8013" s="49"/>
      <c r="MSO8013" s="49"/>
      <c r="MSP8013" s="49"/>
      <c r="MSQ8013" s="49"/>
      <c r="MSR8013" s="49"/>
      <c r="MSS8013" s="49"/>
      <c r="MST8013" s="49"/>
      <c r="MSU8013" s="49"/>
      <c r="MSV8013" s="49"/>
      <c r="MSW8013" s="49"/>
      <c r="MSX8013" s="49"/>
      <c r="MSY8013" s="49"/>
      <c r="MSZ8013" s="49"/>
      <c r="MTA8013" s="49"/>
      <c r="MTB8013" s="49"/>
      <c r="MTC8013" s="49"/>
      <c r="MTD8013" s="49"/>
      <c r="MTE8013" s="49"/>
      <c r="MTF8013" s="49"/>
      <c r="MTG8013" s="49"/>
      <c r="MTH8013" s="49"/>
      <c r="MTI8013" s="49"/>
      <c r="MTJ8013" s="49"/>
      <c r="MTK8013" s="49"/>
      <c r="MTL8013" s="49"/>
      <c r="MTM8013" s="49"/>
      <c r="MTN8013" s="49"/>
      <c r="MTO8013" s="49"/>
      <c r="MTP8013" s="49"/>
      <c r="MTQ8013" s="49"/>
      <c r="MTR8013" s="49"/>
      <c r="MTS8013" s="49"/>
      <c r="MTT8013" s="49"/>
      <c r="MTU8013" s="49"/>
      <c r="MTV8013" s="49"/>
      <c r="MTW8013" s="49"/>
      <c r="MTX8013" s="49"/>
      <c r="MTY8013" s="49"/>
      <c r="MTZ8013" s="49"/>
      <c r="MUA8013" s="49"/>
      <c r="MUB8013" s="49"/>
      <c r="MUC8013" s="49"/>
      <c r="MUD8013" s="49"/>
      <c r="MUE8013" s="49"/>
      <c r="MUF8013" s="49"/>
      <c r="MUG8013" s="49"/>
      <c r="MUH8013" s="49"/>
      <c r="MUI8013" s="49"/>
      <c r="MUJ8013" s="49"/>
      <c r="MUK8013" s="49"/>
      <c r="MUL8013" s="49"/>
      <c r="MUM8013" s="49"/>
      <c r="MUN8013" s="49"/>
      <c r="MUO8013" s="49"/>
      <c r="MUP8013" s="49"/>
      <c r="MUQ8013" s="49"/>
      <c r="MUR8013" s="49"/>
      <c r="MUS8013" s="49"/>
      <c r="MUT8013" s="49"/>
      <c r="MUU8013" s="49"/>
      <c r="MUV8013" s="49"/>
      <c r="MUW8013" s="49"/>
      <c r="MUX8013" s="49"/>
      <c r="MUY8013" s="49"/>
      <c r="MUZ8013" s="49"/>
      <c r="MVA8013" s="49"/>
      <c r="MVB8013" s="49"/>
      <c r="MVC8013" s="49"/>
      <c r="MVD8013" s="49"/>
      <c r="MVE8013" s="49"/>
      <c r="MVF8013" s="49"/>
      <c r="MVG8013" s="49"/>
      <c r="MVH8013" s="49"/>
      <c r="MVI8013" s="49"/>
      <c r="MVJ8013" s="49"/>
      <c r="MVK8013" s="49"/>
      <c r="MVL8013" s="49"/>
      <c r="MVM8013" s="49"/>
      <c r="MVN8013" s="49"/>
      <c r="MVO8013" s="49"/>
      <c r="MVP8013" s="49"/>
      <c r="MVQ8013" s="49"/>
      <c r="MVR8013" s="49"/>
      <c r="MVS8013" s="49"/>
      <c r="MVT8013" s="49"/>
      <c r="MVU8013" s="49"/>
      <c r="MVV8013" s="49"/>
      <c r="MVW8013" s="49"/>
      <c r="MVX8013" s="49"/>
      <c r="MVY8013" s="49"/>
      <c r="MVZ8013" s="49"/>
      <c r="MWA8013" s="49"/>
      <c r="MWB8013" s="49"/>
      <c r="MWC8013" s="49"/>
      <c r="MWD8013" s="49"/>
      <c r="MWE8013" s="49"/>
      <c r="MWF8013" s="49"/>
      <c r="MWG8013" s="49"/>
      <c r="MWH8013" s="49"/>
      <c r="MWI8013" s="49"/>
      <c r="MWJ8013" s="49"/>
      <c r="MWK8013" s="49"/>
      <c r="MWL8013" s="49"/>
      <c r="MWM8013" s="49"/>
      <c r="MWN8013" s="49"/>
      <c r="MWO8013" s="49"/>
      <c r="MWP8013" s="49"/>
      <c r="MWQ8013" s="49"/>
      <c r="MWR8013" s="49"/>
      <c r="MWS8013" s="49"/>
      <c r="MWT8013" s="49"/>
      <c r="MWU8013" s="49"/>
      <c r="MWV8013" s="49"/>
      <c r="MWW8013" s="49"/>
      <c r="MWX8013" s="49"/>
      <c r="MWY8013" s="49"/>
      <c r="MWZ8013" s="49"/>
      <c r="MXA8013" s="49"/>
      <c r="MXB8013" s="49"/>
      <c r="MXC8013" s="49"/>
      <c r="MXD8013" s="49"/>
      <c r="MXE8013" s="49"/>
      <c r="MXF8013" s="49"/>
      <c r="MXG8013" s="49"/>
      <c r="MXH8013" s="49"/>
      <c r="MXI8013" s="49"/>
      <c r="MXJ8013" s="49"/>
      <c r="MXK8013" s="49"/>
      <c r="MXL8013" s="49"/>
      <c r="MXM8013" s="49"/>
      <c r="MXN8013" s="49"/>
      <c r="MXO8013" s="49"/>
      <c r="MXP8013" s="49"/>
      <c r="MXQ8013" s="49"/>
      <c r="MXR8013" s="49"/>
      <c r="MXS8013" s="49"/>
      <c r="MXT8013" s="49"/>
      <c r="MXU8013" s="49"/>
      <c r="MXV8013" s="49"/>
      <c r="MXW8013" s="49"/>
      <c r="MXX8013" s="49"/>
      <c r="MXY8013" s="49"/>
      <c r="MXZ8013" s="49"/>
      <c r="MYA8013" s="49"/>
      <c r="MYB8013" s="49"/>
      <c r="MYC8013" s="49"/>
      <c r="MYD8013" s="49"/>
      <c r="MYE8013" s="49"/>
      <c r="MYF8013" s="49"/>
      <c r="MYG8013" s="49"/>
      <c r="MYH8013" s="49"/>
      <c r="MYI8013" s="49"/>
      <c r="MYJ8013" s="49"/>
      <c r="MYK8013" s="49"/>
      <c r="MYL8013" s="49"/>
      <c r="MYM8013" s="49"/>
      <c r="MYN8013" s="49"/>
      <c r="MYO8013" s="49"/>
      <c r="MYP8013" s="49"/>
      <c r="MYQ8013" s="49"/>
      <c r="MYR8013" s="49"/>
      <c r="MYS8013" s="49"/>
      <c r="MYT8013" s="49"/>
      <c r="MYU8013" s="49"/>
      <c r="MYV8013" s="49"/>
      <c r="MYW8013" s="49"/>
      <c r="MYX8013" s="49"/>
      <c r="MYY8013" s="49"/>
      <c r="MYZ8013" s="49"/>
      <c r="MZA8013" s="49"/>
      <c r="MZB8013" s="49"/>
      <c r="MZC8013" s="49"/>
      <c r="MZD8013" s="49"/>
      <c r="MZE8013" s="49"/>
      <c r="MZF8013" s="49"/>
      <c r="MZG8013" s="49"/>
      <c r="MZH8013" s="49"/>
      <c r="MZI8013" s="49"/>
      <c r="MZJ8013" s="49"/>
      <c r="MZK8013" s="49"/>
      <c r="MZL8013" s="49"/>
      <c r="MZM8013" s="49"/>
      <c r="MZN8013" s="49"/>
      <c r="MZO8013" s="49"/>
      <c r="MZP8013" s="49"/>
      <c r="MZQ8013" s="49"/>
      <c r="MZR8013" s="49"/>
      <c r="MZS8013" s="49"/>
      <c r="MZT8013" s="49"/>
      <c r="MZU8013" s="49"/>
      <c r="MZV8013" s="49"/>
      <c r="MZW8013" s="49"/>
      <c r="MZX8013" s="49"/>
      <c r="MZY8013" s="49"/>
      <c r="MZZ8013" s="49"/>
      <c r="NAA8013" s="49"/>
      <c r="NAB8013" s="49"/>
      <c r="NAC8013" s="49"/>
      <c r="NAD8013" s="49"/>
      <c r="NAE8013" s="49"/>
      <c r="NAF8013" s="49"/>
      <c r="NAG8013" s="49"/>
      <c r="NAH8013" s="49"/>
      <c r="NAI8013" s="49"/>
      <c r="NAJ8013" s="49"/>
      <c r="NAK8013" s="49"/>
      <c r="NAL8013" s="49"/>
      <c r="NAM8013" s="49"/>
      <c r="NAN8013" s="49"/>
      <c r="NAO8013" s="49"/>
      <c r="NAP8013" s="49"/>
      <c r="NAQ8013" s="49"/>
      <c r="NAR8013" s="49"/>
      <c r="NAS8013" s="49"/>
      <c r="NAT8013" s="49"/>
      <c r="NAU8013" s="49"/>
      <c r="NAV8013" s="49"/>
      <c r="NAW8013" s="49"/>
      <c r="NAX8013" s="49"/>
      <c r="NAY8013" s="49"/>
      <c r="NAZ8013" s="49"/>
      <c r="NBA8013" s="49"/>
      <c r="NBB8013" s="49"/>
      <c r="NBC8013" s="49"/>
      <c r="NBD8013" s="49"/>
      <c r="NBE8013" s="49"/>
      <c r="NBF8013" s="49"/>
      <c r="NBG8013" s="49"/>
      <c r="NBH8013" s="49"/>
      <c r="NBI8013" s="49"/>
      <c r="NBJ8013" s="49"/>
      <c r="NBK8013" s="49"/>
      <c r="NBL8013" s="49"/>
      <c r="NBM8013" s="49"/>
      <c r="NBN8013" s="49"/>
      <c r="NBO8013" s="49"/>
      <c r="NBP8013" s="49"/>
      <c r="NBQ8013" s="49"/>
      <c r="NBR8013" s="49"/>
      <c r="NBS8013" s="49"/>
      <c r="NBT8013" s="49"/>
      <c r="NBU8013" s="49"/>
      <c r="NBV8013" s="49"/>
      <c r="NBW8013" s="49"/>
      <c r="NBX8013" s="49"/>
      <c r="NBY8013" s="49"/>
      <c r="NBZ8013" s="49"/>
      <c r="NCA8013" s="49"/>
      <c r="NCB8013" s="49"/>
      <c r="NCC8013" s="49"/>
      <c r="NCD8013" s="49"/>
      <c r="NCE8013" s="49"/>
      <c r="NCF8013" s="49"/>
      <c r="NCG8013" s="49"/>
      <c r="NCH8013" s="49"/>
      <c r="NCI8013" s="49"/>
      <c r="NCJ8013" s="49"/>
      <c r="NCK8013" s="49"/>
      <c r="NCL8013" s="49"/>
      <c r="NCM8013" s="49"/>
      <c r="NCN8013" s="49"/>
      <c r="NCO8013" s="49"/>
      <c r="NCP8013" s="49"/>
      <c r="NCQ8013" s="49"/>
      <c r="NCR8013" s="49"/>
      <c r="NCS8013" s="49"/>
      <c r="NCT8013" s="49"/>
      <c r="NCU8013" s="49"/>
      <c r="NCV8013" s="49"/>
      <c r="NCW8013" s="49"/>
      <c r="NCX8013" s="49"/>
      <c r="NCY8013" s="49"/>
      <c r="NCZ8013" s="49"/>
      <c r="NDA8013" s="49"/>
      <c r="NDB8013" s="49"/>
      <c r="NDC8013" s="49"/>
      <c r="NDD8013" s="49"/>
      <c r="NDE8013" s="49"/>
      <c r="NDF8013" s="49"/>
      <c r="NDG8013" s="49"/>
      <c r="NDH8013" s="49"/>
      <c r="NDI8013" s="49"/>
      <c r="NDJ8013" s="49"/>
      <c r="NDK8013" s="49"/>
      <c r="NDL8013" s="49"/>
      <c r="NDM8013" s="49"/>
      <c r="NDN8013" s="49"/>
      <c r="NDO8013" s="49"/>
      <c r="NDP8013" s="49"/>
      <c r="NDQ8013" s="49"/>
      <c r="NDR8013" s="49"/>
      <c r="NDS8013" s="49"/>
      <c r="NDT8013" s="49"/>
      <c r="NDU8013" s="49"/>
      <c r="NDV8013" s="49"/>
      <c r="NDW8013" s="49"/>
      <c r="NDX8013" s="49"/>
      <c r="NDY8013" s="49"/>
      <c r="NDZ8013" s="49"/>
      <c r="NEA8013" s="49"/>
      <c r="NEB8013" s="49"/>
      <c r="NEC8013" s="49"/>
      <c r="NED8013" s="49"/>
      <c r="NEE8013" s="49"/>
      <c r="NEF8013" s="49"/>
      <c r="NEG8013" s="49"/>
      <c r="NEH8013" s="49"/>
      <c r="NEI8013" s="49"/>
      <c r="NEJ8013" s="49"/>
      <c r="NEK8013" s="49"/>
      <c r="NEL8013" s="49"/>
      <c r="NEM8013" s="49"/>
      <c r="NEN8013" s="49"/>
      <c r="NEO8013" s="49"/>
      <c r="NEP8013" s="49"/>
      <c r="NEQ8013" s="49"/>
      <c r="NER8013" s="49"/>
      <c r="NES8013" s="49"/>
      <c r="NET8013" s="49"/>
      <c r="NEU8013" s="49"/>
      <c r="NEV8013" s="49"/>
      <c r="NEW8013" s="49"/>
      <c r="NEX8013" s="49"/>
      <c r="NEY8013" s="49"/>
      <c r="NEZ8013" s="49"/>
      <c r="NFA8013" s="49"/>
      <c r="NFB8013" s="49"/>
      <c r="NFC8013" s="49"/>
      <c r="NFD8013" s="49"/>
      <c r="NFE8013" s="49"/>
      <c r="NFF8013" s="49"/>
      <c r="NFG8013" s="49"/>
      <c r="NFH8013" s="49"/>
      <c r="NFI8013" s="49"/>
      <c r="NFJ8013" s="49"/>
      <c r="NFK8013" s="49"/>
      <c r="NFL8013" s="49"/>
      <c r="NFM8013" s="49"/>
      <c r="NFN8013" s="49"/>
      <c r="NFO8013" s="49"/>
      <c r="NFP8013" s="49"/>
      <c r="NFQ8013" s="49"/>
      <c r="NFR8013" s="49"/>
      <c r="NFS8013" s="49"/>
      <c r="NFT8013" s="49"/>
      <c r="NFU8013" s="49"/>
      <c r="NFV8013" s="49"/>
      <c r="NFW8013" s="49"/>
      <c r="NFX8013" s="49"/>
      <c r="NFY8013" s="49"/>
      <c r="NFZ8013" s="49"/>
      <c r="NGA8013" s="49"/>
      <c r="NGB8013" s="49"/>
      <c r="NGC8013" s="49"/>
      <c r="NGD8013" s="49"/>
      <c r="NGE8013" s="49"/>
      <c r="NGF8013" s="49"/>
      <c r="NGG8013" s="49"/>
      <c r="NGH8013" s="49"/>
      <c r="NGI8013" s="49"/>
      <c r="NGJ8013" s="49"/>
      <c r="NGK8013" s="49"/>
      <c r="NGL8013" s="49"/>
      <c r="NGM8013" s="49"/>
      <c r="NGN8013" s="49"/>
      <c r="NGO8013" s="49"/>
      <c r="NGP8013" s="49"/>
      <c r="NGQ8013" s="49"/>
      <c r="NGR8013" s="49"/>
      <c r="NGS8013" s="49"/>
      <c r="NGT8013" s="49"/>
      <c r="NGU8013" s="49"/>
      <c r="NGV8013" s="49"/>
      <c r="NGW8013" s="49"/>
      <c r="NGX8013" s="49"/>
      <c r="NGY8013" s="49"/>
      <c r="NGZ8013" s="49"/>
      <c r="NHA8013" s="49"/>
      <c r="NHB8013" s="49"/>
      <c r="NHC8013" s="49"/>
      <c r="NHD8013" s="49"/>
      <c r="NHE8013" s="49"/>
      <c r="NHF8013" s="49"/>
      <c r="NHG8013" s="49"/>
      <c r="NHH8013" s="49"/>
      <c r="NHI8013" s="49"/>
      <c r="NHJ8013" s="49"/>
      <c r="NHK8013" s="49"/>
      <c r="NHL8013" s="49"/>
      <c r="NHM8013" s="49"/>
      <c r="NHN8013" s="49"/>
      <c r="NHO8013" s="49"/>
      <c r="NHP8013" s="49"/>
      <c r="NHQ8013" s="49"/>
      <c r="NHR8013" s="49"/>
      <c r="NHS8013" s="49"/>
      <c r="NHT8013" s="49"/>
      <c r="NHU8013" s="49"/>
      <c r="NHV8013" s="49"/>
      <c r="NHW8013" s="49"/>
      <c r="NHX8013" s="49"/>
      <c r="NHY8013" s="49"/>
      <c r="NHZ8013" s="49"/>
      <c r="NIA8013" s="49"/>
      <c r="NIB8013" s="49"/>
      <c r="NIC8013" s="49"/>
      <c r="NID8013" s="49"/>
      <c r="NIE8013" s="49"/>
      <c r="NIF8013" s="49"/>
      <c r="NIG8013" s="49"/>
      <c r="NIH8013" s="49"/>
      <c r="NII8013" s="49"/>
      <c r="NIJ8013" s="49"/>
      <c r="NIK8013" s="49"/>
      <c r="NIL8013" s="49"/>
      <c r="NIM8013" s="49"/>
      <c r="NIN8013" s="49"/>
      <c r="NIO8013" s="49"/>
      <c r="NIP8013" s="49"/>
      <c r="NIQ8013" s="49"/>
      <c r="NIR8013" s="49"/>
      <c r="NIS8013" s="49"/>
      <c r="NIT8013" s="49"/>
      <c r="NIU8013" s="49"/>
      <c r="NIV8013" s="49"/>
      <c r="NIW8013" s="49"/>
      <c r="NIX8013" s="49"/>
      <c r="NIY8013" s="49"/>
      <c r="NIZ8013" s="49"/>
      <c r="NJA8013" s="49"/>
      <c r="NJB8013" s="49"/>
      <c r="NJC8013" s="49"/>
      <c r="NJD8013" s="49"/>
      <c r="NJE8013" s="49"/>
      <c r="NJF8013" s="49"/>
      <c r="NJG8013" s="49"/>
      <c r="NJH8013" s="49"/>
      <c r="NJI8013" s="49"/>
      <c r="NJJ8013" s="49"/>
      <c r="NJK8013" s="49"/>
      <c r="NJL8013" s="49"/>
      <c r="NJM8013" s="49"/>
      <c r="NJN8013" s="49"/>
      <c r="NJO8013" s="49"/>
      <c r="NJP8013" s="49"/>
      <c r="NJQ8013" s="49"/>
      <c r="NJR8013" s="49"/>
      <c r="NJS8013" s="49"/>
      <c r="NJT8013" s="49"/>
      <c r="NJU8013" s="49"/>
      <c r="NJV8013" s="49"/>
      <c r="NJW8013" s="49"/>
      <c r="NJX8013" s="49"/>
      <c r="NJY8013" s="49"/>
      <c r="NJZ8013" s="49"/>
      <c r="NKA8013" s="49"/>
      <c r="NKB8013" s="49"/>
      <c r="NKC8013" s="49"/>
      <c r="NKD8013" s="49"/>
      <c r="NKE8013" s="49"/>
      <c r="NKF8013" s="49"/>
      <c r="NKG8013" s="49"/>
      <c r="NKH8013" s="49"/>
      <c r="NKI8013" s="49"/>
      <c r="NKJ8013" s="49"/>
      <c r="NKK8013" s="49"/>
      <c r="NKL8013" s="49"/>
      <c r="NKM8013" s="49"/>
      <c r="NKN8013" s="49"/>
      <c r="NKO8013" s="49"/>
      <c r="NKP8013" s="49"/>
      <c r="NKQ8013" s="49"/>
      <c r="NKR8013" s="49"/>
      <c r="NKS8013" s="49"/>
      <c r="NKT8013" s="49"/>
      <c r="NKU8013" s="49"/>
      <c r="NKV8013" s="49"/>
      <c r="NKW8013" s="49"/>
      <c r="NKX8013" s="49"/>
      <c r="NKY8013" s="49"/>
      <c r="NKZ8013" s="49"/>
      <c r="NLA8013" s="49"/>
      <c r="NLB8013" s="49"/>
      <c r="NLC8013" s="49"/>
      <c r="NLD8013" s="49"/>
      <c r="NLE8013" s="49"/>
      <c r="NLF8013" s="49"/>
      <c r="NLG8013" s="49"/>
      <c r="NLH8013" s="49"/>
      <c r="NLI8013" s="49"/>
      <c r="NLJ8013" s="49"/>
      <c r="NLK8013" s="49"/>
      <c r="NLL8013" s="49"/>
      <c r="NLM8013" s="49"/>
      <c r="NLN8013" s="49"/>
      <c r="NLO8013" s="49"/>
      <c r="NLP8013" s="49"/>
      <c r="NLQ8013" s="49"/>
      <c r="NLR8013" s="49"/>
      <c r="NLS8013" s="49"/>
      <c r="NLT8013" s="49"/>
      <c r="NLU8013" s="49"/>
      <c r="NLV8013" s="49"/>
      <c r="NLW8013" s="49"/>
      <c r="NLX8013" s="49"/>
      <c r="NLY8013" s="49"/>
      <c r="NLZ8013" s="49"/>
      <c r="NMA8013" s="49"/>
      <c r="NMB8013" s="49"/>
      <c r="NMC8013" s="49"/>
      <c r="NMD8013" s="49"/>
      <c r="NME8013" s="49"/>
      <c r="NMF8013" s="49"/>
      <c r="NMG8013" s="49"/>
      <c r="NMH8013" s="49"/>
      <c r="NMI8013" s="49"/>
      <c r="NMJ8013" s="49"/>
      <c r="NMK8013" s="49"/>
      <c r="NML8013" s="49"/>
      <c r="NMM8013" s="49"/>
      <c r="NMN8013" s="49"/>
      <c r="NMO8013" s="49"/>
      <c r="NMP8013" s="49"/>
      <c r="NMQ8013" s="49"/>
      <c r="NMR8013" s="49"/>
      <c r="NMS8013" s="49"/>
      <c r="NMT8013" s="49"/>
      <c r="NMU8013" s="49"/>
      <c r="NMV8013" s="49"/>
      <c r="NMW8013" s="49"/>
      <c r="NMX8013" s="49"/>
      <c r="NMY8013" s="49"/>
      <c r="NMZ8013" s="49"/>
      <c r="NNA8013" s="49"/>
      <c r="NNB8013" s="49"/>
      <c r="NNC8013" s="49"/>
      <c r="NND8013" s="49"/>
      <c r="NNE8013" s="49"/>
      <c r="NNF8013" s="49"/>
      <c r="NNG8013" s="49"/>
      <c r="NNH8013" s="49"/>
      <c r="NNI8013" s="49"/>
      <c r="NNJ8013" s="49"/>
      <c r="NNK8013" s="49"/>
      <c r="NNL8013" s="49"/>
      <c r="NNM8013" s="49"/>
      <c r="NNN8013" s="49"/>
      <c r="NNO8013" s="49"/>
      <c r="NNP8013" s="49"/>
      <c r="NNQ8013" s="49"/>
      <c r="NNR8013" s="49"/>
      <c r="NNS8013" s="49"/>
      <c r="NNT8013" s="49"/>
      <c r="NNU8013" s="49"/>
      <c r="NNV8013" s="49"/>
      <c r="NNW8013" s="49"/>
      <c r="NNX8013" s="49"/>
      <c r="NNY8013" s="49"/>
      <c r="NNZ8013" s="49"/>
      <c r="NOA8013" s="49"/>
      <c r="NOB8013" s="49"/>
      <c r="NOC8013" s="49"/>
      <c r="NOD8013" s="49"/>
      <c r="NOE8013" s="49"/>
      <c r="NOF8013" s="49"/>
      <c r="NOG8013" s="49"/>
      <c r="NOH8013" s="49"/>
      <c r="NOI8013" s="49"/>
      <c r="NOJ8013" s="49"/>
      <c r="NOK8013" s="49"/>
      <c r="NOL8013" s="49"/>
      <c r="NOM8013" s="49"/>
      <c r="NON8013" s="49"/>
      <c r="NOO8013" s="49"/>
      <c r="NOP8013" s="49"/>
      <c r="NOQ8013" s="49"/>
      <c r="NOR8013" s="49"/>
      <c r="NOS8013" s="49"/>
      <c r="NOT8013" s="49"/>
      <c r="NOU8013" s="49"/>
      <c r="NOV8013" s="49"/>
      <c r="NOW8013" s="49"/>
      <c r="NOX8013" s="49"/>
      <c r="NOY8013" s="49"/>
      <c r="NOZ8013" s="49"/>
      <c r="NPA8013" s="49"/>
      <c r="NPB8013" s="49"/>
      <c r="NPC8013" s="49"/>
      <c r="NPD8013" s="49"/>
      <c r="NPE8013" s="49"/>
      <c r="NPF8013" s="49"/>
      <c r="NPG8013" s="49"/>
      <c r="NPH8013" s="49"/>
      <c r="NPI8013" s="49"/>
      <c r="NPJ8013" s="49"/>
      <c r="NPK8013" s="49"/>
      <c r="NPL8013" s="49"/>
      <c r="NPM8013" s="49"/>
      <c r="NPN8013" s="49"/>
      <c r="NPO8013" s="49"/>
      <c r="NPP8013" s="49"/>
      <c r="NPQ8013" s="49"/>
      <c r="NPR8013" s="49"/>
      <c r="NPS8013" s="49"/>
      <c r="NPT8013" s="49"/>
      <c r="NPU8013" s="49"/>
      <c r="NPV8013" s="49"/>
      <c r="NPW8013" s="49"/>
      <c r="NPX8013" s="49"/>
      <c r="NPY8013" s="49"/>
      <c r="NPZ8013" s="49"/>
      <c r="NQA8013" s="49"/>
      <c r="NQB8013" s="49"/>
      <c r="NQC8013" s="49"/>
      <c r="NQD8013" s="49"/>
      <c r="NQE8013" s="49"/>
      <c r="NQF8013" s="49"/>
      <c r="NQG8013" s="49"/>
      <c r="NQH8013" s="49"/>
      <c r="NQI8013" s="49"/>
      <c r="NQJ8013" s="49"/>
      <c r="NQK8013" s="49"/>
      <c r="NQL8013" s="49"/>
      <c r="NQM8013" s="49"/>
      <c r="NQN8013" s="49"/>
      <c r="NQO8013" s="49"/>
      <c r="NQP8013" s="49"/>
      <c r="NQQ8013" s="49"/>
      <c r="NQR8013" s="49"/>
      <c r="NQS8013" s="49"/>
      <c r="NQT8013" s="49"/>
      <c r="NQU8013" s="49"/>
      <c r="NQV8013" s="49"/>
      <c r="NQW8013" s="49"/>
      <c r="NQX8013" s="49"/>
      <c r="NQY8013" s="49"/>
      <c r="NQZ8013" s="49"/>
      <c r="NRA8013" s="49"/>
      <c r="NRB8013" s="49"/>
      <c r="NRC8013" s="49"/>
      <c r="NRD8013" s="49"/>
      <c r="NRE8013" s="49"/>
      <c r="NRF8013" s="49"/>
      <c r="NRG8013" s="49"/>
      <c r="NRH8013" s="49"/>
      <c r="NRI8013" s="49"/>
      <c r="NRJ8013" s="49"/>
      <c r="NRK8013" s="49"/>
      <c r="NRL8013" s="49"/>
      <c r="NRM8013" s="49"/>
      <c r="NRN8013" s="49"/>
      <c r="NRO8013" s="49"/>
      <c r="NRP8013" s="49"/>
      <c r="NRQ8013" s="49"/>
      <c r="NRR8013" s="49"/>
      <c r="NRS8013" s="49"/>
      <c r="NRT8013" s="49"/>
      <c r="NRU8013" s="49"/>
      <c r="NRV8013" s="49"/>
      <c r="NRW8013" s="49"/>
      <c r="NRX8013" s="49"/>
      <c r="NRY8013" s="49"/>
      <c r="NRZ8013" s="49"/>
      <c r="NSA8013" s="49"/>
      <c r="NSB8013" s="49"/>
      <c r="NSC8013" s="49"/>
      <c r="NSD8013" s="49"/>
      <c r="NSE8013" s="49"/>
      <c r="NSF8013" s="49"/>
      <c r="NSG8013" s="49"/>
      <c r="NSH8013" s="49"/>
      <c r="NSI8013" s="49"/>
      <c r="NSJ8013" s="49"/>
      <c r="NSK8013" s="49"/>
      <c r="NSL8013" s="49"/>
      <c r="NSM8013" s="49"/>
      <c r="NSN8013" s="49"/>
      <c r="NSO8013" s="49"/>
      <c r="NSP8013" s="49"/>
      <c r="NSQ8013" s="49"/>
      <c r="NSR8013" s="49"/>
      <c r="NSS8013" s="49"/>
      <c r="NST8013" s="49"/>
      <c r="NSU8013" s="49"/>
      <c r="NSV8013" s="49"/>
      <c r="NSW8013" s="49"/>
      <c r="NSX8013" s="49"/>
      <c r="NSY8013" s="49"/>
      <c r="NSZ8013" s="49"/>
      <c r="NTA8013" s="49"/>
      <c r="NTB8013" s="49"/>
      <c r="NTC8013" s="49"/>
      <c r="NTD8013" s="49"/>
      <c r="NTE8013" s="49"/>
      <c r="NTF8013" s="49"/>
      <c r="NTG8013" s="49"/>
      <c r="NTH8013" s="49"/>
      <c r="NTI8013" s="49"/>
      <c r="NTJ8013" s="49"/>
      <c r="NTK8013" s="49"/>
      <c r="NTL8013" s="49"/>
      <c r="NTM8013" s="49"/>
      <c r="NTN8013" s="49"/>
      <c r="NTO8013" s="49"/>
      <c r="NTP8013" s="49"/>
      <c r="NTQ8013" s="49"/>
      <c r="NTR8013" s="49"/>
      <c r="NTS8013" s="49"/>
      <c r="NTT8013" s="49"/>
      <c r="NTU8013" s="49"/>
      <c r="NTV8013" s="49"/>
      <c r="NTW8013" s="49"/>
      <c r="NTX8013" s="49"/>
      <c r="NTY8013" s="49"/>
      <c r="NTZ8013" s="49"/>
      <c r="NUA8013" s="49"/>
      <c r="NUB8013" s="49"/>
      <c r="NUC8013" s="49"/>
      <c r="NUD8013" s="49"/>
      <c r="NUE8013" s="49"/>
      <c r="NUF8013" s="49"/>
      <c r="NUG8013" s="49"/>
      <c r="NUH8013" s="49"/>
      <c r="NUI8013" s="49"/>
      <c r="NUJ8013" s="49"/>
      <c r="NUK8013" s="49"/>
      <c r="NUL8013" s="49"/>
      <c r="NUM8013" s="49"/>
      <c r="NUN8013" s="49"/>
      <c r="NUO8013" s="49"/>
      <c r="NUP8013" s="49"/>
      <c r="NUQ8013" s="49"/>
      <c r="NUR8013" s="49"/>
      <c r="NUS8013" s="49"/>
      <c r="NUT8013" s="49"/>
      <c r="NUU8013" s="49"/>
      <c r="NUV8013" s="49"/>
      <c r="NUW8013" s="49"/>
      <c r="NUX8013" s="49"/>
      <c r="NUY8013" s="49"/>
      <c r="NUZ8013" s="49"/>
      <c r="NVA8013" s="49"/>
      <c r="NVB8013" s="49"/>
      <c r="NVC8013" s="49"/>
      <c r="NVD8013" s="49"/>
      <c r="NVE8013" s="49"/>
      <c r="NVF8013" s="49"/>
      <c r="NVG8013" s="49"/>
      <c r="NVH8013" s="49"/>
      <c r="NVI8013" s="49"/>
      <c r="NVJ8013" s="49"/>
      <c r="NVK8013" s="49"/>
      <c r="NVL8013" s="49"/>
      <c r="NVM8013" s="49"/>
      <c r="NVN8013" s="49"/>
      <c r="NVO8013" s="49"/>
      <c r="NVP8013" s="49"/>
      <c r="NVQ8013" s="49"/>
      <c r="NVR8013" s="49"/>
      <c r="NVS8013" s="49"/>
      <c r="NVT8013" s="49"/>
      <c r="NVU8013" s="49"/>
      <c r="NVV8013" s="49"/>
      <c r="NVW8013" s="49"/>
      <c r="NVX8013" s="49"/>
      <c r="NVY8013" s="49"/>
      <c r="NVZ8013" s="49"/>
      <c r="NWA8013" s="49"/>
      <c r="NWB8013" s="49"/>
      <c r="NWC8013" s="49"/>
      <c r="NWD8013" s="49"/>
      <c r="NWE8013" s="49"/>
      <c r="NWF8013" s="49"/>
      <c r="NWG8013" s="49"/>
      <c r="NWH8013" s="49"/>
      <c r="NWI8013" s="49"/>
      <c r="NWJ8013" s="49"/>
      <c r="NWK8013" s="49"/>
      <c r="NWL8013" s="49"/>
      <c r="NWM8013" s="49"/>
      <c r="NWN8013" s="49"/>
      <c r="NWO8013" s="49"/>
      <c r="NWP8013" s="49"/>
      <c r="NWQ8013" s="49"/>
      <c r="NWR8013" s="49"/>
      <c r="NWS8013" s="49"/>
      <c r="NWT8013" s="49"/>
      <c r="NWU8013" s="49"/>
      <c r="NWV8013" s="49"/>
      <c r="NWW8013" s="49"/>
      <c r="NWX8013" s="49"/>
      <c r="NWY8013" s="49"/>
      <c r="NWZ8013" s="49"/>
      <c r="NXA8013" s="49"/>
      <c r="NXB8013" s="49"/>
      <c r="NXC8013" s="49"/>
      <c r="NXD8013" s="49"/>
      <c r="NXE8013" s="49"/>
      <c r="NXF8013" s="49"/>
      <c r="NXG8013" s="49"/>
      <c r="NXH8013" s="49"/>
      <c r="NXI8013" s="49"/>
      <c r="NXJ8013" s="49"/>
      <c r="NXK8013" s="49"/>
      <c r="NXL8013" s="49"/>
      <c r="NXM8013" s="49"/>
      <c r="NXN8013" s="49"/>
      <c r="NXO8013" s="49"/>
      <c r="NXP8013" s="49"/>
      <c r="NXQ8013" s="49"/>
      <c r="NXR8013" s="49"/>
      <c r="NXS8013" s="49"/>
      <c r="NXT8013" s="49"/>
      <c r="NXU8013" s="49"/>
      <c r="NXV8013" s="49"/>
      <c r="NXW8013" s="49"/>
      <c r="NXX8013" s="49"/>
      <c r="NXY8013" s="49"/>
      <c r="NXZ8013" s="49"/>
      <c r="NYA8013" s="49"/>
      <c r="NYB8013" s="49"/>
      <c r="NYC8013" s="49"/>
      <c r="NYD8013" s="49"/>
      <c r="NYE8013" s="49"/>
      <c r="NYF8013" s="49"/>
      <c r="NYG8013" s="49"/>
      <c r="NYH8013" s="49"/>
      <c r="NYI8013" s="49"/>
      <c r="NYJ8013" s="49"/>
      <c r="NYK8013" s="49"/>
      <c r="NYL8013" s="49"/>
      <c r="NYM8013" s="49"/>
      <c r="NYN8013" s="49"/>
      <c r="NYO8013" s="49"/>
      <c r="NYP8013" s="49"/>
      <c r="NYQ8013" s="49"/>
      <c r="NYR8013" s="49"/>
      <c r="NYS8013" s="49"/>
      <c r="NYT8013" s="49"/>
      <c r="NYU8013" s="49"/>
      <c r="NYV8013" s="49"/>
      <c r="NYW8013" s="49"/>
      <c r="NYX8013" s="49"/>
      <c r="NYY8013" s="49"/>
      <c r="NYZ8013" s="49"/>
      <c r="NZA8013" s="49"/>
      <c r="NZB8013" s="49"/>
      <c r="NZC8013" s="49"/>
      <c r="NZD8013" s="49"/>
      <c r="NZE8013" s="49"/>
      <c r="NZF8013" s="49"/>
      <c r="NZG8013" s="49"/>
      <c r="NZH8013" s="49"/>
      <c r="NZI8013" s="49"/>
      <c r="NZJ8013" s="49"/>
      <c r="NZK8013" s="49"/>
      <c r="NZL8013" s="49"/>
      <c r="NZM8013" s="49"/>
      <c r="NZN8013" s="49"/>
      <c r="NZO8013" s="49"/>
      <c r="NZP8013" s="49"/>
      <c r="NZQ8013" s="49"/>
      <c r="NZR8013" s="49"/>
      <c r="NZS8013" s="49"/>
      <c r="NZT8013" s="49"/>
      <c r="NZU8013" s="49"/>
      <c r="NZV8013" s="49"/>
      <c r="NZW8013" s="49"/>
      <c r="NZX8013" s="49"/>
      <c r="NZY8013" s="49"/>
      <c r="NZZ8013" s="49"/>
      <c r="OAA8013" s="49"/>
      <c r="OAB8013" s="49"/>
      <c r="OAC8013" s="49"/>
      <c r="OAD8013" s="49"/>
      <c r="OAE8013" s="49"/>
      <c r="OAF8013" s="49"/>
      <c r="OAG8013" s="49"/>
      <c r="OAH8013" s="49"/>
      <c r="OAI8013" s="49"/>
      <c r="OAJ8013" s="49"/>
      <c r="OAK8013" s="49"/>
      <c r="OAL8013" s="49"/>
      <c r="OAM8013" s="49"/>
      <c r="OAN8013" s="49"/>
      <c r="OAO8013" s="49"/>
      <c r="OAP8013" s="49"/>
      <c r="OAQ8013" s="49"/>
      <c r="OAR8013" s="49"/>
      <c r="OAS8013" s="49"/>
      <c r="OAT8013" s="49"/>
      <c r="OAU8013" s="49"/>
      <c r="OAV8013" s="49"/>
      <c r="OAW8013" s="49"/>
      <c r="OAX8013" s="49"/>
      <c r="OAY8013" s="49"/>
      <c r="OAZ8013" s="49"/>
      <c r="OBA8013" s="49"/>
      <c r="OBB8013" s="49"/>
      <c r="OBC8013" s="49"/>
      <c r="OBD8013" s="49"/>
      <c r="OBE8013" s="49"/>
      <c r="OBF8013" s="49"/>
      <c r="OBG8013" s="49"/>
      <c r="OBH8013" s="49"/>
      <c r="OBI8013" s="49"/>
      <c r="OBJ8013" s="49"/>
      <c r="OBK8013" s="49"/>
      <c r="OBL8013" s="49"/>
      <c r="OBM8013" s="49"/>
      <c r="OBN8013" s="49"/>
      <c r="OBO8013" s="49"/>
      <c r="OBP8013" s="49"/>
      <c r="OBQ8013" s="49"/>
      <c r="OBR8013" s="49"/>
      <c r="OBS8013" s="49"/>
      <c r="OBT8013" s="49"/>
      <c r="OBU8013" s="49"/>
      <c r="OBV8013" s="49"/>
      <c r="OBW8013" s="49"/>
      <c r="OBX8013" s="49"/>
      <c r="OBY8013" s="49"/>
      <c r="OBZ8013" s="49"/>
      <c r="OCA8013" s="49"/>
      <c r="OCB8013" s="49"/>
      <c r="OCC8013" s="49"/>
      <c r="OCD8013" s="49"/>
      <c r="OCE8013" s="49"/>
      <c r="OCF8013" s="49"/>
      <c r="OCG8013" s="49"/>
      <c r="OCH8013" s="49"/>
      <c r="OCI8013" s="49"/>
      <c r="OCJ8013" s="49"/>
      <c r="OCK8013" s="49"/>
      <c r="OCL8013" s="49"/>
      <c r="OCM8013" s="49"/>
      <c r="OCN8013" s="49"/>
      <c r="OCO8013" s="49"/>
      <c r="OCP8013" s="49"/>
      <c r="OCQ8013" s="49"/>
      <c r="OCR8013" s="49"/>
      <c r="OCS8013" s="49"/>
      <c r="OCT8013" s="49"/>
      <c r="OCU8013" s="49"/>
      <c r="OCV8013" s="49"/>
      <c r="OCW8013" s="49"/>
      <c r="OCX8013" s="49"/>
      <c r="OCY8013" s="49"/>
      <c r="OCZ8013" s="49"/>
      <c r="ODA8013" s="49"/>
      <c r="ODB8013" s="49"/>
      <c r="ODC8013" s="49"/>
      <c r="ODD8013" s="49"/>
      <c r="ODE8013" s="49"/>
      <c r="ODF8013" s="49"/>
      <c r="ODG8013" s="49"/>
      <c r="ODH8013" s="49"/>
      <c r="ODI8013" s="49"/>
      <c r="ODJ8013" s="49"/>
      <c r="ODK8013" s="49"/>
      <c r="ODL8013" s="49"/>
      <c r="ODM8013" s="49"/>
      <c r="ODN8013" s="49"/>
      <c r="ODO8013" s="49"/>
      <c r="ODP8013" s="49"/>
      <c r="ODQ8013" s="49"/>
      <c r="ODR8013" s="49"/>
      <c r="ODS8013" s="49"/>
      <c r="ODT8013" s="49"/>
      <c r="ODU8013" s="49"/>
      <c r="ODV8013" s="49"/>
      <c r="ODW8013" s="49"/>
      <c r="ODX8013" s="49"/>
      <c r="ODY8013" s="49"/>
      <c r="ODZ8013" s="49"/>
      <c r="OEA8013" s="49"/>
      <c r="OEB8013" s="49"/>
      <c r="OEC8013" s="49"/>
      <c r="OED8013" s="49"/>
      <c r="OEE8013" s="49"/>
      <c r="OEF8013" s="49"/>
      <c r="OEG8013" s="49"/>
      <c r="OEH8013" s="49"/>
      <c r="OEI8013" s="49"/>
      <c r="OEJ8013" s="49"/>
      <c r="OEK8013" s="49"/>
      <c r="OEL8013" s="49"/>
      <c r="OEM8013" s="49"/>
      <c r="OEN8013" s="49"/>
      <c r="OEO8013" s="49"/>
      <c r="OEP8013" s="49"/>
      <c r="OEQ8013" s="49"/>
      <c r="OER8013" s="49"/>
      <c r="OES8013" s="49"/>
      <c r="OET8013" s="49"/>
      <c r="OEU8013" s="49"/>
      <c r="OEV8013" s="49"/>
      <c r="OEW8013" s="49"/>
      <c r="OEX8013" s="49"/>
      <c r="OEY8013" s="49"/>
      <c r="OEZ8013" s="49"/>
      <c r="OFA8013" s="49"/>
      <c r="OFB8013" s="49"/>
      <c r="OFC8013" s="49"/>
      <c r="OFD8013" s="49"/>
      <c r="OFE8013" s="49"/>
      <c r="OFF8013" s="49"/>
      <c r="OFG8013" s="49"/>
      <c r="OFH8013" s="49"/>
      <c r="OFI8013" s="49"/>
      <c r="OFJ8013" s="49"/>
      <c r="OFK8013" s="49"/>
      <c r="OFL8013" s="49"/>
      <c r="OFM8013" s="49"/>
      <c r="OFN8013" s="49"/>
      <c r="OFO8013" s="49"/>
      <c r="OFP8013" s="49"/>
      <c r="OFQ8013" s="49"/>
      <c r="OFR8013" s="49"/>
      <c r="OFS8013" s="49"/>
      <c r="OFT8013" s="49"/>
      <c r="OFU8013" s="49"/>
      <c r="OFV8013" s="49"/>
      <c r="OFW8013" s="49"/>
      <c r="OFX8013" s="49"/>
      <c r="OFY8013" s="49"/>
      <c r="OFZ8013" s="49"/>
      <c r="OGA8013" s="49"/>
      <c r="OGB8013" s="49"/>
      <c r="OGC8013" s="49"/>
      <c r="OGD8013" s="49"/>
      <c r="OGE8013" s="49"/>
      <c r="OGF8013" s="49"/>
      <c r="OGG8013" s="49"/>
      <c r="OGH8013" s="49"/>
      <c r="OGI8013" s="49"/>
      <c r="OGJ8013" s="49"/>
      <c r="OGK8013" s="49"/>
      <c r="OGL8013" s="49"/>
      <c r="OGM8013" s="49"/>
      <c r="OGN8013" s="49"/>
      <c r="OGO8013" s="49"/>
      <c r="OGP8013" s="49"/>
      <c r="OGQ8013" s="49"/>
      <c r="OGR8013" s="49"/>
      <c r="OGS8013" s="49"/>
      <c r="OGT8013" s="49"/>
      <c r="OGU8013" s="49"/>
      <c r="OGV8013" s="49"/>
      <c r="OGW8013" s="49"/>
      <c r="OGX8013" s="49"/>
      <c r="OGY8013" s="49"/>
      <c r="OGZ8013" s="49"/>
      <c r="OHA8013" s="49"/>
      <c r="OHB8013" s="49"/>
      <c r="OHC8013" s="49"/>
      <c r="OHD8013" s="49"/>
      <c r="OHE8013" s="49"/>
      <c r="OHF8013" s="49"/>
      <c r="OHG8013" s="49"/>
      <c r="OHH8013" s="49"/>
      <c r="OHI8013" s="49"/>
      <c r="OHJ8013" s="49"/>
      <c r="OHK8013" s="49"/>
      <c r="OHL8013" s="49"/>
      <c r="OHM8013" s="49"/>
      <c r="OHN8013" s="49"/>
      <c r="OHO8013" s="49"/>
      <c r="OHP8013" s="49"/>
      <c r="OHQ8013" s="49"/>
      <c r="OHR8013" s="49"/>
      <c r="OHS8013" s="49"/>
      <c r="OHT8013" s="49"/>
      <c r="OHU8013" s="49"/>
      <c r="OHV8013" s="49"/>
      <c r="OHW8013" s="49"/>
      <c r="OHX8013" s="49"/>
      <c r="OHY8013" s="49"/>
      <c r="OHZ8013" s="49"/>
      <c r="OIA8013" s="49"/>
      <c r="OIB8013" s="49"/>
      <c r="OIC8013" s="49"/>
      <c r="OID8013" s="49"/>
      <c r="OIE8013" s="49"/>
      <c r="OIF8013" s="49"/>
      <c r="OIG8013" s="49"/>
      <c r="OIH8013" s="49"/>
      <c r="OII8013" s="49"/>
      <c r="OIJ8013" s="49"/>
      <c r="OIK8013" s="49"/>
      <c r="OIL8013" s="49"/>
      <c r="OIM8013" s="49"/>
      <c r="OIN8013" s="49"/>
      <c r="OIO8013" s="49"/>
      <c r="OIP8013" s="49"/>
      <c r="OIQ8013" s="49"/>
      <c r="OIR8013" s="49"/>
      <c r="OIS8013" s="49"/>
      <c r="OIT8013" s="49"/>
      <c r="OIU8013" s="49"/>
      <c r="OIV8013" s="49"/>
      <c r="OIW8013" s="49"/>
      <c r="OIX8013" s="49"/>
      <c r="OIY8013" s="49"/>
      <c r="OIZ8013" s="49"/>
      <c r="OJA8013" s="49"/>
      <c r="OJB8013" s="49"/>
      <c r="OJC8013" s="49"/>
      <c r="OJD8013" s="49"/>
      <c r="OJE8013" s="49"/>
      <c r="OJF8013" s="49"/>
      <c r="OJG8013" s="49"/>
      <c r="OJH8013" s="49"/>
      <c r="OJI8013" s="49"/>
      <c r="OJJ8013" s="49"/>
      <c r="OJK8013" s="49"/>
      <c r="OJL8013" s="49"/>
      <c r="OJM8013" s="49"/>
      <c r="OJN8013" s="49"/>
      <c r="OJO8013" s="49"/>
      <c r="OJP8013" s="49"/>
      <c r="OJQ8013" s="49"/>
      <c r="OJR8013" s="49"/>
      <c r="OJS8013" s="49"/>
      <c r="OJT8013" s="49"/>
      <c r="OJU8013" s="49"/>
      <c r="OJV8013" s="49"/>
      <c r="OJW8013" s="49"/>
      <c r="OJX8013" s="49"/>
      <c r="OJY8013" s="49"/>
      <c r="OJZ8013" s="49"/>
      <c r="OKA8013" s="49"/>
      <c r="OKB8013" s="49"/>
      <c r="OKC8013" s="49"/>
      <c r="OKD8013" s="49"/>
      <c r="OKE8013" s="49"/>
      <c r="OKF8013" s="49"/>
      <c r="OKG8013" s="49"/>
      <c r="OKH8013" s="49"/>
      <c r="OKI8013" s="49"/>
      <c r="OKJ8013" s="49"/>
      <c r="OKK8013" s="49"/>
      <c r="OKL8013" s="49"/>
      <c r="OKM8013" s="49"/>
      <c r="OKN8013" s="49"/>
      <c r="OKO8013" s="49"/>
      <c r="OKP8013" s="49"/>
      <c r="OKQ8013" s="49"/>
      <c r="OKR8013" s="49"/>
      <c r="OKS8013" s="49"/>
      <c r="OKT8013" s="49"/>
      <c r="OKU8013" s="49"/>
      <c r="OKV8013" s="49"/>
      <c r="OKW8013" s="49"/>
      <c r="OKX8013" s="49"/>
      <c r="OKY8013" s="49"/>
      <c r="OKZ8013" s="49"/>
      <c r="OLA8013" s="49"/>
      <c r="OLB8013" s="49"/>
      <c r="OLC8013" s="49"/>
      <c r="OLD8013" s="49"/>
      <c r="OLE8013" s="49"/>
      <c r="OLF8013" s="49"/>
      <c r="OLG8013" s="49"/>
      <c r="OLH8013" s="49"/>
      <c r="OLI8013" s="49"/>
      <c r="OLJ8013" s="49"/>
      <c r="OLK8013" s="49"/>
      <c r="OLL8013" s="49"/>
      <c r="OLM8013" s="49"/>
      <c r="OLN8013" s="49"/>
      <c r="OLO8013" s="49"/>
      <c r="OLP8013" s="49"/>
      <c r="OLQ8013" s="49"/>
      <c r="OLR8013" s="49"/>
      <c r="OLS8013" s="49"/>
      <c r="OLT8013" s="49"/>
      <c r="OLU8013" s="49"/>
      <c r="OLV8013" s="49"/>
      <c r="OLW8013" s="49"/>
      <c r="OLX8013" s="49"/>
      <c r="OLY8013" s="49"/>
      <c r="OLZ8013" s="49"/>
      <c r="OMA8013" s="49"/>
      <c r="OMB8013" s="49"/>
      <c r="OMC8013" s="49"/>
      <c r="OMD8013" s="49"/>
      <c r="OME8013" s="49"/>
      <c r="OMF8013" s="49"/>
      <c r="OMG8013" s="49"/>
      <c r="OMH8013" s="49"/>
      <c r="OMI8013" s="49"/>
      <c r="OMJ8013" s="49"/>
      <c r="OMK8013" s="49"/>
      <c r="OML8013" s="49"/>
      <c r="OMM8013" s="49"/>
      <c r="OMN8013" s="49"/>
      <c r="OMO8013" s="49"/>
      <c r="OMP8013" s="49"/>
      <c r="OMQ8013" s="49"/>
      <c r="OMR8013" s="49"/>
      <c r="OMS8013" s="49"/>
      <c r="OMT8013" s="49"/>
      <c r="OMU8013" s="49"/>
      <c r="OMV8013" s="49"/>
      <c r="OMW8013" s="49"/>
      <c r="OMX8013" s="49"/>
      <c r="OMY8013" s="49"/>
      <c r="OMZ8013" s="49"/>
      <c r="ONA8013" s="49"/>
      <c r="ONB8013" s="49"/>
      <c r="ONC8013" s="49"/>
      <c r="OND8013" s="49"/>
      <c r="ONE8013" s="49"/>
      <c r="ONF8013" s="49"/>
      <c r="ONG8013" s="49"/>
      <c r="ONH8013" s="49"/>
      <c r="ONI8013" s="49"/>
      <c r="ONJ8013" s="49"/>
      <c r="ONK8013" s="49"/>
      <c r="ONL8013" s="49"/>
      <c r="ONM8013" s="49"/>
      <c r="ONN8013" s="49"/>
      <c r="ONO8013" s="49"/>
      <c r="ONP8013" s="49"/>
      <c r="ONQ8013" s="49"/>
      <c r="ONR8013" s="49"/>
      <c r="ONS8013" s="49"/>
      <c r="ONT8013" s="49"/>
      <c r="ONU8013" s="49"/>
      <c r="ONV8013" s="49"/>
      <c r="ONW8013" s="49"/>
      <c r="ONX8013" s="49"/>
      <c r="ONY8013" s="49"/>
      <c r="ONZ8013" s="49"/>
      <c r="OOA8013" s="49"/>
      <c r="OOB8013" s="49"/>
      <c r="OOC8013" s="49"/>
      <c r="OOD8013" s="49"/>
      <c r="OOE8013" s="49"/>
      <c r="OOF8013" s="49"/>
      <c r="OOG8013" s="49"/>
      <c r="OOH8013" s="49"/>
      <c r="OOI8013" s="49"/>
      <c r="OOJ8013" s="49"/>
      <c r="OOK8013" s="49"/>
      <c r="OOL8013" s="49"/>
      <c r="OOM8013" s="49"/>
      <c r="OON8013" s="49"/>
      <c r="OOO8013" s="49"/>
      <c r="OOP8013" s="49"/>
      <c r="OOQ8013" s="49"/>
      <c r="OOR8013" s="49"/>
      <c r="OOS8013" s="49"/>
      <c r="OOT8013" s="49"/>
      <c r="OOU8013" s="49"/>
      <c r="OOV8013" s="49"/>
      <c r="OOW8013" s="49"/>
      <c r="OOX8013" s="49"/>
      <c r="OOY8013" s="49"/>
      <c r="OOZ8013" s="49"/>
      <c r="OPA8013" s="49"/>
      <c r="OPB8013" s="49"/>
      <c r="OPC8013" s="49"/>
      <c r="OPD8013" s="49"/>
      <c r="OPE8013" s="49"/>
      <c r="OPF8013" s="49"/>
      <c r="OPG8013" s="49"/>
      <c r="OPH8013" s="49"/>
      <c r="OPI8013" s="49"/>
      <c r="OPJ8013" s="49"/>
      <c r="OPK8013" s="49"/>
      <c r="OPL8013" s="49"/>
      <c r="OPM8013" s="49"/>
      <c r="OPN8013" s="49"/>
      <c r="OPO8013" s="49"/>
      <c r="OPP8013" s="49"/>
      <c r="OPQ8013" s="49"/>
      <c r="OPR8013" s="49"/>
      <c r="OPS8013" s="49"/>
      <c r="OPT8013" s="49"/>
      <c r="OPU8013" s="49"/>
      <c r="OPV8013" s="49"/>
      <c r="OPW8013" s="49"/>
      <c r="OPX8013" s="49"/>
      <c r="OPY8013" s="49"/>
      <c r="OPZ8013" s="49"/>
      <c r="OQA8013" s="49"/>
      <c r="OQB8013" s="49"/>
      <c r="OQC8013" s="49"/>
      <c r="OQD8013" s="49"/>
      <c r="OQE8013" s="49"/>
      <c r="OQF8013" s="49"/>
      <c r="OQG8013" s="49"/>
      <c r="OQH8013" s="49"/>
      <c r="OQI8013" s="49"/>
      <c r="OQJ8013" s="49"/>
      <c r="OQK8013" s="49"/>
      <c r="OQL8013" s="49"/>
      <c r="OQM8013" s="49"/>
      <c r="OQN8013" s="49"/>
      <c r="OQO8013" s="49"/>
      <c r="OQP8013" s="49"/>
      <c r="OQQ8013" s="49"/>
      <c r="OQR8013" s="49"/>
      <c r="OQS8013" s="49"/>
      <c r="OQT8013" s="49"/>
      <c r="OQU8013" s="49"/>
      <c r="OQV8013" s="49"/>
      <c r="OQW8013" s="49"/>
      <c r="OQX8013" s="49"/>
      <c r="OQY8013" s="49"/>
      <c r="OQZ8013" s="49"/>
      <c r="ORA8013" s="49"/>
      <c r="ORB8013" s="49"/>
      <c r="ORC8013" s="49"/>
      <c r="ORD8013" s="49"/>
      <c r="ORE8013" s="49"/>
      <c r="ORF8013" s="49"/>
      <c r="ORG8013" s="49"/>
      <c r="ORH8013" s="49"/>
      <c r="ORI8013" s="49"/>
      <c r="ORJ8013" s="49"/>
      <c r="ORK8013" s="49"/>
      <c r="ORL8013" s="49"/>
      <c r="ORM8013" s="49"/>
      <c r="ORN8013" s="49"/>
      <c r="ORO8013" s="49"/>
      <c r="ORP8013" s="49"/>
      <c r="ORQ8013" s="49"/>
      <c r="ORR8013" s="49"/>
      <c r="ORS8013" s="49"/>
      <c r="ORT8013" s="49"/>
      <c r="ORU8013" s="49"/>
      <c r="ORV8013" s="49"/>
      <c r="ORW8013" s="49"/>
      <c r="ORX8013" s="49"/>
      <c r="ORY8013" s="49"/>
      <c r="ORZ8013" s="49"/>
      <c r="OSA8013" s="49"/>
      <c r="OSB8013" s="49"/>
      <c r="OSC8013" s="49"/>
      <c r="OSD8013" s="49"/>
      <c r="OSE8013" s="49"/>
      <c r="OSF8013" s="49"/>
      <c r="OSG8013" s="49"/>
      <c r="OSH8013" s="49"/>
      <c r="OSI8013" s="49"/>
      <c r="OSJ8013" s="49"/>
      <c r="OSK8013" s="49"/>
      <c r="OSL8013" s="49"/>
      <c r="OSM8013" s="49"/>
      <c r="OSN8013" s="49"/>
      <c r="OSO8013" s="49"/>
      <c r="OSP8013" s="49"/>
      <c r="OSQ8013" s="49"/>
      <c r="OSR8013" s="49"/>
      <c r="OSS8013" s="49"/>
      <c r="OST8013" s="49"/>
      <c r="OSU8013" s="49"/>
      <c r="OSV8013" s="49"/>
      <c r="OSW8013" s="49"/>
      <c r="OSX8013" s="49"/>
      <c r="OSY8013" s="49"/>
      <c r="OSZ8013" s="49"/>
      <c r="OTA8013" s="49"/>
      <c r="OTB8013" s="49"/>
      <c r="OTC8013" s="49"/>
      <c r="OTD8013" s="49"/>
      <c r="OTE8013" s="49"/>
      <c r="OTF8013" s="49"/>
      <c r="OTG8013" s="49"/>
      <c r="OTH8013" s="49"/>
      <c r="OTI8013" s="49"/>
      <c r="OTJ8013" s="49"/>
      <c r="OTK8013" s="49"/>
      <c r="OTL8013" s="49"/>
      <c r="OTM8013" s="49"/>
      <c r="OTN8013" s="49"/>
      <c r="OTO8013" s="49"/>
      <c r="OTP8013" s="49"/>
      <c r="OTQ8013" s="49"/>
      <c r="OTR8013" s="49"/>
      <c r="OTS8013" s="49"/>
      <c r="OTT8013" s="49"/>
      <c r="OTU8013" s="49"/>
      <c r="OTV8013" s="49"/>
      <c r="OTW8013" s="49"/>
      <c r="OTX8013" s="49"/>
      <c r="OTY8013" s="49"/>
      <c r="OTZ8013" s="49"/>
      <c r="OUA8013" s="49"/>
      <c r="OUB8013" s="49"/>
      <c r="OUC8013" s="49"/>
      <c r="OUD8013" s="49"/>
      <c r="OUE8013" s="49"/>
      <c r="OUF8013" s="49"/>
      <c r="OUG8013" s="49"/>
      <c r="OUH8013" s="49"/>
      <c r="OUI8013" s="49"/>
      <c r="OUJ8013" s="49"/>
      <c r="OUK8013" s="49"/>
      <c r="OUL8013" s="49"/>
      <c r="OUM8013" s="49"/>
      <c r="OUN8013" s="49"/>
      <c r="OUO8013" s="49"/>
      <c r="OUP8013" s="49"/>
      <c r="OUQ8013" s="49"/>
      <c r="OUR8013" s="49"/>
      <c r="OUS8013" s="49"/>
      <c r="OUT8013" s="49"/>
      <c r="OUU8013" s="49"/>
      <c r="OUV8013" s="49"/>
      <c r="OUW8013" s="49"/>
      <c r="OUX8013" s="49"/>
      <c r="OUY8013" s="49"/>
      <c r="OUZ8013" s="49"/>
      <c r="OVA8013" s="49"/>
      <c r="OVB8013" s="49"/>
      <c r="OVC8013" s="49"/>
      <c r="OVD8013" s="49"/>
      <c r="OVE8013" s="49"/>
      <c r="OVF8013" s="49"/>
      <c r="OVG8013" s="49"/>
      <c r="OVH8013" s="49"/>
      <c r="OVI8013" s="49"/>
      <c r="OVJ8013" s="49"/>
      <c r="OVK8013" s="49"/>
      <c r="OVL8013" s="49"/>
      <c r="OVM8013" s="49"/>
      <c r="OVN8013" s="49"/>
      <c r="OVO8013" s="49"/>
      <c r="OVP8013" s="49"/>
      <c r="OVQ8013" s="49"/>
      <c r="OVR8013" s="49"/>
      <c r="OVS8013" s="49"/>
      <c r="OVT8013" s="49"/>
      <c r="OVU8013" s="49"/>
      <c r="OVV8013" s="49"/>
      <c r="OVW8013" s="49"/>
      <c r="OVX8013" s="49"/>
      <c r="OVY8013" s="49"/>
      <c r="OVZ8013" s="49"/>
      <c r="OWA8013" s="49"/>
      <c r="OWB8013" s="49"/>
      <c r="OWC8013" s="49"/>
      <c r="OWD8013" s="49"/>
      <c r="OWE8013" s="49"/>
      <c r="OWF8013" s="49"/>
      <c r="OWG8013" s="49"/>
      <c r="OWH8013" s="49"/>
      <c r="OWI8013" s="49"/>
      <c r="OWJ8013" s="49"/>
      <c r="OWK8013" s="49"/>
      <c r="OWL8013" s="49"/>
      <c r="OWM8013" s="49"/>
      <c r="OWN8013" s="49"/>
      <c r="OWO8013" s="49"/>
      <c r="OWP8013" s="49"/>
      <c r="OWQ8013" s="49"/>
      <c r="OWR8013" s="49"/>
      <c r="OWS8013" s="49"/>
      <c r="OWT8013" s="49"/>
      <c r="OWU8013" s="49"/>
      <c r="OWV8013" s="49"/>
      <c r="OWW8013" s="49"/>
      <c r="OWX8013" s="49"/>
      <c r="OWY8013" s="49"/>
      <c r="OWZ8013" s="49"/>
      <c r="OXA8013" s="49"/>
      <c r="OXB8013" s="49"/>
      <c r="OXC8013" s="49"/>
      <c r="OXD8013" s="49"/>
      <c r="OXE8013" s="49"/>
      <c r="OXF8013" s="49"/>
      <c r="OXG8013" s="49"/>
      <c r="OXH8013" s="49"/>
      <c r="OXI8013" s="49"/>
      <c r="OXJ8013" s="49"/>
      <c r="OXK8013" s="49"/>
      <c r="OXL8013" s="49"/>
      <c r="OXM8013" s="49"/>
      <c r="OXN8013" s="49"/>
      <c r="OXO8013" s="49"/>
      <c r="OXP8013" s="49"/>
      <c r="OXQ8013" s="49"/>
      <c r="OXR8013" s="49"/>
      <c r="OXS8013" s="49"/>
      <c r="OXT8013" s="49"/>
      <c r="OXU8013" s="49"/>
      <c r="OXV8013" s="49"/>
      <c r="OXW8013" s="49"/>
      <c r="OXX8013" s="49"/>
      <c r="OXY8013" s="49"/>
      <c r="OXZ8013" s="49"/>
      <c r="OYA8013" s="49"/>
      <c r="OYB8013" s="49"/>
      <c r="OYC8013" s="49"/>
      <c r="OYD8013" s="49"/>
      <c r="OYE8013" s="49"/>
      <c r="OYF8013" s="49"/>
      <c r="OYG8013" s="49"/>
      <c r="OYH8013" s="49"/>
      <c r="OYI8013" s="49"/>
      <c r="OYJ8013" s="49"/>
      <c r="OYK8013" s="49"/>
      <c r="OYL8013" s="49"/>
      <c r="OYM8013" s="49"/>
      <c r="OYN8013" s="49"/>
      <c r="OYO8013" s="49"/>
      <c r="OYP8013" s="49"/>
      <c r="OYQ8013" s="49"/>
      <c r="OYR8013" s="49"/>
      <c r="OYS8013" s="49"/>
      <c r="OYT8013" s="49"/>
      <c r="OYU8013" s="49"/>
      <c r="OYV8013" s="49"/>
      <c r="OYW8013" s="49"/>
      <c r="OYX8013" s="49"/>
      <c r="OYY8013" s="49"/>
      <c r="OYZ8013" s="49"/>
      <c r="OZA8013" s="49"/>
      <c r="OZB8013" s="49"/>
      <c r="OZC8013" s="49"/>
      <c r="OZD8013" s="49"/>
      <c r="OZE8013" s="49"/>
      <c r="OZF8013" s="49"/>
      <c r="OZG8013" s="49"/>
      <c r="OZH8013" s="49"/>
      <c r="OZI8013" s="49"/>
      <c r="OZJ8013" s="49"/>
      <c r="OZK8013" s="49"/>
      <c r="OZL8013" s="49"/>
      <c r="OZM8013" s="49"/>
      <c r="OZN8013" s="49"/>
      <c r="OZO8013" s="49"/>
      <c r="OZP8013" s="49"/>
      <c r="OZQ8013" s="49"/>
      <c r="OZR8013" s="49"/>
      <c r="OZS8013" s="49"/>
      <c r="OZT8013" s="49"/>
      <c r="OZU8013" s="49"/>
      <c r="OZV8013" s="49"/>
      <c r="OZW8013" s="49"/>
      <c r="OZX8013" s="49"/>
      <c r="OZY8013" s="49"/>
      <c r="OZZ8013" s="49"/>
      <c r="PAA8013" s="49"/>
      <c r="PAB8013" s="49"/>
      <c r="PAC8013" s="49"/>
      <c r="PAD8013" s="49"/>
      <c r="PAE8013" s="49"/>
      <c r="PAF8013" s="49"/>
      <c r="PAG8013" s="49"/>
      <c r="PAH8013" s="49"/>
      <c r="PAI8013" s="49"/>
      <c r="PAJ8013" s="49"/>
      <c r="PAK8013" s="49"/>
      <c r="PAL8013" s="49"/>
      <c r="PAM8013" s="49"/>
      <c r="PAN8013" s="49"/>
      <c r="PAO8013" s="49"/>
      <c r="PAP8013" s="49"/>
      <c r="PAQ8013" s="49"/>
      <c r="PAR8013" s="49"/>
      <c r="PAS8013" s="49"/>
      <c r="PAT8013" s="49"/>
      <c r="PAU8013" s="49"/>
      <c r="PAV8013" s="49"/>
      <c r="PAW8013" s="49"/>
      <c r="PAX8013" s="49"/>
      <c r="PAY8013" s="49"/>
      <c r="PAZ8013" s="49"/>
      <c r="PBA8013" s="49"/>
      <c r="PBB8013" s="49"/>
      <c r="PBC8013" s="49"/>
      <c r="PBD8013" s="49"/>
      <c r="PBE8013" s="49"/>
      <c r="PBF8013" s="49"/>
      <c r="PBG8013" s="49"/>
      <c r="PBH8013" s="49"/>
      <c r="PBI8013" s="49"/>
      <c r="PBJ8013" s="49"/>
      <c r="PBK8013" s="49"/>
      <c r="PBL8013" s="49"/>
      <c r="PBM8013" s="49"/>
      <c r="PBN8013" s="49"/>
      <c r="PBO8013" s="49"/>
      <c r="PBP8013" s="49"/>
      <c r="PBQ8013" s="49"/>
      <c r="PBR8013" s="49"/>
      <c r="PBS8013" s="49"/>
      <c r="PBT8013" s="49"/>
      <c r="PBU8013" s="49"/>
      <c r="PBV8013" s="49"/>
      <c r="PBW8013" s="49"/>
      <c r="PBX8013" s="49"/>
      <c r="PBY8013" s="49"/>
      <c r="PBZ8013" s="49"/>
      <c r="PCA8013" s="49"/>
      <c r="PCB8013" s="49"/>
      <c r="PCC8013" s="49"/>
      <c r="PCD8013" s="49"/>
      <c r="PCE8013" s="49"/>
      <c r="PCF8013" s="49"/>
      <c r="PCG8013" s="49"/>
      <c r="PCH8013" s="49"/>
      <c r="PCI8013" s="49"/>
      <c r="PCJ8013" s="49"/>
      <c r="PCK8013" s="49"/>
      <c r="PCL8013" s="49"/>
      <c r="PCM8013" s="49"/>
      <c r="PCN8013" s="49"/>
      <c r="PCO8013" s="49"/>
      <c r="PCP8013" s="49"/>
      <c r="PCQ8013" s="49"/>
      <c r="PCR8013" s="49"/>
      <c r="PCS8013" s="49"/>
      <c r="PCT8013" s="49"/>
      <c r="PCU8013" s="49"/>
      <c r="PCV8013" s="49"/>
      <c r="PCW8013" s="49"/>
      <c r="PCX8013" s="49"/>
      <c r="PCY8013" s="49"/>
      <c r="PCZ8013" s="49"/>
      <c r="PDA8013" s="49"/>
      <c r="PDB8013" s="49"/>
      <c r="PDC8013" s="49"/>
      <c r="PDD8013" s="49"/>
      <c r="PDE8013" s="49"/>
      <c r="PDF8013" s="49"/>
      <c r="PDG8013" s="49"/>
      <c r="PDH8013" s="49"/>
      <c r="PDI8013" s="49"/>
      <c r="PDJ8013" s="49"/>
      <c r="PDK8013" s="49"/>
      <c r="PDL8013" s="49"/>
      <c r="PDM8013" s="49"/>
      <c r="PDN8013" s="49"/>
      <c r="PDO8013" s="49"/>
      <c r="PDP8013" s="49"/>
      <c r="PDQ8013" s="49"/>
      <c r="PDR8013" s="49"/>
      <c r="PDS8013" s="49"/>
      <c r="PDT8013" s="49"/>
      <c r="PDU8013" s="49"/>
      <c r="PDV8013" s="49"/>
      <c r="PDW8013" s="49"/>
      <c r="PDX8013" s="49"/>
      <c r="PDY8013" s="49"/>
      <c r="PDZ8013" s="49"/>
      <c r="PEA8013" s="49"/>
      <c r="PEB8013" s="49"/>
      <c r="PEC8013" s="49"/>
      <c r="PED8013" s="49"/>
      <c r="PEE8013" s="49"/>
      <c r="PEF8013" s="49"/>
      <c r="PEG8013" s="49"/>
      <c r="PEH8013" s="49"/>
      <c r="PEI8013" s="49"/>
      <c r="PEJ8013" s="49"/>
      <c r="PEK8013" s="49"/>
      <c r="PEL8013" s="49"/>
      <c r="PEM8013" s="49"/>
      <c r="PEN8013" s="49"/>
      <c r="PEO8013" s="49"/>
      <c r="PEP8013" s="49"/>
      <c r="PEQ8013" s="49"/>
      <c r="PER8013" s="49"/>
      <c r="PES8013" s="49"/>
      <c r="PET8013" s="49"/>
      <c r="PEU8013" s="49"/>
      <c r="PEV8013" s="49"/>
      <c r="PEW8013" s="49"/>
      <c r="PEX8013" s="49"/>
      <c r="PEY8013" s="49"/>
      <c r="PEZ8013" s="49"/>
      <c r="PFA8013" s="49"/>
      <c r="PFB8013" s="49"/>
      <c r="PFC8013" s="49"/>
      <c r="PFD8013" s="49"/>
      <c r="PFE8013" s="49"/>
      <c r="PFF8013" s="49"/>
      <c r="PFG8013" s="49"/>
      <c r="PFH8013" s="49"/>
      <c r="PFI8013" s="49"/>
      <c r="PFJ8013" s="49"/>
      <c r="PFK8013" s="49"/>
      <c r="PFL8013" s="49"/>
      <c r="PFM8013" s="49"/>
      <c r="PFN8013" s="49"/>
      <c r="PFO8013" s="49"/>
      <c r="PFP8013" s="49"/>
      <c r="PFQ8013" s="49"/>
      <c r="PFR8013" s="49"/>
      <c r="PFS8013" s="49"/>
      <c r="PFT8013" s="49"/>
      <c r="PFU8013" s="49"/>
      <c r="PFV8013" s="49"/>
      <c r="PFW8013" s="49"/>
      <c r="PFX8013" s="49"/>
      <c r="PFY8013" s="49"/>
      <c r="PFZ8013" s="49"/>
      <c r="PGA8013" s="49"/>
      <c r="PGB8013" s="49"/>
      <c r="PGC8013" s="49"/>
      <c r="PGD8013" s="49"/>
      <c r="PGE8013" s="49"/>
      <c r="PGF8013" s="49"/>
      <c r="PGG8013" s="49"/>
      <c r="PGH8013" s="49"/>
      <c r="PGI8013" s="49"/>
      <c r="PGJ8013" s="49"/>
      <c r="PGK8013" s="49"/>
      <c r="PGL8013" s="49"/>
      <c r="PGM8013" s="49"/>
      <c r="PGN8013" s="49"/>
      <c r="PGO8013" s="49"/>
      <c r="PGP8013" s="49"/>
      <c r="PGQ8013" s="49"/>
      <c r="PGR8013" s="49"/>
      <c r="PGS8013" s="49"/>
      <c r="PGT8013" s="49"/>
      <c r="PGU8013" s="49"/>
      <c r="PGV8013" s="49"/>
      <c r="PGW8013" s="49"/>
      <c r="PGX8013" s="49"/>
      <c r="PGY8013" s="49"/>
      <c r="PGZ8013" s="49"/>
      <c r="PHA8013" s="49"/>
      <c r="PHB8013" s="49"/>
      <c r="PHC8013" s="49"/>
      <c r="PHD8013" s="49"/>
      <c r="PHE8013" s="49"/>
      <c r="PHF8013" s="49"/>
      <c r="PHG8013" s="49"/>
      <c r="PHH8013" s="49"/>
      <c r="PHI8013" s="49"/>
      <c r="PHJ8013" s="49"/>
      <c r="PHK8013" s="49"/>
      <c r="PHL8013" s="49"/>
      <c r="PHM8013" s="49"/>
      <c r="PHN8013" s="49"/>
      <c r="PHO8013" s="49"/>
      <c r="PHP8013" s="49"/>
      <c r="PHQ8013" s="49"/>
      <c r="PHR8013" s="49"/>
      <c r="PHS8013" s="49"/>
      <c r="PHT8013" s="49"/>
      <c r="PHU8013" s="49"/>
      <c r="PHV8013" s="49"/>
      <c r="PHW8013" s="49"/>
      <c r="PHX8013" s="49"/>
      <c r="PHY8013" s="49"/>
      <c r="PHZ8013" s="49"/>
      <c r="PIA8013" s="49"/>
      <c r="PIB8013" s="49"/>
      <c r="PIC8013" s="49"/>
      <c r="PID8013" s="49"/>
      <c r="PIE8013" s="49"/>
      <c r="PIF8013" s="49"/>
      <c r="PIG8013" s="49"/>
      <c r="PIH8013" s="49"/>
      <c r="PII8013" s="49"/>
      <c r="PIJ8013" s="49"/>
      <c r="PIK8013" s="49"/>
      <c r="PIL8013" s="49"/>
      <c r="PIM8013" s="49"/>
      <c r="PIN8013" s="49"/>
      <c r="PIO8013" s="49"/>
      <c r="PIP8013" s="49"/>
      <c r="PIQ8013" s="49"/>
      <c r="PIR8013" s="49"/>
      <c r="PIS8013" s="49"/>
      <c r="PIT8013" s="49"/>
      <c r="PIU8013" s="49"/>
      <c r="PIV8013" s="49"/>
      <c r="PIW8013" s="49"/>
      <c r="PIX8013" s="49"/>
      <c r="PIY8013" s="49"/>
      <c r="PIZ8013" s="49"/>
      <c r="PJA8013" s="49"/>
      <c r="PJB8013" s="49"/>
      <c r="PJC8013" s="49"/>
      <c r="PJD8013" s="49"/>
      <c r="PJE8013" s="49"/>
      <c r="PJF8013" s="49"/>
      <c r="PJG8013" s="49"/>
      <c r="PJH8013" s="49"/>
      <c r="PJI8013" s="49"/>
      <c r="PJJ8013" s="49"/>
      <c r="PJK8013" s="49"/>
      <c r="PJL8013" s="49"/>
      <c r="PJM8013" s="49"/>
      <c r="PJN8013" s="49"/>
      <c r="PJO8013" s="49"/>
      <c r="PJP8013" s="49"/>
      <c r="PJQ8013" s="49"/>
      <c r="PJR8013" s="49"/>
      <c r="PJS8013" s="49"/>
      <c r="PJT8013" s="49"/>
      <c r="PJU8013" s="49"/>
      <c r="PJV8013" s="49"/>
      <c r="PJW8013" s="49"/>
      <c r="PJX8013" s="49"/>
      <c r="PJY8013" s="49"/>
      <c r="PJZ8013" s="49"/>
      <c r="PKA8013" s="49"/>
      <c r="PKB8013" s="49"/>
      <c r="PKC8013" s="49"/>
      <c r="PKD8013" s="49"/>
      <c r="PKE8013" s="49"/>
      <c r="PKF8013" s="49"/>
      <c r="PKG8013" s="49"/>
      <c r="PKH8013" s="49"/>
      <c r="PKI8013" s="49"/>
      <c r="PKJ8013" s="49"/>
      <c r="PKK8013" s="49"/>
      <c r="PKL8013" s="49"/>
      <c r="PKM8013" s="49"/>
      <c r="PKN8013" s="49"/>
      <c r="PKO8013" s="49"/>
      <c r="PKP8013" s="49"/>
      <c r="PKQ8013" s="49"/>
      <c r="PKR8013" s="49"/>
      <c r="PKS8013" s="49"/>
      <c r="PKT8013" s="49"/>
      <c r="PKU8013" s="49"/>
      <c r="PKV8013" s="49"/>
      <c r="PKW8013" s="49"/>
      <c r="PKX8013" s="49"/>
      <c r="PKY8013" s="49"/>
      <c r="PKZ8013" s="49"/>
      <c r="PLA8013" s="49"/>
      <c r="PLB8013" s="49"/>
      <c r="PLC8013" s="49"/>
      <c r="PLD8013" s="49"/>
      <c r="PLE8013" s="49"/>
      <c r="PLF8013" s="49"/>
      <c r="PLG8013" s="49"/>
      <c r="PLH8013" s="49"/>
      <c r="PLI8013" s="49"/>
      <c r="PLJ8013" s="49"/>
      <c r="PLK8013" s="49"/>
      <c r="PLL8013" s="49"/>
      <c r="PLM8013" s="49"/>
      <c r="PLN8013" s="49"/>
      <c r="PLO8013" s="49"/>
      <c r="PLP8013" s="49"/>
      <c r="PLQ8013" s="49"/>
      <c r="PLR8013" s="49"/>
      <c r="PLS8013" s="49"/>
      <c r="PLT8013" s="49"/>
      <c r="PLU8013" s="49"/>
      <c r="PLV8013" s="49"/>
      <c r="PLW8013" s="49"/>
      <c r="PLX8013" s="49"/>
      <c r="PLY8013" s="49"/>
      <c r="PLZ8013" s="49"/>
      <c r="PMA8013" s="49"/>
      <c r="PMB8013" s="49"/>
      <c r="PMC8013" s="49"/>
      <c r="PMD8013" s="49"/>
      <c r="PME8013" s="49"/>
      <c r="PMF8013" s="49"/>
      <c r="PMG8013" s="49"/>
      <c r="PMH8013" s="49"/>
      <c r="PMI8013" s="49"/>
      <c r="PMJ8013" s="49"/>
      <c r="PMK8013" s="49"/>
      <c r="PML8013" s="49"/>
      <c r="PMM8013" s="49"/>
      <c r="PMN8013" s="49"/>
      <c r="PMO8013" s="49"/>
      <c r="PMP8013" s="49"/>
      <c r="PMQ8013" s="49"/>
      <c r="PMR8013" s="49"/>
      <c r="PMS8013" s="49"/>
      <c r="PMT8013" s="49"/>
      <c r="PMU8013" s="49"/>
      <c r="PMV8013" s="49"/>
      <c r="PMW8013" s="49"/>
      <c r="PMX8013" s="49"/>
      <c r="PMY8013" s="49"/>
      <c r="PMZ8013" s="49"/>
      <c r="PNA8013" s="49"/>
      <c r="PNB8013" s="49"/>
      <c r="PNC8013" s="49"/>
      <c r="PND8013" s="49"/>
      <c r="PNE8013" s="49"/>
      <c r="PNF8013" s="49"/>
      <c r="PNG8013" s="49"/>
      <c r="PNH8013" s="49"/>
      <c r="PNI8013" s="49"/>
      <c r="PNJ8013" s="49"/>
      <c r="PNK8013" s="49"/>
      <c r="PNL8013" s="49"/>
      <c r="PNM8013" s="49"/>
      <c r="PNN8013" s="49"/>
      <c r="PNO8013" s="49"/>
      <c r="PNP8013" s="49"/>
      <c r="PNQ8013" s="49"/>
      <c r="PNR8013" s="49"/>
      <c r="PNS8013" s="49"/>
      <c r="PNT8013" s="49"/>
      <c r="PNU8013" s="49"/>
      <c r="PNV8013" s="49"/>
      <c r="PNW8013" s="49"/>
      <c r="PNX8013" s="49"/>
      <c r="PNY8013" s="49"/>
      <c r="PNZ8013" s="49"/>
      <c r="POA8013" s="49"/>
      <c r="POB8013" s="49"/>
      <c r="POC8013" s="49"/>
      <c r="POD8013" s="49"/>
      <c r="POE8013" s="49"/>
      <c r="POF8013" s="49"/>
      <c r="POG8013" s="49"/>
      <c r="POH8013" s="49"/>
      <c r="POI8013" s="49"/>
      <c r="POJ8013" s="49"/>
      <c r="POK8013" s="49"/>
      <c r="POL8013" s="49"/>
      <c r="POM8013" s="49"/>
      <c r="PON8013" s="49"/>
      <c r="POO8013" s="49"/>
      <c r="POP8013" s="49"/>
      <c r="POQ8013" s="49"/>
      <c r="POR8013" s="49"/>
      <c r="POS8013" s="49"/>
      <c r="POT8013" s="49"/>
      <c r="POU8013" s="49"/>
      <c r="POV8013" s="49"/>
      <c r="POW8013" s="49"/>
      <c r="POX8013" s="49"/>
      <c r="POY8013" s="49"/>
      <c r="POZ8013" s="49"/>
      <c r="PPA8013" s="49"/>
      <c r="PPB8013" s="49"/>
      <c r="PPC8013" s="49"/>
      <c r="PPD8013" s="49"/>
      <c r="PPE8013" s="49"/>
      <c r="PPF8013" s="49"/>
      <c r="PPG8013" s="49"/>
      <c r="PPH8013" s="49"/>
      <c r="PPI8013" s="49"/>
      <c r="PPJ8013" s="49"/>
      <c r="PPK8013" s="49"/>
      <c r="PPL8013" s="49"/>
      <c r="PPM8013" s="49"/>
      <c r="PPN8013" s="49"/>
      <c r="PPO8013" s="49"/>
      <c r="PPP8013" s="49"/>
      <c r="PPQ8013" s="49"/>
      <c r="PPR8013" s="49"/>
      <c r="PPS8013" s="49"/>
      <c r="PPT8013" s="49"/>
      <c r="PPU8013" s="49"/>
      <c r="PPV8013" s="49"/>
      <c r="PPW8013" s="49"/>
      <c r="PPX8013" s="49"/>
      <c r="PPY8013" s="49"/>
      <c r="PPZ8013" s="49"/>
      <c r="PQA8013" s="49"/>
      <c r="PQB8013" s="49"/>
      <c r="PQC8013" s="49"/>
      <c r="PQD8013" s="49"/>
      <c r="PQE8013" s="49"/>
      <c r="PQF8013" s="49"/>
      <c r="PQG8013" s="49"/>
      <c r="PQH8013" s="49"/>
      <c r="PQI8013" s="49"/>
      <c r="PQJ8013" s="49"/>
      <c r="PQK8013" s="49"/>
      <c r="PQL8013" s="49"/>
      <c r="PQM8013" s="49"/>
      <c r="PQN8013" s="49"/>
      <c r="PQO8013" s="49"/>
      <c r="PQP8013" s="49"/>
      <c r="PQQ8013" s="49"/>
      <c r="PQR8013" s="49"/>
      <c r="PQS8013" s="49"/>
      <c r="PQT8013" s="49"/>
      <c r="PQU8013" s="49"/>
      <c r="PQV8013" s="49"/>
      <c r="PQW8013" s="49"/>
      <c r="PQX8013" s="49"/>
      <c r="PQY8013" s="49"/>
      <c r="PQZ8013" s="49"/>
      <c r="PRA8013" s="49"/>
      <c r="PRB8013" s="49"/>
      <c r="PRC8013" s="49"/>
      <c r="PRD8013" s="49"/>
      <c r="PRE8013" s="49"/>
      <c r="PRF8013" s="49"/>
      <c r="PRG8013" s="49"/>
      <c r="PRH8013" s="49"/>
      <c r="PRI8013" s="49"/>
      <c r="PRJ8013" s="49"/>
      <c r="PRK8013" s="49"/>
      <c r="PRL8013" s="49"/>
      <c r="PRM8013" s="49"/>
      <c r="PRN8013" s="49"/>
      <c r="PRO8013" s="49"/>
      <c r="PRP8013" s="49"/>
      <c r="PRQ8013" s="49"/>
      <c r="PRR8013" s="49"/>
      <c r="PRS8013" s="49"/>
      <c r="PRT8013" s="49"/>
      <c r="PRU8013" s="49"/>
      <c r="PRV8013" s="49"/>
      <c r="PRW8013" s="49"/>
      <c r="PRX8013" s="49"/>
      <c r="PRY8013" s="49"/>
      <c r="PRZ8013" s="49"/>
      <c r="PSA8013" s="49"/>
      <c r="PSB8013" s="49"/>
      <c r="PSC8013" s="49"/>
      <c r="PSD8013" s="49"/>
      <c r="PSE8013" s="49"/>
      <c r="PSF8013" s="49"/>
      <c r="PSG8013" s="49"/>
      <c r="PSH8013" s="49"/>
      <c r="PSI8013" s="49"/>
      <c r="PSJ8013" s="49"/>
      <c r="PSK8013" s="49"/>
      <c r="PSL8013" s="49"/>
      <c r="PSM8013" s="49"/>
      <c r="PSN8013" s="49"/>
      <c r="PSO8013" s="49"/>
      <c r="PSP8013" s="49"/>
      <c r="PSQ8013" s="49"/>
      <c r="PSR8013" s="49"/>
      <c r="PSS8013" s="49"/>
      <c r="PST8013" s="49"/>
      <c r="PSU8013" s="49"/>
      <c r="PSV8013" s="49"/>
      <c r="PSW8013" s="49"/>
      <c r="PSX8013" s="49"/>
      <c r="PSY8013" s="49"/>
      <c r="PSZ8013" s="49"/>
      <c r="PTA8013" s="49"/>
      <c r="PTB8013" s="49"/>
      <c r="PTC8013" s="49"/>
      <c r="PTD8013" s="49"/>
      <c r="PTE8013" s="49"/>
      <c r="PTF8013" s="49"/>
      <c r="PTG8013" s="49"/>
      <c r="PTH8013" s="49"/>
      <c r="PTI8013" s="49"/>
      <c r="PTJ8013" s="49"/>
      <c r="PTK8013" s="49"/>
      <c r="PTL8013" s="49"/>
      <c r="PTM8013" s="49"/>
      <c r="PTN8013" s="49"/>
      <c r="PTO8013" s="49"/>
      <c r="PTP8013" s="49"/>
      <c r="PTQ8013" s="49"/>
      <c r="PTR8013" s="49"/>
      <c r="PTS8013" s="49"/>
      <c r="PTT8013" s="49"/>
      <c r="PTU8013" s="49"/>
      <c r="PTV8013" s="49"/>
      <c r="PTW8013" s="49"/>
      <c r="PTX8013" s="49"/>
      <c r="PTY8013" s="49"/>
      <c r="PTZ8013" s="49"/>
      <c r="PUA8013" s="49"/>
      <c r="PUB8013" s="49"/>
      <c r="PUC8013" s="49"/>
      <c r="PUD8013" s="49"/>
      <c r="PUE8013" s="49"/>
      <c r="PUF8013" s="49"/>
      <c r="PUG8013" s="49"/>
      <c r="PUH8013" s="49"/>
      <c r="PUI8013" s="49"/>
      <c r="PUJ8013" s="49"/>
      <c r="PUK8013" s="49"/>
      <c r="PUL8013" s="49"/>
      <c r="PUM8013" s="49"/>
      <c r="PUN8013" s="49"/>
      <c r="PUO8013" s="49"/>
      <c r="PUP8013" s="49"/>
      <c r="PUQ8013" s="49"/>
      <c r="PUR8013" s="49"/>
      <c r="PUS8013" s="49"/>
      <c r="PUT8013" s="49"/>
      <c r="PUU8013" s="49"/>
      <c r="PUV8013" s="49"/>
      <c r="PUW8013" s="49"/>
      <c r="PUX8013" s="49"/>
      <c r="PUY8013" s="49"/>
      <c r="PUZ8013" s="49"/>
      <c r="PVA8013" s="49"/>
      <c r="PVB8013" s="49"/>
      <c r="PVC8013" s="49"/>
      <c r="PVD8013" s="49"/>
      <c r="PVE8013" s="49"/>
      <c r="PVF8013" s="49"/>
      <c r="PVG8013" s="49"/>
      <c r="PVH8013" s="49"/>
      <c r="PVI8013" s="49"/>
      <c r="PVJ8013" s="49"/>
      <c r="PVK8013" s="49"/>
      <c r="PVL8013" s="49"/>
      <c r="PVM8013" s="49"/>
      <c r="PVN8013" s="49"/>
      <c r="PVO8013" s="49"/>
      <c r="PVP8013" s="49"/>
      <c r="PVQ8013" s="49"/>
      <c r="PVR8013" s="49"/>
      <c r="PVS8013" s="49"/>
      <c r="PVT8013" s="49"/>
      <c r="PVU8013" s="49"/>
      <c r="PVV8013" s="49"/>
      <c r="PVW8013" s="49"/>
      <c r="PVX8013" s="49"/>
      <c r="PVY8013" s="49"/>
      <c r="PVZ8013" s="49"/>
      <c r="PWA8013" s="49"/>
      <c r="PWB8013" s="49"/>
      <c r="PWC8013" s="49"/>
      <c r="PWD8013" s="49"/>
      <c r="PWE8013" s="49"/>
      <c r="PWF8013" s="49"/>
      <c r="PWG8013" s="49"/>
      <c r="PWH8013" s="49"/>
      <c r="PWI8013" s="49"/>
      <c r="PWJ8013" s="49"/>
      <c r="PWK8013" s="49"/>
      <c r="PWL8013" s="49"/>
      <c r="PWM8013" s="49"/>
      <c r="PWN8013" s="49"/>
      <c r="PWO8013" s="49"/>
      <c r="PWP8013" s="49"/>
      <c r="PWQ8013" s="49"/>
      <c r="PWR8013" s="49"/>
      <c r="PWS8013" s="49"/>
      <c r="PWT8013" s="49"/>
      <c r="PWU8013" s="49"/>
      <c r="PWV8013" s="49"/>
      <c r="PWW8013" s="49"/>
      <c r="PWX8013" s="49"/>
      <c r="PWY8013" s="49"/>
      <c r="PWZ8013" s="49"/>
      <c r="PXA8013" s="49"/>
      <c r="PXB8013" s="49"/>
      <c r="PXC8013" s="49"/>
      <c r="PXD8013" s="49"/>
      <c r="PXE8013" s="49"/>
      <c r="PXF8013" s="49"/>
      <c r="PXG8013" s="49"/>
      <c r="PXH8013" s="49"/>
      <c r="PXI8013" s="49"/>
      <c r="PXJ8013" s="49"/>
      <c r="PXK8013" s="49"/>
      <c r="PXL8013" s="49"/>
      <c r="PXM8013" s="49"/>
      <c r="PXN8013" s="49"/>
      <c r="PXO8013" s="49"/>
      <c r="PXP8013" s="49"/>
      <c r="PXQ8013" s="49"/>
      <c r="PXR8013" s="49"/>
      <c r="PXS8013" s="49"/>
      <c r="PXT8013" s="49"/>
      <c r="PXU8013" s="49"/>
      <c r="PXV8013" s="49"/>
      <c r="PXW8013" s="49"/>
      <c r="PXX8013" s="49"/>
      <c r="PXY8013" s="49"/>
      <c r="PXZ8013" s="49"/>
      <c r="PYA8013" s="49"/>
      <c r="PYB8013" s="49"/>
      <c r="PYC8013" s="49"/>
      <c r="PYD8013" s="49"/>
      <c r="PYE8013" s="49"/>
      <c r="PYF8013" s="49"/>
      <c r="PYG8013" s="49"/>
      <c r="PYH8013" s="49"/>
      <c r="PYI8013" s="49"/>
      <c r="PYJ8013" s="49"/>
      <c r="PYK8013" s="49"/>
      <c r="PYL8013" s="49"/>
      <c r="PYM8013" s="49"/>
      <c r="PYN8013" s="49"/>
      <c r="PYO8013" s="49"/>
      <c r="PYP8013" s="49"/>
      <c r="PYQ8013" s="49"/>
      <c r="PYR8013" s="49"/>
      <c r="PYS8013" s="49"/>
      <c r="PYT8013" s="49"/>
      <c r="PYU8013" s="49"/>
      <c r="PYV8013" s="49"/>
      <c r="PYW8013" s="49"/>
      <c r="PYX8013" s="49"/>
      <c r="PYY8013" s="49"/>
      <c r="PYZ8013" s="49"/>
      <c r="PZA8013" s="49"/>
      <c r="PZB8013" s="49"/>
      <c r="PZC8013" s="49"/>
      <c r="PZD8013" s="49"/>
      <c r="PZE8013" s="49"/>
      <c r="PZF8013" s="49"/>
      <c r="PZG8013" s="49"/>
      <c r="PZH8013" s="49"/>
      <c r="PZI8013" s="49"/>
      <c r="PZJ8013" s="49"/>
      <c r="PZK8013" s="49"/>
      <c r="PZL8013" s="49"/>
      <c r="PZM8013" s="49"/>
      <c r="PZN8013" s="49"/>
      <c r="PZO8013" s="49"/>
      <c r="PZP8013" s="49"/>
      <c r="PZQ8013" s="49"/>
      <c r="PZR8013" s="49"/>
      <c r="PZS8013" s="49"/>
      <c r="PZT8013" s="49"/>
      <c r="PZU8013" s="49"/>
      <c r="PZV8013" s="49"/>
      <c r="PZW8013" s="49"/>
      <c r="PZX8013" s="49"/>
      <c r="PZY8013" s="49"/>
      <c r="PZZ8013" s="49"/>
      <c r="QAA8013" s="49"/>
      <c r="QAB8013" s="49"/>
      <c r="QAC8013" s="49"/>
      <c r="QAD8013" s="49"/>
      <c r="QAE8013" s="49"/>
      <c r="QAF8013" s="49"/>
      <c r="QAG8013" s="49"/>
      <c r="QAH8013" s="49"/>
      <c r="QAI8013" s="49"/>
      <c r="QAJ8013" s="49"/>
      <c r="QAK8013" s="49"/>
      <c r="QAL8013" s="49"/>
      <c r="QAM8013" s="49"/>
      <c r="QAN8013" s="49"/>
      <c r="QAO8013" s="49"/>
      <c r="QAP8013" s="49"/>
      <c r="QAQ8013" s="49"/>
      <c r="QAR8013" s="49"/>
      <c r="QAS8013" s="49"/>
      <c r="QAT8013" s="49"/>
      <c r="QAU8013" s="49"/>
      <c r="QAV8013" s="49"/>
      <c r="QAW8013" s="49"/>
      <c r="QAX8013" s="49"/>
      <c r="QAY8013" s="49"/>
      <c r="QAZ8013" s="49"/>
      <c r="QBA8013" s="49"/>
      <c r="QBB8013" s="49"/>
      <c r="QBC8013" s="49"/>
      <c r="QBD8013" s="49"/>
      <c r="QBE8013" s="49"/>
      <c r="QBF8013" s="49"/>
      <c r="QBG8013" s="49"/>
      <c r="QBH8013" s="49"/>
      <c r="QBI8013" s="49"/>
      <c r="QBJ8013" s="49"/>
      <c r="QBK8013" s="49"/>
      <c r="QBL8013" s="49"/>
      <c r="QBM8013" s="49"/>
      <c r="QBN8013" s="49"/>
      <c r="QBO8013" s="49"/>
      <c r="QBP8013" s="49"/>
      <c r="QBQ8013" s="49"/>
      <c r="QBR8013" s="49"/>
      <c r="QBS8013" s="49"/>
      <c r="QBT8013" s="49"/>
      <c r="QBU8013" s="49"/>
      <c r="QBV8013" s="49"/>
      <c r="QBW8013" s="49"/>
      <c r="QBX8013" s="49"/>
      <c r="QBY8013" s="49"/>
      <c r="QBZ8013" s="49"/>
      <c r="QCA8013" s="49"/>
      <c r="QCB8013" s="49"/>
      <c r="QCC8013" s="49"/>
      <c r="QCD8013" s="49"/>
      <c r="QCE8013" s="49"/>
      <c r="QCF8013" s="49"/>
      <c r="QCG8013" s="49"/>
      <c r="QCH8013" s="49"/>
      <c r="QCI8013" s="49"/>
      <c r="QCJ8013" s="49"/>
      <c r="QCK8013" s="49"/>
      <c r="QCL8013" s="49"/>
      <c r="QCM8013" s="49"/>
      <c r="QCN8013" s="49"/>
      <c r="QCO8013" s="49"/>
      <c r="QCP8013" s="49"/>
      <c r="QCQ8013" s="49"/>
      <c r="QCR8013" s="49"/>
      <c r="QCS8013" s="49"/>
      <c r="QCT8013" s="49"/>
      <c r="QCU8013" s="49"/>
      <c r="QCV8013" s="49"/>
      <c r="QCW8013" s="49"/>
      <c r="QCX8013" s="49"/>
      <c r="QCY8013" s="49"/>
      <c r="QCZ8013" s="49"/>
      <c r="QDA8013" s="49"/>
      <c r="QDB8013" s="49"/>
      <c r="QDC8013" s="49"/>
      <c r="QDD8013" s="49"/>
      <c r="QDE8013" s="49"/>
      <c r="QDF8013" s="49"/>
      <c r="QDG8013" s="49"/>
      <c r="QDH8013" s="49"/>
      <c r="QDI8013" s="49"/>
      <c r="QDJ8013" s="49"/>
      <c r="QDK8013" s="49"/>
      <c r="QDL8013" s="49"/>
      <c r="QDM8013" s="49"/>
      <c r="QDN8013" s="49"/>
      <c r="QDO8013" s="49"/>
      <c r="QDP8013" s="49"/>
      <c r="QDQ8013" s="49"/>
      <c r="QDR8013" s="49"/>
      <c r="QDS8013" s="49"/>
      <c r="QDT8013" s="49"/>
      <c r="QDU8013" s="49"/>
      <c r="QDV8013" s="49"/>
      <c r="QDW8013" s="49"/>
      <c r="QDX8013" s="49"/>
      <c r="QDY8013" s="49"/>
      <c r="QDZ8013" s="49"/>
      <c r="QEA8013" s="49"/>
      <c r="QEB8013" s="49"/>
      <c r="QEC8013" s="49"/>
      <c r="QED8013" s="49"/>
      <c r="QEE8013" s="49"/>
      <c r="QEF8013" s="49"/>
      <c r="QEG8013" s="49"/>
      <c r="QEH8013" s="49"/>
      <c r="QEI8013" s="49"/>
      <c r="QEJ8013" s="49"/>
      <c r="QEK8013" s="49"/>
      <c r="QEL8013" s="49"/>
      <c r="QEM8013" s="49"/>
      <c r="QEN8013" s="49"/>
      <c r="QEO8013" s="49"/>
      <c r="QEP8013" s="49"/>
      <c r="QEQ8013" s="49"/>
      <c r="QER8013" s="49"/>
      <c r="QES8013" s="49"/>
      <c r="QET8013" s="49"/>
      <c r="QEU8013" s="49"/>
      <c r="QEV8013" s="49"/>
      <c r="QEW8013" s="49"/>
      <c r="QEX8013" s="49"/>
      <c r="QEY8013" s="49"/>
      <c r="QEZ8013" s="49"/>
      <c r="QFA8013" s="49"/>
      <c r="QFB8013" s="49"/>
      <c r="QFC8013" s="49"/>
      <c r="QFD8013" s="49"/>
      <c r="QFE8013" s="49"/>
      <c r="QFF8013" s="49"/>
      <c r="QFG8013" s="49"/>
      <c r="QFH8013" s="49"/>
      <c r="QFI8013" s="49"/>
      <c r="QFJ8013" s="49"/>
      <c r="QFK8013" s="49"/>
      <c r="QFL8013" s="49"/>
      <c r="QFM8013" s="49"/>
      <c r="QFN8013" s="49"/>
      <c r="QFO8013" s="49"/>
      <c r="QFP8013" s="49"/>
      <c r="QFQ8013" s="49"/>
      <c r="QFR8013" s="49"/>
      <c r="QFS8013" s="49"/>
      <c r="QFT8013" s="49"/>
      <c r="QFU8013" s="49"/>
      <c r="QFV8013" s="49"/>
      <c r="QFW8013" s="49"/>
      <c r="QFX8013" s="49"/>
      <c r="QFY8013" s="49"/>
      <c r="QFZ8013" s="49"/>
      <c r="QGA8013" s="49"/>
      <c r="QGB8013" s="49"/>
      <c r="QGC8013" s="49"/>
      <c r="QGD8013" s="49"/>
      <c r="QGE8013" s="49"/>
      <c r="QGF8013" s="49"/>
      <c r="QGG8013" s="49"/>
      <c r="QGH8013" s="49"/>
      <c r="QGI8013" s="49"/>
      <c r="QGJ8013" s="49"/>
      <c r="QGK8013" s="49"/>
      <c r="QGL8013" s="49"/>
      <c r="QGM8013" s="49"/>
      <c r="QGN8013" s="49"/>
      <c r="QGO8013" s="49"/>
      <c r="QGP8013" s="49"/>
      <c r="QGQ8013" s="49"/>
      <c r="QGR8013" s="49"/>
      <c r="QGS8013" s="49"/>
      <c r="QGT8013" s="49"/>
      <c r="QGU8013" s="49"/>
      <c r="QGV8013" s="49"/>
      <c r="QGW8013" s="49"/>
      <c r="QGX8013" s="49"/>
      <c r="QGY8013" s="49"/>
      <c r="QGZ8013" s="49"/>
      <c r="QHA8013" s="49"/>
      <c r="QHB8013" s="49"/>
      <c r="QHC8013" s="49"/>
      <c r="QHD8013" s="49"/>
      <c r="QHE8013" s="49"/>
      <c r="QHF8013" s="49"/>
      <c r="QHG8013" s="49"/>
      <c r="QHH8013" s="49"/>
      <c r="QHI8013" s="49"/>
      <c r="QHJ8013" s="49"/>
      <c r="QHK8013" s="49"/>
      <c r="QHL8013" s="49"/>
      <c r="QHM8013" s="49"/>
      <c r="QHN8013" s="49"/>
      <c r="QHO8013" s="49"/>
      <c r="QHP8013" s="49"/>
      <c r="QHQ8013" s="49"/>
      <c r="QHR8013" s="49"/>
      <c r="QHS8013" s="49"/>
      <c r="QHT8013" s="49"/>
      <c r="QHU8013" s="49"/>
      <c r="QHV8013" s="49"/>
      <c r="QHW8013" s="49"/>
      <c r="QHX8013" s="49"/>
      <c r="QHY8013" s="49"/>
      <c r="QHZ8013" s="49"/>
      <c r="QIA8013" s="49"/>
      <c r="QIB8013" s="49"/>
      <c r="QIC8013" s="49"/>
      <c r="QID8013" s="49"/>
      <c r="QIE8013" s="49"/>
      <c r="QIF8013" s="49"/>
      <c r="QIG8013" s="49"/>
      <c r="QIH8013" s="49"/>
      <c r="QII8013" s="49"/>
      <c r="QIJ8013" s="49"/>
      <c r="QIK8013" s="49"/>
      <c r="QIL8013" s="49"/>
      <c r="QIM8013" s="49"/>
      <c r="QIN8013" s="49"/>
      <c r="QIO8013" s="49"/>
      <c r="QIP8013" s="49"/>
      <c r="QIQ8013" s="49"/>
      <c r="QIR8013" s="49"/>
      <c r="QIS8013" s="49"/>
      <c r="QIT8013" s="49"/>
      <c r="QIU8013" s="49"/>
      <c r="QIV8013" s="49"/>
      <c r="QIW8013" s="49"/>
      <c r="QIX8013" s="49"/>
      <c r="QIY8013" s="49"/>
      <c r="QIZ8013" s="49"/>
      <c r="QJA8013" s="49"/>
      <c r="QJB8013" s="49"/>
      <c r="QJC8013" s="49"/>
      <c r="QJD8013" s="49"/>
      <c r="QJE8013" s="49"/>
      <c r="QJF8013" s="49"/>
      <c r="QJG8013" s="49"/>
      <c r="QJH8013" s="49"/>
      <c r="QJI8013" s="49"/>
      <c r="QJJ8013" s="49"/>
      <c r="QJK8013" s="49"/>
      <c r="QJL8013" s="49"/>
      <c r="QJM8013" s="49"/>
      <c r="QJN8013" s="49"/>
      <c r="QJO8013" s="49"/>
      <c r="QJP8013" s="49"/>
      <c r="QJQ8013" s="49"/>
      <c r="QJR8013" s="49"/>
      <c r="QJS8013" s="49"/>
      <c r="QJT8013" s="49"/>
      <c r="QJU8013" s="49"/>
      <c r="QJV8013" s="49"/>
      <c r="QJW8013" s="49"/>
      <c r="QJX8013" s="49"/>
      <c r="QJY8013" s="49"/>
      <c r="QJZ8013" s="49"/>
      <c r="QKA8013" s="49"/>
      <c r="QKB8013" s="49"/>
      <c r="QKC8013" s="49"/>
      <c r="QKD8013" s="49"/>
      <c r="QKE8013" s="49"/>
      <c r="QKF8013" s="49"/>
      <c r="QKG8013" s="49"/>
      <c r="QKH8013" s="49"/>
      <c r="QKI8013" s="49"/>
      <c r="QKJ8013" s="49"/>
      <c r="QKK8013" s="49"/>
      <c r="QKL8013" s="49"/>
      <c r="QKM8013" s="49"/>
      <c r="QKN8013" s="49"/>
      <c r="QKO8013" s="49"/>
      <c r="QKP8013" s="49"/>
      <c r="QKQ8013" s="49"/>
      <c r="QKR8013" s="49"/>
      <c r="QKS8013" s="49"/>
      <c r="QKT8013" s="49"/>
      <c r="QKU8013" s="49"/>
      <c r="QKV8013" s="49"/>
      <c r="QKW8013" s="49"/>
      <c r="QKX8013" s="49"/>
      <c r="QKY8013" s="49"/>
      <c r="QKZ8013" s="49"/>
      <c r="QLA8013" s="49"/>
      <c r="QLB8013" s="49"/>
      <c r="QLC8013" s="49"/>
      <c r="QLD8013" s="49"/>
      <c r="QLE8013" s="49"/>
      <c r="QLF8013" s="49"/>
      <c r="QLG8013" s="49"/>
      <c r="QLH8013" s="49"/>
      <c r="QLI8013" s="49"/>
      <c r="QLJ8013" s="49"/>
      <c r="QLK8013" s="49"/>
      <c r="QLL8013" s="49"/>
      <c r="QLM8013" s="49"/>
      <c r="QLN8013" s="49"/>
      <c r="QLO8013" s="49"/>
      <c r="QLP8013" s="49"/>
      <c r="QLQ8013" s="49"/>
      <c r="QLR8013" s="49"/>
      <c r="QLS8013" s="49"/>
      <c r="QLT8013" s="49"/>
      <c r="QLU8013" s="49"/>
      <c r="QLV8013" s="49"/>
      <c r="QLW8013" s="49"/>
      <c r="QLX8013" s="49"/>
      <c r="QLY8013" s="49"/>
      <c r="QLZ8013" s="49"/>
      <c r="QMA8013" s="49"/>
      <c r="QMB8013" s="49"/>
      <c r="QMC8013" s="49"/>
      <c r="QMD8013" s="49"/>
      <c r="QME8013" s="49"/>
      <c r="QMF8013" s="49"/>
      <c r="QMG8013" s="49"/>
      <c r="QMH8013" s="49"/>
      <c r="QMI8013" s="49"/>
      <c r="QMJ8013" s="49"/>
      <c r="QMK8013" s="49"/>
      <c r="QML8013" s="49"/>
      <c r="QMM8013" s="49"/>
      <c r="QMN8013" s="49"/>
      <c r="QMO8013" s="49"/>
      <c r="QMP8013" s="49"/>
      <c r="QMQ8013" s="49"/>
      <c r="QMR8013" s="49"/>
      <c r="QMS8013" s="49"/>
      <c r="QMT8013" s="49"/>
      <c r="QMU8013" s="49"/>
      <c r="QMV8013" s="49"/>
      <c r="QMW8013" s="49"/>
      <c r="QMX8013" s="49"/>
      <c r="QMY8013" s="49"/>
      <c r="QMZ8013" s="49"/>
      <c r="QNA8013" s="49"/>
      <c r="QNB8013" s="49"/>
      <c r="QNC8013" s="49"/>
      <c r="QND8013" s="49"/>
      <c r="QNE8013" s="49"/>
      <c r="QNF8013" s="49"/>
      <c r="QNG8013" s="49"/>
      <c r="QNH8013" s="49"/>
      <c r="QNI8013" s="49"/>
      <c r="QNJ8013" s="49"/>
      <c r="QNK8013" s="49"/>
      <c r="QNL8013" s="49"/>
      <c r="QNM8013" s="49"/>
      <c r="QNN8013" s="49"/>
      <c r="QNO8013" s="49"/>
      <c r="QNP8013" s="49"/>
      <c r="QNQ8013" s="49"/>
      <c r="QNR8013" s="49"/>
      <c r="QNS8013" s="49"/>
      <c r="QNT8013" s="49"/>
      <c r="QNU8013" s="49"/>
      <c r="QNV8013" s="49"/>
      <c r="QNW8013" s="49"/>
      <c r="QNX8013" s="49"/>
      <c r="QNY8013" s="49"/>
      <c r="QNZ8013" s="49"/>
      <c r="QOA8013" s="49"/>
      <c r="QOB8013" s="49"/>
      <c r="QOC8013" s="49"/>
      <c r="QOD8013" s="49"/>
      <c r="QOE8013" s="49"/>
      <c r="QOF8013" s="49"/>
      <c r="QOG8013" s="49"/>
      <c r="QOH8013" s="49"/>
      <c r="QOI8013" s="49"/>
      <c r="QOJ8013" s="49"/>
      <c r="QOK8013" s="49"/>
      <c r="QOL8013" s="49"/>
      <c r="QOM8013" s="49"/>
      <c r="QON8013" s="49"/>
      <c r="QOO8013" s="49"/>
      <c r="QOP8013" s="49"/>
      <c r="QOQ8013" s="49"/>
      <c r="QOR8013" s="49"/>
      <c r="QOS8013" s="49"/>
      <c r="QOT8013" s="49"/>
      <c r="QOU8013" s="49"/>
      <c r="QOV8013" s="49"/>
      <c r="QOW8013" s="49"/>
      <c r="QOX8013" s="49"/>
      <c r="QOY8013" s="49"/>
      <c r="QOZ8013" s="49"/>
      <c r="QPA8013" s="49"/>
      <c r="QPB8013" s="49"/>
      <c r="QPC8013" s="49"/>
      <c r="QPD8013" s="49"/>
      <c r="QPE8013" s="49"/>
      <c r="QPF8013" s="49"/>
      <c r="QPG8013" s="49"/>
      <c r="QPH8013" s="49"/>
      <c r="QPI8013" s="49"/>
      <c r="QPJ8013" s="49"/>
      <c r="QPK8013" s="49"/>
      <c r="QPL8013" s="49"/>
      <c r="QPM8013" s="49"/>
      <c r="QPN8013" s="49"/>
      <c r="QPO8013" s="49"/>
      <c r="QPP8013" s="49"/>
      <c r="QPQ8013" s="49"/>
      <c r="QPR8013" s="49"/>
      <c r="QPS8013" s="49"/>
      <c r="QPT8013" s="49"/>
      <c r="QPU8013" s="49"/>
      <c r="QPV8013" s="49"/>
      <c r="QPW8013" s="49"/>
      <c r="QPX8013" s="49"/>
      <c r="QPY8013" s="49"/>
      <c r="QPZ8013" s="49"/>
      <c r="QQA8013" s="49"/>
      <c r="QQB8013" s="49"/>
      <c r="QQC8013" s="49"/>
      <c r="QQD8013" s="49"/>
      <c r="QQE8013" s="49"/>
      <c r="QQF8013" s="49"/>
      <c r="QQG8013" s="49"/>
      <c r="QQH8013" s="49"/>
      <c r="QQI8013" s="49"/>
      <c r="QQJ8013" s="49"/>
      <c r="QQK8013" s="49"/>
      <c r="QQL8013" s="49"/>
      <c r="QQM8013" s="49"/>
      <c r="QQN8013" s="49"/>
      <c r="QQO8013" s="49"/>
      <c r="QQP8013" s="49"/>
      <c r="QQQ8013" s="49"/>
      <c r="QQR8013" s="49"/>
      <c r="QQS8013" s="49"/>
      <c r="QQT8013" s="49"/>
      <c r="QQU8013" s="49"/>
      <c r="QQV8013" s="49"/>
      <c r="QQW8013" s="49"/>
      <c r="QQX8013" s="49"/>
      <c r="QQY8013" s="49"/>
      <c r="QQZ8013" s="49"/>
      <c r="QRA8013" s="49"/>
      <c r="QRB8013" s="49"/>
      <c r="QRC8013" s="49"/>
      <c r="QRD8013" s="49"/>
      <c r="QRE8013" s="49"/>
      <c r="QRF8013" s="49"/>
      <c r="QRG8013" s="49"/>
      <c r="QRH8013" s="49"/>
      <c r="QRI8013" s="49"/>
      <c r="QRJ8013" s="49"/>
      <c r="QRK8013" s="49"/>
      <c r="QRL8013" s="49"/>
      <c r="QRM8013" s="49"/>
      <c r="QRN8013" s="49"/>
      <c r="QRO8013" s="49"/>
      <c r="QRP8013" s="49"/>
      <c r="QRQ8013" s="49"/>
      <c r="QRR8013" s="49"/>
      <c r="QRS8013" s="49"/>
      <c r="QRT8013" s="49"/>
      <c r="QRU8013" s="49"/>
      <c r="QRV8013" s="49"/>
      <c r="QRW8013" s="49"/>
      <c r="QRX8013" s="49"/>
      <c r="QRY8013" s="49"/>
      <c r="QRZ8013" s="49"/>
      <c r="QSA8013" s="49"/>
      <c r="QSB8013" s="49"/>
      <c r="QSC8013" s="49"/>
      <c r="QSD8013" s="49"/>
      <c r="QSE8013" s="49"/>
      <c r="QSF8013" s="49"/>
      <c r="QSG8013" s="49"/>
      <c r="QSH8013" s="49"/>
      <c r="QSI8013" s="49"/>
      <c r="QSJ8013" s="49"/>
      <c r="QSK8013" s="49"/>
      <c r="QSL8013" s="49"/>
      <c r="QSM8013" s="49"/>
      <c r="QSN8013" s="49"/>
      <c r="QSO8013" s="49"/>
      <c r="QSP8013" s="49"/>
      <c r="QSQ8013" s="49"/>
      <c r="QSR8013" s="49"/>
      <c r="QSS8013" s="49"/>
      <c r="QST8013" s="49"/>
      <c r="QSU8013" s="49"/>
      <c r="QSV8013" s="49"/>
      <c r="QSW8013" s="49"/>
      <c r="QSX8013" s="49"/>
      <c r="QSY8013" s="49"/>
      <c r="QSZ8013" s="49"/>
      <c r="QTA8013" s="49"/>
      <c r="QTB8013" s="49"/>
      <c r="QTC8013" s="49"/>
      <c r="QTD8013" s="49"/>
      <c r="QTE8013" s="49"/>
      <c r="QTF8013" s="49"/>
      <c r="QTG8013" s="49"/>
      <c r="QTH8013" s="49"/>
      <c r="QTI8013" s="49"/>
      <c r="QTJ8013" s="49"/>
      <c r="QTK8013" s="49"/>
      <c r="QTL8013" s="49"/>
      <c r="QTM8013" s="49"/>
      <c r="QTN8013" s="49"/>
      <c r="QTO8013" s="49"/>
      <c r="QTP8013" s="49"/>
      <c r="QTQ8013" s="49"/>
      <c r="QTR8013" s="49"/>
      <c r="QTS8013" s="49"/>
      <c r="QTT8013" s="49"/>
      <c r="QTU8013" s="49"/>
      <c r="QTV8013" s="49"/>
      <c r="QTW8013" s="49"/>
      <c r="QTX8013" s="49"/>
      <c r="QTY8013" s="49"/>
      <c r="QTZ8013" s="49"/>
      <c r="QUA8013" s="49"/>
      <c r="QUB8013" s="49"/>
      <c r="QUC8013" s="49"/>
      <c r="QUD8013" s="49"/>
      <c r="QUE8013" s="49"/>
      <c r="QUF8013" s="49"/>
      <c r="QUG8013" s="49"/>
      <c r="QUH8013" s="49"/>
      <c r="QUI8013" s="49"/>
      <c r="QUJ8013" s="49"/>
      <c r="QUK8013" s="49"/>
      <c r="QUL8013" s="49"/>
      <c r="QUM8013" s="49"/>
      <c r="QUN8013" s="49"/>
      <c r="QUO8013" s="49"/>
      <c r="QUP8013" s="49"/>
      <c r="QUQ8013" s="49"/>
      <c r="QUR8013" s="49"/>
      <c r="QUS8013" s="49"/>
      <c r="QUT8013" s="49"/>
      <c r="QUU8013" s="49"/>
      <c r="QUV8013" s="49"/>
      <c r="QUW8013" s="49"/>
      <c r="QUX8013" s="49"/>
      <c r="QUY8013" s="49"/>
      <c r="QUZ8013" s="49"/>
      <c r="QVA8013" s="49"/>
      <c r="QVB8013" s="49"/>
      <c r="QVC8013" s="49"/>
      <c r="QVD8013" s="49"/>
      <c r="QVE8013" s="49"/>
      <c r="QVF8013" s="49"/>
      <c r="QVG8013" s="49"/>
      <c r="QVH8013" s="49"/>
      <c r="QVI8013" s="49"/>
      <c r="QVJ8013" s="49"/>
      <c r="QVK8013" s="49"/>
      <c r="QVL8013" s="49"/>
      <c r="QVM8013" s="49"/>
      <c r="QVN8013" s="49"/>
      <c r="QVO8013" s="49"/>
      <c r="QVP8013" s="49"/>
      <c r="QVQ8013" s="49"/>
      <c r="QVR8013" s="49"/>
      <c r="QVS8013" s="49"/>
      <c r="QVT8013" s="49"/>
      <c r="QVU8013" s="49"/>
      <c r="QVV8013" s="49"/>
      <c r="QVW8013" s="49"/>
      <c r="QVX8013" s="49"/>
      <c r="QVY8013" s="49"/>
      <c r="QVZ8013" s="49"/>
      <c r="QWA8013" s="49"/>
      <c r="QWB8013" s="49"/>
      <c r="QWC8013" s="49"/>
      <c r="QWD8013" s="49"/>
      <c r="QWE8013" s="49"/>
      <c r="QWF8013" s="49"/>
      <c r="QWG8013" s="49"/>
      <c r="QWH8013" s="49"/>
      <c r="QWI8013" s="49"/>
      <c r="QWJ8013" s="49"/>
      <c r="QWK8013" s="49"/>
      <c r="QWL8013" s="49"/>
      <c r="QWM8013" s="49"/>
      <c r="QWN8013" s="49"/>
      <c r="QWO8013" s="49"/>
      <c r="QWP8013" s="49"/>
      <c r="QWQ8013" s="49"/>
      <c r="QWR8013" s="49"/>
      <c r="QWS8013" s="49"/>
      <c r="QWT8013" s="49"/>
      <c r="QWU8013" s="49"/>
      <c r="QWV8013" s="49"/>
      <c r="QWW8013" s="49"/>
      <c r="QWX8013" s="49"/>
      <c r="QWY8013" s="49"/>
      <c r="QWZ8013" s="49"/>
      <c r="QXA8013" s="49"/>
      <c r="QXB8013" s="49"/>
      <c r="QXC8013" s="49"/>
      <c r="QXD8013" s="49"/>
      <c r="QXE8013" s="49"/>
      <c r="QXF8013" s="49"/>
      <c r="QXG8013" s="49"/>
      <c r="QXH8013" s="49"/>
      <c r="QXI8013" s="49"/>
      <c r="QXJ8013" s="49"/>
      <c r="QXK8013" s="49"/>
      <c r="QXL8013" s="49"/>
      <c r="QXM8013" s="49"/>
      <c r="QXN8013" s="49"/>
      <c r="QXO8013" s="49"/>
      <c r="QXP8013" s="49"/>
      <c r="QXQ8013" s="49"/>
      <c r="QXR8013" s="49"/>
      <c r="QXS8013" s="49"/>
      <c r="QXT8013" s="49"/>
      <c r="QXU8013" s="49"/>
      <c r="QXV8013" s="49"/>
      <c r="QXW8013" s="49"/>
      <c r="QXX8013" s="49"/>
      <c r="QXY8013" s="49"/>
      <c r="QXZ8013" s="49"/>
      <c r="QYA8013" s="49"/>
      <c r="QYB8013" s="49"/>
      <c r="QYC8013" s="49"/>
      <c r="QYD8013" s="49"/>
      <c r="QYE8013" s="49"/>
      <c r="QYF8013" s="49"/>
      <c r="QYG8013" s="49"/>
      <c r="QYH8013" s="49"/>
      <c r="QYI8013" s="49"/>
      <c r="QYJ8013" s="49"/>
      <c r="QYK8013" s="49"/>
      <c r="QYL8013" s="49"/>
      <c r="QYM8013" s="49"/>
      <c r="QYN8013" s="49"/>
      <c r="QYO8013" s="49"/>
      <c r="QYP8013" s="49"/>
      <c r="QYQ8013" s="49"/>
      <c r="QYR8013" s="49"/>
      <c r="QYS8013" s="49"/>
      <c r="QYT8013" s="49"/>
      <c r="QYU8013" s="49"/>
      <c r="QYV8013" s="49"/>
      <c r="QYW8013" s="49"/>
      <c r="QYX8013" s="49"/>
      <c r="QYY8013" s="49"/>
      <c r="QYZ8013" s="49"/>
      <c r="QZA8013" s="49"/>
      <c r="QZB8013" s="49"/>
      <c r="QZC8013" s="49"/>
      <c r="QZD8013" s="49"/>
      <c r="QZE8013" s="49"/>
      <c r="QZF8013" s="49"/>
      <c r="QZG8013" s="49"/>
      <c r="QZH8013" s="49"/>
      <c r="QZI8013" s="49"/>
      <c r="QZJ8013" s="49"/>
      <c r="QZK8013" s="49"/>
      <c r="QZL8013" s="49"/>
      <c r="QZM8013" s="49"/>
      <c r="QZN8013" s="49"/>
      <c r="QZO8013" s="49"/>
      <c r="QZP8013" s="49"/>
      <c r="QZQ8013" s="49"/>
      <c r="QZR8013" s="49"/>
      <c r="QZS8013" s="49"/>
      <c r="QZT8013" s="49"/>
      <c r="QZU8013" s="49"/>
      <c r="QZV8013" s="49"/>
      <c r="QZW8013" s="49"/>
      <c r="QZX8013" s="49"/>
      <c r="QZY8013" s="49"/>
      <c r="QZZ8013" s="49"/>
      <c r="RAA8013" s="49"/>
      <c r="RAB8013" s="49"/>
      <c r="RAC8013" s="49"/>
      <c r="RAD8013" s="49"/>
      <c r="RAE8013" s="49"/>
      <c r="RAF8013" s="49"/>
      <c r="RAG8013" s="49"/>
      <c r="RAH8013" s="49"/>
      <c r="RAI8013" s="49"/>
      <c r="RAJ8013" s="49"/>
      <c r="RAK8013" s="49"/>
      <c r="RAL8013" s="49"/>
      <c r="RAM8013" s="49"/>
      <c r="RAN8013" s="49"/>
      <c r="RAO8013" s="49"/>
      <c r="RAP8013" s="49"/>
      <c r="RAQ8013" s="49"/>
      <c r="RAR8013" s="49"/>
      <c r="RAS8013" s="49"/>
      <c r="RAT8013" s="49"/>
      <c r="RAU8013" s="49"/>
      <c r="RAV8013" s="49"/>
      <c r="RAW8013" s="49"/>
      <c r="RAX8013" s="49"/>
      <c r="RAY8013" s="49"/>
      <c r="RAZ8013" s="49"/>
      <c r="RBA8013" s="49"/>
      <c r="RBB8013" s="49"/>
      <c r="RBC8013" s="49"/>
      <c r="RBD8013" s="49"/>
      <c r="RBE8013" s="49"/>
      <c r="RBF8013" s="49"/>
      <c r="RBG8013" s="49"/>
      <c r="RBH8013" s="49"/>
      <c r="RBI8013" s="49"/>
      <c r="RBJ8013" s="49"/>
      <c r="RBK8013" s="49"/>
      <c r="RBL8013" s="49"/>
      <c r="RBM8013" s="49"/>
      <c r="RBN8013" s="49"/>
      <c r="RBO8013" s="49"/>
      <c r="RBP8013" s="49"/>
      <c r="RBQ8013" s="49"/>
      <c r="RBR8013" s="49"/>
      <c r="RBS8013" s="49"/>
      <c r="RBT8013" s="49"/>
      <c r="RBU8013" s="49"/>
      <c r="RBV8013" s="49"/>
      <c r="RBW8013" s="49"/>
      <c r="RBX8013" s="49"/>
      <c r="RBY8013" s="49"/>
      <c r="RBZ8013" s="49"/>
      <c r="RCA8013" s="49"/>
      <c r="RCB8013" s="49"/>
      <c r="RCC8013" s="49"/>
      <c r="RCD8013" s="49"/>
      <c r="RCE8013" s="49"/>
      <c r="RCF8013" s="49"/>
      <c r="RCG8013" s="49"/>
      <c r="RCH8013" s="49"/>
      <c r="RCI8013" s="49"/>
      <c r="RCJ8013" s="49"/>
      <c r="RCK8013" s="49"/>
      <c r="RCL8013" s="49"/>
      <c r="RCM8013" s="49"/>
      <c r="RCN8013" s="49"/>
      <c r="RCO8013" s="49"/>
      <c r="RCP8013" s="49"/>
      <c r="RCQ8013" s="49"/>
      <c r="RCR8013" s="49"/>
      <c r="RCS8013" s="49"/>
      <c r="RCT8013" s="49"/>
      <c r="RCU8013" s="49"/>
      <c r="RCV8013" s="49"/>
      <c r="RCW8013" s="49"/>
      <c r="RCX8013" s="49"/>
      <c r="RCY8013" s="49"/>
      <c r="RCZ8013" s="49"/>
      <c r="RDA8013" s="49"/>
      <c r="RDB8013" s="49"/>
      <c r="RDC8013" s="49"/>
      <c r="RDD8013" s="49"/>
      <c r="RDE8013" s="49"/>
      <c r="RDF8013" s="49"/>
      <c r="RDG8013" s="49"/>
      <c r="RDH8013" s="49"/>
      <c r="RDI8013" s="49"/>
      <c r="RDJ8013" s="49"/>
      <c r="RDK8013" s="49"/>
      <c r="RDL8013" s="49"/>
      <c r="RDM8013" s="49"/>
      <c r="RDN8013" s="49"/>
      <c r="RDO8013" s="49"/>
      <c r="RDP8013" s="49"/>
      <c r="RDQ8013" s="49"/>
      <c r="RDR8013" s="49"/>
      <c r="RDS8013" s="49"/>
      <c r="RDT8013" s="49"/>
      <c r="RDU8013" s="49"/>
      <c r="RDV8013" s="49"/>
      <c r="RDW8013" s="49"/>
      <c r="RDX8013" s="49"/>
      <c r="RDY8013" s="49"/>
      <c r="RDZ8013" s="49"/>
      <c r="REA8013" s="49"/>
      <c r="REB8013" s="49"/>
      <c r="REC8013" s="49"/>
      <c r="RED8013" s="49"/>
      <c r="REE8013" s="49"/>
      <c r="REF8013" s="49"/>
      <c r="REG8013" s="49"/>
      <c r="REH8013" s="49"/>
      <c r="REI8013" s="49"/>
      <c r="REJ8013" s="49"/>
      <c r="REK8013" s="49"/>
      <c r="REL8013" s="49"/>
      <c r="REM8013" s="49"/>
      <c r="REN8013" s="49"/>
      <c r="REO8013" s="49"/>
      <c r="REP8013" s="49"/>
      <c r="REQ8013" s="49"/>
      <c r="RER8013" s="49"/>
      <c r="RES8013" s="49"/>
      <c r="RET8013" s="49"/>
      <c r="REU8013" s="49"/>
      <c r="REV8013" s="49"/>
      <c r="REW8013" s="49"/>
      <c r="REX8013" s="49"/>
      <c r="REY8013" s="49"/>
      <c r="REZ8013" s="49"/>
      <c r="RFA8013" s="49"/>
      <c r="RFB8013" s="49"/>
      <c r="RFC8013" s="49"/>
      <c r="RFD8013" s="49"/>
      <c r="RFE8013" s="49"/>
      <c r="RFF8013" s="49"/>
      <c r="RFG8013" s="49"/>
      <c r="RFH8013" s="49"/>
      <c r="RFI8013" s="49"/>
      <c r="RFJ8013" s="49"/>
      <c r="RFK8013" s="49"/>
      <c r="RFL8013" s="49"/>
      <c r="RFM8013" s="49"/>
      <c r="RFN8013" s="49"/>
      <c r="RFO8013" s="49"/>
      <c r="RFP8013" s="49"/>
      <c r="RFQ8013" s="49"/>
      <c r="RFR8013" s="49"/>
      <c r="RFS8013" s="49"/>
      <c r="RFT8013" s="49"/>
      <c r="RFU8013" s="49"/>
      <c r="RFV8013" s="49"/>
      <c r="RFW8013" s="49"/>
      <c r="RFX8013" s="49"/>
      <c r="RFY8013" s="49"/>
      <c r="RFZ8013" s="49"/>
      <c r="RGA8013" s="49"/>
      <c r="RGB8013" s="49"/>
      <c r="RGC8013" s="49"/>
      <c r="RGD8013" s="49"/>
      <c r="RGE8013" s="49"/>
      <c r="RGF8013" s="49"/>
      <c r="RGG8013" s="49"/>
      <c r="RGH8013" s="49"/>
      <c r="RGI8013" s="49"/>
      <c r="RGJ8013" s="49"/>
      <c r="RGK8013" s="49"/>
      <c r="RGL8013" s="49"/>
      <c r="RGM8013" s="49"/>
      <c r="RGN8013" s="49"/>
      <c r="RGO8013" s="49"/>
      <c r="RGP8013" s="49"/>
      <c r="RGQ8013" s="49"/>
      <c r="RGR8013" s="49"/>
      <c r="RGS8013" s="49"/>
      <c r="RGT8013" s="49"/>
      <c r="RGU8013" s="49"/>
      <c r="RGV8013" s="49"/>
      <c r="RGW8013" s="49"/>
      <c r="RGX8013" s="49"/>
      <c r="RGY8013" s="49"/>
      <c r="RGZ8013" s="49"/>
      <c r="RHA8013" s="49"/>
      <c r="RHB8013" s="49"/>
      <c r="RHC8013" s="49"/>
      <c r="RHD8013" s="49"/>
      <c r="RHE8013" s="49"/>
      <c r="RHF8013" s="49"/>
      <c r="RHG8013" s="49"/>
      <c r="RHH8013" s="49"/>
      <c r="RHI8013" s="49"/>
      <c r="RHJ8013" s="49"/>
      <c r="RHK8013" s="49"/>
      <c r="RHL8013" s="49"/>
      <c r="RHM8013" s="49"/>
      <c r="RHN8013" s="49"/>
      <c r="RHO8013" s="49"/>
      <c r="RHP8013" s="49"/>
      <c r="RHQ8013" s="49"/>
      <c r="RHR8013" s="49"/>
      <c r="RHS8013" s="49"/>
      <c r="RHT8013" s="49"/>
      <c r="RHU8013" s="49"/>
      <c r="RHV8013" s="49"/>
      <c r="RHW8013" s="49"/>
      <c r="RHX8013" s="49"/>
      <c r="RHY8013" s="49"/>
      <c r="RHZ8013" s="49"/>
      <c r="RIA8013" s="49"/>
      <c r="RIB8013" s="49"/>
      <c r="RIC8013" s="49"/>
      <c r="RID8013" s="49"/>
      <c r="RIE8013" s="49"/>
      <c r="RIF8013" s="49"/>
      <c r="RIG8013" s="49"/>
      <c r="RIH8013" s="49"/>
      <c r="RII8013" s="49"/>
      <c r="RIJ8013" s="49"/>
      <c r="RIK8013" s="49"/>
      <c r="RIL8013" s="49"/>
      <c r="RIM8013" s="49"/>
      <c r="RIN8013" s="49"/>
      <c r="RIO8013" s="49"/>
      <c r="RIP8013" s="49"/>
      <c r="RIQ8013" s="49"/>
      <c r="RIR8013" s="49"/>
      <c r="RIS8013" s="49"/>
      <c r="RIT8013" s="49"/>
      <c r="RIU8013" s="49"/>
      <c r="RIV8013" s="49"/>
      <c r="RIW8013" s="49"/>
      <c r="RIX8013" s="49"/>
      <c r="RIY8013" s="49"/>
      <c r="RIZ8013" s="49"/>
      <c r="RJA8013" s="49"/>
      <c r="RJB8013" s="49"/>
      <c r="RJC8013" s="49"/>
      <c r="RJD8013" s="49"/>
      <c r="RJE8013" s="49"/>
      <c r="RJF8013" s="49"/>
      <c r="RJG8013" s="49"/>
      <c r="RJH8013" s="49"/>
      <c r="RJI8013" s="49"/>
      <c r="RJJ8013" s="49"/>
      <c r="RJK8013" s="49"/>
      <c r="RJL8013" s="49"/>
      <c r="RJM8013" s="49"/>
      <c r="RJN8013" s="49"/>
      <c r="RJO8013" s="49"/>
      <c r="RJP8013" s="49"/>
      <c r="RJQ8013" s="49"/>
      <c r="RJR8013" s="49"/>
      <c r="RJS8013" s="49"/>
      <c r="RJT8013" s="49"/>
      <c r="RJU8013" s="49"/>
      <c r="RJV8013" s="49"/>
      <c r="RJW8013" s="49"/>
      <c r="RJX8013" s="49"/>
      <c r="RJY8013" s="49"/>
      <c r="RJZ8013" s="49"/>
      <c r="RKA8013" s="49"/>
      <c r="RKB8013" s="49"/>
      <c r="RKC8013" s="49"/>
      <c r="RKD8013" s="49"/>
      <c r="RKE8013" s="49"/>
      <c r="RKF8013" s="49"/>
      <c r="RKG8013" s="49"/>
      <c r="RKH8013" s="49"/>
      <c r="RKI8013" s="49"/>
      <c r="RKJ8013" s="49"/>
      <c r="RKK8013" s="49"/>
      <c r="RKL8013" s="49"/>
      <c r="RKM8013" s="49"/>
      <c r="RKN8013" s="49"/>
      <c r="RKO8013" s="49"/>
      <c r="RKP8013" s="49"/>
      <c r="RKQ8013" s="49"/>
      <c r="RKR8013" s="49"/>
      <c r="RKS8013" s="49"/>
      <c r="RKT8013" s="49"/>
      <c r="RKU8013" s="49"/>
      <c r="RKV8013" s="49"/>
      <c r="RKW8013" s="49"/>
      <c r="RKX8013" s="49"/>
      <c r="RKY8013" s="49"/>
      <c r="RKZ8013" s="49"/>
      <c r="RLA8013" s="49"/>
      <c r="RLB8013" s="49"/>
      <c r="RLC8013" s="49"/>
      <c r="RLD8013" s="49"/>
      <c r="RLE8013" s="49"/>
      <c r="RLF8013" s="49"/>
      <c r="RLG8013" s="49"/>
      <c r="RLH8013" s="49"/>
      <c r="RLI8013" s="49"/>
      <c r="RLJ8013" s="49"/>
      <c r="RLK8013" s="49"/>
      <c r="RLL8013" s="49"/>
      <c r="RLM8013" s="49"/>
      <c r="RLN8013" s="49"/>
      <c r="RLO8013" s="49"/>
      <c r="RLP8013" s="49"/>
      <c r="RLQ8013" s="49"/>
      <c r="RLR8013" s="49"/>
      <c r="RLS8013" s="49"/>
      <c r="RLT8013" s="49"/>
      <c r="RLU8013" s="49"/>
      <c r="RLV8013" s="49"/>
      <c r="RLW8013" s="49"/>
      <c r="RLX8013" s="49"/>
      <c r="RLY8013" s="49"/>
      <c r="RLZ8013" s="49"/>
      <c r="RMA8013" s="49"/>
      <c r="RMB8013" s="49"/>
      <c r="RMC8013" s="49"/>
      <c r="RMD8013" s="49"/>
      <c r="RME8013" s="49"/>
      <c r="RMF8013" s="49"/>
      <c r="RMG8013" s="49"/>
      <c r="RMH8013" s="49"/>
      <c r="RMI8013" s="49"/>
      <c r="RMJ8013" s="49"/>
      <c r="RMK8013" s="49"/>
      <c r="RML8013" s="49"/>
      <c r="RMM8013" s="49"/>
      <c r="RMN8013" s="49"/>
      <c r="RMO8013" s="49"/>
      <c r="RMP8013" s="49"/>
      <c r="RMQ8013" s="49"/>
      <c r="RMR8013" s="49"/>
      <c r="RMS8013" s="49"/>
      <c r="RMT8013" s="49"/>
      <c r="RMU8013" s="49"/>
      <c r="RMV8013" s="49"/>
      <c r="RMW8013" s="49"/>
      <c r="RMX8013" s="49"/>
      <c r="RMY8013" s="49"/>
      <c r="RMZ8013" s="49"/>
      <c r="RNA8013" s="49"/>
      <c r="RNB8013" s="49"/>
      <c r="RNC8013" s="49"/>
      <c r="RND8013" s="49"/>
      <c r="RNE8013" s="49"/>
      <c r="RNF8013" s="49"/>
      <c r="RNG8013" s="49"/>
      <c r="RNH8013" s="49"/>
      <c r="RNI8013" s="49"/>
      <c r="RNJ8013" s="49"/>
      <c r="RNK8013" s="49"/>
      <c r="RNL8013" s="49"/>
      <c r="RNM8013" s="49"/>
      <c r="RNN8013" s="49"/>
      <c r="RNO8013" s="49"/>
      <c r="RNP8013" s="49"/>
      <c r="RNQ8013" s="49"/>
      <c r="RNR8013" s="49"/>
      <c r="RNS8013" s="49"/>
      <c r="RNT8013" s="49"/>
      <c r="RNU8013" s="49"/>
      <c r="RNV8013" s="49"/>
      <c r="RNW8013" s="49"/>
      <c r="RNX8013" s="49"/>
      <c r="RNY8013" s="49"/>
      <c r="RNZ8013" s="49"/>
      <c r="ROA8013" s="49"/>
      <c r="ROB8013" s="49"/>
      <c r="ROC8013" s="49"/>
      <c r="ROD8013" s="49"/>
      <c r="ROE8013" s="49"/>
      <c r="ROF8013" s="49"/>
      <c r="ROG8013" s="49"/>
      <c r="ROH8013" s="49"/>
      <c r="ROI8013" s="49"/>
      <c r="ROJ8013" s="49"/>
      <c r="ROK8013" s="49"/>
      <c r="ROL8013" s="49"/>
      <c r="ROM8013" s="49"/>
      <c r="RON8013" s="49"/>
      <c r="ROO8013" s="49"/>
      <c r="ROP8013" s="49"/>
      <c r="ROQ8013" s="49"/>
      <c r="ROR8013" s="49"/>
      <c r="ROS8013" s="49"/>
      <c r="ROT8013" s="49"/>
      <c r="ROU8013" s="49"/>
      <c r="ROV8013" s="49"/>
      <c r="ROW8013" s="49"/>
      <c r="ROX8013" s="49"/>
      <c r="ROY8013" s="49"/>
      <c r="ROZ8013" s="49"/>
      <c r="RPA8013" s="49"/>
      <c r="RPB8013" s="49"/>
      <c r="RPC8013" s="49"/>
      <c r="RPD8013" s="49"/>
      <c r="RPE8013" s="49"/>
      <c r="RPF8013" s="49"/>
      <c r="RPG8013" s="49"/>
      <c r="RPH8013" s="49"/>
      <c r="RPI8013" s="49"/>
      <c r="RPJ8013" s="49"/>
      <c r="RPK8013" s="49"/>
      <c r="RPL8013" s="49"/>
      <c r="RPM8013" s="49"/>
      <c r="RPN8013" s="49"/>
      <c r="RPO8013" s="49"/>
      <c r="RPP8013" s="49"/>
      <c r="RPQ8013" s="49"/>
      <c r="RPR8013" s="49"/>
      <c r="RPS8013" s="49"/>
      <c r="RPT8013" s="49"/>
      <c r="RPU8013" s="49"/>
      <c r="RPV8013" s="49"/>
      <c r="RPW8013" s="49"/>
      <c r="RPX8013" s="49"/>
      <c r="RPY8013" s="49"/>
      <c r="RPZ8013" s="49"/>
      <c r="RQA8013" s="49"/>
      <c r="RQB8013" s="49"/>
      <c r="RQC8013" s="49"/>
      <c r="RQD8013" s="49"/>
      <c r="RQE8013" s="49"/>
      <c r="RQF8013" s="49"/>
      <c r="RQG8013" s="49"/>
      <c r="RQH8013" s="49"/>
      <c r="RQI8013" s="49"/>
      <c r="RQJ8013" s="49"/>
      <c r="RQK8013" s="49"/>
      <c r="RQL8013" s="49"/>
      <c r="RQM8013" s="49"/>
      <c r="RQN8013" s="49"/>
      <c r="RQO8013" s="49"/>
      <c r="RQP8013" s="49"/>
      <c r="RQQ8013" s="49"/>
      <c r="RQR8013" s="49"/>
      <c r="RQS8013" s="49"/>
      <c r="RQT8013" s="49"/>
      <c r="RQU8013" s="49"/>
      <c r="RQV8013" s="49"/>
      <c r="RQW8013" s="49"/>
      <c r="RQX8013" s="49"/>
      <c r="RQY8013" s="49"/>
      <c r="RQZ8013" s="49"/>
      <c r="RRA8013" s="49"/>
      <c r="RRB8013" s="49"/>
      <c r="RRC8013" s="49"/>
      <c r="RRD8013" s="49"/>
      <c r="RRE8013" s="49"/>
      <c r="RRF8013" s="49"/>
      <c r="RRG8013" s="49"/>
      <c r="RRH8013" s="49"/>
      <c r="RRI8013" s="49"/>
      <c r="RRJ8013" s="49"/>
      <c r="RRK8013" s="49"/>
      <c r="RRL8013" s="49"/>
      <c r="RRM8013" s="49"/>
      <c r="RRN8013" s="49"/>
      <c r="RRO8013" s="49"/>
      <c r="RRP8013" s="49"/>
      <c r="RRQ8013" s="49"/>
      <c r="RRR8013" s="49"/>
      <c r="RRS8013" s="49"/>
      <c r="RRT8013" s="49"/>
      <c r="RRU8013" s="49"/>
      <c r="RRV8013" s="49"/>
      <c r="RRW8013" s="49"/>
      <c r="RRX8013" s="49"/>
      <c r="RRY8013" s="49"/>
      <c r="RRZ8013" s="49"/>
      <c r="RSA8013" s="49"/>
      <c r="RSB8013" s="49"/>
      <c r="RSC8013" s="49"/>
      <c r="RSD8013" s="49"/>
      <c r="RSE8013" s="49"/>
      <c r="RSF8013" s="49"/>
      <c r="RSG8013" s="49"/>
      <c r="RSH8013" s="49"/>
      <c r="RSI8013" s="49"/>
      <c r="RSJ8013" s="49"/>
      <c r="RSK8013" s="49"/>
      <c r="RSL8013" s="49"/>
      <c r="RSM8013" s="49"/>
      <c r="RSN8013" s="49"/>
      <c r="RSO8013" s="49"/>
      <c r="RSP8013" s="49"/>
      <c r="RSQ8013" s="49"/>
      <c r="RSR8013" s="49"/>
      <c r="RSS8013" s="49"/>
      <c r="RST8013" s="49"/>
      <c r="RSU8013" s="49"/>
      <c r="RSV8013" s="49"/>
      <c r="RSW8013" s="49"/>
      <c r="RSX8013" s="49"/>
      <c r="RSY8013" s="49"/>
      <c r="RSZ8013" s="49"/>
      <c r="RTA8013" s="49"/>
      <c r="RTB8013" s="49"/>
      <c r="RTC8013" s="49"/>
      <c r="RTD8013" s="49"/>
      <c r="RTE8013" s="49"/>
      <c r="RTF8013" s="49"/>
      <c r="RTG8013" s="49"/>
      <c r="RTH8013" s="49"/>
      <c r="RTI8013" s="49"/>
      <c r="RTJ8013" s="49"/>
      <c r="RTK8013" s="49"/>
      <c r="RTL8013" s="49"/>
      <c r="RTM8013" s="49"/>
      <c r="RTN8013" s="49"/>
      <c r="RTO8013" s="49"/>
      <c r="RTP8013" s="49"/>
      <c r="RTQ8013" s="49"/>
      <c r="RTR8013" s="49"/>
      <c r="RTS8013" s="49"/>
      <c r="RTT8013" s="49"/>
      <c r="RTU8013" s="49"/>
      <c r="RTV8013" s="49"/>
      <c r="RTW8013" s="49"/>
      <c r="RTX8013" s="49"/>
      <c r="RTY8013" s="49"/>
      <c r="RTZ8013" s="49"/>
      <c r="RUA8013" s="49"/>
      <c r="RUB8013" s="49"/>
      <c r="RUC8013" s="49"/>
      <c r="RUD8013" s="49"/>
      <c r="RUE8013" s="49"/>
      <c r="RUF8013" s="49"/>
      <c r="RUG8013" s="49"/>
      <c r="RUH8013" s="49"/>
      <c r="RUI8013" s="49"/>
      <c r="RUJ8013" s="49"/>
      <c r="RUK8013" s="49"/>
      <c r="RUL8013" s="49"/>
      <c r="RUM8013" s="49"/>
      <c r="RUN8013" s="49"/>
      <c r="RUO8013" s="49"/>
      <c r="RUP8013" s="49"/>
      <c r="RUQ8013" s="49"/>
      <c r="RUR8013" s="49"/>
      <c r="RUS8013" s="49"/>
      <c r="RUT8013" s="49"/>
      <c r="RUU8013" s="49"/>
      <c r="RUV8013" s="49"/>
      <c r="RUW8013" s="49"/>
      <c r="RUX8013" s="49"/>
      <c r="RUY8013" s="49"/>
      <c r="RUZ8013" s="49"/>
      <c r="RVA8013" s="49"/>
      <c r="RVB8013" s="49"/>
      <c r="RVC8013" s="49"/>
      <c r="RVD8013" s="49"/>
      <c r="RVE8013" s="49"/>
      <c r="RVF8013" s="49"/>
      <c r="RVG8013" s="49"/>
      <c r="RVH8013" s="49"/>
      <c r="RVI8013" s="49"/>
      <c r="RVJ8013" s="49"/>
      <c r="RVK8013" s="49"/>
      <c r="RVL8013" s="49"/>
      <c r="RVM8013" s="49"/>
      <c r="RVN8013" s="49"/>
      <c r="RVO8013" s="49"/>
      <c r="RVP8013" s="49"/>
      <c r="RVQ8013" s="49"/>
      <c r="RVR8013" s="49"/>
      <c r="RVS8013" s="49"/>
      <c r="RVT8013" s="49"/>
      <c r="RVU8013" s="49"/>
      <c r="RVV8013" s="49"/>
      <c r="RVW8013" s="49"/>
      <c r="RVX8013" s="49"/>
      <c r="RVY8013" s="49"/>
      <c r="RVZ8013" s="49"/>
      <c r="RWA8013" s="49"/>
      <c r="RWB8013" s="49"/>
      <c r="RWC8013" s="49"/>
      <c r="RWD8013" s="49"/>
      <c r="RWE8013" s="49"/>
      <c r="RWF8013" s="49"/>
      <c r="RWG8013" s="49"/>
      <c r="RWH8013" s="49"/>
      <c r="RWI8013" s="49"/>
      <c r="RWJ8013" s="49"/>
      <c r="RWK8013" s="49"/>
      <c r="RWL8013" s="49"/>
      <c r="RWM8013" s="49"/>
      <c r="RWN8013" s="49"/>
      <c r="RWO8013" s="49"/>
      <c r="RWP8013" s="49"/>
      <c r="RWQ8013" s="49"/>
      <c r="RWR8013" s="49"/>
      <c r="RWS8013" s="49"/>
      <c r="RWT8013" s="49"/>
      <c r="RWU8013" s="49"/>
      <c r="RWV8013" s="49"/>
      <c r="RWW8013" s="49"/>
      <c r="RWX8013" s="49"/>
      <c r="RWY8013" s="49"/>
      <c r="RWZ8013" s="49"/>
      <c r="RXA8013" s="49"/>
      <c r="RXB8013" s="49"/>
      <c r="RXC8013" s="49"/>
      <c r="RXD8013" s="49"/>
      <c r="RXE8013" s="49"/>
      <c r="RXF8013" s="49"/>
      <c r="RXG8013" s="49"/>
      <c r="RXH8013" s="49"/>
      <c r="RXI8013" s="49"/>
      <c r="RXJ8013" s="49"/>
      <c r="RXK8013" s="49"/>
      <c r="RXL8013" s="49"/>
      <c r="RXM8013" s="49"/>
      <c r="RXN8013" s="49"/>
      <c r="RXO8013" s="49"/>
      <c r="RXP8013" s="49"/>
      <c r="RXQ8013" s="49"/>
      <c r="RXR8013" s="49"/>
      <c r="RXS8013" s="49"/>
      <c r="RXT8013" s="49"/>
      <c r="RXU8013" s="49"/>
      <c r="RXV8013" s="49"/>
      <c r="RXW8013" s="49"/>
      <c r="RXX8013" s="49"/>
      <c r="RXY8013" s="49"/>
      <c r="RXZ8013" s="49"/>
      <c r="RYA8013" s="49"/>
      <c r="RYB8013" s="49"/>
      <c r="RYC8013" s="49"/>
      <c r="RYD8013" s="49"/>
      <c r="RYE8013" s="49"/>
      <c r="RYF8013" s="49"/>
      <c r="RYG8013" s="49"/>
      <c r="RYH8013" s="49"/>
      <c r="RYI8013" s="49"/>
      <c r="RYJ8013" s="49"/>
      <c r="RYK8013" s="49"/>
      <c r="RYL8013" s="49"/>
      <c r="RYM8013" s="49"/>
      <c r="RYN8013" s="49"/>
      <c r="RYO8013" s="49"/>
      <c r="RYP8013" s="49"/>
      <c r="RYQ8013" s="49"/>
      <c r="RYR8013" s="49"/>
      <c r="RYS8013" s="49"/>
      <c r="RYT8013" s="49"/>
      <c r="RYU8013" s="49"/>
      <c r="RYV8013" s="49"/>
      <c r="RYW8013" s="49"/>
      <c r="RYX8013" s="49"/>
      <c r="RYY8013" s="49"/>
      <c r="RYZ8013" s="49"/>
      <c r="RZA8013" s="49"/>
      <c r="RZB8013" s="49"/>
      <c r="RZC8013" s="49"/>
      <c r="RZD8013" s="49"/>
      <c r="RZE8013" s="49"/>
      <c r="RZF8013" s="49"/>
      <c r="RZG8013" s="49"/>
      <c r="RZH8013" s="49"/>
      <c r="RZI8013" s="49"/>
      <c r="RZJ8013" s="49"/>
      <c r="RZK8013" s="49"/>
      <c r="RZL8013" s="49"/>
      <c r="RZM8013" s="49"/>
      <c r="RZN8013" s="49"/>
      <c r="RZO8013" s="49"/>
      <c r="RZP8013" s="49"/>
      <c r="RZQ8013" s="49"/>
      <c r="RZR8013" s="49"/>
      <c r="RZS8013" s="49"/>
      <c r="RZT8013" s="49"/>
      <c r="RZU8013" s="49"/>
      <c r="RZV8013" s="49"/>
      <c r="RZW8013" s="49"/>
      <c r="RZX8013" s="49"/>
      <c r="RZY8013" s="49"/>
      <c r="RZZ8013" s="49"/>
      <c r="SAA8013" s="49"/>
      <c r="SAB8013" s="49"/>
      <c r="SAC8013" s="49"/>
      <c r="SAD8013" s="49"/>
      <c r="SAE8013" s="49"/>
      <c r="SAF8013" s="49"/>
      <c r="SAG8013" s="49"/>
      <c r="SAH8013" s="49"/>
      <c r="SAI8013" s="49"/>
      <c r="SAJ8013" s="49"/>
      <c r="SAK8013" s="49"/>
      <c r="SAL8013" s="49"/>
      <c r="SAM8013" s="49"/>
      <c r="SAN8013" s="49"/>
      <c r="SAO8013" s="49"/>
      <c r="SAP8013" s="49"/>
      <c r="SAQ8013" s="49"/>
      <c r="SAR8013" s="49"/>
      <c r="SAS8013" s="49"/>
      <c r="SAT8013" s="49"/>
      <c r="SAU8013" s="49"/>
      <c r="SAV8013" s="49"/>
      <c r="SAW8013" s="49"/>
      <c r="SAX8013" s="49"/>
      <c r="SAY8013" s="49"/>
      <c r="SAZ8013" s="49"/>
      <c r="SBA8013" s="49"/>
      <c r="SBB8013" s="49"/>
      <c r="SBC8013" s="49"/>
      <c r="SBD8013" s="49"/>
      <c r="SBE8013" s="49"/>
      <c r="SBF8013" s="49"/>
      <c r="SBG8013" s="49"/>
      <c r="SBH8013" s="49"/>
      <c r="SBI8013" s="49"/>
      <c r="SBJ8013" s="49"/>
      <c r="SBK8013" s="49"/>
      <c r="SBL8013" s="49"/>
      <c r="SBM8013" s="49"/>
      <c r="SBN8013" s="49"/>
      <c r="SBO8013" s="49"/>
      <c r="SBP8013" s="49"/>
      <c r="SBQ8013" s="49"/>
      <c r="SBR8013" s="49"/>
      <c r="SBS8013" s="49"/>
      <c r="SBT8013" s="49"/>
      <c r="SBU8013" s="49"/>
      <c r="SBV8013" s="49"/>
      <c r="SBW8013" s="49"/>
      <c r="SBX8013" s="49"/>
      <c r="SBY8013" s="49"/>
      <c r="SBZ8013" s="49"/>
      <c r="SCA8013" s="49"/>
      <c r="SCB8013" s="49"/>
      <c r="SCC8013" s="49"/>
      <c r="SCD8013" s="49"/>
      <c r="SCE8013" s="49"/>
      <c r="SCF8013" s="49"/>
      <c r="SCG8013" s="49"/>
      <c r="SCH8013" s="49"/>
      <c r="SCI8013" s="49"/>
      <c r="SCJ8013" s="49"/>
      <c r="SCK8013" s="49"/>
      <c r="SCL8013" s="49"/>
      <c r="SCM8013" s="49"/>
      <c r="SCN8013" s="49"/>
      <c r="SCO8013" s="49"/>
      <c r="SCP8013" s="49"/>
      <c r="SCQ8013" s="49"/>
      <c r="SCR8013" s="49"/>
      <c r="SCS8013" s="49"/>
      <c r="SCT8013" s="49"/>
      <c r="SCU8013" s="49"/>
      <c r="SCV8013" s="49"/>
      <c r="SCW8013" s="49"/>
      <c r="SCX8013" s="49"/>
      <c r="SCY8013" s="49"/>
      <c r="SCZ8013" s="49"/>
      <c r="SDA8013" s="49"/>
      <c r="SDB8013" s="49"/>
      <c r="SDC8013" s="49"/>
      <c r="SDD8013" s="49"/>
      <c r="SDE8013" s="49"/>
      <c r="SDF8013" s="49"/>
      <c r="SDG8013" s="49"/>
      <c r="SDH8013" s="49"/>
      <c r="SDI8013" s="49"/>
      <c r="SDJ8013" s="49"/>
      <c r="SDK8013" s="49"/>
      <c r="SDL8013" s="49"/>
      <c r="SDM8013" s="49"/>
      <c r="SDN8013" s="49"/>
      <c r="SDO8013" s="49"/>
      <c r="SDP8013" s="49"/>
      <c r="SDQ8013" s="49"/>
      <c r="SDR8013" s="49"/>
      <c r="SDS8013" s="49"/>
      <c r="SDT8013" s="49"/>
      <c r="SDU8013" s="49"/>
      <c r="SDV8013" s="49"/>
      <c r="SDW8013" s="49"/>
      <c r="SDX8013" s="49"/>
      <c r="SDY8013" s="49"/>
      <c r="SDZ8013" s="49"/>
      <c r="SEA8013" s="49"/>
      <c r="SEB8013" s="49"/>
      <c r="SEC8013" s="49"/>
      <c r="SED8013" s="49"/>
      <c r="SEE8013" s="49"/>
      <c r="SEF8013" s="49"/>
      <c r="SEG8013" s="49"/>
      <c r="SEH8013" s="49"/>
      <c r="SEI8013" s="49"/>
      <c r="SEJ8013" s="49"/>
      <c r="SEK8013" s="49"/>
      <c r="SEL8013" s="49"/>
      <c r="SEM8013" s="49"/>
      <c r="SEN8013" s="49"/>
      <c r="SEO8013" s="49"/>
      <c r="SEP8013" s="49"/>
      <c r="SEQ8013" s="49"/>
      <c r="SER8013" s="49"/>
      <c r="SES8013" s="49"/>
      <c r="SET8013" s="49"/>
      <c r="SEU8013" s="49"/>
      <c r="SEV8013" s="49"/>
      <c r="SEW8013" s="49"/>
      <c r="SEX8013" s="49"/>
      <c r="SEY8013" s="49"/>
      <c r="SEZ8013" s="49"/>
      <c r="SFA8013" s="49"/>
      <c r="SFB8013" s="49"/>
      <c r="SFC8013" s="49"/>
      <c r="SFD8013" s="49"/>
      <c r="SFE8013" s="49"/>
      <c r="SFF8013" s="49"/>
      <c r="SFG8013" s="49"/>
      <c r="SFH8013" s="49"/>
      <c r="SFI8013" s="49"/>
      <c r="SFJ8013" s="49"/>
      <c r="SFK8013" s="49"/>
      <c r="SFL8013" s="49"/>
      <c r="SFM8013" s="49"/>
      <c r="SFN8013" s="49"/>
      <c r="SFO8013" s="49"/>
      <c r="SFP8013" s="49"/>
      <c r="SFQ8013" s="49"/>
      <c r="SFR8013" s="49"/>
      <c r="SFS8013" s="49"/>
      <c r="SFT8013" s="49"/>
      <c r="SFU8013" s="49"/>
      <c r="SFV8013" s="49"/>
      <c r="SFW8013" s="49"/>
      <c r="SFX8013" s="49"/>
      <c r="SFY8013" s="49"/>
      <c r="SFZ8013" s="49"/>
      <c r="SGA8013" s="49"/>
      <c r="SGB8013" s="49"/>
      <c r="SGC8013" s="49"/>
      <c r="SGD8013" s="49"/>
      <c r="SGE8013" s="49"/>
      <c r="SGF8013" s="49"/>
      <c r="SGG8013" s="49"/>
      <c r="SGH8013" s="49"/>
      <c r="SGI8013" s="49"/>
      <c r="SGJ8013" s="49"/>
      <c r="SGK8013" s="49"/>
      <c r="SGL8013" s="49"/>
      <c r="SGM8013" s="49"/>
      <c r="SGN8013" s="49"/>
      <c r="SGO8013" s="49"/>
      <c r="SGP8013" s="49"/>
      <c r="SGQ8013" s="49"/>
      <c r="SGR8013" s="49"/>
      <c r="SGS8013" s="49"/>
      <c r="SGT8013" s="49"/>
      <c r="SGU8013" s="49"/>
      <c r="SGV8013" s="49"/>
      <c r="SGW8013" s="49"/>
      <c r="SGX8013" s="49"/>
      <c r="SGY8013" s="49"/>
      <c r="SGZ8013" s="49"/>
      <c r="SHA8013" s="49"/>
      <c r="SHB8013" s="49"/>
      <c r="SHC8013" s="49"/>
      <c r="SHD8013" s="49"/>
      <c r="SHE8013" s="49"/>
      <c r="SHF8013" s="49"/>
      <c r="SHG8013" s="49"/>
      <c r="SHH8013" s="49"/>
      <c r="SHI8013" s="49"/>
      <c r="SHJ8013" s="49"/>
      <c r="SHK8013" s="49"/>
      <c r="SHL8013" s="49"/>
      <c r="SHM8013" s="49"/>
      <c r="SHN8013" s="49"/>
      <c r="SHO8013" s="49"/>
      <c r="SHP8013" s="49"/>
      <c r="SHQ8013" s="49"/>
      <c r="SHR8013" s="49"/>
      <c r="SHS8013" s="49"/>
      <c r="SHT8013" s="49"/>
      <c r="SHU8013" s="49"/>
      <c r="SHV8013" s="49"/>
      <c r="SHW8013" s="49"/>
      <c r="SHX8013" s="49"/>
      <c r="SHY8013" s="49"/>
      <c r="SHZ8013" s="49"/>
      <c r="SIA8013" s="49"/>
      <c r="SIB8013" s="49"/>
      <c r="SIC8013" s="49"/>
      <c r="SID8013" s="49"/>
      <c r="SIE8013" s="49"/>
      <c r="SIF8013" s="49"/>
      <c r="SIG8013" s="49"/>
      <c r="SIH8013" s="49"/>
      <c r="SII8013" s="49"/>
      <c r="SIJ8013" s="49"/>
      <c r="SIK8013" s="49"/>
      <c r="SIL8013" s="49"/>
      <c r="SIM8013" s="49"/>
      <c r="SIN8013" s="49"/>
      <c r="SIO8013" s="49"/>
      <c r="SIP8013" s="49"/>
      <c r="SIQ8013" s="49"/>
      <c r="SIR8013" s="49"/>
      <c r="SIS8013" s="49"/>
      <c r="SIT8013" s="49"/>
      <c r="SIU8013" s="49"/>
      <c r="SIV8013" s="49"/>
      <c r="SIW8013" s="49"/>
      <c r="SIX8013" s="49"/>
      <c r="SIY8013" s="49"/>
      <c r="SIZ8013" s="49"/>
      <c r="SJA8013" s="49"/>
      <c r="SJB8013" s="49"/>
      <c r="SJC8013" s="49"/>
      <c r="SJD8013" s="49"/>
      <c r="SJE8013" s="49"/>
      <c r="SJF8013" s="49"/>
      <c r="SJG8013" s="49"/>
      <c r="SJH8013" s="49"/>
      <c r="SJI8013" s="49"/>
      <c r="SJJ8013" s="49"/>
      <c r="SJK8013" s="49"/>
      <c r="SJL8013" s="49"/>
      <c r="SJM8013" s="49"/>
      <c r="SJN8013" s="49"/>
      <c r="SJO8013" s="49"/>
      <c r="SJP8013" s="49"/>
      <c r="SJQ8013" s="49"/>
      <c r="SJR8013" s="49"/>
      <c r="SJS8013" s="49"/>
      <c r="SJT8013" s="49"/>
      <c r="SJU8013" s="49"/>
      <c r="SJV8013" s="49"/>
      <c r="SJW8013" s="49"/>
      <c r="SJX8013" s="49"/>
      <c r="SJY8013" s="49"/>
      <c r="SJZ8013" s="49"/>
      <c r="SKA8013" s="49"/>
      <c r="SKB8013" s="49"/>
      <c r="SKC8013" s="49"/>
      <c r="SKD8013" s="49"/>
      <c r="SKE8013" s="49"/>
      <c r="SKF8013" s="49"/>
      <c r="SKG8013" s="49"/>
      <c r="SKH8013" s="49"/>
      <c r="SKI8013" s="49"/>
      <c r="SKJ8013" s="49"/>
      <c r="SKK8013" s="49"/>
      <c r="SKL8013" s="49"/>
      <c r="SKM8013" s="49"/>
      <c r="SKN8013" s="49"/>
      <c r="SKO8013" s="49"/>
      <c r="SKP8013" s="49"/>
      <c r="SKQ8013" s="49"/>
      <c r="SKR8013" s="49"/>
      <c r="SKS8013" s="49"/>
      <c r="SKT8013" s="49"/>
      <c r="SKU8013" s="49"/>
      <c r="SKV8013" s="49"/>
      <c r="SKW8013" s="49"/>
      <c r="SKX8013" s="49"/>
      <c r="SKY8013" s="49"/>
      <c r="SKZ8013" s="49"/>
      <c r="SLA8013" s="49"/>
      <c r="SLB8013" s="49"/>
      <c r="SLC8013" s="49"/>
      <c r="SLD8013" s="49"/>
      <c r="SLE8013" s="49"/>
      <c r="SLF8013" s="49"/>
      <c r="SLG8013" s="49"/>
      <c r="SLH8013" s="49"/>
      <c r="SLI8013" s="49"/>
      <c r="SLJ8013" s="49"/>
      <c r="SLK8013" s="49"/>
      <c r="SLL8013" s="49"/>
      <c r="SLM8013" s="49"/>
      <c r="SLN8013" s="49"/>
      <c r="SLO8013" s="49"/>
      <c r="SLP8013" s="49"/>
      <c r="SLQ8013" s="49"/>
      <c r="SLR8013" s="49"/>
      <c r="SLS8013" s="49"/>
      <c r="SLT8013" s="49"/>
      <c r="SLU8013" s="49"/>
      <c r="SLV8013" s="49"/>
      <c r="SLW8013" s="49"/>
      <c r="SLX8013" s="49"/>
      <c r="SLY8013" s="49"/>
      <c r="SLZ8013" s="49"/>
      <c r="SMA8013" s="49"/>
      <c r="SMB8013" s="49"/>
      <c r="SMC8013" s="49"/>
      <c r="SMD8013" s="49"/>
      <c r="SME8013" s="49"/>
      <c r="SMF8013" s="49"/>
      <c r="SMG8013" s="49"/>
      <c r="SMH8013" s="49"/>
      <c r="SMI8013" s="49"/>
      <c r="SMJ8013" s="49"/>
      <c r="SMK8013" s="49"/>
      <c r="SML8013" s="49"/>
      <c r="SMM8013" s="49"/>
      <c r="SMN8013" s="49"/>
      <c r="SMO8013" s="49"/>
      <c r="SMP8013" s="49"/>
      <c r="SMQ8013" s="49"/>
      <c r="SMR8013" s="49"/>
      <c r="SMS8013" s="49"/>
      <c r="SMT8013" s="49"/>
      <c r="SMU8013" s="49"/>
      <c r="SMV8013" s="49"/>
      <c r="SMW8013" s="49"/>
      <c r="SMX8013" s="49"/>
      <c r="SMY8013" s="49"/>
      <c r="SMZ8013" s="49"/>
      <c r="SNA8013" s="49"/>
      <c r="SNB8013" s="49"/>
      <c r="SNC8013" s="49"/>
      <c r="SND8013" s="49"/>
      <c r="SNE8013" s="49"/>
      <c r="SNF8013" s="49"/>
      <c r="SNG8013" s="49"/>
      <c r="SNH8013" s="49"/>
      <c r="SNI8013" s="49"/>
      <c r="SNJ8013" s="49"/>
      <c r="SNK8013" s="49"/>
      <c r="SNL8013" s="49"/>
      <c r="SNM8013" s="49"/>
      <c r="SNN8013" s="49"/>
      <c r="SNO8013" s="49"/>
      <c r="SNP8013" s="49"/>
      <c r="SNQ8013" s="49"/>
      <c r="SNR8013" s="49"/>
      <c r="SNS8013" s="49"/>
      <c r="SNT8013" s="49"/>
      <c r="SNU8013" s="49"/>
      <c r="SNV8013" s="49"/>
      <c r="SNW8013" s="49"/>
      <c r="SNX8013" s="49"/>
      <c r="SNY8013" s="49"/>
      <c r="SNZ8013" s="49"/>
      <c r="SOA8013" s="49"/>
      <c r="SOB8013" s="49"/>
      <c r="SOC8013" s="49"/>
      <c r="SOD8013" s="49"/>
      <c r="SOE8013" s="49"/>
      <c r="SOF8013" s="49"/>
      <c r="SOG8013" s="49"/>
      <c r="SOH8013" s="49"/>
      <c r="SOI8013" s="49"/>
      <c r="SOJ8013" s="49"/>
      <c r="SOK8013" s="49"/>
      <c r="SOL8013" s="49"/>
      <c r="SOM8013" s="49"/>
      <c r="SON8013" s="49"/>
      <c r="SOO8013" s="49"/>
      <c r="SOP8013" s="49"/>
      <c r="SOQ8013" s="49"/>
      <c r="SOR8013" s="49"/>
      <c r="SOS8013" s="49"/>
      <c r="SOT8013" s="49"/>
      <c r="SOU8013" s="49"/>
      <c r="SOV8013" s="49"/>
      <c r="SOW8013" s="49"/>
      <c r="SOX8013" s="49"/>
      <c r="SOY8013" s="49"/>
      <c r="SOZ8013" s="49"/>
      <c r="SPA8013" s="49"/>
      <c r="SPB8013" s="49"/>
      <c r="SPC8013" s="49"/>
      <c r="SPD8013" s="49"/>
      <c r="SPE8013" s="49"/>
      <c r="SPF8013" s="49"/>
      <c r="SPG8013" s="49"/>
      <c r="SPH8013" s="49"/>
      <c r="SPI8013" s="49"/>
      <c r="SPJ8013" s="49"/>
      <c r="SPK8013" s="49"/>
      <c r="SPL8013" s="49"/>
      <c r="SPM8013" s="49"/>
      <c r="SPN8013" s="49"/>
      <c r="SPO8013" s="49"/>
      <c r="SPP8013" s="49"/>
      <c r="SPQ8013" s="49"/>
      <c r="SPR8013" s="49"/>
      <c r="SPS8013" s="49"/>
      <c r="SPT8013" s="49"/>
      <c r="SPU8013" s="49"/>
      <c r="SPV8013" s="49"/>
      <c r="SPW8013" s="49"/>
      <c r="SPX8013" s="49"/>
      <c r="SPY8013" s="49"/>
      <c r="SPZ8013" s="49"/>
      <c r="SQA8013" s="49"/>
      <c r="SQB8013" s="49"/>
      <c r="SQC8013" s="49"/>
      <c r="SQD8013" s="49"/>
      <c r="SQE8013" s="49"/>
      <c r="SQF8013" s="49"/>
      <c r="SQG8013" s="49"/>
      <c r="SQH8013" s="49"/>
      <c r="SQI8013" s="49"/>
      <c r="SQJ8013" s="49"/>
      <c r="SQK8013" s="49"/>
      <c r="SQL8013" s="49"/>
      <c r="SQM8013" s="49"/>
      <c r="SQN8013" s="49"/>
      <c r="SQO8013" s="49"/>
      <c r="SQP8013" s="49"/>
      <c r="SQQ8013" s="49"/>
      <c r="SQR8013" s="49"/>
      <c r="SQS8013" s="49"/>
      <c r="SQT8013" s="49"/>
      <c r="SQU8013" s="49"/>
      <c r="SQV8013" s="49"/>
      <c r="SQW8013" s="49"/>
      <c r="SQX8013" s="49"/>
      <c r="SQY8013" s="49"/>
      <c r="SQZ8013" s="49"/>
      <c r="SRA8013" s="49"/>
      <c r="SRB8013" s="49"/>
      <c r="SRC8013" s="49"/>
      <c r="SRD8013" s="49"/>
      <c r="SRE8013" s="49"/>
      <c r="SRF8013" s="49"/>
      <c r="SRG8013" s="49"/>
      <c r="SRH8013" s="49"/>
      <c r="SRI8013" s="49"/>
      <c r="SRJ8013" s="49"/>
      <c r="SRK8013" s="49"/>
      <c r="SRL8013" s="49"/>
      <c r="SRM8013" s="49"/>
      <c r="SRN8013" s="49"/>
      <c r="SRO8013" s="49"/>
      <c r="SRP8013" s="49"/>
      <c r="SRQ8013" s="49"/>
      <c r="SRR8013" s="49"/>
      <c r="SRS8013" s="49"/>
      <c r="SRT8013" s="49"/>
      <c r="SRU8013" s="49"/>
      <c r="SRV8013" s="49"/>
      <c r="SRW8013" s="49"/>
      <c r="SRX8013" s="49"/>
      <c r="SRY8013" s="49"/>
      <c r="SRZ8013" s="49"/>
      <c r="SSA8013" s="49"/>
      <c r="SSB8013" s="49"/>
      <c r="SSC8013" s="49"/>
      <c r="SSD8013" s="49"/>
      <c r="SSE8013" s="49"/>
      <c r="SSF8013" s="49"/>
      <c r="SSG8013" s="49"/>
      <c r="SSH8013" s="49"/>
      <c r="SSI8013" s="49"/>
      <c r="SSJ8013" s="49"/>
      <c r="SSK8013" s="49"/>
      <c r="SSL8013" s="49"/>
      <c r="SSM8013" s="49"/>
      <c r="SSN8013" s="49"/>
      <c r="SSO8013" s="49"/>
      <c r="SSP8013" s="49"/>
      <c r="SSQ8013" s="49"/>
      <c r="SSR8013" s="49"/>
      <c r="SSS8013" s="49"/>
      <c r="SST8013" s="49"/>
      <c r="SSU8013" s="49"/>
      <c r="SSV8013" s="49"/>
      <c r="SSW8013" s="49"/>
      <c r="SSX8013" s="49"/>
      <c r="SSY8013" s="49"/>
      <c r="SSZ8013" s="49"/>
      <c r="STA8013" s="49"/>
      <c r="STB8013" s="49"/>
      <c r="STC8013" s="49"/>
      <c r="STD8013" s="49"/>
      <c r="STE8013" s="49"/>
      <c r="STF8013" s="49"/>
      <c r="STG8013" s="49"/>
      <c r="STH8013" s="49"/>
      <c r="STI8013" s="49"/>
      <c r="STJ8013" s="49"/>
      <c r="STK8013" s="49"/>
      <c r="STL8013" s="49"/>
      <c r="STM8013" s="49"/>
      <c r="STN8013" s="49"/>
      <c r="STO8013" s="49"/>
      <c r="STP8013" s="49"/>
      <c r="STQ8013" s="49"/>
      <c r="STR8013" s="49"/>
      <c r="STS8013" s="49"/>
      <c r="STT8013" s="49"/>
      <c r="STU8013" s="49"/>
      <c r="STV8013" s="49"/>
      <c r="STW8013" s="49"/>
      <c r="STX8013" s="49"/>
      <c r="STY8013" s="49"/>
      <c r="STZ8013" s="49"/>
      <c r="SUA8013" s="49"/>
      <c r="SUB8013" s="49"/>
      <c r="SUC8013" s="49"/>
      <c r="SUD8013" s="49"/>
      <c r="SUE8013" s="49"/>
      <c r="SUF8013" s="49"/>
      <c r="SUG8013" s="49"/>
      <c r="SUH8013" s="49"/>
      <c r="SUI8013" s="49"/>
      <c r="SUJ8013" s="49"/>
      <c r="SUK8013" s="49"/>
      <c r="SUL8013" s="49"/>
      <c r="SUM8013" s="49"/>
      <c r="SUN8013" s="49"/>
      <c r="SUO8013" s="49"/>
      <c r="SUP8013" s="49"/>
      <c r="SUQ8013" s="49"/>
      <c r="SUR8013" s="49"/>
      <c r="SUS8013" s="49"/>
      <c r="SUT8013" s="49"/>
      <c r="SUU8013" s="49"/>
      <c r="SUV8013" s="49"/>
      <c r="SUW8013" s="49"/>
      <c r="SUX8013" s="49"/>
      <c r="SUY8013" s="49"/>
      <c r="SUZ8013" s="49"/>
      <c r="SVA8013" s="49"/>
      <c r="SVB8013" s="49"/>
      <c r="SVC8013" s="49"/>
      <c r="SVD8013" s="49"/>
      <c r="SVE8013" s="49"/>
      <c r="SVF8013" s="49"/>
      <c r="SVG8013" s="49"/>
      <c r="SVH8013" s="49"/>
      <c r="SVI8013" s="49"/>
      <c r="SVJ8013" s="49"/>
      <c r="SVK8013" s="49"/>
      <c r="SVL8013" s="49"/>
      <c r="SVM8013" s="49"/>
      <c r="SVN8013" s="49"/>
      <c r="SVO8013" s="49"/>
      <c r="SVP8013" s="49"/>
      <c r="SVQ8013" s="49"/>
      <c r="SVR8013" s="49"/>
      <c r="SVS8013" s="49"/>
      <c r="SVT8013" s="49"/>
      <c r="SVU8013" s="49"/>
      <c r="SVV8013" s="49"/>
      <c r="SVW8013" s="49"/>
      <c r="SVX8013" s="49"/>
      <c r="SVY8013" s="49"/>
      <c r="SVZ8013" s="49"/>
      <c r="SWA8013" s="49"/>
      <c r="SWB8013" s="49"/>
      <c r="SWC8013" s="49"/>
      <c r="SWD8013" s="49"/>
      <c r="SWE8013" s="49"/>
      <c r="SWF8013" s="49"/>
      <c r="SWG8013" s="49"/>
      <c r="SWH8013" s="49"/>
      <c r="SWI8013" s="49"/>
      <c r="SWJ8013" s="49"/>
      <c r="SWK8013" s="49"/>
      <c r="SWL8013" s="49"/>
      <c r="SWM8013" s="49"/>
      <c r="SWN8013" s="49"/>
      <c r="SWO8013" s="49"/>
      <c r="SWP8013" s="49"/>
      <c r="SWQ8013" s="49"/>
      <c r="SWR8013" s="49"/>
      <c r="SWS8013" s="49"/>
      <c r="SWT8013" s="49"/>
      <c r="SWU8013" s="49"/>
      <c r="SWV8013" s="49"/>
      <c r="SWW8013" s="49"/>
      <c r="SWX8013" s="49"/>
      <c r="SWY8013" s="49"/>
      <c r="SWZ8013" s="49"/>
      <c r="SXA8013" s="49"/>
      <c r="SXB8013" s="49"/>
      <c r="SXC8013" s="49"/>
      <c r="SXD8013" s="49"/>
      <c r="SXE8013" s="49"/>
      <c r="SXF8013" s="49"/>
      <c r="SXG8013" s="49"/>
      <c r="SXH8013" s="49"/>
      <c r="SXI8013" s="49"/>
      <c r="SXJ8013" s="49"/>
      <c r="SXK8013" s="49"/>
      <c r="SXL8013" s="49"/>
      <c r="SXM8013" s="49"/>
      <c r="SXN8013" s="49"/>
      <c r="SXO8013" s="49"/>
      <c r="SXP8013" s="49"/>
      <c r="SXQ8013" s="49"/>
      <c r="SXR8013" s="49"/>
      <c r="SXS8013" s="49"/>
      <c r="SXT8013" s="49"/>
      <c r="SXU8013" s="49"/>
      <c r="SXV8013" s="49"/>
      <c r="SXW8013" s="49"/>
      <c r="SXX8013" s="49"/>
      <c r="SXY8013" s="49"/>
      <c r="SXZ8013" s="49"/>
      <c r="SYA8013" s="49"/>
      <c r="SYB8013" s="49"/>
      <c r="SYC8013" s="49"/>
      <c r="SYD8013" s="49"/>
      <c r="SYE8013" s="49"/>
      <c r="SYF8013" s="49"/>
      <c r="SYG8013" s="49"/>
      <c r="SYH8013" s="49"/>
      <c r="SYI8013" s="49"/>
      <c r="SYJ8013" s="49"/>
      <c r="SYK8013" s="49"/>
      <c r="SYL8013" s="49"/>
      <c r="SYM8013" s="49"/>
      <c r="SYN8013" s="49"/>
      <c r="SYO8013" s="49"/>
      <c r="SYP8013" s="49"/>
      <c r="SYQ8013" s="49"/>
      <c r="SYR8013" s="49"/>
      <c r="SYS8013" s="49"/>
      <c r="SYT8013" s="49"/>
      <c r="SYU8013" s="49"/>
      <c r="SYV8013" s="49"/>
      <c r="SYW8013" s="49"/>
      <c r="SYX8013" s="49"/>
      <c r="SYY8013" s="49"/>
      <c r="SYZ8013" s="49"/>
      <c r="SZA8013" s="49"/>
      <c r="SZB8013" s="49"/>
      <c r="SZC8013" s="49"/>
      <c r="SZD8013" s="49"/>
      <c r="SZE8013" s="49"/>
      <c r="SZF8013" s="49"/>
      <c r="SZG8013" s="49"/>
      <c r="SZH8013" s="49"/>
      <c r="SZI8013" s="49"/>
      <c r="SZJ8013" s="49"/>
      <c r="SZK8013" s="49"/>
      <c r="SZL8013" s="49"/>
      <c r="SZM8013" s="49"/>
      <c r="SZN8013" s="49"/>
      <c r="SZO8013" s="49"/>
      <c r="SZP8013" s="49"/>
      <c r="SZQ8013" s="49"/>
      <c r="SZR8013" s="49"/>
      <c r="SZS8013" s="49"/>
      <c r="SZT8013" s="49"/>
      <c r="SZU8013" s="49"/>
      <c r="SZV8013" s="49"/>
      <c r="SZW8013" s="49"/>
      <c r="SZX8013" s="49"/>
      <c r="SZY8013" s="49"/>
      <c r="SZZ8013" s="49"/>
      <c r="TAA8013" s="49"/>
      <c r="TAB8013" s="49"/>
      <c r="TAC8013" s="49"/>
      <c r="TAD8013" s="49"/>
      <c r="TAE8013" s="49"/>
      <c r="TAF8013" s="49"/>
      <c r="TAG8013" s="49"/>
      <c r="TAH8013" s="49"/>
      <c r="TAI8013" s="49"/>
      <c r="TAJ8013" s="49"/>
      <c r="TAK8013" s="49"/>
      <c r="TAL8013" s="49"/>
      <c r="TAM8013" s="49"/>
      <c r="TAN8013" s="49"/>
      <c r="TAO8013" s="49"/>
      <c r="TAP8013" s="49"/>
      <c r="TAQ8013" s="49"/>
      <c r="TAR8013" s="49"/>
      <c r="TAS8013" s="49"/>
      <c r="TAT8013" s="49"/>
      <c r="TAU8013" s="49"/>
      <c r="TAV8013" s="49"/>
      <c r="TAW8013" s="49"/>
      <c r="TAX8013" s="49"/>
      <c r="TAY8013" s="49"/>
      <c r="TAZ8013" s="49"/>
      <c r="TBA8013" s="49"/>
      <c r="TBB8013" s="49"/>
      <c r="TBC8013" s="49"/>
      <c r="TBD8013" s="49"/>
      <c r="TBE8013" s="49"/>
      <c r="TBF8013" s="49"/>
      <c r="TBG8013" s="49"/>
      <c r="TBH8013" s="49"/>
      <c r="TBI8013" s="49"/>
      <c r="TBJ8013" s="49"/>
      <c r="TBK8013" s="49"/>
      <c r="TBL8013" s="49"/>
      <c r="TBM8013" s="49"/>
      <c r="TBN8013" s="49"/>
      <c r="TBO8013" s="49"/>
      <c r="TBP8013" s="49"/>
      <c r="TBQ8013" s="49"/>
      <c r="TBR8013" s="49"/>
      <c r="TBS8013" s="49"/>
      <c r="TBT8013" s="49"/>
      <c r="TBU8013" s="49"/>
      <c r="TBV8013" s="49"/>
      <c r="TBW8013" s="49"/>
      <c r="TBX8013" s="49"/>
      <c r="TBY8013" s="49"/>
      <c r="TBZ8013" s="49"/>
      <c r="TCA8013" s="49"/>
      <c r="TCB8013" s="49"/>
      <c r="TCC8013" s="49"/>
      <c r="TCD8013" s="49"/>
      <c r="TCE8013" s="49"/>
      <c r="TCF8013" s="49"/>
      <c r="TCG8013" s="49"/>
      <c r="TCH8013" s="49"/>
      <c r="TCI8013" s="49"/>
      <c r="TCJ8013" s="49"/>
      <c r="TCK8013" s="49"/>
      <c r="TCL8013" s="49"/>
      <c r="TCM8013" s="49"/>
      <c r="TCN8013" s="49"/>
      <c r="TCO8013" s="49"/>
      <c r="TCP8013" s="49"/>
      <c r="TCQ8013" s="49"/>
      <c r="TCR8013" s="49"/>
      <c r="TCS8013" s="49"/>
      <c r="TCT8013" s="49"/>
      <c r="TCU8013" s="49"/>
      <c r="TCV8013" s="49"/>
      <c r="TCW8013" s="49"/>
      <c r="TCX8013" s="49"/>
      <c r="TCY8013" s="49"/>
      <c r="TCZ8013" s="49"/>
      <c r="TDA8013" s="49"/>
      <c r="TDB8013" s="49"/>
      <c r="TDC8013" s="49"/>
      <c r="TDD8013" s="49"/>
      <c r="TDE8013" s="49"/>
      <c r="TDF8013" s="49"/>
      <c r="TDG8013" s="49"/>
      <c r="TDH8013" s="49"/>
      <c r="TDI8013" s="49"/>
      <c r="TDJ8013" s="49"/>
      <c r="TDK8013" s="49"/>
      <c r="TDL8013" s="49"/>
      <c r="TDM8013" s="49"/>
      <c r="TDN8013" s="49"/>
      <c r="TDO8013" s="49"/>
      <c r="TDP8013" s="49"/>
      <c r="TDQ8013" s="49"/>
      <c r="TDR8013" s="49"/>
      <c r="TDS8013" s="49"/>
      <c r="TDT8013" s="49"/>
      <c r="TDU8013" s="49"/>
      <c r="TDV8013" s="49"/>
      <c r="TDW8013" s="49"/>
      <c r="TDX8013" s="49"/>
      <c r="TDY8013" s="49"/>
      <c r="TDZ8013" s="49"/>
      <c r="TEA8013" s="49"/>
      <c r="TEB8013" s="49"/>
      <c r="TEC8013" s="49"/>
      <c r="TED8013" s="49"/>
      <c r="TEE8013" s="49"/>
      <c r="TEF8013" s="49"/>
      <c r="TEG8013" s="49"/>
      <c r="TEH8013" s="49"/>
      <c r="TEI8013" s="49"/>
      <c r="TEJ8013" s="49"/>
      <c r="TEK8013" s="49"/>
      <c r="TEL8013" s="49"/>
      <c r="TEM8013" s="49"/>
      <c r="TEN8013" s="49"/>
      <c r="TEO8013" s="49"/>
      <c r="TEP8013" s="49"/>
      <c r="TEQ8013" s="49"/>
      <c r="TER8013" s="49"/>
      <c r="TES8013" s="49"/>
      <c r="TET8013" s="49"/>
      <c r="TEU8013" s="49"/>
      <c r="TEV8013" s="49"/>
      <c r="TEW8013" s="49"/>
      <c r="TEX8013" s="49"/>
      <c r="TEY8013" s="49"/>
      <c r="TEZ8013" s="49"/>
      <c r="TFA8013" s="49"/>
      <c r="TFB8013" s="49"/>
      <c r="TFC8013" s="49"/>
      <c r="TFD8013" s="49"/>
      <c r="TFE8013" s="49"/>
      <c r="TFF8013" s="49"/>
      <c r="TFG8013" s="49"/>
      <c r="TFH8013" s="49"/>
      <c r="TFI8013" s="49"/>
      <c r="TFJ8013" s="49"/>
      <c r="TFK8013" s="49"/>
      <c r="TFL8013" s="49"/>
      <c r="TFM8013" s="49"/>
      <c r="TFN8013" s="49"/>
      <c r="TFO8013" s="49"/>
      <c r="TFP8013" s="49"/>
      <c r="TFQ8013" s="49"/>
      <c r="TFR8013" s="49"/>
      <c r="TFS8013" s="49"/>
      <c r="TFT8013" s="49"/>
      <c r="TFU8013" s="49"/>
      <c r="TFV8013" s="49"/>
      <c r="TFW8013" s="49"/>
      <c r="TFX8013" s="49"/>
      <c r="TFY8013" s="49"/>
      <c r="TFZ8013" s="49"/>
      <c r="TGA8013" s="49"/>
      <c r="TGB8013" s="49"/>
      <c r="TGC8013" s="49"/>
      <c r="TGD8013" s="49"/>
      <c r="TGE8013" s="49"/>
      <c r="TGF8013" s="49"/>
      <c r="TGG8013" s="49"/>
      <c r="TGH8013" s="49"/>
      <c r="TGI8013" s="49"/>
      <c r="TGJ8013" s="49"/>
      <c r="TGK8013" s="49"/>
      <c r="TGL8013" s="49"/>
      <c r="TGM8013" s="49"/>
      <c r="TGN8013" s="49"/>
      <c r="TGO8013" s="49"/>
      <c r="TGP8013" s="49"/>
      <c r="TGQ8013" s="49"/>
      <c r="TGR8013" s="49"/>
      <c r="TGS8013" s="49"/>
      <c r="TGT8013" s="49"/>
      <c r="TGU8013" s="49"/>
      <c r="TGV8013" s="49"/>
      <c r="TGW8013" s="49"/>
      <c r="TGX8013" s="49"/>
      <c r="TGY8013" s="49"/>
      <c r="TGZ8013" s="49"/>
      <c r="THA8013" s="49"/>
      <c r="THB8013" s="49"/>
      <c r="THC8013" s="49"/>
      <c r="THD8013" s="49"/>
      <c r="THE8013" s="49"/>
      <c r="THF8013" s="49"/>
      <c r="THG8013" s="49"/>
      <c r="THH8013" s="49"/>
      <c r="THI8013" s="49"/>
      <c r="THJ8013" s="49"/>
      <c r="THK8013" s="49"/>
      <c r="THL8013" s="49"/>
      <c r="THM8013" s="49"/>
      <c r="THN8013" s="49"/>
      <c r="THO8013" s="49"/>
      <c r="THP8013" s="49"/>
      <c r="THQ8013" s="49"/>
      <c r="THR8013" s="49"/>
      <c r="THS8013" s="49"/>
      <c r="THT8013" s="49"/>
      <c r="THU8013" s="49"/>
      <c r="THV8013" s="49"/>
      <c r="THW8013" s="49"/>
      <c r="THX8013" s="49"/>
      <c r="THY8013" s="49"/>
      <c r="THZ8013" s="49"/>
      <c r="TIA8013" s="49"/>
      <c r="TIB8013" s="49"/>
      <c r="TIC8013" s="49"/>
      <c r="TID8013" s="49"/>
      <c r="TIE8013" s="49"/>
      <c r="TIF8013" s="49"/>
      <c r="TIG8013" s="49"/>
      <c r="TIH8013" s="49"/>
      <c r="TII8013" s="49"/>
      <c r="TIJ8013" s="49"/>
      <c r="TIK8013" s="49"/>
      <c r="TIL8013" s="49"/>
      <c r="TIM8013" s="49"/>
      <c r="TIN8013" s="49"/>
      <c r="TIO8013" s="49"/>
      <c r="TIP8013" s="49"/>
      <c r="TIQ8013" s="49"/>
      <c r="TIR8013" s="49"/>
      <c r="TIS8013" s="49"/>
      <c r="TIT8013" s="49"/>
      <c r="TIU8013" s="49"/>
      <c r="TIV8013" s="49"/>
      <c r="TIW8013" s="49"/>
      <c r="TIX8013" s="49"/>
      <c r="TIY8013" s="49"/>
      <c r="TIZ8013" s="49"/>
      <c r="TJA8013" s="49"/>
      <c r="TJB8013" s="49"/>
      <c r="TJC8013" s="49"/>
      <c r="TJD8013" s="49"/>
      <c r="TJE8013" s="49"/>
      <c r="TJF8013" s="49"/>
      <c r="TJG8013" s="49"/>
      <c r="TJH8013" s="49"/>
      <c r="TJI8013" s="49"/>
      <c r="TJJ8013" s="49"/>
      <c r="TJK8013" s="49"/>
      <c r="TJL8013" s="49"/>
      <c r="TJM8013" s="49"/>
      <c r="TJN8013" s="49"/>
      <c r="TJO8013" s="49"/>
      <c r="TJP8013" s="49"/>
      <c r="TJQ8013" s="49"/>
      <c r="TJR8013" s="49"/>
      <c r="TJS8013" s="49"/>
      <c r="TJT8013" s="49"/>
      <c r="TJU8013" s="49"/>
      <c r="TJV8013" s="49"/>
      <c r="TJW8013" s="49"/>
      <c r="TJX8013" s="49"/>
      <c r="TJY8013" s="49"/>
      <c r="TJZ8013" s="49"/>
      <c r="TKA8013" s="49"/>
      <c r="TKB8013" s="49"/>
      <c r="TKC8013" s="49"/>
      <c r="TKD8013" s="49"/>
      <c r="TKE8013" s="49"/>
      <c r="TKF8013" s="49"/>
      <c r="TKG8013" s="49"/>
      <c r="TKH8013" s="49"/>
      <c r="TKI8013" s="49"/>
      <c r="TKJ8013" s="49"/>
      <c r="TKK8013" s="49"/>
      <c r="TKL8013" s="49"/>
      <c r="TKM8013" s="49"/>
      <c r="TKN8013" s="49"/>
      <c r="TKO8013" s="49"/>
      <c r="TKP8013" s="49"/>
      <c r="TKQ8013" s="49"/>
      <c r="TKR8013" s="49"/>
      <c r="TKS8013" s="49"/>
      <c r="TKT8013" s="49"/>
      <c r="TKU8013" s="49"/>
      <c r="TKV8013" s="49"/>
      <c r="TKW8013" s="49"/>
      <c r="TKX8013" s="49"/>
      <c r="TKY8013" s="49"/>
      <c r="TKZ8013" s="49"/>
      <c r="TLA8013" s="49"/>
      <c r="TLB8013" s="49"/>
      <c r="TLC8013" s="49"/>
      <c r="TLD8013" s="49"/>
      <c r="TLE8013" s="49"/>
      <c r="TLF8013" s="49"/>
      <c r="TLG8013" s="49"/>
      <c r="TLH8013" s="49"/>
      <c r="TLI8013" s="49"/>
      <c r="TLJ8013" s="49"/>
      <c r="TLK8013" s="49"/>
      <c r="TLL8013" s="49"/>
      <c r="TLM8013" s="49"/>
      <c r="TLN8013" s="49"/>
      <c r="TLO8013" s="49"/>
      <c r="TLP8013" s="49"/>
      <c r="TLQ8013" s="49"/>
      <c r="TLR8013" s="49"/>
      <c r="TLS8013" s="49"/>
      <c r="TLT8013" s="49"/>
      <c r="TLU8013" s="49"/>
      <c r="TLV8013" s="49"/>
      <c r="TLW8013" s="49"/>
      <c r="TLX8013" s="49"/>
      <c r="TLY8013" s="49"/>
      <c r="TLZ8013" s="49"/>
      <c r="TMA8013" s="49"/>
      <c r="TMB8013" s="49"/>
      <c r="TMC8013" s="49"/>
      <c r="TMD8013" s="49"/>
      <c r="TME8013" s="49"/>
      <c r="TMF8013" s="49"/>
      <c r="TMG8013" s="49"/>
      <c r="TMH8013" s="49"/>
      <c r="TMI8013" s="49"/>
      <c r="TMJ8013" s="49"/>
      <c r="TMK8013" s="49"/>
      <c r="TML8013" s="49"/>
      <c r="TMM8013" s="49"/>
      <c r="TMN8013" s="49"/>
      <c r="TMO8013" s="49"/>
      <c r="TMP8013" s="49"/>
      <c r="TMQ8013" s="49"/>
      <c r="TMR8013" s="49"/>
      <c r="TMS8013" s="49"/>
      <c r="TMT8013" s="49"/>
      <c r="TMU8013" s="49"/>
      <c r="TMV8013" s="49"/>
      <c r="TMW8013" s="49"/>
      <c r="TMX8013" s="49"/>
      <c r="TMY8013" s="49"/>
      <c r="TMZ8013" s="49"/>
      <c r="TNA8013" s="49"/>
      <c r="TNB8013" s="49"/>
      <c r="TNC8013" s="49"/>
      <c r="TND8013" s="49"/>
      <c r="TNE8013" s="49"/>
      <c r="TNF8013" s="49"/>
      <c r="TNG8013" s="49"/>
      <c r="TNH8013" s="49"/>
      <c r="TNI8013" s="49"/>
      <c r="TNJ8013" s="49"/>
      <c r="TNK8013" s="49"/>
      <c r="TNL8013" s="49"/>
      <c r="TNM8013" s="49"/>
      <c r="TNN8013" s="49"/>
      <c r="TNO8013" s="49"/>
      <c r="TNP8013" s="49"/>
      <c r="TNQ8013" s="49"/>
      <c r="TNR8013" s="49"/>
      <c r="TNS8013" s="49"/>
      <c r="TNT8013" s="49"/>
      <c r="TNU8013" s="49"/>
      <c r="TNV8013" s="49"/>
      <c r="TNW8013" s="49"/>
      <c r="TNX8013" s="49"/>
      <c r="TNY8013" s="49"/>
      <c r="TNZ8013" s="49"/>
      <c r="TOA8013" s="49"/>
      <c r="TOB8013" s="49"/>
      <c r="TOC8013" s="49"/>
      <c r="TOD8013" s="49"/>
      <c r="TOE8013" s="49"/>
      <c r="TOF8013" s="49"/>
      <c r="TOG8013" s="49"/>
      <c r="TOH8013" s="49"/>
      <c r="TOI8013" s="49"/>
      <c r="TOJ8013" s="49"/>
      <c r="TOK8013" s="49"/>
      <c r="TOL8013" s="49"/>
      <c r="TOM8013" s="49"/>
      <c r="TON8013" s="49"/>
      <c r="TOO8013" s="49"/>
      <c r="TOP8013" s="49"/>
      <c r="TOQ8013" s="49"/>
      <c r="TOR8013" s="49"/>
      <c r="TOS8013" s="49"/>
      <c r="TOT8013" s="49"/>
      <c r="TOU8013" s="49"/>
      <c r="TOV8013" s="49"/>
      <c r="TOW8013" s="49"/>
      <c r="TOX8013" s="49"/>
      <c r="TOY8013" s="49"/>
      <c r="TOZ8013" s="49"/>
      <c r="TPA8013" s="49"/>
      <c r="TPB8013" s="49"/>
      <c r="TPC8013" s="49"/>
      <c r="TPD8013" s="49"/>
      <c r="TPE8013" s="49"/>
      <c r="TPF8013" s="49"/>
      <c r="TPG8013" s="49"/>
      <c r="TPH8013" s="49"/>
      <c r="TPI8013" s="49"/>
      <c r="TPJ8013" s="49"/>
      <c r="TPK8013" s="49"/>
      <c r="TPL8013" s="49"/>
      <c r="TPM8013" s="49"/>
      <c r="TPN8013" s="49"/>
      <c r="TPO8013" s="49"/>
      <c r="TPP8013" s="49"/>
      <c r="TPQ8013" s="49"/>
      <c r="TPR8013" s="49"/>
      <c r="TPS8013" s="49"/>
      <c r="TPT8013" s="49"/>
      <c r="TPU8013" s="49"/>
      <c r="TPV8013" s="49"/>
      <c r="TPW8013" s="49"/>
      <c r="TPX8013" s="49"/>
      <c r="TPY8013" s="49"/>
      <c r="TPZ8013" s="49"/>
      <c r="TQA8013" s="49"/>
      <c r="TQB8013" s="49"/>
      <c r="TQC8013" s="49"/>
      <c r="TQD8013" s="49"/>
      <c r="TQE8013" s="49"/>
      <c r="TQF8013" s="49"/>
      <c r="TQG8013" s="49"/>
      <c r="TQH8013" s="49"/>
      <c r="TQI8013" s="49"/>
      <c r="TQJ8013" s="49"/>
      <c r="TQK8013" s="49"/>
      <c r="TQL8013" s="49"/>
      <c r="TQM8013" s="49"/>
      <c r="TQN8013" s="49"/>
      <c r="TQO8013" s="49"/>
      <c r="TQP8013" s="49"/>
      <c r="TQQ8013" s="49"/>
      <c r="TQR8013" s="49"/>
      <c r="TQS8013" s="49"/>
      <c r="TQT8013" s="49"/>
      <c r="TQU8013" s="49"/>
      <c r="TQV8013" s="49"/>
      <c r="TQW8013" s="49"/>
      <c r="TQX8013" s="49"/>
      <c r="TQY8013" s="49"/>
      <c r="TQZ8013" s="49"/>
      <c r="TRA8013" s="49"/>
      <c r="TRB8013" s="49"/>
      <c r="TRC8013" s="49"/>
      <c r="TRD8013" s="49"/>
      <c r="TRE8013" s="49"/>
      <c r="TRF8013" s="49"/>
      <c r="TRG8013" s="49"/>
      <c r="TRH8013" s="49"/>
      <c r="TRI8013" s="49"/>
      <c r="TRJ8013" s="49"/>
      <c r="TRK8013" s="49"/>
      <c r="TRL8013" s="49"/>
      <c r="TRM8013" s="49"/>
      <c r="TRN8013" s="49"/>
      <c r="TRO8013" s="49"/>
      <c r="TRP8013" s="49"/>
      <c r="TRQ8013" s="49"/>
      <c r="TRR8013" s="49"/>
      <c r="TRS8013" s="49"/>
      <c r="TRT8013" s="49"/>
      <c r="TRU8013" s="49"/>
      <c r="TRV8013" s="49"/>
      <c r="TRW8013" s="49"/>
      <c r="TRX8013" s="49"/>
      <c r="TRY8013" s="49"/>
      <c r="TRZ8013" s="49"/>
      <c r="TSA8013" s="49"/>
      <c r="TSB8013" s="49"/>
      <c r="TSC8013" s="49"/>
      <c r="TSD8013" s="49"/>
      <c r="TSE8013" s="49"/>
      <c r="TSF8013" s="49"/>
      <c r="TSG8013" s="49"/>
      <c r="TSH8013" s="49"/>
      <c r="TSI8013" s="49"/>
      <c r="TSJ8013" s="49"/>
      <c r="TSK8013" s="49"/>
      <c r="TSL8013" s="49"/>
      <c r="TSM8013" s="49"/>
      <c r="TSN8013" s="49"/>
      <c r="TSO8013" s="49"/>
      <c r="TSP8013" s="49"/>
      <c r="TSQ8013" s="49"/>
      <c r="TSR8013" s="49"/>
      <c r="TSS8013" s="49"/>
      <c r="TST8013" s="49"/>
      <c r="TSU8013" s="49"/>
      <c r="TSV8013" s="49"/>
      <c r="TSW8013" s="49"/>
      <c r="TSX8013" s="49"/>
      <c r="TSY8013" s="49"/>
      <c r="TSZ8013" s="49"/>
      <c r="TTA8013" s="49"/>
      <c r="TTB8013" s="49"/>
      <c r="TTC8013" s="49"/>
      <c r="TTD8013" s="49"/>
      <c r="TTE8013" s="49"/>
      <c r="TTF8013" s="49"/>
      <c r="TTG8013" s="49"/>
      <c r="TTH8013" s="49"/>
      <c r="TTI8013" s="49"/>
      <c r="TTJ8013" s="49"/>
      <c r="TTK8013" s="49"/>
      <c r="TTL8013" s="49"/>
      <c r="TTM8013" s="49"/>
      <c r="TTN8013" s="49"/>
      <c r="TTO8013" s="49"/>
      <c r="TTP8013" s="49"/>
      <c r="TTQ8013" s="49"/>
      <c r="TTR8013" s="49"/>
      <c r="TTS8013" s="49"/>
      <c r="TTT8013" s="49"/>
      <c r="TTU8013" s="49"/>
      <c r="TTV8013" s="49"/>
      <c r="TTW8013" s="49"/>
      <c r="TTX8013" s="49"/>
      <c r="TTY8013" s="49"/>
      <c r="TTZ8013" s="49"/>
      <c r="TUA8013" s="49"/>
      <c r="TUB8013" s="49"/>
      <c r="TUC8013" s="49"/>
      <c r="TUD8013" s="49"/>
      <c r="TUE8013" s="49"/>
      <c r="TUF8013" s="49"/>
      <c r="TUG8013" s="49"/>
      <c r="TUH8013" s="49"/>
      <c r="TUI8013" s="49"/>
      <c r="TUJ8013" s="49"/>
      <c r="TUK8013" s="49"/>
      <c r="TUL8013" s="49"/>
      <c r="TUM8013" s="49"/>
      <c r="TUN8013" s="49"/>
      <c r="TUO8013" s="49"/>
      <c r="TUP8013" s="49"/>
      <c r="TUQ8013" s="49"/>
      <c r="TUR8013" s="49"/>
      <c r="TUS8013" s="49"/>
      <c r="TUT8013" s="49"/>
      <c r="TUU8013" s="49"/>
      <c r="TUV8013" s="49"/>
      <c r="TUW8013" s="49"/>
      <c r="TUX8013" s="49"/>
      <c r="TUY8013" s="49"/>
      <c r="TUZ8013" s="49"/>
      <c r="TVA8013" s="49"/>
      <c r="TVB8013" s="49"/>
      <c r="TVC8013" s="49"/>
      <c r="TVD8013" s="49"/>
      <c r="TVE8013" s="49"/>
      <c r="TVF8013" s="49"/>
      <c r="TVG8013" s="49"/>
      <c r="TVH8013" s="49"/>
      <c r="TVI8013" s="49"/>
      <c r="TVJ8013" s="49"/>
      <c r="TVK8013" s="49"/>
      <c r="TVL8013" s="49"/>
      <c r="TVM8013" s="49"/>
      <c r="TVN8013" s="49"/>
      <c r="TVO8013" s="49"/>
      <c r="TVP8013" s="49"/>
      <c r="TVQ8013" s="49"/>
      <c r="TVR8013" s="49"/>
      <c r="TVS8013" s="49"/>
      <c r="TVT8013" s="49"/>
      <c r="TVU8013" s="49"/>
      <c r="TVV8013" s="49"/>
      <c r="TVW8013" s="49"/>
      <c r="TVX8013" s="49"/>
      <c r="TVY8013" s="49"/>
      <c r="TVZ8013" s="49"/>
      <c r="TWA8013" s="49"/>
      <c r="TWB8013" s="49"/>
      <c r="TWC8013" s="49"/>
      <c r="TWD8013" s="49"/>
      <c r="TWE8013" s="49"/>
      <c r="TWF8013" s="49"/>
      <c r="TWG8013" s="49"/>
      <c r="TWH8013" s="49"/>
      <c r="TWI8013" s="49"/>
      <c r="TWJ8013" s="49"/>
      <c r="TWK8013" s="49"/>
      <c r="TWL8013" s="49"/>
      <c r="TWM8013" s="49"/>
      <c r="TWN8013" s="49"/>
      <c r="TWO8013" s="49"/>
      <c r="TWP8013" s="49"/>
      <c r="TWQ8013" s="49"/>
      <c r="TWR8013" s="49"/>
      <c r="TWS8013" s="49"/>
      <c r="TWT8013" s="49"/>
      <c r="TWU8013" s="49"/>
      <c r="TWV8013" s="49"/>
      <c r="TWW8013" s="49"/>
      <c r="TWX8013" s="49"/>
      <c r="TWY8013" s="49"/>
      <c r="TWZ8013" s="49"/>
      <c r="TXA8013" s="49"/>
      <c r="TXB8013" s="49"/>
      <c r="TXC8013" s="49"/>
      <c r="TXD8013" s="49"/>
      <c r="TXE8013" s="49"/>
      <c r="TXF8013" s="49"/>
      <c r="TXG8013" s="49"/>
      <c r="TXH8013" s="49"/>
      <c r="TXI8013" s="49"/>
      <c r="TXJ8013" s="49"/>
      <c r="TXK8013" s="49"/>
      <c r="TXL8013" s="49"/>
      <c r="TXM8013" s="49"/>
      <c r="TXN8013" s="49"/>
      <c r="TXO8013" s="49"/>
      <c r="TXP8013" s="49"/>
      <c r="TXQ8013" s="49"/>
      <c r="TXR8013" s="49"/>
      <c r="TXS8013" s="49"/>
      <c r="TXT8013" s="49"/>
      <c r="TXU8013" s="49"/>
      <c r="TXV8013" s="49"/>
      <c r="TXW8013" s="49"/>
      <c r="TXX8013" s="49"/>
      <c r="TXY8013" s="49"/>
      <c r="TXZ8013" s="49"/>
      <c r="TYA8013" s="49"/>
      <c r="TYB8013" s="49"/>
      <c r="TYC8013" s="49"/>
      <c r="TYD8013" s="49"/>
      <c r="TYE8013" s="49"/>
      <c r="TYF8013" s="49"/>
      <c r="TYG8013" s="49"/>
      <c r="TYH8013" s="49"/>
      <c r="TYI8013" s="49"/>
      <c r="TYJ8013" s="49"/>
      <c r="TYK8013" s="49"/>
      <c r="TYL8013" s="49"/>
      <c r="TYM8013" s="49"/>
      <c r="TYN8013" s="49"/>
      <c r="TYO8013" s="49"/>
      <c r="TYP8013" s="49"/>
      <c r="TYQ8013" s="49"/>
      <c r="TYR8013" s="49"/>
      <c r="TYS8013" s="49"/>
      <c r="TYT8013" s="49"/>
      <c r="TYU8013" s="49"/>
      <c r="TYV8013" s="49"/>
      <c r="TYW8013" s="49"/>
      <c r="TYX8013" s="49"/>
      <c r="TYY8013" s="49"/>
      <c r="TYZ8013" s="49"/>
      <c r="TZA8013" s="49"/>
      <c r="TZB8013" s="49"/>
      <c r="TZC8013" s="49"/>
      <c r="TZD8013" s="49"/>
      <c r="TZE8013" s="49"/>
      <c r="TZF8013" s="49"/>
      <c r="TZG8013" s="49"/>
      <c r="TZH8013" s="49"/>
      <c r="TZI8013" s="49"/>
      <c r="TZJ8013" s="49"/>
      <c r="TZK8013" s="49"/>
      <c r="TZL8013" s="49"/>
      <c r="TZM8013" s="49"/>
      <c r="TZN8013" s="49"/>
      <c r="TZO8013" s="49"/>
      <c r="TZP8013" s="49"/>
      <c r="TZQ8013" s="49"/>
      <c r="TZR8013" s="49"/>
      <c r="TZS8013" s="49"/>
      <c r="TZT8013" s="49"/>
      <c r="TZU8013" s="49"/>
      <c r="TZV8013" s="49"/>
      <c r="TZW8013" s="49"/>
      <c r="TZX8013" s="49"/>
      <c r="TZY8013" s="49"/>
      <c r="TZZ8013" s="49"/>
      <c r="UAA8013" s="49"/>
      <c r="UAB8013" s="49"/>
      <c r="UAC8013" s="49"/>
      <c r="UAD8013" s="49"/>
      <c r="UAE8013" s="49"/>
      <c r="UAF8013" s="49"/>
      <c r="UAG8013" s="49"/>
      <c r="UAH8013" s="49"/>
      <c r="UAI8013" s="49"/>
      <c r="UAJ8013" s="49"/>
      <c r="UAK8013" s="49"/>
      <c r="UAL8013" s="49"/>
      <c r="UAM8013" s="49"/>
      <c r="UAN8013" s="49"/>
      <c r="UAO8013" s="49"/>
      <c r="UAP8013" s="49"/>
      <c r="UAQ8013" s="49"/>
      <c r="UAR8013" s="49"/>
      <c r="UAS8013" s="49"/>
      <c r="UAT8013" s="49"/>
      <c r="UAU8013" s="49"/>
      <c r="UAV8013" s="49"/>
      <c r="UAW8013" s="49"/>
      <c r="UAX8013" s="49"/>
      <c r="UAY8013" s="49"/>
      <c r="UAZ8013" s="49"/>
      <c r="UBA8013" s="49"/>
      <c r="UBB8013" s="49"/>
      <c r="UBC8013" s="49"/>
      <c r="UBD8013" s="49"/>
      <c r="UBE8013" s="49"/>
      <c r="UBF8013" s="49"/>
      <c r="UBG8013" s="49"/>
      <c r="UBH8013" s="49"/>
      <c r="UBI8013" s="49"/>
      <c r="UBJ8013" s="49"/>
      <c r="UBK8013" s="49"/>
      <c r="UBL8013" s="49"/>
      <c r="UBM8013" s="49"/>
      <c r="UBN8013" s="49"/>
      <c r="UBO8013" s="49"/>
      <c r="UBP8013" s="49"/>
      <c r="UBQ8013" s="49"/>
      <c r="UBR8013" s="49"/>
      <c r="UBS8013" s="49"/>
      <c r="UBT8013" s="49"/>
      <c r="UBU8013" s="49"/>
      <c r="UBV8013" s="49"/>
      <c r="UBW8013" s="49"/>
      <c r="UBX8013" s="49"/>
      <c r="UBY8013" s="49"/>
      <c r="UBZ8013" s="49"/>
      <c r="UCA8013" s="49"/>
      <c r="UCB8013" s="49"/>
      <c r="UCC8013" s="49"/>
      <c r="UCD8013" s="49"/>
      <c r="UCE8013" s="49"/>
      <c r="UCF8013" s="49"/>
      <c r="UCG8013" s="49"/>
      <c r="UCH8013" s="49"/>
      <c r="UCI8013" s="49"/>
      <c r="UCJ8013" s="49"/>
      <c r="UCK8013" s="49"/>
      <c r="UCL8013" s="49"/>
      <c r="UCM8013" s="49"/>
      <c r="UCN8013" s="49"/>
      <c r="UCO8013" s="49"/>
      <c r="UCP8013" s="49"/>
      <c r="UCQ8013" s="49"/>
      <c r="UCR8013" s="49"/>
      <c r="UCS8013" s="49"/>
      <c r="UCT8013" s="49"/>
      <c r="UCU8013" s="49"/>
      <c r="UCV8013" s="49"/>
      <c r="UCW8013" s="49"/>
      <c r="UCX8013" s="49"/>
      <c r="UCY8013" s="49"/>
      <c r="UCZ8013" s="49"/>
      <c r="UDA8013" s="49"/>
      <c r="UDB8013" s="49"/>
      <c r="UDC8013" s="49"/>
      <c r="UDD8013" s="49"/>
      <c r="UDE8013" s="49"/>
      <c r="UDF8013" s="49"/>
      <c r="UDG8013" s="49"/>
      <c r="UDH8013" s="49"/>
      <c r="UDI8013" s="49"/>
      <c r="UDJ8013" s="49"/>
      <c r="UDK8013" s="49"/>
      <c r="UDL8013" s="49"/>
      <c r="UDM8013" s="49"/>
      <c r="UDN8013" s="49"/>
      <c r="UDO8013" s="49"/>
      <c r="UDP8013" s="49"/>
      <c r="UDQ8013" s="49"/>
      <c r="UDR8013" s="49"/>
      <c r="UDS8013" s="49"/>
      <c r="UDT8013" s="49"/>
      <c r="UDU8013" s="49"/>
      <c r="UDV8013" s="49"/>
      <c r="UDW8013" s="49"/>
      <c r="UDX8013" s="49"/>
      <c r="UDY8013" s="49"/>
      <c r="UDZ8013" s="49"/>
      <c r="UEA8013" s="49"/>
      <c r="UEB8013" s="49"/>
      <c r="UEC8013" s="49"/>
      <c r="UED8013" s="49"/>
      <c r="UEE8013" s="49"/>
      <c r="UEF8013" s="49"/>
      <c r="UEG8013" s="49"/>
      <c r="UEH8013" s="49"/>
      <c r="UEI8013" s="49"/>
      <c r="UEJ8013" s="49"/>
      <c r="UEK8013" s="49"/>
      <c r="UEL8013" s="49"/>
      <c r="UEM8013" s="49"/>
      <c r="UEN8013" s="49"/>
      <c r="UEO8013" s="49"/>
      <c r="UEP8013" s="49"/>
      <c r="UEQ8013" s="49"/>
      <c r="UER8013" s="49"/>
      <c r="UES8013" s="49"/>
      <c r="UET8013" s="49"/>
      <c r="UEU8013" s="49"/>
      <c r="UEV8013" s="49"/>
      <c r="UEW8013" s="49"/>
      <c r="UEX8013" s="49"/>
      <c r="UEY8013" s="49"/>
      <c r="UEZ8013" s="49"/>
      <c r="UFA8013" s="49"/>
      <c r="UFB8013" s="49"/>
      <c r="UFC8013" s="49"/>
      <c r="UFD8013" s="49"/>
      <c r="UFE8013" s="49"/>
      <c r="UFF8013" s="49"/>
      <c r="UFG8013" s="49"/>
      <c r="UFH8013" s="49"/>
      <c r="UFI8013" s="49"/>
      <c r="UFJ8013" s="49"/>
      <c r="UFK8013" s="49"/>
      <c r="UFL8013" s="49"/>
      <c r="UFM8013" s="49"/>
      <c r="UFN8013" s="49"/>
      <c r="UFO8013" s="49"/>
      <c r="UFP8013" s="49"/>
      <c r="UFQ8013" s="49"/>
      <c r="UFR8013" s="49"/>
      <c r="UFS8013" s="49"/>
      <c r="UFT8013" s="49"/>
      <c r="UFU8013" s="49"/>
      <c r="UFV8013" s="49"/>
      <c r="UFW8013" s="49"/>
      <c r="UFX8013" s="49"/>
      <c r="UFY8013" s="49"/>
      <c r="UFZ8013" s="49"/>
      <c r="UGA8013" s="49"/>
      <c r="UGB8013" s="49"/>
      <c r="UGC8013" s="49"/>
      <c r="UGD8013" s="49"/>
      <c r="UGE8013" s="49"/>
      <c r="UGF8013" s="49"/>
      <c r="UGG8013" s="49"/>
      <c r="UGH8013" s="49"/>
      <c r="UGI8013" s="49"/>
      <c r="UGJ8013" s="49"/>
      <c r="UGK8013" s="49"/>
      <c r="UGL8013" s="49"/>
      <c r="UGM8013" s="49"/>
      <c r="UGN8013" s="49"/>
      <c r="UGO8013" s="49"/>
      <c r="UGP8013" s="49"/>
      <c r="UGQ8013" s="49"/>
      <c r="UGR8013" s="49"/>
      <c r="UGS8013" s="49"/>
      <c r="UGT8013" s="49"/>
      <c r="UGU8013" s="49"/>
      <c r="UGV8013" s="49"/>
      <c r="UGW8013" s="49"/>
      <c r="UGX8013" s="49"/>
      <c r="UGY8013" s="49"/>
      <c r="UGZ8013" s="49"/>
      <c r="UHA8013" s="49"/>
      <c r="UHB8013" s="49"/>
      <c r="UHC8013" s="49"/>
      <c r="UHD8013" s="49"/>
      <c r="UHE8013" s="49"/>
      <c r="UHF8013" s="49"/>
      <c r="UHG8013" s="49"/>
      <c r="UHH8013" s="49"/>
      <c r="UHI8013" s="49"/>
      <c r="UHJ8013" s="49"/>
      <c r="UHK8013" s="49"/>
      <c r="UHL8013" s="49"/>
      <c r="UHM8013" s="49"/>
      <c r="UHN8013" s="49"/>
      <c r="UHO8013" s="49"/>
      <c r="UHP8013" s="49"/>
      <c r="UHQ8013" s="49"/>
      <c r="UHR8013" s="49"/>
      <c r="UHS8013" s="49"/>
      <c r="UHT8013" s="49"/>
      <c r="UHU8013" s="49"/>
      <c r="UHV8013" s="49"/>
      <c r="UHW8013" s="49"/>
      <c r="UHX8013" s="49"/>
      <c r="UHY8013" s="49"/>
      <c r="UHZ8013" s="49"/>
      <c r="UIA8013" s="49"/>
      <c r="UIB8013" s="49"/>
      <c r="UIC8013" s="49"/>
      <c r="UID8013" s="49"/>
      <c r="UIE8013" s="49"/>
      <c r="UIF8013" s="49"/>
      <c r="UIG8013" s="49"/>
      <c r="UIH8013" s="49"/>
      <c r="UII8013" s="49"/>
      <c r="UIJ8013" s="49"/>
      <c r="UIK8013" s="49"/>
      <c r="UIL8013" s="49"/>
      <c r="UIM8013" s="49"/>
      <c r="UIN8013" s="49"/>
      <c r="UIO8013" s="49"/>
      <c r="UIP8013" s="49"/>
      <c r="UIQ8013" s="49"/>
      <c r="UIR8013" s="49"/>
      <c r="UIS8013" s="49"/>
      <c r="UIT8013" s="49"/>
      <c r="UIU8013" s="49"/>
      <c r="UIV8013" s="49"/>
      <c r="UIW8013" s="49"/>
      <c r="UIX8013" s="49"/>
      <c r="UIY8013" s="49"/>
      <c r="UIZ8013" s="49"/>
      <c r="UJA8013" s="49"/>
      <c r="UJB8013" s="49"/>
      <c r="UJC8013" s="49"/>
      <c r="UJD8013" s="49"/>
      <c r="UJE8013" s="49"/>
      <c r="UJF8013" s="49"/>
      <c r="UJG8013" s="49"/>
      <c r="UJH8013" s="49"/>
      <c r="UJI8013" s="49"/>
      <c r="UJJ8013" s="49"/>
      <c r="UJK8013" s="49"/>
      <c r="UJL8013" s="49"/>
      <c r="UJM8013" s="49"/>
      <c r="UJN8013" s="49"/>
      <c r="UJO8013" s="49"/>
      <c r="UJP8013" s="49"/>
      <c r="UJQ8013" s="49"/>
      <c r="UJR8013" s="49"/>
      <c r="UJS8013" s="49"/>
      <c r="UJT8013" s="49"/>
      <c r="UJU8013" s="49"/>
      <c r="UJV8013" s="49"/>
      <c r="UJW8013" s="49"/>
      <c r="UJX8013" s="49"/>
      <c r="UJY8013" s="49"/>
      <c r="UJZ8013" s="49"/>
      <c r="UKA8013" s="49"/>
      <c r="UKB8013" s="49"/>
      <c r="UKC8013" s="49"/>
      <c r="UKD8013" s="49"/>
      <c r="UKE8013" s="49"/>
      <c r="UKF8013" s="49"/>
      <c r="UKG8013" s="49"/>
      <c r="UKH8013" s="49"/>
      <c r="UKI8013" s="49"/>
      <c r="UKJ8013" s="49"/>
      <c r="UKK8013" s="49"/>
      <c r="UKL8013" s="49"/>
      <c r="UKM8013" s="49"/>
      <c r="UKN8013" s="49"/>
      <c r="UKO8013" s="49"/>
      <c r="UKP8013" s="49"/>
      <c r="UKQ8013" s="49"/>
      <c r="UKR8013" s="49"/>
      <c r="UKS8013" s="49"/>
      <c r="UKT8013" s="49"/>
      <c r="UKU8013" s="49"/>
      <c r="UKV8013" s="49"/>
      <c r="UKW8013" s="49"/>
      <c r="UKX8013" s="49"/>
      <c r="UKY8013" s="49"/>
      <c r="UKZ8013" s="49"/>
      <c r="ULA8013" s="49"/>
      <c r="ULB8013" s="49"/>
      <c r="ULC8013" s="49"/>
      <c r="ULD8013" s="49"/>
      <c r="ULE8013" s="49"/>
      <c r="ULF8013" s="49"/>
      <c r="ULG8013" s="49"/>
      <c r="ULH8013" s="49"/>
      <c r="ULI8013" s="49"/>
      <c r="ULJ8013" s="49"/>
      <c r="ULK8013" s="49"/>
      <c r="ULL8013" s="49"/>
      <c r="ULM8013" s="49"/>
      <c r="ULN8013" s="49"/>
      <c r="ULO8013" s="49"/>
      <c r="ULP8013" s="49"/>
      <c r="ULQ8013" s="49"/>
      <c r="ULR8013" s="49"/>
      <c r="ULS8013" s="49"/>
      <c r="ULT8013" s="49"/>
      <c r="ULU8013" s="49"/>
      <c r="ULV8013" s="49"/>
      <c r="ULW8013" s="49"/>
      <c r="ULX8013" s="49"/>
      <c r="ULY8013" s="49"/>
      <c r="ULZ8013" s="49"/>
      <c r="UMA8013" s="49"/>
      <c r="UMB8013" s="49"/>
      <c r="UMC8013" s="49"/>
      <c r="UMD8013" s="49"/>
      <c r="UME8013" s="49"/>
      <c r="UMF8013" s="49"/>
      <c r="UMG8013" s="49"/>
      <c r="UMH8013" s="49"/>
      <c r="UMI8013" s="49"/>
      <c r="UMJ8013" s="49"/>
      <c r="UMK8013" s="49"/>
      <c r="UML8013" s="49"/>
      <c r="UMM8013" s="49"/>
      <c r="UMN8013" s="49"/>
      <c r="UMO8013" s="49"/>
      <c r="UMP8013" s="49"/>
      <c r="UMQ8013" s="49"/>
      <c r="UMR8013" s="49"/>
      <c r="UMS8013" s="49"/>
      <c r="UMT8013" s="49"/>
      <c r="UMU8013" s="49"/>
      <c r="UMV8013" s="49"/>
      <c r="UMW8013" s="49"/>
      <c r="UMX8013" s="49"/>
      <c r="UMY8013" s="49"/>
      <c r="UMZ8013" s="49"/>
      <c r="UNA8013" s="49"/>
      <c r="UNB8013" s="49"/>
      <c r="UNC8013" s="49"/>
      <c r="UND8013" s="49"/>
      <c r="UNE8013" s="49"/>
      <c r="UNF8013" s="49"/>
      <c r="UNG8013" s="49"/>
      <c r="UNH8013" s="49"/>
      <c r="UNI8013" s="49"/>
      <c r="UNJ8013" s="49"/>
      <c r="UNK8013" s="49"/>
      <c r="UNL8013" s="49"/>
      <c r="UNM8013" s="49"/>
      <c r="UNN8013" s="49"/>
      <c r="UNO8013" s="49"/>
      <c r="UNP8013" s="49"/>
      <c r="UNQ8013" s="49"/>
      <c r="UNR8013" s="49"/>
      <c r="UNS8013" s="49"/>
      <c r="UNT8013" s="49"/>
      <c r="UNU8013" s="49"/>
      <c r="UNV8013" s="49"/>
      <c r="UNW8013" s="49"/>
      <c r="UNX8013" s="49"/>
      <c r="UNY8013" s="49"/>
      <c r="UNZ8013" s="49"/>
      <c r="UOA8013" s="49"/>
      <c r="UOB8013" s="49"/>
      <c r="UOC8013" s="49"/>
      <c r="UOD8013" s="49"/>
      <c r="UOE8013" s="49"/>
      <c r="UOF8013" s="49"/>
      <c r="UOG8013" s="49"/>
      <c r="UOH8013" s="49"/>
      <c r="UOI8013" s="49"/>
      <c r="UOJ8013" s="49"/>
      <c r="UOK8013" s="49"/>
      <c r="UOL8013" s="49"/>
      <c r="UOM8013" s="49"/>
      <c r="UON8013" s="49"/>
      <c r="UOO8013" s="49"/>
      <c r="UOP8013" s="49"/>
      <c r="UOQ8013" s="49"/>
      <c r="UOR8013" s="49"/>
      <c r="UOS8013" s="49"/>
      <c r="UOT8013" s="49"/>
      <c r="UOU8013" s="49"/>
      <c r="UOV8013" s="49"/>
      <c r="UOW8013" s="49"/>
      <c r="UOX8013" s="49"/>
      <c r="UOY8013" s="49"/>
      <c r="UOZ8013" s="49"/>
      <c r="UPA8013" s="49"/>
      <c r="UPB8013" s="49"/>
      <c r="UPC8013" s="49"/>
      <c r="UPD8013" s="49"/>
      <c r="UPE8013" s="49"/>
      <c r="UPF8013" s="49"/>
      <c r="UPG8013" s="49"/>
      <c r="UPH8013" s="49"/>
      <c r="UPI8013" s="49"/>
      <c r="UPJ8013" s="49"/>
      <c r="UPK8013" s="49"/>
      <c r="UPL8013" s="49"/>
      <c r="UPM8013" s="49"/>
      <c r="UPN8013" s="49"/>
      <c r="UPO8013" s="49"/>
      <c r="UPP8013" s="49"/>
      <c r="UPQ8013" s="49"/>
      <c r="UPR8013" s="49"/>
      <c r="UPS8013" s="49"/>
      <c r="UPT8013" s="49"/>
      <c r="UPU8013" s="49"/>
      <c r="UPV8013" s="49"/>
      <c r="UPW8013" s="49"/>
      <c r="UPX8013" s="49"/>
      <c r="UPY8013" s="49"/>
      <c r="UPZ8013" s="49"/>
      <c r="UQA8013" s="49"/>
      <c r="UQB8013" s="49"/>
      <c r="UQC8013" s="49"/>
      <c r="UQD8013" s="49"/>
      <c r="UQE8013" s="49"/>
      <c r="UQF8013" s="49"/>
      <c r="UQG8013" s="49"/>
      <c r="UQH8013" s="49"/>
      <c r="UQI8013" s="49"/>
      <c r="UQJ8013" s="49"/>
      <c r="UQK8013" s="49"/>
      <c r="UQL8013" s="49"/>
      <c r="UQM8013" s="49"/>
      <c r="UQN8013" s="49"/>
      <c r="UQO8013" s="49"/>
      <c r="UQP8013" s="49"/>
      <c r="UQQ8013" s="49"/>
      <c r="UQR8013" s="49"/>
      <c r="UQS8013" s="49"/>
      <c r="UQT8013" s="49"/>
      <c r="UQU8013" s="49"/>
      <c r="UQV8013" s="49"/>
      <c r="UQW8013" s="49"/>
      <c r="UQX8013" s="49"/>
      <c r="UQY8013" s="49"/>
      <c r="UQZ8013" s="49"/>
      <c r="URA8013" s="49"/>
      <c r="URB8013" s="49"/>
      <c r="URC8013" s="49"/>
      <c r="URD8013" s="49"/>
      <c r="URE8013" s="49"/>
      <c r="URF8013" s="49"/>
      <c r="URG8013" s="49"/>
      <c r="URH8013" s="49"/>
      <c r="URI8013" s="49"/>
      <c r="URJ8013" s="49"/>
      <c r="URK8013" s="49"/>
      <c r="URL8013" s="49"/>
      <c r="URM8013" s="49"/>
      <c r="URN8013" s="49"/>
      <c r="URO8013" s="49"/>
      <c r="URP8013" s="49"/>
      <c r="URQ8013" s="49"/>
      <c r="URR8013" s="49"/>
      <c r="URS8013" s="49"/>
      <c r="URT8013" s="49"/>
      <c r="URU8013" s="49"/>
      <c r="URV8013" s="49"/>
      <c r="URW8013" s="49"/>
      <c r="URX8013" s="49"/>
      <c r="URY8013" s="49"/>
      <c r="URZ8013" s="49"/>
      <c r="USA8013" s="49"/>
      <c r="USB8013" s="49"/>
      <c r="USC8013" s="49"/>
      <c r="USD8013" s="49"/>
      <c r="USE8013" s="49"/>
      <c r="USF8013" s="49"/>
      <c r="USG8013" s="49"/>
      <c r="USH8013" s="49"/>
      <c r="USI8013" s="49"/>
      <c r="USJ8013" s="49"/>
      <c r="USK8013" s="49"/>
      <c r="USL8013" s="49"/>
      <c r="USM8013" s="49"/>
      <c r="USN8013" s="49"/>
      <c r="USO8013" s="49"/>
      <c r="USP8013" s="49"/>
      <c r="USQ8013" s="49"/>
      <c r="USR8013" s="49"/>
      <c r="USS8013" s="49"/>
      <c r="UST8013" s="49"/>
      <c r="USU8013" s="49"/>
      <c r="USV8013" s="49"/>
      <c r="USW8013" s="49"/>
      <c r="USX8013" s="49"/>
      <c r="USY8013" s="49"/>
      <c r="USZ8013" s="49"/>
      <c r="UTA8013" s="49"/>
      <c r="UTB8013" s="49"/>
      <c r="UTC8013" s="49"/>
      <c r="UTD8013" s="49"/>
      <c r="UTE8013" s="49"/>
      <c r="UTF8013" s="49"/>
      <c r="UTG8013" s="49"/>
      <c r="UTH8013" s="49"/>
      <c r="UTI8013" s="49"/>
      <c r="UTJ8013" s="49"/>
      <c r="UTK8013" s="49"/>
      <c r="UTL8013" s="49"/>
      <c r="UTM8013" s="49"/>
      <c r="UTN8013" s="49"/>
      <c r="UTO8013" s="49"/>
      <c r="UTP8013" s="49"/>
      <c r="UTQ8013" s="49"/>
      <c r="UTR8013" s="49"/>
      <c r="UTS8013" s="49"/>
      <c r="UTT8013" s="49"/>
      <c r="UTU8013" s="49"/>
      <c r="UTV8013" s="49"/>
      <c r="UTW8013" s="49"/>
      <c r="UTX8013" s="49"/>
      <c r="UTY8013" s="49"/>
      <c r="UTZ8013" s="49"/>
      <c r="UUA8013" s="49"/>
      <c r="UUB8013" s="49"/>
      <c r="UUC8013" s="49"/>
      <c r="UUD8013" s="49"/>
      <c r="UUE8013" s="49"/>
      <c r="UUF8013" s="49"/>
      <c r="UUG8013" s="49"/>
      <c r="UUH8013" s="49"/>
      <c r="UUI8013" s="49"/>
      <c r="UUJ8013" s="49"/>
      <c r="UUK8013" s="49"/>
      <c r="UUL8013" s="49"/>
      <c r="UUM8013" s="49"/>
      <c r="UUN8013" s="49"/>
      <c r="UUO8013" s="49"/>
      <c r="UUP8013" s="49"/>
      <c r="UUQ8013" s="49"/>
      <c r="UUR8013" s="49"/>
      <c r="UUS8013" s="49"/>
      <c r="UUT8013" s="49"/>
      <c r="UUU8013" s="49"/>
      <c r="UUV8013" s="49"/>
      <c r="UUW8013" s="49"/>
      <c r="UUX8013" s="49"/>
      <c r="UUY8013" s="49"/>
      <c r="UUZ8013" s="49"/>
      <c r="UVA8013" s="49"/>
      <c r="UVB8013" s="49"/>
      <c r="UVC8013" s="49"/>
      <c r="UVD8013" s="49"/>
      <c r="UVE8013" s="49"/>
      <c r="UVF8013" s="49"/>
      <c r="UVG8013" s="49"/>
      <c r="UVH8013" s="49"/>
      <c r="UVI8013" s="49"/>
      <c r="UVJ8013" s="49"/>
      <c r="UVK8013" s="49"/>
      <c r="UVL8013" s="49"/>
      <c r="UVM8013" s="49"/>
      <c r="UVN8013" s="49"/>
      <c r="UVO8013" s="49"/>
      <c r="UVP8013" s="49"/>
      <c r="UVQ8013" s="49"/>
      <c r="UVR8013" s="49"/>
      <c r="UVS8013" s="49"/>
      <c r="UVT8013" s="49"/>
      <c r="UVU8013" s="49"/>
      <c r="UVV8013" s="49"/>
      <c r="UVW8013" s="49"/>
      <c r="UVX8013" s="49"/>
      <c r="UVY8013" s="49"/>
      <c r="UVZ8013" s="49"/>
      <c r="UWA8013" s="49"/>
      <c r="UWB8013" s="49"/>
      <c r="UWC8013" s="49"/>
      <c r="UWD8013" s="49"/>
      <c r="UWE8013" s="49"/>
      <c r="UWF8013" s="49"/>
      <c r="UWG8013" s="49"/>
      <c r="UWH8013" s="49"/>
      <c r="UWI8013" s="49"/>
      <c r="UWJ8013" s="49"/>
      <c r="UWK8013" s="49"/>
      <c r="UWL8013" s="49"/>
      <c r="UWM8013" s="49"/>
      <c r="UWN8013" s="49"/>
      <c r="UWO8013" s="49"/>
      <c r="UWP8013" s="49"/>
      <c r="UWQ8013" s="49"/>
      <c r="UWR8013" s="49"/>
      <c r="UWS8013" s="49"/>
      <c r="UWT8013" s="49"/>
      <c r="UWU8013" s="49"/>
      <c r="UWV8013" s="49"/>
      <c r="UWW8013" s="49"/>
      <c r="UWX8013" s="49"/>
      <c r="UWY8013" s="49"/>
      <c r="UWZ8013" s="49"/>
      <c r="UXA8013" s="49"/>
      <c r="UXB8013" s="49"/>
      <c r="UXC8013" s="49"/>
      <c r="UXD8013" s="49"/>
      <c r="UXE8013" s="49"/>
      <c r="UXF8013" s="49"/>
      <c r="UXG8013" s="49"/>
      <c r="UXH8013" s="49"/>
      <c r="UXI8013" s="49"/>
      <c r="UXJ8013" s="49"/>
      <c r="UXK8013" s="49"/>
      <c r="UXL8013" s="49"/>
      <c r="UXM8013" s="49"/>
      <c r="UXN8013" s="49"/>
      <c r="UXO8013" s="49"/>
      <c r="UXP8013" s="49"/>
      <c r="UXQ8013" s="49"/>
      <c r="UXR8013" s="49"/>
      <c r="UXS8013" s="49"/>
      <c r="UXT8013" s="49"/>
      <c r="UXU8013" s="49"/>
      <c r="UXV8013" s="49"/>
      <c r="UXW8013" s="49"/>
      <c r="UXX8013" s="49"/>
      <c r="UXY8013" s="49"/>
      <c r="UXZ8013" s="49"/>
      <c r="UYA8013" s="49"/>
      <c r="UYB8013" s="49"/>
      <c r="UYC8013" s="49"/>
      <c r="UYD8013" s="49"/>
      <c r="UYE8013" s="49"/>
      <c r="UYF8013" s="49"/>
      <c r="UYG8013" s="49"/>
      <c r="UYH8013" s="49"/>
      <c r="UYI8013" s="49"/>
      <c r="UYJ8013" s="49"/>
      <c r="UYK8013" s="49"/>
      <c r="UYL8013" s="49"/>
      <c r="UYM8013" s="49"/>
      <c r="UYN8013" s="49"/>
      <c r="UYO8013" s="49"/>
      <c r="UYP8013" s="49"/>
      <c r="UYQ8013" s="49"/>
      <c r="UYR8013" s="49"/>
      <c r="UYS8013" s="49"/>
      <c r="UYT8013" s="49"/>
      <c r="UYU8013" s="49"/>
      <c r="UYV8013" s="49"/>
      <c r="UYW8013" s="49"/>
      <c r="UYX8013" s="49"/>
      <c r="UYY8013" s="49"/>
      <c r="UYZ8013" s="49"/>
      <c r="UZA8013" s="49"/>
      <c r="UZB8013" s="49"/>
      <c r="UZC8013" s="49"/>
      <c r="UZD8013" s="49"/>
      <c r="UZE8013" s="49"/>
      <c r="UZF8013" s="49"/>
      <c r="UZG8013" s="49"/>
      <c r="UZH8013" s="49"/>
      <c r="UZI8013" s="49"/>
      <c r="UZJ8013" s="49"/>
      <c r="UZK8013" s="49"/>
      <c r="UZL8013" s="49"/>
      <c r="UZM8013" s="49"/>
      <c r="UZN8013" s="49"/>
      <c r="UZO8013" s="49"/>
      <c r="UZP8013" s="49"/>
      <c r="UZQ8013" s="49"/>
      <c r="UZR8013" s="49"/>
      <c r="UZS8013" s="49"/>
      <c r="UZT8013" s="49"/>
      <c r="UZU8013" s="49"/>
      <c r="UZV8013" s="49"/>
      <c r="UZW8013" s="49"/>
      <c r="UZX8013" s="49"/>
      <c r="UZY8013" s="49"/>
      <c r="UZZ8013" s="49"/>
      <c r="VAA8013" s="49"/>
      <c r="VAB8013" s="49"/>
      <c r="VAC8013" s="49"/>
      <c r="VAD8013" s="49"/>
      <c r="VAE8013" s="49"/>
      <c r="VAF8013" s="49"/>
      <c r="VAG8013" s="49"/>
      <c r="VAH8013" s="49"/>
      <c r="VAI8013" s="49"/>
      <c r="VAJ8013" s="49"/>
      <c r="VAK8013" s="49"/>
      <c r="VAL8013" s="49"/>
      <c r="VAM8013" s="49"/>
      <c r="VAN8013" s="49"/>
      <c r="VAO8013" s="49"/>
      <c r="VAP8013" s="49"/>
      <c r="VAQ8013" s="49"/>
      <c r="VAR8013" s="49"/>
      <c r="VAS8013" s="49"/>
      <c r="VAT8013" s="49"/>
      <c r="VAU8013" s="49"/>
      <c r="VAV8013" s="49"/>
      <c r="VAW8013" s="49"/>
      <c r="VAX8013" s="49"/>
      <c r="VAY8013" s="49"/>
      <c r="VAZ8013" s="49"/>
      <c r="VBA8013" s="49"/>
      <c r="VBB8013" s="49"/>
      <c r="VBC8013" s="49"/>
      <c r="VBD8013" s="49"/>
      <c r="VBE8013" s="49"/>
      <c r="VBF8013" s="49"/>
      <c r="VBG8013" s="49"/>
      <c r="VBH8013" s="49"/>
      <c r="VBI8013" s="49"/>
      <c r="VBJ8013" s="49"/>
      <c r="VBK8013" s="49"/>
      <c r="VBL8013" s="49"/>
      <c r="VBM8013" s="49"/>
      <c r="VBN8013" s="49"/>
      <c r="VBO8013" s="49"/>
      <c r="VBP8013" s="49"/>
      <c r="VBQ8013" s="49"/>
      <c r="VBR8013" s="49"/>
      <c r="VBS8013" s="49"/>
      <c r="VBT8013" s="49"/>
      <c r="VBU8013" s="49"/>
      <c r="VBV8013" s="49"/>
      <c r="VBW8013" s="49"/>
      <c r="VBX8013" s="49"/>
      <c r="VBY8013" s="49"/>
      <c r="VBZ8013" s="49"/>
      <c r="VCA8013" s="49"/>
      <c r="VCB8013" s="49"/>
      <c r="VCC8013" s="49"/>
      <c r="VCD8013" s="49"/>
      <c r="VCE8013" s="49"/>
      <c r="VCF8013" s="49"/>
      <c r="VCG8013" s="49"/>
      <c r="VCH8013" s="49"/>
      <c r="VCI8013" s="49"/>
      <c r="VCJ8013" s="49"/>
      <c r="VCK8013" s="49"/>
      <c r="VCL8013" s="49"/>
      <c r="VCM8013" s="49"/>
      <c r="VCN8013" s="49"/>
      <c r="VCO8013" s="49"/>
      <c r="VCP8013" s="49"/>
      <c r="VCQ8013" s="49"/>
      <c r="VCR8013" s="49"/>
      <c r="VCS8013" s="49"/>
      <c r="VCT8013" s="49"/>
      <c r="VCU8013" s="49"/>
      <c r="VCV8013" s="49"/>
      <c r="VCW8013" s="49"/>
      <c r="VCX8013" s="49"/>
      <c r="VCY8013" s="49"/>
      <c r="VCZ8013" s="49"/>
      <c r="VDA8013" s="49"/>
      <c r="VDB8013" s="49"/>
      <c r="VDC8013" s="49"/>
      <c r="VDD8013" s="49"/>
      <c r="VDE8013" s="49"/>
      <c r="VDF8013" s="49"/>
      <c r="VDG8013" s="49"/>
      <c r="VDH8013" s="49"/>
      <c r="VDI8013" s="49"/>
      <c r="VDJ8013" s="49"/>
      <c r="VDK8013" s="49"/>
      <c r="VDL8013" s="49"/>
      <c r="VDM8013" s="49"/>
      <c r="VDN8013" s="49"/>
      <c r="VDO8013" s="49"/>
      <c r="VDP8013" s="49"/>
      <c r="VDQ8013" s="49"/>
      <c r="VDR8013" s="49"/>
      <c r="VDS8013" s="49"/>
      <c r="VDT8013" s="49"/>
      <c r="VDU8013" s="49"/>
      <c r="VDV8013" s="49"/>
      <c r="VDW8013" s="49"/>
      <c r="VDX8013" s="49"/>
      <c r="VDY8013" s="49"/>
      <c r="VDZ8013" s="49"/>
      <c r="VEA8013" s="49"/>
      <c r="VEB8013" s="49"/>
      <c r="VEC8013" s="49"/>
      <c r="VED8013" s="49"/>
      <c r="VEE8013" s="49"/>
      <c r="VEF8013" s="49"/>
      <c r="VEG8013" s="49"/>
      <c r="VEH8013" s="49"/>
      <c r="VEI8013" s="49"/>
      <c r="VEJ8013" s="49"/>
      <c r="VEK8013" s="49"/>
      <c r="VEL8013" s="49"/>
      <c r="VEM8013" s="49"/>
      <c r="VEN8013" s="49"/>
      <c r="VEO8013" s="49"/>
      <c r="VEP8013" s="49"/>
      <c r="VEQ8013" s="49"/>
      <c r="VER8013" s="49"/>
      <c r="VES8013" s="49"/>
      <c r="VET8013" s="49"/>
      <c r="VEU8013" s="49"/>
      <c r="VEV8013" s="49"/>
      <c r="VEW8013" s="49"/>
      <c r="VEX8013" s="49"/>
      <c r="VEY8013" s="49"/>
      <c r="VEZ8013" s="49"/>
      <c r="VFA8013" s="49"/>
      <c r="VFB8013" s="49"/>
      <c r="VFC8013" s="49"/>
      <c r="VFD8013" s="49"/>
      <c r="VFE8013" s="49"/>
      <c r="VFF8013" s="49"/>
      <c r="VFG8013" s="49"/>
      <c r="VFH8013" s="49"/>
      <c r="VFI8013" s="49"/>
      <c r="VFJ8013" s="49"/>
      <c r="VFK8013" s="49"/>
      <c r="VFL8013" s="49"/>
      <c r="VFM8013" s="49"/>
      <c r="VFN8013" s="49"/>
      <c r="VFO8013" s="49"/>
      <c r="VFP8013" s="49"/>
      <c r="VFQ8013" s="49"/>
      <c r="VFR8013" s="49"/>
      <c r="VFS8013" s="49"/>
      <c r="VFT8013" s="49"/>
      <c r="VFU8013" s="49"/>
      <c r="VFV8013" s="49"/>
      <c r="VFW8013" s="49"/>
      <c r="VFX8013" s="49"/>
      <c r="VFY8013" s="49"/>
      <c r="VFZ8013" s="49"/>
      <c r="VGA8013" s="49"/>
      <c r="VGB8013" s="49"/>
      <c r="VGC8013" s="49"/>
      <c r="VGD8013" s="49"/>
      <c r="VGE8013" s="49"/>
      <c r="VGF8013" s="49"/>
      <c r="VGG8013" s="49"/>
      <c r="VGH8013" s="49"/>
      <c r="VGI8013" s="49"/>
      <c r="VGJ8013" s="49"/>
      <c r="VGK8013" s="49"/>
      <c r="VGL8013" s="49"/>
      <c r="VGM8013" s="49"/>
      <c r="VGN8013" s="49"/>
      <c r="VGO8013" s="49"/>
      <c r="VGP8013" s="49"/>
      <c r="VGQ8013" s="49"/>
      <c r="VGR8013" s="49"/>
      <c r="VGS8013" s="49"/>
      <c r="VGT8013" s="49"/>
      <c r="VGU8013" s="49"/>
      <c r="VGV8013" s="49"/>
      <c r="VGW8013" s="49"/>
      <c r="VGX8013" s="49"/>
      <c r="VGY8013" s="49"/>
      <c r="VGZ8013" s="49"/>
      <c r="VHA8013" s="49"/>
      <c r="VHB8013" s="49"/>
      <c r="VHC8013" s="49"/>
      <c r="VHD8013" s="49"/>
      <c r="VHE8013" s="49"/>
      <c r="VHF8013" s="49"/>
      <c r="VHG8013" s="49"/>
      <c r="VHH8013" s="49"/>
      <c r="VHI8013" s="49"/>
      <c r="VHJ8013" s="49"/>
      <c r="VHK8013" s="49"/>
      <c r="VHL8013" s="49"/>
      <c r="VHM8013" s="49"/>
      <c r="VHN8013" s="49"/>
      <c r="VHO8013" s="49"/>
      <c r="VHP8013" s="49"/>
      <c r="VHQ8013" s="49"/>
      <c r="VHR8013" s="49"/>
      <c r="VHS8013" s="49"/>
      <c r="VHT8013" s="49"/>
      <c r="VHU8013" s="49"/>
      <c r="VHV8013" s="49"/>
      <c r="VHW8013" s="49"/>
      <c r="VHX8013" s="49"/>
      <c r="VHY8013" s="49"/>
      <c r="VHZ8013" s="49"/>
      <c r="VIA8013" s="49"/>
      <c r="VIB8013" s="49"/>
      <c r="VIC8013" s="49"/>
      <c r="VID8013" s="49"/>
      <c r="VIE8013" s="49"/>
      <c r="VIF8013" s="49"/>
      <c r="VIG8013" s="49"/>
      <c r="VIH8013" s="49"/>
      <c r="VII8013" s="49"/>
      <c r="VIJ8013" s="49"/>
      <c r="VIK8013" s="49"/>
      <c r="VIL8013" s="49"/>
      <c r="VIM8013" s="49"/>
      <c r="VIN8013" s="49"/>
      <c r="VIO8013" s="49"/>
      <c r="VIP8013" s="49"/>
      <c r="VIQ8013" s="49"/>
      <c r="VIR8013" s="49"/>
      <c r="VIS8013" s="49"/>
      <c r="VIT8013" s="49"/>
      <c r="VIU8013" s="49"/>
      <c r="VIV8013" s="49"/>
      <c r="VIW8013" s="49"/>
      <c r="VIX8013" s="49"/>
      <c r="VIY8013" s="49"/>
      <c r="VIZ8013" s="49"/>
      <c r="VJA8013" s="49"/>
      <c r="VJB8013" s="49"/>
      <c r="VJC8013" s="49"/>
      <c r="VJD8013" s="49"/>
      <c r="VJE8013" s="49"/>
      <c r="VJF8013" s="49"/>
      <c r="VJG8013" s="49"/>
      <c r="VJH8013" s="49"/>
      <c r="VJI8013" s="49"/>
      <c r="VJJ8013" s="49"/>
      <c r="VJK8013" s="49"/>
      <c r="VJL8013" s="49"/>
      <c r="VJM8013" s="49"/>
      <c r="VJN8013" s="49"/>
      <c r="VJO8013" s="49"/>
      <c r="VJP8013" s="49"/>
      <c r="VJQ8013" s="49"/>
      <c r="VJR8013" s="49"/>
      <c r="VJS8013" s="49"/>
      <c r="VJT8013" s="49"/>
      <c r="VJU8013" s="49"/>
      <c r="VJV8013" s="49"/>
      <c r="VJW8013" s="49"/>
      <c r="VJX8013" s="49"/>
      <c r="VJY8013" s="49"/>
      <c r="VJZ8013" s="49"/>
      <c r="VKA8013" s="49"/>
      <c r="VKB8013" s="49"/>
      <c r="VKC8013" s="49"/>
      <c r="VKD8013" s="49"/>
      <c r="VKE8013" s="49"/>
      <c r="VKF8013" s="49"/>
      <c r="VKG8013" s="49"/>
      <c r="VKH8013" s="49"/>
      <c r="VKI8013" s="49"/>
      <c r="VKJ8013" s="49"/>
      <c r="VKK8013" s="49"/>
      <c r="VKL8013" s="49"/>
      <c r="VKM8013" s="49"/>
      <c r="VKN8013" s="49"/>
      <c r="VKO8013" s="49"/>
      <c r="VKP8013" s="49"/>
      <c r="VKQ8013" s="49"/>
      <c r="VKR8013" s="49"/>
      <c r="VKS8013" s="49"/>
      <c r="VKT8013" s="49"/>
      <c r="VKU8013" s="49"/>
      <c r="VKV8013" s="49"/>
      <c r="VKW8013" s="49"/>
      <c r="VKX8013" s="49"/>
      <c r="VKY8013" s="49"/>
      <c r="VKZ8013" s="49"/>
      <c r="VLA8013" s="49"/>
      <c r="VLB8013" s="49"/>
      <c r="VLC8013" s="49"/>
      <c r="VLD8013" s="49"/>
      <c r="VLE8013" s="49"/>
      <c r="VLF8013" s="49"/>
      <c r="VLG8013" s="49"/>
      <c r="VLH8013" s="49"/>
      <c r="VLI8013" s="49"/>
      <c r="VLJ8013" s="49"/>
      <c r="VLK8013" s="49"/>
      <c r="VLL8013" s="49"/>
      <c r="VLM8013" s="49"/>
      <c r="VLN8013" s="49"/>
      <c r="VLO8013" s="49"/>
      <c r="VLP8013" s="49"/>
      <c r="VLQ8013" s="49"/>
      <c r="VLR8013" s="49"/>
      <c r="VLS8013" s="49"/>
      <c r="VLT8013" s="49"/>
      <c r="VLU8013" s="49"/>
      <c r="VLV8013" s="49"/>
      <c r="VLW8013" s="49"/>
      <c r="VLX8013" s="49"/>
      <c r="VLY8013" s="49"/>
      <c r="VLZ8013" s="49"/>
      <c r="VMA8013" s="49"/>
      <c r="VMB8013" s="49"/>
      <c r="VMC8013" s="49"/>
      <c r="VMD8013" s="49"/>
      <c r="VME8013" s="49"/>
      <c r="VMF8013" s="49"/>
      <c r="VMG8013" s="49"/>
      <c r="VMH8013" s="49"/>
      <c r="VMI8013" s="49"/>
      <c r="VMJ8013" s="49"/>
      <c r="VMK8013" s="49"/>
      <c r="VML8013" s="49"/>
      <c r="VMM8013" s="49"/>
      <c r="VMN8013" s="49"/>
      <c r="VMO8013" s="49"/>
      <c r="VMP8013" s="49"/>
      <c r="VMQ8013" s="49"/>
      <c r="VMR8013" s="49"/>
      <c r="VMS8013" s="49"/>
      <c r="VMT8013" s="49"/>
      <c r="VMU8013" s="49"/>
      <c r="VMV8013" s="49"/>
      <c r="VMW8013" s="49"/>
      <c r="VMX8013" s="49"/>
      <c r="VMY8013" s="49"/>
      <c r="VMZ8013" s="49"/>
      <c r="VNA8013" s="49"/>
      <c r="VNB8013" s="49"/>
      <c r="VNC8013" s="49"/>
      <c r="VND8013" s="49"/>
      <c r="VNE8013" s="49"/>
      <c r="VNF8013" s="49"/>
      <c r="VNG8013" s="49"/>
      <c r="VNH8013" s="49"/>
      <c r="VNI8013" s="49"/>
      <c r="VNJ8013" s="49"/>
      <c r="VNK8013" s="49"/>
      <c r="VNL8013" s="49"/>
      <c r="VNM8013" s="49"/>
      <c r="VNN8013" s="49"/>
      <c r="VNO8013" s="49"/>
      <c r="VNP8013" s="49"/>
      <c r="VNQ8013" s="49"/>
      <c r="VNR8013" s="49"/>
      <c r="VNS8013" s="49"/>
      <c r="VNT8013" s="49"/>
      <c r="VNU8013" s="49"/>
      <c r="VNV8013" s="49"/>
      <c r="VNW8013" s="49"/>
      <c r="VNX8013" s="49"/>
      <c r="VNY8013" s="49"/>
      <c r="VNZ8013" s="49"/>
      <c r="VOA8013" s="49"/>
      <c r="VOB8013" s="49"/>
      <c r="VOC8013" s="49"/>
      <c r="VOD8013" s="49"/>
      <c r="VOE8013" s="49"/>
      <c r="VOF8013" s="49"/>
      <c r="VOG8013" s="49"/>
      <c r="VOH8013" s="49"/>
      <c r="VOI8013" s="49"/>
      <c r="VOJ8013" s="49"/>
      <c r="VOK8013" s="49"/>
      <c r="VOL8013" s="49"/>
      <c r="VOM8013" s="49"/>
      <c r="VON8013" s="49"/>
      <c r="VOO8013" s="49"/>
      <c r="VOP8013" s="49"/>
      <c r="VOQ8013" s="49"/>
      <c r="VOR8013" s="49"/>
      <c r="VOS8013" s="49"/>
      <c r="VOT8013" s="49"/>
      <c r="VOU8013" s="49"/>
      <c r="VOV8013" s="49"/>
      <c r="VOW8013" s="49"/>
      <c r="VOX8013" s="49"/>
      <c r="VOY8013" s="49"/>
      <c r="VOZ8013" s="49"/>
      <c r="VPA8013" s="49"/>
      <c r="VPB8013" s="49"/>
      <c r="VPC8013" s="49"/>
      <c r="VPD8013" s="49"/>
      <c r="VPE8013" s="49"/>
      <c r="VPF8013" s="49"/>
      <c r="VPG8013" s="49"/>
      <c r="VPH8013" s="49"/>
      <c r="VPI8013" s="49"/>
      <c r="VPJ8013" s="49"/>
      <c r="VPK8013" s="49"/>
      <c r="VPL8013" s="49"/>
      <c r="VPM8013" s="49"/>
      <c r="VPN8013" s="49"/>
      <c r="VPO8013" s="49"/>
      <c r="VPP8013" s="49"/>
      <c r="VPQ8013" s="49"/>
      <c r="VPR8013" s="49"/>
      <c r="VPS8013" s="49"/>
      <c r="VPT8013" s="49"/>
      <c r="VPU8013" s="49"/>
      <c r="VPV8013" s="49"/>
      <c r="VPW8013" s="49"/>
      <c r="VPX8013" s="49"/>
      <c r="VPY8013" s="49"/>
      <c r="VPZ8013" s="49"/>
      <c r="VQA8013" s="49"/>
      <c r="VQB8013" s="49"/>
      <c r="VQC8013" s="49"/>
      <c r="VQD8013" s="49"/>
      <c r="VQE8013" s="49"/>
      <c r="VQF8013" s="49"/>
      <c r="VQG8013" s="49"/>
      <c r="VQH8013" s="49"/>
      <c r="VQI8013" s="49"/>
      <c r="VQJ8013" s="49"/>
      <c r="VQK8013" s="49"/>
      <c r="VQL8013" s="49"/>
      <c r="VQM8013" s="49"/>
      <c r="VQN8013" s="49"/>
      <c r="VQO8013" s="49"/>
      <c r="VQP8013" s="49"/>
      <c r="VQQ8013" s="49"/>
      <c r="VQR8013" s="49"/>
      <c r="VQS8013" s="49"/>
      <c r="VQT8013" s="49"/>
      <c r="VQU8013" s="49"/>
      <c r="VQV8013" s="49"/>
      <c r="VQW8013" s="49"/>
      <c r="VQX8013" s="49"/>
      <c r="VQY8013" s="49"/>
      <c r="VQZ8013" s="49"/>
      <c r="VRA8013" s="49"/>
      <c r="VRB8013" s="49"/>
      <c r="VRC8013" s="49"/>
      <c r="VRD8013" s="49"/>
      <c r="VRE8013" s="49"/>
      <c r="VRF8013" s="49"/>
      <c r="VRG8013" s="49"/>
      <c r="VRH8013" s="49"/>
      <c r="VRI8013" s="49"/>
      <c r="VRJ8013" s="49"/>
      <c r="VRK8013" s="49"/>
      <c r="VRL8013" s="49"/>
      <c r="VRM8013" s="49"/>
      <c r="VRN8013" s="49"/>
      <c r="VRO8013" s="49"/>
      <c r="VRP8013" s="49"/>
      <c r="VRQ8013" s="49"/>
      <c r="VRR8013" s="49"/>
      <c r="VRS8013" s="49"/>
      <c r="VRT8013" s="49"/>
      <c r="VRU8013" s="49"/>
      <c r="VRV8013" s="49"/>
      <c r="VRW8013" s="49"/>
      <c r="VRX8013" s="49"/>
      <c r="VRY8013" s="49"/>
      <c r="VRZ8013" s="49"/>
      <c r="VSA8013" s="49"/>
      <c r="VSB8013" s="49"/>
      <c r="VSC8013" s="49"/>
      <c r="VSD8013" s="49"/>
      <c r="VSE8013" s="49"/>
      <c r="VSF8013" s="49"/>
      <c r="VSG8013" s="49"/>
      <c r="VSH8013" s="49"/>
      <c r="VSI8013" s="49"/>
      <c r="VSJ8013" s="49"/>
      <c r="VSK8013" s="49"/>
      <c r="VSL8013" s="49"/>
      <c r="VSM8013" s="49"/>
      <c r="VSN8013" s="49"/>
      <c r="VSO8013" s="49"/>
      <c r="VSP8013" s="49"/>
      <c r="VSQ8013" s="49"/>
      <c r="VSR8013" s="49"/>
      <c r="VSS8013" s="49"/>
      <c r="VST8013" s="49"/>
      <c r="VSU8013" s="49"/>
      <c r="VSV8013" s="49"/>
      <c r="VSW8013" s="49"/>
      <c r="VSX8013" s="49"/>
      <c r="VSY8013" s="49"/>
      <c r="VSZ8013" s="49"/>
      <c r="VTA8013" s="49"/>
      <c r="VTB8013" s="49"/>
      <c r="VTC8013" s="49"/>
      <c r="VTD8013" s="49"/>
      <c r="VTE8013" s="49"/>
      <c r="VTF8013" s="49"/>
      <c r="VTG8013" s="49"/>
      <c r="VTH8013" s="49"/>
      <c r="VTI8013" s="49"/>
      <c r="VTJ8013" s="49"/>
      <c r="VTK8013" s="49"/>
      <c r="VTL8013" s="49"/>
      <c r="VTM8013" s="49"/>
      <c r="VTN8013" s="49"/>
      <c r="VTO8013" s="49"/>
      <c r="VTP8013" s="49"/>
      <c r="VTQ8013" s="49"/>
      <c r="VTR8013" s="49"/>
      <c r="VTS8013" s="49"/>
      <c r="VTT8013" s="49"/>
      <c r="VTU8013" s="49"/>
      <c r="VTV8013" s="49"/>
      <c r="VTW8013" s="49"/>
      <c r="VTX8013" s="49"/>
      <c r="VTY8013" s="49"/>
      <c r="VTZ8013" s="49"/>
      <c r="VUA8013" s="49"/>
      <c r="VUB8013" s="49"/>
      <c r="VUC8013" s="49"/>
      <c r="VUD8013" s="49"/>
      <c r="VUE8013" s="49"/>
      <c r="VUF8013" s="49"/>
      <c r="VUG8013" s="49"/>
      <c r="VUH8013" s="49"/>
      <c r="VUI8013" s="49"/>
      <c r="VUJ8013" s="49"/>
      <c r="VUK8013" s="49"/>
      <c r="VUL8013" s="49"/>
      <c r="VUM8013" s="49"/>
      <c r="VUN8013" s="49"/>
      <c r="VUO8013" s="49"/>
      <c r="VUP8013" s="49"/>
      <c r="VUQ8013" s="49"/>
      <c r="VUR8013" s="49"/>
      <c r="VUS8013" s="49"/>
      <c r="VUT8013" s="49"/>
      <c r="VUU8013" s="49"/>
      <c r="VUV8013" s="49"/>
      <c r="VUW8013" s="49"/>
      <c r="VUX8013" s="49"/>
      <c r="VUY8013" s="49"/>
      <c r="VUZ8013" s="49"/>
      <c r="VVA8013" s="49"/>
      <c r="VVB8013" s="49"/>
      <c r="VVC8013" s="49"/>
      <c r="VVD8013" s="49"/>
      <c r="VVE8013" s="49"/>
      <c r="VVF8013" s="49"/>
      <c r="VVG8013" s="49"/>
      <c r="VVH8013" s="49"/>
      <c r="VVI8013" s="49"/>
      <c r="VVJ8013" s="49"/>
      <c r="VVK8013" s="49"/>
      <c r="VVL8013" s="49"/>
      <c r="VVM8013" s="49"/>
      <c r="VVN8013" s="49"/>
      <c r="VVO8013" s="49"/>
      <c r="VVP8013" s="49"/>
      <c r="VVQ8013" s="49"/>
      <c r="VVR8013" s="49"/>
      <c r="VVS8013" s="49"/>
      <c r="VVT8013" s="49"/>
      <c r="VVU8013" s="49"/>
      <c r="VVV8013" s="49"/>
      <c r="VVW8013" s="49"/>
      <c r="VVX8013" s="49"/>
      <c r="VVY8013" s="49"/>
      <c r="VVZ8013" s="49"/>
      <c r="VWA8013" s="49"/>
      <c r="VWB8013" s="49"/>
      <c r="VWC8013" s="49"/>
      <c r="VWD8013" s="49"/>
      <c r="VWE8013" s="49"/>
      <c r="VWF8013" s="49"/>
      <c r="VWG8013" s="49"/>
      <c r="VWH8013" s="49"/>
      <c r="VWI8013" s="49"/>
      <c r="VWJ8013" s="49"/>
      <c r="VWK8013" s="49"/>
      <c r="VWL8013" s="49"/>
      <c r="VWM8013" s="49"/>
      <c r="VWN8013" s="49"/>
      <c r="VWO8013" s="49"/>
      <c r="VWP8013" s="49"/>
      <c r="VWQ8013" s="49"/>
      <c r="VWR8013" s="49"/>
      <c r="VWS8013" s="49"/>
      <c r="VWT8013" s="49"/>
      <c r="VWU8013" s="49"/>
      <c r="VWV8013" s="49"/>
      <c r="VWW8013" s="49"/>
      <c r="VWX8013" s="49"/>
      <c r="VWY8013" s="49"/>
      <c r="VWZ8013" s="49"/>
      <c r="VXA8013" s="49"/>
      <c r="VXB8013" s="49"/>
      <c r="VXC8013" s="49"/>
      <c r="VXD8013" s="49"/>
      <c r="VXE8013" s="49"/>
      <c r="VXF8013" s="49"/>
      <c r="VXG8013" s="49"/>
      <c r="VXH8013" s="49"/>
      <c r="VXI8013" s="49"/>
      <c r="VXJ8013" s="49"/>
      <c r="VXK8013" s="49"/>
      <c r="VXL8013" s="49"/>
      <c r="VXM8013" s="49"/>
      <c r="VXN8013" s="49"/>
      <c r="VXO8013" s="49"/>
      <c r="VXP8013" s="49"/>
      <c r="VXQ8013" s="49"/>
      <c r="VXR8013" s="49"/>
      <c r="VXS8013" s="49"/>
      <c r="VXT8013" s="49"/>
      <c r="VXU8013" s="49"/>
      <c r="VXV8013" s="49"/>
      <c r="VXW8013" s="49"/>
      <c r="VXX8013" s="49"/>
      <c r="VXY8013" s="49"/>
      <c r="VXZ8013" s="49"/>
      <c r="VYA8013" s="49"/>
      <c r="VYB8013" s="49"/>
      <c r="VYC8013" s="49"/>
      <c r="VYD8013" s="49"/>
      <c r="VYE8013" s="49"/>
      <c r="VYF8013" s="49"/>
      <c r="VYG8013" s="49"/>
      <c r="VYH8013" s="49"/>
      <c r="VYI8013" s="49"/>
      <c r="VYJ8013" s="49"/>
      <c r="VYK8013" s="49"/>
      <c r="VYL8013" s="49"/>
      <c r="VYM8013" s="49"/>
      <c r="VYN8013" s="49"/>
      <c r="VYO8013" s="49"/>
      <c r="VYP8013" s="49"/>
      <c r="VYQ8013" s="49"/>
      <c r="VYR8013" s="49"/>
      <c r="VYS8013" s="49"/>
      <c r="VYT8013" s="49"/>
      <c r="VYU8013" s="49"/>
      <c r="VYV8013" s="49"/>
      <c r="VYW8013" s="49"/>
      <c r="VYX8013" s="49"/>
      <c r="VYY8013" s="49"/>
      <c r="VYZ8013" s="49"/>
      <c r="VZA8013" s="49"/>
      <c r="VZB8013" s="49"/>
      <c r="VZC8013" s="49"/>
      <c r="VZD8013" s="49"/>
      <c r="VZE8013" s="49"/>
      <c r="VZF8013" s="49"/>
      <c r="VZG8013" s="49"/>
      <c r="VZH8013" s="49"/>
      <c r="VZI8013" s="49"/>
      <c r="VZJ8013" s="49"/>
      <c r="VZK8013" s="49"/>
      <c r="VZL8013" s="49"/>
      <c r="VZM8013" s="49"/>
      <c r="VZN8013" s="49"/>
      <c r="VZO8013" s="49"/>
      <c r="VZP8013" s="49"/>
      <c r="VZQ8013" s="49"/>
      <c r="VZR8013" s="49"/>
      <c r="VZS8013" s="49"/>
      <c r="VZT8013" s="49"/>
      <c r="VZU8013" s="49"/>
      <c r="VZV8013" s="49"/>
      <c r="VZW8013" s="49"/>
      <c r="VZX8013" s="49"/>
      <c r="VZY8013" s="49"/>
      <c r="VZZ8013" s="49"/>
      <c r="WAA8013" s="49"/>
      <c r="WAB8013" s="49"/>
      <c r="WAC8013" s="49"/>
      <c r="WAD8013" s="49"/>
      <c r="WAE8013" s="49"/>
      <c r="WAF8013" s="49"/>
      <c r="WAG8013" s="49"/>
      <c r="WAH8013" s="49"/>
      <c r="WAI8013" s="49"/>
      <c r="WAJ8013" s="49"/>
      <c r="WAK8013" s="49"/>
      <c r="WAL8013" s="49"/>
      <c r="WAM8013" s="49"/>
      <c r="WAN8013" s="49"/>
      <c r="WAO8013" s="49"/>
      <c r="WAP8013" s="49"/>
      <c r="WAQ8013" s="49"/>
      <c r="WAR8013" s="49"/>
      <c r="WAS8013" s="49"/>
      <c r="WAT8013" s="49"/>
      <c r="WAU8013" s="49"/>
      <c r="WAV8013" s="49"/>
      <c r="WAW8013" s="49"/>
      <c r="WAX8013" s="49"/>
      <c r="WAY8013" s="49"/>
      <c r="WAZ8013" s="49"/>
      <c r="WBA8013" s="49"/>
      <c r="WBB8013" s="49"/>
      <c r="WBC8013" s="49"/>
      <c r="WBD8013" s="49"/>
      <c r="WBE8013" s="49"/>
      <c r="WBF8013" s="49"/>
      <c r="WBG8013" s="49"/>
      <c r="WBH8013" s="49"/>
      <c r="WBI8013" s="49"/>
      <c r="WBJ8013" s="49"/>
      <c r="WBK8013" s="49"/>
      <c r="WBL8013" s="49"/>
      <c r="WBM8013" s="49"/>
      <c r="WBN8013" s="49"/>
      <c r="WBO8013" s="49"/>
      <c r="WBP8013" s="49"/>
      <c r="WBQ8013" s="49"/>
      <c r="WBR8013" s="49"/>
      <c r="WBS8013" s="49"/>
      <c r="WBT8013" s="49"/>
      <c r="WBU8013" s="49"/>
      <c r="WBV8013" s="49"/>
      <c r="WBW8013" s="49"/>
      <c r="WBX8013" s="49"/>
      <c r="WBY8013" s="49"/>
      <c r="WBZ8013" s="49"/>
      <c r="WCA8013" s="49"/>
      <c r="WCB8013" s="49"/>
      <c r="WCC8013" s="49"/>
      <c r="WCD8013" s="49"/>
      <c r="WCE8013" s="49"/>
      <c r="WCF8013" s="49"/>
      <c r="WCG8013" s="49"/>
      <c r="WCH8013" s="49"/>
      <c r="WCI8013" s="49"/>
      <c r="WCJ8013" s="49"/>
      <c r="WCK8013" s="49"/>
      <c r="WCL8013" s="49"/>
      <c r="WCM8013" s="49"/>
      <c r="WCN8013" s="49"/>
      <c r="WCO8013" s="49"/>
      <c r="WCP8013" s="49"/>
      <c r="WCQ8013" s="49"/>
      <c r="WCR8013" s="49"/>
      <c r="WCS8013" s="49"/>
      <c r="WCT8013" s="49"/>
      <c r="WCU8013" s="49"/>
      <c r="WCV8013" s="49"/>
      <c r="WCW8013" s="49"/>
      <c r="WCX8013" s="49"/>
      <c r="WCY8013" s="49"/>
      <c r="WCZ8013" s="49"/>
      <c r="WDA8013" s="49"/>
      <c r="WDB8013" s="49"/>
      <c r="WDC8013" s="49"/>
      <c r="WDD8013" s="49"/>
      <c r="WDE8013" s="49"/>
      <c r="WDF8013" s="49"/>
      <c r="WDG8013" s="49"/>
      <c r="WDH8013" s="49"/>
      <c r="WDI8013" s="49"/>
      <c r="WDJ8013" s="49"/>
      <c r="WDK8013" s="49"/>
      <c r="WDL8013" s="49"/>
      <c r="WDM8013" s="49"/>
      <c r="WDN8013" s="49"/>
      <c r="WDO8013" s="49"/>
      <c r="WDP8013" s="49"/>
      <c r="WDQ8013" s="49"/>
      <c r="WDR8013" s="49"/>
      <c r="WDS8013" s="49"/>
      <c r="WDT8013" s="49"/>
      <c r="WDU8013" s="49"/>
      <c r="WDV8013" s="49"/>
      <c r="WDW8013" s="49"/>
      <c r="WDX8013" s="49"/>
      <c r="WDY8013" s="49"/>
      <c r="WDZ8013" s="49"/>
      <c r="WEA8013" s="49"/>
      <c r="WEB8013" s="49"/>
      <c r="WEC8013" s="49"/>
      <c r="WED8013" s="49"/>
      <c r="WEE8013" s="49"/>
      <c r="WEF8013" s="49"/>
      <c r="WEG8013" s="49"/>
      <c r="WEH8013" s="49"/>
      <c r="WEI8013" s="49"/>
      <c r="WEJ8013" s="49"/>
      <c r="WEK8013" s="49"/>
      <c r="WEL8013" s="49"/>
      <c r="WEM8013" s="49"/>
      <c r="WEN8013" s="49"/>
      <c r="WEO8013" s="49"/>
      <c r="WEP8013" s="49"/>
      <c r="WEQ8013" s="49"/>
      <c r="WER8013" s="49"/>
      <c r="WES8013" s="49"/>
      <c r="WET8013" s="49"/>
      <c r="WEU8013" s="49"/>
      <c r="WEV8013" s="49"/>
      <c r="WEW8013" s="49"/>
      <c r="WEX8013" s="49"/>
      <c r="WEY8013" s="49"/>
      <c r="WEZ8013" s="49"/>
      <c r="WFA8013" s="49"/>
      <c r="WFB8013" s="49"/>
      <c r="WFC8013" s="49"/>
      <c r="WFD8013" s="49"/>
      <c r="WFE8013" s="49"/>
      <c r="WFF8013" s="49"/>
      <c r="WFG8013" s="49"/>
      <c r="WFH8013" s="49"/>
      <c r="WFI8013" s="49"/>
      <c r="WFJ8013" s="49"/>
      <c r="WFK8013" s="49"/>
      <c r="WFL8013" s="49"/>
      <c r="WFM8013" s="49"/>
      <c r="WFN8013" s="49"/>
      <c r="WFO8013" s="49"/>
      <c r="WFP8013" s="49"/>
      <c r="WFQ8013" s="49"/>
      <c r="WFR8013" s="49"/>
      <c r="WFS8013" s="49"/>
      <c r="WFT8013" s="49"/>
      <c r="WFU8013" s="49"/>
      <c r="WFV8013" s="49"/>
      <c r="WFW8013" s="49"/>
      <c r="WFX8013" s="49"/>
      <c r="WFY8013" s="49"/>
      <c r="WFZ8013" s="49"/>
      <c r="WGA8013" s="49"/>
      <c r="WGB8013" s="49"/>
      <c r="WGC8013" s="49"/>
      <c r="WGD8013" s="49"/>
      <c r="WGE8013" s="49"/>
      <c r="WGF8013" s="49"/>
      <c r="WGG8013" s="49"/>
      <c r="WGH8013" s="49"/>
      <c r="WGI8013" s="49"/>
      <c r="WGJ8013" s="49"/>
      <c r="WGK8013" s="49"/>
      <c r="WGL8013" s="49"/>
      <c r="WGM8013" s="49"/>
      <c r="WGN8013" s="49"/>
      <c r="WGO8013" s="49"/>
      <c r="WGP8013" s="49"/>
      <c r="WGQ8013" s="49"/>
      <c r="WGR8013" s="49"/>
      <c r="WGS8013" s="49"/>
      <c r="WGT8013" s="49"/>
      <c r="WGU8013" s="49"/>
      <c r="WGV8013" s="49"/>
      <c r="WGW8013" s="49"/>
      <c r="WGX8013" s="49"/>
      <c r="WGY8013" s="49"/>
      <c r="WGZ8013" s="49"/>
      <c r="WHA8013" s="49"/>
      <c r="WHB8013" s="49"/>
      <c r="WHC8013" s="49"/>
      <c r="WHD8013" s="49"/>
      <c r="WHE8013" s="49"/>
      <c r="WHF8013" s="49"/>
      <c r="WHG8013" s="49"/>
      <c r="WHH8013" s="49"/>
      <c r="WHI8013" s="49"/>
      <c r="WHJ8013" s="49"/>
      <c r="WHK8013" s="49"/>
      <c r="WHL8013" s="49"/>
      <c r="WHM8013" s="49"/>
      <c r="WHN8013" s="49"/>
      <c r="WHO8013" s="49"/>
      <c r="WHP8013" s="49"/>
      <c r="WHQ8013" s="49"/>
      <c r="WHR8013" s="49"/>
      <c r="WHS8013" s="49"/>
      <c r="WHT8013" s="49"/>
      <c r="WHU8013" s="49"/>
      <c r="WHV8013" s="49"/>
      <c r="WHW8013" s="49"/>
      <c r="WHX8013" s="49"/>
      <c r="WHY8013" s="49"/>
      <c r="WHZ8013" s="49"/>
      <c r="WIA8013" s="49"/>
      <c r="WIB8013" s="49"/>
      <c r="WIC8013" s="49"/>
      <c r="WID8013" s="49"/>
      <c r="WIE8013" s="49"/>
      <c r="WIF8013" s="49"/>
      <c r="WIG8013" s="49"/>
      <c r="WIH8013" s="49"/>
      <c r="WII8013" s="49"/>
      <c r="WIJ8013" s="49"/>
      <c r="WIK8013" s="49"/>
      <c r="WIL8013" s="49"/>
      <c r="WIM8013" s="49"/>
      <c r="WIN8013" s="49"/>
      <c r="WIO8013" s="49"/>
      <c r="WIP8013" s="49"/>
      <c r="WIQ8013" s="49"/>
      <c r="WIR8013" s="49"/>
      <c r="WIS8013" s="49"/>
      <c r="WIT8013" s="49"/>
      <c r="WIU8013" s="49"/>
      <c r="WIV8013" s="49"/>
      <c r="WIW8013" s="49"/>
      <c r="WIX8013" s="49"/>
      <c r="WIY8013" s="49"/>
      <c r="WIZ8013" s="49"/>
      <c r="WJA8013" s="49"/>
      <c r="WJB8013" s="49"/>
      <c r="WJC8013" s="49"/>
      <c r="WJD8013" s="49"/>
      <c r="WJE8013" s="49"/>
      <c r="WJF8013" s="49"/>
      <c r="WJG8013" s="49"/>
      <c r="WJH8013" s="49"/>
      <c r="WJI8013" s="49"/>
      <c r="WJJ8013" s="49"/>
      <c r="WJK8013" s="49"/>
      <c r="WJL8013" s="49"/>
      <c r="WJM8013" s="49"/>
      <c r="WJN8013" s="49"/>
      <c r="WJO8013" s="49"/>
      <c r="WJP8013" s="49"/>
      <c r="WJQ8013" s="49"/>
      <c r="WJR8013" s="49"/>
      <c r="WJS8013" s="49"/>
      <c r="WJT8013" s="49"/>
      <c r="WJU8013" s="49"/>
      <c r="WJV8013" s="49"/>
      <c r="WJW8013" s="49"/>
      <c r="WJX8013" s="49"/>
      <c r="WJY8013" s="49"/>
      <c r="WJZ8013" s="49"/>
      <c r="WKA8013" s="49"/>
      <c r="WKB8013" s="49"/>
      <c r="WKC8013" s="49"/>
      <c r="WKD8013" s="49"/>
      <c r="WKE8013" s="49"/>
      <c r="WKF8013" s="49"/>
      <c r="WKG8013" s="49"/>
      <c r="WKH8013" s="49"/>
      <c r="WKI8013" s="49"/>
      <c r="WKJ8013" s="49"/>
      <c r="WKK8013" s="49"/>
      <c r="WKL8013" s="49"/>
      <c r="WKM8013" s="49"/>
      <c r="WKN8013" s="49"/>
      <c r="WKO8013" s="49"/>
      <c r="WKP8013" s="49"/>
      <c r="WKQ8013" s="49"/>
      <c r="WKR8013" s="49"/>
      <c r="WKS8013" s="49"/>
      <c r="WKT8013" s="49"/>
      <c r="WKU8013" s="49"/>
      <c r="WKV8013" s="49"/>
      <c r="WKW8013" s="49"/>
      <c r="WKX8013" s="49"/>
      <c r="WKY8013" s="49"/>
      <c r="WKZ8013" s="49"/>
      <c r="WLA8013" s="49"/>
      <c r="WLB8013" s="49"/>
      <c r="WLC8013" s="49"/>
      <c r="WLD8013" s="49"/>
      <c r="WLE8013" s="49"/>
      <c r="WLF8013" s="49"/>
      <c r="WLG8013" s="49"/>
      <c r="WLH8013" s="49"/>
      <c r="WLI8013" s="49"/>
      <c r="WLJ8013" s="49"/>
      <c r="WLK8013" s="49"/>
      <c r="WLL8013" s="49"/>
      <c r="WLM8013" s="49"/>
      <c r="WLN8013" s="49"/>
      <c r="WLO8013" s="49"/>
      <c r="WLP8013" s="49"/>
      <c r="WLQ8013" s="49"/>
      <c r="WLR8013" s="49"/>
      <c r="WLS8013" s="49"/>
      <c r="WLT8013" s="49"/>
      <c r="WLU8013" s="49"/>
      <c r="WLV8013" s="49"/>
      <c r="WLW8013" s="49"/>
      <c r="WLX8013" s="49"/>
      <c r="WLY8013" s="49"/>
      <c r="WLZ8013" s="49"/>
      <c r="WMA8013" s="49"/>
      <c r="WMB8013" s="49"/>
      <c r="WMC8013" s="49"/>
      <c r="WMD8013" s="49"/>
      <c r="WME8013" s="49"/>
      <c r="WMF8013" s="49"/>
      <c r="WMG8013" s="49"/>
      <c r="WMH8013" s="49"/>
      <c r="WMI8013" s="49"/>
      <c r="WMJ8013" s="49"/>
      <c r="WMK8013" s="49"/>
      <c r="WML8013" s="49"/>
      <c r="WMM8013" s="49"/>
      <c r="WMN8013" s="49"/>
      <c r="WMO8013" s="49"/>
      <c r="WMP8013" s="49"/>
      <c r="WMQ8013" s="49"/>
      <c r="WMR8013" s="49"/>
      <c r="WMS8013" s="49"/>
      <c r="WMT8013" s="49"/>
      <c r="WMU8013" s="49"/>
      <c r="WMV8013" s="49"/>
      <c r="WMW8013" s="49"/>
      <c r="WMX8013" s="49"/>
      <c r="WMY8013" s="49"/>
      <c r="WMZ8013" s="49"/>
      <c r="WNA8013" s="49"/>
      <c r="WNB8013" s="49"/>
      <c r="WNC8013" s="49"/>
      <c r="WND8013" s="49"/>
      <c r="WNE8013" s="49"/>
      <c r="WNF8013" s="49"/>
      <c r="WNG8013" s="49"/>
      <c r="WNH8013" s="49"/>
      <c r="WNI8013" s="49"/>
      <c r="WNJ8013" s="49"/>
      <c r="WNK8013" s="49"/>
      <c r="WNL8013" s="49"/>
      <c r="WNM8013" s="49"/>
      <c r="WNN8013" s="49"/>
      <c r="WNO8013" s="49"/>
      <c r="WNP8013" s="49"/>
      <c r="WNQ8013" s="49"/>
      <c r="WNR8013" s="49"/>
      <c r="WNS8013" s="49"/>
      <c r="WNT8013" s="49"/>
      <c r="WNU8013" s="49"/>
      <c r="WNV8013" s="49"/>
      <c r="WNW8013" s="49"/>
      <c r="WNX8013" s="49"/>
      <c r="WNY8013" s="49"/>
      <c r="WNZ8013" s="49"/>
      <c r="WOA8013" s="49"/>
      <c r="WOB8013" s="49"/>
      <c r="WOC8013" s="49"/>
      <c r="WOD8013" s="49"/>
      <c r="WOE8013" s="49"/>
      <c r="WOF8013" s="49"/>
      <c r="WOG8013" s="49"/>
      <c r="WOH8013" s="49"/>
      <c r="WOI8013" s="49"/>
      <c r="WOJ8013" s="49"/>
      <c r="WOK8013" s="49"/>
      <c r="WOL8013" s="49"/>
      <c r="WOM8013" s="49"/>
      <c r="WON8013" s="49"/>
      <c r="WOO8013" s="49"/>
      <c r="WOP8013" s="49"/>
      <c r="WOQ8013" s="49"/>
      <c r="WOR8013" s="49"/>
      <c r="WOS8013" s="49"/>
      <c r="WOT8013" s="49"/>
      <c r="WOU8013" s="49"/>
      <c r="WOV8013" s="49"/>
      <c r="WOW8013" s="49"/>
      <c r="WOX8013" s="49"/>
      <c r="WOY8013" s="49"/>
      <c r="WOZ8013" s="49"/>
      <c r="WPA8013" s="49"/>
      <c r="WPB8013" s="49"/>
      <c r="WPC8013" s="49"/>
      <c r="WPD8013" s="49"/>
      <c r="WPE8013" s="49"/>
      <c r="WPF8013" s="49"/>
      <c r="WPG8013" s="49"/>
      <c r="WPH8013" s="49"/>
      <c r="WPI8013" s="49"/>
      <c r="WPJ8013" s="49"/>
      <c r="WPK8013" s="49"/>
      <c r="WPL8013" s="49"/>
      <c r="WPM8013" s="49"/>
      <c r="WPN8013" s="49"/>
      <c r="WPO8013" s="49"/>
      <c r="WPP8013" s="49"/>
      <c r="WPQ8013" s="49"/>
      <c r="WPR8013" s="49"/>
      <c r="WPS8013" s="49"/>
      <c r="WPT8013" s="49"/>
      <c r="WPU8013" s="49"/>
      <c r="WPV8013" s="49"/>
      <c r="WPW8013" s="49"/>
      <c r="WPX8013" s="49"/>
      <c r="WPY8013" s="49"/>
      <c r="WPZ8013" s="49"/>
      <c r="WQA8013" s="49"/>
      <c r="WQB8013" s="49"/>
      <c r="WQC8013" s="49"/>
      <c r="WQD8013" s="49"/>
      <c r="WQE8013" s="49"/>
      <c r="WQF8013" s="49"/>
      <c r="WQG8013" s="49"/>
      <c r="WQH8013" s="49"/>
      <c r="WQI8013" s="49"/>
      <c r="WQJ8013" s="49"/>
      <c r="WQK8013" s="49"/>
      <c r="WQL8013" s="49"/>
      <c r="WQM8013" s="49"/>
      <c r="WQN8013" s="49"/>
      <c r="WQO8013" s="49"/>
      <c r="WQP8013" s="49"/>
      <c r="WQQ8013" s="49"/>
      <c r="WQR8013" s="49"/>
      <c r="WQS8013" s="49"/>
      <c r="WQT8013" s="49"/>
      <c r="WQU8013" s="49"/>
      <c r="WQV8013" s="49"/>
      <c r="WQW8013" s="49"/>
      <c r="WQX8013" s="49"/>
      <c r="WQY8013" s="49"/>
      <c r="WQZ8013" s="49"/>
      <c r="WRA8013" s="49"/>
      <c r="WRB8013" s="49"/>
      <c r="WRC8013" s="49"/>
      <c r="WRD8013" s="49"/>
      <c r="WRE8013" s="49"/>
      <c r="WRF8013" s="49"/>
      <c r="WRG8013" s="49"/>
      <c r="WRH8013" s="49"/>
      <c r="WRI8013" s="49"/>
      <c r="WRJ8013" s="49"/>
      <c r="WRK8013" s="49"/>
      <c r="WRL8013" s="49"/>
      <c r="WRM8013" s="49"/>
      <c r="WRN8013" s="49"/>
      <c r="WRO8013" s="49"/>
      <c r="WRP8013" s="49"/>
      <c r="WRQ8013" s="49"/>
      <c r="WRR8013" s="49"/>
      <c r="WRS8013" s="49"/>
      <c r="WRT8013" s="49"/>
      <c r="WRU8013" s="49"/>
      <c r="WRV8013" s="49"/>
      <c r="WRW8013" s="49"/>
      <c r="WRX8013" s="49"/>
      <c r="WRY8013" s="49"/>
      <c r="WRZ8013" s="49"/>
      <c r="WSA8013" s="49"/>
      <c r="WSB8013" s="49"/>
      <c r="WSC8013" s="49"/>
      <c r="WSD8013" s="49"/>
      <c r="WSE8013" s="49"/>
      <c r="WSF8013" s="49"/>
      <c r="WSG8013" s="49"/>
      <c r="WSH8013" s="49"/>
      <c r="WSI8013" s="49"/>
      <c r="WSJ8013" s="49"/>
      <c r="WSK8013" s="49"/>
      <c r="WSL8013" s="49"/>
      <c r="WSM8013" s="49"/>
      <c r="WSN8013" s="49"/>
      <c r="WSO8013" s="49"/>
      <c r="WSP8013" s="49"/>
      <c r="WSQ8013" s="49"/>
      <c r="WSR8013" s="49"/>
      <c r="WSS8013" s="49"/>
      <c r="WST8013" s="49"/>
      <c r="WSU8013" s="49"/>
      <c r="WSV8013" s="49"/>
      <c r="WSW8013" s="49"/>
      <c r="WSX8013" s="49"/>
      <c r="WSY8013" s="49"/>
      <c r="WSZ8013" s="49"/>
      <c r="WTA8013" s="49"/>
      <c r="WTB8013" s="49"/>
      <c r="WTC8013" s="49"/>
      <c r="WTD8013" s="49"/>
      <c r="WTE8013" s="49"/>
      <c r="WTF8013" s="49"/>
      <c r="WTG8013" s="49"/>
      <c r="WTH8013" s="49"/>
      <c r="WTI8013" s="49"/>
      <c r="WTJ8013" s="49"/>
      <c r="WTK8013" s="49"/>
      <c r="WTL8013" s="49"/>
      <c r="WTM8013" s="49"/>
      <c r="WTN8013" s="49"/>
      <c r="WTO8013" s="49"/>
      <c r="WTP8013" s="49"/>
      <c r="WTQ8013" s="49"/>
      <c r="WTR8013" s="49"/>
      <c r="WTS8013" s="49"/>
      <c r="WTT8013" s="49"/>
      <c r="WTU8013" s="49"/>
      <c r="WTV8013" s="49"/>
      <c r="WTW8013" s="49"/>
      <c r="WTX8013" s="49"/>
      <c r="WTY8013" s="49"/>
      <c r="WTZ8013" s="49"/>
      <c r="WUA8013" s="49"/>
      <c r="WUB8013" s="49"/>
      <c r="WUC8013" s="49"/>
      <c r="WUD8013" s="49"/>
      <c r="WUE8013" s="49"/>
      <c r="WUF8013" s="49"/>
      <c r="WUG8013" s="49"/>
      <c r="WUH8013" s="49"/>
      <c r="WUI8013" s="49"/>
      <c r="WUJ8013" s="49"/>
      <c r="WUK8013" s="49"/>
      <c r="WUL8013" s="49"/>
      <c r="WUM8013" s="49"/>
      <c r="WUN8013" s="49"/>
      <c r="WUO8013" s="49"/>
      <c r="WUP8013" s="49"/>
      <c r="WUQ8013" s="49"/>
      <c r="WUR8013" s="49"/>
      <c r="WUS8013" s="49"/>
      <c r="WUT8013" s="49"/>
      <c r="WUU8013" s="49"/>
      <c r="WUV8013" s="49"/>
      <c r="WUW8013" s="49"/>
      <c r="WUX8013" s="49"/>
      <c r="WUY8013" s="49"/>
      <c r="WUZ8013" s="49"/>
      <c r="WVA8013" s="49"/>
      <c r="WVB8013" s="49"/>
      <c r="WVC8013" s="49"/>
      <c r="WVD8013" s="49"/>
      <c r="WVE8013" s="49"/>
      <c r="WVF8013" s="49"/>
      <c r="WVG8013" s="49"/>
      <c r="WVH8013" s="49"/>
      <c r="WVI8013" s="49"/>
      <c r="WVJ8013" s="49"/>
      <c r="WVK8013" s="49"/>
      <c r="WVL8013" s="49"/>
      <c r="WVM8013" s="49"/>
      <c r="WVN8013" s="49"/>
      <c r="WVO8013" s="49"/>
      <c r="WVP8013" s="49"/>
      <c r="WVQ8013" s="49"/>
      <c r="WVR8013" s="49"/>
      <c r="WVS8013" s="49"/>
      <c r="WVT8013" s="49"/>
      <c r="WVU8013" s="49"/>
      <c r="WVV8013" s="49"/>
      <c r="WVW8013" s="49"/>
      <c r="WVX8013" s="49"/>
      <c r="WVY8013" s="49"/>
      <c r="WVZ8013" s="49"/>
      <c r="WWA8013" s="49"/>
      <c r="WWB8013" s="49"/>
      <c r="WWC8013" s="49"/>
      <c r="WWD8013" s="49"/>
      <c r="WWE8013" s="49"/>
      <c r="WWF8013" s="49"/>
      <c r="WWG8013" s="49"/>
      <c r="WWH8013" s="49"/>
      <c r="WWI8013" s="49"/>
      <c r="WWJ8013" s="49"/>
      <c r="WWK8013" s="49"/>
      <c r="WWL8013" s="49"/>
      <c r="WWM8013" s="49"/>
      <c r="WWN8013" s="49"/>
      <c r="WWO8013" s="49"/>
      <c r="WWP8013" s="49"/>
      <c r="WWQ8013" s="49"/>
      <c r="WWR8013" s="49"/>
      <c r="WWS8013" s="49"/>
      <c r="WWT8013" s="49"/>
      <c r="WWU8013" s="49"/>
      <c r="WWV8013" s="49"/>
      <c r="WWW8013" s="49"/>
      <c r="WWX8013" s="49"/>
      <c r="WWY8013" s="49"/>
      <c r="WWZ8013" s="49"/>
      <c r="WXA8013" s="49"/>
      <c r="WXB8013" s="49"/>
      <c r="WXC8013" s="49"/>
      <c r="WXD8013" s="49"/>
      <c r="WXE8013" s="49"/>
      <c r="WXF8013" s="49"/>
      <c r="WXG8013" s="49"/>
      <c r="WXH8013" s="49"/>
      <c r="WXI8013" s="49"/>
      <c r="WXJ8013" s="49"/>
      <c r="WXK8013" s="49"/>
      <c r="WXL8013" s="49"/>
      <c r="WXM8013" s="49"/>
      <c r="WXN8013" s="49"/>
      <c r="WXO8013" s="49"/>
      <c r="WXP8013" s="49"/>
      <c r="WXQ8013" s="49"/>
      <c r="WXR8013" s="49"/>
      <c r="WXS8013" s="49"/>
      <c r="WXT8013" s="49"/>
      <c r="WXU8013" s="49"/>
      <c r="WXV8013" s="49"/>
      <c r="WXW8013" s="49"/>
      <c r="WXX8013" s="49"/>
      <c r="WXY8013" s="49"/>
      <c r="WXZ8013" s="49"/>
      <c r="WYA8013" s="49"/>
      <c r="WYB8013" s="49"/>
      <c r="WYC8013" s="49"/>
      <c r="WYD8013" s="49"/>
      <c r="WYE8013" s="49"/>
      <c r="WYF8013" s="49"/>
      <c r="WYG8013" s="49"/>
      <c r="WYH8013" s="49"/>
      <c r="WYI8013" s="49"/>
      <c r="WYJ8013" s="49"/>
      <c r="WYK8013" s="49"/>
      <c r="WYL8013" s="49"/>
      <c r="WYM8013" s="49"/>
      <c r="WYN8013" s="49"/>
      <c r="WYO8013" s="49"/>
      <c r="WYP8013" s="49"/>
      <c r="WYQ8013" s="49"/>
      <c r="WYR8013" s="49"/>
      <c r="WYS8013" s="49"/>
      <c r="WYT8013" s="49"/>
      <c r="WYU8013" s="49"/>
      <c r="WYV8013" s="49"/>
      <c r="WYW8013" s="49"/>
      <c r="WYX8013" s="49"/>
      <c r="WYY8013" s="49"/>
      <c r="WYZ8013" s="49"/>
      <c r="WZA8013" s="49"/>
      <c r="WZB8013" s="49"/>
      <c r="WZC8013" s="49"/>
      <c r="WZD8013" s="49"/>
      <c r="WZE8013" s="49"/>
      <c r="WZF8013" s="49"/>
      <c r="WZG8013" s="49"/>
      <c r="WZH8013" s="49"/>
      <c r="WZI8013" s="49"/>
      <c r="WZJ8013" s="49"/>
      <c r="WZK8013" s="49"/>
      <c r="WZL8013" s="49"/>
      <c r="WZM8013" s="49"/>
      <c r="WZN8013" s="49"/>
      <c r="WZO8013" s="49"/>
      <c r="WZP8013" s="49"/>
      <c r="WZQ8013" s="49"/>
      <c r="WZR8013" s="49"/>
      <c r="WZS8013" s="49"/>
      <c r="WZT8013" s="49"/>
      <c r="WZU8013" s="49"/>
      <c r="WZV8013" s="49"/>
      <c r="WZW8013" s="49"/>
      <c r="WZX8013" s="49"/>
      <c r="WZY8013" s="49"/>
      <c r="WZZ8013" s="49"/>
      <c r="XAA8013" s="49"/>
      <c r="XAB8013" s="49"/>
      <c r="XAC8013" s="49"/>
      <c r="XAD8013" s="49"/>
      <c r="XAE8013" s="49"/>
      <c r="XAF8013" s="49"/>
      <c r="XAG8013" s="49"/>
      <c r="XAH8013" s="49"/>
      <c r="XAI8013" s="49"/>
      <c r="XAJ8013" s="49"/>
      <c r="XAK8013" s="49"/>
      <c r="XAL8013" s="49"/>
      <c r="XAM8013" s="49"/>
      <c r="XAN8013" s="49"/>
      <c r="XAO8013" s="49"/>
      <c r="XAP8013" s="49"/>
      <c r="XAQ8013" s="49"/>
      <c r="XAR8013" s="49"/>
      <c r="XAS8013" s="49"/>
      <c r="XAT8013" s="49"/>
      <c r="XAU8013" s="49"/>
      <c r="XAV8013" s="49"/>
      <c r="XAW8013" s="49"/>
      <c r="XAX8013" s="49"/>
      <c r="XAY8013" s="49"/>
      <c r="XAZ8013" s="49"/>
      <c r="XBA8013" s="49"/>
      <c r="XBB8013" s="49"/>
      <c r="XBC8013" s="49"/>
      <c r="XBD8013" s="49"/>
      <c r="XBE8013" s="49"/>
      <c r="XBF8013" s="49"/>
      <c r="XBG8013" s="49"/>
      <c r="XBH8013" s="49"/>
      <c r="XBI8013" s="49"/>
      <c r="XBJ8013" s="49"/>
      <c r="XBK8013" s="49"/>
      <c r="XBL8013" s="49"/>
      <c r="XBM8013" s="49"/>
      <c r="XBN8013" s="49"/>
      <c r="XBO8013" s="49"/>
      <c r="XBP8013" s="49"/>
      <c r="XBQ8013" s="49"/>
      <c r="XBR8013" s="49"/>
      <c r="XBS8013" s="49"/>
      <c r="XBT8013" s="49"/>
      <c r="XBU8013" s="49"/>
      <c r="XBV8013" s="49"/>
      <c r="XBW8013" s="49"/>
      <c r="XBX8013" s="49"/>
      <c r="XBY8013" s="49"/>
      <c r="XBZ8013" s="49"/>
      <c r="XCA8013" s="49"/>
      <c r="XCB8013" s="49"/>
      <c r="XCC8013" s="49"/>
      <c r="XCD8013" s="49"/>
      <c r="XCE8013" s="49"/>
      <c r="XCF8013" s="49"/>
      <c r="XCG8013" s="49"/>
      <c r="XCH8013" s="49"/>
      <c r="XCI8013" s="49"/>
      <c r="XCJ8013" s="49"/>
      <c r="XCK8013" s="49"/>
      <c r="XCL8013" s="49"/>
      <c r="XCM8013" s="49"/>
      <c r="XCN8013" s="49"/>
      <c r="XCO8013" s="49"/>
      <c r="XCP8013" s="49"/>
      <c r="XCQ8013" s="49"/>
      <c r="XCR8013" s="49"/>
      <c r="XCS8013" s="49"/>
      <c r="XCT8013" s="49"/>
      <c r="XCU8013" s="49"/>
      <c r="XCV8013" s="49"/>
      <c r="XCW8013" s="49"/>
      <c r="XCX8013" s="49"/>
      <c r="XCY8013" s="49"/>
      <c r="XCZ8013" s="49"/>
      <c r="XDA8013" s="49"/>
      <c r="XDB8013" s="49"/>
      <c r="XDC8013" s="49"/>
      <c r="XDD8013" s="49"/>
      <c r="XDE8013" s="49"/>
      <c r="XDF8013" s="49"/>
      <c r="XDG8013" s="49"/>
      <c r="XDH8013" s="49"/>
      <c r="XDI8013" s="49"/>
      <c r="XDJ8013" s="49"/>
      <c r="XDK8013" s="49"/>
      <c r="XDL8013" s="49"/>
      <c r="XDM8013" s="49"/>
      <c r="XDN8013" s="49"/>
      <c r="XDO8013" s="49"/>
      <c r="XDP8013" s="49"/>
      <c r="XDQ8013" s="49"/>
      <c r="XDR8013" s="49"/>
      <c r="XDS8013" s="49"/>
      <c r="XDT8013" s="49"/>
      <c r="XDU8013" s="49"/>
      <c r="XDV8013" s="49"/>
      <c r="XDW8013" s="49"/>
      <c r="XDX8013" s="49"/>
      <c r="XDY8013" s="49"/>
      <c r="XDZ8013" s="49"/>
      <c r="XEA8013" s="49"/>
      <c r="XEB8013" s="49"/>
      <c r="XEC8013" s="49"/>
      <c r="XED8013" s="49"/>
      <c r="XEE8013" s="49"/>
      <c r="XEF8013" s="49"/>
      <c r="XEG8013" s="49"/>
      <c r="XEH8013" s="49"/>
      <c r="XEI8013" s="49"/>
      <c r="XEJ8013" s="49"/>
      <c r="XEK8013" s="49"/>
      <c r="XEL8013" s="49"/>
      <c r="XEM8013" s="49"/>
      <c r="XEN8013" s="49"/>
      <c r="XEO8013" s="49"/>
      <c r="XEP8013" s="49"/>
      <c r="XEQ8013" s="49"/>
      <c r="XER8013" s="49"/>
      <c r="XES8013" s="49"/>
      <c r="XET8013" s="49"/>
      <c r="XEU8013" s="49"/>
    </row>
    <row r="8014" spans="1:16375" s="38" customFormat="1" ht="69" customHeight="1" x14ac:dyDescent="0.2">
      <c r="A8014" s="152" t="s">
        <v>922</v>
      </c>
      <c r="B8014" s="160" t="s">
        <v>11498</v>
      </c>
      <c r="C8014" s="208" t="s">
        <v>788</v>
      </c>
      <c r="D8014" s="777" t="s">
        <v>11499</v>
      </c>
      <c r="E8014" s="779" t="s">
        <v>109</v>
      </c>
      <c r="F8014" s="543" t="s">
        <v>110</v>
      </c>
      <c r="G8014" s="166">
        <v>50202301</v>
      </c>
      <c r="H8014" s="549" t="s">
        <v>11503</v>
      </c>
      <c r="I8014" s="152">
        <v>10</v>
      </c>
      <c r="J8014" s="160" t="s">
        <v>33</v>
      </c>
      <c r="K8014" s="127">
        <v>1260000</v>
      </c>
      <c r="L8014" s="149">
        <v>500</v>
      </c>
      <c r="M8014" s="430" t="s">
        <v>68</v>
      </c>
      <c r="N8014" s="158" t="s">
        <v>67</v>
      </c>
      <c r="O8014" s="158" t="s">
        <v>497</v>
      </c>
      <c r="P8014" s="262"/>
      <c r="Q8014" s="262"/>
      <c r="R8014" s="49"/>
      <c r="S8014" s="49"/>
      <c r="T8014" s="49"/>
      <c r="U8014" s="49"/>
      <c r="V8014" s="49"/>
      <c r="W8014" s="49"/>
      <c r="X8014" s="49"/>
      <c r="Y8014" s="49"/>
      <c r="Z8014" s="49"/>
      <c r="AA8014" s="49"/>
      <c r="AB8014" s="49"/>
      <c r="AC8014" s="49"/>
      <c r="AD8014" s="49"/>
      <c r="AE8014" s="49"/>
      <c r="AF8014" s="49"/>
      <c r="AG8014" s="49"/>
      <c r="AH8014" s="49"/>
      <c r="AI8014" s="49"/>
      <c r="AJ8014" s="49"/>
      <c r="AK8014" s="49"/>
      <c r="AL8014" s="49"/>
      <c r="AM8014" s="49"/>
      <c r="AN8014" s="49"/>
      <c r="AO8014" s="49"/>
      <c r="AP8014" s="49"/>
      <c r="AQ8014" s="49"/>
      <c r="AR8014" s="49"/>
      <c r="AS8014" s="49"/>
      <c r="AT8014" s="49"/>
      <c r="AU8014" s="49"/>
      <c r="AV8014" s="49"/>
      <c r="AW8014" s="49"/>
      <c r="AX8014" s="49"/>
      <c r="AY8014" s="49"/>
      <c r="AZ8014" s="49"/>
      <c r="BA8014" s="49"/>
      <c r="BB8014" s="49"/>
      <c r="BC8014" s="49"/>
      <c r="BD8014" s="49"/>
      <c r="BE8014" s="49"/>
      <c r="BF8014" s="49"/>
      <c r="BG8014" s="49"/>
      <c r="BH8014" s="49"/>
      <c r="BI8014" s="49"/>
      <c r="BJ8014" s="49"/>
      <c r="BK8014" s="49"/>
      <c r="BL8014" s="49"/>
      <c r="BM8014" s="49"/>
      <c r="BN8014" s="49"/>
      <c r="BO8014" s="49"/>
      <c r="BP8014" s="49"/>
      <c r="BQ8014" s="49"/>
      <c r="BR8014" s="49"/>
      <c r="BS8014" s="49"/>
      <c r="BT8014" s="49"/>
      <c r="BU8014" s="49"/>
      <c r="BV8014" s="49"/>
      <c r="BW8014" s="49"/>
      <c r="BX8014" s="49"/>
      <c r="BY8014" s="49"/>
      <c r="BZ8014" s="49"/>
      <c r="CA8014" s="49"/>
      <c r="CB8014" s="49"/>
      <c r="CC8014" s="49"/>
      <c r="CD8014" s="49"/>
      <c r="CE8014" s="49"/>
      <c r="CF8014" s="49"/>
      <c r="CG8014" s="49"/>
      <c r="CH8014" s="49"/>
      <c r="CI8014" s="49"/>
      <c r="CJ8014" s="49"/>
      <c r="CK8014" s="49"/>
      <c r="CL8014" s="49"/>
      <c r="CM8014" s="49"/>
      <c r="CN8014" s="49"/>
      <c r="CO8014" s="49"/>
      <c r="CP8014" s="49"/>
      <c r="CQ8014" s="49"/>
      <c r="CR8014" s="49"/>
      <c r="CS8014" s="49"/>
      <c r="CT8014" s="49"/>
      <c r="CU8014" s="49"/>
      <c r="CV8014" s="49"/>
      <c r="CW8014" s="49"/>
      <c r="CX8014" s="49"/>
      <c r="CY8014" s="49"/>
      <c r="CZ8014" s="49"/>
      <c r="DA8014" s="49"/>
      <c r="DB8014" s="49"/>
      <c r="DC8014" s="49"/>
      <c r="DD8014" s="49"/>
      <c r="DE8014" s="49"/>
      <c r="DF8014" s="49"/>
      <c r="DG8014" s="49"/>
      <c r="DH8014" s="49"/>
      <c r="DI8014" s="49"/>
      <c r="DJ8014" s="49"/>
      <c r="DK8014" s="49"/>
      <c r="DL8014" s="49"/>
      <c r="DM8014" s="49"/>
      <c r="DN8014" s="49"/>
      <c r="DO8014" s="49"/>
      <c r="DP8014" s="49"/>
      <c r="DQ8014" s="49"/>
      <c r="DR8014" s="49"/>
      <c r="DS8014" s="49"/>
      <c r="DT8014" s="49"/>
      <c r="DU8014" s="49"/>
      <c r="DV8014" s="49"/>
      <c r="DW8014" s="49"/>
      <c r="DX8014" s="49"/>
      <c r="DY8014" s="49"/>
      <c r="DZ8014" s="49"/>
      <c r="EA8014" s="49"/>
      <c r="EB8014" s="49"/>
      <c r="EC8014" s="49"/>
      <c r="ED8014" s="49"/>
      <c r="EE8014" s="49"/>
      <c r="EF8014" s="49"/>
      <c r="EG8014" s="49"/>
      <c r="EH8014" s="49"/>
      <c r="EI8014" s="49"/>
      <c r="EJ8014" s="49"/>
      <c r="EK8014" s="49"/>
      <c r="EL8014" s="49"/>
      <c r="EM8014" s="49"/>
      <c r="EN8014" s="49"/>
      <c r="EO8014" s="49"/>
      <c r="EP8014" s="49"/>
      <c r="EQ8014" s="49"/>
      <c r="ER8014" s="49"/>
      <c r="ES8014" s="49"/>
      <c r="ET8014" s="49"/>
      <c r="EU8014" s="49"/>
      <c r="EV8014" s="49"/>
      <c r="EW8014" s="49"/>
      <c r="EX8014" s="49"/>
      <c r="EY8014" s="49"/>
      <c r="EZ8014" s="49"/>
      <c r="FA8014" s="49"/>
      <c r="FB8014" s="49"/>
      <c r="FC8014" s="49"/>
      <c r="FD8014" s="49"/>
      <c r="FE8014" s="49"/>
      <c r="FF8014" s="49"/>
      <c r="FG8014" s="49"/>
      <c r="FH8014" s="49"/>
      <c r="FI8014" s="49"/>
      <c r="FJ8014" s="49"/>
      <c r="FK8014" s="49"/>
      <c r="FL8014" s="49"/>
      <c r="FM8014" s="49"/>
      <c r="FN8014" s="49"/>
      <c r="FO8014" s="49"/>
      <c r="FP8014" s="49"/>
      <c r="FQ8014" s="49"/>
      <c r="FR8014" s="49"/>
      <c r="FS8014" s="49"/>
      <c r="FT8014" s="49"/>
      <c r="FU8014" s="49"/>
      <c r="FV8014" s="49"/>
      <c r="FW8014" s="49"/>
      <c r="FX8014" s="49"/>
      <c r="FY8014" s="49"/>
      <c r="FZ8014" s="49"/>
      <c r="GA8014" s="49"/>
      <c r="GB8014" s="49"/>
      <c r="GC8014" s="49"/>
      <c r="GD8014" s="49"/>
      <c r="GE8014" s="49"/>
      <c r="GF8014" s="49"/>
      <c r="GG8014" s="49"/>
      <c r="GH8014" s="49"/>
      <c r="GI8014" s="49"/>
      <c r="GJ8014" s="49"/>
      <c r="GK8014" s="49"/>
      <c r="GL8014" s="49"/>
      <c r="GM8014" s="49"/>
      <c r="GN8014" s="49"/>
      <c r="GO8014" s="49"/>
      <c r="GP8014" s="49"/>
      <c r="GQ8014" s="49"/>
      <c r="GR8014" s="49"/>
      <c r="GS8014" s="49"/>
      <c r="GT8014" s="49"/>
      <c r="GU8014" s="49"/>
      <c r="GV8014" s="49"/>
      <c r="GW8014" s="49"/>
      <c r="GX8014" s="49"/>
      <c r="GY8014" s="49"/>
      <c r="GZ8014" s="49"/>
      <c r="HA8014" s="49"/>
      <c r="HB8014" s="49"/>
      <c r="HC8014" s="49"/>
      <c r="HD8014" s="49"/>
      <c r="HE8014" s="49"/>
      <c r="HF8014" s="49"/>
      <c r="HG8014" s="49"/>
      <c r="HH8014" s="49"/>
      <c r="HI8014" s="49"/>
      <c r="HJ8014" s="49"/>
      <c r="HK8014" s="49"/>
      <c r="HL8014" s="49"/>
      <c r="HM8014" s="49"/>
      <c r="HN8014" s="49"/>
      <c r="HO8014" s="49"/>
      <c r="HP8014" s="49"/>
      <c r="HQ8014" s="49"/>
      <c r="HR8014" s="49"/>
      <c r="HS8014" s="49"/>
      <c r="HT8014" s="49"/>
      <c r="HU8014" s="49"/>
      <c r="HV8014" s="49"/>
      <c r="HW8014" s="49"/>
      <c r="HX8014" s="49"/>
      <c r="HY8014" s="49"/>
      <c r="HZ8014" s="49"/>
      <c r="IA8014" s="49"/>
      <c r="IB8014" s="49"/>
      <c r="IC8014" s="49"/>
      <c r="ID8014" s="49"/>
      <c r="IE8014" s="49"/>
      <c r="IF8014" s="49"/>
      <c r="IG8014" s="49"/>
      <c r="IH8014" s="49"/>
      <c r="II8014" s="49"/>
      <c r="IJ8014" s="49"/>
      <c r="IK8014" s="49"/>
      <c r="IL8014" s="49"/>
      <c r="IM8014" s="49"/>
      <c r="IN8014" s="49"/>
      <c r="IO8014" s="49"/>
      <c r="IP8014" s="49"/>
      <c r="IQ8014" s="49"/>
      <c r="IR8014" s="49"/>
      <c r="IS8014" s="49"/>
      <c r="IT8014" s="49"/>
      <c r="IU8014" s="49"/>
      <c r="IV8014" s="49"/>
      <c r="IW8014" s="49"/>
      <c r="IX8014" s="49"/>
      <c r="IY8014" s="49"/>
      <c r="IZ8014" s="49"/>
      <c r="JA8014" s="49"/>
      <c r="JB8014" s="49"/>
      <c r="JC8014" s="49"/>
      <c r="JD8014" s="49"/>
      <c r="JE8014" s="49"/>
      <c r="JF8014" s="49"/>
      <c r="JG8014" s="49"/>
      <c r="JH8014" s="49"/>
      <c r="JI8014" s="49"/>
      <c r="JJ8014" s="49"/>
      <c r="JK8014" s="49"/>
      <c r="JL8014" s="49"/>
      <c r="JM8014" s="49"/>
      <c r="JN8014" s="49"/>
      <c r="JO8014" s="49"/>
      <c r="JP8014" s="49"/>
      <c r="JQ8014" s="49"/>
      <c r="JR8014" s="49"/>
      <c r="JS8014" s="49"/>
      <c r="JT8014" s="49"/>
      <c r="JU8014" s="49"/>
      <c r="JV8014" s="49"/>
      <c r="JW8014" s="49"/>
      <c r="JX8014" s="49"/>
      <c r="JY8014" s="49"/>
      <c r="JZ8014" s="49"/>
      <c r="KA8014" s="49"/>
      <c r="KB8014" s="49"/>
      <c r="KC8014" s="49"/>
      <c r="KD8014" s="49"/>
      <c r="KE8014" s="49"/>
      <c r="KF8014" s="49"/>
      <c r="KG8014" s="49"/>
      <c r="KH8014" s="49"/>
      <c r="KI8014" s="49"/>
      <c r="KJ8014" s="49"/>
      <c r="KK8014" s="49"/>
      <c r="KL8014" s="49"/>
      <c r="KM8014" s="49"/>
      <c r="KN8014" s="49"/>
      <c r="KO8014" s="49"/>
      <c r="KP8014" s="49"/>
      <c r="KQ8014" s="49"/>
      <c r="KR8014" s="49"/>
      <c r="KS8014" s="49"/>
      <c r="KT8014" s="49"/>
      <c r="KU8014" s="49"/>
      <c r="KV8014" s="49"/>
      <c r="KW8014" s="49"/>
      <c r="KX8014" s="49"/>
      <c r="KY8014" s="49"/>
      <c r="KZ8014" s="49"/>
      <c r="LA8014" s="49"/>
      <c r="LB8014" s="49"/>
      <c r="LC8014" s="49"/>
      <c r="LD8014" s="49"/>
      <c r="LE8014" s="49"/>
      <c r="LF8014" s="49"/>
      <c r="LG8014" s="49"/>
      <c r="LH8014" s="49"/>
      <c r="LI8014" s="49"/>
      <c r="LJ8014" s="49"/>
      <c r="LK8014" s="49"/>
      <c r="LL8014" s="49"/>
      <c r="LM8014" s="49"/>
      <c r="LN8014" s="49"/>
      <c r="LO8014" s="49"/>
      <c r="LP8014" s="49"/>
      <c r="LQ8014" s="49"/>
      <c r="LR8014" s="49"/>
      <c r="LS8014" s="49"/>
      <c r="LT8014" s="49"/>
      <c r="LU8014" s="49"/>
      <c r="LV8014" s="49"/>
      <c r="LW8014" s="49"/>
      <c r="LX8014" s="49"/>
      <c r="LY8014" s="49"/>
      <c r="LZ8014" s="49"/>
      <c r="MA8014" s="49"/>
      <c r="MB8014" s="49"/>
      <c r="MC8014" s="49"/>
      <c r="MD8014" s="49"/>
      <c r="ME8014" s="49"/>
      <c r="MF8014" s="49"/>
      <c r="MG8014" s="49"/>
      <c r="MH8014" s="49"/>
      <c r="MI8014" s="49"/>
      <c r="MJ8014" s="49"/>
      <c r="MK8014" s="49"/>
      <c r="ML8014" s="49"/>
      <c r="MM8014" s="49"/>
      <c r="MN8014" s="49"/>
      <c r="MO8014" s="49"/>
      <c r="MP8014" s="49"/>
      <c r="MQ8014" s="49"/>
      <c r="MR8014" s="49"/>
      <c r="MS8014" s="49"/>
      <c r="MT8014" s="49"/>
      <c r="MU8014" s="49"/>
      <c r="MV8014" s="49"/>
      <c r="MW8014" s="49"/>
      <c r="MX8014" s="49"/>
      <c r="MY8014" s="49"/>
      <c r="MZ8014" s="49"/>
      <c r="NA8014" s="49"/>
      <c r="NB8014" s="49"/>
      <c r="NC8014" s="49"/>
      <c r="ND8014" s="49"/>
      <c r="NE8014" s="49"/>
      <c r="NF8014" s="49"/>
      <c r="NG8014" s="49"/>
      <c r="NH8014" s="49"/>
      <c r="NI8014" s="49"/>
      <c r="NJ8014" s="49"/>
      <c r="NK8014" s="49"/>
      <c r="NL8014" s="49"/>
      <c r="NM8014" s="49"/>
      <c r="NN8014" s="49"/>
      <c r="NO8014" s="49"/>
      <c r="NP8014" s="49"/>
      <c r="NQ8014" s="49"/>
      <c r="NR8014" s="49"/>
      <c r="NS8014" s="49"/>
      <c r="NT8014" s="49"/>
      <c r="NU8014" s="49"/>
      <c r="NV8014" s="49"/>
      <c r="NW8014" s="49"/>
      <c r="NX8014" s="49"/>
      <c r="NY8014" s="49"/>
      <c r="NZ8014" s="49"/>
      <c r="OA8014" s="49"/>
      <c r="OB8014" s="49"/>
      <c r="OC8014" s="49"/>
      <c r="OD8014" s="49"/>
      <c r="OE8014" s="49"/>
      <c r="OF8014" s="49"/>
      <c r="OG8014" s="49"/>
      <c r="OH8014" s="49"/>
      <c r="OI8014" s="49"/>
      <c r="OJ8014" s="49"/>
      <c r="OK8014" s="49"/>
      <c r="OL8014" s="49"/>
      <c r="OM8014" s="49"/>
      <c r="ON8014" s="49"/>
      <c r="OO8014" s="49"/>
      <c r="OP8014" s="49"/>
      <c r="OQ8014" s="49"/>
      <c r="OR8014" s="49"/>
      <c r="OS8014" s="49"/>
      <c r="OT8014" s="49"/>
      <c r="OU8014" s="49"/>
      <c r="OV8014" s="49"/>
      <c r="OW8014" s="49"/>
      <c r="OX8014" s="49"/>
      <c r="OY8014" s="49"/>
      <c r="OZ8014" s="49"/>
      <c r="PA8014" s="49"/>
      <c r="PB8014" s="49"/>
      <c r="PC8014" s="49"/>
      <c r="PD8014" s="49"/>
      <c r="PE8014" s="49"/>
      <c r="PF8014" s="49"/>
      <c r="PG8014" s="49"/>
      <c r="PH8014" s="49"/>
      <c r="PI8014" s="49"/>
      <c r="PJ8014" s="49"/>
      <c r="PK8014" s="49"/>
      <c r="PL8014" s="49"/>
      <c r="PM8014" s="49"/>
      <c r="PN8014" s="49"/>
      <c r="PO8014" s="49"/>
      <c r="PP8014" s="49"/>
      <c r="PQ8014" s="49"/>
      <c r="PR8014" s="49"/>
      <c r="PS8014" s="49"/>
      <c r="PT8014" s="49"/>
      <c r="PU8014" s="49"/>
      <c r="PV8014" s="49"/>
      <c r="PW8014" s="49"/>
      <c r="PX8014" s="49"/>
      <c r="PY8014" s="49"/>
      <c r="PZ8014" s="49"/>
      <c r="QA8014" s="49"/>
      <c r="QB8014" s="49"/>
      <c r="QC8014" s="49"/>
      <c r="QD8014" s="49"/>
      <c r="QE8014" s="49"/>
      <c r="QF8014" s="49"/>
      <c r="QG8014" s="49"/>
      <c r="QH8014" s="49"/>
      <c r="QI8014" s="49"/>
      <c r="QJ8014" s="49"/>
      <c r="QK8014" s="49"/>
      <c r="QL8014" s="49"/>
      <c r="QM8014" s="49"/>
      <c r="QN8014" s="49"/>
      <c r="QO8014" s="49"/>
      <c r="QP8014" s="49"/>
      <c r="QQ8014" s="49"/>
      <c r="QR8014" s="49"/>
      <c r="QS8014" s="49"/>
      <c r="QT8014" s="49"/>
      <c r="QU8014" s="49"/>
      <c r="QV8014" s="49"/>
      <c r="QW8014" s="49"/>
      <c r="QX8014" s="49"/>
      <c r="QY8014" s="49"/>
      <c r="QZ8014" s="49"/>
      <c r="RA8014" s="49"/>
      <c r="RB8014" s="49"/>
      <c r="RC8014" s="49"/>
      <c r="RD8014" s="49"/>
      <c r="RE8014" s="49"/>
      <c r="RF8014" s="49"/>
      <c r="RG8014" s="49"/>
      <c r="RH8014" s="49"/>
      <c r="RI8014" s="49"/>
      <c r="RJ8014" s="49"/>
      <c r="RK8014" s="49"/>
      <c r="RL8014" s="49"/>
      <c r="RM8014" s="49"/>
      <c r="RN8014" s="49"/>
      <c r="RO8014" s="49"/>
      <c r="RP8014" s="49"/>
      <c r="RQ8014" s="49"/>
      <c r="RR8014" s="49"/>
      <c r="RS8014" s="49"/>
      <c r="RT8014" s="49"/>
      <c r="RU8014" s="49"/>
      <c r="RV8014" s="49"/>
      <c r="RW8014" s="49"/>
      <c r="RX8014" s="49"/>
      <c r="RY8014" s="49"/>
      <c r="RZ8014" s="49"/>
      <c r="SA8014" s="49"/>
      <c r="SB8014" s="49"/>
      <c r="SC8014" s="49"/>
      <c r="SD8014" s="49"/>
      <c r="SE8014" s="49"/>
      <c r="SF8014" s="49"/>
      <c r="SG8014" s="49"/>
      <c r="SH8014" s="49"/>
      <c r="SI8014" s="49"/>
      <c r="SJ8014" s="49"/>
      <c r="SK8014" s="49"/>
      <c r="SL8014" s="49"/>
      <c r="SM8014" s="49"/>
      <c r="SN8014" s="49"/>
      <c r="SO8014" s="49"/>
      <c r="SP8014" s="49"/>
      <c r="SQ8014" s="49"/>
      <c r="SR8014" s="49"/>
      <c r="SS8014" s="49"/>
      <c r="ST8014" s="49"/>
      <c r="SU8014" s="49"/>
      <c r="SV8014" s="49"/>
      <c r="SW8014" s="49"/>
      <c r="SX8014" s="49"/>
      <c r="SY8014" s="49"/>
      <c r="SZ8014" s="49"/>
      <c r="TA8014" s="49"/>
      <c r="TB8014" s="49"/>
      <c r="TC8014" s="49"/>
      <c r="TD8014" s="49"/>
      <c r="TE8014" s="49"/>
      <c r="TF8014" s="49"/>
      <c r="TG8014" s="49"/>
      <c r="TH8014" s="49"/>
      <c r="TI8014" s="49"/>
      <c r="TJ8014" s="49"/>
      <c r="TK8014" s="49"/>
      <c r="TL8014" s="49"/>
      <c r="TM8014" s="49"/>
      <c r="TN8014" s="49"/>
      <c r="TO8014" s="49"/>
      <c r="TP8014" s="49"/>
      <c r="TQ8014" s="49"/>
      <c r="TR8014" s="49"/>
      <c r="TS8014" s="49"/>
      <c r="TT8014" s="49"/>
      <c r="TU8014" s="49"/>
      <c r="TV8014" s="49"/>
      <c r="TW8014" s="49"/>
      <c r="TX8014" s="49"/>
      <c r="TY8014" s="49"/>
      <c r="TZ8014" s="49"/>
      <c r="UA8014" s="49"/>
      <c r="UB8014" s="49"/>
      <c r="UC8014" s="49"/>
      <c r="UD8014" s="49"/>
      <c r="UE8014" s="49"/>
      <c r="UF8014" s="49"/>
      <c r="UG8014" s="49"/>
      <c r="UH8014" s="49"/>
      <c r="UI8014" s="49"/>
      <c r="UJ8014" s="49"/>
      <c r="UK8014" s="49"/>
      <c r="UL8014" s="49"/>
      <c r="UM8014" s="49"/>
      <c r="UN8014" s="49"/>
      <c r="UO8014" s="49"/>
      <c r="UP8014" s="49"/>
      <c r="UQ8014" s="49"/>
      <c r="UR8014" s="49"/>
      <c r="US8014" s="49"/>
      <c r="UT8014" s="49"/>
      <c r="UU8014" s="49"/>
      <c r="UV8014" s="49"/>
      <c r="UW8014" s="49"/>
      <c r="UX8014" s="49"/>
      <c r="UY8014" s="49"/>
      <c r="UZ8014" s="49"/>
      <c r="VA8014" s="49"/>
      <c r="VB8014" s="49"/>
      <c r="VC8014" s="49"/>
      <c r="VD8014" s="49"/>
      <c r="VE8014" s="49"/>
      <c r="VF8014" s="49"/>
      <c r="VG8014" s="49"/>
      <c r="VH8014" s="49"/>
      <c r="VI8014" s="49"/>
      <c r="VJ8014" s="49"/>
      <c r="VK8014" s="49"/>
      <c r="VL8014" s="49"/>
      <c r="VM8014" s="49"/>
      <c r="VN8014" s="49"/>
      <c r="VO8014" s="49"/>
      <c r="VP8014" s="49"/>
      <c r="VQ8014" s="49"/>
      <c r="VR8014" s="49"/>
      <c r="VS8014" s="49"/>
      <c r="VT8014" s="49"/>
      <c r="VU8014" s="49"/>
      <c r="VV8014" s="49"/>
      <c r="VW8014" s="49"/>
      <c r="VX8014" s="49"/>
      <c r="VY8014" s="49"/>
      <c r="VZ8014" s="49"/>
      <c r="WA8014" s="49"/>
      <c r="WB8014" s="49"/>
      <c r="WC8014" s="49"/>
      <c r="WD8014" s="49"/>
      <c r="WE8014" s="49"/>
      <c r="WF8014" s="49"/>
      <c r="WG8014" s="49"/>
      <c r="WH8014" s="49"/>
      <c r="WI8014" s="49"/>
      <c r="WJ8014" s="49"/>
      <c r="WK8014" s="49"/>
      <c r="WL8014" s="49"/>
      <c r="WM8014" s="49"/>
      <c r="WN8014" s="49"/>
      <c r="WO8014" s="49"/>
      <c r="WP8014" s="49"/>
      <c r="WQ8014" s="49"/>
      <c r="WR8014" s="49"/>
      <c r="WS8014" s="49"/>
      <c r="WT8014" s="49"/>
      <c r="WU8014" s="49"/>
      <c r="WV8014" s="49"/>
      <c r="WW8014" s="49"/>
      <c r="WX8014" s="49"/>
      <c r="WY8014" s="49"/>
      <c r="WZ8014" s="49"/>
      <c r="XA8014" s="49"/>
      <c r="XB8014" s="49"/>
      <c r="XC8014" s="49"/>
      <c r="XD8014" s="49"/>
      <c r="XE8014" s="49"/>
      <c r="XF8014" s="49"/>
      <c r="XG8014" s="49"/>
      <c r="XH8014" s="49"/>
      <c r="XI8014" s="49"/>
      <c r="XJ8014" s="49"/>
      <c r="XK8014" s="49"/>
      <c r="XL8014" s="49"/>
      <c r="XM8014" s="49"/>
      <c r="XN8014" s="49"/>
      <c r="XO8014" s="49"/>
      <c r="XP8014" s="49"/>
      <c r="XQ8014" s="49"/>
      <c r="XR8014" s="49"/>
      <c r="XS8014" s="49"/>
      <c r="XT8014" s="49"/>
      <c r="XU8014" s="49"/>
      <c r="XV8014" s="49"/>
      <c r="XW8014" s="49"/>
      <c r="XX8014" s="49"/>
      <c r="XY8014" s="49"/>
      <c r="XZ8014" s="49"/>
      <c r="YA8014" s="49"/>
      <c r="YB8014" s="49"/>
      <c r="YC8014" s="49"/>
      <c r="YD8014" s="49"/>
      <c r="YE8014" s="49"/>
      <c r="YF8014" s="49"/>
      <c r="YG8014" s="49"/>
      <c r="YH8014" s="49"/>
      <c r="YI8014" s="49"/>
      <c r="YJ8014" s="49"/>
      <c r="YK8014" s="49"/>
      <c r="YL8014" s="49"/>
      <c r="YM8014" s="49"/>
      <c r="YN8014" s="49"/>
      <c r="YO8014" s="49"/>
      <c r="YP8014" s="49"/>
      <c r="YQ8014" s="49"/>
      <c r="YR8014" s="49"/>
      <c r="YS8014" s="49"/>
      <c r="YT8014" s="49"/>
      <c r="YU8014" s="49"/>
      <c r="YV8014" s="49"/>
      <c r="YW8014" s="49"/>
      <c r="YX8014" s="49"/>
      <c r="YY8014" s="49"/>
      <c r="YZ8014" s="49"/>
      <c r="ZA8014" s="49"/>
      <c r="ZB8014" s="49"/>
      <c r="ZC8014" s="49"/>
      <c r="ZD8014" s="49"/>
      <c r="ZE8014" s="49"/>
      <c r="ZF8014" s="49"/>
      <c r="ZG8014" s="49"/>
      <c r="ZH8014" s="49"/>
      <c r="ZI8014" s="49"/>
      <c r="ZJ8014" s="49"/>
      <c r="ZK8014" s="49"/>
      <c r="ZL8014" s="49"/>
      <c r="ZM8014" s="49"/>
      <c r="ZN8014" s="49"/>
      <c r="ZO8014" s="49"/>
      <c r="ZP8014" s="49"/>
      <c r="ZQ8014" s="49"/>
      <c r="ZR8014" s="49"/>
      <c r="ZS8014" s="49"/>
      <c r="ZT8014" s="49"/>
      <c r="ZU8014" s="49"/>
      <c r="ZV8014" s="49"/>
      <c r="ZW8014" s="49"/>
      <c r="ZX8014" s="49"/>
      <c r="ZY8014" s="49"/>
      <c r="ZZ8014" s="49"/>
      <c r="AAA8014" s="49"/>
      <c r="AAB8014" s="49"/>
      <c r="AAC8014" s="49"/>
      <c r="AAD8014" s="49"/>
      <c r="AAE8014" s="49"/>
      <c r="AAF8014" s="49"/>
      <c r="AAG8014" s="49"/>
      <c r="AAH8014" s="49"/>
      <c r="AAI8014" s="49"/>
      <c r="AAJ8014" s="49"/>
      <c r="AAK8014" s="49"/>
      <c r="AAL8014" s="49"/>
      <c r="AAM8014" s="49"/>
      <c r="AAN8014" s="49"/>
      <c r="AAO8014" s="49"/>
      <c r="AAP8014" s="49"/>
      <c r="AAQ8014" s="49"/>
      <c r="AAR8014" s="49"/>
      <c r="AAS8014" s="49"/>
      <c r="AAT8014" s="49"/>
      <c r="AAU8014" s="49"/>
      <c r="AAV8014" s="49"/>
      <c r="AAW8014" s="49"/>
      <c r="AAX8014" s="49"/>
      <c r="AAY8014" s="49"/>
      <c r="AAZ8014" s="49"/>
      <c r="ABA8014" s="49"/>
      <c r="ABB8014" s="49"/>
      <c r="ABC8014" s="49"/>
      <c r="ABD8014" s="49"/>
      <c r="ABE8014" s="49"/>
      <c r="ABF8014" s="49"/>
      <c r="ABG8014" s="49"/>
      <c r="ABH8014" s="49"/>
      <c r="ABI8014" s="49"/>
      <c r="ABJ8014" s="49"/>
      <c r="ABK8014" s="49"/>
      <c r="ABL8014" s="49"/>
      <c r="ABM8014" s="49"/>
      <c r="ABN8014" s="49"/>
      <c r="ABO8014" s="49"/>
      <c r="ABP8014" s="49"/>
      <c r="ABQ8014" s="49"/>
      <c r="ABR8014" s="49"/>
      <c r="ABS8014" s="49"/>
      <c r="ABT8014" s="49"/>
      <c r="ABU8014" s="49"/>
      <c r="ABV8014" s="49"/>
      <c r="ABW8014" s="49"/>
      <c r="ABX8014" s="49"/>
      <c r="ABY8014" s="49"/>
      <c r="ABZ8014" s="49"/>
      <c r="ACA8014" s="49"/>
      <c r="ACB8014" s="49"/>
      <c r="ACC8014" s="49"/>
      <c r="ACD8014" s="49"/>
      <c r="ACE8014" s="49"/>
      <c r="ACF8014" s="49"/>
      <c r="ACG8014" s="49"/>
      <c r="ACH8014" s="49"/>
      <c r="ACI8014" s="49"/>
      <c r="ACJ8014" s="49"/>
      <c r="ACK8014" s="49"/>
      <c r="ACL8014" s="49"/>
      <c r="ACM8014" s="49"/>
      <c r="ACN8014" s="49"/>
      <c r="ACO8014" s="49"/>
      <c r="ACP8014" s="49"/>
      <c r="ACQ8014" s="49"/>
      <c r="ACR8014" s="49"/>
      <c r="ACS8014" s="49"/>
      <c r="ACT8014" s="49"/>
      <c r="ACU8014" s="49"/>
      <c r="ACV8014" s="49"/>
      <c r="ACW8014" s="49"/>
      <c r="ACX8014" s="49"/>
      <c r="ACY8014" s="49"/>
      <c r="ACZ8014" s="49"/>
      <c r="ADA8014" s="49"/>
      <c r="ADB8014" s="49"/>
      <c r="ADC8014" s="49"/>
      <c r="ADD8014" s="49"/>
      <c r="ADE8014" s="49"/>
      <c r="ADF8014" s="49"/>
      <c r="ADG8014" s="49"/>
      <c r="ADH8014" s="49"/>
      <c r="ADI8014" s="49"/>
      <c r="ADJ8014" s="49"/>
      <c r="ADK8014" s="49"/>
      <c r="ADL8014" s="49"/>
      <c r="ADM8014" s="49"/>
      <c r="ADN8014" s="49"/>
      <c r="ADO8014" s="49"/>
      <c r="ADP8014" s="49"/>
      <c r="ADQ8014" s="49"/>
      <c r="ADR8014" s="49"/>
      <c r="ADS8014" s="49"/>
      <c r="ADT8014" s="49"/>
      <c r="ADU8014" s="49"/>
      <c r="ADV8014" s="49"/>
      <c r="ADW8014" s="49"/>
      <c r="ADX8014" s="49"/>
      <c r="ADY8014" s="49"/>
      <c r="ADZ8014" s="49"/>
      <c r="AEA8014" s="49"/>
      <c r="AEB8014" s="49"/>
      <c r="AEC8014" s="49"/>
      <c r="AED8014" s="49"/>
      <c r="AEE8014" s="49"/>
      <c r="AEF8014" s="49"/>
      <c r="AEG8014" s="49"/>
      <c r="AEH8014" s="49"/>
      <c r="AEI8014" s="49"/>
      <c r="AEJ8014" s="49"/>
      <c r="AEK8014" s="49"/>
      <c r="AEL8014" s="49"/>
      <c r="AEM8014" s="49"/>
      <c r="AEN8014" s="49"/>
      <c r="AEO8014" s="49"/>
      <c r="AEP8014" s="49"/>
      <c r="AEQ8014" s="49"/>
      <c r="AER8014" s="49"/>
      <c r="AES8014" s="49"/>
      <c r="AET8014" s="49"/>
      <c r="AEU8014" s="49"/>
      <c r="AEV8014" s="49"/>
      <c r="AEW8014" s="49"/>
      <c r="AEX8014" s="49"/>
      <c r="AEY8014" s="49"/>
      <c r="AEZ8014" s="49"/>
      <c r="AFA8014" s="49"/>
      <c r="AFB8014" s="49"/>
      <c r="AFC8014" s="49"/>
      <c r="AFD8014" s="49"/>
      <c r="AFE8014" s="49"/>
      <c r="AFF8014" s="49"/>
      <c r="AFG8014" s="49"/>
      <c r="AFH8014" s="49"/>
      <c r="AFI8014" s="49"/>
      <c r="AFJ8014" s="49"/>
      <c r="AFK8014" s="49"/>
      <c r="AFL8014" s="49"/>
      <c r="AFM8014" s="49"/>
      <c r="AFN8014" s="49"/>
      <c r="AFO8014" s="49"/>
      <c r="AFP8014" s="49"/>
      <c r="AFQ8014" s="49"/>
      <c r="AFR8014" s="49"/>
      <c r="AFS8014" s="49"/>
      <c r="AFT8014" s="49"/>
      <c r="AFU8014" s="49"/>
      <c r="AFV8014" s="49"/>
      <c r="AFW8014" s="49"/>
      <c r="AFX8014" s="49"/>
      <c r="AFY8014" s="49"/>
      <c r="AFZ8014" s="49"/>
      <c r="AGA8014" s="49"/>
      <c r="AGB8014" s="49"/>
      <c r="AGC8014" s="49"/>
      <c r="AGD8014" s="49"/>
      <c r="AGE8014" s="49"/>
      <c r="AGF8014" s="49"/>
      <c r="AGG8014" s="49"/>
      <c r="AGH8014" s="49"/>
      <c r="AGI8014" s="49"/>
      <c r="AGJ8014" s="49"/>
      <c r="AGK8014" s="49"/>
      <c r="AGL8014" s="49"/>
      <c r="AGM8014" s="49"/>
      <c r="AGN8014" s="49"/>
      <c r="AGO8014" s="49"/>
      <c r="AGP8014" s="49"/>
      <c r="AGQ8014" s="49"/>
      <c r="AGR8014" s="49"/>
      <c r="AGS8014" s="49"/>
      <c r="AGT8014" s="49"/>
      <c r="AGU8014" s="49"/>
      <c r="AGV8014" s="49"/>
      <c r="AGW8014" s="49"/>
      <c r="AGX8014" s="49"/>
      <c r="AGY8014" s="49"/>
      <c r="AGZ8014" s="49"/>
      <c r="AHA8014" s="49"/>
      <c r="AHB8014" s="49"/>
      <c r="AHC8014" s="49"/>
      <c r="AHD8014" s="49"/>
      <c r="AHE8014" s="49"/>
      <c r="AHF8014" s="49"/>
      <c r="AHG8014" s="49"/>
      <c r="AHH8014" s="49"/>
      <c r="AHI8014" s="49"/>
      <c r="AHJ8014" s="49"/>
      <c r="AHK8014" s="49"/>
      <c r="AHL8014" s="49"/>
      <c r="AHM8014" s="49"/>
      <c r="AHN8014" s="49"/>
      <c r="AHO8014" s="49"/>
      <c r="AHP8014" s="49"/>
      <c r="AHQ8014" s="49"/>
      <c r="AHR8014" s="49"/>
      <c r="AHS8014" s="49"/>
      <c r="AHT8014" s="49"/>
      <c r="AHU8014" s="49"/>
      <c r="AHV8014" s="49"/>
      <c r="AHW8014" s="49"/>
      <c r="AHX8014" s="49"/>
      <c r="AHY8014" s="49"/>
      <c r="AHZ8014" s="49"/>
      <c r="AIA8014" s="49"/>
      <c r="AIB8014" s="49"/>
      <c r="AIC8014" s="49"/>
      <c r="AID8014" s="49"/>
      <c r="AIE8014" s="49"/>
      <c r="AIF8014" s="49"/>
      <c r="AIG8014" s="49"/>
      <c r="AIH8014" s="49"/>
      <c r="AII8014" s="49"/>
      <c r="AIJ8014" s="49"/>
      <c r="AIK8014" s="49"/>
      <c r="AIL8014" s="49"/>
      <c r="AIM8014" s="49"/>
      <c r="AIN8014" s="49"/>
      <c r="AIO8014" s="49"/>
      <c r="AIP8014" s="49"/>
      <c r="AIQ8014" s="49"/>
      <c r="AIR8014" s="49"/>
      <c r="AIS8014" s="49"/>
      <c r="AIT8014" s="49"/>
      <c r="AIU8014" s="49"/>
      <c r="AIV8014" s="49"/>
      <c r="AIW8014" s="49"/>
      <c r="AIX8014" s="49"/>
      <c r="AIY8014" s="49"/>
      <c r="AIZ8014" s="49"/>
      <c r="AJA8014" s="49"/>
      <c r="AJB8014" s="49"/>
      <c r="AJC8014" s="49"/>
      <c r="AJD8014" s="49"/>
      <c r="AJE8014" s="49"/>
      <c r="AJF8014" s="49"/>
      <c r="AJG8014" s="49"/>
      <c r="AJH8014" s="49"/>
      <c r="AJI8014" s="49"/>
      <c r="AJJ8014" s="49"/>
      <c r="AJK8014" s="49"/>
      <c r="AJL8014" s="49"/>
      <c r="AJM8014" s="49"/>
      <c r="AJN8014" s="49"/>
      <c r="AJO8014" s="49"/>
      <c r="AJP8014" s="49"/>
      <c r="AJQ8014" s="49"/>
      <c r="AJR8014" s="49"/>
      <c r="AJS8014" s="49"/>
      <c r="AJT8014" s="49"/>
      <c r="AJU8014" s="49"/>
      <c r="AJV8014" s="49"/>
      <c r="AJW8014" s="49"/>
      <c r="AJX8014" s="49"/>
      <c r="AJY8014" s="49"/>
      <c r="AJZ8014" s="49"/>
      <c r="AKA8014" s="49"/>
      <c r="AKB8014" s="49"/>
      <c r="AKC8014" s="49"/>
      <c r="AKD8014" s="49"/>
      <c r="AKE8014" s="49"/>
      <c r="AKF8014" s="49"/>
      <c r="AKG8014" s="49"/>
      <c r="AKH8014" s="49"/>
      <c r="AKI8014" s="49"/>
      <c r="AKJ8014" s="49"/>
      <c r="AKK8014" s="49"/>
      <c r="AKL8014" s="49"/>
      <c r="AKM8014" s="49"/>
      <c r="AKN8014" s="49"/>
      <c r="AKO8014" s="49"/>
      <c r="AKP8014" s="49"/>
      <c r="AKQ8014" s="49"/>
      <c r="AKR8014" s="49"/>
      <c r="AKS8014" s="49"/>
      <c r="AKT8014" s="49"/>
      <c r="AKU8014" s="49"/>
      <c r="AKV8014" s="49"/>
      <c r="AKW8014" s="49"/>
      <c r="AKX8014" s="49"/>
      <c r="AKY8014" s="49"/>
      <c r="AKZ8014" s="49"/>
      <c r="ALA8014" s="49"/>
      <c r="ALB8014" s="49"/>
      <c r="ALC8014" s="49"/>
      <c r="ALD8014" s="49"/>
      <c r="ALE8014" s="49"/>
      <c r="ALF8014" s="49"/>
      <c r="ALG8014" s="49"/>
      <c r="ALH8014" s="49"/>
      <c r="ALI8014" s="49"/>
      <c r="ALJ8014" s="49"/>
      <c r="ALK8014" s="49"/>
      <c r="ALL8014" s="49"/>
      <c r="ALM8014" s="49"/>
      <c r="ALN8014" s="49"/>
      <c r="ALO8014" s="49"/>
      <c r="ALP8014" s="49"/>
      <c r="ALQ8014" s="49"/>
      <c r="ALR8014" s="49"/>
      <c r="ALS8014" s="49"/>
      <c r="ALT8014" s="49"/>
      <c r="ALU8014" s="49"/>
      <c r="ALV8014" s="49"/>
      <c r="ALW8014" s="49"/>
      <c r="ALX8014" s="49"/>
      <c r="ALY8014" s="49"/>
      <c r="ALZ8014" s="49"/>
      <c r="AMA8014" s="49"/>
      <c r="AMB8014" s="49"/>
      <c r="AMC8014" s="49"/>
      <c r="AMD8014" s="49"/>
      <c r="AME8014" s="49"/>
      <c r="AMF8014" s="49"/>
      <c r="AMG8014" s="49"/>
      <c r="AMH8014" s="49"/>
      <c r="AMI8014" s="49"/>
      <c r="AMJ8014" s="49"/>
      <c r="AMK8014" s="49"/>
      <c r="AML8014" s="49"/>
      <c r="AMM8014" s="49"/>
      <c r="AMN8014" s="49"/>
      <c r="AMO8014" s="49"/>
      <c r="AMP8014" s="49"/>
      <c r="AMQ8014" s="49"/>
      <c r="AMR8014" s="49"/>
      <c r="AMS8014" s="49"/>
      <c r="AMT8014" s="49"/>
      <c r="AMU8014" s="49"/>
      <c r="AMV8014" s="49"/>
      <c r="AMW8014" s="49"/>
      <c r="AMX8014" s="49"/>
      <c r="AMY8014" s="49"/>
      <c r="AMZ8014" s="49"/>
      <c r="ANA8014" s="49"/>
      <c r="ANB8014" s="49"/>
      <c r="ANC8014" s="49"/>
      <c r="AND8014" s="49"/>
      <c r="ANE8014" s="49"/>
      <c r="ANF8014" s="49"/>
      <c r="ANG8014" s="49"/>
      <c r="ANH8014" s="49"/>
      <c r="ANI8014" s="49"/>
      <c r="ANJ8014" s="49"/>
      <c r="ANK8014" s="49"/>
      <c r="ANL8014" s="49"/>
      <c r="ANM8014" s="49"/>
      <c r="ANN8014" s="49"/>
      <c r="ANO8014" s="49"/>
      <c r="ANP8014" s="49"/>
      <c r="ANQ8014" s="49"/>
      <c r="ANR8014" s="49"/>
      <c r="ANS8014" s="49"/>
      <c r="ANT8014" s="49"/>
      <c r="ANU8014" s="49"/>
      <c r="ANV8014" s="49"/>
      <c r="ANW8014" s="49"/>
      <c r="ANX8014" s="49"/>
      <c r="ANY8014" s="49"/>
      <c r="ANZ8014" s="49"/>
      <c r="AOA8014" s="49"/>
      <c r="AOB8014" s="49"/>
      <c r="AOC8014" s="49"/>
      <c r="AOD8014" s="49"/>
      <c r="AOE8014" s="49"/>
      <c r="AOF8014" s="49"/>
      <c r="AOG8014" s="49"/>
      <c r="AOH8014" s="49"/>
      <c r="AOI8014" s="49"/>
      <c r="AOJ8014" s="49"/>
      <c r="AOK8014" s="49"/>
      <c r="AOL8014" s="49"/>
      <c r="AOM8014" s="49"/>
      <c r="AON8014" s="49"/>
      <c r="AOO8014" s="49"/>
      <c r="AOP8014" s="49"/>
      <c r="AOQ8014" s="49"/>
      <c r="AOR8014" s="49"/>
      <c r="AOS8014" s="49"/>
      <c r="AOT8014" s="49"/>
      <c r="AOU8014" s="49"/>
      <c r="AOV8014" s="49"/>
      <c r="AOW8014" s="49"/>
      <c r="AOX8014" s="49"/>
      <c r="AOY8014" s="49"/>
      <c r="AOZ8014" s="49"/>
      <c r="APA8014" s="49"/>
      <c r="APB8014" s="49"/>
      <c r="APC8014" s="49"/>
      <c r="APD8014" s="49"/>
      <c r="APE8014" s="49"/>
      <c r="APF8014" s="49"/>
      <c r="APG8014" s="49"/>
      <c r="APH8014" s="49"/>
      <c r="API8014" s="49"/>
      <c r="APJ8014" s="49"/>
      <c r="APK8014" s="49"/>
      <c r="APL8014" s="49"/>
      <c r="APM8014" s="49"/>
      <c r="APN8014" s="49"/>
      <c r="APO8014" s="49"/>
      <c r="APP8014" s="49"/>
      <c r="APQ8014" s="49"/>
      <c r="APR8014" s="49"/>
      <c r="APS8014" s="49"/>
      <c r="APT8014" s="49"/>
      <c r="APU8014" s="49"/>
      <c r="APV8014" s="49"/>
      <c r="APW8014" s="49"/>
      <c r="APX8014" s="49"/>
      <c r="APY8014" s="49"/>
      <c r="APZ8014" s="49"/>
      <c r="AQA8014" s="49"/>
      <c r="AQB8014" s="49"/>
      <c r="AQC8014" s="49"/>
      <c r="AQD8014" s="49"/>
      <c r="AQE8014" s="49"/>
      <c r="AQF8014" s="49"/>
      <c r="AQG8014" s="49"/>
      <c r="AQH8014" s="49"/>
      <c r="AQI8014" s="49"/>
      <c r="AQJ8014" s="49"/>
      <c r="AQK8014" s="49"/>
      <c r="AQL8014" s="49"/>
      <c r="AQM8014" s="49"/>
      <c r="AQN8014" s="49"/>
      <c r="AQO8014" s="49"/>
      <c r="AQP8014" s="49"/>
      <c r="AQQ8014" s="49"/>
      <c r="AQR8014" s="49"/>
      <c r="AQS8014" s="49"/>
      <c r="AQT8014" s="49"/>
      <c r="AQU8014" s="49"/>
      <c r="AQV8014" s="49"/>
      <c r="AQW8014" s="49"/>
      <c r="AQX8014" s="49"/>
      <c r="AQY8014" s="49"/>
      <c r="AQZ8014" s="49"/>
      <c r="ARA8014" s="49"/>
      <c r="ARB8014" s="49"/>
      <c r="ARC8014" s="49"/>
      <c r="ARD8014" s="49"/>
      <c r="ARE8014" s="49"/>
      <c r="ARF8014" s="49"/>
      <c r="ARG8014" s="49"/>
      <c r="ARH8014" s="49"/>
      <c r="ARI8014" s="49"/>
      <c r="ARJ8014" s="49"/>
      <c r="ARK8014" s="49"/>
      <c r="ARL8014" s="49"/>
      <c r="ARM8014" s="49"/>
      <c r="ARN8014" s="49"/>
      <c r="ARO8014" s="49"/>
      <c r="ARP8014" s="49"/>
      <c r="ARQ8014" s="49"/>
      <c r="ARR8014" s="49"/>
      <c r="ARS8014" s="49"/>
      <c r="ART8014" s="49"/>
      <c r="ARU8014" s="49"/>
      <c r="ARV8014" s="49"/>
      <c r="ARW8014" s="49"/>
      <c r="ARX8014" s="49"/>
      <c r="ARY8014" s="49"/>
      <c r="ARZ8014" s="49"/>
      <c r="ASA8014" s="49"/>
      <c r="ASB8014" s="49"/>
      <c r="ASC8014" s="49"/>
      <c r="ASD8014" s="49"/>
      <c r="ASE8014" s="49"/>
      <c r="ASF8014" s="49"/>
      <c r="ASG8014" s="49"/>
      <c r="ASH8014" s="49"/>
      <c r="ASI8014" s="49"/>
      <c r="ASJ8014" s="49"/>
      <c r="ASK8014" s="49"/>
      <c r="ASL8014" s="49"/>
      <c r="ASM8014" s="49"/>
      <c r="ASN8014" s="49"/>
      <c r="ASO8014" s="49"/>
      <c r="ASP8014" s="49"/>
      <c r="ASQ8014" s="49"/>
      <c r="ASR8014" s="49"/>
      <c r="ASS8014" s="49"/>
      <c r="AST8014" s="49"/>
      <c r="ASU8014" s="49"/>
      <c r="ASV8014" s="49"/>
      <c r="ASW8014" s="49"/>
      <c r="ASX8014" s="49"/>
      <c r="ASY8014" s="49"/>
      <c r="ASZ8014" s="49"/>
      <c r="ATA8014" s="49"/>
      <c r="ATB8014" s="49"/>
      <c r="ATC8014" s="49"/>
      <c r="ATD8014" s="49"/>
      <c r="ATE8014" s="49"/>
      <c r="ATF8014" s="49"/>
      <c r="ATG8014" s="49"/>
      <c r="ATH8014" s="49"/>
      <c r="ATI8014" s="49"/>
      <c r="ATJ8014" s="49"/>
      <c r="ATK8014" s="49"/>
      <c r="ATL8014" s="49"/>
      <c r="ATM8014" s="49"/>
      <c r="ATN8014" s="49"/>
      <c r="ATO8014" s="49"/>
      <c r="ATP8014" s="49"/>
      <c r="ATQ8014" s="49"/>
      <c r="ATR8014" s="49"/>
      <c r="ATS8014" s="49"/>
      <c r="ATT8014" s="49"/>
      <c r="ATU8014" s="49"/>
      <c r="ATV8014" s="49"/>
      <c r="ATW8014" s="49"/>
      <c r="ATX8014" s="49"/>
      <c r="ATY8014" s="49"/>
      <c r="ATZ8014" s="49"/>
      <c r="AUA8014" s="49"/>
      <c r="AUB8014" s="49"/>
      <c r="AUC8014" s="49"/>
      <c r="AUD8014" s="49"/>
      <c r="AUE8014" s="49"/>
      <c r="AUF8014" s="49"/>
      <c r="AUG8014" s="49"/>
      <c r="AUH8014" s="49"/>
      <c r="AUI8014" s="49"/>
      <c r="AUJ8014" s="49"/>
      <c r="AUK8014" s="49"/>
      <c r="AUL8014" s="49"/>
      <c r="AUM8014" s="49"/>
      <c r="AUN8014" s="49"/>
      <c r="AUO8014" s="49"/>
      <c r="AUP8014" s="49"/>
      <c r="AUQ8014" s="49"/>
      <c r="AUR8014" s="49"/>
      <c r="AUS8014" s="49"/>
      <c r="AUT8014" s="49"/>
      <c r="AUU8014" s="49"/>
      <c r="AUV8014" s="49"/>
      <c r="AUW8014" s="49"/>
      <c r="AUX8014" s="49"/>
      <c r="AUY8014" s="49"/>
      <c r="AUZ8014" s="49"/>
      <c r="AVA8014" s="49"/>
      <c r="AVB8014" s="49"/>
      <c r="AVC8014" s="49"/>
      <c r="AVD8014" s="49"/>
      <c r="AVE8014" s="49"/>
      <c r="AVF8014" s="49"/>
      <c r="AVG8014" s="49"/>
      <c r="AVH8014" s="49"/>
      <c r="AVI8014" s="49"/>
      <c r="AVJ8014" s="49"/>
      <c r="AVK8014" s="49"/>
      <c r="AVL8014" s="49"/>
      <c r="AVM8014" s="49"/>
      <c r="AVN8014" s="49"/>
      <c r="AVO8014" s="49"/>
      <c r="AVP8014" s="49"/>
      <c r="AVQ8014" s="49"/>
      <c r="AVR8014" s="49"/>
      <c r="AVS8014" s="49"/>
      <c r="AVT8014" s="49"/>
      <c r="AVU8014" s="49"/>
      <c r="AVV8014" s="49"/>
      <c r="AVW8014" s="49"/>
      <c r="AVX8014" s="49"/>
      <c r="AVY8014" s="49"/>
      <c r="AVZ8014" s="49"/>
      <c r="AWA8014" s="49"/>
      <c r="AWB8014" s="49"/>
      <c r="AWC8014" s="49"/>
      <c r="AWD8014" s="49"/>
      <c r="AWE8014" s="49"/>
      <c r="AWF8014" s="49"/>
      <c r="AWG8014" s="49"/>
      <c r="AWH8014" s="49"/>
      <c r="AWI8014" s="49"/>
      <c r="AWJ8014" s="49"/>
      <c r="AWK8014" s="49"/>
      <c r="AWL8014" s="49"/>
      <c r="AWM8014" s="49"/>
      <c r="AWN8014" s="49"/>
      <c r="AWO8014" s="49"/>
      <c r="AWP8014" s="49"/>
      <c r="AWQ8014" s="49"/>
      <c r="AWR8014" s="49"/>
      <c r="AWS8014" s="49"/>
      <c r="AWT8014" s="49"/>
      <c r="AWU8014" s="49"/>
      <c r="AWV8014" s="49"/>
      <c r="AWW8014" s="49"/>
      <c r="AWX8014" s="49"/>
      <c r="AWY8014" s="49"/>
      <c r="AWZ8014" s="49"/>
      <c r="AXA8014" s="49"/>
      <c r="AXB8014" s="49"/>
      <c r="AXC8014" s="49"/>
      <c r="AXD8014" s="49"/>
      <c r="AXE8014" s="49"/>
      <c r="AXF8014" s="49"/>
      <c r="AXG8014" s="49"/>
      <c r="AXH8014" s="49"/>
      <c r="AXI8014" s="49"/>
      <c r="AXJ8014" s="49"/>
      <c r="AXK8014" s="49"/>
      <c r="AXL8014" s="49"/>
      <c r="AXM8014" s="49"/>
      <c r="AXN8014" s="49"/>
      <c r="AXO8014" s="49"/>
      <c r="AXP8014" s="49"/>
      <c r="AXQ8014" s="49"/>
      <c r="AXR8014" s="49"/>
      <c r="AXS8014" s="49"/>
      <c r="AXT8014" s="49"/>
      <c r="AXU8014" s="49"/>
      <c r="AXV8014" s="49"/>
      <c r="AXW8014" s="49"/>
      <c r="AXX8014" s="49"/>
      <c r="AXY8014" s="49"/>
      <c r="AXZ8014" s="49"/>
      <c r="AYA8014" s="49"/>
      <c r="AYB8014" s="49"/>
      <c r="AYC8014" s="49"/>
      <c r="AYD8014" s="49"/>
      <c r="AYE8014" s="49"/>
      <c r="AYF8014" s="49"/>
      <c r="AYG8014" s="49"/>
      <c r="AYH8014" s="49"/>
      <c r="AYI8014" s="49"/>
      <c r="AYJ8014" s="49"/>
      <c r="AYK8014" s="49"/>
      <c r="AYL8014" s="49"/>
      <c r="AYM8014" s="49"/>
      <c r="AYN8014" s="49"/>
      <c r="AYO8014" s="49"/>
      <c r="AYP8014" s="49"/>
      <c r="AYQ8014" s="49"/>
      <c r="AYR8014" s="49"/>
      <c r="AYS8014" s="49"/>
      <c r="AYT8014" s="49"/>
      <c r="AYU8014" s="49"/>
      <c r="AYV8014" s="49"/>
      <c r="AYW8014" s="49"/>
      <c r="AYX8014" s="49"/>
      <c r="AYY8014" s="49"/>
      <c r="AYZ8014" s="49"/>
      <c r="AZA8014" s="49"/>
      <c r="AZB8014" s="49"/>
      <c r="AZC8014" s="49"/>
      <c r="AZD8014" s="49"/>
      <c r="AZE8014" s="49"/>
      <c r="AZF8014" s="49"/>
      <c r="AZG8014" s="49"/>
      <c r="AZH8014" s="49"/>
      <c r="AZI8014" s="49"/>
      <c r="AZJ8014" s="49"/>
      <c r="AZK8014" s="49"/>
      <c r="AZL8014" s="49"/>
      <c r="AZM8014" s="49"/>
      <c r="AZN8014" s="49"/>
      <c r="AZO8014" s="49"/>
      <c r="AZP8014" s="49"/>
      <c r="AZQ8014" s="49"/>
      <c r="AZR8014" s="49"/>
      <c r="AZS8014" s="49"/>
      <c r="AZT8014" s="49"/>
      <c r="AZU8014" s="49"/>
      <c r="AZV8014" s="49"/>
      <c r="AZW8014" s="49"/>
      <c r="AZX8014" s="49"/>
      <c r="AZY8014" s="49"/>
      <c r="AZZ8014" s="49"/>
      <c r="BAA8014" s="49"/>
      <c r="BAB8014" s="49"/>
      <c r="BAC8014" s="49"/>
      <c r="BAD8014" s="49"/>
      <c r="BAE8014" s="49"/>
      <c r="BAF8014" s="49"/>
      <c r="BAG8014" s="49"/>
      <c r="BAH8014" s="49"/>
      <c r="BAI8014" s="49"/>
      <c r="BAJ8014" s="49"/>
      <c r="BAK8014" s="49"/>
      <c r="BAL8014" s="49"/>
      <c r="BAM8014" s="49"/>
      <c r="BAN8014" s="49"/>
      <c r="BAO8014" s="49"/>
      <c r="BAP8014" s="49"/>
      <c r="BAQ8014" s="49"/>
      <c r="BAR8014" s="49"/>
      <c r="BAS8014" s="49"/>
      <c r="BAT8014" s="49"/>
      <c r="BAU8014" s="49"/>
      <c r="BAV8014" s="49"/>
      <c r="BAW8014" s="49"/>
      <c r="BAX8014" s="49"/>
      <c r="BAY8014" s="49"/>
      <c r="BAZ8014" s="49"/>
      <c r="BBA8014" s="49"/>
      <c r="BBB8014" s="49"/>
      <c r="BBC8014" s="49"/>
      <c r="BBD8014" s="49"/>
      <c r="BBE8014" s="49"/>
      <c r="BBF8014" s="49"/>
      <c r="BBG8014" s="49"/>
      <c r="BBH8014" s="49"/>
      <c r="BBI8014" s="49"/>
      <c r="BBJ8014" s="49"/>
      <c r="BBK8014" s="49"/>
      <c r="BBL8014" s="49"/>
      <c r="BBM8014" s="49"/>
      <c r="BBN8014" s="49"/>
      <c r="BBO8014" s="49"/>
      <c r="BBP8014" s="49"/>
      <c r="BBQ8014" s="49"/>
      <c r="BBR8014" s="49"/>
      <c r="BBS8014" s="49"/>
      <c r="BBT8014" s="49"/>
      <c r="BBU8014" s="49"/>
      <c r="BBV8014" s="49"/>
      <c r="BBW8014" s="49"/>
      <c r="BBX8014" s="49"/>
      <c r="BBY8014" s="49"/>
      <c r="BBZ8014" s="49"/>
      <c r="BCA8014" s="49"/>
      <c r="BCB8014" s="49"/>
      <c r="BCC8014" s="49"/>
      <c r="BCD8014" s="49"/>
      <c r="BCE8014" s="49"/>
      <c r="BCF8014" s="49"/>
      <c r="BCG8014" s="49"/>
      <c r="BCH8014" s="49"/>
      <c r="BCI8014" s="49"/>
      <c r="BCJ8014" s="49"/>
      <c r="BCK8014" s="49"/>
      <c r="BCL8014" s="49"/>
      <c r="BCM8014" s="49"/>
      <c r="BCN8014" s="49"/>
      <c r="BCO8014" s="49"/>
      <c r="BCP8014" s="49"/>
      <c r="BCQ8014" s="49"/>
      <c r="BCR8014" s="49"/>
      <c r="BCS8014" s="49"/>
      <c r="BCT8014" s="49"/>
      <c r="BCU8014" s="49"/>
      <c r="BCV8014" s="49"/>
      <c r="BCW8014" s="49"/>
      <c r="BCX8014" s="49"/>
      <c r="BCY8014" s="49"/>
      <c r="BCZ8014" s="49"/>
      <c r="BDA8014" s="49"/>
      <c r="BDB8014" s="49"/>
      <c r="BDC8014" s="49"/>
      <c r="BDD8014" s="49"/>
      <c r="BDE8014" s="49"/>
      <c r="BDF8014" s="49"/>
      <c r="BDG8014" s="49"/>
      <c r="BDH8014" s="49"/>
      <c r="BDI8014" s="49"/>
      <c r="BDJ8014" s="49"/>
      <c r="BDK8014" s="49"/>
      <c r="BDL8014" s="49"/>
      <c r="BDM8014" s="49"/>
      <c r="BDN8014" s="49"/>
      <c r="BDO8014" s="49"/>
      <c r="BDP8014" s="49"/>
      <c r="BDQ8014" s="49"/>
      <c r="BDR8014" s="49"/>
      <c r="BDS8014" s="49"/>
      <c r="BDT8014" s="49"/>
      <c r="BDU8014" s="49"/>
      <c r="BDV8014" s="49"/>
      <c r="BDW8014" s="49"/>
      <c r="BDX8014" s="49"/>
      <c r="BDY8014" s="49"/>
      <c r="BDZ8014" s="49"/>
      <c r="BEA8014" s="49"/>
      <c r="BEB8014" s="49"/>
      <c r="BEC8014" s="49"/>
      <c r="BED8014" s="49"/>
      <c r="BEE8014" s="49"/>
      <c r="BEF8014" s="49"/>
      <c r="BEG8014" s="49"/>
      <c r="BEH8014" s="49"/>
      <c r="BEI8014" s="49"/>
      <c r="BEJ8014" s="49"/>
      <c r="BEK8014" s="49"/>
      <c r="BEL8014" s="49"/>
      <c r="BEM8014" s="49"/>
      <c r="BEN8014" s="49"/>
      <c r="BEO8014" s="49"/>
      <c r="BEP8014" s="49"/>
      <c r="BEQ8014" s="49"/>
      <c r="BER8014" s="49"/>
      <c r="BES8014" s="49"/>
      <c r="BET8014" s="49"/>
      <c r="BEU8014" s="49"/>
      <c r="BEV8014" s="49"/>
      <c r="BEW8014" s="49"/>
      <c r="BEX8014" s="49"/>
      <c r="BEY8014" s="49"/>
      <c r="BEZ8014" s="49"/>
      <c r="BFA8014" s="49"/>
      <c r="BFB8014" s="49"/>
      <c r="BFC8014" s="49"/>
      <c r="BFD8014" s="49"/>
      <c r="BFE8014" s="49"/>
      <c r="BFF8014" s="49"/>
      <c r="BFG8014" s="49"/>
      <c r="BFH8014" s="49"/>
      <c r="BFI8014" s="49"/>
      <c r="BFJ8014" s="49"/>
      <c r="BFK8014" s="49"/>
      <c r="BFL8014" s="49"/>
      <c r="BFM8014" s="49"/>
      <c r="BFN8014" s="49"/>
      <c r="BFO8014" s="49"/>
      <c r="BFP8014" s="49"/>
      <c r="BFQ8014" s="49"/>
      <c r="BFR8014" s="49"/>
      <c r="BFS8014" s="49"/>
      <c r="BFT8014" s="49"/>
      <c r="BFU8014" s="49"/>
      <c r="BFV8014" s="49"/>
      <c r="BFW8014" s="49"/>
      <c r="BFX8014" s="49"/>
      <c r="BFY8014" s="49"/>
      <c r="BFZ8014" s="49"/>
      <c r="BGA8014" s="49"/>
      <c r="BGB8014" s="49"/>
      <c r="BGC8014" s="49"/>
      <c r="BGD8014" s="49"/>
      <c r="BGE8014" s="49"/>
      <c r="BGF8014" s="49"/>
      <c r="BGG8014" s="49"/>
      <c r="BGH8014" s="49"/>
      <c r="BGI8014" s="49"/>
      <c r="BGJ8014" s="49"/>
      <c r="BGK8014" s="49"/>
      <c r="BGL8014" s="49"/>
      <c r="BGM8014" s="49"/>
      <c r="BGN8014" s="49"/>
      <c r="BGO8014" s="49"/>
      <c r="BGP8014" s="49"/>
      <c r="BGQ8014" s="49"/>
      <c r="BGR8014" s="49"/>
      <c r="BGS8014" s="49"/>
      <c r="BGT8014" s="49"/>
      <c r="BGU8014" s="49"/>
      <c r="BGV8014" s="49"/>
      <c r="BGW8014" s="49"/>
      <c r="BGX8014" s="49"/>
      <c r="BGY8014" s="49"/>
      <c r="BGZ8014" s="49"/>
      <c r="BHA8014" s="49"/>
      <c r="BHB8014" s="49"/>
      <c r="BHC8014" s="49"/>
      <c r="BHD8014" s="49"/>
      <c r="BHE8014" s="49"/>
      <c r="BHF8014" s="49"/>
      <c r="BHG8014" s="49"/>
      <c r="BHH8014" s="49"/>
      <c r="BHI8014" s="49"/>
      <c r="BHJ8014" s="49"/>
      <c r="BHK8014" s="49"/>
      <c r="BHL8014" s="49"/>
      <c r="BHM8014" s="49"/>
      <c r="BHN8014" s="49"/>
      <c r="BHO8014" s="49"/>
      <c r="BHP8014" s="49"/>
      <c r="BHQ8014" s="49"/>
      <c r="BHR8014" s="49"/>
      <c r="BHS8014" s="49"/>
      <c r="BHT8014" s="49"/>
      <c r="BHU8014" s="49"/>
      <c r="BHV8014" s="49"/>
      <c r="BHW8014" s="49"/>
      <c r="BHX8014" s="49"/>
      <c r="BHY8014" s="49"/>
      <c r="BHZ8014" s="49"/>
      <c r="BIA8014" s="49"/>
      <c r="BIB8014" s="49"/>
      <c r="BIC8014" s="49"/>
      <c r="BID8014" s="49"/>
      <c r="BIE8014" s="49"/>
      <c r="BIF8014" s="49"/>
      <c r="BIG8014" s="49"/>
      <c r="BIH8014" s="49"/>
      <c r="BII8014" s="49"/>
      <c r="BIJ8014" s="49"/>
      <c r="BIK8014" s="49"/>
      <c r="BIL8014" s="49"/>
      <c r="BIM8014" s="49"/>
      <c r="BIN8014" s="49"/>
      <c r="BIO8014" s="49"/>
      <c r="BIP8014" s="49"/>
      <c r="BIQ8014" s="49"/>
      <c r="BIR8014" s="49"/>
      <c r="BIS8014" s="49"/>
      <c r="BIT8014" s="49"/>
      <c r="BIU8014" s="49"/>
      <c r="BIV8014" s="49"/>
      <c r="BIW8014" s="49"/>
      <c r="BIX8014" s="49"/>
      <c r="BIY8014" s="49"/>
      <c r="BIZ8014" s="49"/>
      <c r="BJA8014" s="49"/>
      <c r="BJB8014" s="49"/>
      <c r="BJC8014" s="49"/>
      <c r="BJD8014" s="49"/>
      <c r="BJE8014" s="49"/>
      <c r="BJF8014" s="49"/>
      <c r="BJG8014" s="49"/>
      <c r="BJH8014" s="49"/>
      <c r="BJI8014" s="49"/>
      <c r="BJJ8014" s="49"/>
      <c r="BJK8014" s="49"/>
      <c r="BJL8014" s="49"/>
      <c r="BJM8014" s="49"/>
      <c r="BJN8014" s="49"/>
      <c r="BJO8014" s="49"/>
      <c r="BJP8014" s="49"/>
      <c r="BJQ8014" s="49"/>
      <c r="BJR8014" s="49"/>
      <c r="BJS8014" s="49"/>
      <c r="BJT8014" s="49"/>
      <c r="BJU8014" s="49"/>
      <c r="BJV8014" s="49"/>
      <c r="BJW8014" s="49"/>
      <c r="BJX8014" s="49"/>
      <c r="BJY8014" s="49"/>
      <c r="BJZ8014" s="49"/>
      <c r="BKA8014" s="49"/>
      <c r="BKB8014" s="49"/>
      <c r="BKC8014" s="49"/>
      <c r="BKD8014" s="49"/>
      <c r="BKE8014" s="49"/>
      <c r="BKF8014" s="49"/>
      <c r="BKG8014" s="49"/>
      <c r="BKH8014" s="49"/>
      <c r="BKI8014" s="49"/>
      <c r="BKJ8014" s="49"/>
      <c r="BKK8014" s="49"/>
      <c r="BKL8014" s="49"/>
      <c r="BKM8014" s="49"/>
      <c r="BKN8014" s="49"/>
      <c r="BKO8014" s="49"/>
      <c r="BKP8014" s="49"/>
      <c r="BKQ8014" s="49"/>
      <c r="BKR8014" s="49"/>
      <c r="BKS8014" s="49"/>
      <c r="BKT8014" s="49"/>
      <c r="BKU8014" s="49"/>
      <c r="BKV8014" s="49"/>
      <c r="BKW8014" s="49"/>
      <c r="BKX8014" s="49"/>
      <c r="BKY8014" s="49"/>
      <c r="BKZ8014" s="49"/>
      <c r="BLA8014" s="49"/>
      <c r="BLB8014" s="49"/>
      <c r="BLC8014" s="49"/>
      <c r="BLD8014" s="49"/>
      <c r="BLE8014" s="49"/>
      <c r="BLF8014" s="49"/>
      <c r="BLG8014" s="49"/>
      <c r="BLH8014" s="49"/>
      <c r="BLI8014" s="49"/>
      <c r="BLJ8014" s="49"/>
      <c r="BLK8014" s="49"/>
      <c r="BLL8014" s="49"/>
      <c r="BLM8014" s="49"/>
      <c r="BLN8014" s="49"/>
      <c r="BLO8014" s="49"/>
      <c r="BLP8014" s="49"/>
      <c r="BLQ8014" s="49"/>
      <c r="BLR8014" s="49"/>
      <c r="BLS8014" s="49"/>
      <c r="BLT8014" s="49"/>
      <c r="BLU8014" s="49"/>
      <c r="BLV8014" s="49"/>
      <c r="BLW8014" s="49"/>
      <c r="BLX8014" s="49"/>
      <c r="BLY8014" s="49"/>
      <c r="BLZ8014" s="49"/>
      <c r="BMA8014" s="49"/>
      <c r="BMB8014" s="49"/>
      <c r="BMC8014" s="49"/>
      <c r="BMD8014" s="49"/>
      <c r="BME8014" s="49"/>
      <c r="BMF8014" s="49"/>
      <c r="BMG8014" s="49"/>
      <c r="BMH8014" s="49"/>
      <c r="BMI8014" s="49"/>
      <c r="BMJ8014" s="49"/>
      <c r="BMK8014" s="49"/>
      <c r="BML8014" s="49"/>
      <c r="BMM8014" s="49"/>
      <c r="BMN8014" s="49"/>
      <c r="BMO8014" s="49"/>
      <c r="BMP8014" s="49"/>
      <c r="BMQ8014" s="49"/>
      <c r="BMR8014" s="49"/>
      <c r="BMS8014" s="49"/>
      <c r="BMT8014" s="49"/>
      <c r="BMU8014" s="49"/>
      <c r="BMV8014" s="49"/>
      <c r="BMW8014" s="49"/>
      <c r="BMX8014" s="49"/>
      <c r="BMY8014" s="49"/>
      <c r="BMZ8014" s="49"/>
      <c r="BNA8014" s="49"/>
      <c r="BNB8014" s="49"/>
      <c r="BNC8014" s="49"/>
      <c r="BND8014" s="49"/>
      <c r="BNE8014" s="49"/>
      <c r="BNF8014" s="49"/>
      <c r="BNG8014" s="49"/>
      <c r="BNH8014" s="49"/>
      <c r="BNI8014" s="49"/>
      <c r="BNJ8014" s="49"/>
      <c r="BNK8014" s="49"/>
      <c r="BNL8014" s="49"/>
      <c r="BNM8014" s="49"/>
      <c r="BNN8014" s="49"/>
      <c r="BNO8014" s="49"/>
      <c r="BNP8014" s="49"/>
      <c r="BNQ8014" s="49"/>
      <c r="BNR8014" s="49"/>
      <c r="BNS8014" s="49"/>
      <c r="BNT8014" s="49"/>
      <c r="BNU8014" s="49"/>
      <c r="BNV8014" s="49"/>
      <c r="BNW8014" s="49"/>
      <c r="BNX8014" s="49"/>
      <c r="BNY8014" s="49"/>
      <c r="BNZ8014" s="49"/>
      <c r="BOA8014" s="49"/>
      <c r="BOB8014" s="49"/>
      <c r="BOC8014" s="49"/>
      <c r="BOD8014" s="49"/>
      <c r="BOE8014" s="49"/>
      <c r="BOF8014" s="49"/>
      <c r="BOG8014" s="49"/>
      <c r="BOH8014" s="49"/>
      <c r="BOI8014" s="49"/>
      <c r="BOJ8014" s="49"/>
      <c r="BOK8014" s="49"/>
      <c r="BOL8014" s="49"/>
      <c r="BOM8014" s="49"/>
      <c r="BON8014" s="49"/>
      <c r="BOO8014" s="49"/>
      <c r="BOP8014" s="49"/>
      <c r="BOQ8014" s="49"/>
      <c r="BOR8014" s="49"/>
      <c r="BOS8014" s="49"/>
      <c r="BOT8014" s="49"/>
      <c r="BOU8014" s="49"/>
      <c r="BOV8014" s="49"/>
      <c r="BOW8014" s="49"/>
      <c r="BOX8014" s="49"/>
      <c r="BOY8014" s="49"/>
      <c r="BOZ8014" s="49"/>
      <c r="BPA8014" s="49"/>
      <c r="BPB8014" s="49"/>
      <c r="BPC8014" s="49"/>
      <c r="BPD8014" s="49"/>
      <c r="BPE8014" s="49"/>
      <c r="BPF8014" s="49"/>
      <c r="BPG8014" s="49"/>
      <c r="BPH8014" s="49"/>
      <c r="BPI8014" s="49"/>
      <c r="BPJ8014" s="49"/>
      <c r="BPK8014" s="49"/>
      <c r="BPL8014" s="49"/>
      <c r="BPM8014" s="49"/>
      <c r="BPN8014" s="49"/>
      <c r="BPO8014" s="49"/>
      <c r="BPP8014" s="49"/>
      <c r="BPQ8014" s="49"/>
      <c r="BPR8014" s="49"/>
      <c r="BPS8014" s="49"/>
      <c r="BPT8014" s="49"/>
      <c r="BPU8014" s="49"/>
      <c r="BPV8014" s="49"/>
      <c r="BPW8014" s="49"/>
      <c r="BPX8014" s="49"/>
      <c r="BPY8014" s="49"/>
      <c r="BPZ8014" s="49"/>
      <c r="BQA8014" s="49"/>
      <c r="BQB8014" s="49"/>
      <c r="BQC8014" s="49"/>
      <c r="BQD8014" s="49"/>
      <c r="BQE8014" s="49"/>
      <c r="BQF8014" s="49"/>
      <c r="BQG8014" s="49"/>
      <c r="BQH8014" s="49"/>
      <c r="BQI8014" s="49"/>
      <c r="BQJ8014" s="49"/>
      <c r="BQK8014" s="49"/>
      <c r="BQL8014" s="49"/>
      <c r="BQM8014" s="49"/>
      <c r="BQN8014" s="49"/>
      <c r="BQO8014" s="49"/>
      <c r="BQP8014" s="49"/>
      <c r="BQQ8014" s="49"/>
      <c r="BQR8014" s="49"/>
      <c r="BQS8014" s="49"/>
      <c r="BQT8014" s="49"/>
      <c r="BQU8014" s="49"/>
      <c r="BQV8014" s="49"/>
      <c r="BQW8014" s="49"/>
      <c r="BQX8014" s="49"/>
      <c r="BQY8014" s="49"/>
      <c r="BQZ8014" s="49"/>
      <c r="BRA8014" s="49"/>
      <c r="BRB8014" s="49"/>
      <c r="BRC8014" s="49"/>
      <c r="BRD8014" s="49"/>
      <c r="BRE8014" s="49"/>
      <c r="BRF8014" s="49"/>
      <c r="BRG8014" s="49"/>
      <c r="BRH8014" s="49"/>
      <c r="BRI8014" s="49"/>
      <c r="BRJ8014" s="49"/>
      <c r="BRK8014" s="49"/>
      <c r="BRL8014" s="49"/>
      <c r="BRM8014" s="49"/>
      <c r="BRN8014" s="49"/>
      <c r="BRO8014" s="49"/>
      <c r="BRP8014" s="49"/>
      <c r="BRQ8014" s="49"/>
      <c r="BRR8014" s="49"/>
      <c r="BRS8014" s="49"/>
      <c r="BRT8014" s="49"/>
      <c r="BRU8014" s="49"/>
      <c r="BRV8014" s="49"/>
      <c r="BRW8014" s="49"/>
      <c r="BRX8014" s="49"/>
      <c r="BRY8014" s="49"/>
      <c r="BRZ8014" s="49"/>
      <c r="BSA8014" s="49"/>
      <c r="BSB8014" s="49"/>
      <c r="BSC8014" s="49"/>
      <c r="BSD8014" s="49"/>
      <c r="BSE8014" s="49"/>
      <c r="BSF8014" s="49"/>
      <c r="BSG8014" s="49"/>
      <c r="BSH8014" s="49"/>
      <c r="BSI8014" s="49"/>
      <c r="BSJ8014" s="49"/>
      <c r="BSK8014" s="49"/>
      <c r="BSL8014" s="49"/>
      <c r="BSM8014" s="49"/>
      <c r="BSN8014" s="49"/>
      <c r="BSO8014" s="49"/>
      <c r="BSP8014" s="49"/>
      <c r="BSQ8014" s="49"/>
      <c r="BSR8014" s="49"/>
      <c r="BSS8014" s="49"/>
      <c r="BST8014" s="49"/>
      <c r="BSU8014" s="49"/>
      <c r="BSV8014" s="49"/>
      <c r="BSW8014" s="49"/>
      <c r="BSX8014" s="49"/>
      <c r="BSY8014" s="49"/>
      <c r="BSZ8014" s="49"/>
      <c r="BTA8014" s="49"/>
      <c r="BTB8014" s="49"/>
      <c r="BTC8014" s="49"/>
      <c r="BTD8014" s="49"/>
      <c r="BTE8014" s="49"/>
      <c r="BTF8014" s="49"/>
      <c r="BTG8014" s="49"/>
      <c r="BTH8014" s="49"/>
      <c r="BTI8014" s="49"/>
      <c r="BTJ8014" s="49"/>
      <c r="BTK8014" s="49"/>
      <c r="BTL8014" s="49"/>
      <c r="BTM8014" s="49"/>
      <c r="BTN8014" s="49"/>
      <c r="BTO8014" s="49"/>
      <c r="BTP8014" s="49"/>
      <c r="BTQ8014" s="49"/>
      <c r="BTR8014" s="49"/>
      <c r="BTS8014" s="49"/>
      <c r="BTT8014" s="49"/>
      <c r="BTU8014" s="49"/>
      <c r="BTV8014" s="49"/>
      <c r="BTW8014" s="49"/>
      <c r="BTX8014" s="49"/>
      <c r="BTY8014" s="49"/>
      <c r="BTZ8014" s="49"/>
      <c r="BUA8014" s="49"/>
      <c r="BUB8014" s="49"/>
      <c r="BUC8014" s="49"/>
      <c r="BUD8014" s="49"/>
      <c r="BUE8014" s="49"/>
      <c r="BUF8014" s="49"/>
      <c r="BUG8014" s="49"/>
      <c r="BUH8014" s="49"/>
      <c r="BUI8014" s="49"/>
      <c r="BUJ8014" s="49"/>
      <c r="BUK8014" s="49"/>
      <c r="BUL8014" s="49"/>
      <c r="BUM8014" s="49"/>
      <c r="BUN8014" s="49"/>
      <c r="BUO8014" s="49"/>
      <c r="BUP8014" s="49"/>
      <c r="BUQ8014" s="49"/>
      <c r="BUR8014" s="49"/>
      <c r="BUS8014" s="49"/>
      <c r="BUT8014" s="49"/>
      <c r="BUU8014" s="49"/>
      <c r="BUV8014" s="49"/>
      <c r="BUW8014" s="49"/>
      <c r="BUX8014" s="49"/>
      <c r="BUY8014" s="49"/>
      <c r="BUZ8014" s="49"/>
      <c r="BVA8014" s="49"/>
      <c r="BVB8014" s="49"/>
      <c r="BVC8014" s="49"/>
      <c r="BVD8014" s="49"/>
      <c r="BVE8014" s="49"/>
      <c r="BVF8014" s="49"/>
      <c r="BVG8014" s="49"/>
      <c r="BVH8014" s="49"/>
      <c r="BVI8014" s="49"/>
      <c r="BVJ8014" s="49"/>
      <c r="BVK8014" s="49"/>
      <c r="BVL8014" s="49"/>
      <c r="BVM8014" s="49"/>
      <c r="BVN8014" s="49"/>
      <c r="BVO8014" s="49"/>
      <c r="BVP8014" s="49"/>
      <c r="BVQ8014" s="49"/>
      <c r="BVR8014" s="49"/>
      <c r="BVS8014" s="49"/>
      <c r="BVT8014" s="49"/>
      <c r="BVU8014" s="49"/>
      <c r="BVV8014" s="49"/>
      <c r="BVW8014" s="49"/>
      <c r="BVX8014" s="49"/>
      <c r="BVY8014" s="49"/>
      <c r="BVZ8014" s="49"/>
      <c r="BWA8014" s="49"/>
      <c r="BWB8014" s="49"/>
      <c r="BWC8014" s="49"/>
      <c r="BWD8014" s="49"/>
      <c r="BWE8014" s="49"/>
      <c r="BWF8014" s="49"/>
      <c r="BWG8014" s="49"/>
      <c r="BWH8014" s="49"/>
      <c r="BWI8014" s="49"/>
      <c r="BWJ8014" s="49"/>
      <c r="BWK8014" s="49"/>
      <c r="BWL8014" s="49"/>
      <c r="BWM8014" s="49"/>
      <c r="BWN8014" s="49"/>
      <c r="BWO8014" s="49"/>
      <c r="BWP8014" s="49"/>
      <c r="BWQ8014" s="49"/>
      <c r="BWR8014" s="49"/>
      <c r="BWS8014" s="49"/>
      <c r="BWT8014" s="49"/>
      <c r="BWU8014" s="49"/>
      <c r="BWV8014" s="49"/>
      <c r="BWW8014" s="49"/>
      <c r="BWX8014" s="49"/>
      <c r="BWY8014" s="49"/>
      <c r="BWZ8014" s="49"/>
      <c r="BXA8014" s="49"/>
      <c r="BXB8014" s="49"/>
      <c r="BXC8014" s="49"/>
      <c r="BXD8014" s="49"/>
      <c r="BXE8014" s="49"/>
      <c r="BXF8014" s="49"/>
      <c r="BXG8014" s="49"/>
      <c r="BXH8014" s="49"/>
      <c r="BXI8014" s="49"/>
      <c r="BXJ8014" s="49"/>
      <c r="BXK8014" s="49"/>
      <c r="BXL8014" s="49"/>
      <c r="BXM8014" s="49"/>
      <c r="BXN8014" s="49"/>
      <c r="BXO8014" s="49"/>
      <c r="BXP8014" s="49"/>
      <c r="BXQ8014" s="49"/>
      <c r="BXR8014" s="49"/>
      <c r="BXS8014" s="49"/>
      <c r="BXT8014" s="49"/>
      <c r="BXU8014" s="49"/>
      <c r="BXV8014" s="49"/>
      <c r="BXW8014" s="49"/>
      <c r="BXX8014" s="49"/>
      <c r="BXY8014" s="49"/>
      <c r="BXZ8014" s="49"/>
      <c r="BYA8014" s="49"/>
      <c r="BYB8014" s="49"/>
      <c r="BYC8014" s="49"/>
      <c r="BYD8014" s="49"/>
      <c r="BYE8014" s="49"/>
      <c r="BYF8014" s="49"/>
      <c r="BYG8014" s="49"/>
      <c r="BYH8014" s="49"/>
      <c r="BYI8014" s="49"/>
      <c r="BYJ8014" s="49"/>
      <c r="BYK8014" s="49"/>
      <c r="BYL8014" s="49"/>
      <c r="BYM8014" s="49"/>
      <c r="BYN8014" s="49"/>
      <c r="BYO8014" s="49"/>
      <c r="BYP8014" s="49"/>
      <c r="BYQ8014" s="49"/>
      <c r="BYR8014" s="49"/>
      <c r="BYS8014" s="49"/>
      <c r="BYT8014" s="49"/>
      <c r="BYU8014" s="49"/>
      <c r="BYV8014" s="49"/>
      <c r="BYW8014" s="49"/>
      <c r="BYX8014" s="49"/>
      <c r="BYY8014" s="49"/>
      <c r="BYZ8014" s="49"/>
      <c r="BZA8014" s="49"/>
      <c r="BZB8014" s="49"/>
      <c r="BZC8014" s="49"/>
      <c r="BZD8014" s="49"/>
      <c r="BZE8014" s="49"/>
      <c r="BZF8014" s="49"/>
      <c r="BZG8014" s="49"/>
      <c r="BZH8014" s="49"/>
      <c r="BZI8014" s="49"/>
      <c r="BZJ8014" s="49"/>
      <c r="BZK8014" s="49"/>
      <c r="BZL8014" s="49"/>
      <c r="BZM8014" s="49"/>
      <c r="BZN8014" s="49"/>
      <c r="BZO8014" s="49"/>
      <c r="BZP8014" s="49"/>
      <c r="BZQ8014" s="49"/>
      <c r="BZR8014" s="49"/>
      <c r="BZS8014" s="49"/>
      <c r="BZT8014" s="49"/>
      <c r="BZU8014" s="49"/>
      <c r="BZV8014" s="49"/>
      <c r="BZW8014" s="49"/>
      <c r="BZX8014" s="49"/>
      <c r="BZY8014" s="49"/>
      <c r="BZZ8014" s="49"/>
      <c r="CAA8014" s="49"/>
      <c r="CAB8014" s="49"/>
      <c r="CAC8014" s="49"/>
      <c r="CAD8014" s="49"/>
      <c r="CAE8014" s="49"/>
      <c r="CAF8014" s="49"/>
      <c r="CAG8014" s="49"/>
      <c r="CAH8014" s="49"/>
      <c r="CAI8014" s="49"/>
      <c r="CAJ8014" s="49"/>
      <c r="CAK8014" s="49"/>
      <c r="CAL8014" s="49"/>
      <c r="CAM8014" s="49"/>
      <c r="CAN8014" s="49"/>
      <c r="CAO8014" s="49"/>
      <c r="CAP8014" s="49"/>
      <c r="CAQ8014" s="49"/>
      <c r="CAR8014" s="49"/>
      <c r="CAS8014" s="49"/>
      <c r="CAT8014" s="49"/>
      <c r="CAU8014" s="49"/>
      <c r="CAV8014" s="49"/>
      <c r="CAW8014" s="49"/>
      <c r="CAX8014" s="49"/>
      <c r="CAY8014" s="49"/>
      <c r="CAZ8014" s="49"/>
      <c r="CBA8014" s="49"/>
      <c r="CBB8014" s="49"/>
      <c r="CBC8014" s="49"/>
      <c r="CBD8014" s="49"/>
      <c r="CBE8014" s="49"/>
      <c r="CBF8014" s="49"/>
      <c r="CBG8014" s="49"/>
      <c r="CBH8014" s="49"/>
      <c r="CBI8014" s="49"/>
      <c r="CBJ8014" s="49"/>
      <c r="CBK8014" s="49"/>
      <c r="CBL8014" s="49"/>
      <c r="CBM8014" s="49"/>
      <c r="CBN8014" s="49"/>
      <c r="CBO8014" s="49"/>
      <c r="CBP8014" s="49"/>
      <c r="CBQ8014" s="49"/>
      <c r="CBR8014" s="49"/>
      <c r="CBS8014" s="49"/>
      <c r="CBT8014" s="49"/>
      <c r="CBU8014" s="49"/>
      <c r="CBV8014" s="49"/>
      <c r="CBW8014" s="49"/>
      <c r="CBX8014" s="49"/>
      <c r="CBY8014" s="49"/>
      <c r="CBZ8014" s="49"/>
      <c r="CCA8014" s="49"/>
      <c r="CCB8014" s="49"/>
      <c r="CCC8014" s="49"/>
      <c r="CCD8014" s="49"/>
      <c r="CCE8014" s="49"/>
      <c r="CCF8014" s="49"/>
      <c r="CCG8014" s="49"/>
      <c r="CCH8014" s="49"/>
      <c r="CCI8014" s="49"/>
      <c r="CCJ8014" s="49"/>
      <c r="CCK8014" s="49"/>
      <c r="CCL8014" s="49"/>
      <c r="CCM8014" s="49"/>
      <c r="CCN8014" s="49"/>
      <c r="CCO8014" s="49"/>
      <c r="CCP8014" s="49"/>
      <c r="CCQ8014" s="49"/>
      <c r="CCR8014" s="49"/>
      <c r="CCS8014" s="49"/>
      <c r="CCT8014" s="49"/>
      <c r="CCU8014" s="49"/>
      <c r="CCV8014" s="49"/>
      <c r="CCW8014" s="49"/>
      <c r="CCX8014" s="49"/>
      <c r="CCY8014" s="49"/>
      <c r="CCZ8014" s="49"/>
      <c r="CDA8014" s="49"/>
      <c r="CDB8014" s="49"/>
      <c r="CDC8014" s="49"/>
      <c r="CDD8014" s="49"/>
      <c r="CDE8014" s="49"/>
      <c r="CDF8014" s="49"/>
      <c r="CDG8014" s="49"/>
      <c r="CDH8014" s="49"/>
      <c r="CDI8014" s="49"/>
      <c r="CDJ8014" s="49"/>
      <c r="CDK8014" s="49"/>
      <c r="CDL8014" s="49"/>
      <c r="CDM8014" s="49"/>
      <c r="CDN8014" s="49"/>
      <c r="CDO8014" s="49"/>
      <c r="CDP8014" s="49"/>
      <c r="CDQ8014" s="49"/>
      <c r="CDR8014" s="49"/>
      <c r="CDS8014" s="49"/>
      <c r="CDT8014" s="49"/>
      <c r="CDU8014" s="49"/>
      <c r="CDV8014" s="49"/>
      <c r="CDW8014" s="49"/>
      <c r="CDX8014" s="49"/>
      <c r="CDY8014" s="49"/>
      <c r="CDZ8014" s="49"/>
      <c r="CEA8014" s="49"/>
      <c r="CEB8014" s="49"/>
      <c r="CEC8014" s="49"/>
      <c r="CED8014" s="49"/>
      <c r="CEE8014" s="49"/>
      <c r="CEF8014" s="49"/>
      <c r="CEG8014" s="49"/>
      <c r="CEH8014" s="49"/>
      <c r="CEI8014" s="49"/>
      <c r="CEJ8014" s="49"/>
      <c r="CEK8014" s="49"/>
      <c r="CEL8014" s="49"/>
      <c r="CEM8014" s="49"/>
      <c r="CEN8014" s="49"/>
      <c r="CEO8014" s="49"/>
      <c r="CEP8014" s="49"/>
      <c r="CEQ8014" s="49"/>
      <c r="CER8014" s="49"/>
      <c r="CES8014" s="49"/>
      <c r="CET8014" s="49"/>
      <c r="CEU8014" s="49"/>
      <c r="CEV8014" s="49"/>
      <c r="CEW8014" s="49"/>
      <c r="CEX8014" s="49"/>
      <c r="CEY8014" s="49"/>
      <c r="CEZ8014" s="49"/>
      <c r="CFA8014" s="49"/>
      <c r="CFB8014" s="49"/>
      <c r="CFC8014" s="49"/>
      <c r="CFD8014" s="49"/>
      <c r="CFE8014" s="49"/>
      <c r="CFF8014" s="49"/>
      <c r="CFG8014" s="49"/>
      <c r="CFH8014" s="49"/>
      <c r="CFI8014" s="49"/>
      <c r="CFJ8014" s="49"/>
      <c r="CFK8014" s="49"/>
      <c r="CFL8014" s="49"/>
      <c r="CFM8014" s="49"/>
      <c r="CFN8014" s="49"/>
      <c r="CFO8014" s="49"/>
      <c r="CFP8014" s="49"/>
      <c r="CFQ8014" s="49"/>
      <c r="CFR8014" s="49"/>
      <c r="CFS8014" s="49"/>
      <c r="CFT8014" s="49"/>
      <c r="CFU8014" s="49"/>
      <c r="CFV8014" s="49"/>
      <c r="CFW8014" s="49"/>
      <c r="CFX8014" s="49"/>
      <c r="CFY8014" s="49"/>
      <c r="CFZ8014" s="49"/>
      <c r="CGA8014" s="49"/>
      <c r="CGB8014" s="49"/>
      <c r="CGC8014" s="49"/>
      <c r="CGD8014" s="49"/>
      <c r="CGE8014" s="49"/>
      <c r="CGF8014" s="49"/>
      <c r="CGG8014" s="49"/>
      <c r="CGH8014" s="49"/>
      <c r="CGI8014" s="49"/>
      <c r="CGJ8014" s="49"/>
      <c r="CGK8014" s="49"/>
      <c r="CGL8014" s="49"/>
      <c r="CGM8014" s="49"/>
      <c r="CGN8014" s="49"/>
      <c r="CGO8014" s="49"/>
      <c r="CGP8014" s="49"/>
      <c r="CGQ8014" s="49"/>
      <c r="CGR8014" s="49"/>
      <c r="CGS8014" s="49"/>
      <c r="CGT8014" s="49"/>
      <c r="CGU8014" s="49"/>
      <c r="CGV8014" s="49"/>
      <c r="CGW8014" s="49"/>
      <c r="CGX8014" s="49"/>
      <c r="CGY8014" s="49"/>
      <c r="CGZ8014" s="49"/>
      <c r="CHA8014" s="49"/>
      <c r="CHB8014" s="49"/>
      <c r="CHC8014" s="49"/>
      <c r="CHD8014" s="49"/>
      <c r="CHE8014" s="49"/>
      <c r="CHF8014" s="49"/>
      <c r="CHG8014" s="49"/>
      <c r="CHH8014" s="49"/>
      <c r="CHI8014" s="49"/>
      <c r="CHJ8014" s="49"/>
      <c r="CHK8014" s="49"/>
      <c r="CHL8014" s="49"/>
      <c r="CHM8014" s="49"/>
      <c r="CHN8014" s="49"/>
      <c r="CHO8014" s="49"/>
      <c r="CHP8014" s="49"/>
      <c r="CHQ8014" s="49"/>
      <c r="CHR8014" s="49"/>
      <c r="CHS8014" s="49"/>
      <c r="CHT8014" s="49"/>
      <c r="CHU8014" s="49"/>
      <c r="CHV8014" s="49"/>
      <c r="CHW8014" s="49"/>
      <c r="CHX8014" s="49"/>
      <c r="CHY8014" s="49"/>
      <c r="CHZ8014" s="49"/>
      <c r="CIA8014" s="49"/>
      <c r="CIB8014" s="49"/>
      <c r="CIC8014" s="49"/>
      <c r="CID8014" s="49"/>
      <c r="CIE8014" s="49"/>
      <c r="CIF8014" s="49"/>
      <c r="CIG8014" s="49"/>
      <c r="CIH8014" s="49"/>
      <c r="CII8014" s="49"/>
      <c r="CIJ8014" s="49"/>
      <c r="CIK8014" s="49"/>
      <c r="CIL8014" s="49"/>
      <c r="CIM8014" s="49"/>
      <c r="CIN8014" s="49"/>
      <c r="CIO8014" s="49"/>
      <c r="CIP8014" s="49"/>
      <c r="CIQ8014" s="49"/>
      <c r="CIR8014" s="49"/>
      <c r="CIS8014" s="49"/>
      <c r="CIT8014" s="49"/>
      <c r="CIU8014" s="49"/>
      <c r="CIV8014" s="49"/>
      <c r="CIW8014" s="49"/>
      <c r="CIX8014" s="49"/>
      <c r="CIY8014" s="49"/>
      <c r="CIZ8014" s="49"/>
      <c r="CJA8014" s="49"/>
      <c r="CJB8014" s="49"/>
      <c r="CJC8014" s="49"/>
      <c r="CJD8014" s="49"/>
      <c r="CJE8014" s="49"/>
      <c r="CJF8014" s="49"/>
      <c r="CJG8014" s="49"/>
      <c r="CJH8014" s="49"/>
      <c r="CJI8014" s="49"/>
      <c r="CJJ8014" s="49"/>
      <c r="CJK8014" s="49"/>
      <c r="CJL8014" s="49"/>
      <c r="CJM8014" s="49"/>
      <c r="CJN8014" s="49"/>
      <c r="CJO8014" s="49"/>
      <c r="CJP8014" s="49"/>
      <c r="CJQ8014" s="49"/>
      <c r="CJR8014" s="49"/>
      <c r="CJS8014" s="49"/>
      <c r="CJT8014" s="49"/>
      <c r="CJU8014" s="49"/>
      <c r="CJV8014" s="49"/>
      <c r="CJW8014" s="49"/>
      <c r="CJX8014" s="49"/>
      <c r="CJY8014" s="49"/>
      <c r="CJZ8014" s="49"/>
      <c r="CKA8014" s="49"/>
      <c r="CKB8014" s="49"/>
      <c r="CKC8014" s="49"/>
      <c r="CKD8014" s="49"/>
      <c r="CKE8014" s="49"/>
      <c r="CKF8014" s="49"/>
      <c r="CKG8014" s="49"/>
      <c r="CKH8014" s="49"/>
      <c r="CKI8014" s="49"/>
      <c r="CKJ8014" s="49"/>
      <c r="CKK8014" s="49"/>
      <c r="CKL8014" s="49"/>
      <c r="CKM8014" s="49"/>
      <c r="CKN8014" s="49"/>
      <c r="CKO8014" s="49"/>
      <c r="CKP8014" s="49"/>
      <c r="CKQ8014" s="49"/>
      <c r="CKR8014" s="49"/>
      <c r="CKS8014" s="49"/>
      <c r="CKT8014" s="49"/>
      <c r="CKU8014" s="49"/>
      <c r="CKV8014" s="49"/>
      <c r="CKW8014" s="49"/>
      <c r="CKX8014" s="49"/>
      <c r="CKY8014" s="49"/>
      <c r="CKZ8014" s="49"/>
      <c r="CLA8014" s="49"/>
      <c r="CLB8014" s="49"/>
      <c r="CLC8014" s="49"/>
      <c r="CLD8014" s="49"/>
      <c r="CLE8014" s="49"/>
      <c r="CLF8014" s="49"/>
      <c r="CLG8014" s="49"/>
      <c r="CLH8014" s="49"/>
      <c r="CLI8014" s="49"/>
      <c r="CLJ8014" s="49"/>
      <c r="CLK8014" s="49"/>
      <c r="CLL8014" s="49"/>
      <c r="CLM8014" s="49"/>
      <c r="CLN8014" s="49"/>
      <c r="CLO8014" s="49"/>
      <c r="CLP8014" s="49"/>
      <c r="CLQ8014" s="49"/>
      <c r="CLR8014" s="49"/>
      <c r="CLS8014" s="49"/>
      <c r="CLT8014" s="49"/>
      <c r="CLU8014" s="49"/>
      <c r="CLV8014" s="49"/>
      <c r="CLW8014" s="49"/>
      <c r="CLX8014" s="49"/>
      <c r="CLY8014" s="49"/>
      <c r="CLZ8014" s="49"/>
      <c r="CMA8014" s="49"/>
      <c r="CMB8014" s="49"/>
      <c r="CMC8014" s="49"/>
      <c r="CMD8014" s="49"/>
      <c r="CME8014" s="49"/>
      <c r="CMF8014" s="49"/>
      <c r="CMG8014" s="49"/>
      <c r="CMH8014" s="49"/>
      <c r="CMI8014" s="49"/>
      <c r="CMJ8014" s="49"/>
      <c r="CMK8014" s="49"/>
      <c r="CML8014" s="49"/>
      <c r="CMM8014" s="49"/>
      <c r="CMN8014" s="49"/>
      <c r="CMO8014" s="49"/>
      <c r="CMP8014" s="49"/>
      <c r="CMQ8014" s="49"/>
      <c r="CMR8014" s="49"/>
      <c r="CMS8014" s="49"/>
      <c r="CMT8014" s="49"/>
      <c r="CMU8014" s="49"/>
      <c r="CMV8014" s="49"/>
      <c r="CMW8014" s="49"/>
      <c r="CMX8014" s="49"/>
      <c r="CMY8014" s="49"/>
      <c r="CMZ8014" s="49"/>
      <c r="CNA8014" s="49"/>
      <c r="CNB8014" s="49"/>
      <c r="CNC8014" s="49"/>
      <c r="CND8014" s="49"/>
      <c r="CNE8014" s="49"/>
      <c r="CNF8014" s="49"/>
      <c r="CNG8014" s="49"/>
      <c r="CNH8014" s="49"/>
      <c r="CNI8014" s="49"/>
      <c r="CNJ8014" s="49"/>
      <c r="CNK8014" s="49"/>
      <c r="CNL8014" s="49"/>
      <c r="CNM8014" s="49"/>
      <c r="CNN8014" s="49"/>
      <c r="CNO8014" s="49"/>
      <c r="CNP8014" s="49"/>
      <c r="CNQ8014" s="49"/>
      <c r="CNR8014" s="49"/>
      <c r="CNS8014" s="49"/>
      <c r="CNT8014" s="49"/>
      <c r="CNU8014" s="49"/>
      <c r="CNV8014" s="49"/>
      <c r="CNW8014" s="49"/>
      <c r="CNX8014" s="49"/>
      <c r="CNY8014" s="49"/>
      <c r="CNZ8014" s="49"/>
      <c r="COA8014" s="49"/>
      <c r="COB8014" s="49"/>
      <c r="COC8014" s="49"/>
      <c r="COD8014" s="49"/>
      <c r="COE8014" s="49"/>
      <c r="COF8014" s="49"/>
      <c r="COG8014" s="49"/>
      <c r="COH8014" s="49"/>
      <c r="COI8014" s="49"/>
      <c r="COJ8014" s="49"/>
      <c r="COK8014" s="49"/>
      <c r="COL8014" s="49"/>
      <c r="COM8014" s="49"/>
      <c r="CON8014" s="49"/>
      <c r="COO8014" s="49"/>
      <c r="COP8014" s="49"/>
      <c r="COQ8014" s="49"/>
      <c r="COR8014" s="49"/>
      <c r="COS8014" s="49"/>
      <c r="COT8014" s="49"/>
      <c r="COU8014" s="49"/>
      <c r="COV8014" s="49"/>
      <c r="COW8014" s="49"/>
      <c r="COX8014" s="49"/>
      <c r="COY8014" s="49"/>
      <c r="COZ8014" s="49"/>
      <c r="CPA8014" s="49"/>
      <c r="CPB8014" s="49"/>
      <c r="CPC8014" s="49"/>
      <c r="CPD8014" s="49"/>
      <c r="CPE8014" s="49"/>
      <c r="CPF8014" s="49"/>
      <c r="CPG8014" s="49"/>
      <c r="CPH8014" s="49"/>
      <c r="CPI8014" s="49"/>
      <c r="CPJ8014" s="49"/>
      <c r="CPK8014" s="49"/>
      <c r="CPL8014" s="49"/>
      <c r="CPM8014" s="49"/>
      <c r="CPN8014" s="49"/>
      <c r="CPO8014" s="49"/>
      <c r="CPP8014" s="49"/>
      <c r="CPQ8014" s="49"/>
      <c r="CPR8014" s="49"/>
      <c r="CPS8014" s="49"/>
      <c r="CPT8014" s="49"/>
      <c r="CPU8014" s="49"/>
      <c r="CPV8014" s="49"/>
      <c r="CPW8014" s="49"/>
      <c r="CPX8014" s="49"/>
      <c r="CPY8014" s="49"/>
      <c r="CPZ8014" s="49"/>
      <c r="CQA8014" s="49"/>
      <c r="CQB8014" s="49"/>
      <c r="CQC8014" s="49"/>
      <c r="CQD8014" s="49"/>
      <c r="CQE8014" s="49"/>
      <c r="CQF8014" s="49"/>
      <c r="CQG8014" s="49"/>
      <c r="CQH8014" s="49"/>
      <c r="CQI8014" s="49"/>
      <c r="CQJ8014" s="49"/>
      <c r="CQK8014" s="49"/>
      <c r="CQL8014" s="49"/>
      <c r="CQM8014" s="49"/>
      <c r="CQN8014" s="49"/>
      <c r="CQO8014" s="49"/>
      <c r="CQP8014" s="49"/>
      <c r="CQQ8014" s="49"/>
      <c r="CQR8014" s="49"/>
      <c r="CQS8014" s="49"/>
      <c r="CQT8014" s="49"/>
      <c r="CQU8014" s="49"/>
      <c r="CQV8014" s="49"/>
      <c r="CQW8014" s="49"/>
      <c r="CQX8014" s="49"/>
      <c r="CQY8014" s="49"/>
      <c r="CQZ8014" s="49"/>
      <c r="CRA8014" s="49"/>
      <c r="CRB8014" s="49"/>
      <c r="CRC8014" s="49"/>
      <c r="CRD8014" s="49"/>
      <c r="CRE8014" s="49"/>
      <c r="CRF8014" s="49"/>
      <c r="CRG8014" s="49"/>
      <c r="CRH8014" s="49"/>
      <c r="CRI8014" s="49"/>
      <c r="CRJ8014" s="49"/>
      <c r="CRK8014" s="49"/>
      <c r="CRL8014" s="49"/>
      <c r="CRM8014" s="49"/>
      <c r="CRN8014" s="49"/>
      <c r="CRO8014" s="49"/>
      <c r="CRP8014" s="49"/>
      <c r="CRQ8014" s="49"/>
      <c r="CRR8014" s="49"/>
      <c r="CRS8014" s="49"/>
      <c r="CRT8014" s="49"/>
      <c r="CRU8014" s="49"/>
      <c r="CRV8014" s="49"/>
      <c r="CRW8014" s="49"/>
      <c r="CRX8014" s="49"/>
      <c r="CRY8014" s="49"/>
      <c r="CRZ8014" s="49"/>
      <c r="CSA8014" s="49"/>
      <c r="CSB8014" s="49"/>
      <c r="CSC8014" s="49"/>
      <c r="CSD8014" s="49"/>
      <c r="CSE8014" s="49"/>
      <c r="CSF8014" s="49"/>
      <c r="CSG8014" s="49"/>
      <c r="CSH8014" s="49"/>
      <c r="CSI8014" s="49"/>
      <c r="CSJ8014" s="49"/>
      <c r="CSK8014" s="49"/>
      <c r="CSL8014" s="49"/>
      <c r="CSM8014" s="49"/>
      <c r="CSN8014" s="49"/>
      <c r="CSO8014" s="49"/>
      <c r="CSP8014" s="49"/>
      <c r="CSQ8014" s="49"/>
      <c r="CSR8014" s="49"/>
      <c r="CSS8014" s="49"/>
      <c r="CST8014" s="49"/>
      <c r="CSU8014" s="49"/>
      <c r="CSV8014" s="49"/>
      <c r="CSW8014" s="49"/>
      <c r="CSX8014" s="49"/>
      <c r="CSY8014" s="49"/>
      <c r="CSZ8014" s="49"/>
      <c r="CTA8014" s="49"/>
      <c r="CTB8014" s="49"/>
      <c r="CTC8014" s="49"/>
      <c r="CTD8014" s="49"/>
      <c r="CTE8014" s="49"/>
      <c r="CTF8014" s="49"/>
      <c r="CTG8014" s="49"/>
      <c r="CTH8014" s="49"/>
      <c r="CTI8014" s="49"/>
      <c r="CTJ8014" s="49"/>
      <c r="CTK8014" s="49"/>
      <c r="CTL8014" s="49"/>
      <c r="CTM8014" s="49"/>
      <c r="CTN8014" s="49"/>
      <c r="CTO8014" s="49"/>
      <c r="CTP8014" s="49"/>
      <c r="CTQ8014" s="49"/>
      <c r="CTR8014" s="49"/>
      <c r="CTS8014" s="49"/>
      <c r="CTT8014" s="49"/>
      <c r="CTU8014" s="49"/>
      <c r="CTV8014" s="49"/>
      <c r="CTW8014" s="49"/>
      <c r="CTX8014" s="49"/>
      <c r="CTY8014" s="49"/>
      <c r="CTZ8014" s="49"/>
      <c r="CUA8014" s="49"/>
      <c r="CUB8014" s="49"/>
      <c r="CUC8014" s="49"/>
      <c r="CUD8014" s="49"/>
      <c r="CUE8014" s="49"/>
      <c r="CUF8014" s="49"/>
      <c r="CUG8014" s="49"/>
      <c r="CUH8014" s="49"/>
      <c r="CUI8014" s="49"/>
      <c r="CUJ8014" s="49"/>
      <c r="CUK8014" s="49"/>
      <c r="CUL8014" s="49"/>
      <c r="CUM8014" s="49"/>
      <c r="CUN8014" s="49"/>
      <c r="CUO8014" s="49"/>
      <c r="CUP8014" s="49"/>
      <c r="CUQ8014" s="49"/>
      <c r="CUR8014" s="49"/>
      <c r="CUS8014" s="49"/>
      <c r="CUT8014" s="49"/>
      <c r="CUU8014" s="49"/>
      <c r="CUV8014" s="49"/>
      <c r="CUW8014" s="49"/>
      <c r="CUX8014" s="49"/>
      <c r="CUY8014" s="49"/>
      <c r="CUZ8014" s="49"/>
      <c r="CVA8014" s="49"/>
      <c r="CVB8014" s="49"/>
      <c r="CVC8014" s="49"/>
      <c r="CVD8014" s="49"/>
      <c r="CVE8014" s="49"/>
      <c r="CVF8014" s="49"/>
      <c r="CVG8014" s="49"/>
      <c r="CVH8014" s="49"/>
      <c r="CVI8014" s="49"/>
      <c r="CVJ8014" s="49"/>
      <c r="CVK8014" s="49"/>
      <c r="CVL8014" s="49"/>
      <c r="CVM8014" s="49"/>
      <c r="CVN8014" s="49"/>
      <c r="CVO8014" s="49"/>
      <c r="CVP8014" s="49"/>
      <c r="CVQ8014" s="49"/>
      <c r="CVR8014" s="49"/>
      <c r="CVS8014" s="49"/>
      <c r="CVT8014" s="49"/>
      <c r="CVU8014" s="49"/>
      <c r="CVV8014" s="49"/>
      <c r="CVW8014" s="49"/>
      <c r="CVX8014" s="49"/>
      <c r="CVY8014" s="49"/>
      <c r="CVZ8014" s="49"/>
      <c r="CWA8014" s="49"/>
      <c r="CWB8014" s="49"/>
      <c r="CWC8014" s="49"/>
      <c r="CWD8014" s="49"/>
      <c r="CWE8014" s="49"/>
      <c r="CWF8014" s="49"/>
      <c r="CWG8014" s="49"/>
      <c r="CWH8014" s="49"/>
      <c r="CWI8014" s="49"/>
      <c r="CWJ8014" s="49"/>
      <c r="CWK8014" s="49"/>
      <c r="CWL8014" s="49"/>
      <c r="CWM8014" s="49"/>
      <c r="CWN8014" s="49"/>
      <c r="CWO8014" s="49"/>
      <c r="CWP8014" s="49"/>
      <c r="CWQ8014" s="49"/>
      <c r="CWR8014" s="49"/>
      <c r="CWS8014" s="49"/>
      <c r="CWT8014" s="49"/>
      <c r="CWU8014" s="49"/>
      <c r="CWV8014" s="49"/>
      <c r="CWW8014" s="49"/>
      <c r="CWX8014" s="49"/>
      <c r="CWY8014" s="49"/>
      <c r="CWZ8014" s="49"/>
      <c r="CXA8014" s="49"/>
      <c r="CXB8014" s="49"/>
      <c r="CXC8014" s="49"/>
      <c r="CXD8014" s="49"/>
      <c r="CXE8014" s="49"/>
      <c r="CXF8014" s="49"/>
      <c r="CXG8014" s="49"/>
      <c r="CXH8014" s="49"/>
      <c r="CXI8014" s="49"/>
      <c r="CXJ8014" s="49"/>
      <c r="CXK8014" s="49"/>
      <c r="CXL8014" s="49"/>
      <c r="CXM8014" s="49"/>
      <c r="CXN8014" s="49"/>
      <c r="CXO8014" s="49"/>
      <c r="CXP8014" s="49"/>
      <c r="CXQ8014" s="49"/>
      <c r="CXR8014" s="49"/>
      <c r="CXS8014" s="49"/>
      <c r="CXT8014" s="49"/>
      <c r="CXU8014" s="49"/>
      <c r="CXV8014" s="49"/>
      <c r="CXW8014" s="49"/>
      <c r="CXX8014" s="49"/>
      <c r="CXY8014" s="49"/>
      <c r="CXZ8014" s="49"/>
      <c r="CYA8014" s="49"/>
      <c r="CYB8014" s="49"/>
      <c r="CYC8014" s="49"/>
      <c r="CYD8014" s="49"/>
      <c r="CYE8014" s="49"/>
      <c r="CYF8014" s="49"/>
      <c r="CYG8014" s="49"/>
      <c r="CYH8014" s="49"/>
      <c r="CYI8014" s="49"/>
      <c r="CYJ8014" s="49"/>
      <c r="CYK8014" s="49"/>
      <c r="CYL8014" s="49"/>
      <c r="CYM8014" s="49"/>
      <c r="CYN8014" s="49"/>
      <c r="CYO8014" s="49"/>
      <c r="CYP8014" s="49"/>
      <c r="CYQ8014" s="49"/>
      <c r="CYR8014" s="49"/>
      <c r="CYS8014" s="49"/>
      <c r="CYT8014" s="49"/>
      <c r="CYU8014" s="49"/>
      <c r="CYV8014" s="49"/>
      <c r="CYW8014" s="49"/>
      <c r="CYX8014" s="49"/>
      <c r="CYY8014" s="49"/>
      <c r="CYZ8014" s="49"/>
      <c r="CZA8014" s="49"/>
      <c r="CZB8014" s="49"/>
      <c r="CZC8014" s="49"/>
      <c r="CZD8014" s="49"/>
      <c r="CZE8014" s="49"/>
      <c r="CZF8014" s="49"/>
      <c r="CZG8014" s="49"/>
      <c r="CZH8014" s="49"/>
      <c r="CZI8014" s="49"/>
      <c r="CZJ8014" s="49"/>
      <c r="CZK8014" s="49"/>
      <c r="CZL8014" s="49"/>
      <c r="CZM8014" s="49"/>
      <c r="CZN8014" s="49"/>
      <c r="CZO8014" s="49"/>
      <c r="CZP8014" s="49"/>
      <c r="CZQ8014" s="49"/>
      <c r="CZR8014" s="49"/>
      <c r="CZS8014" s="49"/>
      <c r="CZT8014" s="49"/>
      <c r="CZU8014" s="49"/>
      <c r="CZV8014" s="49"/>
      <c r="CZW8014" s="49"/>
      <c r="CZX8014" s="49"/>
      <c r="CZY8014" s="49"/>
      <c r="CZZ8014" s="49"/>
      <c r="DAA8014" s="49"/>
      <c r="DAB8014" s="49"/>
      <c r="DAC8014" s="49"/>
      <c r="DAD8014" s="49"/>
      <c r="DAE8014" s="49"/>
      <c r="DAF8014" s="49"/>
      <c r="DAG8014" s="49"/>
      <c r="DAH8014" s="49"/>
      <c r="DAI8014" s="49"/>
      <c r="DAJ8014" s="49"/>
      <c r="DAK8014" s="49"/>
      <c r="DAL8014" s="49"/>
      <c r="DAM8014" s="49"/>
      <c r="DAN8014" s="49"/>
      <c r="DAO8014" s="49"/>
      <c r="DAP8014" s="49"/>
      <c r="DAQ8014" s="49"/>
      <c r="DAR8014" s="49"/>
      <c r="DAS8014" s="49"/>
      <c r="DAT8014" s="49"/>
      <c r="DAU8014" s="49"/>
      <c r="DAV8014" s="49"/>
      <c r="DAW8014" s="49"/>
      <c r="DAX8014" s="49"/>
      <c r="DAY8014" s="49"/>
      <c r="DAZ8014" s="49"/>
      <c r="DBA8014" s="49"/>
      <c r="DBB8014" s="49"/>
      <c r="DBC8014" s="49"/>
      <c r="DBD8014" s="49"/>
      <c r="DBE8014" s="49"/>
      <c r="DBF8014" s="49"/>
      <c r="DBG8014" s="49"/>
      <c r="DBH8014" s="49"/>
      <c r="DBI8014" s="49"/>
      <c r="DBJ8014" s="49"/>
      <c r="DBK8014" s="49"/>
      <c r="DBL8014" s="49"/>
      <c r="DBM8014" s="49"/>
      <c r="DBN8014" s="49"/>
      <c r="DBO8014" s="49"/>
      <c r="DBP8014" s="49"/>
      <c r="DBQ8014" s="49"/>
      <c r="DBR8014" s="49"/>
      <c r="DBS8014" s="49"/>
      <c r="DBT8014" s="49"/>
      <c r="DBU8014" s="49"/>
      <c r="DBV8014" s="49"/>
      <c r="DBW8014" s="49"/>
      <c r="DBX8014" s="49"/>
      <c r="DBY8014" s="49"/>
      <c r="DBZ8014" s="49"/>
      <c r="DCA8014" s="49"/>
      <c r="DCB8014" s="49"/>
      <c r="DCC8014" s="49"/>
      <c r="DCD8014" s="49"/>
      <c r="DCE8014" s="49"/>
      <c r="DCF8014" s="49"/>
      <c r="DCG8014" s="49"/>
      <c r="DCH8014" s="49"/>
      <c r="DCI8014" s="49"/>
      <c r="DCJ8014" s="49"/>
      <c r="DCK8014" s="49"/>
      <c r="DCL8014" s="49"/>
      <c r="DCM8014" s="49"/>
      <c r="DCN8014" s="49"/>
      <c r="DCO8014" s="49"/>
      <c r="DCP8014" s="49"/>
      <c r="DCQ8014" s="49"/>
      <c r="DCR8014" s="49"/>
      <c r="DCS8014" s="49"/>
      <c r="DCT8014" s="49"/>
      <c r="DCU8014" s="49"/>
      <c r="DCV8014" s="49"/>
      <c r="DCW8014" s="49"/>
      <c r="DCX8014" s="49"/>
      <c r="DCY8014" s="49"/>
      <c r="DCZ8014" s="49"/>
      <c r="DDA8014" s="49"/>
      <c r="DDB8014" s="49"/>
      <c r="DDC8014" s="49"/>
      <c r="DDD8014" s="49"/>
      <c r="DDE8014" s="49"/>
      <c r="DDF8014" s="49"/>
      <c r="DDG8014" s="49"/>
      <c r="DDH8014" s="49"/>
      <c r="DDI8014" s="49"/>
      <c r="DDJ8014" s="49"/>
      <c r="DDK8014" s="49"/>
      <c r="DDL8014" s="49"/>
      <c r="DDM8014" s="49"/>
      <c r="DDN8014" s="49"/>
      <c r="DDO8014" s="49"/>
      <c r="DDP8014" s="49"/>
      <c r="DDQ8014" s="49"/>
      <c r="DDR8014" s="49"/>
      <c r="DDS8014" s="49"/>
      <c r="DDT8014" s="49"/>
      <c r="DDU8014" s="49"/>
      <c r="DDV8014" s="49"/>
      <c r="DDW8014" s="49"/>
      <c r="DDX8014" s="49"/>
      <c r="DDY8014" s="49"/>
      <c r="DDZ8014" s="49"/>
      <c r="DEA8014" s="49"/>
      <c r="DEB8014" s="49"/>
      <c r="DEC8014" s="49"/>
      <c r="DED8014" s="49"/>
      <c r="DEE8014" s="49"/>
      <c r="DEF8014" s="49"/>
      <c r="DEG8014" s="49"/>
      <c r="DEH8014" s="49"/>
      <c r="DEI8014" s="49"/>
      <c r="DEJ8014" s="49"/>
      <c r="DEK8014" s="49"/>
      <c r="DEL8014" s="49"/>
      <c r="DEM8014" s="49"/>
      <c r="DEN8014" s="49"/>
      <c r="DEO8014" s="49"/>
      <c r="DEP8014" s="49"/>
      <c r="DEQ8014" s="49"/>
      <c r="DER8014" s="49"/>
      <c r="DES8014" s="49"/>
      <c r="DET8014" s="49"/>
      <c r="DEU8014" s="49"/>
      <c r="DEV8014" s="49"/>
      <c r="DEW8014" s="49"/>
      <c r="DEX8014" s="49"/>
      <c r="DEY8014" s="49"/>
      <c r="DEZ8014" s="49"/>
      <c r="DFA8014" s="49"/>
      <c r="DFB8014" s="49"/>
      <c r="DFC8014" s="49"/>
      <c r="DFD8014" s="49"/>
      <c r="DFE8014" s="49"/>
      <c r="DFF8014" s="49"/>
      <c r="DFG8014" s="49"/>
      <c r="DFH8014" s="49"/>
      <c r="DFI8014" s="49"/>
      <c r="DFJ8014" s="49"/>
      <c r="DFK8014" s="49"/>
      <c r="DFL8014" s="49"/>
      <c r="DFM8014" s="49"/>
      <c r="DFN8014" s="49"/>
      <c r="DFO8014" s="49"/>
      <c r="DFP8014" s="49"/>
      <c r="DFQ8014" s="49"/>
      <c r="DFR8014" s="49"/>
      <c r="DFS8014" s="49"/>
      <c r="DFT8014" s="49"/>
      <c r="DFU8014" s="49"/>
      <c r="DFV8014" s="49"/>
      <c r="DFW8014" s="49"/>
      <c r="DFX8014" s="49"/>
      <c r="DFY8014" s="49"/>
      <c r="DFZ8014" s="49"/>
      <c r="DGA8014" s="49"/>
      <c r="DGB8014" s="49"/>
      <c r="DGC8014" s="49"/>
      <c r="DGD8014" s="49"/>
      <c r="DGE8014" s="49"/>
      <c r="DGF8014" s="49"/>
      <c r="DGG8014" s="49"/>
      <c r="DGH8014" s="49"/>
      <c r="DGI8014" s="49"/>
      <c r="DGJ8014" s="49"/>
      <c r="DGK8014" s="49"/>
      <c r="DGL8014" s="49"/>
      <c r="DGM8014" s="49"/>
      <c r="DGN8014" s="49"/>
      <c r="DGO8014" s="49"/>
      <c r="DGP8014" s="49"/>
      <c r="DGQ8014" s="49"/>
      <c r="DGR8014" s="49"/>
      <c r="DGS8014" s="49"/>
      <c r="DGT8014" s="49"/>
      <c r="DGU8014" s="49"/>
      <c r="DGV8014" s="49"/>
      <c r="DGW8014" s="49"/>
      <c r="DGX8014" s="49"/>
      <c r="DGY8014" s="49"/>
      <c r="DGZ8014" s="49"/>
      <c r="DHA8014" s="49"/>
      <c r="DHB8014" s="49"/>
      <c r="DHC8014" s="49"/>
      <c r="DHD8014" s="49"/>
      <c r="DHE8014" s="49"/>
      <c r="DHF8014" s="49"/>
      <c r="DHG8014" s="49"/>
      <c r="DHH8014" s="49"/>
      <c r="DHI8014" s="49"/>
      <c r="DHJ8014" s="49"/>
      <c r="DHK8014" s="49"/>
      <c r="DHL8014" s="49"/>
      <c r="DHM8014" s="49"/>
      <c r="DHN8014" s="49"/>
      <c r="DHO8014" s="49"/>
      <c r="DHP8014" s="49"/>
      <c r="DHQ8014" s="49"/>
      <c r="DHR8014" s="49"/>
      <c r="DHS8014" s="49"/>
      <c r="DHT8014" s="49"/>
      <c r="DHU8014" s="49"/>
      <c r="DHV8014" s="49"/>
      <c r="DHW8014" s="49"/>
      <c r="DHX8014" s="49"/>
      <c r="DHY8014" s="49"/>
      <c r="DHZ8014" s="49"/>
      <c r="DIA8014" s="49"/>
      <c r="DIB8014" s="49"/>
      <c r="DIC8014" s="49"/>
      <c r="DID8014" s="49"/>
      <c r="DIE8014" s="49"/>
      <c r="DIF8014" s="49"/>
      <c r="DIG8014" s="49"/>
      <c r="DIH8014" s="49"/>
      <c r="DII8014" s="49"/>
      <c r="DIJ8014" s="49"/>
      <c r="DIK8014" s="49"/>
      <c r="DIL8014" s="49"/>
      <c r="DIM8014" s="49"/>
      <c r="DIN8014" s="49"/>
      <c r="DIO8014" s="49"/>
      <c r="DIP8014" s="49"/>
      <c r="DIQ8014" s="49"/>
      <c r="DIR8014" s="49"/>
      <c r="DIS8014" s="49"/>
      <c r="DIT8014" s="49"/>
      <c r="DIU8014" s="49"/>
      <c r="DIV8014" s="49"/>
      <c r="DIW8014" s="49"/>
      <c r="DIX8014" s="49"/>
      <c r="DIY8014" s="49"/>
      <c r="DIZ8014" s="49"/>
      <c r="DJA8014" s="49"/>
      <c r="DJB8014" s="49"/>
      <c r="DJC8014" s="49"/>
      <c r="DJD8014" s="49"/>
      <c r="DJE8014" s="49"/>
      <c r="DJF8014" s="49"/>
      <c r="DJG8014" s="49"/>
      <c r="DJH8014" s="49"/>
      <c r="DJI8014" s="49"/>
      <c r="DJJ8014" s="49"/>
      <c r="DJK8014" s="49"/>
      <c r="DJL8014" s="49"/>
      <c r="DJM8014" s="49"/>
      <c r="DJN8014" s="49"/>
      <c r="DJO8014" s="49"/>
      <c r="DJP8014" s="49"/>
      <c r="DJQ8014" s="49"/>
      <c r="DJR8014" s="49"/>
      <c r="DJS8014" s="49"/>
      <c r="DJT8014" s="49"/>
      <c r="DJU8014" s="49"/>
      <c r="DJV8014" s="49"/>
      <c r="DJW8014" s="49"/>
      <c r="DJX8014" s="49"/>
      <c r="DJY8014" s="49"/>
      <c r="DJZ8014" s="49"/>
      <c r="DKA8014" s="49"/>
      <c r="DKB8014" s="49"/>
      <c r="DKC8014" s="49"/>
      <c r="DKD8014" s="49"/>
      <c r="DKE8014" s="49"/>
      <c r="DKF8014" s="49"/>
      <c r="DKG8014" s="49"/>
      <c r="DKH8014" s="49"/>
      <c r="DKI8014" s="49"/>
      <c r="DKJ8014" s="49"/>
      <c r="DKK8014" s="49"/>
      <c r="DKL8014" s="49"/>
      <c r="DKM8014" s="49"/>
      <c r="DKN8014" s="49"/>
      <c r="DKO8014" s="49"/>
      <c r="DKP8014" s="49"/>
      <c r="DKQ8014" s="49"/>
      <c r="DKR8014" s="49"/>
      <c r="DKS8014" s="49"/>
      <c r="DKT8014" s="49"/>
      <c r="DKU8014" s="49"/>
      <c r="DKV8014" s="49"/>
      <c r="DKW8014" s="49"/>
      <c r="DKX8014" s="49"/>
      <c r="DKY8014" s="49"/>
      <c r="DKZ8014" s="49"/>
      <c r="DLA8014" s="49"/>
      <c r="DLB8014" s="49"/>
      <c r="DLC8014" s="49"/>
      <c r="DLD8014" s="49"/>
      <c r="DLE8014" s="49"/>
      <c r="DLF8014" s="49"/>
      <c r="DLG8014" s="49"/>
      <c r="DLH8014" s="49"/>
      <c r="DLI8014" s="49"/>
      <c r="DLJ8014" s="49"/>
      <c r="DLK8014" s="49"/>
      <c r="DLL8014" s="49"/>
      <c r="DLM8014" s="49"/>
      <c r="DLN8014" s="49"/>
      <c r="DLO8014" s="49"/>
      <c r="DLP8014" s="49"/>
      <c r="DLQ8014" s="49"/>
      <c r="DLR8014" s="49"/>
      <c r="DLS8014" s="49"/>
      <c r="DLT8014" s="49"/>
      <c r="DLU8014" s="49"/>
      <c r="DLV8014" s="49"/>
      <c r="DLW8014" s="49"/>
      <c r="DLX8014" s="49"/>
      <c r="DLY8014" s="49"/>
      <c r="DLZ8014" s="49"/>
      <c r="DMA8014" s="49"/>
      <c r="DMB8014" s="49"/>
      <c r="DMC8014" s="49"/>
      <c r="DMD8014" s="49"/>
      <c r="DME8014" s="49"/>
      <c r="DMF8014" s="49"/>
      <c r="DMG8014" s="49"/>
      <c r="DMH8014" s="49"/>
      <c r="DMI8014" s="49"/>
      <c r="DMJ8014" s="49"/>
      <c r="DMK8014" s="49"/>
      <c r="DML8014" s="49"/>
      <c r="DMM8014" s="49"/>
      <c r="DMN8014" s="49"/>
      <c r="DMO8014" s="49"/>
      <c r="DMP8014" s="49"/>
      <c r="DMQ8014" s="49"/>
      <c r="DMR8014" s="49"/>
      <c r="DMS8014" s="49"/>
      <c r="DMT8014" s="49"/>
      <c r="DMU8014" s="49"/>
      <c r="DMV8014" s="49"/>
      <c r="DMW8014" s="49"/>
      <c r="DMX8014" s="49"/>
      <c r="DMY8014" s="49"/>
      <c r="DMZ8014" s="49"/>
      <c r="DNA8014" s="49"/>
      <c r="DNB8014" s="49"/>
      <c r="DNC8014" s="49"/>
      <c r="DND8014" s="49"/>
      <c r="DNE8014" s="49"/>
      <c r="DNF8014" s="49"/>
      <c r="DNG8014" s="49"/>
      <c r="DNH8014" s="49"/>
      <c r="DNI8014" s="49"/>
      <c r="DNJ8014" s="49"/>
      <c r="DNK8014" s="49"/>
      <c r="DNL8014" s="49"/>
      <c r="DNM8014" s="49"/>
      <c r="DNN8014" s="49"/>
      <c r="DNO8014" s="49"/>
      <c r="DNP8014" s="49"/>
      <c r="DNQ8014" s="49"/>
      <c r="DNR8014" s="49"/>
      <c r="DNS8014" s="49"/>
      <c r="DNT8014" s="49"/>
      <c r="DNU8014" s="49"/>
      <c r="DNV8014" s="49"/>
      <c r="DNW8014" s="49"/>
      <c r="DNX8014" s="49"/>
      <c r="DNY8014" s="49"/>
      <c r="DNZ8014" s="49"/>
      <c r="DOA8014" s="49"/>
      <c r="DOB8014" s="49"/>
      <c r="DOC8014" s="49"/>
      <c r="DOD8014" s="49"/>
      <c r="DOE8014" s="49"/>
      <c r="DOF8014" s="49"/>
      <c r="DOG8014" s="49"/>
      <c r="DOH8014" s="49"/>
      <c r="DOI8014" s="49"/>
      <c r="DOJ8014" s="49"/>
      <c r="DOK8014" s="49"/>
      <c r="DOL8014" s="49"/>
      <c r="DOM8014" s="49"/>
      <c r="DON8014" s="49"/>
      <c r="DOO8014" s="49"/>
      <c r="DOP8014" s="49"/>
      <c r="DOQ8014" s="49"/>
      <c r="DOR8014" s="49"/>
      <c r="DOS8014" s="49"/>
      <c r="DOT8014" s="49"/>
      <c r="DOU8014" s="49"/>
      <c r="DOV8014" s="49"/>
      <c r="DOW8014" s="49"/>
      <c r="DOX8014" s="49"/>
      <c r="DOY8014" s="49"/>
      <c r="DOZ8014" s="49"/>
      <c r="DPA8014" s="49"/>
      <c r="DPB8014" s="49"/>
      <c r="DPC8014" s="49"/>
      <c r="DPD8014" s="49"/>
      <c r="DPE8014" s="49"/>
      <c r="DPF8014" s="49"/>
      <c r="DPG8014" s="49"/>
      <c r="DPH8014" s="49"/>
      <c r="DPI8014" s="49"/>
      <c r="DPJ8014" s="49"/>
      <c r="DPK8014" s="49"/>
      <c r="DPL8014" s="49"/>
      <c r="DPM8014" s="49"/>
      <c r="DPN8014" s="49"/>
      <c r="DPO8014" s="49"/>
      <c r="DPP8014" s="49"/>
      <c r="DPQ8014" s="49"/>
      <c r="DPR8014" s="49"/>
      <c r="DPS8014" s="49"/>
      <c r="DPT8014" s="49"/>
      <c r="DPU8014" s="49"/>
      <c r="DPV8014" s="49"/>
      <c r="DPW8014" s="49"/>
      <c r="DPX8014" s="49"/>
      <c r="DPY8014" s="49"/>
      <c r="DPZ8014" s="49"/>
      <c r="DQA8014" s="49"/>
      <c r="DQB8014" s="49"/>
      <c r="DQC8014" s="49"/>
      <c r="DQD8014" s="49"/>
      <c r="DQE8014" s="49"/>
      <c r="DQF8014" s="49"/>
      <c r="DQG8014" s="49"/>
      <c r="DQH8014" s="49"/>
      <c r="DQI8014" s="49"/>
      <c r="DQJ8014" s="49"/>
      <c r="DQK8014" s="49"/>
      <c r="DQL8014" s="49"/>
      <c r="DQM8014" s="49"/>
      <c r="DQN8014" s="49"/>
      <c r="DQO8014" s="49"/>
      <c r="DQP8014" s="49"/>
      <c r="DQQ8014" s="49"/>
      <c r="DQR8014" s="49"/>
      <c r="DQS8014" s="49"/>
      <c r="DQT8014" s="49"/>
      <c r="DQU8014" s="49"/>
      <c r="DQV8014" s="49"/>
      <c r="DQW8014" s="49"/>
      <c r="DQX8014" s="49"/>
      <c r="DQY8014" s="49"/>
      <c r="DQZ8014" s="49"/>
      <c r="DRA8014" s="49"/>
      <c r="DRB8014" s="49"/>
      <c r="DRC8014" s="49"/>
      <c r="DRD8014" s="49"/>
      <c r="DRE8014" s="49"/>
      <c r="DRF8014" s="49"/>
      <c r="DRG8014" s="49"/>
      <c r="DRH8014" s="49"/>
      <c r="DRI8014" s="49"/>
      <c r="DRJ8014" s="49"/>
      <c r="DRK8014" s="49"/>
      <c r="DRL8014" s="49"/>
      <c r="DRM8014" s="49"/>
      <c r="DRN8014" s="49"/>
      <c r="DRO8014" s="49"/>
      <c r="DRP8014" s="49"/>
      <c r="DRQ8014" s="49"/>
      <c r="DRR8014" s="49"/>
      <c r="DRS8014" s="49"/>
      <c r="DRT8014" s="49"/>
      <c r="DRU8014" s="49"/>
      <c r="DRV8014" s="49"/>
      <c r="DRW8014" s="49"/>
      <c r="DRX8014" s="49"/>
      <c r="DRY8014" s="49"/>
      <c r="DRZ8014" s="49"/>
      <c r="DSA8014" s="49"/>
      <c r="DSB8014" s="49"/>
      <c r="DSC8014" s="49"/>
      <c r="DSD8014" s="49"/>
      <c r="DSE8014" s="49"/>
      <c r="DSF8014" s="49"/>
      <c r="DSG8014" s="49"/>
      <c r="DSH8014" s="49"/>
      <c r="DSI8014" s="49"/>
      <c r="DSJ8014" s="49"/>
      <c r="DSK8014" s="49"/>
      <c r="DSL8014" s="49"/>
      <c r="DSM8014" s="49"/>
      <c r="DSN8014" s="49"/>
      <c r="DSO8014" s="49"/>
      <c r="DSP8014" s="49"/>
      <c r="DSQ8014" s="49"/>
      <c r="DSR8014" s="49"/>
      <c r="DSS8014" s="49"/>
      <c r="DST8014" s="49"/>
      <c r="DSU8014" s="49"/>
      <c r="DSV8014" s="49"/>
      <c r="DSW8014" s="49"/>
      <c r="DSX8014" s="49"/>
      <c r="DSY8014" s="49"/>
      <c r="DSZ8014" s="49"/>
      <c r="DTA8014" s="49"/>
      <c r="DTB8014" s="49"/>
      <c r="DTC8014" s="49"/>
      <c r="DTD8014" s="49"/>
      <c r="DTE8014" s="49"/>
      <c r="DTF8014" s="49"/>
      <c r="DTG8014" s="49"/>
      <c r="DTH8014" s="49"/>
      <c r="DTI8014" s="49"/>
      <c r="DTJ8014" s="49"/>
      <c r="DTK8014" s="49"/>
      <c r="DTL8014" s="49"/>
      <c r="DTM8014" s="49"/>
      <c r="DTN8014" s="49"/>
      <c r="DTO8014" s="49"/>
      <c r="DTP8014" s="49"/>
      <c r="DTQ8014" s="49"/>
      <c r="DTR8014" s="49"/>
      <c r="DTS8014" s="49"/>
      <c r="DTT8014" s="49"/>
      <c r="DTU8014" s="49"/>
      <c r="DTV8014" s="49"/>
      <c r="DTW8014" s="49"/>
      <c r="DTX8014" s="49"/>
      <c r="DTY8014" s="49"/>
      <c r="DTZ8014" s="49"/>
      <c r="DUA8014" s="49"/>
      <c r="DUB8014" s="49"/>
      <c r="DUC8014" s="49"/>
      <c r="DUD8014" s="49"/>
      <c r="DUE8014" s="49"/>
      <c r="DUF8014" s="49"/>
      <c r="DUG8014" s="49"/>
      <c r="DUH8014" s="49"/>
      <c r="DUI8014" s="49"/>
      <c r="DUJ8014" s="49"/>
      <c r="DUK8014" s="49"/>
      <c r="DUL8014" s="49"/>
      <c r="DUM8014" s="49"/>
      <c r="DUN8014" s="49"/>
      <c r="DUO8014" s="49"/>
      <c r="DUP8014" s="49"/>
      <c r="DUQ8014" s="49"/>
      <c r="DUR8014" s="49"/>
      <c r="DUS8014" s="49"/>
      <c r="DUT8014" s="49"/>
      <c r="DUU8014" s="49"/>
      <c r="DUV8014" s="49"/>
      <c r="DUW8014" s="49"/>
      <c r="DUX8014" s="49"/>
      <c r="DUY8014" s="49"/>
      <c r="DUZ8014" s="49"/>
      <c r="DVA8014" s="49"/>
      <c r="DVB8014" s="49"/>
      <c r="DVC8014" s="49"/>
      <c r="DVD8014" s="49"/>
      <c r="DVE8014" s="49"/>
      <c r="DVF8014" s="49"/>
      <c r="DVG8014" s="49"/>
      <c r="DVH8014" s="49"/>
      <c r="DVI8014" s="49"/>
      <c r="DVJ8014" s="49"/>
      <c r="DVK8014" s="49"/>
      <c r="DVL8014" s="49"/>
      <c r="DVM8014" s="49"/>
      <c r="DVN8014" s="49"/>
      <c r="DVO8014" s="49"/>
      <c r="DVP8014" s="49"/>
      <c r="DVQ8014" s="49"/>
      <c r="DVR8014" s="49"/>
      <c r="DVS8014" s="49"/>
      <c r="DVT8014" s="49"/>
      <c r="DVU8014" s="49"/>
      <c r="DVV8014" s="49"/>
      <c r="DVW8014" s="49"/>
      <c r="DVX8014" s="49"/>
      <c r="DVY8014" s="49"/>
      <c r="DVZ8014" s="49"/>
      <c r="DWA8014" s="49"/>
      <c r="DWB8014" s="49"/>
      <c r="DWC8014" s="49"/>
      <c r="DWD8014" s="49"/>
      <c r="DWE8014" s="49"/>
      <c r="DWF8014" s="49"/>
      <c r="DWG8014" s="49"/>
      <c r="DWH8014" s="49"/>
      <c r="DWI8014" s="49"/>
      <c r="DWJ8014" s="49"/>
      <c r="DWK8014" s="49"/>
      <c r="DWL8014" s="49"/>
      <c r="DWM8014" s="49"/>
      <c r="DWN8014" s="49"/>
      <c r="DWO8014" s="49"/>
      <c r="DWP8014" s="49"/>
      <c r="DWQ8014" s="49"/>
      <c r="DWR8014" s="49"/>
      <c r="DWS8014" s="49"/>
      <c r="DWT8014" s="49"/>
      <c r="DWU8014" s="49"/>
      <c r="DWV8014" s="49"/>
      <c r="DWW8014" s="49"/>
      <c r="DWX8014" s="49"/>
      <c r="DWY8014" s="49"/>
      <c r="DWZ8014" s="49"/>
      <c r="DXA8014" s="49"/>
      <c r="DXB8014" s="49"/>
      <c r="DXC8014" s="49"/>
      <c r="DXD8014" s="49"/>
      <c r="DXE8014" s="49"/>
      <c r="DXF8014" s="49"/>
      <c r="DXG8014" s="49"/>
      <c r="DXH8014" s="49"/>
      <c r="DXI8014" s="49"/>
      <c r="DXJ8014" s="49"/>
      <c r="DXK8014" s="49"/>
      <c r="DXL8014" s="49"/>
      <c r="DXM8014" s="49"/>
      <c r="DXN8014" s="49"/>
      <c r="DXO8014" s="49"/>
      <c r="DXP8014" s="49"/>
      <c r="DXQ8014" s="49"/>
      <c r="DXR8014" s="49"/>
      <c r="DXS8014" s="49"/>
      <c r="DXT8014" s="49"/>
      <c r="DXU8014" s="49"/>
      <c r="DXV8014" s="49"/>
      <c r="DXW8014" s="49"/>
      <c r="DXX8014" s="49"/>
      <c r="DXY8014" s="49"/>
      <c r="DXZ8014" s="49"/>
      <c r="DYA8014" s="49"/>
      <c r="DYB8014" s="49"/>
      <c r="DYC8014" s="49"/>
      <c r="DYD8014" s="49"/>
      <c r="DYE8014" s="49"/>
      <c r="DYF8014" s="49"/>
      <c r="DYG8014" s="49"/>
      <c r="DYH8014" s="49"/>
      <c r="DYI8014" s="49"/>
      <c r="DYJ8014" s="49"/>
      <c r="DYK8014" s="49"/>
      <c r="DYL8014" s="49"/>
      <c r="DYM8014" s="49"/>
      <c r="DYN8014" s="49"/>
      <c r="DYO8014" s="49"/>
      <c r="DYP8014" s="49"/>
      <c r="DYQ8014" s="49"/>
      <c r="DYR8014" s="49"/>
      <c r="DYS8014" s="49"/>
      <c r="DYT8014" s="49"/>
      <c r="DYU8014" s="49"/>
      <c r="DYV8014" s="49"/>
      <c r="DYW8014" s="49"/>
      <c r="DYX8014" s="49"/>
      <c r="DYY8014" s="49"/>
      <c r="DYZ8014" s="49"/>
      <c r="DZA8014" s="49"/>
      <c r="DZB8014" s="49"/>
      <c r="DZC8014" s="49"/>
      <c r="DZD8014" s="49"/>
      <c r="DZE8014" s="49"/>
      <c r="DZF8014" s="49"/>
      <c r="DZG8014" s="49"/>
      <c r="DZH8014" s="49"/>
      <c r="DZI8014" s="49"/>
      <c r="DZJ8014" s="49"/>
      <c r="DZK8014" s="49"/>
      <c r="DZL8014" s="49"/>
      <c r="DZM8014" s="49"/>
      <c r="DZN8014" s="49"/>
      <c r="DZO8014" s="49"/>
      <c r="DZP8014" s="49"/>
      <c r="DZQ8014" s="49"/>
      <c r="DZR8014" s="49"/>
      <c r="DZS8014" s="49"/>
      <c r="DZT8014" s="49"/>
      <c r="DZU8014" s="49"/>
      <c r="DZV8014" s="49"/>
      <c r="DZW8014" s="49"/>
      <c r="DZX8014" s="49"/>
      <c r="DZY8014" s="49"/>
      <c r="DZZ8014" s="49"/>
      <c r="EAA8014" s="49"/>
      <c r="EAB8014" s="49"/>
      <c r="EAC8014" s="49"/>
      <c r="EAD8014" s="49"/>
      <c r="EAE8014" s="49"/>
      <c r="EAF8014" s="49"/>
      <c r="EAG8014" s="49"/>
      <c r="EAH8014" s="49"/>
      <c r="EAI8014" s="49"/>
      <c r="EAJ8014" s="49"/>
      <c r="EAK8014" s="49"/>
      <c r="EAL8014" s="49"/>
      <c r="EAM8014" s="49"/>
      <c r="EAN8014" s="49"/>
      <c r="EAO8014" s="49"/>
      <c r="EAP8014" s="49"/>
      <c r="EAQ8014" s="49"/>
      <c r="EAR8014" s="49"/>
      <c r="EAS8014" s="49"/>
      <c r="EAT8014" s="49"/>
      <c r="EAU8014" s="49"/>
      <c r="EAV8014" s="49"/>
      <c r="EAW8014" s="49"/>
      <c r="EAX8014" s="49"/>
      <c r="EAY8014" s="49"/>
      <c r="EAZ8014" s="49"/>
      <c r="EBA8014" s="49"/>
      <c r="EBB8014" s="49"/>
      <c r="EBC8014" s="49"/>
      <c r="EBD8014" s="49"/>
      <c r="EBE8014" s="49"/>
      <c r="EBF8014" s="49"/>
      <c r="EBG8014" s="49"/>
      <c r="EBH8014" s="49"/>
      <c r="EBI8014" s="49"/>
      <c r="EBJ8014" s="49"/>
      <c r="EBK8014" s="49"/>
      <c r="EBL8014" s="49"/>
      <c r="EBM8014" s="49"/>
      <c r="EBN8014" s="49"/>
      <c r="EBO8014" s="49"/>
      <c r="EBP8014" s="49"/>
      <c r="EBQ8014" s="49"/>
      <c r="EBR8014" s="49"/>
      <c r="EBS8014" s="49"/>
      <c r="EBT8014" s="49"/>
      <c r="EBU8014" s="49"/>
      <c r="EBV8014" s="49"/>
      <c r="EBW8014" s="49"/>
      <c r="EBX8014" s="49"/>
      <c r="EBY8014" s="49"/>
      <c r="EBZ8014" s="49"/>
      <c r="ECA8014" s="49"/>
      <c r="ECB8014" s="49"/>
      <c r="ECC8014" s="49"/>
      <c r="ECD8014" s="49"/>
      <c r="ECE8014" s="49"/>
      <c r="ECF8014" s="49"/>
      <c r="ECG8014" s="49"/>
      <c r="ECH8014" s="49"/>
      <c r="ECI8014" s="49"/>
      <c r="ECJ8014" s="49"/>
      <c r="ECK8014" s="49"/>
      <c r="ECL8014" s="49"/>
      <c r="ECM8014" s="49"/>
      <c r="ECN8014" s="49"/>
      <c r="ECO8014" s="49"/>
      <c r="ECP8014" s="49"/>
      <c r="ECQ8014" s="49"/>
      <c r="ECR8014" s="49"/>
      <c r="ECS8014" s="49"/>
      <c r="ECT8014" s="49"/>
      <c r="ECU8014" s="49"/>
      <c r="ECV8014" s="49"/>
      <c r="ECW8014" s="49"/>
      <c r="ECX8014" s="49"/>
      <c r="ECY8014" s="49"/>
      <c r="ECZ8014" s="49"/>
      <c r="EDA8014" s="49"/>
      <c r="EDB8014" s="49"/>
      <c r="EDC8014" s="49"/>
      <c r="EDD8014" s="49"/>
      <c r="EDE8014" s="49"/>
      <c r="EDF8014" s="49"/>
      <c r="EDG8014" s="49"/>
      <c r="EDH8014" s="49"/>
      <c r="EDI8014" s="49"/>
      <c r="EDJ8014" s="49"/>
      <c r="EDK8014" s="49"/>
      <c r="EDL8014" s="49"/>
      <c r="EDM8014" s="49"/>
      <c r="EDN8014" s="49"/>
      <c r="EDO8014" s="49"/>
      <c r="EDP8014" s="49"/>
      <c r="EDQ8014" s="49"/>
      <c r="EDR8014" s="49"/>
      <c r="EDS8014" s="49"/>
      <c r="EDT8014" s="49"/>
      <c r="EDU8014" s="49"/>
      <c r="EDV8014" s="49"/>
      <c r="EDW8014" s="49"/>
      <c r="EDX8014" s="49"/>
      <c r="EDY8014" s="49"/>
      <c r="EDZ8014" s="49"/>
      <c r="EEA8014" s="49"/>
      <c r="EEB8014" s="49"/>
      <c r="EEC8014" s="49"/>
      <c r="EED8014" s="49"/>
      <c r="EEE8014" s="49"/>
      <c r="EEF8014" s="49"/>
      <c r="EEG8014" s="49"/>
      <c r="EEH8014" s="49"/>
      <c r="EEI8014" s="49"/>
      <c r="EEJ8014" s="49"/>
      <c r="EEK8014" s="49"/>
      <c r="EEL8014" s="49"/>
      <c r="EEM8014" s="49"/>
      <c r="EEN8014" s="49"/>
      <c r="EEO8014" s="49"/>
      <c r="EEP8014" s="49"/>
      <c r="EEQ8014" s="49"/>
      <c r="EER8014" s="49"/>
      <c r="EES8014" s="49"/>
      <c r="EET8014" s="49"/>
      <c r="EEU8014" s="49"/>
      <c r="EEV8014" s="49"/>
      <c r="EEW8014" s="49"/>
      <c r="EEX8014" s="49"/>
      <c r="EEY8014" s="49"/>
      <c r="EEZ8014" s="49"/>
      <c r="EFA8014" s="49"/>
      <c r="EFB8014" s="49"/>
      <c r="EFC8014" s="49"/>
      <c r="EFD8014" s="49"/>
      <c r="EFE8014" s="49"/>
      <c r="EFF8014" s="49"/>
      <c r="EFG8014" s="49"/>
      <c r="EFH8014" s="49"/>
      <c r="EFI8014" s="49"/>
      <c r="EFJ8014" s="49"/>
      <c r="EFK8014" s="49"/>
      <c r="EFL8014" s="49"/>
      <c r="EFM8014" s="49"/>
      <c r="EFN8014" s="49"/>
      <c r="EFO8014" s="49"/>
      <c r="EFP8014" s="49"/>
      <c r="EFQ8014" s="49"/>
      <c r="EFR8014" s="49"/>
      <c r="EFS8014" s="49"/>
      <c r="EFT8014" s="49"/>
      <c r="EFU8014" s="49"/>
      <c r="EFV8014" s="49"/>
      <c r="EFW8014" s="49"/>
      <c r="EFX8014" s="49"/>
      <c r="EFY8014" s="49"/>
      <c r="EFZ8014" s="49"/>
      <c r="EGA8014" s="49"/>
      <c r="EGB8014" s="49"/>
      <c r="EGC8014" s="49"/>
      <c r="EGD8014" s="49"/>
      <c r="EGE8014" s="49"/>
      <c r="EGF8014" s="49"/>
      <c r="EGG8014" s="49"/>
      <c r="EGH8014" s="49"/>
      <c r="EGI8014" s="49"/>
      <c r="EGJ8014" s="49"/>
      <c r="EGK8014" s="49"/>
      <c r="EGL8014" s="49"/>
      <c r="EGM8014" s="49"/>
      <c r="EGN8014" s="49"/>
      <c r="EGO8014" s="49"/>
      <c r="EGP8014" s="49"/>
      <c r="EGQ8014" s="49"/>
      <c r="EGR8014" s="49"/>
      <c r="EGS8014" s="49"/>
      <c r="EGT8014" s="49"/>
      <c r="EGU8014" s="49"/>
      <c r="EGV8014" s="49"/>
      <c r="EGW8014" s="49"/>
      <c r="EGX8014" s="49"/>
      <c r="EGY8014" s="49"/>
      <c r="EGZ8014" s="49"/>
      <c r="EHA8014" s="49"/>
      <c r="EHB8014" s="49"/>
      <c r="EHC8014" s="49"/>
      <c r="EHD8014" s="49"/>
      <c r="EHE8014" s="49"/>
      <c r="EHF8014" s="49"/>
      <c r="EHG8014" s="49"/>
      <c r="EHH8014" s="49"/>
      <c r="EHI8014" s="49"/>
      <c r="EHJ8014" s="49"/>
      <c r="EHK8014" s="49"/>
      <c r="EHL8014" s="49"/>
      <c r="EHM8014" s="49"/>
      <c r="EHN8014" s="49"/>
      <c r="EHO8014" s="49"/>
      <c r="EHP8014" s="49"/>
      <c r="EHQ8014" s="49"/>
      <c r="EHR8014" s="49"/>
      <c r="EHS8014" s="49"/>
      <c r="EHT8014" s="49"/>
      <c r="EHU8014" s="49"/>
      <c r="EHV8014" s="49"/>
      <c r="EHW8014" s="49"/>
      <c r="EHX8014" s="49"/>
      <c r="EHY8014" s="49"/>
      <c r="EHZ8014" s="49"/>
      <c r="EIA8014" s="49"/>
      <c r="EIB8014" s="49"/>
      <c r="EIC8014" s="49"/>
      <c r="EID8014" s="49"/>
      <c r="EIE8014" s="49"/>
      <c r="EIF8014" s="49"/>
      <c r="EIG8014" s="49"/>
      <c r="EIH8014" s="49"/>
      <c r="EII8014" s="49"/>
      <c r="EIJ8014" s="49"/>
      <c r="EIK8014" s="49"/>
      <c r="EIL8014" s="49"/>
      <c r="EIM8014" s="49"/>
      <c r="EIN8014" s="49"/>
      <c r="EIO8014" s="49"/>
      <c r="EIP8014" s="49"/>
      <c r="EIQ8014" s="49"/>
      <c r="EIR8014" s="49"/>
      <c r="EIS8014" s="49"/>
      <c r="EIT8014" s="49"/>
      <c r="EIU8014" s="49"/>
      <c r="EIV8014" s="49"/>
      <c r="EIW8014" s="49"/>
      <c r="EIX8014" s="49"/>
      <c r="EIY8014" s="49"/>
      <c r="EIZ8014" s="49"/>
      <c r="EJA8014" s="49"/>
      <c r="EJB8014" s="49"/>
      <c r="EJC8014" s="49"/>
      <c r="EJD8014" s="49"/>
      <c r="EJE8014" s="49"/>
      <c r="EJF8014" s="49"/>
      <c r="EJG8014" s="49"/>
      <c r="EJH8014" s="49"/>
      <c r="EJI8014" s="49"/>
      <c r="EJJ8014" s="49"/>
      <c r="EJK8014" s="49"/>
      <c r="EJL8014" s="49"/>
      <c r="EJM8014" s="49"/>
      <c r="EJN8014" s="49"/>
      <c r="EJO8014" s="49"/>
      <c r="EJP8014" s="49"/>
      <c r="EJQ8014" s="49"/>
      <c r="EJR8014" s="49"/>
      <c r="EJS8014" s="49"/>
      <c r="EJT8014" s="49"/>
      <c r="EJU8014" s="49"/>
      <c r="EJV8014" s="49"/>
      <c r="EJW8014" s="49"/>
      <c r="EJX8014" s="49"/>
      <c r="EJY8014" s="49"/>
      <c r="EJZ8014" s="49"/>
      <c r="EKA8014" s="49"/>
      <c r="EKB8014" s="49"/>
      <c r="EKC8014" s="49"/>
      <c r="EKD8014" s="49"/>
      <c r="EKE8014" s="49"/>
      <c r="EKF8014" s="49"/>
      <c r="EKG8014" s="49"/>
      <c r="EKH8014" s="49"/>
      <c r="EKI8014" s="49"/>
      <c r="EKJ8014" s="49"/>
      <c r="EKK8014" s="49"/>
      <c r="EKL8014" s="49"/>
      <c r="EKM8014" s="49"/>
      <c r="EKN8014" s="49"/>
      <c r="EKO8014" s="49"/>
      <c r="EKP8014" s="49"/>
      <c r="EKQ8014" s="49"/>
      <c r="EKR8014" s="49"/>
      <c r="EKS8014" s="49"/>
      <c r="EKT8014" s="49"/>
      <c r="EKU8014" s="49"/>
      <c r="EKV8014" s="49"/>
      <c r="EKW8014" s="49"/>
      <c r="EKX8014" s="49"/>
      <c r="EKY8014" s="49"/>
      <c r="EKZ8014" s="49"/>
      <c r="ELA8014" s="49"/>
      <c r="ELB8014" s="49"/>
      <c r="ELC8014" s="49"/>
      <c r="ELD8014" s="49"/>
      <c r="ELE8014" s="49"/>
      <c r="ELF8014" s="49"/>
      <c r="ELG8014" s="49"/>
      <c r="ELH8014" s="49"/>
      <c r="ELI8014" s="49"/>
      <c r="ELJ8014" s="49"/>
      <c r="ELK8014" s="49"/>
      <c r="ELL8014" s="49"/>
      <c r="ELM8014" s="49"/>
      <c r="ELN8014" s="49"/>
      <c r="ELO8014" s="49"/>
      <c r="ELP8014" s="49"/>
      <c r="ELQ8014" s="49"/>
      <c r="ELR8014" s="49"/>
      <c r="ELS8014" s="49"/>
      <c r="ELT8014" s="49"/>
      <c r="ELU8014" s="49"/>
      <c r="ELV8014" s="49"/>
      <c r="ELW8014" s="49"/>
      <c r="ELX8014" s="49"/>
      <c r="ELY8014" s="49"/>
      <c r="ELZ8014" s="49"/>
      <c r="EMA8014" s="49"/>
      <c r="EMB8014" s="49"/>
      <c r="EMC8014" s="49"/>
      <c r="EMD8014" s="49"/>
      <c r="EME8014" s="49"/>
      <c r="EMF8014" s="49"/>
      <c r="EMG8014" s="49"/>
      <c r="EMH8014" s="49"/>
      <c r="EMI8014" s="49"/>
      <c r="EMJ8014" s="49"/>
      <c r="EMK8014" s="49"/>
      <c r="EML8014" s="49"/>
      <c r="EMM8014" s="49"/>
      <c r="EMN8014" s="49"/>
      <c r="EMO8014" s="49"/>
      <c r="EMP8014" s="49"/>
      <c r="EMQ8014" s="49"/>
      <c r="EMR8014" s="49"/>
      <c r="EMS8014" s="49"/>
      <c r="EMT8014" s="49"/>
      <c r="EMU8014" s="49"/>
      <c r="EMV8014" s="49"/>
      <c r="EMW8014" s="49"/>
      <c r="EMX8014" s="49"/>
      <c r="EMY8014" s="49"/>
      <c r="EMZ8014" s="49"/>
      <c r="ENA8014" s="49"/>
      <c r="ENB8014" s="49"/>
      <c r="ENC8014" s="49"/>
      <c r="END8014" s="49"/>
      <c r="ENE8014" s="49"/>
      <c r="ENF8014" s="49"/>
      <c r="ENG8014" s="49"/>
      <c r="ENH8014" s="49"/>
      <c r="ENI8014" s="49"/>
      <c r="ENJ8014" s="49"/>
      <c r="ENK8014" s="49"/>
      <c r="ENL8014" s="49"/>
      <c r="ENM8014" s="49"/>
      <c r="ENN8014" s="49"/>
      <c r="ENO8014" s="49"/>
      <c r="ENP8014" s="49"/>
      <c r="ENQ8014" s="49"/>
      <c r="ENR8014" s="49"/>
      <c r="ENS8014" s="49"/>
      <c r="ENT8014" s="49"/>
      <c r="ENU8014" s="49"/>
      <c r="ENV8014" s="49"/>
      <c r="ENW8014" s="49"/>
      <c r="ENX8014" s="49"/>
      <c r="ENY8014" s="49"/>
      <c r="ENZ8014" s="49"/>
      <c r="EOA8014" s="49"/>
      <c r="EOB8014" s="49"/>
      <c r="EOC8014" s="49"/>
      <c r="EOD8014" s="49"/>
      <c r="EOE8014" s="49"/>
      <c r="EOF8014" s="49"/>
      <c r="EOG8014" s="49"/>
      <c r="EOH8014" s="49"/>
      <c r="EOI8014" s="49"/>
      <c r="EOJ8014" s="49"/>
      <c r="EOK8014" s="49"/>
      <c r="EOL8014" s="49"/>
      <c r="EOM8014" s="49"/>
      <c r="EON8014" s="49"/>
      <c r="EOO8014" s="49"/>
      <c r="EOP8014" s="49"/>
      <c r="EOQ8014" s="49"/>
      <c r="EOR8014" s="49"/>
      <c r="EOS8014" s="49"/>
      <c r="EOT8014" s="49"/>
      <c r="EOU8014" s="49"/>
      <c r="EOV8014" s="49"/>
      <c r="EOW8014" s="49"/>
      <c r="EOX8014" s="49"/>
      <c r="EOY8014" s="49"/>
      <c r="EOZ8014" s="49"/>
      <c r="EPA8014" s="49"/>
      <c r="EPB8014" s="49"/>
      <c r="EPC8014" s="49"/>
      <c r="EPD8014" s="49"/>
      <c r="EPE8014" s="49"/>
      <c r="EPF8014" s="49"/>
      <c r="EPG8014" s="49"/>
      <c r="EPH8014" s="49"/>
      <c r="EPI8014" s="49"/>
      <c r="EPJ8014" s="49"/>
      <c r="EPK8014" s="49"/>
      <c r="EPL8014" s="49"/>
      <c r="EPM8014" s="49"/>
      <c r="EPN8014" s="49"/>
      <c r="EPO8014" s="49"/>
      <c r="EPP8014" s="49"/>
      <c r="EPQ8014" s="49"/>
      <c r="EPR8014" s="49"/>
      <c r="EPS8014" s="49"/>
      <c r="EPT8014" s="49"/>
      <c r="EPU8014" s="49"/>
      <c r="EPV8014" s="49"/>
      <c r="EPW8014" s="49"/>
      <c r="EPX8014" s="49"/>
      <c r="EPY8014" s="49"/>
      <c r="EPZ8014" s="49"/>
      <c r="EQA8014" s="49"/>
      <c r="EQB8014" s="49"/>
      <c r="EQC8014" s="49"/>
      <c r="EQD8014" s="49"/>
      <c r="EQE8014" s="49"/>
      <c r="EQF8014" s="49"/>
      <c r="EQG8014" s="49"/>
      <c r="EQH8014" s="49"/>
      <c r="EQI8014" s="49"/>
      <c r="EQJ8014" s="49"/>
      <c r="EQK8014" s="49"/>
      <c r="EQL8014" s="49"/>
      <c r="EQM8014" s="49"/>
      <c r="EQN8014" s="49"/>
      <c r="EQO8014" s="49"/>
      <c r="EQP8014" s="49"/>
      <c r="EQQ8014" s="49"/>
      <c r="EQR8014" s="49"/>
      <c r="EQS8014" s="49"/>
      <c r="EQT8014" s="49"/>
      <c r="EQU8014" s="49"/>
      <c r="EQV8014" s="49"/>
      <c r="EQW8014" s="49"/>
      <c r="EQX8014" s="49"/>
      <c r="EQY8014" s="49"/>
      <c r="EQZ8014" s="49"/>
      <c r="ERA8014" s="49"/>
      <c r="ERB8014" s="49"/>
      <c r="ERC8014" s="49"/>
      <c r="ERD8014" s="49"/>
      <c r="ERE8014" s="49"/>
      <c r="ERF8014" s="49"/>
      <c r="ERG8014" s="49"/>
      <c r="ERH8014" s="49"/>
      <c r="ERI8014" s="49"/>
      <c r="ERJ8014" s="49"/>
      <c r="ERK8014" s="49"/>
      <c r="ERL8014" s="49"/>
      <c r="ERM8014" s="49"/>
      <c r="ERN8014" s="49"/>
      <c r="ERO8014" s="49"/>
      <c r="ERP8014" s="49"/>
      <c r="ERQ8014" s="49"/>
      <c r="ERR8014" s="49"/>
      <c r="ERS8014" s="49"/>
      <c r="ERT8014" s="49"/>
      <c r="ERU8014" s="49"/>
      <c r="ERV8014" s="49"/>
      <c r="ERW8014" s="49"/>
      <c r="ERX8014" s="49"/>
      <c r="ERY8014" s="49"/>
      <c r="ERZ8014" s="49"/>
      <c r="ESA8014" s="49"/>
      <c r="ESB8014" s="49"/>
      <c r="ESC8014" s="49"/>
      <c r="ESD8014" s="49"/>
      <c r="ESE8014" s="49"/>
      <c r="ESF8014" s="49"/>
      <c r="ESG8014" s="49"/>
      <c r="ESH8014" s="49"/>
      <c r="ESI8014" s="49"/>
      <c r="ESJ8014" s="49"/>
      <c r="ESK8014" s="49"/>
      <c r="ESL8014" s="49"/>
      <c r="ESM8014" s="49"/>
      <c r="ESN8014" s="49"/>
      <c r="ESO8014" s="49"/>
      <c r="ESP8014" s="49"/>
      <c r="ESQ8014" s="49"/>
      <c r="ESR8014" s="49"/>
      <c r="ESS8014" s="49"/>
      <c r="EST8014" s="49"/>
      <c r="ESU8014" s="49"/>
      <c r="ESV8014" s="49"/>
      <c r="ESW8014" s="49"/>
      <c r="ESX8014" s="49"/>
      <c r="ESY8014" s="49"/>
      <c r="ESZ8014" s="49"/>
      <c r="ETA8014" s="49"/>
      <c r="ETB8014" s="49"/>
      <c r="ETC8014" s="49"/>
      <c r="ETD8014" s="49"/>
      <c r="ETE8014" s="49"/>
      <c r="ETF8014" s="49"/>
      <c r="ETG8014" s="49"/>
      <c r="ETH8014" s="49"/>
      <c r="ETI8014" s="49"/>
      <c r="ETJ8014" s="49"/>
      <c r="ETK8014" s="49"/>
      <c r="ETL8014" s="49"/>
      <c r="ETM8014" s="49"/>
      <c r="ETN8014" s="49"/>
      <c r="ETO8014" s="49"/>
      <c r="ETP8014" s="49"/>
      <c r="ETQ8014" s="49"/>
      <c r="ETR8014" s="49"/>
      <c r="ETS8014" s="49"/>
      <c r="ETT8014" s="49"/>
      <c r="ETU8014" s="49"/>
      <c r="ETV8014" s="49"/>
      <c r="ETW8014" s="49"/>
      <c r="ETX8014" s="49"/>
      <c r="ETY8014" s="49"/>
      <c r="ETZ8014" s="49"/>
      <c r="EUA8014" s="49"/>
      <c r="EUB8014" s="49"/>
      <c r="EUC8014" s="49"/>
      <c r="EUD8014" s="49"/>
      <c r="EUE8014" s="49"/>
      <c r="EUF8014" s="49"/>
      <c r="EUG8014" s="49"/>
      <c r="EUH8014" s="49"/>
      <c r="EUI8014" s="49"/>
      <c r="EUJ8014" s="49"/>
      <c r="EUK8014" s="49"/>
      <c r="EUL8014" s="49"/>
      <c r="EUM8014" s="49"/>
      <c r="EUN8014" s="49"/>
      <c r="EUO8014" s="49"/>
      <c r="EUP8014" s="49"/>
      <c r="EUQ8014" s="49"/>
      <c r="EUR8014" s="49"/>
      <c r="EUS8014" s="49"/>
      <c r="EUT8014" s="49"/>
      <c r="EUU8014" s="49"/>
      <c r="EUV8014" s="49"/>
      <c r="EUW8014" s="49"/>
      <c r="EUX8014" s="49"/>
      <c r="EUY8014" s="49"/>
      <c r="EUZ8014" s="49"/>
      <c r="EVA8014" s="49"/>
      <c r="EVB8014" s="49"/>
      <c r="EVC8014" s="49"/>
      <c r="EVD8014" s="49"/>
      <c r="EVE8014" s="49"/>
      <c r="EVF8014" s="49"/>
      <c r="EVG8014" s="49"/>
      <c r="EVH8014" s="49"/>
      <c r="EVI8014" s="49"/>
      <c r="EVJ8014" s="49"/>
      <c r="EVK8014" s="49"/>
      <c r="EVL8014" s="49"/>
      <c r="EVM8014" s="49"/>
      <c r="EVN8014" s="49"/>
      <c r="EVO8014" s="49"/>
      <c r="EVP8014" s="49"/>
      <c r="EVQ8014" s="49"/>
      <c r="EVR8014" s="49"/>
      <c r="EVS8014" s="49"/>
      <c r="EVT8014" s="49"/>
      <c r="EVU8014" s="49"/>
      <c r="EVV8014" s="49"/>
      <c r="EVW8014" s="49"/>
      <c r="EVX8014" s="49"/>
      <c r="EVY8014" s="49"/>
      <c r="EVZ8014" s="49"/>
      <c r="EWA8014" s="49"/>
      <c r="EWB8014" s="49"/>
      <c r="EWC8014" s="49"/>
      <c r="EWD8014" s="49"/>
      <c r="EWE8014" s="49"/>
      <c r="EWF8014" s="49"/>
      <c r="EWG8014" s="49"/>
      <c r="EWH8014" s="49"/>
      <c r="EWI8014" s="49"/>
      <c r="EWJ8014" s="49"/>
      <c r="EWK8014" s="49"/>
      <c r="EWL8014" s="49"/>
      <c r="EWM8014" s="49"/>
      <c r="EWN8014" s="49"/>
      <c r="EWO8014" s="49"/>
      <c r="EWP8014" s="49"/>
      <c r="EWQ8014" s="49"/>
      <c r="EWR8014" s="49"/>
      <c r="EWS8014" s="49"/>
      <c r="EWT8014" s="49"/>
      <c r="EWU8014" s="49"/>
      <c r="EWV8014" s="49"/>
      <c r="EWW8014" s="49"/>
      <c r="EWX8014" s="49"/>
      <c r="EWY8014" s="49"/>
      <c r="EWZ8014" s="49"/>
      <c r="EXA8014" s="49"/>
      <c r="EXB8014" s="49"/>
      <c r="EXC8014" s="49"/>
      <c r="EXD8014" s="49"/>
      <c r="EXE8014" s="49"/>
      <c r="EXF8014" s="49"/>
      <c r="EXG8014" s="49"/>
      <c r="EXH8014" s="49"/>
      <c r="EXI8014" s="49"/>
      <c r="EXJ8014" s="49"/>
      <c r="EXK8014" s="49"/>
      <c r="EXL8014" s="49"/>
      <c r="EXM8014" s="49"/>
      <c r="EXN8014" s="49"/>
      <c r="EXO8014" s="49"/>
      <c r="EXP8014" s="49"/>
      <c r="EXQ8014" s="49"/>
      <c r="EXR8014" s="49"/>
      <c r="EXS8014" s="49"/>
      <c r="EXT8014" s="49"/>
      <c r="EXU8014" s="49"/>
      <c r="EXV8014" s="49"/>
      <c r="EXW8014" s="49"/>
      <c r="EXX8014" s="49"/>
      <c r="EXY8014" s="49"/>
      <c r="EXZ8014" s="49"/>
      <c r="EYA8014" s="49"/>
      <c r="EYB8014" s="49"/>
      <c r="EYC8014" s="49"/>
      <c r="EYD8014" s="49"/>
      <c r="EYE8014" s="49"/>
      <c r="EYF8014" s="49"/>
      <c r="EYG8014" s="49"/>
      <c r="EYH8014" s="49"/>
      <c r="EYI8014" s="49"/>
      <c r="EYJ8014" s="49"/>
      <c r="EYK8014" s="49"/>
      <c r="EYL8014" s="49"/>
      <c r="EYM8014" s="49"/>
      <c r="EYN8014" s="49"/>
      <c r="EYO8014" s="49"/>
      <c r="EYP8014" s="49"/>
      <c r="EYQ8014" s="49"/>
      <c r="EYR8014" s="49"/>
      <c r="EYS8014" s="49"/>
      <c r="EYT8014" s="49"/>
      <c r="EYU8014" s="49"/>
      <c r="EYV8014" s="49"/>
      <c r="EYW8014" s="49"/>
      <c r="EYX8014" s="49"/>
      <c r="EYY8014" s="49"/>
      <c r="EYZ8014" s="49"/>
      <c r="EZA8014" s="49"/>
      <c r="EZB8014" s="49"/>
      <c r="EZC8014" s="49"/>
      <c r="EZD8014" s="49"/>
      <c r="EZE8014" s="49"/>
      <c r="EZF8014" s="49"/>
      <c r="EZG8014" s="49"/>
      <c r="EZH8014" s="49"/>
      <c r="EZI8014" s="49"/>
      <c r="EZJ8014" s="49"/>
      <c r="EZK8014" s="49"/>
      <c r="EZL8014" s="49"/>
      <c r="EZM8014" s="49"/>
      <c r="EZN8014" s="49"/>
      <c r="EZO8014" s="49"/>
      <c r="EZP8014" s="49"/>
      <c r="EZQ8014" s="49"/>
      <c r="EZR8014" s="49"/>
      <c r="EZS8014" s="49"/>
      <c r="EZT8014" s="49"/>
      <c r="EZU8014" s="49"/>
      <c r="EZV8014" s="49"/>
      <c r="EZW8014" s="49"/>
      <c r="EZX8014" s="49"/>
      <c r="EZY8014" s="49"/>
      <c r="EZZ8014" s="49"/>
      <c r="FAA8014" s="49"/>
      <c r="FAB8014" s="49"/>
      <c r="FAC8014" s="49"/>
      <c r="FAD8014" s="49"/>
      <c r="FAE8014" s="49"/>
      <c r="FAF8014" s="49"/>
      <c r="FAG8014" s="49"/>
      <c r="FAH8014" s="49"/>
      <c r="FAI8014" s="49"/>
      <c r="FAJ8014" s="49"/>
      <c r="FAK8014" s="49"/>
      <c r="FAL8014" s="49"/>
      <c r="FAM8014" s="49"/>
      <c r="FAN8014" s="49"/>
      <c r="FAO8014" s="49"/>
      <c r="FAP8014" s="49"/>
      <c r="FAQ8014" s="49"/>
      <c r="FAR8014" s="49"/>
      <c r="FAS8014" s="49"/>
      <c r="FAT8014" s="49"/>
      <c r="FAU8014" s="49"/>
      <c r="FAV8014" s="49"/>
      <c r="FAW8014" s="49"/>
      <c r="FAX8014" s="49"/>
      <c r="FAY8014" s="49"/>
      <c r="FAZ8014" s="49"/>
      <c r="FBA8014" s="49"/>
      <c r="FBB8014" s="49"/>
      <c r="FBC8014" s="49"/>
      <c r="FBD8014" s="49"/>
      <c r="FBE8014" s="49"/>
      <c r="FBF8014" s="49"/>
      <c r="FBG8014" s="49"/>
      <c r="FBH8014" s="49"/>
      <c r="FBI8014" s="49"/>
      <c r="FBJ8014" s="49"/>
      <c r="FBK8014" s="49"/>
      <c r="FBL8014" s="49"/>
      <c r="FBM8014" s="49"/>
      <c r="FBN8014" s="49"/>
      <c r="FBO8014" s="49"/>
      <c r="FBP8014" s="49"/>
      <c r="FBQ8014" s="49"/>
      <c r="FBR8014" s="49"/>
      <c r="FBS8014" s="49"/>
      <c r="FBT8014" s="49"/>
      <c r="FBU8014" s="49"/>
      <c r="FBV8014" s="49"/>
      <c r="FBW8014" s="49"/>
      <c r="FBX8014" s="49"/>
      <c r="FBY8014" s="49"/>
      <c r="FBZ8014" s="49"/>
      <c r="FCA8014" s="49"/>
      <c r="FCB8014" s="49"/>
      <c r="FCC8014" s="49"/>
      <c r="FCD8014" s="49"/>
      <c r="FCE8014" s="49"/>
      <c r="FCF8014" s="49"/>
      <c r="FCG8014" s="49"/>
      <c r="FCH8014" s="49"/>
      <c r="FCI8014" s="49"/>
      <c r="FCJ8014" s="49"/>
      <c r="FCK8014" s="49"/>
      <c r="FCL8014" s="49"/>
      <c r="FCM8014" s="49"/>
      <c r="FCN8014" s="49"/>
      <c r="FCO8014" s="49"/>
      <c r="FCP8014" s="49"/>
      <c r="FCQ8014" s="49"/>
      <c r="FCR8014" s="49"/>
      <c r="FCS8014" s="49"/>
      <c r="FCT8014" s="49"/>
      <c r="FCU8014" s="49"/>
      <c r="FCV8014" s="49"/>
      <c r="FCW8014" s="49"/>
      <c r="FCX8014" s="49"/>
      <c r="FCY8014" s="49"/>
      <c r="FCZ8014" s="49"/>
      <c r="FDA8014" s="49"/>
      <c r="FDB8014" s="49"/>
      <c r="FDC8014" s="49"/>
      <c r="FDD8014" s="49"/>
      <c r="FDE8014" s="49"/>
      <c r="FDF8014" s="49"/>
      <c r="FDG8014" s="49"/>
      <c r="FDH8014" s="49"/>
      <c r="FDI8014" s="49"/>
      <c r="FDJ8014" s="49"/>
      <c r="FDK8014" s="49"/>
      <c r="FDL8014" s="49"/>
      <c r="FDM8014" s="49"/>
      <c r="FDN8014" s="49"/>
      <c r="FDO8014" s="49"/>
      <c r="FDP8014" s="49"/>
      <c r="FDQ8014" s="49"/>
      <c r="FDR8014" s="49"/>
      <c r="FDS8014" s="49"/>
      <c r="FDT8014" s="49"/>
      <c r="FDU8014" s="49"/>
      <c r="FDV8014" s="49"/>
      <c r="FDW8014" s="49"/>
      <c r="FDX8014" s="49"/>
      <c r="FDY8014" s="49"/>
      <c r="FDZ8014" s="49"/>
      <c r="FEA8014" s="49"/>
      <c r="FEB8014" s="49"/>
      <c r="FEC8014" s="49"/>
      <c r="FED8014" s="49"/>
      <c r="FEE8014" s="49"/>
      <c r="FEF8014" s="49"/>
      <c r="FEG8014" s="49"/>
      <c r="FEH8014" s="49"/>
      <c r="FEI8014" s="49"/>
      <c r="FEJ8014" s="49"/>
      <c r="FEK8014" s="49"/>
      <c r="FEL8014" s="49"/>
      <c r="FEM8014" s="49"/>
      <c r="FEN8014" s="49"/>
      <c r="FEO8014" s="49"/>
      <c r="FEP8014" s="49"/>
      <c r="FEQ8014" s="49"/>
      <c r="FER8014" s="49"/>
      <c r="FES8014" s="49"/>
      <c r="FET8014" s="49"/>
      <c r="FEU8014" s="49"/>
      <c r="FEV8014" s="49"/>
      <c r="FEW8014" s="49"/>
      <c r="FEX8014" s="49"/>
      <c r="FEY8014" s="49"/>
      <c r="FEZ8014" s="49"/>
      <c r="FFA8014" s="49"/>
      <c r="FFB8014" s="49"/>
      <c r="FFC8014" s="49"/>
      <c r="FFD8014" s="49"/>
      <c r="FFE8014" s="49"/>
      <c r="FFF8014" s="49"/>
      <c r="FFG8014" s="49"/>
      <c r="FFH8014" s="49"/>
      <c r="FFI8014" s="49"/>
      <c r="FFJ8014" s="49"/>
      <c r="FFK8014" s="49"/>
      <c r="FFL8014" s="49"/>
      <c r="FFM8014" s="49"/>
      <c r="FFN8014" s="49"/>
      <c r="FFO8014" s="49"/>
      <c r="FFP8014" s="49"/>
      <c r="FFQ8014" s="49"/>
      <c r="FFR8014" s="49"/>
      <c r="FFS8014" s="49"/>
      <c r="FFT8014" s="49"/>
      <c r="FFU8014" s="49"/>
      <c r="FFV8014" s="49"/>
      <c r="FFW8014" s="49"/>
      <c r="FFX8014" s="49"/>
      <c r="FFY8014" s="49"/>
      <c r="FFZ8014" s="49"/>
      <c r="FGA8014" s="49"/>
      <c r="FGB8014" s="49"/>
      <c r="FGC8014" s="49"/>
      <c r="FGD8014" s="49"/>
      <c r="FGE8014" s="49"/>
      <c r="FGF8014" s="49"/>
      <c r="FGG8014" s="49"/>
      <c r="FGH8014" s="49"/>
      <c r="FGI8014" s="49"/>
      <c r="FGJ8014" s="49"/>
      <c r="FGK8014" s="49"/>
      <c r="FGL8014" s="49"/>
      <c r="FGM8014" s="49"/>
      <c r="FGN8014" s="49"/>
      <c r="FGO8014" s="49"/>
      <c r="FGP8014" s="49"/>
      <c r="FGQ8014" s="49"/>
      <c r="FGR8014" s="49"/>
      <c r="FGS8014" s="49"/>
      <c r="FGT8014" s="49"/>
      <c r="FGU8014" s="49"/>
      <c r="FGV8014" s="49"/>
      <c r="FGW8014" s="49"/>
      <c r="FGX8014" s="49"/>
      <c r="FGY8014" s="49"/>
      <c r="FGZ8014" s="49"/>
      <c r="FHA8014" s="49"/>
      <c r="FHB8014" s="49"/>
      <c r="FHC8014" s="49"/>
      <c r="FHD8014" s="49"/>
      <c r="FHE8014" s="49"/>
      <c r="FHF8014" s="49"/>
      <c r="FHG8014" s="49"/>
      <c r="FHH8014" s="49"/>
      <c r="FHI8014" s="49"/>
      <c r="FHJ8014" s="49"/>
      <c r="FHK8014" s="49"/>
      <c r="FHL8014" s="49"/>
      <c r="FHM8014" s="49"/>
      <c r="FHN8014" s="49"/>
      <c r="FHO8014" s="49"/>
      <c r="FHP8014" s="49"/>
      <c r="FHQ8014" s="49"/>
      <c r="FHR8014" s="49"/>
      <c r="FHS8014" s="49"/>
      <c r="FHT8014" s="49"/>
      <c r="FHU8014" s="49"/>
      <c r="FHV8014" s="49"/>
      <c r="FHW8014" s="49"/>
      <c r="FHX8014" s="49"/>
      <c r="FHY8014" s="49"/>
      <c r="FHZ8014" s="49"/>
      <c r="FIA8014" s="49"/>
      <c r="FIB8014" s="49"/>
      <c r="FIC8014" s="49"/>
      <c r="FID8014" s="49"/>
      <c r="FIE8014" s="49"/>
      <c r="FIF8014" s="49"/>
      <c r="FIG8014" s="49"/>
      <c r="FIH8014" s="49"/>
      <c r="FII8014" s="49"/>
      <c r="FIJ8014" s="49"/>
      <c r="FIK8014" s="49"/>
      <c r="FIL8014" s="49"/>
      <c r="FIM8014" s="49"/>
      <c r="FIN8014" s="49"/>
      <c r="FIO8014" s="49"/>
      <c r="FIP8014" s="49"/>
      <c r="FIQ8014" s="49"/>
      <c r="FIR8014" s="49"/>
      <c r="FIS8014" s="49"/>
      <c r="FIT8014" s="49"/>
      <c r="FIU8014" s="49"/>
      <c r="FIV8014" s="49"/>
      <c r="FIW8014" s="49"/>
      <c r="FIX8014" s="49"/>
      <c r="FIY8014" s="49"/>
      <c r="FIZ8014" s="49"/>
      <c r="FJA8014" s="49"/>
      <c r="FJB8014" s="49"/>
      <c r="FJC8014" s="49"/>
      <c r="FJD8014" s="49"/>
      <c r="FJE8014" s="49"/>
      <c r="FJF8014" s="49"/>
      <c r="FJG8014" s="49"/>
      <c r="FJH8014" s="49"/>
      <c r="FJI8014" s="49"/>
      <c r="FJJ8014" s="49"/>
      <c r="FJK8014" s="49"/>
      <c r="FJL8014" s="49"/>
      <c r="FJM8014" s="49"/>
      <c r="FJN8014" s="49"/>
      <c r="FJO8014" s="49"/>
      <c r="FJP8014" s="49"/>
      <c r="FJQ8014" s="49"/>
      <c r="FJR8014" s="49"/>
      <c r="FJS8014" s="49"/>
      <c r="FJT8014" s="49"/>
      <c r="FJU8014" s="49"/>
      <c r="FJV8014" s="49"/>
      <c r="FJW8014" s="49"/>
      <c r="FJX8014" s="49"/>
      <c r="FJY8014" s="49"/>
      <c r="FJZ8014" s="49"/>
      <c r="FKA8014" s="49"/>
      <c r="FKB8014" s="49"/>
      <c r="FKC8014" s="49"/>
      <c r="FKD8014" s="49"/>
      <c r="FKE8014" s="49"/>
      <c r="FKF8014" s="49"/>
      <c r="FKG8014" s="49"/>
      <c r="FKH8014" s="49"/>
      <c r="FKI8014" s="49"/>
      <c r="FKJ8014" s="49"/>
      <c r="FKK8014" s="49"/>
      <c r="FKL8014" s="49"/>
      <c r="FKM8014" s="49"/>
      <c r="FKN8014" s="49"/>
      <c r="FKO8014" s="49"/>
      <c r="FKP8014" s="49"/>
      <c r="FKQ8014" s="49"/>
      <c r="FKR8014" s="49"/>
      <c r="FKS8014" s="49"/>
      <c r="FKT8014" s="49"/>
      <c r="FKU8014" s="49"/>
      <c r="FKV8014" s="49"/>
      <c r="FKW8014" s="49"/>
      <c r="FKX8014" s="49"/>
      <c r="FKY8014" s="49"/>
      <c r="FKZ8014" s="49"/>
      <c r="FLA8014" s="49"/>
      <c r="FLB8014" s="49"/>
      <c r="FLC8014" s="49"/>
      <c r="FLD8014" s="49"/>
      <c r="FLE8014" s="49"/>
      <c r="FLF8014" s="49"/>
      <c r="FLG8014" s="49"/>
      <c r="FLH8014" s="49"/>
      <c r="FLI8014" s="49"/>
      <c r="FLJ8014" s="49"/>
      <c r="FLK8014" s="49"/>
      <c r="FLL8014" s="49"/>
      <c r="FLM8014" s="49"/>
      <c r="FLN8014" s="49"/>
      <c r="FLO8014" s="49"/>
      <c r="FLP8014" s="49"/>
      <c r="FLQ8014" s="49"/>
      <c r="FLR8014" s="49"/>
      <c r="FLS8014" s="49"/>
      <c r="FLT8014" s="49"/>
      <c r="FLU8014" s="49"/>
      <c r="FLV8014" s="49"/>
      <c r="FLW8014" s="49"/>
      <c r="FLX8014" s="49"/>
      <c r="FLY8014" s="49"/>
      <c r="FLZ8014" s="49"/>
      <c r="FMA8014" s="49"/>
      <c r="FMB8014" s="49"/>
      <c r="FMC8014" s="49"/>
      <c r="FMD8014" s="49"/>
      <c r="FME8014" s="49"/>
      <c r="FMF8014" s="49"/>
      <c r="FMG8014" s="49"/>
      <c r="FMH8014" s="49"/>
      <c r="FMI8014" s="49"/>
      <c r="FMJ8014" s="49"/>
      <c r="FMK8014" s="49"/>
      <c r="FML8014" s="49"/>
      <c r="FMM8014" s="49"/>
      <c r="FMN8014" s="49"/>
      <c r="FMO8014" s="49"/>
      <c r="FMP8014" s="49"/>
      <c r="FMQ8014" s="49"/>
      <c r="FMR8014" s="49"/>
      <c r="FMS8014" s="49"/>
      <c r="FMT8014" s="49"/>
      <c r="FMU8014" s="49"/>
      <c r="FMV8014" s="49"/>
      <c r="FMW8014" s="49"/>
      <c r="FMX8014" s="49"/>
      <c r="FMY8014" s="49"/>
      <c r="FMZ8014" s="49"/>
      <c r="FNA8014" s="49"/>
      <c r="FNB8014" s="49"/>
      <c r="FNC8014" s="49"/>
      <c r="FND8014" s="49"/>
      <c r="FNE8014" s="49"/>
      <c r="FNF8014" s="49"/>
      <c r="FNG8014" s="49"/>
      <c r="FNH8014" s="49"/>
      <c r="FNI8014" s="49"/>
      <c r="FNJ8014" s="49"/>
      <c r="FNK8014" s="49"/>
      <c r="FNL8014" s="49"/>
      <c r="FNM8014" s="49"/>
      <c r="FNN8014" s="49"/>
      <c r="FNO8014" s="49"/>
      <c r="FNP8014" s="49"/>
      <c r="FNQ8014" s="49"/>
      <c r="FNR8014" s="49"/>
      <c r="FNS8014" s="49"/>
      <c r="FNT8014" s="49"/>
      <c r="FNU8014" s="49"/>
      <c r="FNV8014" s="49"/>
      <c r="FNW8014" s="49"/>
      <c r="FNX8014" s="49"/>
      <c r="FNY8014" s="49"/>
      <c r="FNZ8014" s="49"/>
      <c r="FOA8014" s="49"/>
      <c r="FOB8014" s="49"/>
      <c r="FOC8014" s="49"/>
      <c r="FOD8014" s="49"/>
      <c r="FOE8014" s="49"/>
      <c r="FOF8014" s="49"/>
      <c r="FOG8014" s="49"/>
      <c r="FOH8014" s="49"/>
      <c r="FOI8014" s="49"/>
      <c r="FOJ8014" s="49"/>
      <c r="FOK8014" s="49"/>
      <c r="FOL8014" s="49"/>
      <c r="FOM8014" s="49"/>
      <c r="FON8014" s="49"/>
      <c r="FOO8014" s="49"/>
      <c r="FOP8014" s="49"/>
      <c r="FOQ8014" s="49"/>
      <c r="FOR8014" s="49"/>
      <c r="FOS8014" s="49"/>
      <c r="FOT8014" s="49"/>
      <c r="FOU8014" s="49"/>
      <c r="FOV8014" s="49"/>
      <c r="FOW8014" s="49"/>
      <c r="FOX8014" s="49"/>
      <c r="FOY8014" s="49"/>
      <c r="FOZ8014" s="49"/>
      <c r="FPA8014" s="49"/>
      <c r="FPB8014" s="49"/>
      <c r="FPC8014" s="49"/>
      <c r="FPD8014" s="49"/>
      <c r="FPE8014" s="49"/>
      <c r="FPF8014" s="49"/>
      <c r="FPG8014" s="49"/>
      <c r="FPH8014" s="49"/>
      <c r="FPI8014" s="49"/>
      <c r="FPJ8014" s="49"/>
      <c r="FPK8014" s="49"/>
      <c r="FPL8014" s="49"/>
      <c r="FPM8014" s="49"/>
      <c r="FPN8014" s="49"/>
      <c r="FPO8014" s="49"/>
      <c r="FPP8014" s="49"/>
      <c r="FPQ8014" s="49"/>
      <c r="FPR8014" s="49"/>
      <c r="FPS8014" s="49"/>
      <c r="FPT8014" s="49"/>
      <c r="FPU8014" s="49"/>
      <c r="FPV8014" s="49"/>
      <c r="FPW8014" s="49"/>
      <c r="FPX8014" s="49"/>
      <c r="FPY8014" s="49"/>
      <c r="FPZ8014" s="49"/>
      <c r="FQA8014" s="49"/>
      <c r="FQB8014" s="49"/>
      <c r="FQC8014" s="49"/>
      <c r="FQD8014" s="49"/>
      <c r="FQE8014" s="49"/>
      <c r="FQF8014" s="49"/>
      <c r="FQG8014" s="49"/>
      <c r="FQH8014" s="49"/>
      <c r="FQI8014" s="49"/>
      <c r="FQJ8014" s="49"/>
      <c r="FQK8014" s="49"/>
      <c r="FQL8014" s="49"/>
      <c r="FQM8014" s="49"/>
      <c r="FQN8014" s="49"/>
      <c r="FQO8014" s="49"/>
      <c r="FQP8014" s="49"/>
      <c r="FQQ8014" s="49"/>
      <c r="FQR8014" s="49"/>
      <c r="FQS8014" s="49"/>
      <c r="FQT8014" s="49"/>
      <c r="FQU8014" s="49"/>
      <c r="FQV8014" s="49"/>
      <c r="FQW8014" s="49"/>
      <c r="FQX8014" s="49"/>
      <c r="FQY8014" s="49"/>
      <c r="FQZ8014" s="49"/>
      <c r="FRA8014" s="49"/>
      <c r="FRB8014" s="49"/>
      <c r="FRC8014" s="49"/>
      <c r="FRD8014" s="49"/>
      <c r="FRE8014" s="49"/>
      <c r="FRF8014" s="49"/>
      <c r="FRG8014" s="49"/>
      <c r="FRH8014" s="49"/>
      <c r="FRI8014" s="49"/>
      <c r="FRJ8014" s="49"/>
      <c r="FRK8014" s="49"/>
      <c r="FRL8014" s="49"/>
      <c r="FRM8014" s="49"/>
      <c r="FRN8014" s="49"/>
      <c r="FRO8014" s="49"/>
      <c r="FRP8014" s="49"/>
      <c r="FRQ8014" s="49"/>
      <c r="FRR8014" s="49"/>
      <c r="FRS8014" s="49"/>
      <c r="FRT8014" s="49"/>
      <c r="FRU8014" s="49"/>
      <c r="FRV8014" s="49"/>
      <c r="FRW8014" s="49"/>
      <c r="FRX8014" s="49"/>
      <c r="FRY8014" s="49"/>
      <c r="FRZ8014" s="49"/>
      <c r="FSA8014" s="49"/>
      <c r="FSB8014" s="49"/>
      <c r="FSC8014" s="49"/>
      <c r="FSD8014" s="49"/>
      <c r="FSE8014" s="49"/>
      <c r="FSF8014" s="49"/>
      <c r="FSG8014" s="49"/>
      <c r="FSH8014" s="49"/>
      <c r="FSI8014" s="49"/>
      <c r="FSJ8014" s="49"/>
      <c r="FSK8014" s="49"/>
      <c r="FSL8014" s="49"/>
      <c r="FSM8014" s="49"/>
      <c r="FSN8014" s="49"/>
      <c r="FSO8014" s="49"/>
      <c r="FSP8014" s="49"/>
      <c r="FSQ8014" s="49"/>
      <c r="FSR8014" s="49"/>
      <c r="FSS8014" s="49"/>
      <c r="FST8014" s="49"/>
      <c r="FSU8014" s="49"/>
      <c r="FSV8014" s="49"/>
      <c r="FSW8014" s="49"/>
      <c r="FSX8014" s="49"/>
      <c r="FSY8014" s="49"/>
      <c r="FSZ8014" s="49"/>
      <c r="FTA8014" s="49"/>
      <c r="FTB8014" s="49"/>
      <c r="FTC8014" s="49"/>
      <c r="FTD8014" s="49"/>
      <c r="FTE8014" s="49"/>
      <c r="FTF8014" s="49"/>
      <c r="FTG8014" s="49"/>
      <c r="FTH8014" s="49"/>
      <c r="FTI8014" s="49"/>
      <c r="FTJ8014" s="49"/>
      <c r="FTK8014" s="49"/>
      <c r="FTL8014" s="49"/>
      <c r="FTM8014" s="49"/>
      <c r="FTN8014" s="49"/>
      <c r="FTO8014" s="49"/>
      <c r="FTP8014" s="49"/>
      <c r="FTQ8014" s="49"/>
      <c r="FTR8014" s="49"/>
      <c r="FTS8014" s="49"/>
      <c r="FTT8014" s="49"/>
      <c r="FTU8014" s="49"/>
      <c r="FTV8014" s="49"/>
      <c r="FTW8014" s="49"/>
      <c r="FTX8014" s="49"/>
      <c r="FTY8014" s="49"/>
      <c r="FTZ8014" s="49"/>
      <c r="FUA8014" s="49"/>
      <c r="FUB8014" s="49"/>
      <c r="FUC8014" s="49"/>
      <c r="FUD8014" s="49"/>
      <c r="FUE8014" s="49"/>
      <c r="FUF8014" s="49"/>
      <c r="FUG8014" s="49"/>
      <c r="FUH8014" s="49"/>
      <c r="FUI8014" s="49"/>
      <c r="FUJ8014" s="49"/>
      <c r="FUK8014" s="49"/>
      <c r="FUL8014" s="49"/>
      <c r="FUM8014" s="49"/>
      <c r="FUN8014" s="49"/>
      <c r="FUO8014" s="49"/>
      <c r="FUP8014" s="49"/>
      <c r="FUQ8014" s="49"/>
      <c r="FUR8014" s="49"/>
      <c r="FUS8014" s="49"/>
      <c r="FUT8014" s="49"/>
      <c r="FUU8014" s="49"/>
      <c r="FUV8014" s="49"/>
      <c r="FUW8014" s="49"/>
      <c r="FUX8014" s="49"/>
      <c r="FUY8014" s="49"/>
      <c r="FUZ8014" s="49"/>
      <c r="FVA8014" s="49"/>
      <c r="FVB8014" s="49"/>
      <c r="FVC8014" s="49"/>
      <c r="FVD8014" s="49"/>
      <c r="FVE8014" s="49"/>
      <c r="FVF8014" s="49"/>
      <c r="FVG8014" s="49"/>
      <c r="FVH8014" s="49"/>
      <c r="FVI8014" s="49"/>
      <c r="FVJ8014" s="49"/>
      <c r="FVK8014" s="49"/>
      <c r="FVL8014" s="49"/>
      <c r="FVM8014" s="49"/>
      <c r="FVN8014" s="49"/>
      <c r="FVO8014" s="49"/>
      <c r="FVP8014" s="49"/>
      <c r="FVQ8014" s="49"/>
      <c r="FVR8014" s="49"/>
      <c r="FVS8014" s="49"/>
      <c r="FVT8014" s="49"/>
      <c r="FVU8014" s="49"/>
      <c r="FVV8014" s="49"/>
      <c r="FVW8014" s="49"/>
      <c r="FVX8014" s="49"/>
      <c r="FVY8014" s="49"/>
      <c r="FVZ8014" s="49"/>
      <c r="FWA8014" s="49"/>
      <c r="FWB8014" s="49"/>
      <c r="FWC8014" s="49"/>
      <c r="FWD8014" s="49"/>
      <c r="FWE8014" s="49"/>
      <c r="FWF8014" s="49"/>
      <c r="FWG8014" s="49"/>
      <c r="FWH8014" s="49"/>
      <c r="FWI8014" s="49"/>
      <c r="FWJ8014" s="49"/>
      <c r="FWK8014" s="49"/>
      <c r="FWL8014" s="49"/>
      <c r="FWM8014" s="49"/>
      <c r="FWN8014" s="49"/>
      <c r="FWO8014" s="49"/>
      <c r="FWP8014" s="49"/>
      <c r="FWQ8014" s="49"/>
      <c r="FWR8014" s="49"/>
      <c r="FWS8014" s="49"/>
      <c r="FWT8014" s="49"/>
      <c r="FWU8014" s="49"/>
      <c r="FWV8014" s="49"/>
      <c r="FWW8014" s="49"/>
      <c r="FWX8014" s="49"/>
      <c r="FWY8014" s="49"/>
      <c r="FWZ8014" s="49"/>
      <c r="FXA8014" s="49"/>
      <c r="FXB8014" s="49"/>
      <c r="FXC8014" s="49"/>
      <c r="FXD8014" s="49"/>
      <c r="FXE8014" s="49"/>
      <c r="FXF8014" s="49"/>
      <c r="FXG8014" s="49"/>
      <c r="FXH8014" s="49"/>
      <c r="FXI8014" s="49"/>
      <c r="FXJ8014" s="49"/>
      <c r="FXK8014" s="49"/>
      <c r="FXL8014" s="49"/>
      <c r="FXM8014" s="49"/>
      <c r="FXN8014" s="49"/>
      <c r="FXO8014" s="49"/>
      <c r="FXP8014" s="49"/>
      <c r="FXQ8014" s="49"/>
      <c r="FXR8014" s="49"/>
      <c r="FXS8014" s="49"/>
      <c r="FXT8014" s="49"/>
      <c r="FXU8014" s="49"/>
      <c r="FXV8014" s="49"/>
      <c r="FXW8014" s="49"/>
      <c r="FXX8014" s="49"/>
      <c r="FXY8014" s="49"/>
      <c r="FXZ8014" s="49"/>
      <c r="FYA8014" s="49"/>
      <c r="FYB8014" s="49"/>
      <c r="FYC8014" s="49"/>
      <c r="FYD8014" s="49"/>
      <c r="FYE8014" s="49"/>
      <c r="FYF8014" s="49"/>
      <c r="FYG8014" s="49"/>
      <c r="FYH8014" s="49"/>
      <c r="FYI8014" s="49"/>
      <c r="FYJ8014" s="49"/>
      <c r="FYK8014" s="49"/>
      <c r="FYL8014" s="49"/>
      <c r="FYM8014" s="49"/>
      <c r="FYN8014" s="49"/>
      <c r="FYO8014" s="49"/>
      <c r="FYP8014" s="49"/>
      <c r="FYQ8014" s="49"/>
      <c r="FYR8014" s="49"/>
      <c r="FYS8014" s="49"/>
      <c r="FYT8014" s="49"/>
      <c r="FYU8014" s="49"/>
      <c r="FYV8014" s="49"/>
      <c r="FYW8014" s="49"/>
      <c r="FYX8014" s="49"/>
      <c r="FYY8014" s="49"/>
      <c r="FYZ8014" s="49"/>
      <c r="FZA8014" s="49"/>
      <c r="FZB8014" s="49"/>
      <c r="FZC8014" s="49"/>
      <c r="FZD8014" s="49"/>
      <c r="FZE8014" s="49"/>
      <c r="FZF8014" s="49"/>
      <c r="FZG8014" s="49"/>
      <c r="FZH8014" s="49"/>
      <c r="FZI8014" s="49"/>
      <c r="FZJ8014" s="49"/>
      <c r="FZK8014" s="49"/>
      <c r="FZL8014" s="49"/>
      <c r="FZM8014" s="49"/>
      <c r="FZN8014" s="49"/>
      <c r="FZO8014" s="49"/>
      <c r="FZP8014" s="49"/>
      <c r="FZQ8014" s="49"/>
      <c r="FZR8014" s="49"/>
      <c r="FZS8014" s="49"/>
      <c r="FZT8014" s="49"/>
      <c r="FZU8014" s="49"/>
      <c r="FZV8014" s="49"/>
      <c r="FZW8014" s="49"/>
      <c r="FZX8014" s="49"/>
      <c r="FZY8014" s="49"/>
      <c r="FZZ8014" s="49"/>
      <c r="GAA8014" s="49"/>
      <c r="GAB8014" s="49"/>
      <c r="GAC8014" s="49"/>
      <c r="GAD8014" s="49"/>
      <c r="GAE8014" s="49"/>
      <c r="GAF8014" s="49"/>
      <c r="GAG8014" s="49"/>
      <c r="GAH8014" s="49"/>
      <c r="GAI8014" s="49"/>
      <c r="GAJ8014" s="49"/>
      <c r="GAK8014" s="49"/>
      <c r="GAL8014" s="49"/>
      <c r="GAM8014" s="49"/>
      <c r="GAN8014" s="49"/>
      <c r="GAO8014" s="49"/>
      <c r="GAP8014" s="49"/>
      <c r="GAQ8014" s="49"/>
      <c r="GAR8014" s="49"/>
      <c r="GAS8014" s="49"/>
      <c r="GAT8014" s="49"/>
      <c r="GAU8014" s="49"/>
      <c r="GAV8014" s="49"/>
      <c r="GAW8014" s="49"/>
      <c r="GAX8014" s="49"/>
      <c r="GAY8014" s="49"/>
      <c r="GAZ8014" s="49"/>
      <c r="GBA8014" s="49"/>
      <c r="GBB8014" s="49"/>
      <c r="GBC8014" s="49"/>
      <c r="GBD8014" s="49"/>
      <c r="GBE8014" s="49"/>
      <c r="GBF8014" s="49"/>
      <c r="GBG8014" s="49"/>
      <c r="GBH8014" s="49"/>
      <c r="GBI8014" s="49"/>
      <c r="GBJ8014" s="49"/>
      <c r="GBK8014" s="49"/>
      <c r="GBL8014" s="49"/>
      <c r="GBM8014" s="49"/>
      <c r="GBN8014" s="49"/>
      <c r="GBO8014" s="49"/>
      <c r="GBP8014" s="49"/>
      <c r="GBQ8014" s="49"/>
      <c r="GBR8014" s="49"/>
      <c r="GBS8014" s="49"/>
      <c r="GBT8014" s="49"/>
      <c r="GBU8014" s="49"/>
      <c r="GBV8014" s="49"/>
      <c r="GBW8014" s="49"/>
      <c r="GBX8014" s="49"/>
      <c r="GBY8014" s="49"/>
      <c r="GBZ8014" s="49"/>
      <c r="GCA8014" s="49"/>
      <c r="GCB8014" s="49"/>
      <c r="GCC8014" s="49"/>
      <c r="GCD8014" s="49"/>
      <c r="GCE8014" s="49"/>
      <c r="GCF8014" s="49"/>
      <c r="GCG8014" s="49"/>
      <c r="GCH8014" s="49"/>
      <c r="GCI8014" s="49"/>
      <c r="GCJ8014" s="49"/>
      <c r="GCK8014" s="49"/>
      <c r="GCL8014" s="49"/>
      <c r="GCM8014" s="49"/>
      <c r="GCN8014" s="49"/>
      <c r="GCO8014" s="49"/>
      <c r="GCP8014" s="49"/>
      <c r="GCQ8014" s="49"/>
      <c r="GCR8014" s="49"/>
      <c r="GCS8014" s="49"/>
      <c r="GCT8014" s="49"/>
      <c r="GCU8014" s="49"/>
      <c r="GCV8014" s="49"/>
      <c r="GCW8014" s="49"/>
      <c r="GCX8014" s="49"/>
      <c r="GCY8014" s="49"/>
      <c r="GCZ8014" s="49"/>
      <c r="GDA8014" s="49"/>
      <c r="GDB8014" s="49"/>
      <c r="GDC8014" s="49"/>
      <c r="GDD8014" s="49"/>
      <c r="GDE8014" s="49"/>
      <c r="GDF8014" s="49"/>
      <c r="GDG8014" s="49"/>
      <c r="GDH8014" s="49"/>
      <c r="GDI8014" s="49"/>
      <c r="GDJ8014" s="49"/>
      <c r="GDK8014" s="49"/>
      <c r="GDL8014" s="49"/>
      <c r="GDM8014" s="49"/>
      <c r="GDN8014" s="49"/>
      <c r="GDO8014" s="49"/>
      <c r="GDP8014" s="49"/>
      <c r="GDQ8014" s="49"/>
      <c r="GDR8014" s="49"/>
      <c r="GDS8014" s="49"/>
      <c r="GDT8014" s="49"/>
      <c r="GDU8014" s="49"/>
      <c r="GDV8014" s="49"/>
      <c r="GDW8014" s="49"/>
      <c r="GDX8014" s="49"/>
      <c r="GDY8014" s="49"/>
      <c r="GDZ8014" s="49"/>
      <c r="GEA8014" s="49"/>
      <c r="GEB8014" s="49"/>
      <c r="GEC8014" s="49"/>
      <c r="GED8014" s="49"/>
      <c r="GEE8014" s="49"/>
      <c r="GEF8014" s="49"/>
      <c r="GEG8014" s="49"/>
      <c r="GEH8014" s="49"/>
      <c r="GEI8014" s="49"/>
      <c r="GEJ8014" s="49"/>
      <c r="GEK8014" s="49"/>
      <c r="GEL8014" s="49"/>
      <c r="GEM8014" s="49"/>
      <c r="GEN8014" s="49"/>
      <c r="GEO8014" s="49"/>
      <c r="GEP8014" s="49"/>
      <c r="GEQ8014" s="49"/>
      <c r="GER8014" s="49"/>
      <c r="GES8014" s="49"/>
      <c r="GET8014" s="49"/>
      <c r="GEU8014" s="49"/>
      <c r="GEV8014" s="49"/>
      <c r="GEW8014" s="49"/>
      <c r="GEX8014" s="49"/>
      <c r="GEY8014" s="49"/>
      <c r="GEZ8014" s="49"/>
      <c r="GFA8014" s="49"/>
      <c r="GFB8014" s="49"/>
      <c r="GFC8014" s="49"/>
      <c r="GFD8014" s="49"/>
      <c r="GFE8014" s="49"/>
      <c r="GFF8014" s="49"/>
      <c r="GFG8014" s="49"/>
      <c r="GFH8014" s="49"/>
      <c r="GFI8014" s="49"/>
      <c r="GFJ8014" s="49"/>
      <c r="GFK8014" s="49"/>
      <c r="GFL8014" s="49"/>
      <c r="GFM8014" s="49"/>
      <c r="GFN8014" s="49"/>
      <c r="GFO8014" s="49"/>
      <c r="GFP8014" s="49"/>
      <c r="GFQ8014" s="49"/>
      <c r="GFR8014" s="49"/>
      <c r="GFS8014" s="49"/>
      <c r="GFT8014" s="49"/>
      <c r="GFU8014" s="49"/>
      <c r="GFV8014" s="49"/>
      <c r="GFW8014" s="49"/>
      <c r="GFX8014" s="49"/>
      <c r="GFY8014" s="49"/>
      <c r="GFZ8014" s="49"/>
      <c r="GGA8014" s="49"/>
      <c r="GGB8014" s="49"/>
      <c r="GGC8014" s="49"/>
      <c r="GGD8014" s="49"/>
      <c r="GGE8014" s="49"/>
      <c r="GGF8014" s="49"/>
      <c r="GGG8014" s="49"/>
      <c r="GGH8014" s="49"/>
      <c r="GGI8014" s="49"/>
      <c r="GGJ8014" s="49"/>
      <c r="GGK8014" s="49"/>
      <c r="GGL8014" s="49"/>
      <c r="GGM8014" s="49"/>
      <c r="GGN8014" s="49"/>
      <c r="GGO8014" s="49"/>
      <c r="GGP8014" s="49"/>
      <c r="GGQ8014" s="49"/>
      <c r="GGR8014" s="49"/>
      <c r="GGS8014" s="49"/>
      <c r="GGT8014" s="49"/>
      <c r="GGU8014" s="49"/>
      <c r="GGV8014" s="49"/>
      <c r="GGW8014" s="49"/>
      <c r="GGX8014" s="49"/>
      <c r="GGY8014" s="49"/>
      <c r="GGZ8014" s="49"/>
      <c r="GHA8014" s="49"/>
      <c r="GHB8014" s="49"/>
      <c r="GHC8014" s="49"/>
      <c r="GHD8014" s="49"/>
      <c r="GHE8014" s="49"/>
      <c r="GHF8014" s="49"/>
      <c r="GHG8014" s="49"/>
      <c r="GHH8014" s="49"/>
      <c r="GHI8014" s="49"/>
      <c r="GHJ8014" s="49"/>
      <c r="GHK8014" s="49"/>
      <c r="GHL8014" s="49"/>
      <c r="GHM8014" s="49"/>
      <c r="GHN8014" s="49"/>
      <c r="GHO8014" s="49"/>
      <c r="GHP8014" s="49"/>
      <c r="GHQ8014" s="49"/>
      <c r="GHR8014" s="49"/>
      <c r="GHS8014" s="49"/>
      <c r="GHT8014" s="49"/>
      <c r="GHU8014" s="49"/>
      <c r="GHV8014" s="49"/>
      <c r="GHW8014" s="49"/>
      <c r="GHX8014" s="49"/>
      <c r="GHY8014" s="49"/>
      <c r="GHZ8014" s="49"/>
      <c r="GIA8014" s="49"/>
      <c r="GIB8014" s="49"/>
      <c r="GIC8014" s="49"/>
      <c r="GID8014" s="49"/>
      <c r="GIE8014" s="49"/>
      <c r="GIF8014" s="49"/>
      <c r="GIG8014" s="49"/>
      <c r="GIH8014" s="49"/>
      <c r="GII8014" s="49"/>
      <c r="GIJ8014" s="49"/>
      <c r="GIK8014" s="49"/>
      <c r="GIL8014" s="49"/>
      <c r="GIM8014" s="49"/>
      <c r="GIN8014" s="49"/>
      <c r="GIO8014" s="49"/>
      <c r="GIP8014" s="49"/>
      <c r="GIQ8014" s="49"/>
      <c r="GIR8014" s="49"/>
      <c r="GIS8014" s="49"/>
      <c r="GIT8014" s="49"/>
      <c r="GIU8014" s="49"/>
      <c r="GIV8014" s="49"/>
      <c r="GIW8014" s="49"/>
      <c r="GIX8014" s="49"/>
      <c r="GIY8014" s="49"/>
      <c r="GIZ8014" s="49"/>
      <c r="GJA8014" s="49"/>
      <c r="GJB8014" s="49"/>
      <c r="GJC8014" s="49"/>
      <c r="GJD8014" s="49"/>
      <c r="GJE8014" s="49"/>
      <c r="GJF8014" s="49"/>
      <c r="GJG8014" s="49"/>
      <c r="GJH8014" s="49"/>
      <c r="GJI8014" s="49"/>
      <c r="GJJ8014" s="49"/>
      <c r="GJK8014" s="49"/>
      <c r="GJL8014" s="49"/>
      <c r="GJM8014" s="49"/>
      <c r="GJN8014" s="49"/>
      <c r="GJO8014" s="49"/>
      <c r="GJP8014" s="49"/>
      <c r="GJQ8014" s="49"/>
      <c r="GJR8014" s="49"/>
      <c r="GJS8014" s="49"/>
      <c r="GJT8014" s="49"/>
      <c r="GJU8014" s="49"/>
      <c r="GJV8014" s="49"/>
      <c r="GJW8014" s="49"/>
      <c r="GJX8014" s="49"/>
      <c r="GJY8014" s="49"/>
      <c r="GJZ8014" s="49"/>
      <c r="GKA8014" s="49"/>
      <c r="GKB8014" s="49"/>
      <c r="GKC8014" s="49"/>
      <c r="GKD8014" s="49"/>
      <c r="GKE8014" s="49"/>
      <c r="GKF8014" s="49"/>
      <c r="GKG8014" s="49"/>
      <c r="GKH8014" s="49"/>
      <c r="GKI8014" s="49"/>
      <c r="GKJ8014" s="49"/>
      <c r="GKK8014" s="49"/>
      <c r="GKL8014" s="49"/>
      <c r="GKM8014" s="49"/>
      <c r="GKN8014" s="49"/>
      <c r="GKO8014" s="49"/>
      <c r="GKP8014" s="49"/>
      <c r="GKQ8014" s="49"/>
      <c r="GKR8014" s="49"/>
      <c r="GKS8014" s="49"/>
      <c r="GKT8014" s="49"/>
      <c r="GKU8014" s="49"/>
      <c r="GKV8014" s="49"/>
      <c r="GKW8014" s="49"/>
      <c r="GKX8014" s="49"/>
      <c r="GKY8014" s="49"/>
      <c r="GKZ8014" s="49"/>
      <c r="GLA8014" s="49"/>
      <c r="GLB8014" s="49"/>
      <c r="GLC8014" s="49"/>
      <c r="GLD8014" s="49"/>
      <c r="GLE8014" s="49"/>
      <c r="GLF8014" s="49"/>
      <c r="GLG8014" s="49"/>
      <c r="GLH8014" s="49"/>
      <c r="GLI8014" s="49"/>
      <c r="GLJ8014" s="49"/>
      <c r="GLK8014" s="49"/>
      <c r="GLL8014" s="49"/>
      <c r="GLM8014" s="49"/>
      <c r="GLN8014" s="49"/>
      <c r="GLO8014" s="49"/>
      <c r="GLP8014" s="49"/>
      <c r="GLQ8014" s="49"/>
      <c r="GLR8014" s="49"/>
      <c r="GLS8014" s="49"/>
      <c r="GLT8014" s="49"/>
      <c r="GLU8014" s="49"/>
      <c r="GLV8014" s="49"/>
      <c r="GLW8014" s="49"/>
      <c r="GLX8014" s="49"/>
      <c r="GLY8014" s="49"/>
      <c r="GLZ8014" s="49"/>
      <c r="GMA8014" s="49"/>
      <c r="GMB8014" s="49"/>
      <c r="GMC8014" s="49"/>
      <c r="GMD8014" s="49"/>
      <c r="GME8014" s="49"/>
      <c r="GMF8014" s="49"/>
      <c r="GMG8014" s="49"/>
      <c r="GMH8014" s="49"/>
      <c r="GMI8014" s="49"/>
      <c r="GMJ8014" s="49"/>
      <c r="GMK8014" s="49"/>
      <c r="GML8014" s="49"/>
      <c r="GMM8014" s="49"/>
      <c r="GMN8014" s="49"/>
      <c r="GMO8014" s="49"/>
      <c r="GMP8014" s="49"/>
      <c r="GMQ8014" s="49"/>
      <c r="GMR8014" s="49"/>
      <c r="GMS8014" s="49"/>
      <c r="GMT8014" s="49"/>
      <c r="GMU8014" s="49"/>
      <c r="GMV8014" s="49"/>
      <c r="GMW8014" s="49"/>
      <c r="GMX8014" s="49"/>
      <c r="GMY8014" s="49"/>
      <c r="GMZ8014" s="49"/>
      <c r="GNA8014" s="49"/>
      <c r="GNB8014" s="49"/>
      <c r="GNC8014" s="49"/>
      <c r="GND8014" s="49"/>
      <c r="GNE8014" s="49"/>
      <c r="GNF8014" s="49"/>
      <c r="GNG8014" s="49"/>
      <c r="GNH8014" s="49"/>
      <c r="GNI8014" s="49"/>
      <c r="GNJ8014" s="49"/>
      <c r="GNK8014" s="49"/>
      <c r="GNL8014" s="49"/>
      <c r="GNM8014" s="49"/>
      <c r="GNN8014" s="49"/>
      <c r="GNO8014" s="49"/>
      <c r="GNP8014" s="49"/>
      <c r="GNQ8014" s="49"/>
      <c r="GNR8014" s="49"/>
      <c r="GNS8014" s="49"/>
      <c r="GNT8014" s="49"/>
      <c r="GNU8014" s="49"/>
      <c r="GNV8014" s="49"/>
      <c r="GNW8014" s="49"/>
      <c r="GNX8014" s="49"/>
      <c r="GNY8014" s="49"/>
      <c r="GNZ8014" s="49"/>
      <c r="GOA8014" s="49"/>
      <c r="GOB8014" s="49"/>
      <c r="GOC8014" s="49"/>
      <c r="GOD8014" s="49"/>
      <c r="GOE8014" s="49"/>
      <c r="GOF8014" s="49"/>
      <c r="GOG8014" s="49"/>
      <c r="GOH8014" s="49"/>
      <c r="GOI8014" s="49"/>
      <c r="GOJ8014" s="49"/>
      <c r="GOK8014" s="49"/>
      <c r="GOL8014" s="49"/>
      <c r="GOM8014" s="49"/>
      <c r="GON8014" s="49"/>
      <c r="GOO8014" s="49"/>
      <c r="GOP8014" s="49"/>
      <c r="GOQ8014" s="49"/>
      <c r="GOR8014" s="49"/>
      <c r="GOS8014" s="49"/>
      <c r="GOT8014" s="49"/>
      <c r="GOU8014" s="49"/>
      <c r="GOV8014" s="49"/>
      <c r="GOW8014" s="49"/>
      <c r="GOX8014" s="49"/>
      <c r="GOY8014" s="49"/>
      <c r="GOZ8014" s="49"/>
      <c r="GPA8014" s="49"/>
      <c r="GPB8014" s="49"/>
      <c r="GPC8014" s="49"/>
      <c r="GPD8014" s="49"/>
      <c r="GPE8014" s="49"/>
      <c r="GPF8014" s="49"/>
      <c r="GPG8014" s="49"/>
      <c r="GPH8014" s="49"/>
      <c r="GPI8014" s="49"/>
      <c r="GPJ8014" s="49"/>
      <c r="GPK8014" s="49"/>
      <c r="GPL8014" s="49"/>
      <c r="GPM8014" s="49"/>
      <c r="GPN8014" s="49"/>
      <c r="GPO8014" s="49"/>
      <c r="GPP8014" s="49"/>
      <c r="GPQ8014" s="49"/>
      <c r="GPR8014" s="49"/>
      <c r="GPS8014" s="49"/>
      <c r="GPT8014" s="49"/>
      <c r="GPU8014" s="49"/>
      <c r="GPV8014" s="49"/>
      <c r="GPW8014" s="49"/>
      <c r="GPX8014" s="49"/>
      <c r="GPY8014" s="49"/>
      <c r="GPZ8014" s="49"/>
      <c r="GQA8014" s="49"/>
      <c r="GQB8014" s="49"/>
      <c r="GQC8014" s="49"/>
      <c r="GQD8014" s="49"/>
      <c r="GQE8014" s="49"/>
      <c r="GQF8014" s="49"/>
      <c r="GQG8014" s="49"/>
      <c r="GQH8014" s="49"/>
      <c r="GQI8014" s="49"/>
      <c r="GQJ8014" s="49"/>
      <c r="GQK8014" s="49"/>
      <c r="GQL8014" s="49"/>
      <c r="GQM8014" s="49"/>
      <c r="GQN8014" s="49"/>
      <c r="GQO8014" s="49"/>
      <c r="GQP8014" s="49"/>
      <c r="GQQ8014" s="49"/>
      <c r="GQR8014" s="49"/>
      <c r="GQS8014" s="49"/>
      <c r="GQT8014" s="49"/>
      <c r="GQU8014" s="49"/>
      <c r="GQV8014" s="49"/>
      <c r="GQW8014" s="49"/>
      <c r="GQX8014" s="49"/>
      <c r="GQY8014" s="49"/>
      <c r="GQZ8014" s="49"/>
      <c r="GRA8014" s="49"/>
      <c r="GRB8014" s="49"/>
      <c r="GRC8014" s="49"/>
      <c r="GRD8014" s="49"/>
      <c r="GRE8014" s="49"/>
      <c r="GRF8014" s="49"/>
      <c r="GRG8014" s="49"/>
      <c r="GRH8014" s="49"/>
      <c r="GRI8014" s="49"/>
      <c r="GRJ8014" s="49"/>
      <c r="GRK8014" s="49"/>
      <c r="GRL8014" s="49"/>
      <c r="GRM8014" s="49"/>
      <c r="GRN8014" s="49"/>
      <c r="GRO8014" s="49"/>
      <c r="GRP8014" s="49"/>
      <c r="GRQ8014" s="49"/>
      <c r="GRR8014" s="49"/>
      <c r="GRS8014" s="49"/>
      <c r="GRT8014" s="49"/>
      <c r="GRU8014" s="49"/>
      <c r="GRV8014" s="49"/>
      <c r="GRW8014" s="49"/>
      <c r="GRX8014" s="49"/>
      <c r="GRY8014" s="49"/>
      <c r="GRZ8014" s="49"/>
      <c r="GSA8014" s="49"/>
      <c r="GSB8014" s="49"/>
      <c r="GSC8014" s="49"/>
      <c r="GSD8014" s="49"/>
      <c r="GSE8014" s="49"/>
      <c r="GSF8014" s="49"/>
      <c r="GSG8014" s="49"/>
      <c r="GSH8014" s="49"/>
      <c r="GSI8014" s="49"/>
      <c r="GSJ8014" s="49"/>
      <c r="GSK8014" s="49"/>
      <c r="GSL8014" s="49"/>
      <c r="GSM8014" s="49"/>
      <c r="GSN8014" s="49"/>
      <c r="GSO8014" s="49"/>
      <c r="GSP8014" s="49"/>
      <c r="GSQ8014" s="49"/>
      <c r="GSR8014" s="49"/>
      <c r="GSS8014" s="49"/>
      <c r="GST8014" s="49"/>
      <c r="GSU8014" s="49"/>
      <c r="GSV8014" s="49"/>
      <c r="GSW8014" s="49"/>
      <c r="GSX8014" s="49"/>
      <c r="GSY8014" s="49"/>
      <c r="GSZ8014" s="49"/>
      <c r="GTA8014" s="49"/>
      <c r="GTB8014" s="49"/>
      <c r="GTC8014" s="49"/>
      <c r="GTD8014" s="49"/>
      <c r="GTE8014" s="49"/>
      <c r="GTF8014" s="49"/>
      <c r="GTG8014" s="49"/>
      <c r="GTH8014" s="49"/>
      <c r="GTI8014" s="49"/>
      <c r="GTJ8014" s="49"/>
      <c r="GTK8014" s="49"/>
      <c r="GTL8014" s="49"/>
      <c r="GTM8014" s="49"/>
      <c r="GTN8014" s="49"/>
      <c r="GTO8014" s="49"/>
      <c r="GTP8014" s="49"/>
      <c r="GTQ8014" s="49"/>
      <c r="GTR8014" s="49"/>
      <c r="GTS8014" s="49"/>
      <c r="GTT8014" s="49"/>
      <c r="GTU8014" s="49"/>
      <c r="GTV8014" s="49"/>
      <c r="GTW8014" s="49"/>
      <c r="GTX8014" s="49"/>
      <c r="GTY8014" s="49"/>
      <c r="GTZ8014" s="49"/>
      <c r="GUA8014" s="49"/>
      <c r="GUB8014" s="49"/>
      <c r="GUC8014" s="49"/>
      <c r="GUD8014" s="49"/>
      <c r="GUE8014" s="49"/>
      <c r="GUF8014" s="49"/>
      <c r="GUG8014" s="49"/>
      <c r="GUH8014" s="49"/>
      <c r="GUI8014" s="49"/>
      <c r="GUJ8014" s="49"/>
      <c r="GUK8014" s="49"/>
      <c r="GUL8014" s="49"/>
      <c r="GUM8014" s="49"/>
      <c r="GUN8014" s="49"/>
      <c r="GUO8014" s="49"/>
      <c r="GUP8014" s="49"/>
      <c r="GUQ8014" s="49"/>
      <c r="GUR8014" s="49"/>
      <c r="GUS8014" s="49"/>
      <c r="GUT8014" s="49"/>
      <c r="GUU8014" s="49"/>
      <c r="GUV8014" s="49"/>
      <c r="GUW8014" s="49"/>
      <c r="GUX8014" s="49"/>
      <c r="GUY8014" s="49"/>
      <c r="GUZ8014" s="49"/>
      <c r="GVA8014" s="49"/>
      <c r="GVB8014" s="49"/>
      <c r="GVC8014" s="49"/>
      <c r="GVD8014" s="49"/>
      <c r="GVE8014" s="49"/>
      <c r="GVF8014" s="49"/>
      <c r="GVG8014" s="49"/>
      <c r="GVH8014" s="49"/>
      <c r="GVI8014" s="49"/>
      <c r="GVJ8014" s="49"/>
      <c r="GVK8014" s="49"/>
      <c r="GVL8014" s="49"/>
      <c r="GVM8014" s="49"/>
      <c r="GVN8014" s="49"/>
      <c r="GVO8014" s="49"/>
      <c r="GVP8014" s="49"/>
      <c r="GVQ8014" s="49"/>
      <c r="GVR8014" s="49"/>
      <c r="GVS8014" s="49"/>
      <c r="GVT8014" s="49"/>
      <c r="GVU8014" s="49"/>
      <c r="GVV8014" s="49"/>
      <c r="GVW8014" s="49"/>
      <c r="GVX8014" s="49"/>
      <c r="GVY8014" s="49"/>
      <c r="GVZ8014" s="49"/>
      <c r="GWA8014" s="49"/>
      <c r="GWB8014" s="49"/>
      <c r="GWC8014" s="49"/>
      <c r="GWD8014" s="49"/>
      <c r="GWE8014" s="49"/>
      <c r="GWF8014" s="49"/>
      <c r="GWG8014" s="49"/>
      <c r="GWH8014" s="49"/>
      <c r="GWI8014" s="49"/>
      <c r="GWJ8014" s="49"/>
      <c r="GWK8014" s="49"/>
      <c r="GWL8014" s="49"/>
      <c r="GWM8014" s="49"/>
      <c r="GWN8014" s="49"/>
      <c r="GWO8014" s="49"/>
      <c r="GWP8014" s="49"/>
      <c r="GWQ8014" s="49"/>
      <c r="GWR8014" s="49"/>
      <c r="GWS8014" s="49"/>
      <c r="GWT8014" s="49"/>
      <c r="GWU8014" s="49"/>
      <c r="GWV8014" s="49"/>
      <c r="GWW8014" s="49"/>
      <c r="GWX8014" s="49"/>
      <c r="GWY8014" s="49"/>
      <c r="GWZ8014" s="49"/>
      <c r="GXA8014" s="49"/>
      <c r="GXB8014" s="49"/>
      <c r="GXC8014" s="49"/>
      <c r="GXD8014" s="49"/>
      <c r="GXE8014" s="49"/>
      <c r="GXF8014" s="49"/>
      <c r="GXG8014" s="49"/>
      <c r="GXH8014" s="49"/>
      <c r="GXI8014" s="49"/>
      <c r="GXJ8014" s="49"/>
      <c r="GXK8014" s="49"/>
      <c r="GXL8014" s="49"/>
      <c r="GXM8014" s="49"/>
      <c r="GXN8014" s="49"/>
      <c r="GXO8014" s="49"/>
      <c r="GXP8014" s="49"/>
      <c r="GXQ8014" s="49"/>
      <c r="GXR8014" s="49"/>
      <c r="GXS8014" s="49"/>
      <c r="GXT8014" s="49"/>
      <c r="GXU8014" s="49"/>
      <c r="GXV8014" s="49"/>
      <c r="GXW8014" s="49"/>
      <c r="GXX8014" s="49"/>
      <c r="GXY8014" s="49"/>
      <c r="GXZ8014" s="49"/>
      <c r="GYA8014" s="49"/>
      <c r="GYB8014" s="49"/>
      <c r="GYC8014" s="49"/>
      <c r="GYD8014" s="49"/>
      <c r="GYE8014" s="49"/>
      <c r="GYF8014" s="49"/>
      <c r="GYG8014" s="49"/>
      <c r="GYH8014" s="49"/>
      <c r="GYI8014" s="49"/>
      <c r="GYJ8014" s="49"/>
      <c r="GYK8014" s="49"/>
      <c r="GYL8014" s="49"/>
      <c r="GYM8014" s="49"/>
      <c r="GYN8014" s="49"/>
      <c r="GYO8014" s="49"/>
      <c r="GYP8014" s="49"/>
      <c r="GYQ8014" s="49"/>
      <c r="GYR8014" s="49"/>
      <c r="GYS8014" s="49"/>
      <c r="GYT8014" s="49"/>
      <c r="GYU8014" s="49"/>
      <c r="GYV8014" s="49"/>
      <c r="GYW8014" s="49"/>
      <c r="GYX8014" s="49"/>
      <c r="GYY8014" s="49"/>
      <c r="GYZ8014" s="49"/>
      <c r="GZA8014" s="49"/>
      <c r="GZB8014" s="49"/>
      <c r="GZC8014" s="49"/>
      <c r="GZD8014" s="49"/>
      <c r="GZE8014" s="49"/>
      <c r="GZF8014" s="49"/>
      <c r="GZG8014" s="49"/>
      <c r="GZH8014" s="49"/>
      <c r="GZI8014" s="49"/>
      <c r="GZJ8014" s="49"/>
      <c r="GZK8014" s="49"/>
      <c r="GZL8014" s="49"/>
      <c r="GZM8014" s="49"/>
      <c r="GZN8014" s="49"/>
      <c r="GZO8014" s="49"/>
      <c r="GZP8014" s="49"/>
      <c r="GZQ8014" s="49"/>
      <c r="GZR8014" s="49"/>
      <c r="GZS8014" s="49"/>
      <c r="GZT8014" s="49"/>
      <c r="GZU8014" s="49"/>
      <c r="GZV8014" s="49"/>
      <c r="GZW8014" s="49"/>
      <c r="GZX8014" s="49"/>
      <c r="GZY8014" s="49"/>
      <c r="GZZ8014" s="49"/>
      <c r="HAA8014" s="49"/>
      <c r="HAB8014" s="49"/>
      <c r="HAC8014" s="49"/>
      <c r="HAD8014" s="49"/>
      <c r="HAE8014" s="49"/>
      <c r="HAF8014" s="49"/>
      <c r="HAG8014" s="49"/>
      <c r="HAH8014" s="49"/>
      <c r="HAI8014" s="49"/>
      <c r="HAJ8014" s="49"/>
      <c r="HAK8014" s="49"/>
      <c r="HAL8014" s="49"/>
      <c r="HAM8014" s="49"/>
      <c r="HAN8014" s="49"/>
      <c r="HAO8014" s="49"/>
      <c r="HAP8014" s="49"/>
      <c r="HAQ8014" s="49"/>
      <c r="HAR8014" s="49"/>
      <c r="HAS8014" s="49"/>
      <c r="HAT8014" s="49"/>
      <c r="HAU8014" s="49"/>
      <c r="HAV8014" s="49"/>
      <c r="HAW8014" s="49"/>
      <c r="HAX8014" s="49"/>
      <c r="HAY8014" s="49"/>
      <c r="HAZ8014" s="49"/>
      <c r="HBA8014" s="49"/>
      <c r="HBB8014" s="49"/>
      <c r="HBC8014" s="49"/>
      <c r="HBD8014" s="49"/>
      <c r="HBE8014" s="49"/>
      <c r="HBF8014" s="49"/>
      <c r="HBG8014" s="49"/>
      <c r="HBH8014" s="49"/>
      <c r="HBI8014" s="49"/>
      <c r="HBJ8014" s="49"/>
      <c r="HBK8014" s="49"/>
      <c r="HBL8014" s="49"/>
      <c r="HBM8014" s="49"/>
      <c r="HBN8014" s="49"/>
      <c r="HBO8014" s="49"/>
      <c r="HBP8014" s="49"/>
      <c r="HBQ8014" s="49"/>
      <c r="HBR8014" s="49"/>
      <c r="HBS8014" s="49"/>
      <c r="HBT8014" s="49"/>
      <c r="HBU8014" s="49"/>
      <c r="HBV8014" s="49"/>
      <c r="HBW8014" s="49"/>
      <c r="HBX8014" s="49"/>
      <c r="HBY8014" s="49"/>
      <c r="HBZ8014" s="49"/>
      <c r="HCA8014" s="49"/>
      <c r="HCB8014" s="49"/>
      <c r="HCC8014" s="49"/>
      <c r="HCD8014" s="49"/>
      <c r="HCE8014" s="49"/>
      <c r="HCF8014" s="49"/>
      <c r="HCG8014" s="49"/>
      <c r="HCH8014" s="49"/>
      <c r="HCI8014" s="49"/>
      <c r="HCJ8014" s="49"/>
      <c r="HCK8014" s="49"/>
      <c r="HCL8014" s="49"/>
      <c r="HCM8014" s="49"/>
      <c r="HCN8014" s="49"/>
      <c r="HCO8014" s="49"/>
      <c r="HCP8014" s="49"/>
      <c r="HCQ8014" s="49"/>
      <c r="HCR8014" s="49"/>
      <c r="HCS8014" s="49"/>
      <c r="HCT8014" s="49"/>
      <c r="HCU8014" s="49"/>
      <c r="HCV8014" s="49"/>
      <c r="HCW8014" s="49"/>
      <c r="HCX8014" s="49"/>
      <c r="HCY8014" s="49"/>
      <c r="HCZ8014" s="49"/>
      <c r="HDA8014" s="49"/>
      <c r="HDB8014" s="49"/>
      <c r="HDC8014" s="49"/>
      <c r="HDD8014" s="49"/>
      <c r="HDE8014" s="49"/>
      <c r="HDF8014" s="49"/>
      <c r="HDG8014" s="49"/>
      <c r="HDH8014" s="49"/>
      <c r="HDI8014" s="49"/>
      <c r="HDJ8014" s="49"/>
      <c r="HDK8014" s="49"/>
      <c r="HDL8014" s="49"/>
      <c r="HDM8014" s="49"/>
      <c r="HDN8014" s="49"/>
      <c r="HDO8014" s="49"/>
      <c r="HDP8014" s="49"/>
      <c r="HDQ8014" s="49"/>
      <c r="HDR8014" s="49"/>
      <c r="HDS8014" s="49"/>
      <c r="HDT8014" s="49"/>
      <c r="HDU8014" s="49"/>
      <c r="HDV8014" s="49"/>
      <c r="HDW8014" s="49"/>
      <c r="HDX8014" s="49"/>
      <c r="HDY8014" s="49"/>
      <c r="HDZ8014" s="49"/>
      <c r="HEA8014" s="49"/>
      <c r="HEB8014" s="49"/>
      <c r="HEC8014" s="49"/>
      <c r="HED8014" s="49"/>
      <c r="HEE8014" s="49"/>
      <c r="HEF8014" s="49"/>
      <c r="HEG8014" s="49"/>
      <c r="HEH8014" s="49"/>
      <c r="HEI8014" s="49"/>
      <c r="HEJ8014" s="49"/>
      <c r="HEK8014" s="49"/>
      <c r="HEL8014" s="49"/>
      <c r="HEM8014" s="49"/>
      <c r="HEN8014" s="49"/>
      <c r="HEO8014" s="49"/>
      <c r="HEP8014" s="49"/>
      <c r="HEQ8014" s="49"/>
      <c r="HER8014" s="49"/>
      <c r="HES8014" s="49"/>
      <c r="HET8014" s="49"/>
      <c r="HEU8014" s="49"/>
      <c r="HEV8014" s="49"/>
      <c r="HEW8014" s="49"/>
      <c r="HEX8014" s="49"/>
      <c r="HEY8014" s="49"/>
      <c r="HEZ8014" s="49"/>
      <c r="HFA8014" s="49"/>
      <c r="HFB8014" s="49"/>
      <c r="HFC8014" s="49"/>
      <c r="HFD8014" s="49"/>
      <c r="HFE8014" s="49"/>
      <c r="HFF8014" s="49"/>
      <c r="HFG8014" s="49"/>
      <c r="HFH8014" s="49"/>
      <c r="HFI8014" s="49"/>
      <c r="HFJ8014" s="49"/>
      <c r="HFK8014" s="49"/>
      <c r="HFL8014" s="49"/>
      <c r="HFM8014" s="49"/>
      <c r="HFN8014" s="49"/>
      <c r="HFO8014" s="49"/>
      <c r="HFP8014" s="49"/>
      <c r="HFQ8014" s="49"/>
      <c r="HFR8014" s="49"/>
      <c r="HFS8014" s="49"/>
      <c r="HFT8014" s="49"/>
      <c r="HFU8014" s="49"/>
      <c r="HFV8014" s="49"/>
      <c r="HFW8014" s="49"/>
      <c r="HFX8014" s="49"/>
      <c r="HFY8014" s="49"/>
      <c r="HFZ8014" s="49"/>
      <c r="HGA8014" s="49"/>
      <c r="HGB8014" s="49"/>
      <c r="HGC8014" s="49"/>
      <c r="HGD8014" s="49"/>
      <c r="HGE8014" s="49"/>
      <c r="HGF8014" s="49"/>
      <c r="HGG8014" s="49"/>
      <c r="HGH8014" s="49"/>
      <c r="HGI8014" s="49"/>
      <c r="HGJ8014" s="49"/>
      <c r="HGK8014" s="49"/>
      <c r="HGL8014" s="49"/>
      <c r="HGM8014" s="49"/>
      <c r="HGN8014" s="49"/>
      <c r="HGO8014" s="49"/>
      <c r="HGP8014" s="49"/>
      <c r="HGQ8014" s="49"/>
      <c r="HGR8014" s="49"/>
      <c r="HGS8014" s="49"/>
      <c r="HGT8014" s="49"/>
      <c r="HGU8014" s="49"/>
      <c r="HGV8014" s="49"/>
      <c r="HGW8014" s="49"/>
      <c r="HGX8014" s="49"/>
      <c r="HGY8014" s="49"/>
      <c r="HGZ8014" s="49"/>
      <c r="HHA8014" s="49"/>
      <c r="HHB8014" s="49"/>
      <c r="HHC8014" s="49"/>
      <c r="HHD8014" s="49"/>
      <c r="HHE8014" s="49"/>
      <c r="HHF8014" s="49"/>
      <c r="HHG8014" s="49"/>
      <c r="HHH8014" s="49"/>
      <c r="HHI8014" s="49"/>
      <c r="HHJ8014" s="49"/>
      <c r="HHK8014" s="49"/>
      <c r="HHL8014" s="49"/>
      <c r="HHM8014" s="49"/>
      <c r="HHN8014" s="49"/>
      <c r="HHO8014" s="49"/>
      <c r="HHP8014" s="49"/>
      <c r="HHQ8014" s="49"/>
      <c r="HHR8014" s="49"/>
      <c r="HHS8014" s="49"/>
      <c r="HHT8014" s="49"/>
      <c r="HHU8014" s="49"/>
      <c r="HHV8014" s="49"/>
      <c r="HHW8014" s="49"/>
      <c r="HHX8014" s="49"/>
      <c r="HHY8014" s="49"/>
      <c r="HHZ8014" s="49"/>
      <c r="HIA8014" s="49"/>
      <c r="HIB8014" s="49"/>
      <c r="HIC8014" s="49"/>
      <c r="HID8014" s="49"/>
      <c r="HIE8014" s="49"/>
      <c r="HIF8014" s="49"/>
      <c r="HIG8014" s="49"/>
      <c r="HIH8014" s="49"/>
      <c r="HII8014" s="49"/>
      <c r="HIJ8014" s="49"/>
      <c r="HIK8014" s="49"/>
      <c r="HIL8014" s="49"/>
      <c r="HIM8014" s="49"/>
      <c r="HIN8014" s="49"/>
      <c r="HIO8014" s="49"/>
      <c r="HIP8014" s="49"/>
      <c r="HIQ8014" s="49"/>
      <c r="HIR8014" s="49"/>
      <c r="HIS8014" s="49"/>
      <c r="HIT8014" s="49"/>
      <c r="HIU8014" s="49"/>
      <c r="HIV8014" s="49"/>
      <c r="HIW8014" s="49"/>
      <c r="HIX8014" s="49"/>
      <c r="HIY8014" s="49"/>
      <c r="HIZ8014" s="49"/>
      <c r="HJA8014" s="49"/>
      <c r="HJB8014" s="49"/>
      <c r="HJC8014" s="49"/>
      <c r="HJD8014" s="49"/>
      <c r="HJE8014" s="49"/>
      <c r="HJF8014" s="49"/>
      <c r="HJG8014" s="49"/>
      <c r="HJH8014" s="49"/>
      <c r="HJI8014" s="49"/>
      <c r="HJJ8014" s="49"/>
      <c r="HJK8014" s="49"/>
      <c r="HJL8014" s="49"/>
      <c r="HJM8014" s="49"/>
      <c r="HJN8014" s="49"/>
      <c r="HJO8014" s="49"/>
      <c r="HJP8014" s="49"/>
      <c r="HJQ8014" s="49"/>
      <c r="HJR8014" s="49"/>
      <c r="HJS8014" s="49"/>
      <c r="HJT8014" s="49"/>
      <c r="HJU8014" s="49"/>
      <c r="HJV8014" s="49"/>
      <c r="HJW8014" s="49"/>
      <c r="HJX8014" s="49"/>
      <c r="HJY8014" s="49"/>
      <c r="HJZ8014" s="49"/>
      <c r="HKA8014" s="49"/>
      <c r="HKB8014" s="49"/>
      <c r="HKC8014" s="49"/>
      <c r="HKD8014" s="49"/>
      <c r="HKE8014" s="49"/>
      <c r="HKF8014" s="49"/>
      <c r="HKG8014" s="49"/>
      <c r="HKH8014" s="49"/>
      <c r="HKI8014" s="49"/>
      <c r="HKJ8014" s="49"/>
      <c r="HKK8014" s="49"/>
      <c r="HKL8014" s="49"/>
      <c r="HKM8014" s="49"/>
      <c r="HKN8014" s="49"/>
      <c r="HKO8014" s="49"/>
      <c r="HKP8014" s="49"/>
      <c r="HKQ8014" s="49"/>
      <c r="HKR8014" s="49"/>
      <c r="HKS8014" s="49"/>
      <c r="HKT8014" s="49"/>
      <c r="HKU8014" s="49"/>
      <c r="HKV8014" s="49"/>
      <c r="HKW8014" s="49"/>
      <c r="HKX8014" s="49"/>
      <c r="HKY8014" s="49"/>
      <c r="HKZ8014" s="49"/>
      <c r="HLA8014" s="49"/>
      <c r="HLB8014" s="49"/>
      <c r="HLC8014" s="49"/>
      <c r="HLD8014" s="49"/>
      <c r="HLE8014" s="49"/>
      <c r="HLF8014" s="49"/>
      <c r="HLG8014" s="49"/>
      <c r="HLH8014" s="49"/>
      <c r="HLI8014" s="49"/>
      <c r="HLJ8014" s="49"/>
      <c r="HLK8014" s="49"/>
      <c r="HLL8014" s="49"/>
      <c r="HLM8014" s="49"/>
      <c r="HLN8014" s="49"/>
      <c r="HLO8014" s="49"/>
      <c r="HLP8014" s="49"/>
      <c r="HLQ8014" s="49"/>
      <c r="HLR8014" s="49"/>
      <c r="HLS8014" s="49"/>
      <c r="HLT8014" s="49"/>
      <c r="HLU8014" s="49"/>
      <c r="HLV8014" s="49"/>
      <c r="HLW8014" s="49"/>
      <c r="HLX8014" s="49"/>
      <c r="HLY8014" s="49"/>
      <c r="HLZ8014" s="49"/>
      <c r="HMA8014" s="49"/>
      <c r="HMB8014" s="49"/>
      <c r="HMC8014" s="49"/>
      <c r="HMD8014" s="49"/>
      <c r="HME8014" s="49"/>
      <c r="HMF8014" s="49"/>
      <c r="HMG8014" s="49"/>
      <c r="HMH8014" s="49"/>
      <c r="HMI8014" s="49"/>
      <c r="HMJ8014" s="49"/>
      <c r="HMK8014" s="49"/>
      <c r="HML8014" s="49"/>
      <c r="HMM8014" s="49"/>
      <c r="HMN8014" s="49"/>
      <c r="HMO8014" s="49"/>
      <c r="HMP8014" s="49"/>
      <c r="HMQ8014" s="49"/>
      <c r="HMR8014" s="49"/>
      <c r="HMS8014" s="49"/>
      <c r="HMT8014" s="49"/>
      <c r="HMU8014" s="49"/>
      <c r="HMV8014" s="49"/>
      <c r="HMW8014" s="49"/>
      <c r="HMX8014" s="49"/>
      <c r="HMY8014" s="49"/>
      <c r="HMZ8014" s="49"/>
      <c r="HNA8014" s="49"/>
      <c r="HNB8014" s="49"/>
      <c r="HNC8014" s="49"/>
      <c r="HND8014" s="49"/>
      <c r="HNE8014" s="49"/>
      <c r="HNF8014" s="49"/>
      <c r="HNG8014" s="49"/>
      <c r="HNH8014" s="49"/>
      <c r="HNI8014" s="49"/>
      <c r="HNJ8014" s="49"/>
      <c r="HNK8014" s="49"/>
      <c r="HNL8014" s="49"/>
      <c r="HNM8014" s="49"/>
      <c r="HNN8014" s="49"/>
      <c r="HNO8014" s="49"/>
      <c r="HNP8014" s="49"/>
      <c r="HNQ8014" s="49"/>
      <c r="HNR8014" s="49"/>
      <c r="HNS8014" s="49"/>
      <c r="HNT8014" s="49"/>
      <c r="HNU8014" s="49"/>
      <c r="HNV8014" s="49"/>
      <c r="HNW8014" s="49"/>
      <c r="HNX8014" s="49"/>
      <c r="HNY8014" s="49"/>
      <c r="HNZ8014" s="49"/>
      <c r="HOA8014" s="49"/>
      <c r="HOB8014" s="49"/>
      <c r="HOC8014" s="49"/>
      <c r="HOD8014" s="49"/>
      <c r="HOE8014" s="49"/>
      <c r="HOF8014" s="49"/>
      <c r="HOG8014" s="49"/>
      <c r="HOH8014" s="49"/>
      <c r="HOI8014" s="49"/>
      <c r="HOJ8014" s="49"/>
      <c r="HOK8014" s="49"/>
      <c r="HOL8014" s="49"/>
      <c r="HOM8014" s="49"/>
      <c r="HON8014" s="49"/>
      <c r="HOO8014" s="49"/>
      <c r="HOP8014" s="49"/>
      <c r="HOQ8014" s="49"/>
      <c r="HOR8014" s="49"/>
      <c r="HOS8014" s="49"/>
      <c r="HOT8014" s="49"/>
      <c r="HOU8014" s="49"/>
      <c r="HOV8014" s="49"/>
      <c r="HOW8014" s="49"/>
      <c r="HOX8014" s="49"/>
      <c r="HOY8014" s="49"/>
      <c r="HOZ8014" s="49"/>
      <c r="HPA8014" s="49"/>
      <c r="HPB8014" s="49"/>
      <c r="HPC8014" s="49"/>
      <c r="HPD8014" s="49"/>
      <c r="HPE8014" s="49"/>
      <c r="HPF8014" s="49"/>
      <c r="HPG8014" s="49"/>
      <c r="HPH8014" s="49"/>
      <c r="HPI8014" s="49"/>
      <c r="HPJ8014" s="49"/>
      <c r="HPK8014" s="49"/>
      <c r="HPL8014" s="49"/>
      <c r="HPM8014" s="49"/>
      <c r="HPN8014" s="49"/>
      <c r="HPO8014" s="49"/>
      <c r="HPP8014" s="49"/>
      <c r="HPQ8014" s="49"/>
      <c r="HPR8014" s="49"/>
      <c r="HPS8014" s="49"/>
      <c r="HPT8014" s="49"/>
      <c r="HPU8014" s="49"/>
      <c r="HPV8014" s="49"/>
      <c r="HPW8014" s="49"/>
      <c r="HPX8014" s="49"/>
      <c r="HPY8014" s="49"/>
      <c r="HPZ8014" s="49"/>
      <c r="HQA8014" s="49"/>
      <c r="HQB8014" s="49"/>
      <c r="HQC8014" s="49"/>
      <c r="HQD8014" s="49"/>
      <c r="HQE8014" s="49"/>
      <c r="HQF8014" s="49"/>
      <c r="HQG8014" s="49"/>
      <c r="HQH8014" s="49"/>
      <c r="HQI8014" s="49"/>
      <c r="HQJ8014" s="49"/>
      <c r="HQK8014" s="49"/>
      <c r="HQL8014" s="49"/>
      <c r="HQM8014" s="49"/>
      <c r="HQN8014" s="49"/>
      <c r="HQO8014" s="49"/>
      <c r="HQP8014" s="49"/>
      <c r="HQQ8014" s="49"/>
      <c r="HQR8014" s="49"/>
      <c r="HQS8014" s="49"/>
      <c r="HQT8014" s="49"/>
      <c r="HQU8014" s="49"/>
      <c r="HQV8014" s="49"/>
      <c r="HQW8014" s="49"/>
      <c r="HQX8014" s="49"/>
      <c r="HQY8014" s="49"/>
      <c r="HQZ8014" s="49"/>
      <c r="HRA8014" s="49"/>
      <c r="HRB8014" s="49"/>
      <c r="HRC8014" s="49"/>
      <c r="HRD8014" s="49"/>
      <c r="HRE8014" s="49"/>
      <c r="HRF8014" s="49"/>
      <c r="HRG8014" s="49"/>
      <c r="HRH8014" s="49"/>
      <c r="HRI8014" s="49"/>
      <c r="HRJ8014" s="49"/>
      <c r="HRK8014" s="49"/>
      <c r="HRL8014" s="49"/>
      <c r="HRM8014" s="49"/>
      <c r="HRN8014" s="49"/>
      <c r="HRO8014" s="49"/>
      <c r="HRP8014" s="49"/>
      <c r="HRQ8014" s="49"/>
      <c r="HRR8014" s="49"/>
      <c r="HRS8014" s="49"/>
      <c r="HRT8014" s="49"/>
      <c r="HRU8014" s="49"/>
      <c r="HRV8014" s="49"/>
      <c r="HRW8014" s="49"/>
      <c r="HRX8014" s="49"/>
      <c r="HRY8014" s="49"/>
      <c r="HRZ8014" s="49"/>
      <c r="HSA8014" s="49"/>
      <c r="HSB8014" s="49"/>
      <c r="HSC8014" s="49"/>
      <c r="HSD8014" s="49"/>
      <c r="HSE8014" s="49"/>
      <c r="HSF8014" s="49"/>
      <c r="HSG8014" s="49"/>
      <c r="HSH8014" s="49"/>
      <c r="HSI8014" s="49"/>
      <c r="HSJ8014" s="49"/>
      <c r="HSK8014" s="49"/>
      <c r="HSL8014" s="49"/>
      <c r="HSM8014" s="49"/>
      <c r="HSN8014" s="49"/>
      <c r="HSO8014" s="49"/>
      <c r="HSP8014" s="49"/>
      <c r="HSQ8014" s="49"/>
      <c r="HSR8014" s="49"/>
      <c r="HSS8014" s="49"/>
      <c r="HST8014" s="49"/>
      <c r="HSU8014" s="49"/>
      <c r="HSV8014" s="49"/>
      <c r="HSW8014" s="49"/>
      <c r="HSX8014" s="49"/>
      <c r="HSY8014" s="49"/>
      <c r="HSZ8014" s="49"/>
      <c r="HTA8014" s="49"/>
      <c r="HTB8014" s="49"/>
      <c r="HTC8014" s="49"/>
      <c r="HTD8014" s="49"/>
      <c r="HTE8014" s="49"/>
      <c r="HTF8014" s="49"/>
      <c r="HTG8014" s="49"/>
      <c r="HTH8014" s="49"/>
      <c r="HTI8014" s="49"/>
      <c r="HTJ8014" s="49"/>
      <c r="HTK8014" s="49"/>
      <c r="HTL8014" s="49"/>
      <c r="HTM8014" s="49"/>
      <c r="HTN8014" s="49"/>
      <c r="HTO8014" s="49"/>
      <c r="HTP8014" s="49"/>
      <c r="HTQ8014" s="49"/>
      <c r="HTR8014" s="49"/>
      <c r="HTS8014" s="49"/>
      <c r="HTT8014" s="49"/>
      <c r="HTU8014" s="49"/>
      <c r="HTV8014" s="49"/>
      <c r="HTW8014" s="49"/>
      <c r="HTX8014" s="49"/>
      <c r="HTY8014" s="49"/>
      <c r="HTZ8014" s="49"/>
      <c r="HUA8014" s="49"/>
      <c r="HUB8014" s="49"/>
      <c r="HUC8014" s="49"/>
      <c r="HUD8014" s="49"/>
      <c r="HUE8014" s="49"/>
      <c r="HUF8014" s="49"/>
      <c r="HUG8014" s="49"/>
      <c r="HUH8014" s="49"/>
      <c r="HUI8014" s="49"/>
      <c r="HUJ8014" s="49"/>
      <c r="HUK8014" s="49"/>
      <c r="HUL8014" s="49"/>
      <c r="HUM8014" s="49"/>
      <c r="HUN8014" s="49"/>
      <c r="HUO8014" s="49"/>
      <c r="HUP8014" s="49"/>
      <c r="HUQ8014" s="49"/>
      <c r="HUR8014" s="49"/>
      <c r="HUS8014" s="49"/>
      <c r="HUT8014" s="49"/>
      <c r="HUU8014" s="49"/>
      <c r="HUV8014" s="49"/>
      <c r="HUW8014" s="49"/>
      <c r="HUX8014" s="49"/>
      <c r="HUY8014" s="49"/>
      <c r="HUZ8014" s="49"/>
      <c r="HVA8014" s="49"/>
      <c r="HVB8014" s="49"/>
      <c r="HVC8014" s="49"/>
      <c r="HVD8014" s="49"/>
      <c r="HVE8014" s="49"/>
      <c r="HVF8014" s="49"/>
      <c r="HVG8014" s="49"/>
      <c r="HVH8014" s="49"/>
      <c r="HVI8014" s="49"/>
      <c r="HVJ8014" s="49"/>
      <c r="HVK8014" s="49"/>
      <c r="HVL8014" s="49"/>
      <c r="HVM8014" s="49"/>
      <c r="HVN8014" s="49"/>
      <c r="HVO8014" s="49"/>
      <c r="HVP8014" s="49"/>
      <c r="HVQ8014" s="49"/>
      <c r="HVR8014" s="49"/>
      <c r="HVS8014" s="49"/>
      <c r="HVT8014" s="49"/>
      <c r="HVU8014" s="49"/>
      <c r="HVV8014" s="49"/>
      <c r="HVW8014" s="49"/>
      <c r="HVX8014" s="49"/>
      <c r="HVY8014" s="49"/>
      <c r="HVZ8014" s="49"/>
      <c r="HWA8014" s="49"/>
      <c r="HWB8014" s="49"/>
      <c r="HWC8014" s="49"/>
      <c r="HWD8014" s="49"/>
      <c r="HWE8014" s="49"/>
      <c r="HWF8014" s="49"/>
      <c r="HWG8014" s="49"/>
      <c r="HWH8014" s="49"/>
      <c r="HWI8014" s="49"/>
      <c r="HWJ8014" s="49"/>
      <c r="HWK8014" s="49"/>
      <c r="HWL8014" s="49"/>
      <c r="HWM8014" s="49"/>
      <c r="HWN8014" s="49"/>
      <c r="HWO8014" s="49"/>
      <c r="HWP8014" s="49"/>
      <c r="HWQ8014" s="49"/>
      <c r="HWR8014" s="49"/>
      <c r="HWS8014" s="49"/>
      <c r="HWT8014" s="49"/>
      <c r="HWU8014" s="49"/>
      <c r="HWV8014" s="49"/>
      <c r="HWW8014" s="49"/>
      <c r="HWX8014" s="49"/>
      <c r="HWY8014" s="49"/>
      <c r="HWZ8014" s="49"/>
      <c r="HXA8014" s="49"/>
      <c r="HXB8014" s="49"/>
      <c r="HXC8014" s="49"/>
      <c r="HXD8014" s="49"/>
      <c r="HXE8014" s="49"/>
      <c r="HXF8014" s="49"/>
      <c r="HXG8014" s="49"/>
      <c r="HXH8014" s="49"/>
      <c r="HXI8014" s="49"/>
      <c r="HXJ8014" s="49"/>
      <c r="HXK8014" s="49"/>
      <c r="HXL8014" s="49"/>
      <c r="HXM8014" s="49"/>
      <c r="HXN8014" s="49"/>
      <c r="HXO8014" s="49"/>
      <c r="HXP8014" s="49"/>
      <c r="HXQ8014" s="49"/>
      <c r="HXR8014" s="49"/>
      <c r="HXS8014" s="49"/>
      <c r="HXT8014" s="49"/>
      <c r="HXU8014" s="49"/>
      <c r="HXV8014" s="49"/>
      <c r="HXW8014" s="49"/>
      <c r="HXX8014" s="49"/>
      <c r="HXY8014" s="49"/>
      <c r="HXZ8014" s="49"/>
      <c r="HYA8014" s="49"/>
      <c r="HYB8014" s="49"/>
      <c r="HYC8014" s="49"/>
      <c r="HYD8014" s="49"/>
      <c r="HYE8014" s="49"/>
      <c r="HYF8014" s="49"/>
      <c r="HYG8014" s="49"/>
      <c r="HYH8014" s="49"/>
      <c r="HYI8014" s="49"/>
      <c r="HYJ8014" s="49"/>
      <c r="HYK8014" s="49"/>
      <c r="HYL8014" s="49"/>
      <c r="HYM8014" s="49"/>
      <c r="HYN8014" s="49"/>
      <c r="HYO8014" s="49"/>
      <c r="HYP8014" s="49"/>
      <c r="HYQ8014" s="49"/>
      <c r="HYR8014" s="49"/>
      <c r="HYS8014" s="49"/>
      <c r="HYT8014" s="49"/>
      <c r="HYU8014" s="49"/>
      <c r="HYV8014" s="49"/>
      <c r="HYW8014" s="49"/>
      <c r="HYX8014" s="49"/>
      <c r="HYY8014" s="49"/>
      <c r="HYZ8014" s="49"/>
      <c r="HZA8014" s="49"/>
      <c r="HZB8014" s="49"/>
      <c r="HZC8014" s="49"/>
      <c r="HZD8014" s="49"/>
      <c r="HZE8014" s="49"/>
      <c r="HZF8014" s="49"/>
      <c r="HZG8014" s="49"/>
      <c r="HZH8014" s="49"/>
      <c r="HZI8014" s="49"/>
      <c r="HZJ8014" s="49"/>
      <c r="HZK8014" s="49"/>
      <c r="HZL8014" s="49"/>
      <c r="HZM8014" s="49"/>
      <c r="HZN8014" s="49"/>
      <c r="HZO8014" s="49"/>
      <c r="HZP8014" s="49"/>
      <c r="HZQ8014" s="49"/>
      <c r="HZR8014" s="49"/>
      <c r="HZS8014" s="49"/>
      <c r="HZT8014" s="49"/>
      <c r="HZU8014" s="49"/>
      <c r="HZV8014" s="49"/>
      <c r="HZW8014" s="49"/>
      <c r="HZX8014" s="49"/>
      <c r="HZY8014" s="49"/>
      <c r="HZZ8014" s="49"/>
      <c r="IAA8014" s="49"/>
      <c r="IAB8014" s="49"/>
      <c r="IAC8014" s="49"/>
      <c r="IAD8014" s="49"/>
      <c r="IAE8014" s="49"/>
      <c r="IAF8014" s="49"/>
      <c r="IAG8014" s="49"/>
      <c r="IAH8014" s="49"/>
      <c r="IAI8014" s="49"/>
      <c r="IAJ8014" s="49"/>
      <c r="IAK8014" s="49"/>
      <c r="IAL8014" s="49"/>
      <c r="IAM8014" s="49"/>
      <c r="IAN8014" s="49"/>
      <c r="IAO8014" s="49"/>
      <c r="IAP8014" s="49"/>
      <c r="IAQ8014" s="49"/>
      <c r="IAR8014" s="49"/>
      <c r="IAS8014" s="49"/>
      <c r="IAT8014" s="49"/>
      <c r="IAU8014" s="49"/>
      <c r="IAV8014" s="49"/>
      <c r="IAW8014" s="49"/>
      <c r="IAX8014" s="49"/>
      <c r="IAY8014" s="49"/>
      <c r="IAZ8014" s="49"/>
      <c r="IBA8014" s="49"/>
      <c r="IBB8014" s="49"/>
      <c r="IBC8014" s="49"/>
      <c r="IBD8014" s="49"/>
      <c r="IBE8014" s="49"/>
      <c r="IBF8014" s="49"/>
      <c r="IBG8014" s="49"/>
      <c r="IBH8014" s="49"/>
      <c r="IBI8014" s="49"/>
      <c r="IBJ8014" s="49"/>
      <c r="IBK8014" s="49"/>
      <c r="IBL8014" s="49"/>
      <c r="IBM8014" s="49"/>
      <c r="IBN8014" s="49"/>
      <c r="IBO8014" s="49"/>
      <c r="IBP8014" s="49"/>
      <c r="IBQ8014" s="49"/>
      <c r="IBR8014" s="49"/>
      <c r="IBS8014" s="49"/>
      <c r="IBT8014" s="49"/>
      <c r="IBU8014" s="49"/>
      <c r="IBV8014" s="49"/>
      <c r="IBW8014" s="49"/>
      <c r="IBX8014" s="49"/>
      <c r="IBY8014" s="49"/>
      <c r="IBZ8014" s="49"/>
      <c r="ICA8014" s="49"/>
      <c r="ICB8014" s="49"/>
      <c r="ICC8014" s="49"/>
      <c r="ICD8014" s="49"/>
      <c r="ICE8014" s="49"/>
      <c r="ICF8014" s="49"/>
      <c r="ICG8014" s="49"/>
      <c r="ICH8014" s="49"/>
      <c r="ICI8014" s="49"/>
      <c r="ICJ8014" s="49"/>
      <c r="ICK8014" s="49"/>
      <c r="ICL8014" s="49"/>
      <c r="ICM8014" s="49"/>
      <c r="ICN8014" s="49"/>
      <c r="ICO8014" s="49"/>
      <c r="ICP8014" s="49"/>
      <c r="ICQ8014" s="49"/>
      <c r="ICR8014" s="49"/>
      <c r="ICS8014" s="49"/>
      <c r="ICT8014" s="49"/>
      <c r="ICU8014" s="49"/>
      <c r="ICV8014" s="49"/>
      <c r="ICW8014" s="49"/>
      <c r="ICX8014" s="49"/>
      <c r="ICY8014" s="49"/>
      <c r="ICZ8014" s="49"/>
      <c r="IDA8014" s="49"/>
      <c r="IDB8014" s="49"/>
      <c r="IDC8014" s="49"/>
      <c r="IDD8014" s="49"/>
      <c r="IDE8014" s="49"/>
      <c r="IDF8014" s="49"/>
      <c r="IDG8014" s="49"/>
      <c r="IDH8014" s="49"/>
      <c r="IDI8014" s="49"/>
      <c r="IDJ8014" s="49"/>
      <c r="IDK8014" s="49"/>
      <c r="IDL8014" s="49"/>
      <c r="IDM8014" s="49"/>
      <c r="IDN8014" s="49"/>
      <c r="IDO8014" s="49"/>
      <c r="IDP8014" s="49"/>
      <c r="IDQ8014" s="49"/>
      <c r="IDR8014" s="49"/>
      <c r="IDS8014" s="49"/>
      <c r="IDT8014" s="49"/>
      <c r="IDU8014" s="49"/>
      <c r="IDV8014" s="49"/>
      <c r="IDW8014" s="49"/>
      <c r="IDX8014" s="49"/>
      <c r="IDY8014" s="49"/>
      <c r="IDZ8014" s="49"/>
      <c r="IEA8014" s="49"/>
      <c r="IEB8014" s="49"/>
      <c r="IEC8014" s="49"/>
      <c r="IED8014" s="49"/>
      <c r="IEE8014" s="49"/>
      <c r="IEF8014" s="49"/>
      <c r="IEG8014" s="49"/>
      <c r="IEH8014" s="49"/>
      <c r="IEI8014" s="49"/>
      <c r="IEJ8014" s="49"/>
      <c r="IEK8014" s="49"/>
      <c r="IEL8014" s="49"/>
      <c r="IEM8014" s="49"/>
      <c r="IEN8014" s="49"/>
      <c r="IEO8014" s="49"/>
      <c r="IEP8014" s="49"/>
      <c r="IEQ8014" s="49"/>
      <c r="IER8014" s="49"/>
      <c r="IES8014" s="49"/>
      <c r="IET8014" s="49"/>
      <c r="IEU8014" s="49"/>
      <c r="IEV8014" s="49"/>
      <c r="IEW8014" s="49"/>
      <c r="IEX8014" s="49"/>
      <c r="IEY8014" s="49"/>
      <c r="IEZ8014" s="49"/>
      <c r="IFA8014" s="49"/>
      <c r="IFB8014" s="49"/>
      <c r="IFC8014" s="49"/>
      <c r="IFD8014" s="49"/>
      <c r="IFE8014" s="49"/>
      <c r="IFF8014" s="49"/>
      <c r="IFG8014" s="49"/>
      <c r="IFH8014" s="49"/>
      <c r="IFI8014" s="49"/>
      <c r="IFJ8014" s="49"/>
      <c r="IFK8014" s="49"/>
      <c r="IFL8014" s="49"/>
      <c r="IFM8014" s="49"/>
      <c r="IFN8014" s="49"/>
      <c r="IFO8014" s="49"/>
      <c r="IFP8014" s="49"/>
      <c r="IFQ8014" s="49"/>
      <c r="IFR8014" s="49"/>
      <c r="IFS8014" s="49"/>
      <c r="IFT8014" s="49"/>
      <c r="IFU8014" s="49"/>
      <c r="IFV8014" s="49"/>
      <c r="IFW8014" s="49"/>
      <c r="IFX8014" s="49"/>
      <c r="IFY8014" s="49"/>
      <c r="IFZ8014" s="49"/>
      <c r="IGA8014" s="49"/>
      <c r="IGB8014" s="49"/>
      <c r="IGC8014" s="49"/>
      <c r="IGD8014" s="49"/>
      <c r="IGE8014" s="49"/>
      <c r="IGF8014" s="49"/>
      <c r="IGG8014" s="49"/>
      <c r="IGH8014" s="49"/>
      <c r="IGI8014" s="49"/>
      <c r="IGJ8014" s="49"/>
      <c r="IGK8014" s="49"/>
      <c r="IGL8014" s="49"/>
      <c r="IGM8014" s="49"/>
      <c r="IGN8014" s="49"/>
      <c r="IGO8014" s="49"/>
      <c r="IGP8014" s="49"/>
      <c r="IGQ8014" s="49"/>
      <c r="IGR8014" s="49"/>
      <c r="IGS8014" s="49"/>
      <c r="IGT8014" s="49"/>
      <c r="IGU8014" s="49"/>
      <c r="IGV8014" s="49"/>
      <c r="IGW8014" s="49"/>
      <c r="IGX8014" s="49"/>
      <c r="IGY8014" s="49"/>
      <c r="IGZ8014" s="49"/>
      <c r="IHA8014" s="49"/>
      <c r="IHB8014" s="49"/>
      <c r="IHC8014" s="49"/>
      <c r="IHD8014" s="49"/>
      <c r="IHE8014" s="49"/>
      <c r="IHF8014" s="49"/>
      <c r="IHG8014" s="49"/>
      <c r="IHH8014" s="49"/>
      <c r="IHI8014" s="49"/>
      <c r="IHJ8014" s="49"/>
      <c r="IHK8014" s="49"/>
      <c r="IHL8014" s="49"/>
      <c r="IHM8014" s="49"/>
      <c r="IHN8014" s="49"/>
      <c r="IHO8014" s="49"/>
      <c r="IHP8014" s="49"/>
      <c r="IHQ8014" s="49"/>
      <c r="IHR8014" s="49"/>
      <c r="IHS8014" s="49"/>
      <c r="IHT8014" s="49"/>
      <c r="IHU8014" s="49"/>
      <c r="IHV8014" s="49"/>
      <c r="IHW8014" s="49"/>
      <c r="IHX8014" s="49"/>
      <c r="IHY8014" s="49"/>
      <c r="IHZ8014" s="49"/>
      <c r="IIA8014" s="49"/>
      <c r="IIB8014" s="49"/>
      <c r="IIC8014" s="49"/>
      <c r="IID8014" s="49"/>
      <c r="IIE8014" s="49"/>
      <c r="IIF8014" s="49"/>
      <c r="IIG8014" s="49"/>
      <c r="IIH8014" s="49"/>
      <c r="III8014" s="49"/>
      <c r="IIJ8014" s="49"/>
      <c r="IIK8014" s="49"/>
      <c r="IIL8014" s="49"/>
      <c r="IIM8014" s="49"/>
      <c r="IIN8014" s="49"/>
      <c r="IIO8014" s="49"/>
      <c r="IIP8014" s="49"/>
      <c r="IIQ8014" s="49"/>
      <c r="IIR8014" s="49"/>
      <c r="IIS8014" s="49"/>
      <c r="IIT8014" s="49"/>
      <c r="IIU8014" s="49"/>
      <c r="IIV8014" s="49"/>
      <c r="IIW8014" s="49"/>
      <c r="IIX8014" s="49"/>
      <c r="IIY8014" s="49"/>
      <c r="IIZ8014" s="49"/>
      <c r="IJA8014" s="49"/>
      <c r="IJB8014" s="49"/>
      <c r="IJC8014" s="49"/>
      <c r="IJD8014" s="49"/>
      <c r="IJE8014" s="49"/>
      <c r="IJF8014" s="49"/>
      <c r="IJG8014" s="49"/>
      <c r="IJH8014" s="49"/>
      <c r="IJI8014" s="49"/>
      <c r="IJJ8014" s="49"/>
      <c r="IJK8014" s="49"/>
      <c r="IJL8014" s="49"/>
      <c r="IJM8014" s="49"/>
      <c r="IJN8014" s="49"/>
      <c r="IJO8014" s="49"/>
      <c r="IJP8014" s="49"/>
      <c r="IJQ8014" s="49"/>
      <c r="IJR8014" s="49"/>
      <c r="IJS8014" s="49"/>
      <c r="IJT8014" s="49"/>
      <c r="IJU8014" s="49"/>
      <c r="IJV8014" s="49"/>
      <c r="IJW8014" s="49"/>
      <c r="IJX8014" s="49"/>
      <c r="IJY8014" s="49"/>
      <c r="IJZ8014" s="49"/>
      <c r="IKA8014" s="49"/>
      <c r="IKB8014" s="49"/>
      <c r="IKC8014" s="49"/>
      <c r="IKD8014" s="49"/>
      <c r="IKE8014" s="49"/>
      <c r="IKF8014" s="49"/>
      <c r="IKG8014" s="49"/>
      <c r="IKH8014" s="49"/>
      <c r="IKI8014" s="49"/>
      <c r="IKJ8014" s="49"/>
      <c r="IKK8014" s="49"/>
      <c r="IKL8014" s="49"/>
      <c r="IKM8014" s="49"/>
      <c r="IKN8014" s="49"/>
      <c r="IKO8014" s="49"/>
      <c r="IKP8014" s="49"/>
      <c r="IKQ8014" s="49"/>
      <c r="IKR8014" s="49"/>
      <c r="IKS8014" s="49"/>
      <c r="IKT8014" s="49"/>
      <c r="IKU8014" s="49"/>
      <c r="IKV8014" s="49"/>
      <c r="IKW8014" s="49"/>
      <c r="IKX8014" s="49"/>
      <c r="IKY8014" s="49"/>
      <c r="IKZ8014" s="49"/>
      <c r="ILA8014" s="49"/>
      <c r="ILB8014" s="49"/>
      <c r="ILC8014" s="49"/>
      <c r="ILD8014" s="49"/>
      <c r="ILE8014" s="49"/>
      <c r="ILF8014" s="49"/>
      <c r="ILG8014" s="49"/>
      <c r="ILH8014" s="49"/>
      <c r="ILI8014" s="49"/>
      <c r="ILJ8014" s="49"/>
      <c r="ILK8014" s="49"/>
      <c r="ILL8014" s="49"/>
      <c r="ILM8014" s="49"/>
      <c r="ILN8014" s="49"/>
      <c r="ILO8014" s="49"/>
      <c r="ILP8014" s="49"/>
      <c r="ILQ8014" s="49"/>
      <c r="ILR8014" s="49"/>
      <c r="ILS8014" s="49"/>
      <c r="ILT8014" s="49"/>
      <c r="ILU8014" s="49"/>
      <c r="ILV8014" s="49"/>
      <c r="ILW8014" s="49"/>
      <c r="ILX8014" s="49"/>
      <c r="ILY8014" s="49"/>
      <c r="ILZ8014" s="49"/>
      <c r="IMA8014" s="49"/>
      <c r="IMB8014" s="49"/>
      <c r="IMC8014" s="49"/>
      <c r="IMD8014" s="49"/>
      <c r="IME8014" s="49"/>
      <c r="IMF8014" s="49"/>
      <c r="IMG8014" s="49"/>
      <c r="IMH8014" s="49"/>
      <c r="IMI8014" s="49"/>
      <c r="IMJ8014" s="49"/>
      <c r="IMK8014" s="49"/>
      <c r="IML8014" s="49"/>
      <c r="IMM8014" s="49"/>
      <c r="IMN8014" s="49"/>
      <c r="IMO8014" s="49"/>
      <c r="IMP8014" s="49"/>
      <c r="IMQ8014" s="49"/>
      <c r="IMR8014" s="49"/>
      <c r="IMS8014" s="49"/>
      <c r="IMT8014" s="49"/>
      <c r="IMU8014" s="49"/>
      <c r="IMV8014" s="49"/>
      <c r="IMW8014" s="49"/>
      <c r="IMX8014" s="49"/>
      <c r="IMY8014" s="49"/>
      <c r="IMZ8014" s="49"/>
      <c r="INA8014" s="49"/>
      <c r="INB8014" s="49"/>
      <c r="INC8014" s="49"/>
      <c r="IND8014" s="49"/>
      <c r="INE8014" s="49"/>
      <c r="INF8014" s="49"/>
      <c r="ING8014" s="49"/>
      <c r="INH8014" s="49"/>
      <c r="INI8014" s="49"/>
      <c r="INJ8014" s="49"/>
      <c r="INK8014" s="49"/>
      <c r="INL8014" s="49"/>
      <c r="INM8014" s="49"/>
      <c r="INN8014" s="49"/>
      <c r="INO8014" s="49"/>
      <c r="INP8014" s="49"/>
      <c r="INQ8014" s="49"/>
      <c r="INR8014" s="49"/>
      <c r="INS8014" s="49"/>
      <c r="INT8014" s="49"/>
      <c r="INU8014" s="49"/>
      <c r="INV8014" s="49"/>
      <c r="INW8014" s="49"/>
      <c r="INX8014" s="49"/>
      <c r="INY8014" s="49"/>
      <c r="INZ8014" s="49"/>
      <c r="IOA8014" s="49"/>
      <c r="IOB8014" s="49"/>
      <c r="IOC8014" s="49"/>
      <c r="IOD8014" s="49"/>
      <c r="IOE8014" s="49"/>
      <c r="IOF8014" s="49"/>
      <c r="IOG8014" s="49"/>
      <c r="IOH8014" s="49"/>
      <c r="IOI8014" s="49"/>
      <c r="IOJ8014" s="49"/>
      <c r="IOK8014" s="49"/>
      <c r="IOL8014" s="49"/>
      <c r="IOM8014" s="49"/>
      <c r="ION8014" s="49"/>
      <c r="IOO8014" s="49"/>
      <c r="IOP8014" s="49"/>
      <c r="IOQ8014" s="49"/>
      <c r="IOR8014" s="49"/>
      <c r="IOS8014" s="49"/>
      <c r="IOT8014" s="49"/>
      <c r="IOU8014" s="49"/>
      <c r="IOV8014" s="49"/>
      <c r="IOW8014" s="49"/>
      <c r="IOX8014" s="49"/>
      <c r="IOY8014" s="49"/>
      <c r="IOZ8014" s="49"/>
      <c r="IPA8014" s="49"/>
      <c r="IPB8014" s="49"/>
      <c r="IPC8014" s="49"/>
      <c r="IPD8014" s="49"/>
      <c r="IPE8014" s="49"/>
      <c r="IPF8014" s="49"/>
      <c r="IPG8014" s="49"/>
      <c r="IPH8014" s="49"/>
      <c r="IPI8014" s="49"/>
      <c r="IPJ8014" s="49"/>
      <c r="IPK8014" s="49"/>
      <c r="IPL8014" s="49"/>
      <c r="IPM8014" s="49"/>
      <c r="IPN8014" s="49"/>
      <c r="IPO8014" s="49"/>
      <c r="IPP8014" s="49"/>
      <c r="IPQ8014" s="49"/>
      <c r="IPR8014" s="49"/>
      <c r="IPS8014" s="49"/>
      <c r="IPT8014" s="49"/>
      <c r="IPU8014" s="49"/>
      <c r="IPV8014" s="49"/>
      <c r="IPW8014" s="49"/>
      <c r="IPX8014" s="49"/>
      <c r="IPY8014" s="49"/>
      <c r="IPZ8014" s="49"/>
      <c r="IQA8014" s="49"/>
      <c r="IQB8014" s="49"/>
      <c r="IQC8014" s="49"/>
      <c r="IQD8014" s="49"/>
      <c r="IQE8014" s="49"/>
      <c r="IQF8014" s="49"/>
      <c r="IQG8014" s="49"/>
      <c r="IQH8014" s="49"/>
      <c r="IQI8014" s="49"/>
      <c r="IQJ8014" s="49"/>
      <c r="IQK8014" s="49"/>
      <c r="IQL8014" s="49"/>
      <c r="IQM8014" s="49"/>
      <c r="IQN8014" s="49"/>
      <c r="IQO8014" s="49"/>
      <c r="IQP8014" s="49"/>
      <c r="IQQ8014" s="49"/>
      <c r="IQR8014" s="49"/>
      <c r="IQS8014" s="49"/>
      <c r="IQT8014" s="49"/>
      <c r="IQU8014" s="49"/>
      <c r="IQV8014" s="49"/>
      <c r="IQW8014" s="49"/>
      <c r="IQX8014" s="49"/>
      <c r="IQY8014" s="49"/>
      <c r="IQZ8014" s="49"/>
      <c r="IRA8014" s="49"/>
      <c r="IRB8014" s="49"/>
      <c r="IRC8014" s="49"/>
      <c r="IRD8014" s="49"/>
      <c r="IRE8014" s="49"/>
      <c r="IRF8014" s="49"/>
      <c r="IRG8014" s="49"/>
      <c r="IRH8014" s="49"/>
      <c r="IRI8014" s="49"/>
      <c r="IRJ8014" s="49"/>
      <c r="IRK8014" s="49"/>
      <c r="IRL8014" s="49"/>
      <c r="IRM8014" s="49"/>
      <c r="IRN8014" s="49"/>
      <c r="IRO8014" s="49"/>
      <c r="IRP8014" s="49"/>
      <c r="IRQ8014" s="49"/>
      <c r="IRR8014" s="49"/>
      <c r="IRS8014" s="49"/>
      <c r="IRT8014" s="49"/>
      <c r="IRU8014" s="49"/>
      <c r="IRV8014" s="49"/>
      <c r="IRW8014" s="49"/>
      <c r="IRX8014" s="49"/>
      <c r="IRY8014" s="49"/>
      <c r="IRZ8014" s="49"/>
      <c r="ISA8014" s="49"/>
      <c r="ISB8014" s="49"/>
      <c r="ISC8014" s="49"/>
      <c r="ISD8014" s="49"/>
      <c r="ISE8014" s="49"/>
      <c r="ISF8014" s="49"/>
      <c r="ISG8014" s="49"/>
      <c r="ISH8014" s="49"/>
      <c r="ISI8014" s="49"/>
      <c r="ISJ8014" s="49"/>
      <c r="ISK8014" s="49"/>
      <c r="ISL8014" s="49"/>
      <c r="ISM8014" s="49"/>
      <c r="ISN8014" s="49"/>
      <c r="ISO8014" s="49"/>
      <c r="ISP8014" s="49"/>
      <c r="ISQ8014" s="49"/>
      <c r="ISR8014" s="49"/>
      <c r="ISS8014" s="49"/>
      <c r="IST8014" s="49"/>
      <c r="ISU8014" s="49"/>
      <c r="ISV8014" s="49"/>
      <c r="ISW8014" s="49"/>
      <c r="ISX8014" s="49"/>
      <c r="ISY8014" s="49"/>
      <c r="ISZ8014" s="49"/>
      <c r="ITA8014" s="49"/>
      <c r="ITB8014" s="49"/>
      <c r="ITC8014" s="49"/>
      <c r="ITD8014" s="49"/>
      <c r="ITE8014" s="49"/>
      <c r="ITF8014" s="49"/>
      <c r="ITG8014" s="49"/>
      <c r="ITH8014" s="49"/>
      <c r="ITI8014" s="49"/>
      <c r="ITJ8014" s="49"/>
      <c r="ITK8014" s="49"/>
      <c r="ITL8014" s="49"/>
      <c r="ITM8014" s="49"/>
      <c r="ITN8014" s="49"/>
      <c r="ITO8014" s="49"/>
      <c r="ITP8014" s="49"/>
      <c r="ITQ8014" s="49"/>
      <c r="ITR8014" s="49"/>
      <c r="ITS8014" s="49"/>
      <c r="ITT8014" s="49"/>
      <c r="ITU8014" s="49"/>
      <c r="ITV8014" s="49"/>
      <c r="ITW8014" s="49"/>
      <c r="ITX8014" s="49"/>
      <c r="ITY8014" s="49"/>
      <c r="ITZ8014" s="49"/>
      <c r="IUA8014" s="49"/>
      <c r="IUB8014" s="49"/>
      <c r="IUC8014" s="49"/>
      <c r="IUD8014" s="49"/>
      <c r="IUE8014" s="49"/>
      <c r="IUF8014" s="49"/>
      <c r="IUG8014" s="49"/>
      <c r="IUH8014" s="49"/>
      <c r="IUI8014" s="49"/>
      <c r="IUJ8014" s="49"/>
      <c r="IUK8014" s="49"/>
      <c r="IUL8014" s="49"/>
      <c r="IUM8014" s="49"/>
      <c r="IUN8014" s="49"/>
      <c r="IUO8014" s="49"/>
      <c r="IUP8014" s="49"/>
      <c r="IUQ8014" s="49"/>
      <c r="IUR8014" s="49"/>
      <c r="IUS8014" s="49"/>
      <c r="IUT8014" s="49"/>
      <c r="IUU8014" s="49"/>
      <c r="IUV8014" s="49"/>
      <c r="IUW8014" s="49"/>
      <c r="IUX8014" s="49"/>
      <c r="IUY8014" s="49"/>
      <c r="IUZ8014" s="49"/>
      <c r="IVA8014" s="49"/>
      <c r="IVB8014" s="49"/>
      <c r="IVC8014" s="49"/>
      <c r="IVD8014" s="49"/>
      <c r="IVE8014" s="49"/>
      <c r="IVF8014" s="49"/>
      <c r="IVG8014" s="49"/>
      <c r="IVH8014" s="49"/>
      <c r="IVI8014" s="49"/>
      <c r="IVJ8014" s="49"/>
      <c r="IVK8014" s="49"/>
      <c r="IVL8014" s="49"/>
      <c r="IVM8014" s="49"/>
      <c r="IVN8014" s="49"/>
      <c r="IVO8014" s="49"/>
      <c r="IVP8014" s="49"/>
      <c r="IVQ8014" s="49"/>
      <c r="IVR8014" s="49"/>
      <c r="IVS8014" s="49"/>
      <c r="IVT8014" s="49"/>
      <c r="IVU8014" s="49"/>
      <c r="IVV8014" s="49"/>
      <c r="IVW8014" s="49"/>
      <c r="IVX8014" s="49"/>
      <c r="IVY8014" s="49"/>
      <c r="IVZ8014" s="49"/>
      <c r="IWA8014" s="49"/>
      <c r="IWB8014" s="49"/>
      <c r="IWC8014" s="49"/>
      <c r="IWD8014" s="49"/>
      <c r="IWE8014" s="49"/>
      <c r="IWF8014" s="49"/>
      <c r="IWG8014" s="49"/>
      <c r="IWH8014" s="49"/>
      <c r="IWI8014" s="49"/>
      <c r="IWJ8014" s="49"/>
      <c r="IWK8014" s="49"/>
      <c r="IWL8014" s="49"/>
      <c r="IWM8014" s="49"/>
      <c r="IWN8014" s="49"/>
      <c r="IWO8014" s="49"/>
      <c r="IWP8014" s="49"/>
      <c r="IWQ8014" s="49"/>
      <c r="IWR8014" s="49"/>
      <c r="IWS8014" s="49"/>
      <c r="IWT8014" s="49"/>
      <c r="IWU8014" s="49"/>
      <c r="IWV8014" s="49"/>
      <c r="IWW8014" s="49"/>
      <c r="IWX8014" s="49"/>
      <c r="IWY8014" s="49"/>
      <c r="IWZ8014" s="49"/>
      <c r="IXA8014" s="49"/>
      <c r="IXB8014" s="49"/>
      <c r="IXC8014" s="49"/>
      <c r="IXD8014" s="49"/>
      <c r="IXE8014" s="49"/>
      <c r="IXF8014" s="49"/>
      <c r="IXG8014" s="49"/>
      <c r="IXH8014" s="49"/>
      <c r="IXI8014" s="49"/>
      <c r="IXJ8014" s="49"/>
      <c r="IXK8014" s="49"/>
      <c r="IXL8014" s="49"/>
      <c r="IXM8014" s="49"/>
      <c r="IXN8014" s="49"/>
      <c r="IXO8014" s="49"/>
      <c r="IXP8014" s="49"/>
      <c r="IXQ8014" s="49"/>
      <c r="IXR8014" s="49"/>
      <c r="IXS8014" s="49"/>
      <c r="IXT8014" s="49"/>
      <c r="IXU8014" s="49"/>
      <c r="IXV8014" s="49"/>
      <c r="IXW8014" s="49"/>
      <c r="IXX8014" s="49"/>
      <c r="IXY8014" s="49"/>
      <c r="IXZ8014" s="49"/>
      <c r="IYA8014" s="49"/>
      <c r="IYB8014" s="49"/>
      <c r="IYC8014" s="49"/>
      <c r="IYD8014" s="49"/>
      <c r="IYE8014" s="49"/>
      <c r="IYF8014" s="49"/>
      <c r="IYG8014" s="49"/>
      <c r="IYH8014" s="49"/>
      <c r="IYI8014" s="49"/>
      <c r="IYJ8014" s="49"/>
      <c r="IYK8014" s="49"/>
      <c r="IYL8014" s="49"/>
      <c r="IYM8014" s="49"/>
      <c r="IYN8014" s="49"/>
      <c r="IYO8014" s="49"/>
      <c r="IYP8014" s="49"/>
      <c r="IYQ8014" s="49"/>
      <c r="IYR8014" s="49"/>
      <c r="IYS8014" s="49"/>
      <c r="IYT8014" s="49"/>
      <c r="IYU8014" s="49"/>
      <c r="IYV8014" s="49"/>
      <c r="IYW8014" s="49"/>
      <c r="IYX8014" s="49"/>
      <c r="IYY8014" s="49"/>
      <c r="IYZ8014" s="49"/>
      <c r="IZA8014" s="49"/>
      <c r="IZB8014" s="49"/>
      <c r="IZC8014" s="49"/>
      <c r="IZD8014" s="49"/>
      <c r="IZE8014" s="49"/>
      <c r="IZF8014" s="49"/>
      <c r="IZG8014" s="49"/>
      <c r="IZH8014" s="49"/>
      <c r="IZI8014" s="49"/>
      <c r="IZJ8014" s="49"/>
      <c r="IZK8014" s="49"/>
      <c r="IZL8014" s="49"/>
      <c r="IZM8014" s="49"/>
      <c r="IZN8014" s="49"/>
      <c r="IZO8014" s="49"/>
      <c r="IZP8014" s="49"/>
      <c r="IZQ8014" s="49"/>
      <c r="IZR8014" s="49"/>
      <c r="IZS8014" s="49"/>
      <c r="IZT8014" s="49"/>
      <c r="IZU8014" s="49"/>
      <c r="IZV8014" s="49"/>
      <c r="IZW8014" s="49"/>
      <c r="IZX8014" s="49"/>
      <c r="IZY8014" s="49"/>
      <c r="IZZ8014" s="49"/>
      <c r="JAA8014" s="49"/>
      <c r="JAB8014" s="49"/>
      <c r="JAC8014" s="49"/>
      <c r="JAD8014" s="49"/>
      <c r="JAE8014" s="49"/>
      <c r="JAF8014" s="49"/>
      <c r="JAG8014" s="49"/>
      <c r="JAH8014" s="49"/>
      <c r="JAI8014" s="49"/>
      <c r="JAJ8014" s="49"/>
      <c r="JAK8014" s="49"/>
      <c r="JAL8014" s="49"/>
      <c r="JAM8014" s="49"/>
      <c r="JAN8014" s="49"/>
      <c r="JAO8014" s="49"/>
      <c r="JAP8014" s="49"/>
      <c r="JAQ8014" s="49"/>
      <c r="JAR8014" s="49"/>
      <c r="JAS8014" s="49"/>
      <c r="JAT8014" s="49"/>
      <c r="JAU8014" s="49"/>
      <c r="JAV8014" s="49"/>
      <c r="JAW8014" s="49"/>
      <c r="JAX8014" s="49"/>
      <c r="JAY8014" s="49"/>
      <c r="JAZ8014" s="49"/>
      <c r="JBA8014" s="49"/>
      <c r="JBB8014" s="49"/>
      <c r="JBC8014" s="49"/>
      <c r="JBD8014" s="49"/>
      <c r="JBE8014" s="49"/>
      <c r="JBF8014" s="49"/>
      <c r="JBG8014" s="49"/>
      <c r="JBH8014" s="49"/>
      <c r="JBI8014" s="49"/>
      <c r="JBJ8014" s="49"/>
      <c r="JBK8014" s="49"/>
      <c r="JBL8014" s="49"/>
      <c r="JBM8014" s="49"/>
      <c r="JBN8014" s="49"/>
      <c r="JBO8014" s="49"/>
      <c r="JBP8014" s="49"/>
      <c r="JBQ8014" s="49"/>
      <c r="JBR8014" s="49"/>
      <c r="JBS8014" s="49"/>
      <c r="JBT8014" s="49"/>
      <c r="JBU8014" s="49"/>
      <c r="JBV8014" s="49"/>
      <c r="JBW8014" s="49"/>
      <c r="JBX8014" s="49"/>
      <c r="JBY8014" s="49"/>
      <c r="JBZ8014" s="49"/>
      <c r="JCA8014" s="49"/>
      <c r="JCB8014" s="49"/>
      <c r="JCC8014" s="49"/>
      <c r="JCD8014" s="49"/>
      <c r="JCE8014" s="49"/>
      <c r="JCF8014" s="49"/>
      <c r="JCG8014" s="49"/>
      <c r="JCH8014" s="49"/>
      <c r="JCI8014" s="49"/>
      <c r="JCJ8014" s="49"/>
      <c r="JCK8014" s="49"/>
      <c r="JCL8014" s="49"/>
      <c r="JCM8014" s="49"/>
      <c r="JCN8014" s="49"/>
      <c r="JCO8014" s="49"/>
      <c r="JCP8014" s="49"/>
      <c r="JCQ8014" s="49"/>
      <c r="JCR8014" s="49"/>
      <c r="JCS8014" s="49"/>
      <c r="JCT8014" s="49"/>
      <c r="JCU8014" s="49"/>
      <c r="JCV8014" s="49"/>
      <c r="JCW8014" s="49"/>
      <c r="JCX8014" s="49"/>
      <c r="JCY8014" s="49"/>
      <c r="JCZ8014" s="49"/>
      <c r="JDA8014" s="49"/>
      <c r="JDB8014" s="49"/>
      <c r="JDC8014" s="49"/>
      <c r="JDD8014" s="49"/>
      <c r="JDE8014" s="49"/>
      <c r="JDF8014" s="49"/>
      <c r="JDG8014" s="49"/>
      <c r="JDH8014" s="49"/>
      <c r="JDI8014" s="49"/>
      <c r="JDJ8014" s="49"/>
      <c r="JDK8014" s="49"/>
      <c r="JDL8014" s="49"/>
      <c r="JDM8014" s="49"/>
      <c r="JDN8014" s="49"/>
      <c r="JDO8014" s="49"/>
      <c r="JDP8014" s="49"/>
      <c r="JDQ8014" s="49"/>
      <c r="JDR8014" s="49"/>
      <c r="JDS8014" s="49"/>
      <c r="JDT8014" s="49"/>
      <c r="JDU8014" s="49"/>
      <c r="JDV8014" s="49"/>
      <c r="JDW8014" s="49"/>
      <c r="JDX8014" s="49"/>
      <c r="JDY8014" s="49"/>
      <c r="JDZ8014" s="49"/>
      <c r="JEA8014" s="49"/>
      <c r="JEB8014" s="49"/>
      <c r="JEC8014" s="49"/>
      <c r="JED8014" s="49"/>
      <c r="JEE8014" s="49"/>
      <c r="JEF8014" s="49"/>
      <c r="JEG8014" s="49"/>
      <c r="JEH8014" s="49"/>
      <c r="JEI8014" s="49"/>
      <c r="JEJ8014" s="49"/>
      <c r="JEK8014" s="49"/>
      <c r="JEL8014" s="49"/>
      <c r="JEM8014" s="49"/>
      <c r="JEN8014" s="49"/>
      <c r="JEO8014" s="49"/>
      <c r="JEP8014" s="49"/>
      <c r="JEQ8014" s="49"/>
      <c r="JER8014" s="49"/>
      <c r="JES8014" s="49"/>
      <c r="JET8014" s="49"/>
      <c r="JEU8014" s="49"/>
      <c r="JEV8014" s="49"/>
      <c r="JEW8014" s="49"/>
      <c r="JEX8014" s="49"/>
      <c r="JEY8014" s="49"/>
      <c r="JEZ8014" s="49"/>
      <c r="JFA8014" s="49"/>
      <c r="JFB8014" s="49"/>
      <c r="JFC8014" s="49"/>
      <c r="JFD8014" s="49"/>
      <c r="JFE8014" s="49"/>
      <c r="JFF8014" s="49"/>
      <c r="JFG8014" s="49"/>
      <c r="JFH8014" s="49"/>
      <c r="JFI8014" s="49"/>
      <c r="JFJ8014" s="49"/>
      <c r="JFK8014" s="49"/>
      <c r="JFL8014" s="49"/>
      <c r="JFM8014" s="49"/>
      <c r="JFN8014" s="49"/>
      <c r="JFO8014" s="49"/>
      <c r="JFP8014" s="49"/>
      <c r="JFQ8014" s="49"/>
      <c r="JFR8014" s="49"/>
      <c r="JFS8014" s="49"/>
      <c r="JFT8014" s="49"/>
      <c r="JFU8014" s="49"/>
      <c r="JFV8014" s="49"/>
      <c r="JFW8014" s="49"/>
      <c r="JFX8014" s="49"/>
      <c r="JFY8014" s="49"/>
      <c r="JFZ8014" s="49"/>
      <c r="JGA8014" s="49"/>
      <c r="JGB8014" s="49"/>
      <c r="JGC8014" s="49"/>
      <c r="JGD8014" s="49"/>
      <c r="JGE8014" s="49"/>
      <c r="JGF8014" s="49"/>
      <c r="JGG8014" s="49"/>
      <c r="JGH8014" s="49"/>
      <c r="JGI8014" s="49"/>
      <c r="JGJ8014" s="49"/>
      <c r="JGK8014" s="49"/>
      <c r="JGL8014" s="49"/>
      <c r="JGM8014" s="49"/>
      <c r="JGN8014" s="49"/>
      <c r="JGO8014" s="49"/>
      <c r="JGP8014" s="49"/>
      <c r="JGQ8014" s="49"/>
      <c r="JGR8014" s="49"/>
      <c r="JGS8014" s="49"/>
      <c r="JGT8014" s="49"/>
      <c r="JGU8014" s="49"/>
      <c r="JGV8014" s="49"/>
      <c r="JGW8014" s="49"/>
      <c r="JGX8014" s="49"/>
      <c r="JGY8014" s="49"/>
      <c r="JGZ8014" s="49"/>
      <c r="JHA8014" s="49"/>
      <c r="JHB8014" s="49"/>
      <c r="JHC8014" s="49"/>
      <c r="JHD8014" s="49"/>
      <c r="JHE8014" s="49"/>
      <c r="JHF8014" s="49"/>
      <c r="JHG8014" s="49"/>
      <c r="JHH8014" s="49"/>
      <c r="JHI8014" s="49"/>
      <c r="JHJ8014" s="49"/>
      <c r="JHK8014" s="49"/>
      <c r="JHL8014" s="49"/>
      <c r="JHM8014" s="49"/>
      <c r="JHN8014" s="49"/>
      <c r="JHO8014" s="49"/>
      <c r="JHP8014" s="49"/>
      <c r="JHQ8014" s="49"/>
      <c r="JHR8014" s="49"/>
      <c r="JHS8014" s="49"/>
      <c r="JHT8014" s="49"/>
      <c r="JHU8014" s="49"/>
      <c r="JHV8014" s="49"/>
      <c r="JHW8014" s="49"/>
      <c r="JHX8014" s="49"/>
      <c r="JHY8014" s="49"/>
      <c r="JHZ8014" s="49"/>
      <c r="JIA8014" s="49"/>
      <c r="JIB8014" s="49"/>
      <c r="JIC8014" s="49"/>
      <c r="JID8014" s="49"/>
      <c r="JIE8014" s="49"/>
      <c r="JIF8014" s="49"/>
      <c r="JIG8014" s="49"/>
      <c r="JIH8014" s="49"/>
      <c r="JII8014" s="49"/>
      <c r="JIJ8014" s="49"/>
      <c r="JIK8014" s="49"/>
      <c r="JIL8014" s="49"/>
      <c r="JIM8014" s="49"/>
      <c r="JIN8014" s="49"/>
      <c r="JIO8014" s="49"/>
      <c r="JIP8014" s="49"/>
      <c r="JIQ8014" s="49"/>
      <c r="JIR8014" s="49"/>
      <c r="JIS8014" s="49"/>
      <c r="JIT8014" s="49"/>
      <c r="JIU8014" s="49"/>
      <c r="JIV8014" s="49"/>
      <c r="JIW8014" s="49"/>
      <c r="JIX8014" s="49"/>
      <c r="JIY8014" s="49"/>
      <c r="JIZ8014" s="49"/>
      <c r="JJA8014" s="49"/>
      <c r="JJB8014" s="49"/>
      <c r="JJC8014" s="49"/>
      <c r="JJD8014" s="49"/>
      <c r="JJE8014" s="49"/>
      <c r="JJF8014" s="49"/>
      <c r="JJG8014" s="49"/>
      <c r="JJH8014" s="49"/>
      <c r="JJI8014" s="49"/>
      <c r="JJJ8014" s="49"/>
      <c r="JJK8014" s="49"/>
      <c r="JJL8014" s="49"/>
      <c r="JJM8014" s="49"/>
      <c r="JJN8014" s="49"/>
      <c r="JJO8014" s="49"/>
      <c r="JJP8014" s="49"/>
      <c r="JJQ8014" s="49"/>
      <c r="JJR8014" s="49"/>
      <c r="JJS8014" s="49"/>
      <c r="JJT8014" s="49"/>
      <c r="JJU8014" s="49"/>
      <c r="JJV8014" s="49"/>
      <c r="JJW8014" s="49"/>
      <c r="JJX8014" s="49"/>
      <c r="JJY8014" s="49"/>
      <c r="JJZ8014" s="49"/>
      <c r="JKA8014" s="49"/>
      <c r="JKB8014" s="49"/>
      <c r="JKC8014" s="49"/>
      <c r="JKD8014" s="49"/>
      <c r="JKE8014" s="49"/>
      <c r="JKF8014" s="49"/>
      <c r="JKG8014" s="49"/>
      <c r="JKH8014" s="49"/>
      <c r="JKI8014" s="49"/>
      <c r="JKJ8014" s="49"/>
      <c r="JKK8014" s="49"/>
      <c r="JKL8014" s="49"/>
      <c r="JKM8014" s="49"/>
      <c r="JKN8014" s="49"/>
      <c r="JKO8014" s="49"/>
      <c r="JKP8014" s="49"/>
      <c r="JKQ8014" s="49"/>
      <c r="JKR8014" s="49"/>
      <c r="JKS8014" s="49"/>
      <c r="JKT8014" s="49"/>
      <c r="JKU8014" s="49"/>
      <c r="JKV8014" s="49"/>
      <c r="JKW8014" s="49"/>
      <c r="JKX8014" s="49"/>
      <c r="JKY8014" s="49"/>
      <c r="JKZ8014" s="49"/>
      <c r="JLA8014" s="49"/>
      <c r="JLB8014" s="49"/>
      <c r="JLC8014" s="49"/>
      <c r="JLD8014" s="49"/>
      <c r="JLE8014" s="49"/>
      <c r="JLF8014" s="49"/>
      <c r="JLG8014" s="49"/>
      <c r="JLH8014" s="49"/>
      <c r="JLI8014" s="49"/>
      <c r="JLJ8014" s="49"/>
      <c r="JLK8014" s="49"/>
      <c r="JLL8014" s="49"/>
      <c r="JLM8014" s="49"/>
      <c r="JLN8014" s="49"/>
      <c r="JLO8014" s="49"/>
      <c r="JLP8014" s="49"/>
      <c r="JLQ8014" s="49"/>
      <c r="JLR8014" s="49"/>
      <c r="JLS8014" s="49"/>
      <c r="JLT8014" s="49"/>
      <c r="JLU8014" s="49"/>
      <c r="JLV8014" s="49"/>
      <c r="JLW8014" s="49"/>
      <c r="JLX8014" s="49"/>
      <c r="JLY8014" s="49"/>
      <c r="JLZ8014" s="49"/>
      <c r="JMA8014" s="49"/>
      <c r="JMB8014" s="49"/>
      <c r="JMC8014" s="49"/>
      <c r="JMD8014" s="49"/>
      <c r="JME8014" s="49"/>
      <c r="JMF8014" s="49"/>
      <c r="JMG8014" s="49"/>
      <c r="JMH8014" s="49"/>
      <c r="JMI8014" s="49"/>
      <c r="JMJ8014" s="49"/>
      <c r="JMK8014" s="49"/>
      <c r="JML8014" s="49"/>
      <c r="JMM8014" s="49"/>
      <c r="JMN8014" s="49"/>
      <c r="JMO8014" s="49"/>
      <c r="JMP8014" s="49"/>
      <c r="JMQ8014" s="49"/>
      <c r="JMR8014" s="49"/>
      <c r="JMS8014" s="49"/>
      <c r="JMT8014" s="49"/>
      <c r="JMU8014" s="49"/>
      <c r="JMV8014" s="49"/>
      <c r="JMW8014" s="49"/>
      <c r="JMX8014" s="49"/>
      <c r="JMY8014" s="49"/>
      <c r="JMZ8014" s="49"/>
      <c r="JNA8014" s="49"/>
      <c r="JNB8014" s="49"/>
      <c r="JNC8014" s="49"/>
      <c r="JND8014" s="49"/>
      <c r="JNE8014" s="49"/>
      <c r="JNF8014" s="49"/>
      <c r="JNG8014" s="49"/>
      <c r="JNH8014" s="49"/>
      <c r="JNI8014" s="49"/>
      <c r="JNJ8014" s="49"/>
      <c r="JNK8014" s="49"/>
      <c r="JNL8014" s="49"/>
      <c r="JNM8014" s="49"/>
      <c r="JNN8014" s="49"/>
      <c r="JNO8014" s="49"/>
      <c r="JNP8014" s="49"/>
      <c r="JNQ8014" s="49"/>
      <c r="JNR8014" s="49"/>
      <c r="JNS8014" s="49"/>
      <c r="JNT8014" s="49"/>
      <c r="JNU8014" s="49"/>
      <c r="JNV8014" s="49"/>
      <c r="JNW8014" s="49"/>
      <c r="JNX8014" s="49"/>
      <c r="JNY8014" s="49"/>
      <c r="JNZ8014" s="49"/>
      <c r="JOA8014" s="49"/>
      <c r="JOB8014" s="49"/>
      <c r="JOC8014" s="49"/>
      <c r="JOD8014" s="49"/>
      <c r="JOE8014" s="49"/>
      <c r="JOF8014" s="49"/>
      <c r="JOG8014" s="49"/>
      <c r="JOH8014" s="49"/>
      <c r="JOI8014" s="49"/>
      <c r="JOJ8014" s="49"/>
      <c r="JOK8014" s="49"/>
      <c r="JOL8014" s="49"/>
      <c r="JOM8014" s="49"/>
      <c r="JON8014" s="49"/>
      <c r="JOO8014" s="49"/>
      <c r="JOP8014" s="49"/>
      <c r="JOQ8014" s="49"/>
      <c r="JOR8014" s="49"/>
      <c r="JOS8014" s="49"/>
      <c r="JOT8014" s="49"/>
      <c r="JOU8014" s="49"/>
      <c r="JOV8014" s="49"/>
      <c r="JOW8014" s="49"/>
      <c r="JOX8014" s="49"/>
      <c r="JOY8014" s="49"/>
      <c r="JOZ8014" s="49"/>
      <c r="JPA8014" s="49"/>
      <c r="JPB8014" s="49"/>
      <c r="JPC8014" s="49"/>
      <c r="JPD8014" s="49"/>
      <c r="JPE8014" s="49"/>
      <c r="JPF8014" s="49"/>
      <c r="JPG8014" s="49"/>
      <c r="JPH8014" s="49"/>
      <c r="JPI8014" s="49"/>
      <c r="JPJ8014" s="49"/>
      <c r="JPK8014" s="49"/>
      <c r="JPL8014" s="49"/>
      <c r="JPM8014" s="49"/>
      <c r="JPN8014" s="49"/>
      <c r="JPO8014" s="49"/>
      <c r="JPP8014" s="49"/>
      <c r="JPQ8014" s="49"/>
      <c r="JPR8014" s="49"/>
      <c r="JPS8014" s="49"/>
      <c r="JPT8014" s="49"/>
      <c r="JPU8014" s="49"/>
      <c r="JPV8014" s="49"/>
      <c r="JPW8014" s="49"/>
      <c r="JPX8014" s="49"/>
      <c r="JPY8014" s="49"/>
      <c r="JPZ8014" s="49"/>
      <c r="JQA8014" s="49"/>
      <c r="JQB8014" s="49"/>
      <c r="JQC8014" s="49"/>
      <c r="JQD8014" s="49"/>
      <c r="JQE8014" s="49"/>
      <c r="JQF8014" s="49"/>
      <c r="JQG8014" s="49"/>
      <c r="JQH8014" s="49"/>
      <c r="JQI8014" s="49"/>
      <c r="JQJ8014" s="49"/>
      <c r="JQK8014" s="49"/>
      <c r="JQL8014" s="49"/>
      <c r="JQM8014" s="49"/>
      <c r="JQN8014" s="49"/>
      <c r="JQO8014" s="49"/>
      <c r="JQP8014" s="49"/>
      <c r="JQQ8014" s="49"/>
      <c r="JQR8014" s="49"/>
      <c r="JQS8014" s="49"/>
      <c r="JQT8014" s="49"/>
      <c r="JQU8014" s="49"/>
      <c r="JQV8014" s="49"/>
      <c r="JQW8014" s="49"/>
      <c r="JQX8014" s="49"/>
      <c r="JQY8014" s="49"/>
      <c r="JQZ8014" s="49"/>
      <c r="JRA8014" s="49"/>
      <c r="JRB8014" s="49"/>
      <c r="JRC8014" s="49"/>
      <c r="JRD8014" s="49"/>
      <c r="JRE8014" s="49"/>
      <c r="JRF8014" s="49"/>
      <c r="JRG8014" s="49"/>
      <c r="JRH8014" s="49"/>
      <c r="JRI8014" s="49"/>
      <c r="JRJ8014" s="49"/>
      <c r="JRK8014" s="49"/>
      <c r="JRL8014" s="49"/>
      <c r="JRM8014" s="49"/>
      <c r="JRN8014" s="49"/>
      <c r="JRO8014" s="49"/>
      <c r="JRP8014" s="49"/>
      <c r="JRQ8014" s="49"/>
      <c r="JRR8014" s="49"/>
      <c r="JRS8014" s="49"/>
      <c r="JRT8014" s="49"/>
      <c r="JRU8014" s="49"/>
      <c r="JRV8014" s="49"/>
      <c r="JRW8014" s="49"/>
      <c r="JRX8014" s="49"/>
      <c r="JRY8014" s="49"/>
      <c r="JRZ8014" s="49"/>
      <c r="JSA8014" s="49"/>
      <c r="JSB8014" s="49"/>
      <c r="JSC8014" s="49"/>
      <c r="JSD8014" s="49"/>
      <c r="JSE8014" s="49"/>
      <c r="JSF8014" s="49"/>
      <c r="JSG8014" s="49"/>
      <c r="JSH8014" s="49"/>
      <c r="JSI8014" s="49"/>
      <c r="JSJ8014" s="49"/>
      <c r="JSK8014" s="49"/>
      <c r="JSL8014" s="49"/>
      <c r="JSM8014" s="49"/>
      <c r="JSN8014" s="49"/>
      <c r="JSO8014" s="49"/>
      <c r="JSP8014" s="49"/>
      <c r="JSQ8014" s="49"/>
      <c r="JSR8014" s="49"/>
      <c r="JSS8014" s="49"/>
      <c r="JST8014" s="49"/>
      <c r="JSU8014" s="49"/>
      <c r="JSV8014" s="49"/>
      <c r="JSW8014" s="49"/>
      <c r="JSX8014" s="49"/>
      <c r="JSY8014" s="49"/>
      <c r="JSZ8014" s="49"/>
      <c r="JTA8014" s="49"/>
      <c r="JTB8014" s="49"/>
      <c r="JTC8014" s="49"/>
      <c r="JTD8014" s="49"/>
      <c r="JTE8014" s="49"/>
      <c r="JTF8014" s="49"/>
      <c r="JTG8014" s="49"/>
      <c r="JTH8014" s="49"/>
      <c r="JTI8014" s="49"/>
      <c r="JTJ8014" s="49"/>
      <c r="JTK8014" s="49"/>
      <c r="JTL8014" s="49"/>
      <c r="JTM8014" s="49"/>
      <c r="JTN8014" s="49"/>
      <c r="JTO8014" s="49"/>
      <c r="JTP8014" s="49"/>
      <c r="JTQ8014" s="49"/>
      <c r="JTR8014" s="49"/>
      <c r="JTS8014" s="49"/>
      <c r="JTT8014" s="49"/>
      <c r="JTU8014" s="49"/>
      <c r="JTV8014" s="49"/>
      <c r="JTW8014" s="49"/>
      <c r="JTX8014" s="49"/>
      <c r="JTY8014" s="49"/>
      <c r="JTZ8014" s="49"/>
      <c r="JUA8014" s="49"/>
      <c r="JUB8014" s="49"/>
      <c r="JUC8014" s="49"/>
      <c r="JUD8014" s="49"/>
      <c r="JUE8014" s="49"/>
      <c r="JUF8014" s="49"/>
      <c r="JUG8014" s="49"/>
      <c r="JUH8014" s="49"/>
      <c r="JUI8014" s="49"/>
      <c r="JUJ8014" s="49"/>
      <c r="JUK8014" s="49"/>
      <c r="JUL8014" s="49"/>
      <c r="JUM8014" s="49"/>
      <c r="JUN8014" s="49"/>
      <c r="JUO8014" s="49"/>
      <c r="JUP8014" s="49"/>
      <c r="JUQ8014" s="49"/>
      <c r="JUR8014" s="49"/>
      <c r="JUS8014" s="49"/>
      <c r="JUT8014" s="49"/>
      <c r="JUU8014" s="49"/>
      <c r="JUV8014" s="49"/>
      <c r="JUW8014" s="49"/>
      <c r="JUX8014" s="49"/>
      <c r="JUY8014" s="49"/>
      <c r="JUZ8014" s="49"/>
      <c r="JVA8014" s="49"/>
      <c r="JVB8014" s="49"/>
      <c r="JVC8014" s="49"/>
      <c r="JVD8014" s="49"/>
      <c r="JVE8014" s="49"/>
      <c r="JVF8014" s="49"/>
      <c r="JVG8014" s="49"/>
      <c r="JVH8014" s="49"/>
      <c r="JVI8014" s="49"/>
      <c r="JVJ8014" s="49"/>
      <c r="JVK8014" s="49"/>
      <c r="JVL8014" s="49"/>
      <c r="JVM8014" s="49"/>
      <c r="JVN8014" s="49"/>
      <c r="JVO8014" s="49"/>
      <c r="JVP8014" s="49"/>
      <c r="JVQ8014" s="49"/>
      <c r="JVR8014" s="49"/>
      <c r="JVS8014" s="49"/>
      <c r="JVT8014" s="49"/>
      <c r="JVU8014" s="49"/>
      <c r="JVV8014" s="49"/>
      <c r="JVW8014" s="49"/>
      <c r="JVX8014" s="49"/>
      <c r="JVY8014" s="49"/>
      <c r="JVZ8014" s="49"/>
      <c r="JWA8014" s="49"/>
      <c r="JWB8014" s="49"/>
      <c r="JWC8014" s="49"/>
      <c r="JWD8014" s="49"/>
      <c r="JWE8014" s="49"/>
      <c r="JWF8014" s="49"/>
      <c r="JWG8014" s="49"/>
      <c r="JWH8014" s="49"/>
      <c r="JWI8014" s="49"/>
      <c r="JWJ8014" s="49"/>
      <c r="JWK8014" s="49"/>
      <c r="JWL8014" s="49"/>
      <c r="JWM8014" s="49"/>
      <c r="JWN8014" s="49"/>
      <c r="JWO8014" s="49"/>
      <c r="JWP8014" s="49"/>
      <c r="JWQ8014" s="49"/>
      <c r="JWR8014" s="49"/>
      <c r="JWS8014" s="49"/>
      <c r="JWT8014" s="49"/>
      <c r="JWU8014" s="49"/>
      <c r="JWV8014" s="49"/>
      <c r="JWW8014" s="49"/>
      <c r="JWX8014" s="49"/>
      <c r="JWY8014" s="49"/>
      <c r="JWZ8014" s="49"/>
      <c r="JXA8014" s="49"/>
      <c r="JXB8014" s="49"/>
      <c r="JXC8014" s="49"/>
      <c r="JXD8014" s="49"/>
      <c r="JXE8014" s="49"/>
      <c r="JXF8014" s="49"/>
      <c r="JXG8014" s="49"/>
      <c r="JXH8014" s="49"/>
      <c r="JXI8014" s="49"/>
      <c r="JXJ8014" s="49"/>
      <c r="JXK8014" s="49"/>
      <c r="JXL8014" s="49"/>
      <c r="JXM8014" s="49"/>
      <c r="JXN8014" s="49"/>
      <c r="JXO8014" s="49"/>
      <c r="JXP8014" s="49"/>
      <c r="JXQ8014" s="49"/>
      <c r="JXR8014" s="49"/>
      <c r="JXS8014" s="49"/>
      <c r="JXT8014" s="49"/>
      <c r="JXU8014" s="49"/>
      <c r="JXV8014" s="49"/>
      <c r="JXW8014" s="49"/>
      <c r="JXX8014" s="49"/>
      <c r="JXY8014" s="49"/>
      <c r="JXZ8014" s="49"/>
      <c r="JYA8014" s="49"/>
      <c r="JYB8014" s="49"/>
      <c r="JYC8014" s="49"/>
      <c r="JYD8014" s="49"/>
      <c r="JYE8014" s="49"/>
      <c r="JYF8014" s="49"/>
      <c r="JYG8014" s="49"/>
      <c r="JYH8014" s="49"/>
      <c r="JYI8014" s="49"/>
      <c r="JYJ8014" s="49"/>
      <c r="JYK8014" s="49"/>
      <c r="JYL8014" s="49"/>
      <c r="JYM8014" s="49"/>
      <c r="JYN8014" s="49"/>
      <c r="JYO8014" s="49"/>
      <c r="JYP8014" s="49"/>
      <c r="JYQ8014" s="49"/>
      <c r="JYR8014" s="49"/>
      <c r="JYS8014" s="49"/>
      <c r="JYT8014" s="49"/>
      <c r="JYU8014" s="49"/>
      <c r="JYV8014" s="49"/>
      <c r="JYW8014" s="49"/>
      <c r="JYX8014" s="49"/>
      <c r="JYY8014" s="49"/>
      <c r="JYZ8014" s="49"/>
      <c r="JZA8014" s="49"/>
      <c r="JZB8014" s="49"/>
      <c r="JZC8014" s="49"/>
      <c r="JZD8014" s="49"/>
      <c r="JZE8014" s="49"/>
      <c r="JZF8014" s="49"/>
      <c r="JZG8014" s="49"/>
      <c r="JZH8014" s="49"/>
      <c r="JZI8014" s="49"/>
      <c r="JZJ8014" s="49"/>
      <c r="JZK8014" s="49"/>
      <c r="JZL8014" s="49"/>
      <c r="JZM8014" s="49"/>
      <c r="JZN8014" s="49"/>
      <c r="JZO8014" s="49"/>
      <c r="JZP8014" s="49"/>
      <c r="JZQ8014" s="49"/>
      <c r="JZR8014" s="49"/>
      <c r="JZS8014" s="49"/>
      <c r="JZT8014" s="49"/>
      <c r="JZU8014" s="49"/>
      <c r="JZV8014" s="49"/>
      <c r="JZW8014" s="49"/>
      <c r="JZX8014" s="49"/>
      <c r="JZY8014" s="49"/>
      <c r="JZZ8014" s="49"/>
      <c r="KAA8014" s="49"/>
      <c r="KAB8014" s="49"/>
      <c r="KAC8014" s="49"/>
      <c r="KAD8014" s="49"/>
      <c r="KAE8014" s="49"/>
      <c r="KAF8014" s="49"/>
      <c r="KAG8014" s="49"/>
      <c r="KAH8014" s="49"/>
      <c r="KAI8014" s="49"/>
      <c r="KAJ8014" s="49"/>
      <c r="KAK8014" s="49"/>
      <c r="KAL8014" s="49"/>
      <c r="KAM8014" s="49"/>
      <c r="KAN8014" s="49"/>
      <c r="KAO8014" s="49"/>
      <c r="KAP8014" s="49"/>
      <c r="KAQ8014" s="49"/>
      <c r="KAR8014" s="49"/>
      <c r="KAS8014" s="49"/>
      <c r="KAT8014" s="49"/>
      <c r="KAU8014" s="49"/>
      <c r="KAV8014" s="49"/>
      <c r="KAW8014" s="49"/>
      <c r="KAX8014" s="49"/>
      <c r="KAY8014" s="49"/>
      <c r="KAZ8014" s="49"/>
      <c r="KBA8014" s="49"/>
      <c r="KBB8014" s="49"/>
      <c r="KBC8014" s="49"/>
      <c r="KBD8014" s="49"/>
      <c r="KBE8014" s="49"/>
      <c r="KBF8014" s="49"/>
      <c r="KBG8014" s="49"/>
      <c r="KBH8014" s="49"/>
      <c r="KBI8014" s="49"/>
      <c r="KBJ8014" s="49"/>
      <c r="KBK8014" s="49"/>
      <c r="KBL8014" s="49"/>
      <c r="KBM8014" s="49"/>
      <c r="KBN8014" s="49"/>
      <c r="KBO8014" s="49"/>
      <c r="KBP8014" s="49"/>
      <c r="KBQ8014" s="49"/>
      <c r="KBR8014" s="49"/>
      <c r="KBS8014" s="49"/>
      <c r="KBT8014" s="49"/>
      <c r="KBU8014" s="49"/>
      <c r="KBV8014" s="49"/>
      <c r="KBW8014" s="49"/>
      <c r="KBX8014" s="49"/>
      <c r="KBY8014" s="49"/>
      <c r="KBZ8014" s="49"/>
      <c r="KCA8014" s="49"/>
      <c r="KCB8014" s="49"/>
      <c r="KCC8014" s="49"/>
      <c r="KCD8014" s="49"/>
      <c r="KCE8014" s="49"/>
      <c r="KCF8014" s="49"/>
      <c r="KCG8014" s="49"/>
      <c r="KCH8014" s="49"/>
      <c r="KCI8014" s="49"/>
      <c r="KCJ8014" s="49"/>
      <c r="KCK8014" s="49"/>
      <c r="KCL8014" s="49"/>
      <c r="KCM8014" s="49"/>
      <c r="KCN8014" s="49"/>
      <c r="KCO8014" s="49"/>
      <c r="KCP8014" s="49"/>
      <c r="KCQ8014" s="49"/>
      <c r="KCR8014" s="49"/>
      <c r="KCS8014" s="49"/>
      <c r="KCT8014" s="49"/>
      <c r="KCU8014" s="49"/>
      <c r="KCV8014" s="49"/>
      <c r="KCW8014" s="49"/>
      <c r="KCX8014" s="49"/>
      <c r="KCY8014" s="49"/>
      <c r="KCZ8014" s="49"/>
      <c r="KDA8014" s="49"/>
      <c r="KDB8014" s="49"/>
      <c r="KDC8014" s="49"/>
      <c r="KDD8014" s="49"/>
      <c r="KDE8014" s="49"/>
      <c r="KDF8014" s="49"/>
      <c r="KDG8014" s="49"/>
      <c r="KDH8014" s="49"/>
      <c r="KDI8014" s="49"/>
      <c r="KDJ8014" s="49"/>
      <c r="KDK8014" s="49"/>
      <c r="KDL8014" s="49"/>
      <c r="KDM8014" s="49"/>
      <c r="KDN8014" s="49"/>
      <c r="KDO8014" s="49"/>
      <c r="KDP8014" s="49"/>
      <c r="KDQ8014" s="49"/>
      <c r="KDR8014" s="49"/>
      <c r="KDS8014" s="49"/>
      <c r="KDT8014" s="49"/>
      <c r="KDU8014" s="49"/>
      <c r="KDV8014" s="49"/>
      <c r="KDW8014" s="49"/>
      <c r="KDX8014" s="49"/>
      <c r="KDY8014" s="49"/>
      <c r="KDZ8014" s="49"/>
      <c r="KEA8014" s="49"/>
      <c r="KEB8014" s="49"/>
      <c r="KEC8014" s="49"/>
      <c r="KED8014" s="49"/>
      <c r="KEE8014" s="49"/>
      <c r="KEF8014" s="49"/>
      <c r="KEG8014" s="49"/>
      <c r="KEH8014" s="49"/>
      <c r="KEI8014" s="49"/>
      <c r="KEJ8014" s="49"/>
      <c r="KEK8014" s="49"/>
      <c r="KEL8014" s="49"/>
      <c r="KEM8014" s="49"/>
      <c r="KEN8014" s="49"/>
      <c r="KEO8014" s="49"/>
      <c r="KEP8014" s="49"/>
      <c r="KEQ8014" s="49"/>
      <c r="KER8014" s="49"/>
      <c r="KES8014" s="49"/>
      <c r="KET8014" s="49"/>
      <c r="KEU8014" s="49"/>
      <c r="KEV8014" s="49"/>
      <c r="KEW8014" s="49"/>
      <c r="KEX8014" s="49"/>
      <c r="KEY8014" s="49"/>
      <c r="KEZ8014" s="49"/>
      <c r="KFA8014" s="49"/>
      <c r="KFB8014" s="49"/>
      <c r="KFC8014" s="49"/>
      <c r="KFD8014" s="49"/>
      <c r="KFE8014" s="49"/>
      <c r="KFF8014" s="49"/>
      <c r="KFG8014" s="49"/>
      <c r="KFH8014" s="49"/>
      <c r="KFI8014" s="49"/>
      <c r="KFJ8014" s="49"/>
      <c r="KFK8014" s="49"/>
      <c r="KFL8014" s="49"/>
      <c r="KFM8014" s="49"/>
      <c r="KFN8014" s="49"/>
      <c r="KFO8014" s="49"/>
      <c r="KFP8014" s="49"/>
      <c r="KFQ8014" s="49"/>
      <c r="KFR8014" s="49"/>
      <c r="KFS8014" s="49"/>
      <c r="KFT8014" s="49"/>
      <c r="KFU8014" s="49"/>
      <c r="KFV8014" s="49"/>
      <c r="KFW8014" s="49"/>
      <c r="KFX8014" s="49"/>
      <c r="KFY8014" s="49"/>
      <c r="KFZ8014" s="49"/>
      <c r="KGA8014" s="49"/>
      <c r="KGB8014" s="49"/>
      <c r="KGC8014" s="49"/>
      <c r="KGD8014" s="49"/>
      <c r="KGE8014" s="49"/>
      <c r="KGF8014" s="49"/>
      <c r="KGG8014" s="49"/>
      <c r="KGH8014" s="49"/>
      <c r="KGI8014" s="49"/>
      <c r="KGJ8014" s="49"/>
      <c r="KGK8014" s="49"/>
      <c r="KGL8014" s="49"/>
      <c r="KGM8014" s="49"/>
      <c r="KGN8014" s="49"/>
      <c r="KGO8014" s="49"/>
      <c r="KGP8014" s="49"/>
      <c r="KGQ8014" s="49"/>
      <c r="KGR8014" s="49"/>
      <c r="KGS8014" s="49"/>
      <c r="KGT8014" s="49"/>
      <c r="KGU8014" s="49"/>
      <c r="KGV8014" s="49"/>
      <c r="KGW8014" s="49"/>
      <c r="KGX8014" s="49"/>
      <c r="KGY8014" s="49"/>
      <c r="KGZ8014" s="49"/>
      <c r="KHA8014" s="49"/>
      <c r="KHB8014" s="49"/>
      <c r="KHC8014" s="49"/>
      <c r="KHD8014" s="49"/>
      <c r="KHE8014" s="49"/>
      <c r="KHF8014" s="49"/>
      <c r="KHG8014" s="49"/>
      <c r="KHH8014" s="49"/>
      <c r="KHI8014" s="49"/>
      <c r="KHJ8014" s="49"/>
      <c r="KHK8014" s="49"/>
      <c r="KHL8014" s="49"/>
      <c r="KHM8014" s="49"/>
      <c r="KHN8014" s="49"/>
      <c r="KHO8014" s="49"/>
      <c r="KHP8014" s="49"/>
      <c r="KHQ8014" s="49"/>
      <c r="KHR8014" s="49"/>
      <c r="KHS8014" s="49"/>
      <c r="KHT8014" s="49"/>
      <c r="KHU8014" s="49"/>
      <c r="KHV8014" s="49"/>
      <c r="KHW8014" s="49"/>
      <c r="KHX8014" s="49"/>
      <c r="KHY8014" s="49"/>
      <c r="KHZ8014" s="49"/>
      <c r="KIA8014" s="49"/>
      <c r="KIB8014" s="49"/>
      <c r="KIC8014" s="49"/>
      <c r="KID8014" s="49"/>
      <c r="KIE8014" s="49"/>
      <c r="KIF8014" s="49"/>
      <c r="KIG8014" s="49"/>
      <c r="KIH8014" s="49"/>
      <c r="KII8014" s="49"/>
      <c r="KIJ8014" s="49"/>
      <c r="KIK8014" s="49"/>
      <c r="KIL8014" s="49"/>
      <c r="KIM8014" s="49"/>
      <c r="KIN8014" s="49"/>
      <c r="KIO8014" s="49"/>
      <c r="KIP8014" s="49"/>
      <c r="KIQ8014" s="49"/>
      <c r="KIR8014" s="49"/>
      <c r="KIS8014" s="49"/>
      <c r="KIT8014" s="49"/>
      <c r="KIU8014" s="49"/>
      <c r="KIV8014" s="49"/>
      <c r="KIW8014" s="49"/>
      <c r="KIX8014" s="49"/>
      <c r="KIY8014" s="49"/>
      <c r="KIZ8014" s="49"/>
      <c r="KJA8014" s="49"/>
      <c r="KJB8014" s="49"/>
      <c r="KJC8014" s="49"/>
      <c r="KJD8014" s="49"/>
      <c r="KJE8014" s="49"/>
      <c r="KJF8014" s="49"/>
      <c r="KJG8014" s="49"/>
      <c r="KJH8014" s="49"/>
      <c r="KJI8014" s="49"/>
      <c r="KJJ8014" s="49"/>
      <c r="KJK8014" s="49"/>
      <c r="KJL8014" s="49"/>
      <c r="KJM8014" s="49"/>
      <c r="KJN8014" s="49"/>
      <c r="KJO8014" s="49"/>
      <c r="KJP8014" s="49"/>
      <c r="KJQ8014" s="49"/>
      <c r="KJR8014" s="49"/>
      <c r="KJS8014" s="49"/>
      <c r="KJT8014" s="49"/>
      <c r="KJU8014" s="49"/>
      <c r="KJV8014" s="49"/>
      <c r="KJW8014" s="49"/>
      <c r="KJX8014" s="49"/>
      <c r="KJY8014" s="49"/>
      <c r="KJZ8014" s="49"/>
      <c r="KKA8014" s="49"/>
      <c r="KKB8014" s="49"/>
      <c r="KKC8014" s="49"/>
      <c r="KKD8014" s="49"/>
      <c r="KKE8014" s="49"/>
      <c r="KKF8014" s="49"/>
      <c r="KKG8014" s="49"/>
      <c r="KKH8014" s="49"/>
      <c r="KKI8014" s="49"/>
      <c r="KKJ8014" s="49"/>
      <c r="KKK8014" s="49"/>
      <c r="KKL8014" s="49"/>
      <c r="KKM8014" s="49"/>
      <c r="KKN8014" s="49"/>
      <c r="KKO8014" s="49"/>
      <c r="KKP8014" s="49"/>
      <c r="KKQ8014" s="49"/>
      <c r="KKR8014" s="49"/>
      <c r="KKS8014" s="49"/>
      <c r="KKT8014" s="49"/>
      <c r="KKU8014" s="49"/>
      <c r="KKV8014" s="49"/>
      <c r="KKW8014" s="49"/>
      <c r="KKX8014" s="49"/>
      <c r="KKY8014" s="49"/>
      <c r="KKZ8014" s="49"/>
      <c r="KLA8014" s="49"/>
      <c r="KLB8014" s="49"/>
      <c r="KLC8014" s="49"/>
      <c r="KLD8014" s="49"/>
      <c r="KLE8014" s="49"/>
      <c r="KLF8014" s="49"/>
      <c r="KLG8014" s="49"/>
      <c r="KLH8014" s="49"/>
      <c r="KLI8014" s="49"/>
      <c r="KLJ8014" s="49"/>
      <c r="KLK8014" s="49"/>
      <c r="KLL8014" s="49"/>
      <c r="KLM8014" s="49"/>
      <c r="KLN8014" s="49"/>
      <c r="KLO8014" s="49"/>
      <c r="KLP8014" s="49"/>
      <c r="KLQ8014" s="49"/>
      <c r="KLR8014" s="49"/>
      <c r="KLS8014" s="49"/>
      <c r="KLT8014" s="49"/>
      <c r="KLU8014" s="49"/>
      <c r="KLV8014" s="49"/>
      <c r="KLW8014" s="49"/>
      <c r="KLX8014" s="49"/>
      <c r="KLY8014" s="49"/>
      <c r="KLZ8014" s="49"/>
      <c r="KMA8014" s="49"/>
      <c r="KMB8014" s="49"/>
      <c r="KMC8014" s="49"/>
      <c r="KMD8014" s="49"/>
      <c r="KME8014" s="49"/>
      <c r="KMF8014" s="49"/>
      <c r="KMG8014" s="49"/>
      <c r="KMH8014" s="49"/>
      <c r="KMI8014" s="49"/>
      <c r="KMJ8014" s="49"/>
      <c r="KMK8014" s="49"/>
      <c r="KML8014" s="49"/>
      <c r="KMM8014" s="49"/>
      <c r="KMN8014" s="49"/>
      <c r="KMO8014" s="49"/>
      <c r="KMP8014" s="49"/>
      <c r="KMQ8014" s="49"/>
      <c r="KMR8014" s="49"/>
      <c r="KMS8014" s="49"/>
      <c r="KMT8014" s="49"/>
      <c r="KMU8014" s="49"/>
      <c r="KMV8014" s="49"/>
      <c r="KMW8014" s="49"/>
      <c r="KMX8014" s="49"/>
      <c r="KMY8014" s="49"/>
      <c r="KMZ8014" s="49"/>
      <c r="KNA8014" s="49"/>
      <c r="KNB8014" s="49"/>
      <c r="KNC8014" s="49"/>
      <c r="KND8014" s="49"/>
      <c r="KNE8014" s="49"/>
      <c r="KNF8014" s="49"/>
      <c r="KNG8014" s="49"/>
      <c r="KNH8014" s="49"/>
      <c r="KNI8014" s="49"/>
      <c r="KNJ8014" s="49"/>
      <c r="KNK8014" s="49"/>
      <c r="KNL8014" s="49"/>
      <c r="KNM8014" s="49"/>
      <c r="KNN8014" s="49"/>
      <c r="KNO8014" s="49"/>
      <c r="KNP8014" s="49"/>
      <c r="KNQ8014" s="49"/>
      <c r="KNR8014" s="49"/>
      <c r="KNS8014" s="49"/>
      <c r="KNT8014" s="49"/>
      <c r="KNU8014" s="49"/>
      <c r="KNV8014" s="49"/>
      <c r="KNW8014" s="49"/>
      <c r="KNX8014" s="49"/>
      <c r="KNY8014" s="49"/>
      <c r="KNZ8014" s="49"/>
      <c r="KOA8014" s="49"/>
      <c r="KOB8014" s="49"/>
      <c r="KOC8014" s="49"/>
      <c r="KOD8014" s="49"/>
      <c r="KOE8014" s="49"/>
      <c r="KOF8014" s="49"/>
      <c r="KOG8014" s="49"/>
      <c r="KOH8014" s="49"/>
      <c r="KOI8014" s="49"/>
      <c r="KOJ8014" s="49"/>
      <c r="KOK8014" s="49"/>
      <c r="KOL8014" s="49"/>
      <c r="KOM8014" s="49"/>
      <c r="KON8014" s="49"/>
      <c r="KOO8014" s="49"/>
      <c r="KOP8014" s="49"/>
      <c r="KOQ8014" s="49"/>
      <c r="KOR8014" s="49"/>
      <c r="KOS8014" s="49"/>
      <c r="KOT8014" s="49"/>
      <c r="KOU8014" s="49"/>
      <c r="KOV8014" s="49"/>
      <c r="KOW8014" s="49"/>
      <c r="KOX8014" s="49"/>
      <c r="KOY8014" s="49"/>
      <c r="KOZ8014" s="49"/>
      <c r="KPA8014" s="49"/>
      <c r="KPB8014" s="49"/>
      <c r="KPC8014" s="49"/>
      <c r="KPD8014" s="49"/>
      <c r="KPE8014" s="49"/>
      <c r="KPF8014" s="49"/>
      <c r="KPG8014" s="49"/>
      <c r="KPH8014" s="49"/>
      <c r="KPI8014" s="49"/>
      <c r="KPJ8014" s="49"/>
      <c r="KPK8014" s="49"/>
      <c r="KPL8014" s="49"/>
      <c r="KPM8014" s="49"/>
      <c r="KPN8014" s="49"/>
      <c r="KPO8014" s="49"/>
      <c r="KPP8014" s="49"/>
      <c r="KPQ8014" s="49"/>
      <c r="KPR8014" s="49"/>
      <c r="KPS8014" s="49"/>
      <c r="KPT8014" s="49"/>
      <c r="KPU8014" s="49"/>
      <c r="KPV8014" s="49"/>
      <c r="KPW8014" s="49"/>
      <c r="KPX8014" s="49"/>
      <c r="KPY8014" s="49"/>
      <c r="KPZ8014" s="49"/>
      <c r="KQA8014" s="49"/>
      <c r="KQB8014" s="49"/>
      <c r="KQC8014" s="49"/>
      <c r="KQD8014" s="49"/>
      <c r="KQE8014" s="49"/>
      <c r="KQF8014" s="49"/>
      <c r="KQG8014" s="49"/>
      <c r="KQH8014" s="49"/>
      <c r="KQI8014" s="49"/>
      <c r="KQJ8014" s="49"/>
      <c r="KQK8014" s="49"/>
      <c r="KQL8014" s="49"/>
      <c r="KQM8014" s="49"/>
      <c r="KQN8014" s="49"/>
      <c r="KQO8014" s="49"/>
      <c r="KQP8014" s="49"/>
      <c r="KQQ8014" s="49"/>
      <c r="KQR8014" s="49"/>
      <c r="KQS8014" s="49"/>
      <c r="KQT8014" s="49"/>
      <c r="KQU8014" s="49"/>
      <c r="KQV8014" s="49"/>
      <c r="KQW8014" s="49"/>
      <c r="KQX8014" s="49"/>
      <c r="KQY8014" s="49"/>
      <c r="KQZ8014" s="49"/>
      <c r="KRA8014" s="49"/>
      <c r="KRB8014" s="49"/>
      <c r="KRC8014" s="49"/>
      <c r="KRD8014" s="49"/>
      <c r="KRE8014" s="49"/>
      <c r="KRF8014" s="49"/>
      <c r="KRG8014" s="49"/>
      <c r="KRH8014" s="49"/>
      <c r="KRI8014" s="49"/>
      <c r="KRJ8014" s="49"/>
      <c r="KRK8014" s="49"/>
      <c r="KRL8014" s="49"/>
      <c r="KRM8014" s="49"/>
      <c r="KRN8014" s="49"/>
      <c r="KRO8014" s="49"/>
      <c r="KRP8014" s="49"/>
      <c r="KRQ8014" s="49"/>
      <c r="KRR8014" s="49"/>
      <c r="KRS8014" s="49"/>
      <c r="KRT8014" s="49"/>
      <c r="KRU8014" s="49"/>
      <c r="KRV8014" s="49"/>
      <c r="KRW8014" s="49"/>
      <c r="KRX8014" s="49"/>
      <c r="KRY8014" s="49"/>
      <c r="KRZ8014" s="49"/>
      <c r="KSA8014" s="49"/>
      <c r="KSB8014" s="49"/>
      <c r="KSC8014" s="49"/>
      <c r="KSD8014" s="49"/>
      <c r="KSE8014" s="49"/>
      <c r="KSF8014" s="49"/>
      <c r="KSG8014" s="49"/>
      <c r="KSH8014" s="49"/>
      <c r="KSI8014" s="49"/>
      <c r="KSJ8014" s="49"/>
      <c r="KSK8014" s="49"/>
      <c r="KSL8014" s="49"/>
      <c r="KSM8014" s="49"/>
      <c r="KSN8014" s="49"/>
      <c r="KSO8014" s="49"/>
      <c r="KSP8014" s="49"/>
      <c r="KSQ8014" s="49"/>
      <c r="KSR8014" s="49"/>
      <c r="KSS8014" s="49"/>
      <c r="KST8014" s="49"/>
      <c r="KSU8014" s="49"/>
      <c r="KSV8014" s="49"/>
      <c r="KSW8014" s="49"/>
      <c r="KSX8014" s="49"/>
      <c r="KSY8014" s="49"/>
      <c r="KSZ8014" s="49"/>
      <c r="KTA8014" s="49"/>
      <c r="KTB8014" s="49"/>
      <c r="KTC8014" s="49"/>
      <c r="KTD8014" s="49"/>
      <c r="KTE8014" s="49"/>
      <c r="KTF8014" s="49"/>
      <c r="KTG8014" s="49"/>
      <c r="KTH8014" s="49"/>
      <c r="KTI8014" s="49"/>
      <c r="KTJ8014" s="49"/>
      <c r="KTK8014" s="49"/>
      <c r="KTL8014" s="49"/>
      <c r="KTM8014" s="49"/>
      <c r="KTN8014" s="49"/>
      <c r="KTO8014" s="49"/>
      <c r="KTP8014" s="49"/>
      <c r="KTQ8014" s="49"/>
      <c r="KTR8014" s="49"/>
      <c r="KTS8014" s="49"/>
      <c r="KTT8014" s="49"/>
      <c r="KTU8014" s="49"/>
      <c r="KTV8014" s="49"/>
      <c r="KTW8014" s="49"/>
      <c r="KTX8014" s="49"/>
      <c r="KTY8014" s="49"/>
      <c r="KTZ8014" s="49"/>
      <c r="KUA8014" s="49"/>
      <c r="KUB8014" s="49"/>
      <c r="KUC8014" s="49"/>
      <c r="KUD8014" s="49"/>
      <c r="KUE8014" s="49"/>
      <c r="KUF8014" s="49"/>
      <c r="KUG8014" s="49"/>
      <c r="KUH8014" s="49"/>
      <c r="KUI8014" s="49"/>
      <c r="KUJ8014" s="49"/>
      <c r="KUK8014" s="49"/>
      <c r="KUL8014" s="49"/>
      <c r="KUM8014" s="49"/>
      <c r="KUN8014" s="49"/>
      <c r="KUO8014" s="49"/>
      <c r="KUP8014" s="49"/>
      <c r="KUQ8014" s="49"/>
      <c r="KUR8014" s="49"/>
      <c r="KUS8014" s="49"/>
      <c r="KUT8014" s="49"/>
      <c r="KUU8014" s="49"/>
      <c r="KUV8014" s="49"/>
      <c r="KUW8014" s="49"/>
      <c r="KUX8014" s="49"/>
      <c r="KUY8014" s="49"/>
      <c r="KUZ8014" s="49"/>
      <c r="KVA8014" s="49"/>
      <c r="KVB8014" s="49"/>
      <c r="KVC8014" s="49"/>
      <c r="KVD8014" s="49"/>
      <c r="KVE8014" s="49"/>
      <c r="KVF8014" s="49"/>
      <c r="KVG8014" s="49"/>
      <c r="KVH8014" s="49"/>
      <c r="KVI8014" s="49"/>
      <c r="KVJ8014" s="49"/>
      <c r="KVK8014" s="49"/>
      <c r="KVL8014" s="49"/>
      <c r="KVM8014" s="49"/>
      <c r="KVN8014" s="49"/>
      <c r="KVO8014" s="49"/>
      <c r="KVP8014" s="49"/>
      <c r="KVQ8014" s="49"/>
      <c r="KVR8014" s="49"/>
      <c r="KVS8014" s="49"/>
      <c r="KVT8014" s="49"/>
      <c r="KVU8014" s="49"/>
      <c r="KVV8014" s="49"/>
      <c r="KVW8014" s="49"/>
      <c r="KVX8014" s="49"/>
      <c r="KVY8014" s="49"/>
      <c r="KVZ8014" s="49"/>
      <c r="KWA8014" s="49"/>
      <c r="KWB8014" s="49"/>
      <c r="KWC8014" s="49"/>
      <c r="KWD8014" s="49"/>
      <c r="KWE8014" s="49"/>
      <c r="KWF8014" s="49"/>
      <c r="KWG8014" s="49"/>
      <c r="KWH8014" s="49"/>
      <c r="KWI8014" s="49"/>
      <c r="KWJ8014" s="49"/>
      <c r="KWK8014" s="49"/>
      <c r="KWL8014" s="49"/>
      <c r="KWM8014" s="49"/>
      <c r="KWN8014" s="49"/>
      <c r="KWO8014" s="49"/>
      <c r="KWP8014" s="49"/>
      <c r="KWQ8014" s="49"/>
      <c r="KWR8014" s="49"/>
      <c r="KWS8014" s="49"/>
      <c r="KWT8014" s="49"/>
      <c r="KWU8014" s="49"/>
      <c r="KWV8014" s="49"/>
      <c r="KWW8014" s="49"/>
      <c r="KWX8014" s="49"/>
      <c r="KWY8014" s="49"/>
      <c r="KWZ8014" s="49"/>
      <c r="KXA8014" s="49"/>
      <c r="KXB8014" s="49"/>
      <c r="KXC8014" s="49"/>
      <c r="KXD8014" s="49"/>
      <c r="KXE8014" s="49"/>
      <c r="KXF8014" s="49"/>
      <c r="KXG8014" s="49"/>
      <c r="KXH8014" s="49"/>
      <c r="KXI8014" s="49"/>
      <c r="KXJ8014" s="49"/>
      <c r="KXK8014" s="49"/>
      <c r="KXL8014" s="49"/>
      <c r="KXM8014" s="49"/>
      <c r="KXN8014" s="49"/>
      <c r="KXO8014" s="49"/>
      <c r="KXP8014" s="49"/>
      <c r="KXQ8014" s="49"/>
      <c r="KXR8014" s="49"/>
      <c r="KXS8014" s="49"/>
      <c r="KXT8014" s="49"/>
      <c r="KXU8014" s="49"/>
      <c r="KXV8014" s="49"/>
      <c r="KXW8014" s="49"/>
      <c r="KXX8014" s="49"/>
      <c r="KXY8014" s="49"/>
      <c r="KXZ8014" s="49"/>
      <c r="KYA8014" s="49"/>
      <c r="KYB8014" s="49"/>
      <c r="KYC8014" s="49"/>
      <c r="KYD8014" s="49"/>
      <c r="KYE8014" s="49"/>
      <c r="KYF8014" s="49"/>
      <c r="KYG8014" s="49"/>
      <c r="KYH8014" s="49"/>
      <c r="KYI8014" s="49"/>
      <c r="KYJ8014" s="49"/>
      <c r="KYK8014" s="49"/>
      <c r="KYL8014" s="49"/>
      <c r="KYM8014" s="49"/>
      <c r="KYN8014" s="49"/>
      <c r="KYO8014" s="49"/>
      <c r="KYP8014" s="49"/>
      <c r="KYQ8014" s="49"/>
      <c r="KYR8014" s="49"/>
      <c r="KYS8014" s="49"/>
      <c r="KYT8014" s="49"/>
      <c r="KYU8014" s="49"/>
      <c r="KYV8014" s="49"/>
      <c r="KYW8014" s="49"/>
      <c r="KYX8014" s="49"/>
      <c r="KYY8014" s="49"/>
      <c r="KYZ8014" s="49"/>
      <c r="KZA8014" s="49"/>
      <c r="KZB8014" s="49"/>
      <c r="KZC8014" s="49"/>
      <c r="KZD8014" s="49"/>
      <c r="KZE8014" s="49"/>
      <c r="KZF8014" s="49"/>
      <c r="KZG8014" s="49"/>
      <c r="KZH8014" s="49"/>
      <c r="KZI8014" s="49"/>
      <c r="KZJ8014" s="49"/>
      <c r="KZK8014" s="49"/>
      <c r="KZL8014" s="49"/>
      <c r="KZM8014" s="49"/>
      <c r="KZN8014" s="49"/>
      <c r="KZO8014" s="49"/>
      <c r="KZP8014" s="49"/>
      <c r="KZQ8014" s="49"/>
      <c r="KZR8014" s="49"/>
      <c r="KZS8014" s="49"/>
      <c r="KZT8014" s="49"/>
      <c r="KZU8014" s="49"/>
      <c r="KZV8014" s="49"/>
      <c r="KZW8014" s="49"/>
      <c r="KZX8014" s="49"/>
      <c r="KZY8014" s="49"/>
      <c r="KZZ8014" s="49"/>
      <c r="LAA8014" s="49"/>
      <c r="LAB8014" s="49"/>
      <c r="LAC8014" s="49"/>
      <c r="LAD8014" s="49"/>
      <c r="LAE8014" s="49"/>
      <c r="LAF8014" s="49"/>
      <c r="LAG8014" s="49"/>
      <c r="LAH8014" s="49"/>
      <c r="LAI8014" s="49"/>
      <c r="LAJ8014" s="49"/>
      <c r="LAK8014" s="49"/>
      <c r="LAL8014" s="49"/>
      <c r="LAM8014" s="49"/>
      <c r="LAN8014" s="49"/>
      <c r="LAO8014" s="49"/>
      <c r="LAP8014" s="49"/>
      <c r="LAQ8014" s="49"/>
      <c r="LAR8014" s="49"/>
      <c r="LAS8014" s="49"/>
      <c r="LAT8014" s="49"/>
      <c r="LAU8014" s="49"/>
      <c r="LAV8014" s="49"/>
      <c r="LAW8014" s="49"/>
      <c r="LAX8014" s="49"/>
      <c r="LAY8014" s="49"/>
      <c r="LAZ8014" s="49"/>
      <c r="LBA8014" s="49"/>
      <c r="LBB8014" s="49"/>
      <c r="LBC8014" s="49"/>
      <c r="LBD8014" s="49"/>
      <c r="LBE8014" s="49"/>
      <c r="LBF8014" s="49"/>
      <c r="LBG8014" s="49"/>
      <c r="LBH8014" s="49"/>
      <c r="LBI8014" s="49"/>
      <c r="LBJ8014" s="49"/>
      <c r="LBK8014" s="49"/>
      <c r="LBL8014" s="49"/>
      <c r="LBM8014" s="49"/>
      <c r="LBN8014" s="49"/>
      <c r="LBO8014" s="49"/>
      <c r="LBP8014" s="49"/>
      <c r="LBQ8014" s="49"/>
      <c r="LBR8014" s="49"/>
      <c r="LBS8014" s="49"/>
      <c r="LBT8014" s="49"/>
      <c r="LBU8014" s="49"/>
      <c r="LBV8014" s="49"/>
      <c r="LBW8014" s="49"/>
      <c r="LBX8014" s="49"/>
      <c r="LBY8014" s="49"/>
      <c r="LBZ8014" s="49"/>
      <c r="LCA8014" s="49"/>
      <c r="LCB8014" s="49"/>
      <c r="LCC8014" s="49"/>
      <c r="LCD8014" s="49"/>
      <c r="LCE8014" s="49"/>
      <c r="LCF8014" s="49"/>
      <c r="LCG8014" s="49"/>
      <c r="LCH8014" s="49"/>
      <c r="LCI8014" s="49"/>
      <c r="LCJ8014" s="49"/>
      <c r="LCK8014" s="49"/>
      <c r="LCL8014" s="49"/>
      <c r="LCM8014" s="49"/>
      <c r="LCN8014" s="49"/>
      <c r="LCO8014" s="49"/>
      <c r="LCP8014" s="49"/>
      <c r="LCQ8014" s="49"/>
      <c r="LCR8014" s="49"/>
      <c r="LCS8014" s="49"/>
      <c r="LCT8014" s="49"/>
      <c r="LCU8014" s="49"/>
      <c r="LCV8014" s="49"/>
      <c r="LCW8014" s="49"/>
      <c r="LCX8014" s="49"/>
      <c r="LCY8014" s="49"/>
      <c r="LCZ8014" s="49"/>
      <c r="LDA8014" s="49"/>
      <c r="LDB8014" s="49"/>
      <c r="LDC8014" s="49"/>
      <c r="LDD8014" s="49"/>
      <c r="LDE8014" s="49"/>
      <c r="LDF8014" s="49"/>
      <c r="LDG8014" s="49"/>
      <c r="LDH8014" s="49"/>
      <c r="LDI8014" s="49"/>
      <c r="LDJ8014" s="49"/>
      <c r="LDK8014" s="49"/>
      <c r="LDL8014" s="49"/>
      <c r="LDM8014" s="49"/>
      <c r="LDN8014" s="49"/>
      <c r="LDO8014" s="49"/>
      <c r="LDP8014" s="49"/>
      <c r="LDQ8014" s="49"/>
      <c r="LDR8014" s="49"/>
      <c r="LDS8014" s="49"/>
      <c r="LDT8014" s="49"/>
      <c r="LDU8014" s="49"/>
      <c r="LDV8014" s="49"/>
      <c r="LDW8014" s="49"/>
      <c r="LDX8014" s="49"/>
      <c r="LDY8014" s="49"/>
      <c r="LDZ8014" s="49"/>
      <c r="LEA8014" s="49"/>
      <c r="LEB8014" s="49"/>
      <c r="LEC8014" s="49"/>
      <c r="LED8014" s="49"/>
      <c r="LEE8014" s="49"/>
      <c r="LEF8014" s="49"/>
      <c r="LEG8014" s="49"/>
      <c r="LEH8014" s="49"/>
      <c r="LEI8014" s="49"/>
      <c r="LEJ8014" s="49"/>
      <c r="LEK8014" s="49"/>
      <c r="LEL8014" s="49"/>
      <c r="LEM8014" s="49"/>
      <c r="LEN8014" s="49"/>
      <c r="LEO8014" s="49"/>
      <c r="LEP8014" s="49"/>
      <c r="LEQ8014" s="49"/>
      <c r="LER8014" s="49"/>
      <c r="LES8014" s="49"/>
      <c r="LET8014" s="49"/>
      <c r="LEU8014" s="49"/>
      <c r="LEV8014" s="49"/>
      <c r="LEW8014" s="49"/>
      <c r="LEX8014" s="49"/>
      <c r="LEY8014" s="49"/>
      <c r="LEZ8014" s="49"/>
      <c r="LFA8014" s="49"/>
      <c r="LFB8014" s="49"/>
      <c r="LFC8014" s="49"/>
      <c r="LFD8014" s="49"/>
      <c r="LFE8014" s="49"/>
      <c r="LFF8014" s="49"/>
      <c r="LFG8014" s="49"/>
      <c r="LFH8014" s="49"/>
      <c r="LFI8014" s="49"/>
      <c r="LFJ8014" s="49"/>
      <c r="LFK8014" s="49"/>
      <c r="LFL8014" s="49"/>
      <c r="LFM8014" s="49"/>
      <c r="LFN8014" s="49"/>
      <c r="LFO8014" s="49"/>
      <c r="LFP8014" s="49"/>
      <c r="LFQ8014" s="49"/>
      <c r="LFR8014" s="49"/>
      <c r="LFS8014" s="49"/>
      <c r="LFT8014" s="49"/>
      <c r="LFU8014" s="49"/>
      <c r="LFV8014" s="49"/>
      <c r="LFW8014" s="49"/>
      <c r="LFX8014" s="49"/>
      <c r="LFY8014" s="49"/>
      <c r="LFZ8014" s="49"/>
      <c r="LGA8014" s="49"/>
      <c r="LGB8014" s="49"/>
      <c r="LGC8014" s="49"/>
      <c r="LGD8014" s="49"/>
      <c r="LGE8014" s="49"/>
      <c r="LGF8014" s="49"/>
      <c r="LGG8014" s="49"/>
      <c r="LGH8014" s="49"/>
      <c r="LGI8014" s="49"/>
      <c r="LGJ8014" s="49"/>
      <c r="LGK8014" s="49"/>
      <c r="LGL8014" s="49"/>
      <c r="LGM8014" s="49"/>
      <c r="LGN8014" s="49"/>
      <c r="LGO8014" s="49"/>
      <c r="LGP8014" s="49"/>
      <c r="LGQ8014" s="49"/>
      <c r="LGR8014" s="49"/>
      <c r="LGS8014" s="49"/>
      <c r="LGT8014" s="49"/>
      <c r="LGU8014" s="49"/>
      <c r="LGV8014" s="49"/>
      <c r="LGW8014" s="49"/>
      <c r="LGX8014" s="49"/>
      <c r="LGY8014" s="49"/>
      <c r="LGZ8014" s="49"/>
      <c r="LHA8014" s="49"/>
      <c r="LHB8014" s="49"/>
      <c r="LHC8014" s="49"/>
      <c r="LHD8014" s="49"/>
      <c r="LHE8014" s="49"/>
      <c r="LHF8014" s="49"/>
      <c r="LHG8014" s="49"/>
      <c r="LHH8014" s="49"/>
      <c r="LHI8014" s="49"/>
      <c r="LHJ8014" s="49"/>
      <c r="LHK8014" s="49"/>
      <c r="LHL8014" s="49"/>
      <c r="LHM8014" s="49"/>
      <c r="LHN8014" s="49"/>
      <c r="LHO8014" s="49"/>
      <c r="LHP8014" s="49"/>
      <c r="LHQ8014" s="49"/>
      <c r="LHR8014" s="49"/>
      <c r="LHS8014" s="49"/>
      <c r="LHT8014" s="49"/>
      <c r="LHU8014" s="49"/>
      <c r="LHV8014" s="49"/>
      <c r="LHW8014" s="49"/>
      <c r="LHX8014" s="49"/>
      <c r="LHY8014" s="49"/>
      <c r="LHZ8014" s="49"/>
      <c r="LIA8014" s="49"/>
      <c r="LIB8014" s="49"/>
      <c r="LIC8014" s="49"/>
      <c r="LID8014" s="49"/>
      <c r="LIE8014" s="49"/>
      <c r="LIF8014" s="49"/>
      <c r="LIG8014" s="49"/>
      <c r="LIH8014" s="49"/>
      <c r="LII8014" s="49"/>
      <c r="LIJ8014" s="49"/>
      <c r="LIK8014" s="49"/>
      <c r="LIL8014" s="49"/>
      <c r="LIM8014" s="49"/>
      <c r="LIN8014" s="49"/>
      <c r="LIO8014" s="49"/>
      <c r="LIP8014" s="49"/>
      <c r="LIQ8014" s="49"/>
      <c r="LIR8014" s="49"/>
      <c r="LIS8014" s="49"/>
      <c r="LIT8014" s="49"/>
      <c r="LIU8014" s="49"/>
      <c r="LIV8014" s="49"/>
      <c r="LIW8014" s="49"/>
      <c r="LIX8014" s="49"/>
      <c r="LIY8014" s="49"/>
      <c r="LIZ8014" s="49"/>
      <c r="LJA8014" s="49"/>
      <c r="LJB8014" s="49"/>
      <c r="LJC8014" s="49"/>
      <c r="LJD8014" s="49"/>
      <c r="LJE8014" s="49"/>
      <c r="LJF8014" s="49"/>
      <c r="LJG8014" s="49"/>
      <c r="LJH8014" s="49"/>
      <c r="LJI8014" s="49"/>
      <c r="LJJ8014" s="49"/>
      <c r="LJK8014" s="49"/>
      <c r="LJL8014" s="49"/>
      <c r="LJM8014" s="49"/>
      <c r="LJN8014" s="49"/>
      <c r="LJO8014" s="49"/>
      <c r="LJP8014" s="49"/>
      <c r="LJQ8014" s="49"/>
      <c r="LJR8014" s="49"/>
      <c r="LJS8014" s="49"/>
      <c r="LJT8014" s="49"/>
      <c r="LJU8014" s="49"/>
      <c r="LJV8014" s="49"/>
      <c r="LJW8014" s="49"/>
      <c r="LJX8014" s="49"/>
      <c r="LJY8014" s="49"/>
      <c r="LJZ8014" s="49"/>
      <c r="LKA8014" s="49"/>
      <c r="LKB8014" s="49"/>
      <c r="LKC8014" s="49"/>
      <c r="LKD8014" s="49"/>
      <c r="LKE8014" s="49"/>
      <c r="LKF8014" s="49"/>
      <c r="LKG8014" s="49"/>
      <c r="LKH8014" s="49"/>
      <c r="LKI8014" s="49"/>
      <c r="LKJ8014" s="49"/>
      <c r="LKK8014" s="49"/>
      <c r="LKL8014" s="49"/>
      <c r="LKM8014" s="49"/>
      <c r="LKN8014" s="49"/>
      <c r="LKO8014" s="49"/>
      <c r="LKP8014" s="49"/>
      <c r="LKQ8014" s="49"/>
      <c r="LKR8014" s="49"/>
      <c r="LKS8014" s="49"/>
      <c r="LKT8014" s="49"/>
      <c r="LKU8014" s="49"/>
      <c r="LKV8014" s="49"/>
      <c r="LKW8014" s="49"/>
      <c r="LKX8014" s="49"/>
      <c r="LKY8014" s="49"/>
      <c r="LKZ8014" s="49"/>
      <c r="LLA8014" s="49"/>
      <c r="LLB8014" s="49"/>
      <c r="LLC8014" s="49"/>
      <c r="LLD8014" s="49"/>
      <c r="LLE8014" s="49"/>
      <c r="LLF8014" s="49"/>
      <c r="LLG8014" s="49"/>
      <c r="LLH8014" s="49"/>
      <c r="LLI8014" s="49"/>
      <c r="LLJ8014" s="49"/>
      <c r="LLK8014" s="49"/>
      <c r="LLL8014" s="49"/>
      <c r="LLM8014" s="49"/>
      <c r="LLN8014" s="49"/>
      <c r="LLO8014" s="49"/>
      <c r="LLP8014" s="49"/>
      <c r="LLQ8014" s="49"/>
      <c r="LLR8014" s="49"/>
      <c r="LLS8014" s="49"/>
      <c r="LLT8014" s="49"/>
      <c r="LLU8014" s="49"/>
      <c r="LLV8014" s="49"/>
      <c r="LLW8014" s="49"/>
      <c r="LLX8014" s="49"/>
      <c r="LLY8014" s="49"/>
      <c r="LLZ8014" s="49"/>
      <c r="LMA8014" s="49"/>
      <c r="LMB8014" s="49"/>
      <c r="LMC8014" s="49"/>
      <c r="LMD8014" s="49"/>
      <c r="LME8014" s="49"/>
      <c r="LMF8014" s="49"/>
      <c r="LMG8014" s="49"/>
      <c r="LMH8014" s="49"/>
      <c r="LMI8014" s="49"/>
      <c r="LMJ8014" s="49"/>
      <c r="LMK8014" s="49"/>
      <c r="LML8014" s="49"/>
      <c r="LMM8014" s="49"/>
      <c r="LMN8014" s="49"/>
      <c r="LMO8014" s="49"/>
      <c r="LMP8014" s="49"/>
      <c r="LMQ8014" s="49"/>
      <c r="LMR8014" s="49"/>
      <c r="LMS8014" s="49"/>
      <c r="LMT8014" s="49"/>
      <c r="LMU8014" s="49"/>
      <c r="LMV8014" s="49"/>
      <c r="LMW8014" s="49"/>
      <c r="LMX8014" s="49"/>
      <c r="LMY8014" s="49"/>
      <c r="LMZ8014" s="49"/>
      <c r="LNA8014" s="49"/>
      <c r="LNB8014" s="49"/>
      <c r="LNC8014" s="49"/>
      <c r="LND8014" s="49"/>
      <c r="LNE8014" s="49"/>
      <c r="LNF8014" s="49"/>
      <c r="LNG8014" s="49"/>
      <c r="LNH8014" s="49"/>
      <c r="LNI8014" s="49"/>
      <c r="LNJ8014" s="49"/>
      <c r="LNK8014" s="49"/>
      <c r="LNL8014" s="49"/>
      <c r="LNM8014" s="49"/>
      <c r="LNN8014" s="49"/>
      <c r="LNO8014" s="49"/>
      <c r="LNP8014" s="49"/>
      <c r="LNQ8014" s="49"/>
      <c r="LNR8014" s="49"/>
      <c r="LNS8014" s="49"/>
      <c r="LNT8014" s="49"/>
      <c r="LNU8014" s="49"/>
      <c r="LNV8014" s="49"/>
      <c r="LNW8014" s="49"/>
      <c r="LNX8014" s="49"/>
      <c r="LNY8014" s="49"/>
      <c r="LNZ8014" s="49"/>
      <c r="LOA8014" s="49"/>
      <c r="LOB8014" s="49"/>
      <c r="LOC8014" s="49"/>
      <c r="LOD8014" s="49"/>
      <c r="LOE8014" s="49"/>
      <c r="LOF8014" s="49"/>
      <c r="LOG8014" s="49"/>
      <c r="LOH8014" s="49"/>
      <c r="LOI8014" s="49"/>
      <c r="LOJ8014" s="49"/>
      <c r="LOK8014" s="49"/>
      <c r="LOL8014" s="49"/>
      <c r="LOM8014" s="49"/>
      <c r="LON8014" s="49"/>
      <c r="LOO8014" s="49"/>
      <c r="LOP8014" s="49"/>
      <c r="LOQ8014" s="49"/>
      <c r="LOR8014" s="49"/>
      <c r="LOS8014" s="49"/>
      <c r="LOT8014" s="49"/>
      <c r="LOU8014" s="49"/>
      <c r="LOV8014" s="49"/>
      <c r="LOW8014" s="49"/>
      <c r="LOX8014" s="49"/>
      <c r="LOY8014" s="49"/>
      <c r="LOZ8014" s="49"/>
      <c r="LPA8014" s="49"/>
      <c r="LPB8014" s="49"/>
      <c r="LPC8014" s="49"/>
      <c r="LPD8014" s="49"/>
      <c r="LPE8014" s="49"/>
      <c r="LPF8014" s="49"/>
      <c r="LPG8014" s="49"/>
      <c r="LPH8014" s="49"/>
      <c r="LPI8014" s="49"/>
      <c r="LPJ8014" s="49"/>
      <c r="LPK8014" s="49"/>
      <c r="LPL8014" s="49"/>
      <c r="LPM8014" s="49"/>
      <c r="LPN8014" s="49"/>
      <c r="LPO8014" s="49"/>
      <c r="LPP8014" s="49"/>
      <c r="LPQ8014" s="49"/>
      <c r="LPR8014" s="49"/>
      <c r="LPS8014" s="49"/>
      <c r="LPT8014" s="49"/>
      <c r="LPU8014" s="49"/>
      <c r="LPV8014" s="49"/>
      <c r="LPW8014" s="49"/>
      <c r="LPX8014" s="49"/>
      <c r="LPY8014" s="49"/>
      <c r="LPZ8014" s="49"/>
      <c r="LQA8014" s="49"/>
      <c r="LQB8014" s="49"/>
      <c r="LQC8014" s="49"/>
      <c r="LQD8014" s="49"/>
      <c r="LQE8014" s="49"/>
      <c r="LQF8014" s="49"/>
      <c r="LQG8014" s="49"/>
      <c r="LQH8014" s="49"/>
      <c r="LQI8014" s="49"/>
      <c r="LQJ8014" s="49"/>
      <c r="LQK8014" s="49"/>
      <c r="LQL8014" s="49"/>
      <c r="LQM8014" s="49"/>
      <c r="LQN8014" s="49"/>
      <c r="LQO8014" s="49"/>
      <c r="LQP8014" s="49"/>
      <c r="LQQ8014" s="49"/>
      <c r="LQR8014" s="49"/>
      <c r="LQS8014" s="49"/>
      <c r="LQT8014" s="49"/>
      <c r="LQU8014" s="49"/>
      <c r="LQV8014" s="49"/>
      <c r="LQW8014" s="49"/>
      <c r="LQX8014" s="49"/>
      <c r="LQY8014" s="49"/>
      <c r="LQZ8014" s="49"/>
      <c r="LRA8014" s="49"/>
      <c r="LRB8014" s="49"/>
      <c r="LRC8014" s="49"/>
      <c r="LRD8014" s="49"/>
      <c r="LRE8014" s="49"/>
      <c r="LRF8014" s="49"/>
      <c r="LRG8014" s="49"/>
      <c r="LRH8014" s="49"/>
      <c r="LRI8014" s="49"/>
      <c r="LRJ8014" s="49"/>
      <c r="LRK8014" s="49"/>
      <c r="LRL8014" s="49"/>
      <c r="LRM8014" s="49"/>
      <c r="LRN8014" s="49"/>
      <c r="LRO8014" s="49"/>
      <c r="LRP8014" s="49"/>
      <c r="LRQ8014" s="49"/>
      <c r="LRR8014" s="49"/>
      <c r="LRS8014" s="49"/>
      <c r="LRT8014" s="49"/>
      <c r="LRU8014" s="49"/>
      <c r="LRV8014" s="49"/>
      <c r="LRW8014" s="49"/>
      <c r="LRX8014" s="49"/>
      <c r="LRY8014" s="49"/>
      <c r="LRZ8014" s="49"/>
      <c r="LSA8014" s="49"/>
      <c r="LSB8014" s="49"/>
      <c r="LSC8014" s="49"/>
      <c r="LSD8014" s="49"/>
      <c r="LSE8014" s="49"/>
      <c r="LSF8014" s="49"/>
      <c r="LSG8014" s="49"/>
      <c r="LSH8014" s="49"/>
      <c r="LSI8014" s="49"/>
      <c r="LSJ8014" s="49"/>
      <c r="LSK8014" s="49"/>
      <c r="LSL8014" s="49"/>
      <c r="LSM8014" s="49"/>
      <c r="LSN8014" s="49"/>
      <c r="LSO8014" s="49"/>
      <c r="LSP8014" s="49"/>
      <c r="LSQ8014" s="49"/>
      <c r="LSR8014" s="49"/>
      <c r="LSS8014" s="49"/>
      <c r="LST8014" s="49"/>
      <c r="LSU8014" s="49"/>
      <c r="LSV8014" s="49"/>
      <c r="LSW8014" s="49"/>
      <c r="LSX8014" s="49"/>
      <c r="LSY8014" s="49"/>
      <c r="LSZ8014" s="49"/>
      <c r="LTA8014" s="49"/>
      <c r="LTB8014" s="49"/>
      <c r="LTC8014" s="49"/>
      <c r="LTD8014" s="49"/>
      <c r="LTE8014" s="49"/>
      <c r="LTF8014" s="49"/>
      <c r="LTG8014" s="49"/>
      <c r="LTH8014" s="49"/>
      <c r="LTI8014" s="49"/>
      <c r="LTJ8014" s="49"/>
      <c r="LTK8014" s="49"/>
      <c r="LTL8014" s="49"/>
      <c r="LTM8014" s="49"/>
      <c r="LTN8014" s="49"/>
      <c r="LTO8014" s="49"/>
      <c r="LTP8014" s="49"/>
      <c r="LTQ8014" s="49"/>
      <c r="LTR8014" s="49"/>
      <c r="LTS8014" s="49"/>
      <c r="LTT8014" s="49"/>
      <c r="LTU8014" s="49"/>
      <c r="LTV8014" s="49"/>
      <c r="LTW8014" s="49"/>
      <c r="LTX8014" s="49"/>
      <c r="LTY8014" s="49"/>
      <c r="LTZ8014" s="49"/>
      <c r="LUA8014" s="49"/>
      <c r="LUB8014" s="49"/>
      <c r="LUC8014" s="49"/>
      <c r="LUD8014" s="49"/>
      <c r="LUE8014" s="49"/>
      <c r="LUF8014" s="49"/>
      <c r="LUG8014" s="49"/>
      <c r="LUH8014" s="49"/>
      <c r="LUI8014" s="49"/>
      <c r="LUJ8014" s="49"/>
      <c r="LUK8014" s="49"/>
      <c r="LUL8014" s="49"/>
      <c r="LUM8014" s="49"/>
      <c r="LUN8014" s="49"/>
      <c r="LUO8014" s="49"/>
      <c r="LUP8014" s="49"/>
      <c r="LUQ8014" s="49"/>
      <c r="LUR8014" s="49"/>
      <c r="LUS8014" s="49"/>
      <c r="LUT8014" s="49"/>
      <c r="LUU8014" s="49"/>
      <c r="LUV8014" s="49"/>
      <c r="LUW8014" s="49"/>
      <c r="LUX8014" s="49"/>
      <c r="LUY8014" s="49"/>
      <c r="LUZ8014" s="49"/>
      <c r="LVA8014" s="49"/>
      <c r="LVB8014" s="49"/>
      <c r="LVC8014" s="49"/>
      <c r="LVD8014" s="49"/>
      <c r="LVE8014" s="49"/>
      <c r="LVF8014" s="49"/>
      <c r="LVG8014" s="49"/>
      <c r="LVH8014" s="49"/>
      <c r="LVI8014" s="49"/>
      <c r="LVJ8014" s="49"/>
      <c r="LVK8014" s="49"/>
      <c r="LVL8014" s="49"/>
      <c r="LVM8014" s="49"/>
      <c r="LVN8014" s="49"/>
      <c r="LVO8014" s="49"/>
      <c r="LVP8014" s="49"/>
      <c r="LVQ8014" s="49"/>
      <c r="LVR8014" s="49"/>
      <c r="LVS8014" s="49"/>
      <c r="LVT8014" s="49"/>
      <c r="LVU8014" s="49"/>
      <c r="LVV8014" s="49"/>
      <c r="LVW8014" s="49"/>
      <c r="LVX8014" s="49"/>
      <c r="LVY8014" s="49"/>
      <c r="LVZ8014" s="49"/>
      <c r="LWA8014" s="49"/>
      <c r="LWB8014" s="49"/>
      <c r="LWC8014" s="49"/>
      <c r="LWD8014" s="49"/>
      <c r="LWE8014" s="49"/>
      <c r="LWF8014" s="49"/>
      <c r="LWG8014" s="49"/>
      <c r="LWH8014" s="49"/>
      <c r="LWI8014" s="49"/>
      <c r="LWJ8014" s="49"/>
      <c r="LWK8014" s="49"/>
      <c r="LWL8014" s="49"/>
      <c r="LWM8014" s="49"/>
      <c r="LWN8014" s="49"/>
      <c r="LWO8014" s="49"/>
      <c r="LWP8014" s="49"/>
      <c r="LWQ8014" s="49"/>
      <c r="LWR8014" s="49"/>
      <c r="LWS8014" s="49"/>
      <c r="LWT8014" s="49"/>
      <c r="LWU8014" s="49"/>
      <c r="LWV8014" s="49"/>
      <c r="LWW8014" s="49"/>
      <c r="LWX8014" s="49"/>
      <c r="LWY8014" s="49"/>
      <c r="LWZ8014" s="49"/>
      <c r="LXA8014" s="49"/>
      <c r="LXB8014" s="49"/>
      <c r="LXC8014" s="49"/>
      <c r="LXD8014" s="49"/>
      <c r="LXE8014" s="49"/>
      <c r="LXF8014" s="49"/>
      <c r="LXG8014" s="49"/>
      <c r="LXH8014" s="49"/>
      <c r="LXI8014" s="49"/>
      <c r="LXJ8014" s="49"/>
      <c r="LXK8014" s="49"/>
      <c r="LXL8014" s="49"/>
      <c r="LXM8014" s="49"/>
      <c r="LXN8014" s="49"/>
      <c r="LXO8014" s="49"/>
      <c r="LXP8014" s="49"/>
      <c r="LXQ8014" s="49"/>
      <c r="LXR8014" s="49"/>
      <c r="LXS8014" s="49"/>
      <c r="LXT8014" s="49"/>
      <c r="LXU8014" s="49"/>
      <c r="LXV8014" s="49"/>
      <c r="LXW8014" s="49"/>
      <c r="LXX8014" s="49"/>
      <c r="LXY8014" s="49"/>
      <c r="LXZ8014" s="49"/>
      <c r="LYA8014" s="49"/>
      <c r="LYB8014" s="49"/>
      <c r="LYC8014" s="49"/>
      <c r="LYD8014" s="49"/>
      <c r="LYE8014" s="49"/>
      <c r="LYF8014" s="49"/>
      <c r="LYG8014" s="49"/>
      <c r="LYH8014" s="49"/>
      <c r="LYI8014" s="49"/>
      <c r="LYJ8014" s="49"/>
      <c r="LYK8014" s="49"/>
      <c r="LYL8014" s="49"/>
      <c r="LYM8014" s="49"/>
      <c r="LYN8014" s="49"/>
      <c r="LYO8014" s="49"/>
      <c r="LYP8014" s="49"/>
      <c r="LYQ8014" s="49"/>
      <c r="LYR8014" s="49"/>
      <c r="LYS8014" s="49"/>
      <c r="LYT8014" s="49"/>
      <c r="LYU8014" s="49"/>
      <c r="LYV8014" s="49"/>
      <c r="LYW8014" s="49"/>
      <c r="LYX8014" s="49"/>
      <c r="LYY8014" s="49"/>
      <c r="LYZ8014" s="49"/>
      <c r="LZA8014" s="49"/>
      <c r="LZB8014" s="49"/>
      <c r="LZC8014" s="49"/>
      <c r="LZD8014" s="49"/>
      <c r="LZE8014" s="49"/>
      <c r="LZF8014" s="49"/>
      <c r="LZG8014" s="49"/>
      <c r="LZH8014" s="49"/>
      <c r="LZI8014" s="49"/>
      <c r="LZJ8014" s="49"/>
      <c r="LZK8014" s="49"/>
      <c r="LZL8014" s="49"/>
      <c r="LZM8014" s="49"/>
      <c r="LZN8014" s="49"/>
      <c r="LZO8014" s="49"/>
      <c r="LZP8014" s="49"/>
      <c r="LZQ8014" s="49"/>
      <c r="LZR8014" s="49"/>
      <c r="LZS8014" s="49"/>
      <c r="LZT8014" s="49"/>
      <c r="LZU8014" s="49"/>
      <c r="LZV8014" s="49"/>
      <c r="LZW8014" s="49"/>
      <c r="LZX8014" s="49"/>
      <c r="LZY8014" s="49"/>
      <c r="LZZ8014" s="49"/>
      <c r="MAA8014" s="49"/>
      <c r="MAB8014" s="49"/>
      <c r="MAC8014" s="49"/>
      <c r="MAD8014" s="49"/>
      <c r="MAE8014" s="49"/>
      <c r="MAF8014" s="49"/>
      <c r="MAG8014" s="49"/>
      <c r="MAH8014" s="49"/>
      <c r="MAI8014" s="49"/>
      <c r="MAJ8014" s="49"/>
      <c r="MAK8014" s="49"/>
      <c r="MAL8014" s="49"/>
      <c r="MAM8014" s="49"/>
      <c r="MAN8014" s="49"/>
      <c r="MAO8014" s="49"/>
      <c r="MAP8014" s="49"/>
      <c r="MAQ8014" s="49"/>
      <c r="MAR8014" s="49"/>
      <c r="MAS8014" s="49"/>
      <c r="MAT8014" s="49"/>
      <c r="MAU8014" s="49"/>
      <c r="MAV8014" s="49"/>
      <c r="MAW8014" s="49"/>
      <c r="MAX8014" s="49"/>
      <c r="MAY8014" s="49"/>
      <c r="MAZ8014" s="49"/>
      <c r="MBA8014" s="49"/>
      <c r="MBB8014" s="49"/>
      <c r="MBC8014" s="49"/>
      <c r="MBD8014" s="49"/>
      <c r="MBE8014" s="49"/>
      <c r="MBF8014" s="49"/>
      <c r="MBG8014" s="49"/>
      <c r="MBH8014" s="49"/>
      <c r="MBI8014" s="49"/>
      <c r="MBJ8014" s="49"/>
      <c r="MBK8014" s="49"/>
      <c r="MBL8014" s="49"/>
      <c r="MBM8014" s="49"/>
      <c r="MBN8014" s="49"/>
      <c r="MBO8014" s="49"/>
      <c r="MBP8014" s="49"/>
      <c r="MBQ8014" s="49"/>
      <c r="MBR8014" s="49"/>
      <c r="MBS8014" s="49"/>
      <c r="MBT8014" s="49"/>
      <c r="MBU8014" s="49"/>
      <c r="MBV8014" s="49"/>
      <c r="MBW8014" s="49"/>
      <c r="MBX8014" s="49"/>
      <c r="MBY8014" s="49"/>
      <c r="MBZ8014" s="49"/>
      <c r="MCA8014" s="49"/>
      <c r="MCB8014" s="49"/>
      <c r="MCC8014" s="49"/>
      <c r="MCD8014" s="49"/>
      <c r="MCE8014" s="49"/>
      <c r="MCF8014" s="49"/>
      <c r="MCG8014" s="49"/>
      <c r="MCH8014" s="49"/>
      <c r="MCI8014" s="49"/>
      <c r="MCJ8014" s="49"/>
      <c r="MCK8014" s="49"/>
      <c r="MCL8014" s="49"/>
      <c r="MCM8014" s="49"/>
      <c r="MCN8014" s="49"/>
      <c r="MCO8014" s="49"/>
      <c r="MCP8014" s="49"/>
      <c r="MCQ8014" s="49"/>
      <c r="MCR8014" s="49"/>
      <c r="MCS8014" s="49"/>
      <c r="MCT8014" s="49"/>
      <c r="MCU8014" s="49"/>
      <c r="MCV8014" s="49"/>
      <c r="MCW8014" s="49"/>
      <c r="MCX8014" s="49"/>
      <c r="MCY8014" s="49"/>
      <c r="MCZ8014" s="49"/>
      <c r="MDA8014" s="49"/>
      <c r="MDB8014" s="49"/>
      <c r="MDC8014" s="49"/>
      <c r="MDD8014" s="49"/>
      <c r="MDE8014" s="49"/>
      <c r="MDF8014" s="49"/>
      <c r="MDG8014" s="49"/>
      <c r="MDH8014" s="49"/>
      <c r="MDI8014" s="49"/>
      <c r="MDJ8014" s="49"/>
      <c r="MDK8014" s="49"/>
      <c r="MDL8014" s="49"/>
      <c r="MDM8014" s="49"/>
      <c r="MDN8014" s="49"/>
      <c r="MDO8014" s="49"/>
      <c r="MDP8014" s="49"/>
      <c r="MDQ8014" s="49"/>
      <c r="MDR8014" s="49"/>
      <c r="MDS8014" s="49"/>
      <c r="MDT8014" s="49"/>
      <c r="MDU8014" s="49"/>
      <c r="MDV8014" s="49"/>
      <c r="MDW8014" s="49"/>
      <c r="MDX8014" s="49"/>
      <c r="MDY8014" s="49"/>
      <c r="MDZ8014" s="49"/>
      <c r="MEA8014" s="49"/>
      <c r="MEB8014" s="49"/>
      <c r="MEC8014" s="49"/>
      <c r="MED8014" s="49"/>
      <c r="MEE8014" s="49"/>
      <c r="MEF8014" s="49"/>
      <c r="MEG8014" s="49"/>
      <c r="MEH8014" s="49"/>
      <c r="MEI8014" s="49"/>
      <c r="MEJ8014" s="49"/>
      <c r="MEK8014" s="49"/>
      <c r="MEL8014" s="49"/>
      <c r="MEM8014" s="49"/>
      <c r="MEN8014" s="49"/>
      <c r="MEO8014" s="49"/>
      <c r="MEP8014" s="49"/>
      <c r="MEQ8014" s="49"/>
      <c r="MER8014" s="49"/>
      <c r="MES8014" s="49"/>
      <c r="MET8014" s="49"/>
      <c r="MEU8014" s="49"/>
      <c r="MEV8014" s="49"/>
      <c r="MEW8014" s="49"/>
      <c r="MEX8014" s="49"/>
      <c r="MEY8014" s="49"/>
      <c r="MEZ8014" s="49"/>
      <c r="MFA8014" s="49"/>
      <c r="MFB8014" s="49"/>
      <c r="MFC8014" s="49"/>
      <c r="MFD8014" s="49"/>
      <c r="MFE8014" s="49"/>
      <c r="MFF8014" s="49"/>
      <c r="MFG8014" s="49"/>
      <c r="MFH8014" s="49"/>
      <c r="MFI8014" s="49"/>
      <c r="MFJ8014" s="49"/>
      <c r="MFK8014" s="49"/>
      <c r="MFL8014" s="49"/>
      <c r="MFM8014" s="49"/>
      <c r="MFN8014" s="49"/>
      <c r="MFO8014" s="49"/>
      <c r="MFP8014" s="49"/>
      <c r="MFQ8014" s="49"/>
      <c r="MFR8014" s="49"/>
      <c r="MFS8014" s="49"/>
      <c r="MFT8014" s="49"/>
      <c r="MFU8014" s="49"/>
      <c r="MFV8014" s="49"/>
      <c r="MFW8014" s="49"/>
      <c r="MFX8014" s="49"/>
      <c r="MFY8014" s="49"/>
      <c r="MFZ8014" s="49"/>
      <c r="MGA8014" s="49"/>
      <c r="MGB8014" s="49"/>
      <c r="MGC8014" s="49"/>
      <c r="MGD8014" s="49"/>
      <c r="MGE8014" s="49"/>
      <c r="MGF8014" s="49"/>
      <c r="MGG8014" s="49"/>
      <c r="MGH8014" s="49"/>
      <c r="MGI8014" s="49"/>
      <c r="MGJ8014" s="49"/>
      <c r="MGK8014" s="49"/>
      <c r="MGL8014" s="49"/>
      <c r="MGM8014" s="49"/>
      <c r="MGN8014" s="49"/>
      <c r="MGO8014" s="49"/>
      <c r="MGP8014" s="49"/>
      <c r="MGQ8014" s="49"/>
      <c r="MGR8014" s="49"/>
      <c r="MGS8014" s="49"/>
      <c r="MGT8014" s="49"/>
      <c r="MGU8014" s="49"/>
      <c r="MGV8014" s="49"/>
      <c r="MGW8014" s="49"/>
      <c r="MGX8014" s="49"/>
      <c r="MGY8014" s="49"/>
      <c r="MGZ8014" s="49"/>
      <c r="MHA8014" s="49"/>
      <c r="MHB8014" s="49"/>
      <c r="MHC8014" s="49"/>
      <c r="MHD8014" s="49"/>
      <c r="MHE8014" s="49"/>
      <c r="MHF8014" s="49"/>
      <c r="MHG8014" s="49"/>
      <c r="MHH8014" s="49"/>
      <c r="MHI8014" s="49"/>
      <c r="MHJ8014" s="49"/>
      <c r="MHK8014" s="49"/>
      <c r="MHL8014" s="49"/>
      <c r="MHM8014" s="49"/>
      <c r="MHN8014" s="49"/>
      <c r="MHO8014" s="49"/>
      <c r="MHP8014" s="49"/>
      <c r="MHQ8014" s="49"/>
      <c r="MHR8014" s="49"/>
      <c r="MHS8014" s="49"/>
      <c r="MHT8014" s="49"/>
      <c r="MHU8014" s="49"/>
      <c r="MHV8014" s="49"/>
      <c r="MHW8014" s="49"/>
      <c r="MHX8014" s="49"/>
      <c r="MHY8014" s="49"/>
      <c r="MHZ8014" s="49"/>
      <c r="MIA8014" s="49"/>
      <c r="MIB8014" s="49"/>
      <c r="MIC8014" s="49"/>
      <c r="MID8014" s="49"/>
      <c r="MIE8014" s="49"/>
      <c r="MIF8014" s="49"/>
      <c r="MIG8014" s="49"/>
      <c r="MIH8014" s="49"/>
      <c r="MII8014" s="49"/>
      <c r="MIJ8014" s="49"/>
      <c r="MIK8014" s="49"/>
      <c r="MIL8014" s="49"/>
      <c r="MIM8014" s="49"/>
      <c r="MIN8014" s="49"/>
      <c r="MIO8014" s="49"/>
      <c r="MIP8014" s="49"/>
      <c r="MIQ8014" s="49"/>
      <c r="MIR8014" s="49"/>
      <c r="MIS8014" s="49"/>
      <c r="MIT8014" s="49"/>
      <c r="MIU8014" s="49"/>
      <c r="MIV8014" s="49"/>
      <c r="MIW8014" s="49"/>
      <c r="MIX8014" s="49"/>
      <c r="MIY8014" s="49"/>
      <c r="MIZ8014" s="49"/>
      <c r="MJA8014" s="49"/>
      <c r="MJB8014" s="49"/>
      <c r="MJC8014" s="49"/>
      <c r="MJD8014" s="49"/>
      <c r="MJE8014" s="49"/>
      <c r="MJF8014" s="49"/>
      <c r="MJG8014" s="49"/>
      <c r="MJH8014" s="49"/>
      <c r="MJI8014" s="49"/>
      <c r="MJJ8014" s="49"/>
      <c r="MJK8014" s="49"/>
      <c r="MJL8014" s="49"/>
      <c r="MJM8014" s="49"/>
      <c r="MJN8014" s="49"/>
      <c r="MJO8014" s="49"/>
      <c r="MJP8014" s="49"/>
      <c r="MJQ8014" s="49"/>
      <c r="MJR8014" s="49"/>
      <c r="MJS8014" s="49"/>
      <c r="MJT8014" s="49"/>
      <c r="MJU8014" s="49"/>
      <c r="MJV8014" s="49"/>
      <c r="MJW8014" s="49"/>
      <c r="MJX8014" s="49"/>
      <c r="MJY8014" s="49"/>
      <c r="MJZ8014" s="49"/>
      <c r="MKA8014" s="49"/>
      <c r="MKB8014" s="49"/>
      <c r="MKC8014" s="49"/>
      <c r="MKD8014" s="49"/>
      <c r="MKE8014" s="49"/>
      <c r="MKF8014" s="49"/>
      <c r="MKG8014" s="49"/>
      <c r="MKH8014" s="49"/>
      <c r="MKI8014" s="49"/>
      <c r="MKJ8014" s="49"/>
      <c r="MKK8014" s="49"/>
      <c r="MKL8014" s="49"/>
      <c r="MKM8014" s="49"/>
      <c r="MKN8014" s="49"/>
      <c r="MKO8014" s="49"/>
      <c r="MKP8014" s="49"/>
      <c r="MKQ8014" s="49"/>
      <c r="MKR8014" s="49"/>
      <c r="MKS8014" s="49"/>
      <c r="MKT8014" s="49"/>
      <c r="MKU8014" s="49"/>
      <c r="MKV8014" s="49"/>
      <c r="MKW8014" s="49"/>
      <c r="MKX8014" s="49"/>
      <c r="MKY8014" s="49"/>
      <c r="MKZ8014" s="49"/>
      <c r="MLA8014" s="49"/>
      <c r="MLB8014" s="49"/>
      <c r="MLC8014" s="49"/>
      <c r="MLD8014" s="49"/>
      <c r="MLE8014" s="49"/>
      <c r="MLF8014" s="49"/>
      <c r="MLG8014" s="49"/>
      <c r="MLH8014" s="49"/>
      <c r="MLI8014" s="49"/>
      <c r="MLJ8014" s="49"/>
      <c r="MLK8014" s="49"/>
      <c r="MLL8014" s="49"/>
      <c r="MLM8014" s="49"/>
      <c r="MLN8014" s="49"/>
      <c r="MLO8014" s="49"/>
      <c r="MLP8014" s="49"/>
      <c r="MLQ8014" s="49"/>
      <c r="MLR8014" s="49"/>
      <c r="MLS8014" s="49"/>
      <c r="MLT8014" s="49"/>
      <c r="MLU8014" s="49"/>
      <c r="MLV8014" s="49"/>
      <c r="MLW8014" s="49"/>
      <c r="MLX8014" s="49"/>
      <c r="MLY8014" s="49"/>
      <c r="MLZ8014" s="49"/>
      <c r="MMA8014" s="49"/>
      <c r="MMB8014" s="49"/>
      <c r="MMC8014" s="49"/>
      <c r="MMD8014" s="49"/>
      <c r="MME8014" s="49"/>
      <c r="MMF8014" s="49"/>
      <c r="MMG8014" s="49"/>
      <c r="MMH8014" s="49"/>
      <c r="MMI8014" s="49"/>
      <c r="MMJ8014" s="49"/>
      <c r="MMK8014" s="49"/>
      <c r="MML8014" s="49"/>
      <c r="MMM8014" s="49"/>
      <c r="MMN8014" s="49"/>
      <c r="MMO8014" s="49"/>
      <c r="MMP8014" s="49"/>
      <c r="MMQ8014" s="49"/>
      <c r="MMR8014" s="49"/>
      <c r="MMS8014" s="49"/>
      <c r="MMT8014" s="49"/>
      <c r="MMU8014" s="49"/>
      <c r="MMV8014" s="49"/>
      <c r="MMW8014" s="49"/>
      <c r="MMX8014" s="49"/>
      <c r="MMY8014" s="49"/>
      <c r="MMZ8014" s="49"/>
      <c r="MNA8014" s="49"/>
      <c r="MNB8014" s="49"/>
      <c r="MNC8014" s="49"/>
      <c r="MND8014" s="49"/>
      <c r="MNE8014" s="49"/>
      <c r="MNF8014" s="49"/>
      <c r="MNG8014" s="49"/>
      <c r="MNH8014" s="49"/>
      <c r="MNI8014" s="49"/>
      <c r="MNJ8014" s="49"/>
      <c r="MNK8014" s="49"/>
      <c r="MNL8014" s="49"/>
      <c r="MNM8014" s="49"/>
      <c r="MNN8014" s="49"/>
      <c r="MNO8014" s="49"/>
      <c r="MNP8014" s="49"/>
      <c r="MNQ8014" s="49"/>
      <c r="MNR8014" s="49"/>
      <c r="MNS8014" s="49"/>
      <c r="MNT8014" s="49"/>
      <c r="MNU8014" s="49"/>
      <c r="MNV8014" s="49"/>
      <c r="MNW8014" s="49"/>
      <c r="MNX8014" s="49"/>
      <c r="MNY8014" s="49"/>
      <c r="MNZ8014" s="49"/>
      <c r="MOA8014" s="49"/>
      <c r="MOB8014" s="49"/>
      <c r="MOC8014" s="49"/>
      <c r="MOD8014" s="49"/>
      <c r="MOE8014" s="49"/>
      <c r="MOF8014" s="49"/>
      <c r="MOG8014" s="49"/>
      <c r="MOH8014" s="49"/>
      <c r="MOI8014" s="49"/>
      <c r="MOJ8014" s="49"/>
      <c r="MOK8014" s="49"/>
      <c r="MOL8014" s="49"/>
      <c r="MOM8014" s="49"/>
      <c r="MON8014" s="49"/>
      <c r="MOO8014" s="49"/>
      <c r="MOP8014" s="49"/>
      <c r="MOQ8014" s="49"/>
      <c r="MOR8014" s="49"/>
      <c r="MOS8014" s="49"/>
      <c r="MOT8014" s="49"/>
      <c r="MOU8014" s="49"/>
      <c r="MOV8014" s="49"/>
      <c r="MOW8014" s="49"/>
      <c r="MOX8014" s="49"/>
      <c r="MOY8014" s="49"/>
      <c r="MOZ8014" s="49"/>
      <c r="MPA8014" s="49"/>
      <c r="MPB8014" s="49"/>
      <c r="MPC8014" s="49"/>
      <c r="MPD8014" s="49"/>
      <c r="MPE8014" s="49"/>
      <c r="MPF8014" s="49"/>
      <c r="MPG8014" s="49"/>
      <c r="MPH8014" s="49"/>
      <c r="MPI8014" s="49"/>
      <c r="MPJ8014" s="49"/>
      <c r="MPK8014" s="49"/>
      <c r="MPL8014" s="49"/>
      <c r="MPM8014" s="49"/>
      <c r="MPN8014" s="49"/>
      <c r="MPO8014" s="49"/>
      <c r="MPP8014" s="49"/>
      <c r="MPQ8014" s="49"/>
      <c r="MPR8014" s="49"/>
      <c r="MPS8014" s="49"/>
      <c r="MPT8014" s="49"/>
      <c r="MPU8014" s="49"/>
      <c r="MPV8014" s="49"/>
      <c r="MPW8014" s="49"/>
      <c r="MPX8014" s="49"/>
      <c r="MPY8014" s="49"/>
      <c r="MPZ8014" s="49"/>
      <c r="MQA8014" s="49"/>
      <c r="MQB8014" s="49"/>
      <c r="MQC8014" s="49"/>
      <c r="MQD8014" s="49"/>
      <c r="MQE8014" s="49"/>
      <c r="MQF8014" s="49"/>
      <c r="MQG8014" s="49"/>
      <c r="MQH8014" s="49"/>
      <c r="MQI8014" s="49"/>
      <c r="MQJ8014" s="49"/>
      <c r="MQK8014" s="49"/>
      <c r="MQL8014" s="49"/>
      <c r="MQM8014" s="49"/>
      <c r="MQN8014" s="49"/>
      <c r="MQO8014" s="49"/>
      <c r="MQP8014" s="49"/>
      <c r="MQQ8014" s="49"/>
      <c r="MQR8014" s="49"/>
      <c r="MQS8014" s="49"/>
      <c r="MQT8014" s="49"/>
      <c r="MQU8014" s="49"/>
      <c r="MQV8014" s="49"/>
      <c r="MQW8014" s="49"/>
      <c r="MQX8014" s="49"/>
      <c r="MQY8014" s="49"/>
      <c r="MQZ8014" s="49"/>
      <c r="MRA8014" s="49"/>
      <c r="MRB8014" s="49"/>
      <c r="MRC8014" s="49"/>
      <c r="MRD8014" s="49"/>
      <c r="MRE8014" s="49"/>
      <c r="MRF8014" s="49"/>
      <c r="MRG8014" s="49"/>
      <c r="MRH8014" s="49"/>
      <c r="MRI8014" s="49"/>
      <c r="MRJ8014" s="49"/>
      <c r="MRK8014" s="49"/>
      <c r="MRL8014" s="49"/>
      <c r="MRM8014" s="49"/>
      <c r="MRN8014" s="49"/>
      <c r="MRO8014" s="49"/>
      <c r="MRP8014" s="49"/>
      <c r="MRQ8014" s="49"/>
      <c r="MRR8014" s="49"/>
      <c r="MRS8014" s="49"/>
      <c r="MRT8014" s="49"/>
      <c r="MRU8014" s="49"/>
      <c r="MRV8014" s="49"/>
      <c r="MRW8014" s="49"/>
      <c r="MRX8014" s="49"/>
      <c r="MRY8014" s="49"/>
      <c r="MRZ8014" s="49"/>
      <c r="MSA8014" s="49"/>
      <c r="MSB8014" s="49"/>
      <c r="MSC8014" s="49"/>
      <c r="MSD8014" s="49"/>
      <c r="MSE8014" s="49"/>
      <c r="MSF8014" s="49"/>
      <c r="MSG8014" s="49"/>
      <c r="MSH8014" s="49"/>
      <c r="MSI8014" s="49"/>
      <c r="MSJ8014" s="49"/>
      <c r="MSK8014" s="49"/>
      <c r="MSL8014" s="49"/>
      <c r="MSM8014" s="49"/>
      <c r="MSN8014" s="49"/>
      <c r="MSO8014" s="49"/>
      <c r="MSP8014" s="49"/>
      <c r="MSQ8014" s="49"/>
      <c r="MSR8014" s="49"/>
      <c r="MSS8014" s="49"/>
      <c r="MST8014" s="49"/>
      <c r="MSU8014" s="49"/>
      <c r="MSV8014" s="49"/>
      <c r="MSW8014" s="49"/>
      <c r="MSX8014" s="49"/>
      <c r="MSY8014" s="49"/>
      <c r="MSZ8014" s="49"/>
      <c r="MTA8014" s="49"/>
      <c r="MTB8014" s="49"/>
      <c r="MTC8014" s="49"/>
      <c r="MTD8014" s="49"/>
      <c r="MTE8014" s="49"/>
      <c r="MTF8014" s="49"/>
      <c r="MTG8014" s="49"/>
      <c r="MTH8014" s="49"/>
      <c r="MTI8014" s="49"/>
      <c r="MTJ8014" s="49"/>
      <c r="MTK8014" s="49"/>
      <c r="MTL8014" s="49"/>
      <c r="MTM8014" s="49"/>
      <c r="MTN8014" s="49"/>
      <c r="MTO8014" s="49"/>
      <c r="MTP8014" s="49"/>
      <c r="MTQ8014" s="49"/>
      <c r="MTR8014" s="49"/>
      <c r="MTS8014" s="49"/>
      <c r="MTT8014" s="49"/>
      <c r="MTU8014" s="49"/>
      <c r="MTV8014" s="49"/>
      <c r="MTW8014" s="49"/>
      <c r="MTX8014" s="49"/>
      <c r="MTY8014" s="49"/>
      <c r="MTZ8014" s="49"/>
      <c r="MUA8014" s="49"/>
      <c r="MUB8014" s="49"/>
      <c r="MUC8014" s="49"/>
      <c r="MUD8014" s="49"/>
      <c r="MUE8014" s="49"/>
      <c r="MUF8014" s="49"/>
      <c r="MUG8014" s="49"/>
      <c r="MUH8014" s="49"/>
      <c r="MUI8014" s="49"/>
      <c r="MUJ8014" s="49"/>
      <c r="MUK8014" s="49"/>
      <c r="MUL8014" s="49"/>
      <c r="MUM8014" s="49"/>
      <c r="MUN8014" s="49"/>
      <c r="MUO8014" s="49"/>
      <c r="MUP8014" s="49"/>
      <c r="MUQ8014" s="49"/>
      <c r="MUR8014" s="49"/>
      <c r="MUS8014" s="49"/>
      <c r="MUT8014" s="49"/>
      <c r="MUU8014" s="49"/>
      <c r="MUV8014" s="49"/>
      <c r="MUW8014" s="49"/>
      <c r="MUX8014" s="49"/>
      <c r="MUY8014" s="49"/>
      <c r="MUZ8014" s="49"/>
      <c r="MVA8014" s="49"/>
      <c r="MVB8014" s="49"/>
      <c r="MVC8014" s="49"/>
      <c r="MVD8014" s="49"/>
      <c r="MVE8014" s="49"/>
      <c r="MVF8014" s="49"/>
      <c r="MVG8014" s="49"/>
      <c r="MVH8014" s="49"/>
      <c r="MVI8014" s="49"/>
      <c r="MVJ8014" s="49"/>
      <c r="MVK8014" s="49"/>
      <c r="MVL8014" s="49"/>
      <c r="MVM8014" s="49"/>
      <c r="MVN8014" s="49"/>
      <c r="MVO8014" s="49"/>
      <c r="MVP8014" s="49"/>
      <c r="MVQ8014" s="49"/>
      <c r="MVR8014" s="49"/>
      <c r="MVS8014" s="49"/>
      <c r="MVT8014" s="49"/>
      <c r="MVU8014" s="49"/>
      <c r="MVV8014" s="49"/>
      <c r="MVW8014" s="49"/>
      <c r="MVX8014" s="49"/>
      <c r="MVY8014" s="49"/>
      <c r="MVZ8014" s="49"/>
      <c r="MWA8014" s="49"/>
      <c r="MWB8014" s="49"/>
      <c r="MWC8014" s="49"/>
      <c r="MWD8014" s="49"/>
      <c r="MWE8014" s="49"/>
      <c r="MWF8014" s="49"/>
      <c r="MWG8014" s="49"/>
      <c r="MWH8014" s="49"/>
      <c r="MWI8014" s="49"/>
      <c r="MWJ8014" s="49"/>
      <c r="MWK8014" s="49"/>
      <c r="MWL8014" s="49"/>
      <c r="MWM8014" s="49"/>
      <c r="MWN8014" s="49"/>
      <c r="MWO8014" s="49"/>
      <c r="MWP8014" s="49"/>
      <c r="MWQ8014" s="49"/>
      <c r="MWR8014" s="49"/>
      <c r="MWS8014" s="49"/>
      <c r="MWT8014" s="49"/>
      <c r="MWU8014" s="49"/>
      <c r="MWV8014" s="49"/>
      <c r="MWW8014" s="49"/>
      <c r="MWX8014" s="49"/>
      <c r="MWY8014" s="49"/>
      <c r="MWZ8014" s="49"/>
      <c r="MXA8014" s="49"/>
      <c r="MXB8014" s="49"/>
      <c r="MXC8014" s="49"/>
      <c r="MXD8014" s="49"/>
      <c r="MXE8014" s="49"/>
      <c r="MXF8014" s="49"/>
      <c r="MXG8014" s="49"/>
      <c r="MXH8014" s="49"/>
      <c r="MXI8014" s="49"/>
      <c r="MXJ8014" s="49"/>
      <c r="MXK8014" s="49"/>
      <c r="MXL8014" s="49"/>
      <c r="MXM8014" s="49"/>
      <c r="MXN8014" s="49"/>
      <c r="MXO8014" s="49"/>
      <c r="MXP8014" s="49"/>
      <c r="MXQ8014" s="49"/>
      <c r="MXR8014" s="49"/>
      <c r="MXS8014" s="49"/>
      <c r="MXT8014" s="49"/>
      <c r="MXU8014" s="49"/>
      <c r="MXV8014" s="49"/>
      <c r="MXW8014" s="49"/>
      <c r="MXX8014" s="49"/>
      <c r="MXY8014" s="49"/>
      <c r="MXZ8014" s="49"/>
      <c r="MYA8014" s="49"/>
      <c r="MYB8014" s="49"/>
      <c r="MYC8014" s="49"/>
      <c r="MYD8014" s="49"/>
      <c r="MYE8014" s="49"/>
      <c r="MYF8014" s="49"/>
      <c r="MYG8014" s="49"/>
      <c r="MYH8014" s="49"/>
      <c r="MYI8014" s="49"/>
      <c r="MYJ8014" s="49"/>
      <c r="MYK8014" s="49"/>
      <c r="MYL8014" s="49"/>
      <c r="MYM8014" s="49"/>
      <c r="MYN8014" s="49"/>
      <c r="MYO8014" s="49"/>
      <c r="MYP8014" s="49"/>
      <c r="MYQ8014" s="49"/>
      <c r="MYR8014" s="49"/>
      <c r="MYS8014" s="49"/>
      <c r="MYT8014" s="49"/>
      <c r="MYU8014" s="49"/>
      <c r="MYV8014" s="49"/>
      <c r="MYW8014" s="49"/>
      <c r="MYX8014" s="49"/>
      <c r="MYY8014" s="49"/>
      <c r="MYZ8014" s="49"/>
      <c r="MZA8014" s="49"/>
      <c r="MZB8014" s="49"/>
      <c r="MZC8014" s="49"/>
      <c r="MZD8014" s="49"/>
      <c r="MZE8014" s="49"/>
      <c r="MZF8014" s="49"/>
      <c r="MZG8014" s="49"/>
      <c r="MZH8014" s="49"/>
      <c r="MZI8014" s="49"/>
      <c r="MZJ8014" s="49"/>
      <c r="MZK8014" s="49"/>
      <c r="MZL8014" s="49"/>
      <c r="MZM8014" s="49"/>
      <c r="MZN8014" s="49"/>
      <c r="MZO8014" s="49"/>
      <c r="MZP8014" s="49"/>
      <c r="MZQ8014" s="49"/>
      <c r="MZR8014" s="49"/>
      <c r="MZS8014" s="49"/>
      <c r="MZT8014" s="49"/>
      <c r="MZU8014" s="49"/>
      <c r="MZV8014" s="49"/>
      <c r="MZW8014" s="49"/>
      <c r="MZX8014" s="49"/>
      <c r="MZY8014" s="49"/>
      <c r="MZZ8014" s="49"/>
      <c r="NAA8014" s="49"/>
      <c r="NAB8014" s="49"/>
      <c r="NAC8014" s="49"/>
      <c r="NAD8014" s="49"/>
      <c r="NAE8014" s="49"/>
      <c r="NAF8014" s="49"/>
      <c r="NAG8014" s="49"/>
      <c r="NAH8014" s="49"/>
      <c r="NAI8014" s="49"/>
      <c r="NAJ8014" s="49"/>
      <c r="NAK8014" s="49"/>
      <c r="NAL8014" s="49"/>
      <c r="NAM8014" s="49"/>
      <c r="NAN8014" s="49"/>
      <c r="NAO8014" s="49"/>
      <c r="NAP8014" s="49"/>
      <c r="NAQ8014" s="49"/>
      <c r="NAR8014" s="49"/>
      <c r="NAS8014" s="49"/>
      <c r="NAT8014" s="49"/>
      <c r="NAU8014" s="49"/>
      <c r="NAV8014" s="49"/>
      <c r="NAW8014" s="49"/>
      <c r="NAX8014" s="49"/>
      <c r="NAY8014" s="49"/>
      <c r="NAZ8014" s="49"/>
      <c r="NBA8014" s="49"/>
      <c r="NBB8014" s="49"/>
      <c r="NBC8014" s="49"/>
      <c r="NBD8014" s="49"/>
      <c r="NBE8014" s="49"/>
      <c r="NBF8014" s="49"/>
      <c r="NBG8014" s="49"/>
      <c r="NBH8014" s="49"/>
      <c r="NBI8014" s="49"/>
      <c r="NBJ8014" s="49"/>
      <c r="NBK8014" s="49"/>
      <c r="NBL8014" s="49"/>
      <c r="NBM8014" s="49"/>
      <c r="NBN8014" s="49"/>
      <c r="NBO8014" s="49"/>
      <c r="NBP8014" s="49"/>
      <c r="NBQ8014" s="49"/>
      <c r="NBR8014" s="49"/>
      <c r="NBS8014" s="49"/>
      <c r="NBT8014" s="49"/>
      <c r="NBU8014" s="49"/>
      <c r="NBV8014" s="49"/>
      <c r="NBW8014" s="49"/>
      <c r="NBX8014" s="49"/>
      <c r="NBY8014" s="49"/>
      <c r="NBZ8014" s="49"/>
      <c r="NCA8014" s="49"/>
      <c r="NCB8014" s="49"/>
      <c r="NCC8014" s="49"/>
      <c r="NCD8014" s="49"/>
      <c r="NCE8014" s="49"/>
      <c r="NCF8014" s="49"/>
      <c r="NCG8014" s="49"/>
      <c r="NCH8014" s="49"/>
      <c r="NCI8014" s="49"/>
      <c r="NCJ8014" s="49"/>
      <c r="NCK8014" s="49"/>
      <c r="NCL8014" s="49"/>
      <c r="NCM8014" s="49"/>
      <c r="NCN8014" s="49"/>
      <c r="NCO8014" s="49"/>
      <c r="NCP8014" s="49"/>
      <c r="NCQ8014" s="49"/>
      <c r="NCR8014" s="49"/>
      <c r="NCS8014" s="49"/>
      <c r="NCT8014" s="49"/>
      <c r="NCU8014" s="49"/>
      <c r="NCV8014" s="49"/>
      <c r="NCW8014" s="49"/>
      <c r="NCX8014" s="49"/>
      <c r="NCY8014" s="49"/>
      <c r="NCZ8014" s="49"/>
      <c r="NDA8014" s="49"/>
      <c r="NDB8014" s="49"/>
      <c r="NDC8014" s="49"/>
      <c r="NDD8014" s="49"/>
      <c r="NDE8014" s="49"/>
      <c r="NDF8014" s="49"/>
      <c r="NDG8014" s="49"/>
      <c r="NDH8014" s="49"/>
      <c r="NDI8014" s="49"/>
      <c r="NDJ8014" s="49"/>
      <c r="NDK8014" s="49"/>
      <c r="NDL8014" s="49"/>
      <c r="NDM8014" s="49"/>
      <c r="NDN8014" s="49"/>
      <c r="NDO8014" s="49"/>
      <c r="NDP8014" s="49"/>
      <c r="NDQ8014" s="49"/>
      <c r="NDR8014" s="49"/>
      <c r="NDS8014" s="49"/>
      <c r="NDT8014" s="49"/>
      <c r="NDU8014" s="49"/>
      <c r="NDV8014" s="49"/>
      <c r="NDW8014" s="49"/>
      <c r="NDX8014" s="49"/>
      <c r="NDY8014" s="49"/>
      <c r="NDZ8014" s="49"/>
      <c r="NEA8014" s="49"/>
      <c r="NEB8014" s="49"/>
      <c r="NEC8014" s="49"/>
      <c r="NED8014" s="49"/>
      <c r="NEE8014" s="49"/>
      <c r="NEF8014" s="49"/>
      <c r="NEG8014" s="49"/>
      <c r="NEH8014" s="49"/>
      <c r="NEI8014" s="49"/>
      <c r="NEJ8014" s="49"/>
      <c r="NEK8014" s="49"/>
      <c r="NEL8014" s="49"/>
      <c r="NEM8014" s="49"/>
      <c r="NEN8014" s="49"/>
      <c r="NEO8014" s="49"/>
      <c r="NEP8014" s="49"/>
      <c r="NEQ8014" s="49"/>
      <c r="NER8014" s="49"/>
      <c r="NES8014" s="49"/>
      <c r="NET8014" s="49"/>
      <c r="NEU8014" s="49"/>
      <c r="NEV8014" s="49"/>
      <c r="NEW8014" s="49"/>
      <c r="NEX8014" s="49"/>
      <c r="NEY8014" s="49"/>
      <c r="NEZ8014" s="49"/>
      <c r="NFA8014" s="49"/>
      <c r="NFB8014" s="49"/>
      <c r="NFC8014" s="49"/>
      <c r="NFD8014" s="49"/>
      <c r="NFE8014" s="49"/>
      <c r="NFF8014" s="49"/>
      <c r="NFG8014" s="49"/>
      <c r="NFH8014" s="49"/>
      <c r="NFI8014" s="49"/>
      <c r="NFJ8014" s="49"/>
      <c r="NFK8014" s="49"/>
      <c r="NFL8014" s="49"/>
      <c r="NFM8014" s="49"/>
      <c r="NFN8014" s="49"/>
      <c r="NFO8014" s="49"/>
      <c r="NFP8014" s="49"/>
      <c r="NFQ8014" s="49"/>
      <c r="NFR8014" s="49"/>
      <c r="NFS8014" s="49"/>
      <c r="NFT8014" s="49"/>
      <c r="NFU8014" s="49"/>
      <c r="NFV8014" s="49"/>
      <c r="NFW8014" s="49"/>
      <c r="NFX8014" s="49"/>
      <c r="NFY8014" s="49"/>
      <c r="NFZ8014" s="49"/>
      <c r="NGA8014" s="49"/>
      <c r="NGB8014" s="49"/>
      <c r="NGC8014" s="49"/>
      <c r="NGD8014" s="49"/>
      <c r="NGE8014" s="49"/>
      <c r="NGF8014" s="49"/>
      <c r="NGG8014" s="49"/>
      <c r="NGH8014" s="49"/>
      <c r="NGI8014" s="49"/>
      <c r="NGJ8014" s="49"/>
      <c r="NGK8014" s="49"/>
      <c r="NGL8014" s="49"/>
      <c r="NGM8014" s="49"/>
      <c r="NGN8014" s="49"/>
      <c r="NGO8014" s="49"/>
      <c r="NGP8014" s="49"/>
      <c r="NGQ8014" s="49"/>
      <c r="NGR8014" s="49"/>
      <c r="NGS8014" s="49"/>
      <c r="NGT8014" s="49"/>
      <c r="NGU8014" s="49"/>
      <c r="NGV8014" s="49"/>
      <c r="NGW8014" s="49"/>
      <c r="NGX8014" s="49"/>
      <c r="NGY8014" s="49"/>
      <c r="NGZ8014" s="49"/>
      <c r="NHA8014" s="49"/>
      <c r="NHB8014" s="49"/>
      <c r="NHC8014" s="49"/>
      <c r="NHD8014" s="49"/>
      <c r="NHE8014" s="49"/>
      <c r="NHF8014" s="49"/>
      <c r="NHG8014" s="49"/>
      <c r="NHH8014" s="49"/>
      <c r="NHI8014" s="49"/>
      <c r="NHJ8014" s="49"/>
      <c r="NHK8014" s="49"/>
      <c r="NHL8014" s="49"/>
      <c r="NHM8014" s="49"/>
      <c r="NHN8014" s="49"/>
      <c r="NHO8014" s="49"/>
      <c r="NHP8014" s="49"/>
      <c r="NHQ8014" s="49"/>
      <c r="NHR8014" s="49"/>
      <c r="NHS8014" s="49"/>
      <c r="NHT8014" s="49"/>
      <c r="NHU8014" s="49"/>
      <c r="NHV8014" s="49"/>
      <c r="NHW8014" s="49"/>
      <c r="NHX8014" s="49"/>
      <c r="NHY8014" s="49"/>
      <c r="NHZ8014" s="49"/>
      <c r="NIA8014" s="49"/>
      <c r="NIB8014" s="49"/>
      <c r="NIC8014" s="49"/>
      <c r="NID8014" s="49"/>
      <c r="NIE8014" s="49"/>
      <c r="NIF8014" s="49"/>
      <c r="NIG8014" s="49"/>
      <c r="NIH8014" s="49"/>
      <c r="NII8014" s="49"/>
      <c r="NIJ8014" s="49"/>
      <c r="NIK8014" s="49"/>
      <c r="NIL8014" s="49"/>
      <c r="NIM8014" s="49"/>
      <c r="NIN8014" s="49"/>
      <c r="NIO8014" s="49"/>
      <c r="NIP8014" s="49"/>
      <c r="NIQ8014" s="49"/>
      <c r="NIR8014" s="49"/>
      <c r="NIS8014" s="49"/>
      <c r="NIT8014" s="49"/>
      <c r="NIU8014" s="49"/>
      <c r="NIV8014" s="49"/>
      <c r="NIW8014" s="49"/>
      <c r="NIX8014" s="49"/>
      <c r="NIY8014" s="49"/>
      <c r="NIZ8014" s="49"/>
      <c r="NJA8014" s="49"/>
      <c r="NJB8014" s="49"/>
      <c r="NJC8014" s="49"/>
      <c r="NJD8014" s="49"/>
      <c r="NJE8014" s="49"/>
      <c r="NJF8014" s="49"/>
      <c r="NJG8014" s="49"/>
      <c r="NJH8014" s="49"/>
      <c r="NJI8014" s="49"/>
      <c r="NJJ8014" s="49"/>
      <c r="NJK8014" s="49"/>
      <c r="NJL8014" s="49"/>
      <c r="NJM8014" s="49"/>
      <c r="NJN8014" s="49"/>
      <c r="NJO8014" s="49"/>
      <c r="NJP8014" s="49"/>
      <c r="NJQ8014" s="49"/>
      <c r="NJR8014" s="49"/>
      <c r="NJS8014" s="49"/>
      <c r="NJT8014" s="49"/>
      <c r="NJU8014" s="49"/>
      <c r="NJV8014" s="49"/>
      <c r="NJW8014" s="49"/>
      <c r="NJX8014" s="49"/>
      <c r="NJY8014" s="49"/>
      <c r="NJZ8014" s="49"/>
      <c r="NKA8014" s="49"/>
      <c r="NKB8014" s="49"/>
      <c r="NKC8014" s="49"/>
      <c r="NKD8014" s="49"/>
      <c r="NKE8014" s="49"/>
      <c r="NKF8014" s="49"/>
      <c r="NKG8014" s="49"/>
      <c r="NKH8014" s="49"/>
      <c r="NKI8014" s="49"/>
      <c r="NKJ8014" s="49"/>
      <c r="NKK8014" s="49"/>
      <c r="NKL8014" s="49"/>
      <c r="NKM8014" s="49"/>
      <c r="NKN8014" s="49"/>
      <c r="NKO8014" s="49"/>
      <c r="NKP8014" s="49"/>
      <c r="NKQ8014" s="49"/>
      <c r="NKR8014" s="49"/>
      <c r="NKS8014" s="49"/>
      <c r="NKT8014" s="49"/>
      <c r="NKU8014" s="49"/>
      <c r="NKV8014" s="49"/>
      <c r="NKW8014" s="49"/>
      <c r="NKX8014" s="49"/>
      <c r="NKY8014" s="49"/>
      <c r="NKZ8014" s="49"/>
      <c r="NLA8014" s="49"/>
      <c r="NLB8014" s="49"/>
      <c r="NLC8014" s="49"/>
      <c r="NLD8014" s="49"/>
      <c r="NLE8014" s="49"/>
      <c r="NLF8014" s="49"/>
      <c r="NLG8014" s="49"/>
      <c r="NLH8014" s="49"/>
      <c r="NLI8014" s="49"/>
      <c r="NLJ8014" s="49"/>
      <c r="NLK8014" s="49"/>
      <c r="NLL8014" s="49"/>
      <c r="NLM8014" s="49"/>
      <c r="NLN8014" s="49"/>
      <c r="NLO8014" s="49"/>
      <c r="NLP8014" s="49"/>
      <c r="NLQ8014" s="49"/>
      <c r="NLR8014" s="49"/>
      <c r="NLS8014" s="49"/>
      <c r="NLT8014" s="49"/>
      <c r="NLU8014" s="49"/>
      <c r="NLV8014" s="49"/>
      <c r="NLW8014" s="49"/>
      <c r="NLX8014" s="49"/>
      <c r="NLY8014" s="49"/>
      <c r="NLZ8014" s="49"/>
      <c r="NMA8014" s="49"/>
      <c r="NMB8014" s="49"/>
      <c r="NMC8014" s="49"/>
      <c r="NMD8014" s="49"/>
      <c r="NME8014" s="49"/>
      <c r="NMF8014" s="49"/>
      <c r="NMG8014" s="49"/>
      <c r="NMH8014" s="49"/>
      <c r="NMI8014" s="49"/>
      <c r="NMJ8014" s="49"/>
      <c r="NMK8014" s="49"/>
      <c r="NML8014" s="49"/>
      <c r="NMM8014" s="49"/>
      <c r="NMN8014" s="49"/>
      <c r="NMO8014" s="49"/>
      <c r="NMP8014" s="49"/>
      <c r="NMQ8014" s="49"/>
      <c r="NMR8014" s="49"/>
      <c r="NMS8014" s="49"/>
      <c r="NMT8014" s="49"/>
      <c r="NMU8014" s="49"/>
      <c r="NMV8014" s="49"/>
      <c r="NMW8014" s="49"/>
      <c r="NMX8014" s="49"/>
      <c r="NMY8014" s="49"/>
      <c r="NMZ8014" s="49"/>
      <c r="NNA8014" s="49"/>
      <c r="NNB8014" s="49"/>
      <c r="NNC8014" s="49"/>
      <c r="NND8014" s="49"/>
      <c r="NNE8014" s="49"/>
      <c r="NNF8014" s="49"/>
      <c r="NNG8014" s="49"/>
      <c r="NNH8014" s="49"/>
      <c r="NNI8014" s="49"/>
      <c r="NNJ8014" s="49"/>
      <c r="NNK8014" s="49"/>
      <c r="NNL8014" s="49"/>
      <c r="NNM8014" s="49"/>
      <c r="NNN8014" s="49"/>
      <c r="NNO8014" s="49"/>
      <c r="NNP8014" s="49"/>
      <c r="NNQ8014" s="49"/>
      <c r="NNR8014" s="49"/>
      <c r="NNS8014" s="49"/>
      <c r="NNT8014" s="49"/>
      <c r="NNU8014" s="49"/>
      <c r="NNV8014" s="49"/>
      <c r="NNW8014" s="49"/>
      <c r="NNX8014" s="49"/>
      <c r="NNY8014" s="49"/>
      <c r="NNZ8014" s="49"/>
      <c r="NOA8014" s="49"/>
      <c r="NOB8014" s="49"/>
      <c r="NOC8014" s="49"/>
      <c r="NOD8014" s="49"/>
      <c r="NOE8014" s="49"/>
      <c r="NOF8014" s="49"/>
      <c r="NOG8014" s="49"/>
      <c r="NOH8014" s="49"/>
      <c r="NOI8014" s="49"/>
      <c r="NOJ8014" s="49"/>
      <c r="NOK8014" s="49"/>
      <c r="NOL8014" s="49"/>
      <c r="NOM8014" s="49"/>
      <c r="NON8014" s="49"/>
      <c r="NOO8014" s="49"/>
      <c r="NOP8014" s="49"/>
      <c r="NOQ8014" s="49"/>
      <c r="NOR8014" s="49"/>
      <c r="NOS8014" s="49"/>
      <c r="NOT8014" s="49"/>
      <c r="NOU8014" s="49"/>
      <c r="NOV8014" s="49"/>
      <c r="NOW8014" s="49"/>
      <c r="NOX8014" s="49"/>
      <c r="NOY8014" s="49"/>
      <c r="NOZ8014" s="49"/>
      <c r="NPA8014" s="49"/>
      <c r="NPB8014" s="49"/>
      <c r="NPC8014" s="49"/>
      <c r="NPD8014" s="49"/>
      <c r="NPE8014" s="49"/>
      <c r="NPF8014" s="49"/>
      <c r="NPG8014" s="49"/>
      <c r="NPH8014" s="49"/>
      <c r="NPI8014" s="49"/>
      <c r="NPJ8014" s="49"/>
      <c r="NPK8014" s="49"/>
      <c r="NPL8014" s="49"/>
      <c r="NPM8014" s="49"/>
      <c r="NPN8014" s="49"/>
      <c r="NPO8014" s="49"/>
      <c r="NPP8014" s="49"/>
      <c r="NPQ8014" s="49"/>
      <c r="NPR8014" s="49"/>
      <c r="NPS8014" s="49"/>
      <c r="NPT8014" s="49"/>
      <c r="NPU8014" s="49"/>
      <c r="NPV8014" s="49"/>
      <c r="NPW8014" s="49"/>
      <c r="NPX8014" s="49"/>
      <c r="NPY8014" s="49"/>
      <c r="NPZ8014" s="49"/>
      <c r="NQA8014" s="49"/>
      <c r="NQB8014" s="49"/>
      <c r="NQC8014" s="49"/>
      <c r="NQD8014" s="49"/>
      <c r="NQE8014" s="49"/>
      <c r="NQF8014" s="49"/>
      <c r="NQG8014" s="49"/>
      <c r="NQH8014" s="49"/>
      <c r="NQI8014" s="49"/>
      <c r="NQJ8014" s="49"/>
      <c r="NQK8014" s="49"/>
      <c r="NQL8014" s="49"/>
      <c r="NQM8014" s="49"/>
      <c r="NQN8014" s="49"/>
      <c r="NQO8014" s="49"/>
      <c r="NQP8014" s="49"/>
      <c r="NQQ8014" s="49"/>
      <c r="NQR8014" s="49"/>
      <c r="NQS8014" s="49"/>
      <c r="NQT8014" s="49"/>
      <c r="NQU8014" s="49"/>
      <c r="NQV8014" s="49"/>
      <c r="NQW8014" s="49"/>
      <c r="NQX8014" s="49"/>
      <c r="NQY8014" s="49"/>
      <c r="NQZ8014" s="49"/>
      <c r="NRA8014" s="49"/>
      <c r="NRB8014" s="49"/>
      <c r="NRC8014" s="49"/>
      <c r="NRD8014" s="49"/>
      <c r="NRE8014" s="49"/>
      <c r="NRF8014" s="49"/>
      <c r="NRG8014" s="49"/>
      <c r="NRH8014" s="49"/>
      <c r="NRI8014" s="49"/>
      <c r="NRJ8014" s="49"/>
      <c r="NRK8014" s="49"/>
      <c r="NRL8014" s="49"/>
      <c r="NRM8014" s="49"/>
      <c r="NRN8014" s="49"/>
      <c r="NRO8014" s="49"/>
      <c r="NRP8014" s="49"/>
      <c r="NRQ8014" s="49"/>
      <c r="NRR8014" s="49"/>
      <c r="NRS8014" s="49"/>
      <c r="NRT8014" s="49"/>
      <c r="NRU8014" s="49"/>
      <c r="NRV8014" s="49"/>
      <c r="NRW8014" s="49"/>
      <c r="NRX8014" s="49"/>
      <c r="NRY8014" s="49"/>
      <c r="NRZ8014" s="49"/>
      <c r="NSA8014" s="49"/>
      <c r="NSB8014" s="49"/>
      <c r="NSC8014" s="49"/>
      <c r="NSD8014" s="49"/>
      <c r="NSE8014" s="49"/>
      <c r="NSF8014" s="49"/>
      <c r="NSG8014" s="49"/>
      <c r="NSH8014" s="49"/>
      <c r="NSI8014" s="49"/>
      <c r="NSJ8014" s="49"/>
      <c r="NSK8014" s="49"/>
      <c r="NSL8014" s="49"/>
      <c r="NSM8014" s="49"/>
      <c r="NSN8014" s="49"/>
      <c r="NSO8014" s="49"/>
      <c r="NSP8014" s="49"/>
      <c r="NSQ8014" s="49"/>
      <c r="NSR8014" s="49"/>
      <c r="NSS8014" s="49"/>
      <c r="NST8014" s="49"/>
      <c r="NSU8014" s="49"/>
      <c r="NSV8014" s="49"/>
      <c r="NSW8014" s="49"/>
      <c r="NSX8014" s="49"/>
      <c r="NSY8014" s="49"/>
      <c r="NSZ8014" s="49"/>
      <c r="NTA8014" s="49"/>
      <c r="NTB8014" s="49"/>
      <c r="NTC8014" s="49"/>
      <c r="NTD8014" s="49"/>
      <c r="NTE8014" s="49"/>
      <c r="NTF8014" s="49"/>
      <c r="NTG8014" s="49"/>
      <c r="NTH8014" s="49"/>
      <c r="NTI8014" s="49"/>
      <c r="NTJ8014" s="49"/>
      <c r="NTK8014" s="49"/>
      <c r="NTL8014" s="49"/>
      <c r="NTM8014" s="49"/>
      <c r="NTN8014" s="49"/>
      <c r="NTO8014" s="49"/>
      <c r="NTP8014" s="49"/>
      <c r="NTQ8014" s="49"/>
      <c r="NTR8014" s="49"/>
      <c r="NTS8014" s="49"/>
      <c r="NTT8014" s="49"/>
      <c r="NTU8014" s="49"/>
      <c r="NTV8014" s="49"/>
      <c r="NTW8014" s="49"/>
      <c r="NTX8014" s="49"/>
      <c r="NTY8014" s="49"/>
      <c r="NTZ8014" s="49"/>
      <c r="NUA8014" s="49"/>
      <c r="NUB8014" s="49"/>
      <c r="NUC8014" s="49"/>
      <c r="NUD8014" s="49"/>
      <c r="NUE8014" s="49"/>
      <c r="NUF8014" s="49"/>
      <c r="NUG8014" s="49"/>
      <c r="NUH8014" s="49"/>
      <c r="NUI8014" s="49"/>
      <c r="NUJ8014" s="49"/>
      <c r="NUK8014" s="49"/>
      <c r="NUL8014" s="49"/>
      <c r="NUM8014" s="49"/>
      <c r="NUN8014" s="49"/>
      <c r="NUO8014" s="49"/>
      <c r="NUP8014" s="49"/>
      <c r="NUQ8014" s="49"/>
      <c r="NUR8014" s="49"/>
      <c r="NUS8014" s="49"/>
      <c r="NUT8014" s="49"/>
      <c r="NUU8014" s="49"/>
      <c r="NUV8014" s="49"/>
      <c r="NUW8014" s="49"/>
      <c r="NUX8014" s="49"/>
      <c r="NUY8014" s="49"/>
      <c r="NUZ8014" s="49"/>
      <c r="NVA8014" s="49"/>
      <c r="NVB8014" s="49"/>
      <c r="NVC8014" s="49"/>
      <c r="NVD8014" s="49"/>
      <c r="NVE8014" s="49"/>
      <c r="NVF8014" s="49"/>
      <c r="NVG8014" s="49"/>
      <c r="NVH8014" s="49"/>
      <c r="NVI8014" s="49"/>
      <c r="NVJ8014" s="49"/>
      <c r="NVK8014" s="49"/>
      <c r="NVL8014" s="49"/>
      <c r="NVM8014" s="49"/>
      <c r="NVN8014" s="49"/>
      <c r="NVO8014" s="49"/>
      <c r="NVP8014" s="49"/>
      <c r="NVQ8014" s="49"/>
      <c r="NVR8014" s="49"/>
      <c r="NVS8014" s="49"/>
      <c r="NVT8014" s="49"/>
      <c r="NVU8014" s="49"/>
      <c r="NVV8014" s="49"/>
      <c r="NVW8014" s="49"/>
      <c r="NVX8014" s="49"/>
      <c r="NVY8014" s="49"/>
      <c r="NVZ8014" s="49"/>
      <c r="NWA8014" s="49"/>
      <c r="NWB8014" s="49"/>
      <c r="NWC8014" s="49"/>
      <c r="NWD8014" s="49"/>
      <c r="NWE8014" s="49"/>
      <c r="NWF8014" s="49"/>
      <c r="NWG8014" s="49"/>
      <c r="NWH8014" s="49"/>
      <c r="NWI8014" s="49"/>
      <c r="NWJ8014" s="49"/>
      <c r="NWK8014" s="49"/>
      <c r="NWL8014" s="49"/>
      <c r="NWM8014" s="49"/>
      <c r="NWN8014" s="49"/>
      <c r="NWO8014" s="49"/>
      <c r="NWP8014" s="49"/>
      <c r="NWQ8014" s="49"/>
      <c r="NWR8014" s="49"/>
      <c r="NWS8014" s="49"/>
      <c r="NWT8014" s="49"/>
      <c r="NWU8014" s="49"/>
      <c r="NWV8014" s="49"/>
      <c r="NWW8014" s="49"/>
      <c r="NWX8014" s="49"/>
      <c r="NWY8014" s="49"/>
      <c r="NWZ8014" s="49"/>
      <c r="NXA8014" s="49"/>
      <c r="NXB8014" s="49"/>
      <c r="NXC8014" s="49"/>
      <c r="NXD8014" s="49"/>
      <c r="NXE8014" s="49"/>
      <c r="NXF8014" s="49"/>
      <c r="NXG8014" s="49"/>
      <c r="NXH8014" s="49"/>
      <c r="NXI8014" s="49"/>
      <c r="NXJ8014" s="49"/>
      <c r="NXK8014" s="49"/>
      <c r="NXL8014" s="49"/>
      <c r="NXM8014" s="49"/>
      <c r="NXN8014" s="49"/>
      <c r="NXO8014" s="49"/>
      <c r="NXP8014" s="49"/>
      <c r="NXQ8014" s="49"/>
      <c r="NXR8014" s="49"/>
      <c r="NXS8014" s="49"/>
      <c r="NXT8014" s="49"/>
      <c r="NXU8014" s="49"/>
      <c r="NXV8014" s="49"/>
      <c r="NXW8014" s="49"/>
      <c r="NXX8014" s="49"/>
      <c r="NXY8014" s="49"/>
      <c r="NXZ8014" s="49"/>
      <c r="NYA8014" s="49"/>
      <c r="NYB8014" s="49"/>
      <c r="NYC8014" s="49"/>
      <c r="NYD8014" s="49"/>
      <c r="NYE8014" s="49"/>
      <c r="NYF8014" s="49"/>
      <c r="NYG8014" s="49"/>
      <c r="NYH8014" s="49"/>
      <c r="NYI8014" s="49"/>
      <c r="NYJ8014" s="49"/>
      <c r="NYK8014" s="49"/>
      <c r="NYL8014" s="49"/>
      <c r="NYM8014" s="49"/>
      <c r="NYN8014" s="49"/>
      <c r="NYO8014" s="49"/>
      <c r="NYP8014" s="49"/>
      <c r="NYQ8014" s="49"/>
      <c r="NYR8014" s="49"/>
      <c r="NYS8014" s="49"/>
      <c r="NYT8014" s="49"/>
      <c r="NYU8014" s="49"/>
      <c r="NYV8014" s="49"/>
      <c r="NYW8014" s="49"/>
      <c r="NYX8014" s="49"/>
      <c r="NYY8014" s="49"/>
      <c r="NYZ8014" s="49"/>
      <c r="NZA8014" s="49"/>
      <c r="NZB8014" s="49"/>
      <c r="NZC8014" s="49"/>
      <c r="NZD8014" s="49"/>
      <c r="NZE8014" s="49"/>
      <c r="NZF8014" s="49"/>
      <c r="NZG8014" s="49"/>
      <c r="NZH8014" s="49"/>
      <c r="NZI8014" s="49"/>
      <c r="NZJ8014" s="49"/>
      <c r="NZK8014" s="49"/>
      <c r="NZL8014" s="49"/>
      <c r="NZM8014" s="49"/>
      <c r="NZN8014" s="49"/>
      <c r="NZO8014" s="49"/>
      <c r="NZP8014" s="49"/>
      <c r="NZQ8014" s="49"/>
      <c r="NZR8014" s="49"/>
      <c r="NZS8014" s="49"/>
      <c r="NZT8014" s="49"/>
      <c r="NZU8014" s="49"/>
      <c r="NZV8014" s="49"/>
      <c r="NZW8014" s="49"/>
      <c r="NZX8014" s="49"/>
      <c r="NZY8014" s="49"/>
      <c r="NZZ8014" s="49"/>
      <c r="OAA8014" s="49"/>
      <c r="OAB8014" s="49"/>
      <c r="OAC8014" s="49"/>
      <c r="OAD8014" s="49"/>
      <c r="OAE8014" s="49"/>
      <c r="OAF8014" s="49"/>
      <c r="OAG8014" s="49"/>
      <c r="OAH8014" s="49"/>
      <c r="OAI8014" s="49"/>
      <c r="OAJ8014" s="49"/>
      <c r="OAK8014" s="49"/>
      <c r="OAL8014" s="49"/>
      <c r="OAM8014" s="49"/>
      <c r="OAN8014" s="49"/>
      <c r="OAO8014" s="49"/>
      <c r="OAP8014" s="49"/>
      <c r="OAQ8014" s="49"/>
      <c r="OAR8014" s="49"/>
      <c r="OAS8014" s="49"/>
      <c r="OAT8014" s="49"/>
      <c r="OAU8014" s="49"/>
      <c r="OAV8014" s="49"/>
      <c r="OAW8014" s="49"/>
      <c r="OAX8014" s="49"/>
      <c r="OAY8014" s="49"/>
      <c r="OAZ8014" s="49"/>
      <c r="OBA8014" s="49"/>
      <c r="OBB8014" s="49"/>
      <c r="OBC8014" s="49"/>
      <c r="OBD8014" s="49"/>
      <c r="OBE8014" s="49"/>
      <c r="OBF8014" s="49"/>
      <c r="OBG8014" s="49"/>
      <c r="OBH8014" s="49"/>
      <c r="OBI8014" s="49"/>
      <c r="OBJ8014" s="49"/>
      <c r="OBK8014" s="49"/>
      <c r="OBL8014" s="49"/>
      <c r="OBM8014" s="49"/>
      <c r="OBN8014" s="49"/>
      <c r="OBO8014" s="49"/>
      <c r="OBP8014" s="49"/>
      <c r="OBQ8014" s="49"/>
      <c r="OBR8014" s="49"/>
      <c r="OBS8014" s="49"/>
      <c r="OBT8014" s="49"/>
      <c r="OBU8014" s="49"/>
      <c r="OBV8014" s="49"/>
      <c r="OBW8014" s="49"/>
      <c r="OBX8014" s="49"/>
      <c r="OBY8014" s="49"/>
      <c r="OBZ8014" s="49"/>
      <c r="OCA8014" s="49"/>
      <c r="OCB8014" s="49"/>
      <c r="OCC8014" s="49"/>
      <c r="OCD8014" s="49"/>
      <c r="OCE8014" s="49"/>
      <c r="OCF8014" s="49"/>
      <c r="OCG8014" s="49"/>
      <c r="OCH8014" s="49"/>
      <c r="OCI8014" s="49"/>
      <c r="OCJ8014" s="49"/>
      <c r="OCK8014" s="49"/>
      <c r="OCL8014" s="49"/>
      <c r="OCM8014" s="49"/>
      <c r="OCN8014" s="49"/>
      <c r="OCO8014" s="49"/>
      <c r="OCP8014" s="49"/>
      <c r="OCQ8014" s="49"/>
      <c r="OCR8014" s="49"/>
      <c r="OCS8014" s="49"/>
      <c r="OCT8014" s="49"/>
      <c r="OCU8014" s="49"/>
      <c r="OCV8014" s="49"/>
      <c r="OCW8014" s="49"/>
      <c r="OCX8014" s="49"/>
      <c r="OCY8014" s="49"/>
      <c r="OCZ8014" s="49"/>
      <c r="ODA8014" s="49"/>
      <c r="ODB8014" s="49"/>
      <c r="ODC8014" s="49"/>
      <c r="ODD8014" s="49"/>
      <c r="ODE8014" s="49"/>
      <c r="ODF8014" s="49"/>
      <c r="ODG8014" s="49"/>
      <c r="ODH8014" s="49"/>
      <c r="ODI8014" s="49"/>
      <c r="ODJ8014" s="49"/>
      <c r="ODK8014" s="49"/>
      <c r="ODL8014" s="49"/>
      <c r="ODM8014" s="49"/>
      <c r="ODN8014" s="49"/>
      <c r="ODO8014" s="49"/>
      <c r="ODP8014" s="49"/>
      <c r="ODQ8014" s="49"/>
      <c r="ODR8014" s="49"/>
      <c r="ODS8014" s="49"/>
      <c r="ODT8014" s="49"/>
      <c r="ODU8014" s="49"/>
      <c r="ODV8014" s="49"/>
      <c r="ODW8014" s="49"/>
      <c r="ODX8014" s="49"/>
      <c r="ODY8014" s="49"/>
      <c r="ODZ8014" s="49"/>
      <c r="OEA8014" s="49"/>
      <c r="OEB8014" s="49"/>
      <c r="OEC8014" s="49"/>
      <c r="OED8014" s="49"/>
      <c r="OEE8014" s="49"/>
      <c r="OEF8014" s="49"/>
      <c r="OEG8014" s="49"/>
      <c r="OEH8014" s="49"/>
      <c r="OEI8014" s="49"/>
      <c r="OEJ8014" s="49"/>
      <c r="OEK8014" s="49"/>
      <c r="OEL8014" s="49"/>
      <c r="OEM8014" s="49"/>
      <c r="OEN8014" s="49"/>
      <c r="OEO8014" s="49"/>
      <c r="OEP8014" s="49"/>
      <c r="OEQ8014" s="49"/>
      <c r="OER8014" s="49"/>
      <c r="OES8014" s="49"/>
      <c r="OET8014" s="49"/>
      <c r="OEU8014" s="49"/>
      <c r="OEV8014" s="49"/>
      <c r="OEW8014" s="49"/>
      <c r="OEX8014" s="49"/>
      <c r="OEY8014" s="49"/>
      <c r="OEZ8014" s="49"/>
      <c r="OFA8014" s="49"/>
      <c r="OFB8014" s="49"/>
      <c r="OFC8014" s="49"/>
      <c r="OFD8014" s="49"/>
      <c r="OFE8014" s="49"/>
      <c r="OFF8014" s="49"/>
      <c r="OFG8014" s="49"/>
      <c r="OFH8014" s="49"/>
      <c r="OFI8014" s="49"/>
      <c r="OFJ8014" s="49"/>
      <c r="OFK8014" s="49"/>
      <c r="OFL8014" s="49"/>
      <c r="OFM8014" s="49"/>
      <c r="OFN8014" s="49"/>
      <c r="OFO8014" s="49"/>
      <c r="OFP8014" s="49"/>
      <c r="OFQ8014" s="49"/>
      <c r="OFR8014" s="49"/>
      <c r="OFS8014" s="49"/>
      <c r="OFT8014" s="49"/>
      <c r="OFU8014" s="49"/>
      <c r="OFV8014" s="49"/>
      <c r="OFW8014" s="49"/>
      <c r="OFX8014" s="49"/>
      <c r="OFY8014" s="49"/>
      <c r="OFZ8014" s="49"/>
      <c r="OGA8014" s="49"/>
      <c r="OGB8014" s="49"/>
      <c r="OGC8014" s="49"/>
      <c r="OGD8014" s="49"/>
      <c r="OGE8014" s="49"/>
      <c r="OGF8014" s="49"/>
      <c r="OGG8014" s="49"/>
      <c r="OGH8014" s="49"/>
      <c r="OGI8014" s="49"/>
      <c r="OGJ8014" s="49"/>
      <c r="OGK8014" s="49"/>
      <c r="OGL8014" s="49"/>
      <c r="OGM8014" s="49"/>
      <c r="OGN8014" s="49"/>
      <c r="OGO8014" s="49"/>
      <c r="OGP8014" s="49"/>
      <c r="OGQ8014" s="49"/>
      <c r="OGR8014" s="49"/>
      <c r="OGS8014" s="49"/>
      <c r="OGT8014" s="49"/>
      <c r="OGU8014" s="49"/>
      <c r="OGV8014" s="49"/>
      <c r="OGW8014" s="49"/>
      <c r="OGX8014" s="49"/>
      <c r="OGY8014" s="49"/>
      <c r="OGZ8014" s="49"/>
      <c r="OHA8014" s="49"/>
      <c r="OHB8014" s="49"/>
      <c r="OHC8014" s="49"/>
      <c r="OHD8014" s="49"/>
      <c r="OHE8014" s="49"/>
      <c r="OHF8014" s="49"/>
      <c r="OHG8014" s="49"/>
      <c r="OHH8014" s="49"/>
      <c r="OHI8014" s="49"/>
      <c r="OHJ8014" s="49"/>
      <c r="OHK8014" s="49"/>
      <c r="OHL8014" s="49"/>
      <c r="OHM8014" s="49"/>
      <c r="OHN8014" s="49"/>
      <c r="OHO8014" s="49"/>
      <c r="OHP8014" s="49"/>
      <c r="OHQ8014" s="49"/>
      <c r="OHR8014" s="49"/>
      <c r="OHS8014" s="49"/>
      <c r="OHT8014" s="49"/>
      <c r="OHU8014" s="49"/>
      <c r="OHV8014" s="49"/>
      <c r="OHW8014" s="49"/>
      <c r="OHX8014" s="49"/>
      <c r="OHY8014" s="49"/>
      <c r="OHZ8014" s="49"/>
      <c r="OIA8014" s="49"/>
      <c r="OIB8014" s="49"/>
      <c r="OIC8014" s="49"/>
      <c r="OID8014" s="49"/>
      <c r="OIE8014" s="49"/>
      <c r="OIF8014" s="49"/>
      <c r="OIG8014" s="49"/>
      <c r="OIH8014" s="49"/>
      <c r="OII8014" s="49"/>
      <c r="OIJ8014" s="49"/>
      <c r="OIK8014" s="49"/>
      <c r="OIL8014" s="49"/>
      <c r="OIM8014" s="49"/>
      <c r="OIN8014" s="49"/>
      <c r="OIO8014" s="49"/>
      <c r="OIP8014" s="49"/>
      <c r="OIQ8014" s="49"/>
      <c r="OIR8014" s="49"/>
      <c r="OIS8014" s="49"/>
      <c r="OIT8014" s="49"/>
      <c r="OIU8014" s="49"/>
      <c r="OIV8014" s="49"/>
      <c r="OIW8014" s="49"/>
      <c r="OIX8014" s="49"/>
      <c r="OIY8014" s="49"/>
      <c r="OIZ8014" s="49"/>
      <c r="OJA8014" s="49"/>
      <c r="OJB8014" s="49"/>
      <c r="OJC8014" s="49"/>
      <c r="OJD8014" s="49"/>
      <c r="OJE8014" s="49"/>
      <c r="OJF8014" s="49"/>
      <c r="OJG8014" s="49"/>
      <c r="OJH8014" s="49"/>
      <c r="OJI8014" s="49"/>
      <c r="OJJ8014" s="49"/>
      <c r="OJK8014" s="49"/>
      <c r="OJL8014" s="49"/>
      <c r="OJM8014" s="49"/>
      <c r="OJN8014" s="49"/>
      <c r="OJO8014" s="49"/>
      <c r="OJP8014" s="49"/>
      <c r="OJQ8014" s="49"/>
      <c r="OJR8014" s="49"/>
      <c r="OJS8014" s="49"/>
      <c r="OJT8014" s="49"/>
      <c r="OJU8014" s="49"/>
      <c r="OJV8014" s="49"/>
      <c r="OJW8014" s="49"/>
      <c r="OJX8014" s="49"/>
      <c r="OJY8014" s="49"/>
      <c r="OJZ8014" s="49"/>
      <c r="OKA8014" s="49"/>
      <c r="OKB8014" s="49"/>
      <c r="OKC8014" s="49"/>
      <c r="OKD8014" s="49"/>
      <c r="OKE8014" s="49"/>
      <c r="OKF8014" s="49"/>
      <c r="OKG8014" s="49"/>
      <c r="OKH8014" s="49"/>
      <c r="OKI8014" s="49"/>
      <c r="OKJ8014" s="49"/>
      <c r="OKK8014" s="49"/>
      <c r="OKL8014" s="49"/>
      <c r="OKM8014" s="49"/>
      <c r="OKN8014" s="49"/>
      <c r="OKO8014" s="49"/>
      <c r="OKP8014" s="49"/>
      <c r="OKQ8014" s="49"/>
      <c r="OKR8014" s="49"/>
      <c r="OKS8014" s="49"/>
      <c r="OKT8014" s="49"/>
      <c r="OKU8014" s="49"/>
      <c r="OKV8014" s="49"/>
      <c r="OKW8014" s="49"/>
      <c r="OKX8014" s="49"/>
      <c r="OKY8014" s="49"/>
      <c r="OKZ8014" s="49"/>
      <c r="OLA8014" s="49"/>
      <c r="OLB8014" s="49"/>
      <c r="OLC8014" s="49"/>
      <c r="OLD8014" s="49"/>
      <c r="OLE8014" s="49"/>
      <c r="OLF8014" s="49"/>
      <c r="OLG8014" s="49"/>
      <c r="OLH8014" s="49"/>
      <c r="OLI8014" s="49"/>
      <c r="OLJ8014" s="49"/>
      <c r="OLK8014" s="49"/>
      <c r="OLL8014" s="49"/>
      <c r="OLM8014" s="49"/>
      <c r="OLN8014" s="49"/>
      <c r="OLO8014" s="49"/>
      <c r="OLP8014" s="49"/>
      <c r="OLQ8014" s="49"/>
      <c r="OLR8014" s="49"/>
      <c r="OLS8014" s="49"/>
      <c r="OLT8014" s="49"/>
      <c r="OLU8014" s="49"/>
      <c r="OLV8014" s="49"/>
      <c r="OLW8014" s="49"/>
      <c r="OLX8014" s="49"/>
      <c r="OLY8014" s="49"/>
      <c r="OLZ8014" s="49"/>
      <c r="OMA8014" s="49"/>
      <c r="OMB8014" s="49"/>
      <c r="OMC8014" s="49"/>
      <c r="OMD8014" s="49"/>
      <c r="OME8014" s="49"/>
      <c r="OMF8014" s="49"/>
      <c r="OMG8014" s="49"/>
      <c r="OMH8014" s="49"/>
      <c r="OMI8014" s="49"/>
      <c r="OMJ8014" s="49"/>
      <c r="OMK8014" s="49"/>
      <c r="OML8014" s="49"/>
      <c r="OMM8014" s="49"/>
      <c r="OMN8014" s="49"/>
      <c r="OMO8014" s="49"/>
      <c r="OMP8014" s="49"/>
      <c r="OMQ8014" s="49"/>
      <c r="OMR8014" s="49"/>
      <c r="OMS8014" s="49"/>
      <c r="OMT8014" s="49"/>
      <c r="OMU8014" s="49"/>
      <c r="OMV8014" s="49"/>
      <c r="OMW8014" s="49"/>
      <c r="OMX8014" s="49"/>
      <c r="OMY8014" s="49"/>
      <c r="OMZ8014" s="49"/>
      <c r="ONA8014" s="49"/>
      <c r="ONB8014" s="49"/>
      <c r="ONC8014" s="49"/>
      <c r="OND8014" s="49"/>
      <c r="ONE8014" s="49"/>
      <c r="ONF8014" s="49"/>
      <c r="ONG8014" s="49"/>
      <c r="ONH8014" s="49"/>
      <c r="ONI8014" s="49"/>
      <c r="ONJ8014" s="49"/>
      <c r="ONK8014" s="49"/>
      <c r="ONL8014" s="49"/>
      <c r="ONM8014" s="49"/>
      <c r="ONN8014" s="49"/>
      <c r="ONO8014" s="49"/>
      <c r="ONP8014" s="49"/>
      <c r="ONQ8014" s="49"/>
      <c r="ONR8014" s="49"/>
      <c r="ONS8014" s="49"/>
      <c r="ONT8014" s="49"/>
      <c r="ONU8014" s="49"/>
      <c r="ONV8014" s="49"/>
      <c r="ONW8014" s="49"/>
      <c r="ONX8014" s="49"/>
      <c r="ONY8014" s="49"/>
      <c r="ONZ8014" s="49"/>
      <c r="OOA8014" s="49"/>
      <c r="OOB8014" s="49"/>
      <c r="OOC8014" s="49"/>
      <c r="OOD8014" s="49"/>
      <c r="OOE8014" s="49"/>
      <c r="OOF8014" s="49"/>
      <c r="OOG8014" s="49"/>
      <c r="OOH8014" s="49"/>
      <c r="OOI8014" s="49"/>
      <c r="OOJ8014" s="49"/>
      <c r="OOK8014" s="49"/>
      <c r="OOL8014" s="49"/>
      <c r="OOM8014" s="49"/>
      <c r="OON8014" s="49"/>
      <c r="OOO8014" s="49"/>
      <c r="OOP8014" s="49"/>
      <c r="OOQ8014" s="49"/>
      <c r="OOR8014" s="49"/>
      <c r="OOS8014" s="49"/>
      <c r="OOT8014" s="49"/>
      <c r="OOU8014" s="49"/>
      <c r="OOV8014" s="49"/>
      <c r="OOW8014" s="49"/>
      <c r="OOX8014" s="49"/>
      <c r="OOY8014" s="49"/>
      <c r="OOZ8014" s="49"/>
      <c r="OPA8014" s="49"/>
      <c r="OPB8014" s="49"/>
      <c r="OPC8014" s="49"/>
      <c r="OPD8014" s="49"/>
      <c r="OPE8014" s="49"/>
      <c r="OPF8014" s="49"/>
      <c r="OPG8014" s="49"/>
      <c r="OPH8014" s="49"/>
      <c r="OPI8014" s="49"/>
      <c r="OPJ8014" s="49"/>
      <c r="OPK8014" s="49"/>
      <c r="OPL8014" s="49"/>
      <c r="OPM8014" s="49"/>
      <c r="OPN8014" s="49"/>
      <c r="OPO8014" s="49"/>
      <c r="OPP8014" s="49"/>
      <c r="OPQ8014" s="49"/>
      <c r="OPR8014" s="49"/>
      <c r="OPS8014" s="49"/>
      <c r="OPT8014" s="49"/>
      <c r="OPU8014" s="49"/>
      <c r="OPV8014" s="49"/>
      <c r="OPW8014" s="49"/>
      <c r="OPX8014" s="49"/>
      <c r="OPY8014" s="49"/>
      <c r="OPZ8014" s="49"/>
      <c r="OQA8014" s="49"/>
      <c r="OQB8014" s="49"/>
      <c r="OQC8014" s="49"/>
      <c r="OQD8014" s="49"/>
      <c r="OQE8014" s="49"/>
      <c r="OQF8014" s="49"/>
      <c r="OQG8014" s="49"/>
      <c r="OQH8014" s="49"/>
      <c r="OQI8014" s="49"/>
      <c r="OQJ8014" s="49"/>
      <c r="OQK8014" s="49"/>
      <c r="OQL8014" s="49"/>
      <c r="OQM8014" s="49"/>
      <c r="OQN8014" s="49"/>
      <c r="OQO8014" s="49"/>
      <c r="OQP8014" s="49"/>
      <c r="OQQ8014" s="49"/>
      <c r="OQR8014" s="49"/>
      <c r="OQS8014" s="49"/>
      <c r="OQT8014" s="49"/>
      <c r="OQU8014" s="49"/>
      <c r="OQV8014" s="49"/>
      <c r="OQW8014" s="49"/>
      <c r="OQX8014" s="49"/>
      <c r="OQY8014" s="49"/>
      <c r="OQZ8014" s="49"/>
      <c r="ORA8014" s="49"/>
      <c r="ORB8014" s="49"/>
      <c r="ORC8014" s="49"/>
      <c r="ORD8014" s="49"/>
      <c r="ORE8014" s="49"/>
      <c r="ORF8014" s="49"/>
      <c r="ORG8014" s="49"/>
      <c r="ORH8014" s="49"/>
      <c r="ORI8014" s="49"/>
      <c r="ORJ8014" s="49"/>
      <c r="ORK8014" s="49"/>
      <c r="ORL8014" s="49"/>
      <c r="ORM8014" s="49"/>
      <c r="ORN8014" s="49"/>
      <c r="ORO8014" s="49"/>
      <c r="ORP8014" s="49"/>
      <c r="ORQ8014" s="49"/>
      <c r="ORR8014" s="49"/>
      <c r="ORS8014" s="49"/>
      <c r="ORT8014" s="49"/>
      <c r="ORU8014" s="49"/>
      <c r="ORV8014" s="49"/>
      <c r="ORW8014" s="49"/>
      <c r="ORX8014" s="49"/>
      <c r="ORY8014" s="49"/>
      <c r="ORZ8014" s="49"/>
      <c r="OSA8014" s="49"/>
      <c r="OSB8014" s="49"/>
      <c r="OSC8014" s="49"/>
      <c r="OSD8014" s="49"/>
      <c r="OSE8014" s="49"/>
      <c r="OSF8014" s="49"/>
      <c r="OSG8014" s="49"/>
      <c r="OSH8014" s="49"/>
      <c r="OSI8014" s="49"/>
      <c r="OSJ8014" s="49"/>
      <c r="OSK8014" s="49"/>
      <c r="OSL8014" s="49"/>
      <c r="OSM8014" s="49"/>
      <c r="OSN8014" s="49"/>
      <c r="OSO8014" s="49"/>
      <c r="OSP8014" s="49"/>
      <c r="OSQ8014" s="49"/>
      <c r="OSR8014" s="49"/>
      <c r="OSS8014" s="49"/>
      <c r="OST8014" s="49"/>
      <c r="OSU8014" s="49"/>
      <c r="OSV8014" s="49"/>
      <c r="OSW8014" s="49"/>
      <c r="OSX8014" s="49"/>
      <c r="OSY8014" s="49"/>
      <c r="OSZ8014" s="49"/>
      <c r="OTA8014" s="49"/>
      <c r="OTB8014" s="49"/>
      <c r="OTC8014" s="49"/>
      <c r="OTD8014" s="49"/>
      <c r="OTE8014" s="49"/>
      <c r="OTF8014" s="49"/>
      <c r="OTG8014" s="49"/>
      <c r="OTH8014" s="49"/>
      <c r="OTI8014" s="49"/>
      <c r="OTJ8014" s="49"/>
      <c r="OTK8014" s="49"/>
      <c r="OTL8014" s="49"/>
      <c r="OTM8014" s="49"/>
      <c r="OTN8014" s="49"/>
      <c r="OTO8014" s="49"/>
      <c r="OTP8014" s="49"/>
      <c r="OTQ8014" s="49"/>
      <c r="OTR8014" s="49"/>
      <c r="OTS8014" s="49"/>
      <c r="OTT8014" s="49"/>
      <c r="OTU8014" s="49"/>
      <c r="OTV8014" s="49"/>
      <c r="OTW8014" s="49"/>
      <c r="OTX8014" s="49"/>
      <c r="OTY8014" s="49"/>
      <c r="OTZ8014" s="49"/>
      <c r="OUA8014" s="49"/>
      <c r="OUB8014" s="49"/>
      <c r="OUC8014" s="49"/>
      <c r="OUD8014" s="49"/>
      <c r="OUE8014" s="49"/>
      <c r="OUF8014" s="49"/>
      <c r="OUG8014" s="49"/>
      <c r="OUH8014" s="49"/>
      <c r="OUI8014" s="49"/>
      <c r="OUJ8014" s="49"/>
      <c r="OUK8014" s="49"/>
      <c r="OUL8014" s="49"/>
      <c r="OUM8014" s="49"/>
      <c r="OUN8014" s="49"/>
      <c r="OUO8014" s="49"/>
      <c r="OUP8014" s="49"/>
      <c r="OUQ8014" s="49"/>
      <c r="OUR8014" s="49"/>
      <c r="OUS8014" s="49"/>
      <c r="OUT8014" s="49"/>
      <c r="OUU8014" s="49"/>
      <c r="OUV8014" s="49"/>
      <c r="OUW8014" s="49"/>
      <c r="OUX8014" s="49"/>
      <c r="OUY8014" s="49"/>
      <c r="OUZ8014" s="49"/>
      <c r="OVA8014" s="49"/>
      <c r="OVB8014" s="49"/>
      <c r="OVC8014" s="49"/>
      <c r="OVD8014" s="49"/>
      <c r="OVE8014" s="49"/>
      <c r="OVF8014" s="49"/>
      <c r="OVG8014" s="49"/>
      <c r="OVH8014" s="49"/>
      <c r="OVI8014" s="49"/>
      <c r="OVJ8014" s="49"/>
      <c r="OVK8014" s="49"/>
      <c r="OVL8014" s="49"/>
      <c r="OVM8014" s="49"/>
      <c r="OVN8014" s="49"/>
      <c r="OVO8014" s="49"/>
      <c r="OVP8014" s="49"/>
      <c r="OVQ8014" s="49"/>
      <c r="OVR8014" s="49"/>
      <c r="OVS8014" s="49"/>
      <c r="OVT8014" s="49"/>
      <c r="OVU8014" s="49"/>
      <c r="OVV8014" s="49"/>
      <c r="OVW8014" s="49"/>
      <c r="OVX8014" s="49"/>
      <c r="OVY8014" s="49"/>
      <c r="OVZ8014" s="49"/>
      <c r="OWA8014" s="49"/>
      <c r="OWB8014" s="49"/>
      <c r="OWC8014" s="49"/>
      <c r="OWD8014" s="49"/>
      <c r="OWE8014" s="49"/>
      <c r="OWF8014" s="49"/>
      <c r="OWG8014" s="49"/>
      <c r="OWH8014" s="49"/>
      <c r="OWI8014" s="49"/>
      <c r="OWJ8014" s="49"/>
      <c r="OWK8014" s="49"/>
      <c r="OWL8014" s="49"/>
      <c r="OWM8014" s="49"/>
      <c r="OWN8014" s="49"/>
      <c r="OWO8014" s="49"/>
      <c r="OWP8014" s="49"/>
      <c r="OWQ8014" s="49"/>
      <c r="OWR8014" s="49"/>
      <c r="OWS8014" s="49"/>
      <c r="OWT8014" s="49"/>
      <c r="OWU8014" s="49"/>
      <c r="OWV8014" s="49"/>
      <c r="OWW8014" s="49"/>
      <c r="OWX8014" s="49"/>
      <c r="OWY8014" s="49"/>
      <c r="OWZ8014" s="49"/>
      <c r="OXA8014" s="49"/>
      <c r="OXB8014" s="49"/>
      <c r="OXC8014" s="49"/>
      <c r="OXD8014" s="49"/>
      <c r="OXE8014" s="49"/>
      <c r="OXF8014" s="49"/>
      <c r="OXG8014" s="49"/>
      <c r="OXH8014" s="49"/>
      <c r="OXI8014" s="49"/>
      <c r="OXJ8014" s="49"/>
      <c r="OXK8014" s="49"/>
      <c r="OXL8014" s="49"/>
      <c r="OXM8014" s="49"/>
      <c r="OXN8014" s="49"/>
      <c r="OXO8014" s="49"/>
      <c r="OXP8014" s="49"/>
      <c r="OXQ8014" s="49"/>
      <c r="OXR8014" s="49"/>
      <c r="OXS8014" s="49"/>
      <c r="OXT8014" s="49"/>
      <c r="OXU8014" s="49"/>
      <c r="OXV8014" s="49"/>
      <c r="OXW8014" s="49"/>
      <c r="OXX8014" s="49"/>
      <c r="OXY8014" s="49"/>
      <c r="OXZ8014" s="49"/>
      <c r="OYA8014" s="49"/>
      <c r="OYB8014" s="49"/>
      <c r="OYC8014" s="49"/>
      <c r="OYD8014" s="49"/>
      <c r="OYE8014" s="49"/>
      <c r="OYF8014" s="49"/>
      <c r="OYG8014" s="49"/>
      <c r="OYH8014" s="49"/>
      <c r="OYI8014" s="49"/>
      <c r="OYJ8014" s="49"/>
      <c r="OYK8014" s="49"/>
      <c r="OYL8014" s="49"/>
      <c r="OYM8014" s="49"/>
      <c r="OYN8014" s="49"/>
      <c r="OYO8014" s="49"/>
      <c r="OYP8014" s="49"/>
      <c r="OYQ8014" s="49"/>
      <c r="OYR8014" s="49"/>
      <c r="OYS8014" s="49"/>
      <c r="OYT8014" s="49"/>
      <c r="OYU8014" s="49"/>
      <c r="OYV8014" s="49"/>
      <c r="OYW8014" s="49"/>
      <c r="OYX8014" s="49"/>
      <c r="OYY8014" s="49"/>
      <c r="OYZ8014" s="49"/>
      <c r="OZA8014" s="49"/>
      <c r="OZB8014" s="49"/>
      <c r="OZC8014" s="49"/>
      <c r="OZD8014" s="49"/>
      <c r="OZE8014" s="49"/>
      <c r="OZF8014" s="49"/>
      <c r="OZG8014" s="49"/>
      <c r="OZH8014" s="49"/>
      <c r="OZI8014" s="49"/>
      <c r="OZJ8014" s="49"/>
      <c r="OZK8014" s="49"/>
      <c r="OZL8014" s="49"/>
      <c r="OZM8014" s="49"/>
      <c r="OZN8014" s="49"/>
      <c r="OZO8014" s="49"/>
      <c r="OZP8014" s="49"/>
      <c r="OZQ8014" s="49"/>
      <c r="OZR8014" s="49"/>
      <c r="OZS8014" s="49"/>
      <c r="OZT8014" s="49"/>
      <c r="OZU8014" s="49"/>
      <c r="OZV8014" s="49"/>
      <c r="OZW8014" s="49"/>
      <c r="OZX8014" s="49"/>
      <c r="OZY8014" s="49"/>
      <c r="OZZ8014" s="49"/>
      <c r="PAA8014" s="49"/>
      <c r="PAB8014" s="49"/>
      <c r="PAC8014" s="49"/>
      <c r="PAD8014" s="49"/>
      <c r="PAE8014" s="49"/>
      <c r="PAF8014" s="49"/>
      <c r="PAG8014" s="49"/>
      <c r="PAH8014" s="49"/>
      <c r="PAI8014" s="49"/>
      <c r="PAJ8014" s="49"/>
      <c r="PAK8014" s="49"/>
      <c r="PAL8014" s="49"/>
      <c r="PAM8014" s="49"/>
      <c r="PAN8014" s="49"/>
      <c r="PAO8014" s="49"/>
      <c r="PAP8014" s="49"/>
      <c r="PAQ8014" s="49"/>
      <c r="PAR8014" s="49"/>
      <c r="PAS8014" s="49"/>
      <c r="PAT8014" s="49"/>
      <c r="PAU8014" s="49"/>
      <c r="PAV8014" s="49"/>
      <c r="PAW8014" s="49"/>
      <c r="PAX8014" s="49"/>
      <c r="PAY8014" s="49"/>
      <c r="PAZ8014" s="49"/>
      <c r="PBA8014" s="49"/>
      <c r="PBB8014" s="49"/>
      <c r="PBC8014" s="49"/>
      <c r="PBD8014" s="49"/>
      <c r="PBE8014" s="49"/>
      <c r="PBF8014" s="49"/>
      <c r="PBG8014" s="49"/>
      <c r="PBH8014" s="49"/>
      <c r="PBI8014" s="49"/>
      <c r="PBJ8014" s="49"/>
      <c r="PBK8014" s="49"/>
      <c r="PBL8014" s="49"/>
      <c r="PBM8014" s="49"/>
      <c r="PBN8014" s="49"/>
      <c r="PBO8014" s="49"/>
      <c r="PBP8014" s="49"/>
      <c r="PBQ8014" s="49"/>
      <c r="PBR8014" s="49"/>
      <c r="PBS8014" s="49"/>
      <c r="PBT8014" s="49"/>
      <c r="PBU8014" s="49"/>
      <c r="PBV8014" s="49"/>
      <c r="PBW8014" s="49"/>
      <c r="PBX8014" s="49"/>
      <c r="PBY8014" s="49"/>
      <c r="PBZ8014" s="49"/>
      <c r="PCA8014" s="49"/>
      <c r="PCB8014" s="49"/>
      <c r="PCC8014" s="49"/>
      <c r="PCD8014" s="49"/>
      <c r="PCE8014" s="49"/>
      <c r="PCF8014" s="49"/>
      <c r="PCG8014" s="49"/>
      <c r="PCH8014" s="49"/>
      <c r="PCI8014" s="49"/>
      <c r="PCJ8014" s="49"/>
      <c r="PCK8014" s="49"/>
      <c r="PCL8014" s="49"/>
      <c r="PCM8014" s="49"/>
      <c r="PCN8014" s="49"/>
      <c r="PCO8014" s="49"/>
      <c r="PCP8014" s="49"/>
      <c r="PCQ8014" s="49"/>
      <c r="PCR8014" s="49"/>
      <c r="PCS8014" s="49"/>
      <c r="PCT8014" s="49"/>
      <c r="PCU8014" s="49"/>
      <c r="PCV8014" s="49"/>
      <c r="PCW8014" s="49"/>
      <c r="PCX8014" s="49"/>
      <c r="PCY8014" s="49"/>
      <c r="PCZ8014" s="49"/>
      <c r="PDA8014" s="49"/>
      <c r="PDB8014" s="49"/>
      <c r="PDC8014" s="49"/>
      <c r="PDD8014" s="49"/>
      <c r="PDE8014" s="49"/>
      <c r="PDF8014" s="49"/>
      <c r="PDG8014" s="49"/>
      <c r="PDH8014" s="49"/>
      <c r="PDI8014" s="49"/>
      <c r="PDJ8014" s="49"/>
      <c r="PDK8014" s="49"/>
      <c r="PDL8014" s="49"/>
      <c r="PDM8014" s="49"/>
      <c r="PDN8014" s="49"/>
      <c r="PDO8014" s="49"/>
      <c r="PDP8014" s="49"/>
      <c r="PDQ8014" s="49"/>
      <c r="PDR8014" s="49"/>
      <c r="PDS8014" s="49"/>
      <c r="PDT8014" s="49"/>
      <c r="PDU8014" s="49"/>
      <c r="PDV8014" s="49"/>
      <c r="PDW8014" s="49"/>
      <c r="PDX8014" s="49"/>
      <c r="PDY8014" s="49"/>
      <c r="PDZ8014" s="49"/>
      <c r="PEA8014" s="49"/>
      <c r="PEB8014" s="49"/>
      <c r="PEC8014" s="49"/>
      <c r="PED8014" s="49"/>
      <c r="PEE8014" s="49"/>
      <c r="PEF8014" s="49"/>
      <c r="PEG8014" s="49"/>
      <c r="PEH8014" s="49"/>
      <c r="PEI8014" s="49"/>
      <c r="PEJ8014" s="49"/>
      <c r="PEK8014" s="49"/>
      <c r="PEL8014" s="49"/>
      <c r="PEM8014" s="49"/>
      <c r="PEN8014" s="49"/>
      <c r="PEO8014" s="49"/>
      <c r="PEP8014" s="49"/>
      <c r="PEQ8014" s="49"/>
      <c r="PER8014" s="49"/>
      <c r="PES8014" s="49"/>
      <c r="PET8014" s="49"/>
      <c r="PEU8014" s="49"/>
      <c r="PEV8014" s="49"/>
      <c r="PEW8014" s="49"/>
      <c r="PEX8014" s="49"/>
      <c r="PEY8014" s="49"/>
      <c r="PEZ8014" s="49"/>
      <c r="PFA8014" s="49"/>
      <c r="PFB8014" s="49"/>
      <c r="PFC8014" s="49"/>
      <c r="PFD8014" s="49"/>
      <c r="PFE8014" s="49"/>
      <c r="PFF8014" s="49"/>
      <c r="PFG8014" s="49"/>
      <c r="PFH8014" s="49"/>
      <c r="PFI8014" s="49"/>
      <c r="PFJ8014" s="49"/>
      <c r="PFK8014" s="49"/>
      <c r="PFL8014" s="49"/>
      <c r="PFM8014" s="49"/>
      <c r="PFN8014" s="49"/>
      <c r="PFO8014" s="49"/>
      <c r="PFP8014" s="49"/>
      <c r="PFQ8014" s="49"/>
      <c r="PFR8014" s="49"/>
      <c r="PFS8014" s="49"/>
      <c r="PFT8014" s="49"/>
      <c r="PFU8014" s="49"/>
      <c r="PFV8014" s="49"/>
      <c r="PFW8014" s="49"/>
      <c r="PFX8014" s="49"/>
      <c r="PFY8014" s="49"/>
      <c r="PFZ8014" s="49"/>
      <c r="PGA8014" s="49"/>
      <c r="PGB8014" s="49"/>
      <c r="PGC8014" s="49"/>
      <c r="PGD8014" s="49"/>
      <c r="PGE8014" s="49"/>
      <c r="PGF8014" s="49"/>
      <c r="PGG8014" s="49"/>
      <c r="PGH8014" s="49"/>
      <c r="PGI8014" s="49"/>
      <c r="PGJ8014" s="49"/>
      <c r="PGK8014" s="49"/>
      <c r="PGL8014" s="49"/>
      <c r="PGM8014" s="49"/>
      <c r="PGN8014" s="49"/>
      <c r="PGO8014" s="49"/>
      <c r="PGP8014" s="49"/>
      <c r="PGQ8014" s="49"/>
      <c r="PGR8014" s="49"/>
      <c r="PGS8014" s="49"/>
      <c r="PGT8014" s="49"/>
      <c r="PGU8014" s="49"/>
      <c r="PGV8014" s="49"/>
      <c r="PGW8014" s="49"/>
      <c r="PGX8014" s="49"/>
      <c r="PGY8014" s="49"/>
      <c r="PGZ8014" s="49"/>
      <c r="PHA8014" s="49"/>
      <c r="PHB8014" s="49"/>
      <c r="PHC8014" s="49"/>
      <c r="PHD8014" s="49"/>
      <c r="PHE8014" s="49"/>
      <c r="PHF8014" s="49"/>
      <c r="PHG8014" s="49"/>
      <c r="PHH8014" s="49"/>
      <c r="PHI8014" s="49"/>
      <c r="PHJ8014" s="49"/>
      <c r="PHK8014" s="49"/>
      <c r="PHL8014" s="49"/>
      <c r="PHM8014" s="49"/>
      <c r="PHN8014" s="49"/>
      <c r="PHO8014" s="49"/>
      <c r="PHP8014" s="49"/>
      <c r="PHQ8014" s="49"/>
      <c r="PHR8014" s="49"/>
      <c r="PHS8014" s="49"/>
      <c r="PHT8014" s="49"/>
      <c r="PHU8014" s="49"/>
      <c r="PHV8014" s="49"/>
      <c r="PHW8014" s="49"/>
      <c r="PHX8014" s="49"/>
      <c r="PHY8014" s="49"/>
      <c r="PHZ8014" s="49"/>
      <c r="PIA8014" s="49"/>
      <c r="PIB8014" s="49"/>
      <c r="PIC8014" s="49"/>
      <c r="PID8014" s="49"/>
      <c r="PIE8014" s="49"/>
      <c r="PIF8014" s="49"/>
      <c r="PIG8014" s="49"/>
      <c r="PIH8014" s="49"/>
      <c r="PII8014" s="49"/>
      <c r="PIJ8014" s="49"/>
      <c r="PIK8014" s="49"/>
      <c r="PIL8014" s="49"/>
      <c r="PIM8014" s="49"/>
      <c r="PIN8014" s="49"/>
      <c r="PIO8014" s="49"/>
      <c r="PIP8014" s="49"/>
      <c r="PIQ8014" s="49"/>
      <c r="PIR8014" s="49"/>
      <c r="PIS8014" s="49"/>
      <c r="PIT8014" s="49"/>
      <c r="PIU8014" s="49"/>
      <c r="PIV8014" s="49"/>
      <c r="PIW8014" s="49"/>
      <c r="PIX8014" s="49"/>
      <c r="PIY8014" s="49"/>
      <c r="PIZ8014" s="49"/>
      <c r="PJA8014" s="49"/>
      <c r="PJB8014" s="49"/>
      <c r="PJC8014" s="49"/>
      <c r="PJD8014" s="49"/>
      <c r="PJE8014" s="49"/>
      <c r="PJF8014" s="49"/>
      <c r="PJG8014" s="49"/>
      <c r="PJH8014" s="49"/>
      <c r="PJI8014" s="49"/>
      <c r="PJJ8014" s="49"/>
      <c r="PJK8014" s="49"/>
      <c r="PJL8014" s="49"/>
      <c r="PJM8014" s="49"/>
      <c r="PJN8014" s="49"/>
      <c r="PJO8014" s="49"/>
      <c r="PJP8014" s="49"/>
      <c r="PJQ8014" s="49"/>
      <c r="PJR8014" s="49"/>
      <c r="PJS8014" s="49"/>
      <c r="PJT8014" s="49"/>
      <c r="PJU8014" s="49"/>
      <c r="PJV8014" s="49"/>
      <c r="PJW8014" s="49"/>
      <c r="PJX8014" s="49"/>
      <c r="PJY8014" s="49"/>
      <c r="PJZ8014" s="49"/>
      <c r="PKA8014" s="49"/>
      <c r="PKB8014" s="49"/>
      <c r="PKC8014" s="49"/>
      <c r="PKD8014" s="49"/>
      <c r="PKE8014" s="49"/>
      <c r="PKF8014" s="49"/>
      <c r="PKG8014" s="49"/>
      <c r="PKH8014" s="49"/>
      <c r="PKI8014" s="49"/>
      <c r="PKJ8014" s="49"/>
      <c r="PKK8014" s="49"/>
      <c r="PKL8014" s="49"/>
      <c r="PKM8014" s="49"/>
      <c r="PKN8014" s="49"/>
      <c r="PKO8014" s="49"/>
      <c r="PKP8014" s="49"/>
      <c r="PKQ8014" s="49"/>
      <c r="PKR8014" s="49"/>
      <c r="PKS8014" s="49"/>
      <c r="PKT8014" s="49"/>
      <c r="PKU8014" s="49"/>
      <c r="PKV8014" s="49"/>
      <c r="PKW8014" s="49"/>
      <c r="PKX8014" s="49"/>
      <c r="PKY8014" s="49"/>
      <c r="PKZ8014" s="49"/>
      <c r="PLA8014" s="49"/>
      <c r="PLB8014" s="49"/>
      <c r="PLC8014" s="49"/>
      <c r="PLD8014" s="49"/>
      <c r="PLE8014" s="49"/>
      <c r="PLF8014" s="49"/>
      <c r="PLG8014" s="49"/>
      <c r="PLH8014" s="49"/>
      <c r="PLI8014" s="49"/>
      <c r="PLJ8014" s="49"/>
      <c r="PLK8014" s="49"/>
      <c r="PLL8014" s="49"/>
      <c r="PLM8014" s="49"/>
      <c r="PLN8014" s="49"/>
      <c r="PLO8014" s="49"/>
      <c r="PLP8014" s="49"/>
      <c r="PLQ8014" s="49"/>
      <c r="PLR8014" s="49"/>
      <c r="PLS8014" s="49"/>
      <c r="PLT8014" s="49"/>
      <c r="PLU8014" s="49"/>
      <c r="PLV8014" s="49"/>
      <c r="PLW8014" s="49"/>
      <c r="PLX8014" s="49"/>
      <c r="PLY8014" s="49"/>
      <c r="PLZ8014" s="49"/>
      <c r="PMA8014" s="49"/>
      <c r="PMB8014" s="49"/>
      <c r="PMC8014" s="49"/>
      <c r="PMD8014" s="49"/>
      <c r="PME8014" s="49"/>
      <c r="PMF8014" s="49"/>
      <c r="PMG8014" s="49"/>
      <c r="PMH8014" s="49"/>
      <c r="PMI8014" s="49"/>
      <c r="PMJ8014" s="49"/>
      <c r="PMK8014" s="49"/>
      <c r="PML8014" s="49"/>
      <c r="PMM8014" s="49"/>
      <c r="PMN8014" s="49"/>
      <c r="PMO8014" s="49"/>
      <c r="PMP8014" s="49"/>
      <c r="PMQ8014" s="49"/>
      <c r="PMR8014" s="49"/>
      <c r="PMS8014" s="49"/>
      <c r="PMT8014" s="49"/>
      <c r="PMU8014" s="49"/>
      <c r="PMV8014" s="49"/>
      <c r="PMW8014" s="49"/>
      <c r="PMX8014" s="49"/>
      <c r="PMY8014" s="49"/>
      <c r="PMZ8014" s="49"/>
      <c r="PNA8014" s="49"/>
      <c r="PNB8014" s="49"/>
      <c r="PNC8014" s="49"/>
      <c r="PND8014" s="49"/>
      <c r="PNE8014" s="49"/>
      <c r="PNF8014" s="49"/>
      <c r="PNG8014" s="49"/>
      <c r="PNH8014" s="49"/>
      <c r="PNI8014" s="49"/>
      <c r="PNJ8014" s="49"/>
      <c r="PNK8014" s="49"/>
      <c r="PNL8014" s="49"/>
      <c r="PNM8014" s="49"/>
      <c r="PNN8014" s="49"/>
      <c r="PNO8014" s="49"/>
      <c r="PNP8014" s="49"/>
      <c r="PNQ8014" s="49"/>
      <c r="PNR8014" s="49"/>
      <c r="PNS8014" s="49"/>
      <c r="PNT8014" s="49"/>
      <c r="PNU8014" s="49"/>
      <c r="PNV8014" s="49"/>
      <c r="PNW8014" s="49"/>
      <c r="PNX8014" s="49"/>
      <c r="PNY8014" s="49"/>
      <c r="PNZ8014" s="49"/>
      <c r="POA8014" s="49"/>
      <c r="POB8014" s="49"/>
      <c r="POC8014" s="49"/>
      <c r="POD8014" s="49"/>
      <c r="POE8014" s="49"/>
      <c r="POF8014" s="49"/>
      <c r="POG8014" s="49"/>
      <c r="POH8014" s="49"/>
      <c r="POI8014" s="49"/>
      <c r="POJ8014" s="49"/>
      <c r="POK8014" s="49"/>
      <c r="POL8014" s="49"/>
      <c r="POM8014" s="49"/>
      <c r="PON8014" s="49"/>
      <c r="POO8014" s="49"/>
      <c r="POP8014" s="49"/>
      <c r="POQ8014" s="49"/>
      <c r="POR8014" s="49"/>
      <c r="POS8014" s="49"/>
      <c r="POT8014" s="49"/>
      <c r="POU8014" s="49"/>
      <c r="POV8014" s="49"/>
      <c r="POW8014" s="49"/>
      <c r="POX8014" s="49"/>
      <c r="POY8014" s="49"/>
      <c r="POZ8014" s="49"/>
      <c r="PPA8014" s="49"/>
      <c r="PPB8014" s="49"/>
      <c r="PPC8014" s="49"/>
      <c r="PPD8014" s="49"/>
      <c r="PPE8014" s="49"/>
      <c r="PPF8014" s="49"/>
      <c r="PPG8014" s="49"/>
      <c r="PPH8014" s="49"/>
      <c r="PPI8014" s="49"/>
      <c r="PPJ8014" s="49"/>
      <c r="PPK8014" s="49"/>
      <c r="PPL8014" s="49"/>
      <c r="PPM8014" s="49"/>
      <c r="PPN8014" s="49"/>
      <c r="PPO8014" s="49"/>
      <c r="PPP8014" s="49"/>
      <c r="PPQ8014" s="49"/>
      <c r="PPR8014" s="49"/>
      <c r="PPS8014" s="49"/>
      <c r="PPT8014" s="49"/>
      <c r="PPU8014" s="49"/>
      <c r="PPV8014" s="49"/>
      <c r="PPW8014" s="49"/>
      <c r="PPX8014" s="49"/>
      <c r="PPY8014" s="49"/>
      <c r="PPZ8014" s="49"/>
      <c r="PQA8014" s="49"/>
      <c r="PQB8014" s="49"/>
      <c r="PQC8014" s="49"/>
      <c r="PQD8014" s="49"/>
      <c r="PQE8014" s="49"/>
      <c r="PQF8014" s="49"/>
      <c r="PQG8014" s="49"/>
      <c r="PQH8014" s="49"/>
      <c r="PQI8014" s="49"/>
      <c r="PQJ8014" s="49"/>
      <c r="PQK8014" s="49"/>
      <c r="PQL8014" s="49"/>
      <c r="PQM8014" s="49"/>
      <c r="PQN8014" s="49"/>
      <c r="PQO8014" s="49"/>
      <c r="PQP8014" s="49"/>
      <c r="PQQ8014" s="49"/>
      <c r="PQR8014" s="49"/>
      <c r="PQS8014" s="49"/>
      <c r="PQT8014" s="49"/>
      <c r="PQU8014" s="49"/>
      <c r="PQV8014" s="49"/>
      <c r="PQW8014" s="49"/>
      <c r="PQX8014" s="49"/>
      <c r="PQY8014" s="49"/>
      <c r="PQZ8014" s="49"/>
      <c r="PRA8014" s="49"/>
      <c r="PRB8014" s="49"/>
      <c r="PRC8014" s="49"/>
      <c r="PRD8014" s="49"/>
      <c r="PRE8014" s="49"/>
      <c r="PRF8014" s="49"/>
      <c r="PRG8014" s="49"/>
      <c r="PRH8014" s="49"/>
      <c r="PRI8014" s="49"/>
      <c r="PRJ8014" s="49"/>
      <c r="PRK8014" s="49"/>
      <c r="PRL8014" s="49"/>
      <c r="PRM8014" s="49"/>
      <c r="PRN8014" s="49"/>
      <c r="PRO8014" s="49"/>
      <c r="PRP8014" s="49"/>
      <c r="PRQ8014" s="49"/>
      <c r="PRR8014" s="49"/>
      <c r="PRS8014" s="49"/>
      <c r="PRT8014" s="49"/>
      <c r="PRU8014" s="49"/>
      <c r="PRV8014" s="49"/>
      <c r="PRW8014" s="49"/>
      <c r="PRX8014" s="49"/>
      <c r="PRY8014" s="49"/>
      <c r="PRZ8014" s="49"/>
      <c r="PSA8014" s="49"/>
      <c r="PSB8014" s="49"/>
      <c r="PSC8014" s="49"/>
      <c r="PSD8014" s="49"/>
      <c r="PSE8014" s="49"/>
      <c r="PSF8014" s="49"/>
      <c r="PSG8014" s="49"/>
      <c r="PSH8014" s="49"/>
      <c r="PSI8014" s="49"/>
      <c r="PSJ8014" s="49"/>
      <c r="PSK8014" s="49"/>
      <c r="PSL8014" s="49"/>
      <c r="PSM8014" s="49"/>
      <c r="PSN8014" s="49"/>
      <c r="PSO8014" s="49"/>
      <c r="PSP8014" s="49"/>
      <c r="PSQ8014" s="49"/>
      <c r="PSR8014" s="49"/>
      <c r="PSS8014" s="49"/>
      <c r="PST8014" s="49"/>
      <c r="PSU8014" s="49"/>
      <c r="PSV8014" s="49"/>
      <c r="PSW8014" s="49"/>
      <c r="PSX8014" s="49"/>
      <c r="PSY8014" s="49"/>
      <c r="PSZ8014" s="49"/>
      <c r="PTA8014" s="49"/>
      <c r="PTB8014" s="49"/>
      <c r="PTC8014" s="49"/>
      <c r="PTD8014" s="49"/>
      <c r="PTE8014" s="49"/>
      <c r="PTF8014" s="49"/>
      <c r="PTG8014" s="49"/>
      <c r="PTH8014" s="49"/>
      <c r="PTI8014" s="49"/>
      <c r="PTJ8014" s="49"/>
      <c r="PTK8014" s="49"/>
      <c r="PTL8014" s="49"/>
      <c r="PTM8014" s="49"/>
      <c r="PTN8014" s="49"/>
      <c r="PTO8014" s="49"/>
      <c r="PTP8014" s="49"/>
      <c r="PTQ8014" s="49"/>
      <c r="PTR8014" s="49"/>
      <c r="PTS8014" s="49"/>
      <c r="PTT8014" s="49"/>
      <c r="PTU8014" s="49"/>
      <c r="PTV8014" s="49"/>
      <c r="PTW8014" s="49"/>
      <c r="PTX8014" s="49"/>
      <c r="PTY8014" s="49"/>
      <c r="PTZ8014" s="49"/>
      <c r="PUA8014" s="49"/>
      <c r="PUB8014" s="49"/>
      <c r="PUC8014" s="49"/>
      <c r="PUD8014" s="49"/>
      <c r="PUE8014" s="49"/>
      <c r="PUF8014" s="49"/>
      <c r="PUG8014" s="49"/>
      <c r="PUH8014" s="49"/>
      <c r="PUI8014" s="49"/>
      <c r="PUJ8014" s="49"/>
      <c r="PUK8014" s="49"/>
      <c r="PUL8014" s="49"/>
      <c r="PUM8014" s="49"/>
      <c r="PUN8014" s="49"/>
      <c r="PUO8014" s="49"/>
      <c r="PUP8014" s="49"/>
      <c r="PUQ8014" s="49"/>
      <c r="PUR8014" s="49"/>
      <c r="PUS8014" s="49"/>
      <c r="PUT8014" s="49"/>
      <c r="PUU8014" s="49"/>
      <c r="PUV8014" s="49"/>
      <c r="PUW8014" s="49"/>
      <c r="PUX8014" s="49"/>
      <c r="PUY8014" s="49"/>
      <c r="PUZ8014" s="49"/>
      <c r="PVA8014" s="49"/>
      <c r="PVB8014" s="49"/>
      <c r="PVC8014" s="49"/>
      <c r="PVD8014" s="49"/>
      <c r="PVE8014" s="49"/>
      <c r="PVF8014" s="49"/>
      <c r="PVG8014" s="49"/>
      <c r="PVH8014" s="49"/>
      <c r="PVI8014" s="49"/>
      <c r="PVJ8014" s="49"/>
      <c r="PVK8014" s="49"/>
      <c r="PVL8014" s="49"/>
      <c r="PVM8014" s="49"/>
      <c r="PVN8014" s="49"/>
      <c r="PVO8014" s="49"/>
      <c r="PVP8014" s="49"/>
      <c r="PVQ8014" s="49"/>
      <c r="PVR8014" s="49"/>
      <c r="PVS8014" s="49"/>
      <c r="PVT8014" s="49"/>
      <c r="PVU8014" s="49"/>
      <c r="PVV8014" s="49"/>
      <c r="PVW8014" s="49"/>
      <c r="PVX8014" s="49"/>
      <c r="PVY8014" s="49"/>
      <c r="PVZ8014" s="49"/>
      <c r="PWA8014" s="49"/>
      <c r="PWB8014" s="49"/>
      <c r="PWC8014" s="49"/>
      <c r="PWD8014" s="49"/>
      <c r="PWE8014" s="49"/>
      <c r="PWF8014" s="49"/>
      <c r="PWG8014" s="49"/>
      <c r="PWH8014" s="49"/>
      <c r="PWI8014" s="49"/>
      <c r="PWJ8014" s="49"/>
      <c r="PWK8014" s="49"/>
      <c r="PWL8014" s="49"/>
      <c r="PWM8014" s="49"/>
      <c r="PWN8014" s="49"/>
      <c r="PWO8014" s="49"/>
      <c r="PWP8014" s="49"/>
      <c r="PWQ8014" s="49"/>
      <c r="PWR8014" s="49"/>
      <c r="PWS8014" s="49"/>
      <c r="PWT8014" s="49"/>
      <c r="PWU8014" s="49"/>
      <c r="PWV8014" s="49"/>
      <c r="PWW8014" s="49"/>
      <c r="PWX8014" s="49"/>
      <c r="PWY8014" s="49"/>
      <c r="PWZ8014" s="49"/>
      <c r="PXA8014" s="49"/>
      <c r="PXB8014" s="49"/>
      <c r="PXC8014" s="49"/>
      <c r="PXD8014" s="49"/>
      <c r="PXE8014" s="49"/>
      <c r="PXF8014" s="49"/>
      <c r="PXG8014" s="49"/>
      <c r="PXH8014" s="49"/>
      <c r="PXI8014" s="49"/>
      <c r="PXJ8014" s="49"/>
      <c r="PXK8014" s="49"/>
      <c r="PXL8014" s="49"/>
      <c r="PXM8014" s="49"/>
      <c r="PXN8014" s="49"/>
      <c r="PXO8014" s="49"/>
      <c r="PXP8014" s="49"/>
      <c r="PXQ8014" s="49"/>
      <c r="PXR8014" s="49"/>
      <c r="PXS8014" s="49"/>
      <c r="PXT8014" s="49"/>
      <c r="PXU8014" s="49"/>
      <c r="PXV8014" s="49"/>
      <c r="PXW8014" s="49"/>
      <c r="PXX8014" s="49"/>
      <c r="PXY8014" s="49"/>
      <c r="PXZ8014" s="49"/>
      <c r="PYA8014" s="49"/>
      <c r="PYB8014" s="49"/>
      <c r="PYC8014" s="49"/>
      <c r="PYD8014" s="49"/>
      <c r="PYE8014" s="49"/>
      <c r="PYF8014" s="49"/>
      <c r="PYG8014" s="49"/>
      <c r="PYH8014" s="49"/>
      <c r="PYI8014" s="49"/>
      <c r="PYJ8014" s="49"/>
      <c r="PYK8014" s="49"/>
      <c r="PYL8014" s="49"/>
      <c r="PYM8014" s="49"/>
      <c r="PYN8014" s="49"/>
      <c r="PYO8014" s="49"/>
      <c r="PYP8014" s="49"/>
      <c r="PYQ8014" s="49"/>
      <c r="PYR8014" s="49"/>
      <c r="PYS8014" s="49"/>
      <c r="PYT8014" s="49"/>
      <c r="PYU8014" s="49"/>
      <c r="PYV8014" s="49"/>
      <c r="PYW8014" s="49"/>
      <c r="PYX8014" s="49"/>
      <c r="PYY8014" s="49"/>
      <c r="PYZ8014" s="49"/>
      <c r="PZA8014" s="49"/>
      <c r="PZB8014" s="49"/>
      <c r="PZC8014" s="49"/>
      <c r="PZD8014" s="49"/>
      <c r="PZE8014" s="49"/>
      <c r="PZF8014" s="49"/>
      <c r="PZG8014" s="49"/>
      <c r="PZH8014" s="49"/>
      <c r="PZI8014" s="49"/>
      <c r="PZJ8014" s="49"/>
      <c r="PZK8014" s="49"/>
      <c r="PZL8014" s="49"/>
      <c r="PZM8014" s="49"/>
      <c r="PZN8014" s="49"/>
      <c r="PZO8014" s="49"/>
      <c r="PZP8014" s="49"/>
      <c r="PZQ8014" s="49"/>
      <c r="PZR8014" s="49"/>
      <c r="PZS8014" s="49"/>
      <c r="PZT8014" s="49"/>
      <c r="PZU8014" s="49"/>
      <c r="PZV8014" s="49"/>
      <c r="PZW8014" s="49"/>
      <c r="PZX8014" s="49"/>
      <c r="PZY8014" s="49"/>
      <c r="PZZ8014" s="49"/>
      <c r="QAA8014" s="49"/>
      <c r="QAB8014" s="49"/>
      <c r="QAC8014" s="49"/>
      <c r="QAD8014" s="49"/>
      <c r="QAE8014" s="49"/>
      <c r="QAF8014" s="49"/>
      <c r="QAG8014" s="49"/>
      <c r="QAH8014" s="49"/>
      <c r="QAI8014" s="49"/>
      <c r="QAJ8014" s="49"/>
      <c r="QAK8014" s="49"/>
      <c r="QAL8014" s="49"/>
      <c r="QAM8014" s="49"/>
      <c r="QAN8014" s="49"/>
      <c r="QAO8014" s="49"/>
      <c r="QAP8014" s="49"/>
      <c r="QAQ8014" s="49"/>
      <c r="QAR8014" s="49"/>
      <c r="QAS8014" s="49"/>
      <c r="QAT8014" s="49"/>
      <c r="QAU8014" s="49"/>
      <c r="QAV8014" s="49"/>
      <c r="QAW8014" s="49"/>
      <c r="QAX8014" s="49"/>
      <c r="QAY8014" s="49"/>
      <c r="QAZ8014" s="49"/>
      <c r="QBA8014" s="49"/>
      <c r="QBB8014" s="49"/>
      <c r="QBC8014" s="49"/>
      <c r="QBD8014" s="49"/>
      <c r="QBE8014" s="49"/>
      <c r="QBF8014" s="49"/>
      <c r="QBG8014" s="49"/>
      <c r="QBH8014" s="49"/>
      <c r="QBI8014" s="49"/>
      <c r="QBJ8014" s="49"/>
      <c r="QBK8014" s="49"/>
      <c r="QBL8014" s="49"/>
      <c r="QBM8014" s="49"/>
      <c r="QBN8014" s="49"/>
      <c r="QBO8014" s="49"/>
      <c r="QBP8014" s="49"/>
      <c r="QBQ8014" s="49"/>
      <c r="QBR8014" s="49"/>
      <c r="QBS8014" s="49"/>
      <c r="QBT8014" s="49"/>
      <c r="QBU8014" s="49"/>
      <c r="QBV8014" s="49"/>
      <c r="QBW8014" s="49"/>
      <c r="QBX8014" s="49"/>
      <c r="QBY8014" s="49"/>
      <c r="QBZ8014" s="49"/>
      <c r="QCA8014" s="49"/>
      <c r="QCB8014" s="49"/>
      <c r="QCC8014" s="49"/>
      <c r="QCD8014" s="49"/>
      <c r="QCE8014" s="49"/>
      <c r="QCF8014" s="49"/>
      <c r="QCG8014" s="49"/>
      <c r="QCH8014" s="49"/>
      <c r="QCI8014" s="49"/>
      <c r="QCJ8014" s="49"/>
      <c r="QCK8014" s="49"/>
      <c r="QCL8014" s="49"/>
      <c r="QCM8014" s="49"/>
      <c r="QCN8014" s="49"/>
      <c r="QCO8014" s="49"/>
      <c r="QCP8014" s="49"/>
      <c r="QCQ8014" s="49"/>
      <c r="QCR8014" s="49"/>
      <c r="QCS8014" s="49"/>
      <c r="QCT8014" s="49"/>
      <c r="QCU8014" s="49"/>
      <c r="QCV8014" s="49"/>
      <c r="QCW8014" s="49"/>
      <c r="QCX8014" s="49"/>
      <c r="QCY8014" s="49"/>
      <c r="QCZ8014" s="49"/>
      <c r="QDA8014" s="49"/>
      <c r="QDB8014" s="49"/>
      <c r="QDC8014" s="49"/>
      <c r="QDD8014" s="49"/>
      <c r="QDE8014" s="49"/>
      <c r="QDF8014" s="49"/>
      <c r="QDG8014" s="49"/>
      <c r="QDH8014" s="49"/>
      <c r="QDI8014" s="49"/>
      <c r="QDJ8014" s="49"/>
      <c r="QDK8014" s="49"/>
      <c r="QDL8014" s="49"/>
      <c r="QDM8014" s="49"/>
      <c r="QDN8014" s="49"/>
      <c r="QDO8014" s="49"/>
      <c r="QDP8014" s="49"/>
      <c r="QDQ8014" s="49"/>
      <c r="QDR8014" s="49"/>
      <c r="QDS8014" s="49"/>
      <c r="QDT8014" s="49"/>
      <c r="QDU8014" s="49"/>
      <c r="QDV8014" s="49"/>
      <c r="QDW8014" s="49"/>
      <c r="QDX8014" s="49"/>
      <c r="QDY8014" s="49"/>
      <c r="QDZ8014" s="49"/>
      <c r="QEA8014" s="49"/>
      <c r="QEB8014" s="49"/>
      <c r="QEC8014" s="49"/>
      <c r="QED8014" s="49"/>
      <c r="QEE8014" s="49"/>
      <c r="QEF8014" s="49"/>
      <c r="QEG8014" s="49"/>
      <c r="QEH8014" s="49"/>
      <c r="QEI8014" s="49"/>
      <c r="QEJ8014" s="49"/>
      <c r="QEK8014" s="49"/>
      <c r="QEL8014" s="49"/>
      <c r="QEM8014" s="49"/>
      <c r="QEN8014" s="49"/>
      <c r="QEO8014" s="49"/>
      <c r="QEP8014" s="49"/>
      <c r="QEQ8014" s="49"/>
      <c r="QER8014" s="49"/>
      <c r="QES8014" s="49"/>
      <c r="QET8014" s="49"/>
      <c r="QEU8014" s="49"/>
      <c r="QEV8014" s="49"/>
      <c r="QEW8014" s="49"/>
      <c r="QEX8014" s="49"/>
      <c r="QEY8014" s="49"/>
      <c r="QEZ8014" s="49"/>
      <c r="QFA8014" s="49"/>
      <c r="QFB8014" s="49"/>
      <c r="QFC8014" s="49"/>
      <c r="QFD8014" s="49"/>
      <c r="QFE8014" s="49"/>
      <c r="QFF8014" s="49"/>
      <c r="QFG8014" s="49"/>
      <c r="QFH8014" s="49"/>
      <c r="QFI8014" s="49"/>
      <c r="QFJ8014" s="49"/>
      <c r="QFK8014" s="49"/>
      <c r="QFL8014" s="49"/>
      <c r="QFM8014" s="49"/>
      <c r="QFN8014" s="49"/>
      <c r="QFO8014" s="49"/>
      <c r="QFP8014" s="49"/>
      <c r="QFQ8014" s="49"/>
      <c r="QFR8014" s="49"/>
      <c r="QFS8014" s="49"/>
      <c r="QFT8014" s="49"/>
      <c r="QFU8014" s="49"/>
      <c r="QFV8014" s="49"/>
      <c r="QFW8014" s="49"/>
      <c r="QFX8014" s="49"/>
      <c r="QFY8014" s="49"/>
      <c r="QFZ8014" s="49"/>
      <c r="QGA8014" s="49"/>
      <c r="QGB8014" s="49"/>
      <c r="QGC8014" s="49"/>
      <c r="QGD8014" s="49"/>
      <c r="QGE8014" s="49"/>
      <c r="QGF8014" s="49"/>
      <c r="QGG8014" s="49"/>
      <c r="QGH8014" s="49"/>
      <c r="QGI8014" s="49"/>
      <c r="QGJ8014" s="49"/>
      <c r="QGK8014" s="49"/>
      <c r="QGL8014" s="49"/>
      <c r="QGM8014" s="49"/>
      <c r="QGN8014" s="49"/>
      <c r="QGO8014" s="49"/>
      <c r="QGP8014" s="49"/>
      <c r="QGQ8014" s="49"/>
      <c r="QGR8014" s="49"/>
      <c r="QGS8014" s="49"/>
      <c r="QGT8014" s="49"/>
      <c r="QGU8014" s="49"/>
      <c r="QGV8014" s="49"/>
      <c r="QGW8014" s="49"/>
      <c r="QGX8014" s="49"/>
      <c r="QGY8014" s="49"/>
      <c r="QGZ8014" s="49"/>
      <c r="QHA8014" s="49"/>
      <c r="QHB8014" s="49"/>
      <c r="QHC8014" s="49"/>
      <c r="QHD8014" s="49"/>
      <c r="QHE8014" s="49"/>
      <c r="QHF8014" s="49"/>
      <c r="QHG8014" s="49"/>
      <c r="QHH8014" s="49"/>
      <c r="QHI8014" s="49"/>
      <c r="QHJ8014" s="49"/>
      <c r="QHK8014" s="49"/>
      <c r="QHL8014" s="49"/>
      <c r="QHM8014" s="49"/>
      <c r="QHN8014" s="49"/>
      <c r="QHO8014" s="49"/>
      <c r="QHP8014" s="49"/>
      <c r="QHQ8014" s="49"/>
      <c r="QHR8014" s="49"/>
      <c r="QHS8014" s="49"/>
      <c r="QHT8014" s="49"/>
      <c r="QHU8014" s="49"/>
      <c r="QHV8014" s="49"/>
      <c r="QHW8014" s="49"/>
      <c r="QHX8014" s="49"/>
      <c r="QHY8014" s="49"/>
      <c r="QHZ8014" s="49"/>
      <c r="QIA8014" s="49"/>
      <c r="QIB8014" s="49"/>
      <c r="QIC8014" s="49"/>
      <c r="QID8014" s="49"/>
      <c r="QIE8014" s="49"/>
      <c r="QIF8014" s="49"/>
      <c r="QIG8014" s="49"/>
      <c r="QIH8014" s="49"/>
      <c r="QII8014" s="49"/>
      <c r="QIJ8014" s="49"/>
      <c r="QIK8014" s="49"/>
      <c r="QIL8014" s="49"/>
      <c r="QIM8014" s="49"/>
      <c r="QIN8014" s="49"/>
      <c r="QIO8014" s="49"/>
      <c r="QIP8014" s="49"/>
      <c r="QIQ8014" s="49"/>
      <c r="QIR8014" s="49"/>
      <c r="QIS8014" s="49"/>
      <c r="QIT8014" s="49"/>
      <c r="QIU8014" s="49"/>
      <c r="QIV8014" s="49"/>
      <c r="QIW8014" s="49"/>
      <c r="QIX8014" s="49"/>
      <c r="QIY8014" s="49"/>
      <c r="QIZ8014" s="49"/>
      <c r="QJA8014" s="49"/>
      <c r="QJB8014" s="49"/>
      <c r="QJC8014" s="49"/>
      <c r="QJD8014" s="49"/>
      <c r="QJE8014" s="49"/>
      <c r="QJF8014" s="49"/>
      <c r="QJG8014" s="49"/>
      <c r="QJH8014" s="49"/>
      <c r="QJI8014" s="49"/>
      <c r="QJJ8014" s="49"/>
      <c r="QJK8014" s="49"/>
      <c r="QJL8014" s="49"/>
      <c r="QJM8014" s="49"/>
      <c r="QJN8014" s="49"/>
      <c r="QJO8014" s="49"/>
      <c r="QJP8014" s="49"/>
      <c r="QJQ8014" s="49"/>
      <c r="QJR8014" s="49"/>
      <c r="QJS8014" s="49"/>
      <c r="QJT8014" s="49"/>
      <c r="QJU8014" s="49"/>
      <c r="QJV8014" s="49"/>
      <c r="QJW8014" s="49"/>
      <c r="QJX8014" s="49"/>
      <c r="QJY8014" s="49"/>
      <c r="QJZ8014" s="49"/>
      <c r="QKA8014" s="49"/>
      <c r="QKB8014" s="49"/>
      <c r="QKC8014" s="49"/>
      <c r="QKD8014" s="49"/>
      <c r="QKE8014" s="49"/>
      <c r="QKF8014" s="49"/>
      <c r="QKG8014" s="49"/>
      <c r="QKH8014" s="49"/>
      <c r="QKI8014" s="49"/>
      <c r="QKJ8014" s="49"/>
      <c r="QKK8014" s="49"/>
      <c r="QKL8014" s="49"/>
      <c r="QKM8014" s="49"/>
      <c r="QKN8014" s="49"/>
      <c r="QKO8014" s="49"/>
      <c r="QKP8014" s="49"/>
      <c r="QKQ8014" s="49"/>
      <c r="QKR8014" s="49"/>
      <c r="QKS8014" s="49"/>
      <c r="QKT8014" s="49"/>
      <c r="QKU8014" s="49"/>
      <c r="QKV8014" s="49"/>
      <c r="QKW8014" s="49"/>
      <c r="QKX8014" s="49"/>
      <c r="QKY8014" s="49"/>
      <c r="QKZ8014" s="49"/>
      <c r="QLA8014" s="49"/>
      <c r="QLB8014" s="49"/>
      <c r="QLC8014" s="49"/>
      <c r="QLD8014" s="49"/>
      <c r="QLE8014" s="49"/>
      <c r="QLF8014" s="49"/>
      <c r="QLG8014" s="49"/>
      <c r="QLH8014" s="49"/>
      <c r="QLI8014" s="49"/>
      <c r="QLJ8014" s="49"/>
      <c r="QLK8014" s="49"/>
      <c r="QLL8014" s="49"/>
      <c r="QLM8014" s="49"/>
      <c r="QLN8014" s="49"/>
      <c r="QLO8014" s="49"/>
      <c r="QLP8014" s="49"/>
      <c r="QLQ8014" s="49"/>
      <c r="QLR8014" s="49"/>
      <c r="QLS8014" s="49"/>
      <c r="QLT8014" s="49"/>
      <c r="QLU8014" s="49"/>
      <c r="QLV8014" s="49"/>
      <c r="QLW8014" s="49"/>
      <c r="QLX8014" s="49"/>
      <c r="QLY8014" s="49"/>
      <c r="QLZ8014" s="49"/>
      <c r="QMA8014" s="49"/>
      <c r="QMB8014" s="49"/>
      <c r="QMC8014" s="49"/>
      <c r="QMD8014" s="49"/>
      <c r="QME8014" s="49"/>
      <c r="QMF8014" s="49"/>
      <c r="QMG8014" s="49"/>
      <c r="QMH8014" s="49"/>
      <c r="QMI8014" s="49"/>
      <c r="QMJ8014" s="49"/>
      <c r="QMK8014" s="49"/>
      <c r="QML8014" s="49"/>
      <c r="QMM8014" s="49"/>
      <c r="QMN8014" s="49"/>
      <c r="QMO8014" s="49"/>
      <c r="QMP8014" s="49"/>
      <c r="QMQ8014" s="49"/>
      <c r="QMR8014" s="49"/>
      <c r="QMS8014" s="49"/>
      <c r="QMT8014" s="49"/>
      <c r="QMU8014" s="49"/>
      <c r="QMV8014" s="49"/>
      <c r="QMW8014" s="49"/>
      <c r="QMX8014" s="49"/>
      <c r="QMY8014" s="49"/>
      <c r="QMZ8014" s="49"/>
      <c r="QNA8014" s="49"/>
      <c r="QNB8014" s="49"/>
      <c r="QNC8014" s="49"/>
      <c r="QND8014" s="49"/>
      <c r="QNE8014" s="49"/>
      <c r="QNF8014" s="49"/>
      <c r="QNG8014" s="49"/>
      <c r="QNH8014" s="49"/>
      <c r="QNI8014" s="49"/>
      <c r="QNJ8014" s="49"/>
      <c r="QNK8014" s="49"/>
      <c r="QNL8014" s="49"/>
      <c r="QNM8014" s="49"/>
      <c r="QNN8014" s="49"/>
      <c r="QNO8014" s="49"/>
      <c r="QNP8014" s="49"/>
      <c r="QNQ8014" s="49"/>
      <c r="QNR8014" s="49"/>
      <c r="QNS8014" s="49"/>
      <c r="QNT8014" s="49"/>
      <c r="QNU8014" s="49"/>
      <c r="QNV8014" s="49"/>
      <c r="QNW8014" s="49"/>
      <c r="QNX8014" s="49"/>
      <c r="QNY8014" s="49"/>
      <c r="QNZ8014" s="49"/>
      <c r="QOA8014" s="49"/>
      <c r="QOB8014" s="49"/>
      <c r="QOC8014" s="49"/>
      <c r="QOD8014" s="49"/>
      <c r="QOE8014" s="49"/>
      <c r="QOF8014" s="49"/>
      <c r="QOG8014" s="49"/>
      <c r="QOH8014" s="49"/>
      <c r="QOI8014" s="49"/>
      <c r="QOJ8014" s="49"/>
      <c r="QOK8014" s="49"/>
      <c r="QOL8014" s="49"/>
      <c r="QOM8014" s="49"/>
      <c r="QON8014" s="49"/>
      <c r="QOO8014" s="49"/>
      <c r="QOP8014" s="49"/>
      <c r="QOQ8014" s="49"/>
      <c r="QOR8014" s="49"/>
      <c r="QOS8014" s="49"/>
      <c r="QOT8014" s="49"/>
      <c r="QOU8014" s="49"/>
      <c r="QOV8014" s="49"/>
      <c r="QOW8014" s="49"/>
      <c r="QOX8014" s="49"/>
      <c r="QOY8014" s="49"/>
      <c r="QOZ8014" s="49"/>
      <c r="QPA8014" s="49"/>
      <c r="QPB8014" s="49"/>
      <c r="QPC8014" s="49"/>
      <c r="QPD8014" s="49"/>
      <c r="QPE8014" s="49"/>
      <c r="QPF8014" s="49"/>
      <c r="QPG8014" s="49"/>
      <c r="QPH8014" s="49"/>
      <c r="QPI8014" s="49"/>
      <c r="QPJ8014" s="49"/>
      <c r="QPK8014" s="49"/>
      <c r="QPL8014" s="49"/>
      <c r="QPM8014" s="49"/>
      <c r="QPN8014" s="49"/>
      <c r="QPO8014" s="49"/>
      <c r="QPP8014" s="49"/>
      <c r="QPQ8014" s="49"/>
      <c r="QPR8014" s="49"/>
      <c r="QPS8014" s="49"/>
      <c r="QPT8014" s="49"/>
      <c r="QPU8014" s="49"/>
      <c r="QPV8014" s="49"/>
      <c r="QPW8014" s="49"/>
      <c r="QPX8014" s="49"/>
      <c r="QPY8014" s="49"/>
      <c r="QPZ8014" s="49"/>
      <c r="QQA8014" s="49"/>
      <c r="QQB8014" s="49"/>
      <c r="QQC8014" s="49"/>
      <c r="QQD8014" s="49"/>
      <c r="QQE8014" s="49"/>
      <c r="QQF8014" s="49"/>
      <c r="QQG8014" s="49"/>
      <c r="QQH8014" s="49"/>
      <c r="QQI8014" s="49"/>
      <c r="QQJ8014" s="49"/>
      <c r="QQK8014" s="49"/>
      <c r="QQL8014" s="49"/>
      <c r="QQM8014" s="49"/>
      <c r="QQN8014" s="49"/>
      <c r="QQO8014" s="49"/>
      <c r="QQP8014" s="49"/>
      <c r="QQQ8014" s="49"/>
      <c r="QQR8014" s="49"/>
      <c r="QQS8014" s="49"/>
      <c r="QQT8014" s="49"/>
      <c r="QQU8014" s="49"/>
      <c r="QQV8014" s="49"/>
      <c r="QQW8014" s="49"/>
      <c r="QQX8014" s="49"/>
      <c r="QQY8014" s="49"/>
      <c r="QQZ8014" s="49"/>
      <c r="QRA8014" s="49"/>
      <c r="QRB8014" s="49"/>
      <c r="QRC8014" s="49"/>
      <c r="QRD8014" s="49"/>
      <c r="QRE8014" s="49"/>
      <c r="QRF8014" s="49"/>
      <c r="QRG8014" s="49"/>
      <c r="QRH8014" s="49"/>
      <c r="QRI8014" s="49"/>
      <c r="QRJ8014" s="49"/>
      <c r="QRK8014" s="49"/>
      <c r="QRL8014" s="49"/>
      <c r="QRM8014" s="49"/>
      <c r="QRN8014" s="49"/>
      <c r="QRO8014" s="49"/>
      <c r="QRP8014" s="49"/>
      <c r="QRQ8014" s="49"/>
      <c r="QRR8014" s="49"/>
      <c r="QRS8014" s="49"/>
      <c r="QRT8014" s="49"/>
      <c r="QRU8014" s="49"/>
      <c r="QRV8014" s="49"/>
      <c r="QRW8014" s="49"/>
      <c r="QRX8014" s="49"/>
      <c r="QRY8014" s="49"/>
      <c r="QRZ8014" s="49"/>
      <c r="QSA8014" s="49"/>
      <c r="QSB8014" s="49"/>
      <c r="QSC8014" s="49"/>
      <c r="QSD8014" s="49"/>
      <c r="QSE8014" s="49"/>
      <c r="QSF8014" s="49"/>
      <c r="QSG8014" s="49"/>
      <c r="QSH8014" s="49"/>
      <c r="QSI8014" s="49"/>
      <c r="QSJ8014" s="49"/>
      <c r="QSK8014" s="49"/>
      <c r="QSL8014" s="49"/>
      <c r="QSM8014" s="49"/>
      <c r="QSN8014" s="49"/>
      <c r="QSO8014" s="49"/>
      <c r="QSP8014" s="49"/>
      <c r="QSQ8014" s="49"/>
      <c r="QSR8014" s="49"/>
      <c r="QSS8014" s="49"/>
      <c r="QST8014" s="49"/>
      <c r="QSU8014" s="49"/>
      <c r="QSV8014" s="49"/>
      <c r="QSW8014" s="49"/>
      <c r="QSX8014" s="49"/>
      <c r="QSY8014" s="49"/>
      <c r="QSZ8014" s="49"/>
      <c r="QTA8014" s="49"/>
      <c r="QTB8014" s="49"/>
      <c r="QTC8014" s="49"/>
      <c r="QTD8014" s="49"/>
      <c r="QTE8014" s="49"/>
      <c r="QTF8014" s="49"/>
      <c r="QTG8014" s="49"/>
      <c r="QTH8014" s="49"/>
      <c r="QTI8014" s="49"/>
      <c r="QTJ8014" s="49"/>
      <c r="QTK8014" s="49"/>
      <c r="QTL8014" s="49"/>
      <c r="QTM8014" s="49"/>
      <c r="QTN8014" s="49"/>
      <c r="QTO8014" s="49"/>
      <c r="QTP8014" s="49"/>
      <c r="QTQ8014" s="49"/>
      <c r="QTR8014" s="49"/>
      <c r="QTS8014" s="49"/>
      <c r="QTT8014" s="49"/>
      <c r="QTU8014" s="49"/>
      <c r="QTV8014" s="49"/>
      <c r="QTW8014" s="49"/>
      <c r="QTX8014" s="49"/>
      <c r="QTY8014" s="49"/>
      <c r="QTZ8014" s="49"/>
      <c r="QUA8014" s="49"/>
      <c r="QUB8014" s="49"/>
      <c r="QUC8014" s="49"/>
      <c r="QUD8014" s="49"/>
      <c r="QUE8014" s="49"/>
      <c r="QUF8014" s="49"/>
      <c r="QUG8014" s="49"/>
      <c r="QUH8014" s="49"/>
      <c r="QUI8014" s="49"/>
      <c r="QUJ8014" s="49"/>
      <c r="QUK8014" s="49"/>
      <c r="QUL8014" s="49"/>
      <c r="QUM8014" s="49"/>
      <c r="QUN8014" s="49"/>
      <c r="QUO8014" s="49"/>
      <c r="QUP8014" s="49"/>
      <c r="QUQ8014" s="49"/>
      <c r="QUR8014" s="49"/>
      <c r="QUS8014" s="49"/>
      <c r="QUT8014" s="49"/>
      <c r="QUU8014" s="49"/>
      <c r="QUV8014" s="49"/>
      <c r="QUW8014" s="49"/>
      <c r="QUX8014" s="49"/>
      <c r="QUY8014" s="49"/>
      <c r="QUZ8014" s="49"/>
      <c r="QVA8014" s="49"/>
      <c r="QVB8014" s="49"/>
      <c r="QVC8014" s="49"/>
      <c r="QVD8014" s="49"/>
      <c r="QVE8014" s="49"/>
      <c r="QVF8014" s="49"/>
      <c r="QVG8014" s="49"/>
      <c r="QVH8014" s="49"/>
      <c r="QVI8014" s="49"/>
      <c r="QVJ8014" s="49"/>
      <c r="QVK8014" s="49"/>
      <c r="QVL8014" s="49"/>
      <c r="QVM8014" s="49"/>
      <c r="QVN8014" s="49"/>
      <c r="QVO8014" s="49"/>
      <c r="QVP8014" s="49"/>
      <c r="QVQ8014" s="49"/>
      <c r="QVR8014" s="49"/>
      <c r="QVS8014" s="49"/>
      <c r="QVT8014" s="49"/>
      <c r="QVU8014" s="49"/>
      <c r="QVV8014" s="49"/>
      <c r="QVW8014" s="49"/>
      <c r="QVX8014" s="49"/>
      <c r="QVY8014" s="49"/>
      <c r="QVZ8014" s="49"/>
      <c r="QWA8014" s="49"/>
      <c r="QWB8014" s="49"/>
      <c r="QWC8014" s="49"/>
      <c r="QWD8014" s="49"/>
      <c r="QWE8014" s="49"/>
      <c r="QWF8014" s="49"/>
      <c r="QWG8014" s="49"/>
      <c r="QWH8014" s="49"/>
      <c r="QWI8014" s="49"/>
      <c r="QWJ8014" s="49"/>
      <c r="QWK8014" s="49"/>
      <c r="QWL8014" s="49"/>
      <c r="QWM8014" s="49"/>
      <c r="QWN8014" s="49"/>
      <c r="QWO8014" s="49"/>
      <c r="QWP8014" s="49"/>
      <c r="QWQ8014" s="49"/>
      <c r="QWR8014" s="49"/>
      <c r="QWS8014" s="49"/>
      <c r="QWT8014" s="49"/>
      <c r="QWU8014" s="49"/>
      <c r="QWV8014" s="49"/>
      <c r="QWW8014" s="49"/>
      <c r="QWX8014" s="49"/>
      <c r="QWY8014" s="49"/>
      <c r="QWZ8014" s="49"/>
      <c r="QXA8014" s="49"/>
      <c r="QXB8014" s="49"/>
      <c r="QXC8014" s="49"/>
      <c r="QXD8014" s="49"/>
      <c r="QXE8014" s="49"/>
      <c r="QXF8014" s="49"/>
      <c r="QXG8014" s="49"/>
      <c r="QXH8014" s="49"/>
      <c r="QXI8014" s="49"/>
      <c r="QXJ8014" s="49"/>
      <c r="QXK8014" s="49"/>
      <c r="QXL8014" s="49"/>
      <c r="QXM8014" s="49"/>
      <c r="QXN8014" s="49"/>
      <c r="QXO8014" s="49"/>
      <c r="QXP8014" s="49"/>
      <c r="QXQ8014" s="49"/>
      <c r="QXR8014" s="49"/>
      <c r="QXS8014" s="49"/>
      <c r="QXT8014" s="49"/>
      <c r="QXU8014" s="49"/>
      <c r="QXV8014" s="49"/>
      <c r="QXW8014" s="49"/>
      <c r="QXX8014" s="49"/>
      <c r="QXY8014" s="49"/>
      <c r="QXZ8014" s="49"/>
      <c r="QYA8014" s="49"/>
      <c r="QYB8014" s="49"/>
      <c r="QYC8014" s="49"/>
      <c r="QYD8014" s="49"/>
      <c r="QYE8014" s="49"/>
      <c r="QYF8014" s="49"/>
      <c r="QYG8014" s="49"/>
      <c r="QYH8014" s="49"/>
      <c r="QYI8014" s="49"/>
      <c r="QYJ8014" s="49"/>
      <c r="QYK8014" s="49"/>
      <c r="QYL8014" s="49"/>
      <c r="QYM8014" s="49"/>
      <c r="QYN8014" s="49"/>
      <c r="QYO8014" s="49"/>
      <c r="QYP8014" s="49"/>
      <c r="QYQ8014" s="49"/>
      <c r="QYR8014" s="49"/>
      <c r="QYS8014" s="49"/>
      <c r="QYT8014" s="49"/>
      <c r="QYU8014" s="49"/>
      <c r="QYV8014" s="49"/>
      <c r="QYW8014" s="49"/>
      <c r="QYX8014" s="49"/>
      <c r="QYY8014" s="49"/>
      <c r="QYZ8014" s="49"/>
      <c r="QZA8014" s="49"/>
      <c r="QZB8014" s="49"/>
      <c r="QZC8014" s="49"/>
      <c r="QZD8014" s="49"/>
      <c r="QZE8014" s="49"/>
      <c r="QZF8014" s="49"/>
      <c r="QZG8014" s="49"/>
      <c r="QZH8014" s="49"/>
      <c r="QZI8014" s="49"/>
      <c r="QZJ8014" s="49"/>
      <c r="QZK8014" s="49"/>
      <c r="QZL8014" s="49"/>
      <c r="QZM8014" s="49"/>
      <c r="QZN8014" s="49"/>
      <c r="QZO8014" s="49"/>
      <c r="QZP8014" s="49"/>
      <c r="QZQ8014" s="49"/>
      <c r="QZR8014" s="49"/>
      <c r="QZS8014" s="49"/>
      <c r="QZT8014" s="49"/>
      <c r="QZU8014" s="49"/>
      <c r="QZV8014" s="49"/>
      <c r="QZW8014" s="49"/>
      <c r="QZX8014" s="49"/>
      <c r="QZY8014" s="49"/>
      <c r="QZZ8014" s="49"/>
      <c r="RAA8014" s="49"/>
      <c r="RAB8014" s="49"/>
      <c r="RAC8014" s="49"/>
      <c r="RAD8014" s="49"/>
      <c r="RAE8014" s="49"/>
      <c r="RAF8014" s="49"/>
      <c r="RAG8014" s="49"/>
      <c r="RAH8014" s="49"/>
      <c r="RAI8014" s="49"/>
      <c r="RAJ8014" s="49"/>
      <c r="RAK8014" s="49"/>
      <c r="RAL8014" s="49"/>
      <c r="RAM8014" s="49"/>
      <c r="RAN8014" s="49"/>
      <c r="RAO8014" s="49"/>
      <c r="RAP8014" s="49"/>
      <c r="RAQ8014" s="49"/>
      <c r="RAR8014" s="49"/>
      <c r="RAS8014" s="49"/>
      <c r="RAT8014" s="49"/>
      <c r="RAU8014" s="49"/>
      <c r="RAV8014" s="49"/>
      <c r="RAW8014" s="49"/>
      <c r="RAX8014" s="49"/>
      <c r="RAY8014" s="49"/>
      <c r="RAZ8014" s="49"/>
      <c r="RBA8014" s="49"/>
      <c r="RBB8014" s="49"/>
      <c r="RBC8014" s="49"/>
      <c r="RBD8014" s="49"/>
      <c r="RBE8014" s="49"/>
      <c r="RBF8014" s="49"/>
      <c r="RBG8014" s="49"/>
      <c r="RBH8014" s="49"/>
      <c r="RBI8014" s="49"/>
      <c r="RBJ8014" s="49"/>
      <c r="RBK8014" s="49"/>
      <c r="RBL8014" s="49"/>
      <c r="RBM8014" s="49"/>
      <c r="RBN8014" s="49"/>
      <c r="RBO8014" s="49"/>
      <c r="RBP8014" s="49"/>
      <c r="RBQ8014" s="49"/>
      <c r="RBR8014" s="49"/>
      <c r="RBS8014" s="49"/>
      <c r="RBT8014" s="49"/>
      <c r="RBU8014" s="49"/>
      <c r="RBV8014" s="49"/>
      <c r="RBW8014" s="49"/>
      <c r="RBX8014" s="49"/>
      <c r="RBY8014" s="49"/>
      <c r="RBZ8014" s="49"/>
      <c r="RCA8014" s="49"/>
      <c r="RCB8014" s="49"/>
      <c r="RCC8014" s="49"/>
      <c r="RCD8014" s="49"/>
      <c r="RCE8014" s="49"/>
      <c r="RCF8014" s="49"/>
      <c r="RCG8014" s="49"/>
      <c r="RCH8014" s="49"/>
      <c r="RCI8014" s="49"/>
      <c r="RCJ8014" s="49"/>
      <c r="RCK8014" s="49"/>
      <c r="RCL8014" s="49"/>
      <c r="RCM8014" s="49"/>
      <c r="RCN8014" s="49"/>
      <c r="RCO8014" s="49"/>
      <c r="RCP8014" s="49"/>
      <c r="RCQ8014" s="49"/>
      <c r="RCR8014" s="49"/>
      <c r="RCS8014" s="49"/>
      <c r="RCT8014" s="49"/>
      <c r="RCU8014" s="49"/>
      <c r="RCV8014" s="49"/>
      <c r="RCW8014" s="49"/>
      <c r="RCX8014" s="49"/>
      <c r="RCY8014" s="49"/>
      <c r="RCZ8014" s="49"/>
      <c r="RDA8014" s="49"/>
      <c r="RDB8014" s="49"/>
      <c r="RDC8014" s="49"/>
      <c r="RDD8014" s="49"/>
      <c r="RDE8014" s="49"/>
      <c r="RDF8014" s="49"/>
      <c r="RDG8014" s="49"/>
      <c r="RDH8014" s="49"/>
      <c r="RDI8014" s="49"/>
      <c r="RDJ8014" s="49"/>
      <c r="RDK8014" s="49"/>
      <c r="RDL8014" s="49"/>
      <c r="RDM8014" s="49"/>
      <c r="RDN8014" s="49"/>
      <c r="RDO8014" s="49"/>
      <c r="RDP8014" s="49"/>
      <c r="RDQ8014" s="49"/>
      <c r="RDR8014" s="49"/>
      <c r="RDS8014" s="49"/>
      <c r="RDT8014" s="49"/>
      <c r="RDU8014" s="49"/>
      <c r="RDV8014" s="49"/>
      <c r="RDW8014" s="49"/>
      <c r="RDX8014" s="49"/>
      <c r="RDY8014" s="49"/>
      <c r="RDZ8014" s="49"/>
      <c r="REA8014" s="49"/>
      <c r="REB8014" s="49"/>
      <c r="REC8014" s="49"/>
      <c r="RED8014" s="49"/>
      <c r="REE8014" s="49"/>
      <c r="REF8014" s="49"/>
      <c r="REG8014" s="49"/>
      <c r="REH8014" s="49"/>
      <c r="REI8014" s="49"/>
      <c r="REJ8014" s="49"/>
      <c r="REK8014" s="49"/>
      <c r="REL8014" s="49"/>
      <c r="REM8014" s="49"/>
      <c r="REN8014" s="49"/>
      <c r="REO8014" s="49"/>
      <c r="REP8014" s="49"/>
      <c r="REQ8014" s="49"/>
      <c r="RER8014" s="49"/>
      <c r="RES8014" s="49"/>
      <c r="RET8014" s="49"/>
      <c r="REU8014" s="49"/>
      <c r="REV8014" s="49"/>
      <c r="REW8014" s="49"/>
      <c r="REX8014" s="49"/>
      <c r="REY8014" s="49"/>
      <c r="REZ8014" s="49"/>
      <c r="RFA8014" s="49"/>
      <c r="RFB8014" s="49"/>
      <c r="RFC8014" s="49"/>
      <c r="RFD8014" s="49"/>
      <c r="RFE8014" s="49"/>
      <c r="RFF8014" s="49"/>
      <c r="RFG8014" s="49"/>
      <c r="RFH8014" s="49"/>
      <c r="RFI8014" s="49"/>
      <c r="RFJ8014" s="49"/>
      <c r="RFK8014" s="49"/>
      <c r="RFL8014" s="49"/>
      <c r="RFM8014" s="49"/>
      <c r="RFN8014" s="49"/>
      <c r="RFO8014" s="49"/>
      <c r="RFP8014" s="49"/>
      <c r="RFQ8014" s="49"/>
      <c r="RFR8014" s="49"/>
      <c r="RFS8014" s="49"/>
      <c r="RFT8014" s="49"/>
      <c r="RFU8014" s="49"/>
      <c r="RFV8014" s="49"/>
      <c r="RFW8014" s="49"/>
      <c r="RFX8014" s="49"/>
      <c r="RFY8014" s="49"/>
      <c r="RFZ8014" s="49"/>
      <c r="RGA8014" s="49"/>
      <c r="RGB8014" s="49"/>
      <c r="RGC8014" s="49"/>
      <c r="RGD8014" s="49"/>
      <c r="RGE8014" s="49"/>
      <c r="RGF8014" s="49"/>
      <c r="RGG8014" s="49"/>
      <c r="RGH8014" s="49"/>
      <c r="RGI8014" s="49"/>
      <c r="RGJ8014" s="49"/>
      <c r="RGK8014" s="49"/>
      <c r="RGL8014" s="49"/>
      <c r="RGM8014" s="49"/>
      <c r="RGN8014" s="49"/>
      <c r="RGO8014" s="49"/>
      <c r="RGP8014" s="49"/>
      <c r="RGQ8014" s="49"/>
      <c r="RGR8014" s="49"/>
      <c r="RGS8014" s="49"/>
      <c r="RGT8014" s="49"/>
      <c r="RGU8014" s="49"/>
      <c r="RGV8014" s="49"/>
      <c r="RGW8014" s="49"/>
      <c r="RGX8014" s="49"/>
      <c r="RGY8014" s="49"/>
      <c r="RGZ8014" s="49"/>
      <c r="RHA8014" s="49"/>
      <c r="RHB8014" s="49"/>
      <c r="RHC8014" s="49"/>
      <c r="RHD8014" s="49"/>
      <c r="RHE8014" s="49"/>
      <c r="RHF8014" s="49"/>
      <c r="RHG8014" s="49"/>
      <c r="RHH8014" s="49"/>
      <c r="RHI8014" s="49"/>
      <c r="RHJ8014" s="49"/>
      <c r="RHK8014" s="49"/>
      <c r="RHL8014" s="49"/>
      <c r="RHM8014" s="49"/>
      <c r="RHN8014" s="49"/>
      <c r="RHO8014" s="49"/>
      <c r="RHP8014" s="49"/>
      <c r="RHQ8014" s="49"/>
      <c r="RHR8014" s="49"/>
      <c r="RHS8014" s="49"/>
      <c r="RHT8014" s="49"/>
      <c r="RHU8014" s="49"/>
      <c r="RHV8014" s="49"/>
      <c r="RHW8014" s="49"/>
      <c r="RHX8014" s="49"/>
      <c r="RHY8014" s="49"/>
      <c r="RHZ8014" s="49"/>
      <c r="RIA8014" s="49"/>
      <c r="RIB8014" s="49"/>
      <c r="RIC8014" s="49"/>
      <c r="RID8014" s="49"/>
      <c r="RIE8014" s="49"/>
      <c r="RIF8014" s="49"/>
      <c r="RIG8014" s="49"/>
      <c r="RIH8014" s="49"/>
      <c r="RII8014" s="49"/>
      <c r="RIJ8014" s="49"/>
      <c r="RIK8014" s="49"/>
      <c r="RIL8014" s="49"/>
      <c r="RIM8014" s="49"/>
      <c r="RIN8014" s="49"/>
      <c r="RIO8014" s="49"/>
      <c r="RIP8014" s="49"/>
      <c r="RIQ8014" s="49"/>
      <c r="RIR8014" s="49"/>
      <c r="RIS8014" s="49"/>
      <c r="RIT8014" s="49"/>
      <c r="RIU8014" s="49"/>
      <c r="RIV8014" s="49"/>
      <c r="RIW8014" s="49"/>
      <c r="RIX8014" s="49"/>
      <c r="RIY8014" s="49"/>
      <c r="RIZ8014" s="49"/>
      <c r="RJA8014" s="49"/>
      <c r="RJB8014" s="49"/>
      <c r="RJC8014" s="49"/>
      <c r="RJD8014" s="49"/>
      <c r="RJE8014" s="49"/>
      <c r="RJF8014" s="49"/>
      <c r="RJG8014" s="49"/>
      <c r="RJH8014" s="49"/>
      <c r="RJI8014" s="49"/>
      <c r="RJJ8014" s="49"/>
      <c r="RJK8014" s="49"/>
      <c r="RJL8014" s="49"/>
      <c r="RJM8014" s="49"/>
      <c r="RJN8014" s="49"/>
      <c r="RJO8014" s="49"/>
      <c r="RJP8014" s="49"/>
      <c r="RJQ8014" s="49"/>
      <c r="RJR8014" s="49"/>
      <c r="RJS8014" s="49"/>
      <c r="RJT8014" s="49"/>
      <c r="RJU8014" s="49"/>
      <c r="RJV8014" s="49"/>
      <c r="RJW8014" s="49"/>
      <c r="RJX8014" s="49"/>
      <c r="RJY8014" s="49"/>
      <c r="RJZ8014" s="49"/>
      <c r="RKA8014" s="49"/>
      <c r="RKB8014" s="49"/>
      <c r="RKC8014" s="49"/>
      <c r="RKD8014" s="49"/>
      <c r="RKE8014" s="49"/>
      <c r="RKF8014" s="49"/>
      <c r="RKG8014" s="49"/>
      <c r="RKH8014" s="49"/>
      <c r="RKI8014" s="49"/>
      <c r="RKJ8014" s="49"/>
      <c r="RKK8014" s="49"/>
      <c r="RKL8014" s="49"/>
      <c r="RKM8014" s="49"/>
      <c r="RKN8014" s="49"/>
      <c r="RKO8014" s="49"/>
      <c r="RKP8014" s="49"/>
      <c r="RKQ8014" s="49"/>
      <c r="RKR8014" s="49"/>
      <c r="RKS8014" s="49"/>
      <c r="RKT8014" s="49"/>
      <c r="RKU8014" s="49"/>
      <c r="RKV8014" s="49"/>
      <c r="RKW8014" s="49"/>
      <c r="RKX8014" s="49"/>
      <c r="RKY8014" s="49"/>
      <c r="RKZ8014" s="49"/>
      <c r="RLA8014" s="49"/>
      <c r="RLB8014" s="49"/>
      <c r="RLC8014" s="49"/>
      <c r="RLD8014" s="49"/>
      <c r="RLE8014" s="49"/>
      <c r="RLF8014" s="49"/>
      <c r="RLG8014" s="49"/>
      <c r="RLH8014" s="49"/>
      <c r="RLI8014" s="49"/>
      <c r="RLJ8014" s="49"/>
      <c r="RLK8014" s="49"/>
      <c r="RLL8014" s="49"/>
      <c r="RLM8014" s="49"/>
      <c r="RLN8014" s="49"/>
      <c r="RLO8014" s="49"/>
      <c r="RLP8014" s="49"/>
      <c r="RLQ8014" s="49"/>
      <c r="RLR8014" s="49"/>
      <c r="RLS8014" s="49"/>
      <c r="RLT8014" s="49"/>
      <c r="RLU8014" s="49"/>
      <c r="RLV8014" s="49"/>
      <c r="RLW8014" s="49"/>
      <c r="RLX8014" s="49"/>
      <c r="RLY8014" s="49"/>
      <c r="RLZ8014" s="49"/>
      <c r="RMA8014" s="49"/>
      <c r="RMB8014" s="49"/>
      <c r="RMC8014" s="49"/>
      <c r="RMD8014" s="49"/>
      <c r="RME8014" s="49"/>
      <c r="RMF8014" s="49"/>
      <c r="RMG8014" s="49"/>
      <c r="RMH8014" s="49"/>
      <c r="RMI8014" s="49"/>
      <c r="RMJ8014" s="49"/>
      <c r="RMK8014" s="49"/>
      <c r="RML8014" s="49"/>
      <c r="RMM8014" s="49"/>
      <c r="RMN8014" s="49"/>
      <c r="RMO8014" s="49"/>
      <c r="RMP8014" s="49"/>
      <c r="RMQ8014" s="49"/>
      <c r="RMR8014" s="49"/>
      <c r="RMS8014" s="49"/>
      <c r="RMT8014" s="49"/>
      <c r="RMU8014" s="49"/>
      <c r="RMV8014" s="49"/>
      <c r="RMW8014" s="49"/>
      <c r="RMX8014" s="49"/>
      <c r="RMY8014" s="49"/>
      <c r="RMZ8014" s="49"/>
      <c r="RNA8014" s="49"/>
      <c r="RNB8014" s="49"/>
      <c r="RNC8014" s="49"/>
      <c r="RND8014" s="49"/>
      <c r="RNE8014" s="49"/>
      <c r="RNF8014" s="49"/>
      <c r="RNG8014" s="49"/>
      <c r="RNH8014" s="49"/>
      <c r="RNI8014" s="49"/>
      <c r="RNJ8014" s="49"/>
      <c r="RNK8014" s="49"/>
      <c r="RNL8014" s="49"/>
      <c r="RNM8014" s="49"/>
      <c r="RNN8014" s="49"/>
      <c r="RNO8014" s="49"/>
      <c r="RNP8014" s="49"/>
      <c r="RNQ8014" s="49"/>
      <c r="RNR8014" s="49"/>
      <c r="RNS8014" s="49"/>
      <c r="RNT8014" s="49"/>
      <c r="RNU8014" s="49"/>
      <c r="RNV8014" s="49"/>
      <c r="RNW8014" s="49"/>
      <c r="RNX8014" s="49"/>
      <c r="RNY8014" s="49"/>
      <c r="RNZ8014" s="49"/>
      <c r="ROA8014" s="49"/>
      <c r="ROB8014" s="49"/>
      <c r="ROC8014" s="49"/>
      <c r="ROD8014" s="49"/>
      <c r="ROE8014" s="49"/>
      <c r="ROF8014" s="49"/>
      <c r="ROG8014" s="49"/>
      <c r="ROH8014" s="49"/>
      <c r="ROI8014" s="49"/>
      <c r="ROJ8014" s="49"/>
      <c r="ROK8014" s="49"/>
      <c r="ROL8014" s="49"/>
      <c r="ROM8014" s="49"/>
      <c r="RON8014" s="49"/>
      <c r="ROO8014" s="49"/>
      <c r="ROP8014" s="49"/>
      <c r="ROQ8014" s="49"/>
      <c r="ROR8014" s="49"/>
      <c r="ROS8014" s="49"/>
      <c r="ROT8014" s="49"/>
      <c r="ROU8014" s="49"/>
      <c r="ROV8014" s="49"/>
      <c r="ROW8014" s="49"/>
      <c r="ROX8014" s="49"/>
      <c r="ROY8014" s="49"/>
      <c r="ROZ8014" s="49"/>
      <c r="RPA8014" s="49"/>
      <c r="RPB8014" s="49"/>
      <c r="RPC8014" s="49"/>
      <c r="RPD8014" s="49"/>
      <c r="RPE8014" s="49"/>
      <c r="RPF8014" s="49"/>
      <c r="RPG8014" s="49"/>
      <c r="RPH8014" s="49"/>
      <c r="RPI8014" s="49"/>
      <c r="RPJ8014" s="49"/>
      <c r="RPK8014" s="49"/>
      <c r="RPL8014" s="49"/>
      <c r="RPM8014" s="49"/>
      <c r="RPN8014" s="49"/>
      <c r="RPO8014" s="49"/>
      <c r="RPP8014" s="49"/>
      <c r="RPQ8014" s="49"/>
      <c r="RPR8014" s="49"/>
      <c r="RPS8014" s="49"/>
      <c r="RPT8014" s="49"/>
      <c r="RPU8014" s="49"/>
      <c r="RPV8014" s="49"/>
      <c r="RPW8014" s="49"/>
      <c r="RPX8014" s="49"/>
      <c r="RPY8014" s="49"/>
      <c r="RPZ8014" s="49"/>
      <c r="RQA8014" s="49"/>
      <c r="RQB8014" s="49"/>
      <c r="RQC8014" s="49"/>
      <c r="RQD8014" s="49"/>
      <c r="RQE8014" s="49"/>
      <c r="RQF8014" s="49"/>
      <c r="RQG8014" s="49"/>
      <c r="RQH8014" s="49"/>
      <c r="RQI8014" s="49"/>
      <c r="RQJ8014" s="49"/>
      <c r="RQK8014" s="49"/>
      <c r="RQL8014" s="49"/>
      <c r="RQM8014" s="49"/>
      <c r="RQN8014" s="49"/>
      <c r="RQO8014" s="49"/>
      <c r="RQP8014" s="49"/>
      <c r="RQQ8014" s="49"/>
      <c r="RQR8014" s="49"/>
      <c r="RQS8014" s="49"/>
      <c r="RQT8014" s="49"/>
      <c r="RQU8014" s="49"/>
      <c r="RQV8014" s="49"/>
      <c r="RQW8014" s="49"/>
      <c r="RQX8014" s="49"/>
      <c r="RQY8014" s="49"/>
      <c r="RQZ8014" s="49"/>
      <c r="RRA8014" s="49"/>
      <c r="RRB8014" s="49"/>
      <c r="RRC8014" s="49"/>
      <c r="RRD8014" s="49"/>
      <c r="RRE8014" s="49"/>
      <c r="RRF8014" s="49"/>
      <c r="RRG8014" s="49"/>
      <c r="RRH8014" s="49"/>
      <c r="RRI8014" s="49"/>
      <c r="RRJ8014" s="49"/>
      <c r="RRK8014" s="49"/>
      <c r="RRL8014" s="49"/>
      <c r="RRM8014" s="49"/>
      <c r="RRN8014" s="49"/>
      <c r="RRO8014" s="49"/>
      <c r="RRP8014" s="49"/>
      <c r="RRQ8014" s="49"/>
      <c r="RRR8014" s="49"/>
      <c r="RRS8014" s="49"/>
      <c r="RRT8014" s="49"/>
      <c r="RRU8014" s="49"/>
      <c r="RRV8014" s="49"/>
      <c r="RRW8014" s="49"/>
      <c r="RRX8014" s="49"/>
      <c r="RRY8014" s="49"/>
      <c r="RRZ8014" s="49"/>
      <c r="RSA8014" s="49"/>
      <c r="RSB8014" s="49"/>
      <c r="RSC8014" s="49"/>
      <c r="RSD8014" s="49"/>
      <c r="RSE8014" s="49"/>
      <c r="RSF8014" s="49"/>
      <c r="RSG8014" s="49"/>
      <c r="RSH8014" s="49"/>
      <c r="RSI8014" s="49"/>
      <c r="RSJ8014" s="49"/>
      <c r="RSK8014" s="49"/>
      <c r="RSL8014" s="49"/>
      <c r="RSM8014" s="49"/>
      <c r="RSN8014" s="49"/>
      <c r="RSO8014" s="49"/>
      <c r="RSP8014" s="49"/>
      <c r="RSQ8014" s="49"/>
      <c r="RSR8014" s="49"/>
      <c r="RSS8014" s="49"/>
      <c r="RST8014" s="49"/>
      <c r="RSU8014" s="49"/>
      <c r="RSV8014" s="49"/>
      <c r="RSW8014" s="49"/>
      <c r="RSX8014" s="49"/>
      <c r="RSY8014" s="49"/>
      <c r="RSZ8014" s="49"/>
      <c r="RTA8014" s="49"/>
      <c r="RTB8014" s="49"/>
      <c r="RTC8014" s="49"/>
      <c r="RTD8014" s="49"/>
      <c r="RTE8014" s="49"/>
      <c r="RTF8014" s="49"/>
      <c r="RTG8014" s="49"/>
      <c r="RTH8014" s="49"/>
      <c r="RTI8014" s="49"/>
      <c r="RTJ8014" s="49"/>
      <c r="RTK8014" s="49"/>
      <c r="RTL8014" s="49"/>
      <c r="RTM8014" s="49"/>
      <c r="RTN8014" s="49"/>
      <c r="RTO8014" s="49"/>
      <c r="RTP8014" s="49"/>
      <c r="RTQ8014" s="49"/>
      <c r="RTR8014" s="49"/>
      <c r="RTS8014" s="49"/>
      <c r="RTT8014" s="49"/>
      <c r="RTU8014" s="49"/>
      <c r="RTV8014" s="49"/>
      <c r="RTW8014" s="49"/>
      <c r="RTX8014" s="49"/>
      <c r="RTY8014" s="49"/>
      <c r="RTZ8014" s="49"/>
      <c r="RUA8014" s="49"/>
      <c r="RUB8014" s="49"/>
      <c r="RUC8014" s="49"/>
      <c r="RUD8014" s="49"/>
      <c r="RUE8014" s="49"/>
      <c r="RUF8014" s="49"/>
      <c r="RUG8014" s="49"/>
      <c r="RUH8014" s="49"/>
      <c r="RUI8014" s="49"/>
      <c r="RUJ8014" s="49"/>
      <c r="RUK8014" s="49"/>
      <c r="RUL8014" s="49"/>
      <c r="RUM8014" s="49"/>
      <c r="RUN8014" s="49"/>
      <c r="RUO8014" s="49"/>
      <c r="RUP8014" s="49"/>
      <c r="RUQ8014" s="49"/>
      <c r="RUR8014" s="49"/>
      <c r="RUS8014" s="49"/>
      <c r="RUT8014" s="49"/>
      <c r="RUU8014" s="49"/>
      <c r="RUV8014" s="49"/>
      <c r="RUW8014" s="49"/>
      <c r="RUX8014" s="49"/>
      <c r="RUY8014" s="49"/>
      <c r="RUZ8014" s="49"/>
      <c r="RVA8014" s="49"/>
      <c r="RVB8014" s="49"/>
      <c r="RVC8014" s="49"/>
      <c r="RVD8014" s="49"/>
      <c r="RVE8014" s="49"/>
      <c r="RVF8014" s="49"/>
      <c r="RVG8014" s="49"/>
      <c r="RVH8014" s="49"/>
      <c r="RVI8014" s="49"/>
      <c r="RVJ8014" s="49"/>
      <c r="RVK8014" s="49"/>
      <c r="RVL8014" s="49"/>
      <c r="RVM8014" s="49"/>
      <c r="RVN8014" s="49"/>
      <c r="RVO8014" s="49"/>
      <c r="RVP8014" s="49"/>
      <c r="RVQ8014" s="49"/>
      <c r="RVR8014" s="49"/>
      <c r="RVS8014" s="49"/>
      <c r="RVT8014" s="49"/>
      <c r="RVU8014" s="49"/>
      <c r="RVV8014" s="49"/>
      <c r="RVW8014" s="49"/>
      <c r="RVX8014" s="49"/>
      <c r="RVY8014" s="49"/>
      <c r="RVZ8014" s="49"/>
      <c r="RWA8014" s="49"/>
      <c r="RWB8014" s="49"/>
      <c r="RWC8014" s="49"/>
      <c r="RWD8014" s="49"/>
      <c r="RWE8014" s="49"/>
      <c r="RWF8014" s="49"/>
      <c r="RWG8014" s="49"/>
      <c r="RWH8014" s="49"/>
      <c r="RWI8014" s="49"/>
      <c r="RWJ8014" s="49"/>
      <c r="RWK8014" s="49"/>
      <c r="RWL8014" s="49"/>
      <c r="RWM8014" s="49"/>
      <c r="RWN8014" s="49"/>
      <c r="RWO8014" s="49"/>
      <c r="RWP8014" s="49"/>
      <c r="RWQ8014" s="49"/>
      <c r="RWR8014" s="49"/>
      <c r="RWS8014" s="49"/>
      <c r="RWT8014" s="49"/>
      <c r="RWU8014" s="49"/>
      <c r="RWV8014" s="49"/>
      <c r="RWW8014" s="49"/>
      <c r="RWX8014" s="49"/>
      <c r="RWY8014" s="49"/>
      <c r="RWZ8014" s="49"/>
      <c r="RXA8014" s="49"/>
      <c r="RXB8014" s="49"/>
      <c r="RXC8014" s="49"/>
      <c r="RXD8014" s="49"/>
      <c r="RXE8014" s="49"/>
      <c r="RXF8014" s="49"/>
      <c r="RXG8014" s="49"/>
      <c r="RXH8014" s="49"/>
      <c r="RXI8014" s="49"/>
      <c r="RXJ8014" s="49"/>
      <c r="RXK8014" s="49"/>
      <c r="RXL8014" s="49"/>
      <c r="RXM8014" s="49"/>
      <c r="RXN8014" s="49"/>
      <c r="RXO8014" s="49"/>
      <c r="RXP8014" s="49"/>
      <c r="RXQ8014" s="49"/>
      <c r="RXR8014" s="49"/>
      <c r="RXS8014" s="49"/>
      <c r="RXT8014" s="49"/>
      <c r="RXU8014" s="49"/>
      <c r="RXV8014" s="49"/>
      <c r="RXW8014" s="49"/>
      <c r="RXX8014" s="49"/>
      <c r="RXY8014" s="49"/>
      <c r="RXZ8014" s="49"/>
      <c r="RYA8014" s="49"/>
      <c r="RYB8014" s="49"/>
      <c r="RYC8014" s="49"/>
      <c r="RYD8014" s="49"/>
      <c r="RYE8014" s="49"/>
      <c r="RYF8014" s="49"/>
      <c r="RYG8014" s="49"/>
      <c r="RYH8014" s="49"/>
      <c r="RYI8014" s="49"/>
      <c r="RYJ8014" s="49"/>
      <c r="RYK8014" s="49"/>
      <c r="RYL8014" s="49"/>
      <c r="RYM8014" s="49"/>
      <c r="RYN8014" s="49"/>
      <c r="RYO8014" s="49"/>
      <c r="RYP8014" s="49"/>
      <c r="RYQ8014" s="49"/>
      <c r="RYR8014" s="49"/>
      <c r="RYS8014" s="49"/>
      <c r="RYT8014" s="49"/>
      <c r="RYU8014" s="49"/>
      <c r="RYV8014" s="49"/>
      <c r="RYW8014" s="49"/>
      <c r="RYX8014" s="49"/>
      <c r="RYY8014" s="49"/>
      <c r="RYZ8014" s="49"/>
      <c r="RZA8014" s="49"/>
      <c r="RZB8014" s="49"/>
      <c r="RZC8014" s="49"/>
      <c r="RZD8014" s="49"/>
      <c r="RZE8014" s="49"/>
      <c r="RZF8014" s="49"/>
      <c r="RZG8014" s="49"/>
      <c r="RZH8014" s="49"/>
      <c r="RZI8014" s="49"/>
      <c r="RZJ8014" s="49"/>
      <c r="RZK8014" s="49"/>
      <c r="RZL8014" s="49"/>
      <c r="RZM8014" s="49"/>
      <c r="RZN8014" s="49"/>
      <c r="RZO8014" s="49"/>
      <c r="RZP8014" s="49"/>
      <c r="RZQ8014" s="49"/>
      <c r="RZR8014" s="49"/>
      <c r="RZS8014" s="49"/>
      <c r="RZT8014" s="49"/>
      <c r="RZU8014" s="49"/>
      <c r="RZV8014" s="49"/>
      <c r="RZW8014" s="49"/>
      <c r="RZX8014" s="49"/>
      <c r="RZY8014" s="49"/>
      <c r="RZZ8014" s="49"/>
      <c r="SAA8014" s="49"/>
      <c r="SAB8014" s="49"/>
      <c r="SAC8014" s="49"/>
      <c r="SAD8014" s="49"/>
      <c r="SAE8014" s="49"/>
      <c r="SAF8014" s="49"/>
      <c r="SAG8014" s="49"/>
      <c r="SAH8014" s="49"/>
      <c r="SAI8014" s="49"/>
      <c r="SAJ8014" s="49"/>
      <c r="SAK8014" s="49"/>
      <c r="SAL8014" s="49"/>
      <c r="SAM8014" s="49"/>
      <c r="SAN8014" s="49"/>
      <c r="SAO8014" s="49"/>
      <c r="SAP8014" s="49"/>
      <c r="SAQ8014" s="49"/>
      <c r="SAR8014" s="49"/>
      <c r="SAS8014" s="49"/>
      <c r="SAT8014" s="49"/>
      <c r="SAU8014" s="49"/>
      <c r="SAV8014" s="49"/>
      <c r="SAW8014" s="49"/>
      <c r="SAX8014" s="49"/>
      <c r="SAY8014" s="49"/>
      <c r="SAZ8014" s="49"/>
      <c r="SBA8014" s="49"/>
      <c r="SBB8014" s="49"/>
      <c r="SBC8014" s="49"/>
      <c r="SBD8014" s="49"/>
      <c r="SBE8014" s="49"/>
      <c r="SBF8014" s="49"/>
      <c r="SBG8014" s="49"/>
      <c r="SBH8014" s="49"/>
      <c r="SBI8014" s="49"/>
      <c r="SBJ8014" s="49"/>
      <c r="SBK8014" s="49"/>
      <c r="SBL8014" s="49"/>
      <c r="SBM8014" s="49"/>
      <c r="SBN8014" s="49"/>
      <c r="SBO8014" s="49"/>
      <c r="SBP8014" s="49"/>
      <c r="SBQ8014" s="49"/>
      <c r="SBR8014" s="49"/>
      <c r="SBS8014" s="49"/>
      <c r="SBT8014" s="49"/>
      <c r="SBU8014" s="49"/>
      <c r="SBV8014" s="49"/>
      <c r="SBW8014" s="49"/>
      <c r="SBX8014" s="49"/>
      <c r="SBY8014" s="49"/>
      <c r="SBZ8014" s="49"/>
      <c r="SCA8014" s="49"/>
      <c r="SCB8014" s="49"/>
      <c r="SCC8014" s="49"/>
      <c r="SCD8014" s="49"/>
      <c r="SCE8014" s="49"/>
      <c r="SCF8014" s="49"/>
      <c r="SCG8014" s="49"/>
      <c r="SCH8014" s="49"/>
      <c r="SCI8014" s="49"/>
      <c r="SCJ8014" s="49"/>
      <c r="SCK8014" s="49"/>
      <c r="SCL8014" s="49"/>
      <c r="SCM8014" s="49"/>
      <c r="SCN8014" s="49"/>
      <c r="SCO8014" s="49"/>
      <c r="SCP8014" s="49"/>
      <c r="SCQ8014" s="49"/>
      <c r="SCR8014" s="49"/>
      <c r="SCS8014" s="49"/>
      <c r="SCT8014" s="49"/>
      <c r="SCU8014" s="49"/>
      <c r="SCV8014" s="49"/>
      <c r="SCW8014" s="49"/>
      <c r="SCX8014" s="49"/>
      <c r="SCY8014" s="49"/>
      <c r="SCZ8014" s="49"/>
      <c r="SDA8014" s="49"/>
      <c r="SDB8014" s="49"/>
      <c r="SDC8014" s="49"/>
      <c r="SDD8014" s="49"/>
      <c r="SDE8014" s="49"/>
      <c r="SDF8014" s="49"/>
      <c r="SDG8014" s="49"/>
      <c r="SDH8014" s="49"/>
      <c r="SDI8014" s="49"/>
      <c r="SDJ8014" s="49"/>
      <c r="SDK8014" s="49"/>
      <c r="SDL8014" s="49"/>
      <c r="SDM8014" s="49"/>
      <c r="SDN8014" s="49"/>
      <c r="SDO8014" s="49"/>
      <c r="SDP8014" s="49"/>
      <c r="SDQ8014" s="49"/>
      <c r="SDR8014" s="49"/>
      <c r="SDS8014" s="49"/>
      <c r="SDT8014" s="49"/>
      <c r="SDU8014" s="49"/>
      <c r="SDV8014" s="49"/>
      <c r="SDW8014" s="49"/>
      <c r="SDX8014" s="49"/>
      <c r="SDY8014" s="49"/>
      <c r="SDZ8014" s="49"/>
      <c r="SEA8014" s="49"/>
      <c r="SEB8014" s="49"/>
      <c r="SEC8014" s="49"/>
      <c r="SED8014" s="49"/>
      <c r="SEE8014" s="49"/>
      <c r="SEF8014" s="49"/>
      <c r="SEG8014" s="49"/>
      <c r="SEH8014" s="49"/>
      <c r="SEI8014" s="49"/>
      <c r="SEJ8014" s="49"/>
      <c r="SEK8014" s="49"/>
      <c r="SEL8014" s="49"/>
      <c r="SEM8014" s="49"/>
      <c r="SEN8014" s="49"/>
      <c r="SEO8014" s="49"/>
      <c r="SEP8014" s="49"/>
      <c r="SEQ8014" s="49"/>
      <c r="SER8014" s="49"/>
      <c r="SES8014" s="49"/>
      <c r="SET8014" s="49"/>
      <c r="SEU8014" s="49"/>
      <c r="SEV8014" s="49"/>
      <c r="SEW8014" s="49"/>
      <c r="SEX8014" s="49"/>
      <c r="SEY8014" s="49"/>
      <c r="SEZ8014" s="49"/>
      <c r="SFA8014" s="49"/>
      <c r="SFB8014" s="49"/>
      <c r="SFC8014" s="49"/>
      <c r="SFD8014" s="49"/>
      <c r="SFE8014" s="49"/>
      <c r="SFF8014" s="49"/>
      <c r="SFG8014" s="49"/>
      <c r="SFH8014" s="49"/>
      <c r="SFI8014" s="49"/>
      <c r="SFJ8014" s="49"/>
      <c r="SFK8014" s="49"/>
      <c r="SFL8014" s="49"/>
      <c r="SFM8014" s="49"/>
      <c r="SFN8014" s="49"/>
      <c r="SFO8014" s="49"/>
      <c r="SFP8014" s="49"/>
      <c r="SFQ8014" s="49"/>
      <c r="SFR8014" s="49"/>
      <c r="SFS8014" s="49"/>
      <c r="SFT8014" s="49"/>
      <c r="SFU8014" s="49"/>
      <c r="SFV8014" s="49"/>
      <c r="SFW8014" s="49"/>
      <c r="SFX8014" s="49"/>
      <c r="SFY8014" s="49"/>
      <c r="SFZ8014" s="49"/>
      <c r="SGA8014" s="49"/>
      <c r="SGB8014" s="49"/>
      <c r="SGC8014" s="49"/>
      <c r="SGD8014" s="49"/>
      <c r="SGE8014" s="49"/>
      <c r="SGF8014" s="49"/>
      <c r="SGG8014" s="49"/>
      <c r="SGH8014" s="49"/>
      <c r="SGI8014" s="49"/>
      <c r="SGJ8014" s="49"/>
      <c r="SGK8014" s="49"/>
      <c r="SGL8014" s="49"/>
      <c r="SGM8014" s="49"/>
      <c r="SGN8014" s="49"/>
      <c r="SGO8014" s="49"/>
      <c r="SGP8014" s="49"/>
      <c r="SGQ8014" s="49"/>
      <c r="SGR8014" s="49"/>
      <c r="SGS8014" s="49"/>
      <c r="SGT8014" s="49"/>
      <c r="SGU8014" s="49"/>
      <c r="SGV8014" s="49"/>
      <c r="SGW8014" s="49"/>
      <c r="SGX8014" s="49"/>
      <c r="SGY8014" s="49"/>
      <c r="SGZ8014" s="49"/>
      <c r="SHA8014" s="49"/>
      <c r="SHB8014" s="49"/>
      <c r="SHC8014" s="49"/>
      <c r="SHD8014" s="49"/>
      <c r="SHE8014" s="49"/>
      <c r="SHF8014" s="49"/>
      <c r="SHG8014" s="49"/>
      <c r="SHH8014" s="49"/>
      <c r="SHI8014" s="49"/>
      <c r="SHJ8014" s="49"/>
      <c r="SHK8014" s="49"/>
      <c r="SHL8014" s="49"/>
      <c r="SHM8014" s="49"/>
      <c r="SHN8014" s="49"/>
      <c r="SHO8014" s="49"/>
      <c r="SHP8014" s="49"/>
      <c r="SHQ8014" s="49"/>
      <c r="SHR8014" s="49"/>
      <c r="SHS8014" s="49"/>
      <c r="SHT8014" s="49"/>
      <c r="SHU8014" s="49"/>
      <c r="SHV8014" s="49"/>
      <c r="SHW8014" s="49"/>
      <c r="SHX8014" s="49"/>
      <c r="SHY8014" s="49"/>
      <c r="SHZ8014" s="49"/>
      <c r="SIA8014" s="49"/>
      <c r="SIB8014" s="49"/>
      <c r="SIC8014" s="49"/>
      <c r="SID8014" s="49"/>
      <c r="SIE8014" s="49"/>
      <c r="SIF8014" s="49"/>
      <c r="SIG8014" s="49"/>
      <c r="SIH8014" s="49"/>
      <c r="SII8014" s="49"/>
      <c r="SIJ8014" s="49"/>
      <c r="SIK8014" s="49"/>
      <c r="SIL8014" s="49"/>
      <c r="SIM8014" s="49"/>
      <c r="SIN8014" s="49"/>
      <c r="SIO8014" s="49"/>
      <c r="SIP8014" s="49"/>
      <c r="SIQ8014" s="49"/>
      <c r="SIR8014" s="49"/>
      <c r="SIS8014" s="49"/>
      <c r="SIT8014" s="49"/>
      <c r="SIU8014" s="49"/>
      <c r="SIV8014" s="49"/>
      <c r="SIW8014" s="49"/>
      <c r="SIX8014" s="49"/>
      <c r="SIY8014" s="49"/>
      <c r="SIZ8014" s="49"/>
      <c r="SJA8014" s="49"/>
      <c r="SJB8014" s="49"/>
      <c r="SJC8014" s="49"/>
      <c r="SJD8014" s="49"/>
      <c r="SJE8014" s="49"/>
      <c r="SJF8014" s="49"/>
      <c r="SJG8014" s="49"/>
      <c r="SJH8014" s="49"/>
      <c r="SJI8014" s="49"/>
      <c r="SJJ8014" s="49"/>
      <c r="SJK8014" s="49"/>
      <c r="SJL8014" s="49"/>
      <c r="SJM8014" s="49"/>
      <c r="SJN8014" s="49"/>
      <c r="SJO8014" s="49"/>
      <c r="SJP8014" s="49"/>
      <c r="SJQ8014" s="49"/>
      <c r="SJR8014" s="49"/>
      <c r="SJS8014" s="49"/>
      <c r="SJT8014" s="49"/>
      <c r="SJU8014" s="49"/>
      <c r="SJV8014" s="49"/>
      <c r="SJW8014" s="49"/>
      <c r="SJX8014" s="49"/>
      <c r="SJY8014" s="49"/>
      <c r="SJZ8014" s="49"/>
      <c r="SKA8014" s="49"/>
      <c r="SKB8014" s="49"/>
      <c r="SKC8014" s="49"/>
      <c r="SKD8014" s="49"/>
      <c r="SKE8014" s="49"/>
      <c r="SKF8014" s="49"/>
      <c r="SKG8014" s="49"/>
      <c r="SKH8014" s="49"/>
      <c r="SKI8014" s="49"/>
      <c r="SKJ8014" s="49"/>
      <c r="SKK8014" s="49"/>
      <c r="SKL8014" s="49"/>
      <c r="SKM8014" s="49"/>
      <c r="SKN8014" s="49"/>
      <c r="SKO8014" s="49"/>
      <c r="SKP8014" s="49"/>
      <c r="SKQ8014" s="49"/>
      <c r="SKR8014" s="49"/>
      <c r="SKS8014" s="49"/>
      <c r="SKT8014" s="49"/>
      <c r="SKU8014" s="49"/>
      <c r="SKV8014" s="49"/>
      <c r="SKW8014" s="49"/>
      <c r="SKX8014" s="49"/>
      <c r="SKY8014" s="49"/>
      <c r="SKZ8014" s="49"/>
      <c r="SLA8014" s="49"/>
      <c r="SLB8014" s="49"/>
      <c r="SLC8014" s="49"/>
      <c r="SLD8014" s="49"/>
      <c r="SLE8014" s="49"/>
      <c r="SLF8014" s="49"/>
      <c r="SLG8014" s="49"/>
      <c r="SLH8014" s="49"/>
      <c r="SLI8014" s="49"/>
      <c r="SLJ8014" s="49"/>
      <c r="SLK8014" s="49"/>
      <c r="SLL8014" s="49"/>
      <c r="SLM8014" s="49"/>
      <c r="SLN8014" s="49"/>
      <c r="SLO8014" s="49"/>
      <c r="SLP8014" s="49"/>
      <c r="SLQ8014" s="49"/>
      <c r="SLR8014" s="49"/>
      <c r="SLS8014" s="49"/>
      <c r="SLT8014" s="49"/>
      <c r="SLU8014" s="49"/>
      <c r="SLV8014" s="49"/>
      <c r="SLW8014" s="49"/>
      <c r="SLX8014" s="49"/>
      <c r="SLY8014" s="49"/>
      <c r="SLZ8014" s="49"/>
      <c r="SMA8014" s="49"/>
      <c r="SMB8014" s="49"/>
      <c r="SMC8014" s="49"/>
      <c r="SMD8014" s="49"/>
      <c r="SME8014" s="49"/>
      <c r="SMF8014" s="49"/>
      <c r="SMG8014" s="49"/>
      <c r="SMH8014" s="49"/>
      <c r="SMI8014" s="49"/>
      <c r="SMJ8014" s="49"/>
      <c r="SMK8014" s="49"/>
      <c r="SML8014" s="49"/>
      <c r="SMM8014" s="49"/>
      <c r="SMN8014" s="49"/>
      <c r="SMO8014" s="49"/>
      <c r="SMP8014" s="49"/>
      <c r="SMQ8014" s="49"/>
      <c r="SMR8014" s="49"/>
      <c r="SMS8014" s="49"/>
      <c r="SMT8014" s="49"/>
      <c r="SMU8014" s="49"/>
      <c r="SMV8014" s="49"/>
      <c r="SMW8014" s="49"/>
      <c r="SMX8014" s="49"/>
      <c r="SMY8014" s="49"/>
      <c r="SMZ8014" s="49"/>
      <c r="SNA8014" s="49"/>
      <c r="SNB8014" s="49"/>
      <c r="SNC8014" s="49"/>
      <c r="SND8014" s="49"/>
      <c r="SNE8014" s="49"/>
      <c r="SNF8014" s="49"/>
      <c r="SNG8014" s="49"/>
      <c r="SNH8014" s="49"/>
      <c r="SNI8014" s="49"/>
      <c r="SNJ8014" s="49"/>
      <c r="SNK8014" s="49"/>
      <c r="SNL8014" s="49"/>
      <c r="SNM8014" s="49"/>
      <c r="SNN8014" s="49"/>
      <c r="SNO8014" s="49"/>
      <c r="SNP8014" s="49"/>
      <c r="SNQ8014" s="49"/>
      <c r="SNR8014" s="49"/>
      <c r="SNS8014" s="49"/>
      <c r="SNT8014" s="49"/>
      <c r="SNU8014" s="49"/>
      <c r="SNV8014" s="49"/>
      <c r="SNW8014" s="49"/>
      <c r="SNX8014" s="49"/>
      <c r="SNY8014" s="49"/>
      <c r="SNZ8014" s="49"/>
      <c r="SOA8014" s="49"/>
      <c r="SOB8014" s="49"/>
      <c r="SOC8014" s="49"/>
      <c r="SOD8014" s="49"/>
      <c r="SOE8014" s="49"/>
      <c r="SOF8014" s="49"/>
      <c r="SOG8014" s="49"/>
      <c r="SOH8014" s="49"/>
      <c r="SOI8014" s="49"/>
      <c r="SOJ8014" s="49"/>
      <c r="SOK8014" s="49"/>
      <c r="SOL8014" s="49"/>
      <c r="SOM8014" s="49"/>
      <c r="SON8014" s="49"/>
      <c r="SOO8014" s="49"/>
      <c r="SOP8014" s="49"/>
      <c r="SOQ8014" s="49"/>
      <c r="SOR8014" s="49"/>
      <c r="SOS8014" s="49"/>
      <c r="SOT8014" s="49"/>
      <c r="SOU8014" s="49"/>
      <c r="SOV8014" s="49"/>
      <c r="SOW8014" s="49"/>
      <c r="SOX8014" s="49"/>
      <c r="SOY8014" s="49"/>
      <c r="SOZ8014" s="49"/>
      <c r="SPA8014" s="49"/>
      <c r="SPB8014" s="49"/>
      <c r="SPC8014" s="49"/>
      <c r="SPD8014" s="49"/>
      <c r="SPE8014" s="49"/>
      <c r="SPF8014" s="49"/>
      <c r="SPG8014" s="49"/>
      <c r="SPH8014" s="49"/>
      <c r="SPI8014" s="49"/>
      <c r="SPJ8014" s="49"/>
      <c r="SPK8014" s="49"/>
      <c r="SPL8014" s="49"/>
      <c r="SPM8014" s="49"/>
      <c r="SPN8014" s="49"/>
      <c r="SPO8014" s="49"/>
      <c r="SPP8014" s="49"/>
      <c r="SPQ8014" s="49"/>
      <c r="SPR8014" s="49"/>
      <c r="SPS8014" s="49"/>
      <c r="SPT8014" s="49"/>
      <c r="SPU8014" s="49"/>
      <c r="SPV8014" s="49"/>
      <c r="SPW8014" s="49"/>
      <c r="SPX8014" s="49"/>
      <c r="SPY8014" s="49"/>
      <c r="SPZ8014" s="49"/>
      <c r="SQA8014" s="49"/>
      <c r="SQB8014" s="49"/>
      <c r="SQC8014" s="49"/>
      <c r="SQD8014" s="49"/>
      <c r="SQE8014" s="49"/>
      <c r="SQF8014" s="49"/>
      <c r="SQG8014" s="49"/>
      <c r="SQH8014" s="49"/>
      <c r="SQI8014" s="49"/>
      <c r="SQJ8014" s="49"/>
      <c r="SQK8014" s="49"/>
      <c r="SQL8014" s="49"/>
      <c r="SQM8014" s="49"/>
      <c r="SQN8014" s="49"/>
      <c r="SQO8014" s="49"/>
      <c r="SQP8014" s="49"/>
      <c r="SQQ8014" s="49"/>
      <c r="SQR8014" s="49"/>
      <c r="SQS8014" s="49"/>
      <c r="SQT8014" s="49"/>
      <c r="SQU8014" s="49"/>
      <c r="SQV8014" s="49"/>
      <c r="SQW8014" s="49"/>
      <c r="SQX8014" s="49"/>
      <c r="SQY8014" s="49"/>
      <c r="SQZ8014" s="49"/>
      <c r="SRA8014" s="49"/>
      <c r="SRB8014" s="49"/>
      <c r="SRC8014" s="49"/>
      <c r="SRD8014" s="49"/>
      <c r="SRE8014" s="49"/>
      <c r="SRF8014" s="49"/>
      <c r="SRG8014" s="49"/>
      <c r="SRH8014" s="49"/>
      <c r="SRI8014" s="49"/>
      <c r="SRJ8014" s="49"/>
      <c r="SRK8014" s="49"/>
      <c r="SRL8014" s="49"/>
      <c r="SRM8014" s="49"/>
      <c r="SRN8014" s="49"/>
      <c r="SRO8014" s="49"/>
      <c r="SRP8014" s="49"/>
      <c r="SRQ8014" s="49"/>
      <c r="SRR8014" s="49"/>
      <c r="SRS8014" s="49"/>
      <c r="SRT8014" s="49"/>
      <c r="SRU8014" s="49"/>
      <c r="SRV8014" s="49"/>
      <c r="SRW8014" s="49"/>
      <c r="SRX8014" s="49"/>
      <c r="SRY8014" s="49"/>
      <c r="SRZ8014" s="49"/>
      <c r="SSA8014" s="49"/>
      <c r="SSB8014" s="49"/>
      <c r="SSC8014" s="49"/>
      <c r="SSD8014" s="49"/>
      <c r="SSE8014" s="49"/>
      <c r="SSF8014" s="49"/>
      <c r="SSG8014" s="49"/>
      <c r="SSH8014" s="49"/>
      <c r="SSI8014" s="49"/>
      <c r="SSJ8014" s="49"/>
      <c r="SSK8014" s="49"/>
      <c r="SSL8014" s="49"/>
      <c r="SSM8014" s="49"/>
      <c r="SSN8014" s="49"/>
      <c r="SSO8014" s="49"/>
      <c r="SSP8014" s="49"/>
      <c r="SSQ8014" s="49"/>
      <c r="SSR8014" s="49"/>
      <c r="SSS8014" s="49"/>
      <c r="SST8014" s="49"/>
      <c r="SSU8014" s="49"/>
      <c r="SSV8014" s="49"/>
      <c r="SSW8014" s="49"/>
      <c r="SSX8014" s="49"/>
      <c r="SSY8014" s="49"/>
      <c r="SSZ8014" s="49"/>
      <c r="STA8014" s="49"/>
      <c r="STB8014" s="49"/>
      <c r="STC8014" s="49"/>
      <c r="STD8014" s="49"/>
      <c r="STE8014" s="49"/>
      <c r="STF8014" s="49"/>
      <c r="STG8014" s="49"/>
      <c r="STH8014" s="49"/>
      <c r="STI8014" s="49"/>
      <c r="STJ8014" s="49"/>
      <c r="STK8014" s="49"/>
      <c r="STL8014" s="49"/>
      <c r="STM8014" s="49"/>
      <c r="STN8014" s="49"/>
      <c r="STO8014" s="49"/>
      <c r="STP8014" s="49"/>
      <c r="STQ8014" s="49"/>
      <c r="STR8014" s="49"/>
      <c r="STS8014" s="49"/>
      <c r="STT8014" s="49"/>
      <c r="STU8014" s="49"/>
      <c r="STV8014" s="49"/>
      <c r="STW8014" s="49"/>
      <c r="STX8014" s="49"/>
      <c r="STY8014" s="49"/>
      <c r="STZ8014" s="49"/>
      <c r="SUA8014" s="49"/>
      <c r="SUB8014" s="49"/>
      <c r="SUC8014" s="49"/>
      <c r="SUD8014" s="49"/>
      <c r="SUE8014" s="49"/>
      <c r="SUF8014" s="49"/>
      <c r="SUG8014" s="49"/>
      <c r="SUH8014" s="49"/>
      <c r="SUI8014" s="49"/>
      <c r="SUJ8014" s="49"/>
      <c r="SUK8014" s="49"/>
      <c r="SUL8014" s="49"/>
      <c r="SUM8014" s="49"/>
      <c r="SUN8014" s="49"/>
      <c r="SUO8014" s="49"/>
      <c r="SUP8014" s="49"/>
      <c r="SUQ8014" s="49"/>
      <c r="SUR8014" s="49"/>
      <c r="SUS8014" s="49"/>
      <c r="SUT8014" s="49"/>
      <c r="SUU8014" s="49"/>
      <c r="SUV8014" s="49"/>
      <c r="SUW8014" s="49"/>
      <c r="SUX8014" s="49"/>
      <c r="SUY8014" s="49"/>
      <c r="SUZ8014" s="49"/>
      <c r="SVA8014" s="49"/>
      <c r="SVB8014" s="49"/>
      <c r="SVC8014" s="49"/>
      <c r="SVD8014" s="49"/>
      <c r="SVE8014" s="49"/>
      <c r="SVF8014" s="49"/>
      <c r="SVG8014" s="49"/>
      <c r="SVH8014" s="49"/>
      <c r="SVI8014" s="49"/>
      <c r="SVJ8014" s="49"/>
      <c r="SVK8014" s="49"/>
      <c r="SVL8014" s="49"/>
      <c r="SVM8014" s="49"/>
      <c r="SVN8014" s="49"/>
      <c r="SVO8014" s="49"/>
      <c r="SVP8014" s="49"/>
      <c r="SVQ8014" s="49"/>
      <c r="SVR8014" s="49"/>
      <c r="SVS8014" s="49"/>
      <c r="SVT8014" s="49"/>
      <c r="SVU8014" s="49"/>
      <c r="SVV8014" s="49"/>
      <c r="SVW8014" s="49"/>
      <c r="SVX8014" s="49"/>
      <c r="SVY8014" s="49"/>
      <c r="SVZ8014" s="49"/>
      <c r="SWA8014" s="49"/>
      <c r="SWB8014" s="49"/>
      <c r="SWC8014" s="49"/>
      <c r="SWD8014" s="49"/>
      <c r="SWE8014" s="49"/>
      <c r="SWF8014" s="49"/>
      <c r="SWG8014" s="49"/>
      <c r="SWH8014" s="49"/>
      <c r="SWI8014" s="49"/>
      <c r="SWJ8014" s="49"/>
      <c r="SWK8014" s="49"/>
      <c r="SWL8014" s="49"/>
      <c r="SWM8014" s="49"/>
      <c r="SWN8014" s="49"/>
      <c r="SWO8014" s="49"/>
      <c r="SWP8014" s="49"/>
      <c r="SWQ8014" s="49"/>
      <c r="SWR8014" s="49"/>
      <c r="SWS8014" s="49"/>
      <c r="SWT8014" s="49"/>
      <c r="SWU8014" s="49"/>
      <c r="SWV8014" s="49"/>
      <c r="SWW8014" s="49"/>
      <c r="SWX8014" s="49"/>
      <c r="SWY8014" s="49"/>
      <c r="SWZ8014" s="49"/>
      <c r="SXA8014" s="49"/>
      <c r="SXB8014" s="49"/>
      <c r="SXC8014" s="49"/>
      <c r="SXD8014" s="49"/>
      <c r="SXE8014" s="49"/>
      <c r="SXF8014" s="49"/>
      <c r="SXG8014" s="49"/>
      <c r="SXH8014" s="49"/>
      <c r="SXI8014" s="49"/>
      <c r="SXJ8014" s="49"/>
      <c r="SXK8014" s="49"/>
      <c r="SXL8014" s="49"/>
      <c r="SXM8014" s="49"/>
      <c r="SXN8014" s="49"/>
      <c r="SXO8014" s="49"/>
      <c r="SXP8014" s="49"/>
      <c r="SXQ8014" s="49"/>
      <c r="SXR8014" s="49"/>
      <c r="SXS8014" s="49"/>
      <c r="SXT8014" s="49"/>
      <c r="SXU8014" s="49"/>
      <c r="SXV8014" s="49"/>
      <c r="SXW8014" s="49"/>
      <c r="SXX8014" s="49"/>
      <c r="SXY8014" s="49"/>
      <c r="SXZ8014" s="49"/>
      <c r="SYA8014" s="49"/>
      <c r="SYB8014" s="49"/>
      <c r="SYC8014" s="49"/>
      <c r="SYD8014" s="49"/>
      <c r="SYE8014" s="49"/>
      <c r="SYF8014" s="49"/>
      <c r="SYG8014" s="49"/>
      <c r="SYH8014" s="49"/>
      <c r="SYI8014" s="49"/>
      <c r="SYJ8014" s="49"/>
      <c r="SYK8014" s="49"/>
      <c r="SYL8014" s="49"/>
      <c r="SYM8014" s="49"/>
      <c r="SYN8014" s="49"/>
      <c r="SYO8014" s="49"/>
      <c r="SYP8014" s="49"/>
      <c r="SYQ8014" s="49"/>
      <c r="SYR8014" s="49"/>
      <c r="SYS8014" s="49"/>
      <c r="SYT8014" s="49"/>
      <c r="SYU8014" s="49"/>
      <c r="SYV8014" s="49"/>
      <c r="SYW8014" s="49"/>
      <c r="SYX8014" s="49"/>
      <c r="SYY8014" s="49"/>
      <c r="SYZ8014" s="49"/>
      <c r="SZA8014" s="49"/>
      <c r="SZB8014" s="49"/>
      <c r="SZC8014" s="49"/>
      <c r="SZD8014" s="49"/>
      <c r="SZE8014" s="49"/>
      <c r="SZF8014" s="49"/>
      <c r="SZG8014" s="49"/>
      <c r="SZH8014" s="49"/>
      <c r="SZI8014" s="49"/>
      <c r="SZJ8014" s="49"/>
      <c r="SZK8014" s="49"/>
      <c r="SZL8014" s="49"/>
      <c r="SZM8014" s="49"/>
      <c r="SZN8014" s="49"/>
      <c r="SZO8014" s="49"/>
      <c r="SZP8014" s="49"/>
      <c r="SZQ8014" s="49"/>
      <c r="SZR8014" s="49"/>
      <c r="SZS8014" s="49"/>
      <c r="SZT8014" s="49"/>
      <c r="SZU8014" s="49"/>
      <c r="SZV8014" s="49"/>
      <c r="SZW8014" s="49"/>
      <c r="SZX8014" s="49"/>
      <c r="SZY8014" s="49"/>
      <c r="SZZ8014" s="49"/>
      <c r="TAA8014" s="49"/>
      <c r="TAB8014" s="49"/>
      <c r="TAC8014" s="49"/>
      <c r="TAD8014" s="49"/>
      <c r="TAE8014" s="49"/>
      <c r="TAF8014" s="49"/>
      <c r="TAG8014" s="49"/>
      <c r="TAH8014" s="49"/>
      <c r="TAI8014" s="49"/>
      <c r="TAJ8014" s="49"/>
      <c r="TAK8014" s="49"/>
      <c r="TAL8014" s="49"/>
      <c r="TAM8014" s="49"/>
      <c r="TAN8014" s="49"/>
      <c r="TAO8014" s="49"/>
      <c r="TAP8014" s="49"/>
      <c r="TAQ8014" s="49"/>
      <c r="TAR8014" s="49"/>
      <c r="TAS8014" s="49"/>
      <c r="TAT8014" s="49"/>
      <c r="TAU8014" s="49"/>
      <c r="TAV8014" s="49"/>
      <c r="TAW8014" s="49"/>
      <c r="TAX8014" s="49"/>
      <c r="TAY8014" s="49"/>
      <c r="TAZ8014" s="49"/>
      <c r="TBA8014" s="49"/>
      <c r="TBB8014" s="49"/>
      <c r="TBC8014" s="49"/>
      <c r="TBD8014" s="49"/>
      <c r="TBE8014" s="49"/>
      <c r="TBF8014" s="49"/>
      <c r="TBG8014" s="49"/>
      <c r="TBH8014" s="49"/>
      <c r="TBI8014" s="49"/>
      <c r="TBJ8014" s="49"/>
      <c r="TBK8014" s="49"/>
      <c r="TBL8014" s="49"/>
      <c r="TBM8014" s="49"/>
      <c r="TBN8014" s="49"/>
      <c r="TBO8014" s="49"/>
      <c r="TBP8014" s="49"/>
      <c r="TBQ8014" s="49"/>
      <c r="TBR8014" s="49"/>
      <c r="TBS8014" s="49"/>
      <c r="TBT8014" s="49"/>
      <c r="TBU8014" s="49"/>
      <c r="TBV8014" s="49"/>
      <c r="TBW8014" s="49"/>
      <c r="TBX8014" s="49"/>
      <c r="TBY8014" s="49"/>
      <c r="TBZ8014" s="49"/>
      <c r="TCA8014" s="49"/>
      <c r="TCB8014" s="49"/>
      <c r="TCC8014" s="49"/>
      <c r="TCD8014" s="49"/>
      <c r="TCE8014" s="49"/>
      <c r="TCF8014" s="49"/>
      <c r="TCG8014" s="49"/>
      <c r="TCH8014" s="49"/>
      <c r="TCI8014" s="49"/>
      <c r="TCJ8014" s="49"/>
      <c r="TCK8014" s="49"/>
      <c r="TCL8014" s="49"/>
      <c r="TCM8014" s="49"/>
      <c r="TCN8014" s="49"/>
      <c r="TCO8014" s="49"/>
      <c r="TCP8014" s="49"/>
      <c r="TCQ8014" s="49"/>
      <c r="TCR8014" s="49"/>
      <c r="TCS8014" s="49"/>
      <c r="TCT8014" s="49"/>
      <c r="TCU8014" s="49"/>
      <c r="TCV8014" s="49"/>
      <c r="TCW8014" s="49"/>
      <c r="TCX8014" s="49"/>
      <c r="TCY8014" s="49"/>
      <c r="TCZ8014" s="49"/>
      <c r="TDA8014" s="49"/>
      <c r="TDB8014" s="49"/>
      <c r="TDC8014" s="49"/>
      <c r="TDD8014" s="49"/>
      <c r="TDE8014" s="49"/>
      <c r="TDF8014" s="49"/>
      <c r="TDG8014" s="49"/>
      <c r="TDH8014" s="49"/>
      <c r="TDI8014" s="49"/>
      <c r="TDJ8014" s="49"/>
      <c r="TDK8014" s="49"/>
      <c r="TDL8014" s="49"/>
      <c r="TDM8014" s="49"/>
      <c r="TDN8014" s="49"/>
      <c r="TDO8014" s="49"/>
      <c r="TDP8014" s="49"/>
      <c r="TDQ8014" s="49"/>
      <c r="TDR8014" s="49"/>
      <c r="TDS8014" s="49"/>
      <c r="TDT8014" s="49"/>
      <c r="TDU8014" s="49"/>
      <c r="TDV8014" s="49"/>
      <c r="TDW8014" s="49"/>
      <c r="TDX8014" s="49"/>
      <c r="TDY8014" s="49"/>
      <c r="TDZ8014" s="49"/>
      <c r="TEA8014" s="49"/>
      <c r="TEB8014" s="49"/>
      <c r="TEC8014" s="49"/>
      <c r="TED8014" s="49"/>
      <c r="TEE8014" s="49"/>
      <c r="TEF8014" s="49"/>
      <c r="TEG8014" s="49"/>
      <c r="TEH8014" s="49"/>
      <c r="TEI8014" s="49"/>
      <c r="TEJ8014" s="49"/>
      <c r="TEK8014" s="49"/>
      <c r="TEL8014" s="49"/>
      <c r="TEM8014" s="49"/>
      <c r="TEN8014" s="49"/>
      <c r="TEO8014" s="49"/>
      <c r="TEP8014" s="49"/>
      <c r="TEQ8014" s="49"/>
      <c r="TER8014" s="49"/>
      <c r="TES8014" s="49"/>
      <c r="TET8014" s="49"/>
      <c r="TEU8014" s="49"/>
      <c r="TEV8014" s="49"/>
      <c r="TEW8014" s="49"/>
      <c r="TEX8014" s="49"/>
      <c r="TEY8014" s="49"/>
      <c r="TEZ8014" s="49"/>
      <c r="TFA8014" s="49"/>
      <c r="TFB8014" s="49"/>
      <c r="TFC8014" s="49"/>
      <c r="TFD8014" s="49"/>
      <c r="TFE8014" s="49"/>
      <c r="TFF8014" s="49"/>
      <c r="TFG8014" s="49"/>
      <c r="TFH8014" s="49"/>
      <c r="TFI8014" s="49"/>
      <c r="TFJ8014" s="49"/>
      <c r="TFK8014" s="49"/>
      <c r="TFL8014" s="49"/>
      <c r="TFM8014" s="49"/>
      <c r="TFN8014" s="49"/>
      <c r="TFO8014" s="49"/>
      <c r="TFP8014" s="49"/>
      <c r="TFQ8014" s="49"/>
      <c r="TFR8014" s="49"/>
      <c r="TFS8014" s="49"/>
      <c r="TFT8014" s="49"/>
      <c r="TFU8014" s="49"/>
      <c r="TFV8014" s="49"/>
      <c r="TFW8014" s="49"/>
      <c r="TFX8014" s="49"/>
      <c r="TFY8014" s="49"/>
      <c r="TFZ8014" s="49"/>
      <c r="TGA8014" s="49"/>
      <c r="TGB8014" s="49"/>
      <c r="TGC8014" s="49"/>
      <c r="TGD8014" s="49"/>
      <c r="TGE8014" s="49"/>
      <c r="TGF8014" s="49"/>
      <c r="TGG8014" s="49"/>
      <c r="TGH8014" s="49"/>
      <c r="TGI8014" s="49"/>
      <c r="TGJ8014" s="49"/>
      <c r="TGK8014" s="49"/>
      <c r="TGL8014" s="49"/>
      <c r="TGM8014" s="49"/>
      <c r="TGN8014" s="49"/>
      <c r="TGO8014" s="49"/>
      <c r="TGP8014" s="49"/>
      <c r="TGQ8014" s="49"/>
      <c r="TGR8014" s="49"/>
      <c r="TGS8014" s="49"/>
      <c r="TGT8014" s="49"/>
      <c r="TGU8014" s="49"/>
      <c r="TGV8014" s="49"/>
      <c r="TGW8014" s="49"/>
      <c r="TGX8014" s="49"/>
      <c r="TGY8014" s="49"/>
      <c r="TGZ8014" s="49"/>
      <c r="THA8014" s="49"/>
      <c r="THB8014" s="49"/>
      <c r="THC8014" s="49"/>
      <c r="THD8014" s="49"/>
      <c r="THE8014" s="49"/>
      <c r="THF8014" s="49"/>
      <c r="THG8014" s="49"/>
      <c r="THH8014" s="49"/>
      <c r="THI8014" s="49"/>
      <c r="THJ8014" s="49"/>
      <c r="THK8014" s="49"/>
      <c r="THL8014" s="49"/>
      <c r="THM8014" s="49"/>
      <c r="THN8014" s="49"/>
      <c r="THO8014" s="49"/>
      <c r="THP8014" s="49"/>
      <c r="THQ8014" s="49"/>
      <c r="THR8014" s="49"/>
      <c r="THS8014" s="49"/>
      <c r="THT8014" s="49"/>
      <c r="THU8014" s="49"/>
      <c r="THV8014" s="49"/>
      <c r="THW8014" s="49"/>
      <c r="THX8014" s="49"/>
      <c r="THY8014" s="49"/>
      <c r="THZ8014" s="49"/>
      <c r="TIA8014" s="49"/>
      <c r="TIB8014" s="49"/>
      <c r="TIC8014" s="49"/>
      <c r="TID8014" s="49"/>
      <c r="TIE8014" s="49"/>
      <c r="TIF8014" s="49"/>
      <c r="TIG8014" s="49"/>
      <c r="TIH8014" s="49"/>
      <c r="TII8014" s="49"/>
      <c r="TIJ8014" s="49"/>
      <c r="TIK8014" s="49"/>
      <c r="TIL8014" s="49"/>
      <c r="TIM8014" s="49"/>
      <c r="TIN8014" s="49"/>
      <c r="TIO8014" s="49"/>
      <c r="TIP8014" s="49"/>
      <c r="TIQ8014" s="49"/>
      <c r="TIR8014" s="49"/>
      <c r="TIS8014" s="49"/>
      <c r="TIT8014" s="49"/>
      <c r="TIU8014" s="49"/>
      <c r="TIV8014" s="49"/>
      <c r="TIW8014" s="49"/>
      <c r="TIX8014" s="49"/>
      <c r="TIY8014" s="49"/>
      <c r="TIZ8014" s="49"/>
      <c r="TJA8014" s="49"/>
      <c r="TJB8014" s="49"/>
      <c r="TJC8014" s="49"/>
      <c r="TJD8014" s="49"/>
      <c r="TJE8014" s="49"/>
      <c r="TJF8014" s="49"/>
      <c r="TJG8014" s="49"/>
      <c r="TJH8014" s="49"/>
      <c r="TJI8014" s="49"/>
      <c r="TJJ8014" s="49"/>
      <c r="TJK8014" s="49"/>
      <c r="TJL8014" s="49"/>
      <c r="TJM8014" s="49"/>
      <c r="TJN8014" s="49"/>
      <c r="TJO8014" s="49"/>
      <c r="TJP8014" s="49"/>
      <c r="TJQ8014" s="49"/>
      <c r="TJR8014" s="49"/>
      <c r="TJS8014" s="49"/>
      <c r="TJT8014" s="49"/>
      <c r="TJU8014" s="49"/>
      <c r="TJV8014" s="49"/>
      <c r="TJW8014" s="49"/>
      <c r="TJX8014" s="49"/>
      <c r="TJY8014" s="49"/>
      <c r="TJZ8014" s="49"/>
      <c r="TKA8014" s="49"/>
      <c r="TKB8014" s="49"/>
      <c r="TKC8014" s="49"/>
      <c r="TKD8014" s="49"/>
      <c r="TKE8014" s="49"/>
      <c r="TKF8014" s="49"/>
      <c r="TKG8014" s="49"/>
      <c r="TKH8014" s="49"/>
      <c r="TKI8014" s="49"/>
      <c r="TKJ8014" s="49"/>
      <c r="TKK8014" s="49"/>
      <c r="TKL8014" s="49"/>
      <c r="TKM8014" s="49"/>
      <c r="TKN8014" s="49"/>
      <c r="TKO8014" s="49"/>
      <c r="TKP8014" s="49"/>
      <c r="TKQ8014" s="49"/>
      <c r="TKR8014" s="49"/>
      <c r="TKS8014" s="49"/>
      <c r="TKT8014" s="49"/>
      <c r="TKU8014" s="49"/>
      <c r="TKV8014" s="49"/>
      <c r="TKW8014" s="49"/>
      <c r="TKX8014" s="49"/>
      <c r="TKY8014" s="49"/>
      <c r="TKZ8014" s="49"/>
      <c r="TLA8014" s="49"/>
      <c r="TLB8014" s="49"/>
      <c r="TLC8014" s="49"/>
      <c r="TLD8014" s="49"/>
      <c r="TLE8014" s="49"/>
      <c r="TLF8014" s="49"/>
      <c r="TLG8014" s="49"/>
      <c r="TLH8014" s="49"/>
      <c r="TLI8014" s="49"/>
      <c r="TLJ8014" s="49"/>
      <c r="TLK8014" s="49"/>
      <c r="TLL8014" s="49"/>
      <c r="TLM8014" s="49"/>
      <c r="TLN8014" s="49"/>
      <c r="TLO8014" s="49"/>
      <c r="TLP8014" s="49"/>
      <c r="TLQ8014" s="49"/>
      <c r="TLR8014" s="49"/>
      <c r="TLS8014" s="49"/>
      <c r="TLT8014" s="49"/>
      <c r="TLU8014" s="49"/>
      <c r="TLV8014" s="49"/>
      <c r="TLW8014" s="49"/>
      <c r="TLX8014" s="49"/>
      <c r="TLY8014" s="49"/>
      <c r="TLZ8014" s="49"/>
      <c r="TMA8014" s="49"/>
      <c r="TMB8014" s="49"/>
      <c r="TMC8014" s="49"/>
      <c r="TMD8014" s="49"/>
      <c r="TME8014" s="49"/>
      <c r="TMF8014" s="49"/>
      <c r="TMG8014" s="49"/>
      <c r="TMH8014" s="49"/>
      <c r="TMI8014" s="49"/>
      <c r="TMJ8014" s="49"/>
      <c r="TMK8014" s="49"/>
      <c r="TML8014" s="49"/>
      <c r="TMM8014" s="49"/>
      <c r="TMN8014" s="49"/>
      <c r="TMO8014" s="49"/>
      <c r="TMP8014" s="49"/>
      <c r="TMQ8014" s="49"/>
      <c r="TMR8014" s="49"/>
      <c r="TMS8014" s="49"/>
      <c r="TMT8014" s="49"/>
      <c r="TMU8014" s="49"/>
      <c r="TMV8014" s="49"/>
      <c r="TMW8014" s="49"/>
      <c r="TMX8014" s="49"/>
      <c r="TMY8014" s="49"/>
      <c r="TMZ8014" s="49"/>
      <c r="TNA8014" s="49"/>
      <c r="TNB8014" s="49"/>
      <c r="TNC8014" s="49"/>
      <c r="TND8014" s="49"/>
      <c r="TNE8014" s="49"/>
      <c r="TNF8014" s="49"/>
      <c r="TNG8014" s="49"/>
      <c r="TNH8014" s="49"/>
      <c r="TNI8014" s="49"/>
      <c r="TNJ8014" s="49"/>
      <c r="TNK8014" s="49"/>
      <c r="TNL8014" s="49"/>
      <c r="TNM8014" s="49"/>
      <c r="TNN8014" s="49"/>
      <c r="TNO8014" s="49"/>
      <c r="TNP8014" s="49"/>
      <c r="TNQ8014" s="49"/>
      <c r="TNR8014" s="49"/>
      <c r="TNS8014" s="49"/>
      <c r="TNT8014" s="49"/>
      <c r="TNU8014" s="49"/>
      <c r="TNV8014" s="49"/>
      <c r="TNW8014" s="49"/>
      <c r="TNX8014" s="49"/>
      <c r="TNY8014" s="49"/>
      <c r="TNZ8014" s="49"/>
      <c r="TOA8014" s="49"/>
      <c r="TOB8014" s="49"/>
      <c r="TOC8014" s="49"/>
      <c r="TOD8014" s="49"/>
      <c r="TOE8014" s="49"/>
      <c r="TOF8014" s="49"/>
      <c r="TOG8014" s="49"/>
      <c r="TOH8014" s="49"/>
      <c r="TOI8014" s="49"/>
      <c r="TOJ8014" s="49"/>
      <c r="TOK8014" s="49"/>
      <c r="TOL8014" s="49"/>
      <c r="TOM8014" s="49"/>
      <c r="TON8014" s="49"/>
      <c r="TOO8014" s="49"/>
      <c r="TOP8014" s="49"/>
      <c r="TOQ8014" s="49"/>
      <c r="TOR8014" s="49"/>
      <c r="TOS8014" s="49"/>
      <c r="TOT8014" s="49"/>
      <c r="TOU8014" s="49"/>
      <c r="TOV8014" s="49"/>
      <c r="TOW8014" s="49"/>
      <c r="TOX8014" s="49"/>
      <c r="TOY8014" s="49"/>
      <c r="TOZ8014" s="49"/>
      <c r="TPA8014" s="49"/>
      <c r="TPB8014" s="49"/>
      <c r="TPC8014" s="49"/>
      <c r="TPD8014" s="49"/>
      <c r="TPE8014" s="49"/>
      <c r="TPF8014" s="49"/>
      <c r="TPG8014" s="49"/>
      <c r="TPH8014" s="49"/>
      <c r="TPI8014" s="49"/>
      <c r="TPJ8014" s="49"/>
      <c r="TPK8014" s="49"/>
      <c r="TPL8014" s="49"/>
      <c r="TPM8014" s="49"/>
      <c r="TPN8014" s="49"/>
      <c r="TPO8014" s="49"/>
      <c r="TPP8014" s="49"/>
      <c r="TPQ8014" s="49"/>
      <c r="TPR8014" s="49"/>
      <c r="TPS8014" s="49"/>
      <c r="TPT8014" s="49"/>
      <c r="TPU8014" s="49"/>
      <c r="TPV8014" s="49"/>
      <c r="TPW8014" s="49"/>
      <c r="TPX8014" s="49"/>
      <c r="TPY8014" s="49"/>
      <c r="TPZ8014" s="49"/>
      <c r="TQA8014" s="49"/>
      <c r="TQB8014" s="49"/>
      <c r="TQC8014" s="49"/>
      <c r="TQD8014" s="49"/>
      <c r="TQE8014" s="49"/>
      <c r="TQF8014" s="49"/>
      <c r="TQG8014" s="49"/>
      <c r="TQH8014" s="49"/>
      <c r="TQI8014" s="49"/>
      <c r="TQJ8014" s="49"/>
      <c r="TQK8014" s="49"/>
      <c r="TQL8014" s="49"/>
      <c r="TQM8014" s="49"/>
      <c r="TQN8014" s="49"/>
      <c r="TQO8014" s="49"/>
      <c r="TQP8014" s="49"/>
      <c r="TQQ8014" s="49"/>
      <c r="TQR8014" s="49"/>
      <c r="TQS8014" s="49"/>
      <c r="TQT8014" s="49"/>
      <c r="TQU8014" s="49"/>
      <c r="TQV8014" s="49"/>
      <c r="TQW8014" s="49"/>
      <c r="TQX8014" s="49"/>
      <c r="TQY8014" s="49"/>
      <c r="TQZ8014" s="49"/>
      <c r="TRA8014" s="49"/>
      <c r="TRB8014" s="49"/>
      <c r="TRC8014" s="49"/>
      <c r="TRD8014" s="49"/>
      <c r="TRE8014" s="49"/>
      <c r="TRF8014" s="49"/>
      <c r="TRG8014" s="49"/>
      <c r="TRH8014" s="49"/>
      <c r="TRI8014" s="49"/>
      <c r="TRJ8014" s="49"/>
      <c r="TRK8014" s="49"/>
      <c r="TRL8014" s="49"/>
      <c r="TRM8014" s="49"/>
      <c r="TRN8014" s="49"/>
      <c r="TRO8014" s="49"/>
      <c r="TRP8014" s="49"/>
      <c r="TRQ8014" s="49"/>
      <c r="TRR8014" s="49"/>
      <c r="TRS8014" s="49"/>
      <c r="TRT8014" s="49"/>
      <c r="TRU8014" s="49"/>
      <c r="TRV8014" s="49"/>
      <c r="TRW8014" s="49"/>
      <c r="TRX8014" s="49"/>
      <c r="TRY8014" s="49"/>
      <c r="TRZ8014" s="49"/>
      <c r="TSA8014" s="49"/>
      <c r="TSB8014" s="49"/>
      <c r="TSC8014" s="49"/>
      <c r="TSD8014" s="49"/>
      <c r="TSE8014" s="49"/>
      <c r="TSF8014" s="49"/>
      <c r="TSG8014" s="49"/>
      <c r="TSH8014" s="49"/>
      <c r="TSI8014" s="49"/>
      <c r="TSJ8014" s="49"/>
      <c r="TSK8014" s="49"/>
      <c r="TSL8014" s="49"/>
      <c r="TSM8014" s="49"/>
      <c r="TSN8014" s="49"/>
      <c r="TSO8014" s="49"/>
      <c r="TSP8014" s="49"/>
      <c r="TSQ8014" s="49"/>
      <c r="TSR8014" s="49"/>
      <c r="TSS8014" s="49"/>
      <c r="TST8014" s="49"/>
      <c r="TSU8014" s="49"/>
      <c r="TSV8014" s="49"/>
      <c r="TSW8014" s="49"/>
      <c r="TSX8014" s="49"/>
      <c r="TSY8014" s="49"/>
      <c r="TSZ8014" s="49"/>
      <c r="TTA8014" s="49"/>
      <c r="TTB8014" s="49"/>
      <c r="TTC8014" s="49"/>
      <c r="TTD8014" s="49"/>
      <c r="TTE8014" s="49"/>
      <c r="TTF8014" s="49"/>
      <c r="TTG8014" s="49"/>
      <c r="TTH8014" s="49"/>
      <c r="TTI8014" s="49"/>
      <c r="TTJ8014" s="49"/>
      <c r="TTK8014" s="49"/>
      <c r="TTL8014" s="49"/>
      <c r="TTM8014" s="49"/>
      <c r="TTN8014" s="49"/>
      <c r="TTO8014" s="49"/>
      <c r="TTP8014" s="49"/>
      <c r="TTQ8014" s="49"/>
      <c r="TTR8014" s="49"/>
      <c r="TTS8014" s="49"/>
      <c r="TTT8014" s="49"/>
      <c r="TTU8014" s="49"/>
      <c r="TTV8014" s="49"/>
      <c r="TTW8014" s="49"/>
      <c r="TTX8014" s="49"/>
      <c r="TTY8014" s="49"/>
      <c r="TTZ8014" s="49"/>
      <c r="TUA8014" s="49"/>
      <c r="TUB8014" s="49"/>
      <c r="TUC8014" s="49"/>
      <c r="TUD8014" s="49"/>
      <c r="TUE8014" s="49"/>
      <c r="TUF8014" s="49"/>
      <c r="TUG8014" s="49"/>
      <c r="TUH8014" s="49"/>
      <c r="TUI8014" s="49"/>
      <c r="TUJ8014" s="49"/>
      <c r="TUK8014" s="49"/>
      <c r="TUL8014" s="49"/>
      <c r="TUM8014" s="49"/>
      <c r="TUN8014" s="49"/>
      <c r="TUO8014" s="49"/>
      <c r="TUP8014" s="49"/>
      <c r="TUQ8014" s="49"/>
      <c r="TUR8014" s="49"/>
      <c r="TUS8014" s="49"/>
      <c r="TUT8014" s="49"/>
      <c r="TUU8014" s="49"/>
      <c r="TUV8014" s="49"/>
      <c r="TUW8014" s="49"/>
      <c r="TUX8014" s="49"/>
      <c r="TUY8014" s="49"/>
      <c r="TUZ8014" s="49"/>
      <c r="TVA8014" s="49"/>
      <c r="TVB8014" s="49"/>
      <c r="TVC8014" s="49"/>
      <c r="TVD8014" s="49"/>
      <c r="TVE8014" s="49"/>
      <c r="TVF8014" s="49"/>
      <c r="TVG8014" s="49"/>
      <c r="TVH8014" s="49"/>
      <c r="TVI8014" s="49"/>
      <c r="TVJ8014" s="49"/>
      <c r="TVK8014" s="49"/>
      <c r="TVL8014" s="49"/>
      <c r="TVM8014" s="49"/>
      <c r="TVN8014" s="49"/>
      <c r="TVO8014" s="49"/>
      <c r="TVP8014" s="49"/>
      <c r="TVQ8014" s="49"/>
      <c r="TVR8014" s="49"/>
      <c r="TVS8014" s="49"/>
      <c r="TVT8014" s="49"/>
      <c r="TVU8014" s="49"/>
      <c r="TVV8014" s="49"/>
      <c r="TVW8014" s="49"/>
      <c r="TVX8014" s="49"/>
      <c r="TVY8014" s="49"/>
      <c r="TVZ8014" s="49"/>
      <c r="TWA8014" s="49"/>
      <c r="TWB8014" s="49"/>
      <c r="TWC8014" s="49"/>
      <c r="TWD8014" s="49"/>
      <c r="TWE8014" s="49"/>
      <c r="TWF8014" s="49"/>
      <c r="TWG8014" s="49"/>
      <c r="TWH8014" s="49"/>
      <c r="TWI8014" s="49"/>
      <c r="TWJ8014" s="49"/>
      <c r="TWK8014" s="49"/>
      <c r="TWL8014" s="49"/>
      <c r="TWM8014" s="49"/>
      <c r="TWN8014" s="49"/>
      <c r="TWO8014" s="49"/>
      <c r="TWP8014" s="49"/>
      <c r="TWQ8014" s="49"/>
      <c r="TWR8014" s="49"/>
      <c r="TWS8014" s="49"/>
      <c r="TWT8014" s="49"/>
      <c r="TWU8014" s="49"/>
      <c r="TWV8014" s="49"/>
      <c r="TWW8014" s="49"/>
      <c r="TWX8014" s="49"/>
      <c r="TWY8014" s="49"/>
      <c r="TWZ8014" s="49"/>
      <c r="TXA8014" s="49"/>
      <c r="TXB8014" s="49"/>
      <c r="TXC8014" s="49"/>
      <c r="TXD8014" s="49"/>
      <c r="TXE8014" s="49"/>
      <c r="TXF8014" s="49"/>
      <c r="TXG8014" s="49"/>
      <c r="TXH8014" s="49"/>
      <c r="TXI8014" s="49"/>
      <c r="TXJ8014" s="49"/>
      <c r="TXK8014" s="49"/>
      <c r="TXL8014" s="49"/>
      <c r="TXM8014" s="49"/>
      <c r="TXN8014" s="49"/>
      <c r="TXO8014" s="49"/>
      <c r="TXP8014" s="49"/>
      <c r="TXQ8014" s="49"/>
      <c r="TXR8014" s="49"/>
      <c r="TXS8014" s="49"/>
      <c r="TXT8014" s="49"/>
      <c r="TXU8014" s="49"/>
      <c r="TXV8014" s="49"/>
      <c r="TXW8014" s="49"/>
      <c r="TXX8014" s="49"/>
      <c r="TXY8014" s="49"/>
      <c r="TXZ8014" s="49"/>
      <c r="TYA8014" s="49"/>
      <c r="TYB8014" s="49"/>
      <c r="TYC8014" s="49"/>
      <c r="TYD8014" s="49"/>
      <c r="TYE8014" s="49"/>
      <c r="TYF8014" s="49"/>
      <c r="TYG8014" s="49"/>
      <c r="TYH8014" s="49"/>
      <c r="TYI8014" s="49"/>
      <c r="TYJ8014" s="49"/>
      <c r="TYK8014" s="49"/>
      <c r="TYL8014" s="49"/>
      <c r="TYM8014" s="49"/>
      <c r="TYN8014" s="49"/>
      <c r="TYO8014" s="49"/>
      <c r="TYP8014" s="49"/>
      <c r="TYQ8014" s="49"/>
      <c r="TYR8014" s="49"/>
      <c r="TYS8014" s="49"/>
      <c r="TYT8014" s="49"/>
      <c r="TYU8014" s="49"/>
      <c r="TYV8014" s="49"/>
      <c r="TYW8014" s="49"/>
      <c r="TYX8014" s="49"/>
      <c r="TYY8014" s="49"/>
      <c r="TYZ8014" s="49"/>
      <c r="TZA8014" s="49"/>
      <c r="TZB8014" s="49"/>
      <c r="TZC8014" s="49"/>
      <c r="TZD8014" s="49"/>
      <c r="TZE8014" s="49"/>
      <c r="TZF8014" s="49"/>
      <c r="TZG8014" s="49"/>
      <c r="TZH8014" s="49"/>
      <c r="TZI8014" s="49"/>
      <c r="TZJ8014" s="49"/>
      <c r="TZK8014" s="49"/>
      <c r="TZL8014" s="49"/>
      <c r="TZM8014" s="49"/>
      <c r="TZN8014" s="49"/>
      <c r="TZO8014" s="49"/>
      <c r="TZP8014" s="49"/>
      <c r="TZQ8014" s="49"/>
      <c r="TZR8014" s="49"/>
      <c r="TZS8014" s="49"/>
      <c r="TZT8014" s="49"/>
      <c r="TZU8014" s="49"/>
      <c r="TZV8014" s="49"/>
      <c r="TZW8014" s="49"/>
      <c r="TZX8014" s="49"/>
      <c r="TZY8014" s="49"/>
      <c r="TZZ8014" s="49"/>
      <c r="UAA8014" s="49"/>
      <c r="UAB8014" s="49"/>
      <c r="UAC8014" s="49"/>
      <c r="UAD8014" s="49"/>
      <c r="UAE8014" s="49"/>
      <c r="UAF8014" s="49"/>
      <c r="UAG8014" s="49"/>
      <c r="UAH8014" s="49"/>
      <c r="UAI8014" s="49"/>
      <c r="UAJ8014" s="49"/>
      <c r="UAK8014" s="49"/>
      <c r="UAL8014" s="49"/>
      <c r="UAM8014" s="49"/>
      <c r="UAN8014" s="49"/>
      <c r="UAO8014" s="49"/>
      <c r="UAP8014" s="49"/>
      <c r="UAQ8014" s="49"/>
      <c r="UAR8014" s="49"/>
      <c r="UAS8014" s="49"/>
      <c r="UAT8014" s="49"/>
      <c r="UAU8014" s="49"/>
      <c r="UAV8014" s="49"/>
      <c r="UAW8014" s="49"/>
      <c r="UAX8014" s="49"/>
      <c r="UAY8014" s="49"/>
      <c r="UAZ8014" s="49"/>
      <c r="UBA8014" s="49"/>
      <c r="UBB8014" s="49"/>
      <c r="UBC8014" s="49"/>
      <c r="UBD8014" s="49"/>
      <c r="UBE8014" s="49"/>
      <c r="UBF8014" s="49"/>
      <c r="UBG8014" s="49"/>
      <c r="UBH8014" s="49"/>
      <c r="UBI8014" s="49"/>
      <c r="UBJ8014" s="49"/>
      <c r="UBK8014" s="49"/>
      <c r="UBL8014" s="49"/>
      <c r="UBM8014" s="49"/>
      <c r="UBN8014" s="49"/>
      <c r="UBO8014" s="49"/>
      <c r="UBP8014" s="49"/>
      <c r="UBQ8014" s="49"/>
      <c r="UBR8014" s="49"/>
      <c r="UBS8014" s="49"/>
      <c r="UBT8014" s="49"/>
      <c r="UBU8014" s="49"/>
      <c r="UBV8014" s="49"/>
      <c r="UBW8014" s="49"/>
      <c r="UBX8014" s="49"/>
      <c r="UBY8014" s="49"/>
      <c r="UBZ8014" s="49"/>
      <c r="UCA8014" s="49"/>
      <c r="UCB8014" s="49"/>
      <c r="UCC8014" s="49"/>
      <c r="UCD8014" s="49"/>
      <c r="UCE8014" s="49"/>
      <c r="UCF8014" s="49"/>
      <c r="UCG8014" s="49"/>
      <c r="UCH8014" s="49"/>
      <c r="UCI8014" s="49"/>
      <c r="UCJ8014" s="49"/>
      <c r="UCK8014" s="49"/>
      <c r="UCL8014" s="49"/>
      <c r="UCM8014" s="49"/>
      <c r="UCN8014" s="49"/>
      <c r="UCO8014" s="49"/>
      <c r="UCP8014" s="49"/>
      <c r="UCQ8014" s="49"/>
      <c r="UCR8014" s="49"/>
      <c r="UCS8014" s="49"/>
      <c r="UCT8014" s="49"/>
      <c r="UCU8014" s="49"/>
      <c r="UCV8014" s="49"/>
      <c r="UCW8014" s="49"/>
      <c r="UCX8014" s="49"/>
      <c r="UCY8014" s="49"/>
      <c r="UCZ8014" s="49"/>
      <c r="UDA8014" s="49"/>
      <c r="UDB8014" s="49"/>
      <c r="UDC8014" s="49"/>
      <c r="UDD8014" s="49"/>
      <c r="UDE8014" s="49"/>
      <c r="UDF8014" s="49"/>
      <c r="UDG8014" s="49"/>
      <c r="UDH8014" s="49"/>
      <c r="UDI8014" s="49"/>
      <c r="UDJ8014" s="49"/>
      <c r="UDK8014" s="49"/>
      <c r="UDL8014" s="49"/>
      <c r="UDM8014" s="49"/>
      <c r="UDN8014" s="49"/>
      <c r="UDO8014" s="49"/>
      <c r="UDP8014" s="49"/>
      <c r="UDQ8014" s="49"/>
      <c r="UDR8014" s="49"/>
      <c r="UDS8014" s="49"/>
      <c r="UDT8014" s="49"/>
      <c r="UDU8014" s="49"/>
      <c r="UDV8014" s="49"/>
      <c r="UDW8014" s="49"/>
      <c r="UDX8014" s="49"/>
      <c r="UDY8014" s="49"/>
      <c r="UDZ8014" s="49"/>
      <c r="UEA8014" s="49"/>
      <c r="UEB8014" s="49"/>
      <c r="UEC8014" s="49"/>
      <c r="UED8014" s="49"/>
      <c r="UEE8014" s="49"/>
      <c r="UEF8014" s="49"/>
      <c r="UEG8014" s="49"/>
      <c r="UEH8014" s="49"/>
      <c r="UEI8014" s="49"/>
      <c r="UEJ8014" s="49"/>
      <c r="UEK8014" s="49"/>
      <c r="UEL8014" s="49"/>
      <c r="UEM8014" s="49"/>
      <c r="UEN8014" s="49"/>
      <c r="UEO8014" s="49"/>
      <c r="UEP8014" s="49"/>
      <c r="UEQ8014" s="49"/>
      <c r="UER8014" s="49"/>
      <c r="UES8014" s="49"/>
      <c r="UET8014" s="49"/>
      <c r="UEU8014" s="49"/>
      <c r="UEV8014" s="49"/>
      <c r="UEW8014" s="49"/>
      <c r="UEX8014" s="49"/>
      <c r="UEY8014" s="49"/>
      <c r="UEZ8014" s="49"/>
      <c r="UFA8014" s="49"/>
      <c r="UFB8014" s="49"/>
      <c r="UFC8014" s="49"/>
      <c r="UFD8014" s="49"/>
      <c r="UFE8014" s="49"/>
      <c r="UFF8014" s="49"/>
      <c r="UFG8014" s="49"/>
      <c r="UFH8014" s="49"/>
      <c r="UFI8014" s="49"/>
      <c r="UFJ8014" s="49"/>
      <c r="UFK8014" s="49"/>
      <c r="UFL8014" s="49"/>
      <c r="UFM8014" s="49"/>
      <c r="UFN8014" s="49"/>
      <c r="UFO8014" s="49"/>
      <c r="UFP8014" s="49"/>
      <c r="UFQ8014" s="49"/>
      <c r="UFR8014" s="49"/>
      <c r="UFS8014" s="49"/>
      <c r="UFT8014" s="49"/>
      <c r="UFU8014" s="49"/>
      <c r="UFV8014" s="49"/>
      <c r="UFW8014" s="49"/>
      <c r="UFX8014" s="49"/>
      <c r="UFY8014" s="49"/>
      <c r="UFZ8014" s="49"/>
      <c r="UGA8014" s="49"/>
      <c r="UGB8014" s="49"/>
      <c r="UGC8014" s="49"/>
      <c r="UGD8014" s="49"/>
      <c r="UGE8014" s="49"/>
      <c r="UGF8014" s="49"/>
      <c r="UGG8014" s="49"/>
      <c r="UGH8014" s="49"/>
      <c r="UGI8014" s="49"/>
      <c r="UGJ8014" s="49"/>
      <c r="UGK8014" s="49"/>
      <c r="UGL8014" s="49"/>
      <c r="UGM8014" s="49"/>
      <c r="UGN8014" s="49"/>
      <c r="UGO8014" s="49"/>
      <c r="UGP8014" s="49"/>
      <c r="UGQ8014" s="49"/>
      <c r="UGR8014" s="49"/>
      <c r="UGS8014" s="49"/>
      <c r="UGT8014" s="49"/>
      <c r="UGU8014" s="49"/>
      <c r="UGV8014" s="49"/>
      <c r="UGW8014" s="49"/>
      <c r="UGX8014" s="49"/>
      <c r="UGY8014" s="49"/>
      <c r="UGZ8014" s="49"/>
      <c r="UHA8014" s="49"/>
      <c r="UHB8014" s="49"/>
      <c r="UHC8014" s="49"/>
      <c r="UHD8014" s="49"/>
      <c r="UHE8014" s="49"/>
      <c r="UHF8014" s="49"/>
      <c r="UHG8014" s="49"/>
      <c r="UHH8014" s="49"/>
      <c r="UHI8014" s="49"/>
      <c r="UHJ8014" s="49"/>
      <c r="UHK8014" s="49"/>
      <c r="UHL8014" s="49"/>
      <c r="UHM8014" s="49"/>
      <c r="UHN8014" s="49"/>
      <c r="UHO8014" s="49"/>
      <c r="UHP8014" s="49"/>
      <c r="UHQ8014" s="49"/>
      <c r="UHR8014" s="49"/>
      <c r="UHS8014" s="49"/>
      <c r="UHT8014" s="49"/>
      <c r="UHU8014" s="49"/>
      <c r="UHV8014" s="49"/>
      <c r="UHW8014" s="49"/>
      <c r="UHX8014" s="49"/>
      <c r="UHY8014" s="49"/>
      <c r="UHZ8014" s="49"/>
      <c r="UIA8014" s="49"/>
      <c r="UIB8014" s="49"/>
      <c r="UIC8014" s="49"/>
      <c r="UID8014" s="49"/>
      <c r="UIE8014" s="49"/>
      <c r="UIF8014" s="49"/>
      <c r="UIG8014" s="49"/>
      <c r="UIH8014" s="49"/>
      <c r="UII8014" s="49"/>
      <c r="UIJ8014" s="49"/>
      <c r="UIK8014" s="49"/>
      <c r="UIL8014" s="49"/>
      <c r="UIM8014" s="49"/>
      <c r="UIN8014" s="49"/>
      <c r="UIO8014" s="49"/>
      <c r="UIP8014" s="49"/>
      <c r="UIQ8014" s="49"/>
      <c r="UIR8014" s="49"/>
      <c r="UIS8014" s="49"/>
      <c r="UIT8014" s="49"/>
      <c r="UIU8014" s="49"/>
      <c r="UIV8014" s="49"/>
      <c r="UIW8014" s="49"/>
      <c r="UIX8014" s="49"/>
      <c r="UIY8014" s="49"/>
      <c r="UIZ8014" s="49"/>
      <c r="UJA8014" s="49"/>
      <c r="UJB8014" s="49"/>
      <c r="UJC8014" s="49"/>
      <c r="UJD8014" s="49"/>
      <c r="UJE8014" s="49"/>
      <c r="UJF8014" s="49"/>
      <c r="UJG8014" s="49"/>
      <c r="UJH8014" s="49"/>
      <c r="UJI8014" s="49"/>
      <c r="UJJ8014" s="49"/>
      <c r="UJK8014" s="49"/>
      <c r="UJL8014" s="49"/>
      <c r="UJM8014" s="49"/>
      <c r="UJN8014" s="49"/>
      <c r="UJO8014" s="49"/>
      <c r="UJP8014" s="49"/>
      <c r="UJQ8014" s="49"/>
      <c r="UJR8014" s="49"/>
      <c r="UJS8014" s="49"/>
      <c r="UJT8014" s="49"/>
      <c r="UJU8014" s="49"/>
      <c r="UJV8014" s="49"/>
      <c r="UJW8014" s="49"/>
      <c r="UJX8014" s="49"/>
      <c r="UJY8014" s="49"/>
      <c r="UJZ8014" s="49"/>
      <c r="UKA8014" s="49"/>
      <c r="UKB8014" s="49"/>
      <c r="UKC8014" s="49"/>
      <c r="UKD8014" s="49"/>
      <c r="UKE8014" s="49"/>
      <c r="UKF8014" s="49"/>
      <c r="UKG8014" s="49"/>
      <c r="UKH8014" s="49"/>
      <c r="UKI8014" s="49"/>
      <c r="UKJ8014" s="49"/>
      <c r="UKK8014" s="49"/>
      <c r="UKL8014" s="49"/>
      <c r="UKM8014" s="49"/>
      <c r="UKN8014" s="49"/>
      <c r="UKO8014" s="49"/>
      <c r="UKP8014" s="49"/>
      <c r="UKQ8014" s="49"/>
      <c r="UKR8014" s="49"/>
      <c r="UKS8014" s="49"/>
      <c r="UKT8014" s="49"/>
      <c r="UKU8014" s="49"/>
      <c r="UKV8014" s="49"/>
      <c r="UKW8014" s="49"/>
      <c r="UKX8014" s="49"/>
      <c r="UKY8014" s="49"/>
      <c r="UKZ8014" s="49"/>
      <c r="ULA8014" s="49"/>
      <c r="ULB8014" s="49"/>
      <c r="ULC8014" s="49"/>
      <c r="ULD8014" s="49"/>
      <c r="ULE8014" s="49"/>
      <c r="ULF8014" s="49"/>
      <c r="ULG8014" s="49"/>
      <c r="ULH8014" s="49"/>
      <c r="ULI8014" s="49"/>
      <c r="ULJ8014" s="49"/>
      <c r="ULK8014" s="49"/>
      <c r="ULL8014" s="49"/>
      <c r="ULM8014" s="49"/>
      <c r="ULN8014" s="49"/>
      <c r="ULO8014" s="49"/>
      <c r="ULP8014" s="49"/>
      <c r="ULQ8014" s="49"/>
      <c r="ULR8014" s="49"/>
      <c r="ULS8014" s="49"/>
      <c r="ULT8014" s="49"/>
      <c r="ULU8014" s="49"/>
      <c r="ULV8014" s="49"/>
      <c r="ULW8014" s="49"/>
      <c r="ULX8014" s="49"/>
      <c r="ULY8014" s="49"/>
      <c r="ULZ8014" s="49"/>
      <c r="UMA8014" s="49"/>
      <c r="UMB8014" s="49"/>
      <c r="UMC8014" s="49"/>
      <c r="UMD8014" s="49"/>
      <c r="UME8014" s="49"/>
      <c r="UMF8014" s="49"/>
      <c r="UMG8014" s="49"/>
      <c r="UMH8014" s="49"/>
      <c r="UMI8014" s="49"/>
      <c r="UMJ8014" s="49"/>
      <c r="UMK8014" s="49"/>
      <c r="UML8014" s="49"/>
      <c r="UMM8014" s="49"/>
      <c r="UMN8014" s="49"/>
      <c r="UMO8014" s="49"/>
      <c r="UMP8014" s="49"/>
      <c r="UMQ8014" s="49"/>
      <c r="UMR8014" s="49"/>
      <c r="UMS8014" s="49"/>
      <c r="UMT8014" s="49"/>
      <c r="UMU8014" s="49"/>
      <c r="UMV8014" s="49"/>
      <c r="UMW8014" s="49"/>
      <c r="UMX8014" s="49"/>
      <c r="UMY8014" s="49"/>
      <c r="UMZ8014" s="49"/>
      <c r="UNA8014" s="49"/>
      <c r="UNB8014" s="49"/>
      <c r="UNC8014" s="49"/>
      <c r="UND8014" s="49"/>
      <c r="UNE8014" s="49"/>
      <c r="UNF8014" s="49"/>
      <c r="UNG8014" s="49"/>
      <c r="UNH8014" s="49"/>
      <c r="UNI8014" s="49"/>
      <c r="UNJ8014" s="49"/>
      <c r="UNK8014" s="49"/>
      <c r="UNL8014" s="49"/>
      <c r="UNM8014" s="49"/>
      <c r="UNN8014" s="49"/>
      <c r="UNO8014" s="49"/>
      <c r="UNP8014" s="49"/>
      <c r="UNQ8014" s="49"/>
      <c r="UNR8014" s="49"/>
      <c r="UNS8014" s="49"/>
      <c r="UNT8014" s="49"/>
      <c r="UNU8014" s="49"/>
      <c r="UNV8014" s="49"/>
      <c r="UNW8014" s="49"/>
      <c r="UNX8014" s="49"/>
      <c r="UNY8014" s="49"/>
      <c r="UNZ8014" s="49"/>
      <c r="UOA8014" s="49"/>
      <c r="UOB8014" s="49"/>
      <c r="UOC8014" s="49"/>
      <c r="UOD8014" s="49"/>
      <c r="UOE8014" s="49"/>
      <c r="UOF8014" s="49"/>
      <c r="UOG8014" s="49"/>
      <c r="UOH8014" s="49"/>
      <c r="UOI8014" s="49"/>
      <c r="UOJ8014" s="49"/>
      <c r="UOK8014" s="49"/>
      <c r="UOL8014" s="49"/>
      <c r="UOM8014" s="49"/>
      <c r="UON8014" s="49"/>
      <c r="UOO8014" s="49"/>
      <c r="UOP8014" s="49"/>
      <c r="UOQ8014" s="49"/>
      <c r="UOR8014" s="49"/>
      <c r="UOS8014" s="49"/>
      <c r="UOT8014" s="49"/>
      <c r="UOU8014" s="49"/>
      <c r="UOV8014" s="49"/>
      <c r="UOW8014" s="49"/>
      <c r="UOX8014" s="49"/>
      <c r="UOY8014" s="49"/>
      <c r="UOZ8014" s="49"/>
      <c r="UPA8014" s="49"/>
      <c r="UPB8014" s="49"/>
      <c r="UPC8014" s="49"/>
      <c r="UPD8014" s="49"/>
      <c r="UPE8014" s="49"/>
      <c r="UPF8014" s="49"/>
      <c r="UPG8014" s="49"/>
      <c r="UPH8014" s="49"/>
      <c r="UPI8014" s="49"/>
      <c r="UPJ8014" s="49"/>
      <c r="UPK8014" s="49"/>
      <c r="UPL8014" s="49"/>
      <c r="UPM8014" s="49"/>
      <c r="UPN8014" s="49"/>
      <c r="UPO8014" s="49"/>
      <c r="UPP8014" s="49"/>
      <c r="UPQ8014" s="49"/>
      <c r="UPR8014" s="49"/>
      <c r="UPS8014" s="49"/>
      <c r="UPT8014" s="49"/>
      <c r="UPU8014" s="49"/>
      <c r="UPV8014" s="49"/>
      <c r="UPW8014" s="49"/>
      <c r="UPX8014" s="49"/>
      <c r="UPY8014" s="49"/>
      <c r="UPZ8014" s="49"/>
      <c r="UQA8014" s="49"/>
      <c r="UQB8014" s="49"/>
      <c r="UQC8014" s="49"/>
      <c r="UQD8014" s="49"/>
      <c r="UQE8014" s="49"/>
      <c r="UQF8014" s="49"/>
      <c r="UQG8014" s="49"/>
      <c r="UQH8014" s="49"/>
      <c r="UQI8014" s="49"/>
      <c r="UQJ8014" s="49"/>
      <c r="UQK8014" s="49"/>
      <c r="UQL8014" s="49"/>
      <c r="UQM8014" s="49"/>
      <c r="UQN8014" s="49"/>
      <c r="UQO8014" s="49"/>
      <c r="UQP8014" s="49"/>
      <c r="UQQ8014" s="49"/>
      <c r="UQR8014" s="49"/>
      <c r="UQS8014" s="49"/>
      <c r="UQT8014" s="49"/>
      <c r="UQU8014" s="49"/>
      <c r="UQV8014" s="49"/>
      <c r="UQW8014" s="49"/>
      <c r="UQX8014" s="49"/>
      <c r="UQY8014" s="49"/>
      <c r="UQZ8014" s="49"/>
      <c r="URA8014" s="49"/>
      <c r="URB8014" s="49"/>
      <c r="URC8014" s="49"/>
      <c r="URD8014" s="49"/>
      <c r="URE8014" s="49"/>
      <c r="URF8014" s="49"/>
      <c r="URG8014" s="49"/>
      <c r="URH8014" s="49"/>
      <c r="URI8014" s="49"/>
      <c r="URJ8014" s="49"/>
      <c r="URK8014" s="49"/>
      <c r="URL8014" s="49"/>
      <c r="URM8014" s="49"/>
      <c r="URN8014" s="49"/>
      <c r="URO8014" s="49"/>
      <c r="URP8014" s="49"/>
      <c r="URQ8014" s="49"/>
      <c r="URR8014" s="49"/>
      <c r="URS8014" s="49"/>
      <c r="URT8014" s="49"/>
      <c r="URU8014" s="49"/>
      <c r="URV8014" s="49"/>
      <c r="URW8014" s="49"/>
      <c r="URX8014" s="49"/>
      <c r="URY8014" s="49"/>
      <c r="URZ8014" s="49"/>
      <c r="USA8014" s="49"/>
      <c r="USB8014" s="49"/>
      <c r="USC8014" s="49"/>
      <c r="USD8014" s="49"/>
      <c r="USE8014" s="49"/>
      <c r="USF8014" s="49"/>
      <c r="USG8014" s="49"/>
      <c r="USH8014" s="49"/>
      <c r="USI8014" s="49"/>
      <c r="USJ8014" s="49"/>
      <c r="USK8014" s="49"/>
      <c r="USL8014" s="49"/>
      <c r="USM8014" s="49"/>
      <c r="USN8014" s="49"/>
      <c r="USO8014" s="49"/>
      <c r="USP8014" s="49"/>
      <c r="USQ8014" s="49"/>
      <c r="USR8014" s="49"/>
      <c r="USS8014" s="49"/>
      <c r="UST8014" s="49"/>
      <c r="USU8014" s="49"/>
      <c r="USV8014" s="49"/>
      <c r="USW8014" s="49"/>
      <c r="USX8014" s="49"/>
      <c r="USY8014" s="49"/>
      <c r="USZ8014" s="49"/>
      <c r="UTA8014" s="49"/>
      <c r="UTB8014" s="49"/>
      <c r="UTC8014" s="49"/>
      <c r="UTD8014" s="49"/>
      <c r="UTE8014" s="49"/>
      <c r="UTF8014" s="49"/>
      <c r="UTG8014" s="49"/>
      <c r="UTH8014" s="49"/>
      <c r="UTI8014" s="49"/>
      <c r="UTJ8014" s="49"/>
      <c r="UTK8014" s="49"/>
      <c r="UTL8014" s="49"/>
      <c r="UTM8014" s="49"/>
      <c r="UTN8014" s="49"/>
      <c r="UTO8014" s="49"/>
      <c r="UTP8014" s="49"/>
      <c r="UTQ8014" s="49"/>
      <c r="UTR8014" s="49"/>
      <c r="UTS8014" s="49"/>
      <c r="UTT8014" s="49"/>
      <c r="UTU8014" s="49"/>
      <c r="UTV8014" s="49"/>
      <c r="UTW8014" s="49"/>
      <c r="UTX8014" s="49"/>
      <c r="UTY8014" s="49"/>
      <c r="UTZ8014" s="49"/>
      <c r="UUA8014" s="49"/>
      <c r="UUB8014" s="49"/>
      <c r="UUC8014" s="49"/>
      <c r="UUD8014" s="49"/>
      <c r="UUE8014" s="49"/>
      <c r="UUF8014" s="49"/>
      <c r="UUG8014" s="49"/>
      <c r="UUH8014" s="49"/>
      <c r="UUI8014" s="49"/>
      <c r="UUJ8014" s="49"/>
      <c r="UUK8014" s="49"/>
      <c r="UUL8014" s="49"/>
      <c r="UUM8014" s="49"/>
      <c r="UUN8014" s="49"/>
      <c r="UUO8014" s="49"/>
      <c r="UUP8014" s="49"/>
      <c r="UUQ8014" s="49"/>
      <c r="UUR8014" s="49"/>
      <c r="UUS8014" s="49"/>
      <c r="UUT8014" s="49"/>
      <c r="UUU8014" s="49"/>
      <c r="UUV8014" s="49"/>
      <c r="UUW8014" s="49"/>
      <c r="UUX8014" s="49"/>
      <c r="UUY8014" s="49"/>
      <c r="UUZ8014" s="49"/>
      <c r="UVA8014" s="49"/>
      <c r="UVB8014" s="49"/>
      <c r="UVC8014" s="49"/>
      <c r="UVD8014" s="49"/>
      <c r="UVE8014" s="49"/>
      <c r="UVF8014" s="49"/>
      <c r="UVG8014" s="49"/>
      <c r="UVH8014" s="49"/>
      <c r="UVI8014" s="49"/>
      <c r="UVJ8014" s="49"/>
      <c r="UVK8014" s="49"/>
      <c r="UVL8014" s="49"/>
      <c r="UVM8014" s="49"/>
      <c r="UVN8014" s="49"/>
      <c r="UVO8014" s="49"/>
      <c r="UVP8014" s="49"/>
      <c r="UVQ8014" s="49"/>
      <c r="UVR8014" s="49"/>
      <c r="UVS8014" s="49"/>
      <c r="UVT8014" s="49"/>
      <c r="UVU8014" s="49"/>
      <c r="UVV8014" s="49"/>
      <c r="UVW8014" s="49"/>
      <c r="UVX8014" s="49"/>
      <c r="UVY8014" s="49"/>
      <c r="UVZ8014" s="49"/>
      <c r="UWA8014" s="49"/>
      <c r="UWB8014" s="49"/>
      <c r="UWC8014" s="49"/>
      <c r="UWD8014" s="49"/>
      <c r="UWE8014" s="49"/>
      <c r="UWF8014" s="49"/>
      <c r="UWG8014" s="49"/>
      <c r="UWH8014" s="49"/>
      <c r="UWI8014" s="49"/>
      <c r="UWJ8014" s="49"/>
      <c r="UWK8014" s="49"/>
      <c r="UWL8014" s="49"/>
      <c r="UWM8014" s="49"/>
      <c r="UWN8014" s="49"/>
      <c r="UWO8014" s="49"/>
      <c r="UWP8014" s="49"/>
      <c r="UWQ8014" s="49"/>
      <c r="UWR8014" s="49"/>
      <c r="UWS8014" s="49"/>
      <c r="UWT8014" s="49"/>
      <c r="UWU8014" s="49"/>
      <c r="UWV8014" s="49"/>
      <c r="UWW8014" s="49"/>
      <c r="UWX8014" s="49"/>
      <c r="UWY8014" s="49"/>
      <c r="UWZ8014" s="49"/>
      <c r="UXA8014" s="49"/>
      <c r="UXB8014" s="49"/>
      <c r="UXC8014" s="49"/>
      <c r="UXD8014" s="49"/>
      <c r="UXE8014" s="49"/>
      <c r="UXF8014" s="49"/>
      <c r="UXG8014" s="49"/>
      <c r="UXH8014" s="49"/>
      <c r="UXI8014" s="49"/>
      <c r="UXJ8014" s="49"/>
      <c r="UXK8014" s="49"/>
      <c r="UXL8014" s="49"/>
      <c r="UXM8014" s="49"/>
      <c r="UXN8014" s="49"/>
      <c r="UXO8014" s="49"/>
      <c r="UXP8014" s="49"/>
      <c r="UXQ8014" s="49"/>
      <c r="UXR8014" s="49"/>
      <c r="UXS8014" s="49"/>
      <c r="UXT8014" s="49"/>
      <c r="UXU8014" s="49"/>
      <c r="UXV8014" s="49"/>
      <c r="UXW8014" s="49"/>
      <c r="UXX8014" s="49"/>
      <c r="UXY8014" s="49"/>
      <c r="UXZ8014" s="49"/>
      <c r="UYA8014" s="49"/>
      <c r="UYB8014" s="49"/>
      <c r="UYC8014" s="49"/>
      <c r="UYD8014" s="49"/>
      <c r="UYE8014" s="49"/>
      <c r="UYF8014" s="49"/>
      <c r="UYG8014" s="49"/>
      <c r="UYH8014" s="49"/>
      <c r="UYI8014" s="49"/>
      <c r="UYJ8014" s="49"/>
      <c r="UYK8014" s="49"/>
      <c r="UYL8014" s="49"/>
      <c r="UYM8014" s="49"/>
      <c r="UYN8014" s="49"/>
      <c r="UYO8014" s="49"/>
      <c r="UYP8014" s="49"/>
      <c r="UYQ8014" s="49"/>
      <c r="UYR8014" s="49"/>
      <c r="UYS8014" s="49"/>
      <c r="UYT8014" s="49"/>
      <c r="UYU8014" s="49"/>
      <c r="UYV8014" s="49"/>
      <c r="UYW8014" s="49"/>
      <c r="UYX8014" s="49"/>
      <c r="UYY8014" s="49"/>
      <c r="UYZ8014" s="49"/>
      <c r="UZA8014" s="49"/>
      <c r="UZB8014" s="49"/>
      <c r="UZC8014" s="49"/>
      <c r="UZD8014" s="49"/>
      <c r="UZE8014" s="49"/>
      <c r="UZF8014" s="49"/>
      <c r="UZG8014" s="49"/>
      <c r="UZH8014" s="49"/>
      <c r="UZI8014" s="49"/>
      <c r="UZJ8014" s="49"/>
      <c r="UZK8014" s="49"/>
      <c r="UZL8014" s="49"/>
      <c r="UZM8014" s="49"/>
      <c r="UZN8014" s="49"/>
      <c r="UZO8014" s="49"/>
      <c r="UZP8014" s="49"/>
      <c r="UZQ8014" s="49"/>
      <c r="UZR8014" s="49"/>
      <c r="UZS8014" s="49"/>
      <c r="UZT8014" s="49"/>
      <c r="UZU8014" s="49"/>
      <c r="UZV8014" s="49"/>
      <c r="UZW8014" s="49"/>
      <c r="UZX8014" s="49"/>
      <c r="UZY8014" s="49"/>
      <c r="UZZ8014" s="49"/>
      <c r="VAA8014" s="49"/>
      <c r="VAB8014" s="49"/>
      <c r="VAC8014" s="49"/>
      <c r="VAD8014" s="49"/>
      <c r="VAE8014" s="49"/>
      <c r="VAF8014" s="49"/>
      <c r="VAG8014" s="49"/>
      <c r="VAH8014" s="49"/>
      <c r="VAI8014" s="49"/>
      <c r="VAJ8014" s="49"/>
      <c r="VAK8014" s="49"/>
      <c r="VAL8014" s="49"/>
      <c r="VAM8014" s="49"/>
      <c r="VAN8014" s="49"/>
      <c r="VAO8014" s="49"/>
      <c r="VAP8014" s="49"/>
      <c r="VAQ8014" s="49"/>
      <c r="VAR8014" s="49"/>
      <c r="VAS8014" s="49"/>
      <c r="VAT8014" s="49"/>
      <c r="VAU8014" s="49"/>
      <c r="VAV8014" s="49"/>
      <c r="VAW8014" s="49"/>
      <c r="VAX8014" s="49"/>
      <c r="VAY8014" s="49"/>
      <c r="VAZ8014" s="49"/>
      <c r="VBA8014" s="49"/>
      <c r="VBB8014" s="49"/>
      <c r="VBC8014" s="49"/>
      <c r="VBD8014" s="49"/>
      <c r="VBE8014" s="49"/>
      <c r="VBF8014" s="49"/>
      <c r="VBG8014" s="49"/>
      <c r="VBH8014" s="49"/>
      <c r="VBI8014" s="49"/>
      <c r="VBJ8014" s="49"/>
      <c r="VBK8014" s="49"/>
      <c r="VBL8014" s="49"/>
      <c r="VBM8014" s="49"/>
      <c r="VBN8014" s="49"/>
      <c r="VBO8014" s="49"/>
      <c r="VBP8014" s="49"/>
      <c r="VBQ8014" s="49"/>
      <c r="VBR8014" s="49"/>
      <c r="VBS8014" s="49"/>
      <c r="VBT8014" s="49"/>
      <c r="VBU8014" s="49"/>
      <c r="VBV8014" s="49"/>
      <c r="VBW8014" s="49"/>
      <c r="VBX8014" s="49"/>
      <c r="VBY8014" s="49"/>
      <c r="VBZ8014" s="49"/>
      <c r="VCA8014" s="49"/>
      <c r="VCB8014" s="49"/>
      <c r="VCC8014" s="49"/>
      <c r="VCD8014" s="49"/>
      <c r="VCE8014" s="49"/>
      <c r="VCF8014" s="49"/>
      <c r="VCG8014" s="49"/>
      <c r="VCH8014" s="49"/>
      <c r="VCI8014" s="49"/>
      <c r="VCJ8014" s="49"/>
      <c r="VCK8014" s="49"/>
      <c r="VCL8014" s="49"/>
      <c r="VCM8014" s="49"/>
      <c r="VCN8014" s="49"/>
      <c r="VCO8014" s="49"/>
      <c r="VCP8014" s="49"/>
      <c r="VCQ8014" s="49"/>
      <c r="VCR8014" s="49"/>
      <c r="VCS8014" s="49"/>
      <c r="VCT8014" s="49"/>
      <c r="VCU8014" s="49"/>
      <c r="VCV8014" s="49"/>
      <c r="VCW8014" s="49"/>
      <c r="VCX8014" s="49"/>
      <c r="VCY8014" s="49"/>
      <c r="VCZ8014" s="49"/>
      <c r="VDA8014" s="49"/>
      <c r="VDB8014" s="49"/>
      <c r="VDC8014" s="49"/>
      <c r="VDD8014" s="49"/>
      <c r="VDE8014" s="49"/>
      <c r="VDF8014" s="49"/>
      <c r="VDG8014" s="49"/>
      <c r="VDH8014" s="49"/>
      <c r="VDI8014" s="49"/>
      <c r="VDJ8014" s="49"/>
      <c r="VDK8014" s="49"/>
      <c r="VDL8014" s="49"/>
      <c r="VDM8014" s="49"/>
      <c r="VDN8014" s="49"/>
      <c r="VDO8014" s="49"/>
      <c r="VDP8014" s="49"/>
      <c r="VDQ8014" s="49"/>
      <c r="VDR8014" s="49"/>
      <c r="VDS8014" s="49"/>
      <c r="VDT8014" s="49"/>
      <c r="VDU8014" s="49"/>
      <c r="VDV8014" s="49"/>
      <c r="VDW8014" s="49"/>
      <c r="VDX8014" s="49"/>
      <c r="VDY8014" s="49"/>
      <c r="VDZ8014" s="49"/>
      <c r="VEA8014" s="49"/>
      <c r="VEB8014" s="49"/>
      <c r="VEC8014" s="49"/>
      <c r="VED8014" s="49"/>
      <c r="VEE8014" s="49"/>
      <c r="VEF8014" s="49"/>
      <c r="VEG8014" s="49"/>
      <c r="VEH8014" s="49"/>
      <c r="VEI8014" s="49"/>
      <c r="VEJ8014" s="49"/>
      <c r="VEK8014" s="49"/>
      <c r="VEL8014" s="49"/>
      <c r="VEM8014" s="49"/>
      <c r="VEN8014" s="49"/>
      <c r="VEO8014" s="49"/>
      <c r="VEP8014" s="49"/>
      <c r="VEQ8014" s="49"/>
      <c r="VER8014" s="49"/>
      <c r="VES8014" s="49"/>
      <c r="VET8014" s="49"/>
      <c r="VEU8014" s="49"/>
      <c r="VEV8014" s="49"/>
      <c r="VEW8014" s="49"/>
      <c r="VEX8014" s="49"/>
      <c r="VEY8014" s="49"/>
      <c r="VEZ8014" s="49"/>
      <c r="VFA8014" s="49"/>
      <c r="VFB8014" s="49"/>
      <c r="VFC8014" s="49"/>
      <c r="VFD8014" s="49"/>
      <c r="VFE8014" s="49"/>
      <c r="VFF8014" s="49"/>
      <c r="VFG8014" s="49"/>
      <c r="VFH8014" s="49"/>
      <c r="VFI8014" s="49"/>
      <c r="VFJ8014" s="49"/>
      <c r="VFK8014" s="49"/>
      <c r="VFL8014" s="49"/>
      <c r="VFM8014" s="49"/>
      <c r="VFN8014" s="49"/>
      <c r="VFO8014" s="49"/>
      <c r="VFP8014" s="49"/>
      <c r="VFQ8014" s="49"/>
      <c r="VFR8014" s="49"/>
      <c r="VFS8014" s="49"/>
      <c r="VFT8014" s="49"/>
      <c r="VFU8014" s="49"/>
      <c r="VFV8014" s="49"/>
      <c r="VFW8014" s="49"/>
      <c r="VFX8014" s="49"/>
      <c r="VFY8014" s="49"/>
      <c r="VFZ8014" s="49"/>
      <c r="VGA8014" s="49"/>
      <c r="VGB8014" s="49"/>
      <c r="VGC8014" s="49"/>
      <c r="VGD8014" s="49"/>
      <c r="VGE8014" s="49"/>
      <c r="VGF8014" s="49"/>
      <c r="VGG8014" s="49"/>
      <c r="VGH8014" s="49"/>
      <c r="VGI8014" s="49"/>
      <c r="VGJ8014" s="49"/>
      <c r="VGK8014" s="49"/>
      <c r="VGL8014" s="49"/>
      <c r="VGM8014" s="49"/>
      <c r="VGN8014" s="49"/>
      <c r="VGO8014" s="49"/>
      <c r="VGP8014" s="49"/>
      <c r="VGQ8014" s="49"/>
      <c r="VGR8014" s="49"/>
      <c r="VGS8014" s="49"/>
      <c r="VGT8014" s="49"/>
      <c r="VGU8014" s="49"/>
      <c r="VGV8014" s="49"/>
      <c r="VGW8014" s="49"/>
      <c r="VGX8014" s="49"/>
      <c r="VGY8014" s="49"/>
      <c r="VGZ8014" s="49"/>
      <c r="VHA8014" s="49"/>
      <c r="VHB8014" s="49"/>
      <c r="VHC8014" s="49"/>
      <c r="VHD8014" s="49"/>
      <c r="VHE8014" s="49"/>
      <c r="VHF8014" s="49"/>
      <c r="VHG8014" s="49"/>
      <c r="VHH8014" s="49"/>
      <c r="VHI8014" s="49"/>
      <c r="VHJ8014" s="49"/>
      <c r="VHK8014" s="49"/>
      <c r="VHL8014" s="49"/>
      <c r="VHM8014" s="49"/>
      <c r="VHN8014" s="49"/>
      <c r="VHO8014" s="49"/>
      <c r="VHP8014" s="49"/>
      <c r="VHQ8014" s="49"/>
      <c r="VHR8014" s="49"/>
      <c r="VHS8014" s="49"/>
      <c r="VHT8014" s="49"/>
      <c r="VHU8014" s="49"/>
      <c r="VHV8014" s="49"/>
      <c r="VHW8014" s="49"/>
      <c r="VHX8014" s="49"/>
      <c r="VHY8014" s="49"/>
      <c r="VHZ8014" s="49"/>
      <c r="VIA8014" s="49"/>
      <c r="VIB8014" s="49"/>
      <c r="VIC8014" s="49"/>
      <c r="VID8014" s="49"/>
      <c r="VIE8014" s="49"/>
      <c r="VIF8014" s="49"/>
      <c r="VIG8014" s="49"/>
      <c r="VIH8014" s="49"/>
      <c r="VII8014" s="49"/>
      <c r="VIJ8014" s="49"/>
      <c r="VIK8014" s="49"/>
      <c r="VIL8014" s="49"/>
      <c r="VIM8014" s="49"/>
      <c r="VIN8014" s="49"/>
      <c r="VIO8014" s="49"/>
      <c r="VIP8014" s="49"/>
      <c r="VIQ8014" s="49"/>
      <c r="VIR8014" s="49"/>
      <c r="VIS8014" s="49"/>
      <c r="VIT8014" s="49"/>
      <c r="VIU8014" s="49"/>
      <c r="VIV8014" s="49"/>
      <c r="VIW8014" s="49"/>
      <c r="VIX8014" s="49"/>
      <c r="VIY8014" s="49"/>
      <c r="VIZ8014" s="49"/>
      <c r="VJA8014" s="49"/>
      <c r="VJB8014" s="49"/>
      <c r="VJC8014" s="49"/>
      <c r="VJD8014" s="49"/>
      <c r="VJE8014" s="49"/>
      <c r="VJF8014" s="49"/>
      <c r="VJG8014" s="49"/>
      <c r="VJH8014" s="49"/>
      <c r="VJI8014" s="49"/>
      <c r="VJJ8014" s="49"/>
      <c r="VJK8014" s="49"/>
      <c r="VJL8014" s="49"/>
      <c r="VJM8014" s="49"/>
      <c r="VJN8014" s="49"/>
      <c r="VJO8014" s="49"/>
      <c r="VJP8014" s="49"/>
      <c r="VJQ8014" s="49"/>
      <c r="VJR8014" s="49"/>
      <c r="VJS8014" s="49"/>
      <c r="VJT8014" s="49"/>
      <c r="VJU8014" s="49"/>
      <c r="VJV8014" s="49"/>
      <c r="VJW8014" s="49"/>
      <c r="VJX8014" s="49"/>
      <c r="VJY8014" s="49"/>
      <c r="VJZ8014" s="49"/>
      <c r="VKA8014" s="49"/>
      <c r="VKB8014" s="49"/>
      <c r="VKC8014" s="49"/>
      <c r="VKD8014" s="49"/>
      <c r="VKE8014" s="49"/>
      <c r="VKF8014" s="49"/>
      <c r="VKG8014" s="49"/>
      <c r="VKH8014" s="49"/>
      <c r="VKI8014" s="49"/>
      <c r="VKJ8014" s="49"/>
      <c r="VKK8014" s="49"/>
      <c r="VKL8014" s="49"/>
      <c r="VKM8014" s="49"/>
      <c r="VKN8014" s="49"/>
      <c r="VKO8014" s="49"/>
      <c r="VKP8014" s="49"/>
      <c r="VKQ8014" s="49"/>
      <c r="VKR8014" s="49"/>
      <c r="VKS8014" s="49"/>
      <c r="VKT8014" s="49"/>
      <c r="VKU8014" s="49"/>
      <c r="VKV8014" s="49"/>
      <c r="VKW8014" s="49"/>
      <c r="VKX8014" s="49"/>
      <c r="VKY8014" s="49"/>
      <c r="VKZ8014" s="49"/>
      <c r="VLA8014" s="49"/>
      <c r="VLB8014" s="49"/>
      <c r="VLC8014" s="49"/>
      <c r="VLD8014" s="49"/>
      <c r="VLE8014" s="49"/>
      <c r="VLF8014" s="49"/>
      <c r="VLG8014" s="49"/>
      <c r="VLH8014" s="49"/>
      <c r="VLI8014" s="49"/>
      <c r="VLJ8014" s="49"/>
      <c r="VLK8014" s="49"/>
      <c r="VLL8014" s="49"/>
      <c r="VLM8014" s="49"/>
      <c r="VLN8014" s="49"/>
      <c r="VLO8014" s="49"/>
      <c r="VLP8014" s="49"/>
      <c r="VLQ8014" s="49"/>
      <c r="VLR8014" s="49"/>
      <c r="VLS8014" s="49"/>
      <c r="VLT8014" s="49"/>
      <c r="VLU8014" s="49"/>
      <c r="VLV8014" s="49"/>
      <c r="VLW8014" s="49"/>
      <c r="VLX8014" s="49"/>
      <c r="VLY8014" s="49"/>
      <c r="VLZ8014" s="49"/>
      <c r="VMA8014" s="49"/>
      <c r="VMB8014" s="49"/>
      <c r="VMC8014" s="49"/>
      <c r="VMD8014" s="49"/>
      <c r="VME8014" s="49"/>
      <c r="VMF8014" s="49"/>
      <c r="VMG8014" s="49"/>
      <c r="VMH8014" s="49"/>
      <c r="VMI8014" s="49"/>
      <c r="VMJ8014" s="49"/>
      <c r="VMK8014" s="49"/>
      <c r="VML8014" s="49"/>
      <c r="VMM8014" s="49"/>
      <c r="VMN8014" s="49"/>
      <c r="VMO8014" s="49"/>
      <c r="VMP8014" s="49"/>
      <c r="VMQ8014" s="49"/>
      <c r="VMR8014" s="49"/>
      <c r="VMS8014" s="49"/>
      <c r="VMT8014" s="49"/>
      <c r="VMU8014" s="49"/>
      <c r="VMV8014" s="49"/>
      <c r="VMW8014" s="49"/>
      <c r="VMX8014" s="49"/>
      <c r="VMY8014" s="49"/>
      <c r="VMZ8014" s="49"/>
      <c r="VNA8014" s="49"/>
      <c r="VNB8014" s="49"/>
      <c r="VNC8014" s="49"/>
      <c r="VND8014" s="49"/>
      <c r="VNE8014" s="49"/>
      <c r="VNF8014" s="49"/>
      <c r="VNG8014" s="49"/>
      <c r="VNH8014" s="49"/>
      <c r="VNI8014" s="49"/>
      <c r="VNJ8014" s="49"/>
      <c r="VNK8014" s="49"/>
      <c r="VNL8014" s="49"/>
      <c r="VNM8014" s="49"/>
      <c r="VNN8014" s="49"/>
      <c r="VNO8014" s="49"/>
      <c r="VNP8014" s="49"/>
      <c r="VNQ8014" s="49"/>
      <c r="VNR8014" s="49"/>
      <c r="VNS8014" s="49"/>
      <c r="VNT8014" s="49"/>
      <c r="VNU8014" s="49"/>
      <c r="VNV8014" s="49"/>
      <c r="VNW8014" s="49"/>
      <c r="VNX8014" s="49"/>
      <c r="VNY8014" s="49"/>
      <c r="VNZ8014" s="49"/>
      <c r="VOA8014" s="49"/>
      <c r="VOB8014" s="49"/>
      <c r="VOC8014" s="49"/>
      <c r="VOD8014" s="49"/>
      <c r="VOE8014" s="49"/>
      <c r="VOF8014" s="49"/>
      <c r="VOG8014" s="49"/>
      <c r="VOH8014" s="49"/>
      <c r="VOI8014" s="49"/>
      <c r="VOJ8014" s="49"/>
      <c r="VOK8014" s="49"/>
      <c r="VOL8014" s="49"/>
      <c r="VOM8014" s="49"/>
      <c r="VON8014" s="49"/>
      <c r="VOO8014" s="49"/>
      <c r="VOP8014" s="49"/>
      <c r="VOQ8014" s="49"/>
      <c r="VOR8014" s="49"/>
      <c r="VOS8014" s="49"/>
      <c r="VOT8014" s="49"/>
      <c r="VOU8014" s="49"/>
      <c r="VOV8014" s="49"/>
      <c r="VOW8014" s="49"/>
      <c r="VOX8014" s="49"/>
      <c r="VOY8014" s="49"/>
      <c r="VOZ8014" s="49"/>
      <c r="VPA8014" s="49"/>
      <c r="VPB8014" s="49"/>
      <c r="VPC8014" s="49"/>
      <c r="VPD8014" s="49"/>
      <c r="VPE8014" s="49"/>
      <c r="VPF8014" s="49"/>
      <c r="VPG8014" s="49"/>
      <c r="VPH8014" s="49"/>
      <c r="VPI8014" s="49"/>
      <c r="VPJ8014" s="49"/>
      <c r="VPK8014" s="49"/>
      <c r="VPL8014" s="49"/>
      <c r="VPM8014" s="49"/>
      <c r="VPN8014" s="49"/>
      <c r="VPO8014" s="49"/>
      <c r="VPP8014" s="49"/>
      <c r="VPQ8014" s="49"/>
      <c r="VPR8014" s="49"/>
      <c r="VPS8014" s="49"/>
      <c r="VPT8014" s="49"/>
      <c r="VPU8014" s="49"/>
      <c r="VPV8014" s="49"/>
      <c r="VPW8014" s="49"/>
      <c r="VPX8014" s="49"/>
      <c r="VPY8014" s="49"/>
      <c r="VPZ8014" s="49"/>
      <c r="VQA8014" s="49"/>
      <c r="VQB8014" s="49"/>
      <c r="VQC8014" s="49"/>
      <c r="VQD8014" s="49"/>
      <c r="VQE8014" s="49"/>
      <c r="VQF8014" s="49"/>
      <c r="VQG8014" s="49"/>
      <c r="VQH8014" s="49"/>
      <c r="VQI8014" s="49"/>
      <c r="VQJ8014" s="49"/>
      <c r="VQK8014" s="49"/>
      <c r="VQL8014" s="49"/>
      <c r="VQM8014" s="49"/>
      <c r="VQN8014" s="49"/>
      <c r="VQO8014" s="49"/>
      <c r="VQP8014" s="49"/>
      <c r="VQQ8014" s="49"/>
      <c r="VQR8014" s="49"/>
      <c r="VQS8014" s="49"/>
      <c r="VQT8014" s="49"/>
      <c r="VQU8014" s="49"/>
      <c r="VQV8014" s="49"/>
      <c r="VQW8014" s="49"/>
      <c r="VQX8014" s="49"/>
      <c r="VQY8014" s="49"/>
      <c r="VQZ8014" s="49"/>
      <c r="VRA8014" s="49"/>
      <c r="VRB8014" s="49"/>
      <c r="VRC8014" s="49"/>
      <c r="VRD8014" s="49"/>
      <c r="VRE8014" s="49"/>
      <c r="VRF8014" s="49"/>
      <c r="VRG8014" s="49"/>
      <c r="VRH8014" s="49"/>
      <c r="VRI8014" s="49"/>
      <c r="VRJ8014" s="49"/>
      <c r="VRK8014" s="49"/>
      <c r="VRL8014" s="49"/>
      <c r="VRM8014" s="49"/>
      <c r="VRN8014" s="49"/>
      <c r="VRO8014" s="49"/>
      <c r="VRP8014" s="49"/>
      <c r="VRQ8014" s="49"/>
      <c r="VRR8014" s="49"/>
      <c r="VRS8014" s="49"/>
      <c r="VRT8014" s="49"/>
      <c r="VRU8014" s="49"/>
      <c r="VRV8014" s="49"/>
      <c r="VRW8014" s="49"/>
      <c r="VRX8014" s="49"/>
      <c r="VRY8014" s="49"/>
      <c r="VRZ8014" s="49"/>
      <c r="VSA8014" s="49"/>
      <c r="VSB8014" s="49"/>
      <c r="VSC8014" s="49"/>
      <c r="VSD8014" s="49"/>
      <c r="VSE8014" s="49"/>
      <c r="VSF8014" s="49"/>
      <c r="VSG8014" s="49"/>
      <c r="VSH8014" s="49"/>
      <c r="VSI8014" s="49"/>
      <c r="VSJ8014" s="49"/>
      <c r="VSK8014" s="49"/>
      <c r="VSL8014" s="49"/>
      <c r="VSM8014" s="49"/>
      <c r="VSN8014" s="49"/>
      <c r="VSO8014" s="49"/>
      <c r="VSP8014" s="49"/>
      <c r="VSQ8014" s="49"/>
      <c r="VSR8014" s="49"/>
      <c r="VSS8014" s="49"/>
      <c r="VST8014" s="49"/>
      <c r="VSU8014" s="49"/>
      <c r="VSV8014" s="49"/>
      <c r="VSW8014" s="49"/>
      <c r="VSX8014" s="49"/>
      <c r="VSY8014" s="49"/>
      <c r="VSZ8014" s="49"/>
      <c r="VTA8014" s="49"/>
      <c r="VTB8014" s="49"/>
      <c r="VTC8014" s="49"/>
      <c r="VTD8014" s="49"/>
      <c r="VTE8014" s="49"/>
      <c r="VTF8014" s="49"/>
      <c r="VTG8014" s="49"/>
      <c r="VTH8014" s="49"/>
      <c r="VTI8014" s="49"/>
      <c r="VTJ8014" s="49"/>
      <c r="VTK8014" s="49"/>
      <c r="VTL8014" s="49"/>
      <c r="VTM8014" s="49"/>
      <c r="VTN8014" s="49"/>
      <c r="VTO8014" s="49"/>
      <c r="VTP8014" s="49"/>
      <c r="VTQ8014" s="49"/>
      <c r="VTR8014" s="49"/>
      <c r="VTS8014" s="49"/>
      <c r="VTT8014" s="49"/>
      <c r="VTU8014" s="49"/>
      <c r="VTV8014" s="49"/>
      <c r="VTW8014" s="49"/>
      <c r="VTX8014" s="49"/>
      <c r="VTY8014" s="49"/>
      <c r="VTZ8014" s="49"/>
      <c r="VUA8014" s="49"/>
      <c r="VUB8014" s="49"/>
      <c r="VUC8014" s="49"/>
      <c r="VUD8014" s="49"/>
      <c r="VUE8014" s="49"/>
      <c r="VUF8014" s="49"/>
      <c r="VUG8014" s="49"/>
      <c r="VUH8014" s="49"/>
      <c r="VUI8014" s="49"/>
      <c r="VUJ8014" s="49"/>
      <c r="VUK8014" s="49"/>
      <c r="VUL8014" s="49"/>
      <c r="VUM8014" s="49"/>
      <c r="VUN8014" s="49"/>
      <c r="VUO8014" s="49"/>
      <c r="VUP8014" s="49"/>
      <c r="VUQ8014" s="49"/>
      <c r="VUR8014" s="49"/>
      <c r="VUS8014" s="49"/>
      <c r="VUT8014" s="49"/>
      <c r="VUU8014" s="49"/>
      <c r="VUV8014" s="49"/>
      <c r="VUW8014" s="49"/>
      <c r="VUX8014" s="49"/>
      <c r="VUY8014" s="49"/>
      <c r="VUZ8014" s="49"/>
      <c r="VVA8014" s="49"/>
      <c r="VVB8014" s="49"/>
      <c r="VVC8014" s="49"/>
      <c r="VVD8014" s="49"/>
      <c r="VVE8014" s="49"/>
      <c r="VVF8014" s="49"/>
      <c r="VVG8014" s="49"/>
      <c r="VVH8014" s="49"/>
      <c r="VVI8014" s="49"/>
      <c r="VVJ8014" s="49"/>
      <c r="VVK8014" s="49"/>
      <c r="VVL8014" s="49"/>
      <c r="VVM8014" s="49"/>
      <c r="VVN8014" s="49"/>
      <c r="VVO8014" s="49"/>
      <c r="VVP8014" s="49"/>
      <c r="VVQ8014" s="49"/>
      <c r="VVR8014" s="49"/>
      <c r="VVS8014" s="49"/>
      <c r="VVT8014" s="49"/>
      <c r="VVU8014" s="49"/>
      <c r="VVV8014" s="49"/>
      <c r="VVW8014" s="49"/>
      <c r="VVX8014" s="49"/>
      <c r="VVY8014" s="49"/>
      <c r="VVZ8014" s="49"/>
      <c r="VWA8014" s="49"/>
      <c r="VWB8014" s="49"/>
      <c r="VWC8014" s="49"/>
      <c r="VWD8014" s="49"/>
      <c r="VWE8014" s="49"/>
      <c r="VWF8014" s="49"/>
      <c r="VWG8014" s="49"/>
      <c r="VWH8014" s="49"/>
      <c r="VWI8014" s="49"/>
      <c r="VWJ8014" s="49"/>
      <c r="VWK8014" s="49"/>
      <c r="VWL8014" s="49"/>
      <c r="VWM8014" s="49"/>
      <c r="VWN8014" s="49"/>
      <c r="VWO8014" s="49"/>
      <c r="VWP8014" s="49"/>
      <c r="VWQ8014" s="49"/>
      <c r="VWR8014" s="49"/>
      <c r="VWS8014" s="49"/>
      <c r="VWT8014" s="49"/>
      <c r="VWU8014" s="49"/>
      <c r="VWV8014" s="49"/>
      <c r="VWW8014" s="49"/>
      <c r="VWX8014" s="49"/>
      <c r="VWY8014" s="49"/>
      <c r="VWZ8014" s="49"/>
      <c r="VXA8014" s="49"/>
      <c r="VXB8014" s="49"/>
      <c r="VXC8014" s="49"/>
      <c r="VXD8014" s="49"/>
      <c r="VXE8014" s="49"/>
      <c r="VXF8014" s="49"/>
      <c r="VXG8014" s="49"/>
      <c r="VXH8014" s="49"/>
      <c r="VXI8014" s="49"/>
      <c r="VXJ8014" s="49"/>
      <c r="VXK8014" s="49"/>
      <c r="VXL8014" s="49"/>
      <c r="VXM8014" s="49"/>
      <c r="VXN8014" s="49"/>
      <c r="VXO8014" s="49"/>
      <c r="VXP8014" s="49"/>
      <c r="VXQ8014" s="49"/>
      <c r="VXR8014" s="49"/>
      <c r="VXS8014" s="49"/>
      <c r="VXT8014" s="49"/>
      <c r="VXU8014" s="49"/>
      <c r="VXV8014" s="49"/>
      <c r="VXW8014" s="49"/>
      <c r="VXX8014" s="49"/>
      <c r="VXY8014" s="49"/>
      <c r="VXZ8014" s="49"/>
      <c r="VYA8014" s="49"/>
      <c r="VYB8014" s="49"/>
      <c r="VYC8014" s="49"/>
      <c r="VYD8014" s="49"/>
      <c r="VYE8014" s="49"/>
      <c r="VYF8014" s="49"/>
      <c r="VYG8014" s="49"/>
      <c r="VYH8014" s="49"/>
      <c r="VYI8014" s="49"/>
      <c r="VYJ8014" s="49"/>
      <c r="VYK8014" s="49"/>
      <c r="VYL8014" s="49"/>
      <c r="VYM8014" s="49"/>
      <c r="VYN8014" s="49"/>
      <c r="VYO8014" s="49"/>
      <c r="VYP8014" s="49"/>
      <c r="VYQ8014" s="49"/>
      <c r="VYR8014" s="49"/>
      <c r="VYS8014" s="49"/>
      <c r="VYT8014" s="49"/>
      <c r="VYU8014" s="49"/>
      <c r="VYV8014" s="49"/>
      <c r="VYW8014" s="49"/>
      <c r="VYX8014" s="49"/>
      <c r="VYY8014" s="49"/>
      <c r="VYZ8014" s="49"/>
      <c r="VZA8014" s="49"/>
      <c r="VZB8014" s="49"/>
      <c r="VZC8014" s="49"/>
      <c r="VZD8014" s="49"/>
      <c r="VZE8014" s="49"/>
      <c r="VZF8014" s="49"/>
      <c r="VZG8014" s="49"/>
      <c r="VZH8014" s="49"/>
      <c r="VZI8014" s="49"/>
      <c r="VZJ8014" s="49"/>
      <c r="VZK8014" s="49"/>
      <c r="VZL8014" s="49"/>
      <c r="VZM8014" s="49"/>
      <c r="VZN8014" s="49"/>
      <c r="VZO8014" s="49"/>
      <c r="VZP8014" s="49"/>
      <c r="VZQ8014" s="49"/>
      <c r="VZR8014" s="49"/>
      <c r="VZS8014" s="49"/>
      <c r="VZT8014" s="49"/>
      <c r="VZU8014" s="49"/>
      <c r="VZV8014" s="49"/>
      <c r="VZW8014" s="49"/>
      <c r="VZX8014" s="49"/>
      <c r="VZY8014" s="49"/>
      <c r="VZZ8014" s="49"/>
      <c r="WAA8014" s="49"/>
      <c r="WAB8014" s="49"/>
      <c r="WAC8014" s="49"/>
      <c r="WAD8014" s="49"/>
      <c r="WAE8014" s="49"/>
      <c r="WAF8014" s="49"/>
      <c r="WAG8014" s="49"/>
      <c r="WAH8014" s="49"/>
      <c r="WAI8014" s="49"/>
      <c r="WAJ8014" s="49"/>
      <c r="WAK8014" s="49"/>
      <c r="WAL8014" s="49"/>
      <c r="WAM8014" s="49"/>
      <c r="WAN8014" s="49"/>
      <c r="WAO8014" s="49"/>
      <c r="WAP8014" s="49"/>
      <c r="WAQ8014" s="49"/>
      <c r="WAR8014" s="49"/>
      <c r="WAS8014" s="49"/>
      <c r="WAT8014" s="49"/>
      <c r="WAU8014" s="49"/>
      <c r="WAV8014" s="49"/>
      <c r="WAW8014" s="49"/>
      <c r="WAX8014" s="49"/>
      <c r="WAY8014" s="49"/>
      <c r="WAZ8014" s="49"/>
      <c r="WBA8014" s="49"/>
      <c r="WBB8014" s="49"/>
      <c r="WBC8014" s="49"/>
      <c r="WBD8014" s="49"/>
      <c r="WBE8014" s="49"/>
      <c r="WBF8014" s="49"/>
      <c r="WBG8014" s="49"/>
      <c r="WBH8014" s="49"/>
      <c r="WBI8014" s="49"/>
      <c r="WBJ8014" s="49"/>
      <c r="WBK8014" s="49"/>
      <c r="WBL8014" s="49"/>
      <c r="WBM8014" s="49"/>
      <c r="WBN8014" s="49"/>
      <c r="WBO8014" s="49"/>
      <c r="WBP8014" s="49"/>
      <c r="WBQ8014" s="49"/>
      <c r="WBR8014" s="49"/>
      <c r="WBS8014" s="49"/>
      <c r="WBT8014" s="49"/>
      <c r="WBU8014" s="49"/>
      <c r="WBV8014" s="49"/>
      <c r="WBW8014" s="49"/>
      <c r="WBX8014" s="49"/>
      <c r="WBY8014" s="49"/>
      <c r="WBZ8014" s="49"/>
      <c r="WCA8014" s="49"/>
      <c r="WCB8014" s="49"/>
      <c r="WCC8014" s="49"/>
      <c r="WCD8014" s="49"/>
      <c r="WCE8014" s="49"/>
      <c r="WCF8014" s="49"/>
      <c r="WCG8014" s="49"/>
      <c r="WCH8014" s="49"/>
      <c r="WCI8014" s="49"/>
      <c r="WCJ8014" s="49"/>
      <c r="WCK8014" s="49"/>
      <c r="WCL8014" s="49"/>
      <c r="WCM8014" s="49"/>
      <c r="WCN8014" s="49"/>
      <c r="WCO8014" s="49"/>
      <c r="WCP8014" s="49"/>
      <c r="WCQ8014" s="49"/>
      <c r="WCR8014" s="49"/>
      <c r="WCS8014" s="49"/>
      <c r="WCT8014" s="49"/>
      <c r="WCU8014" s="49"/>
      <c r="WCV8014" s="49"/>
      <c r="WCW8014" s="49"/>
      <c r="WCX8014" s="49"/>
      <c r="WCY8014" s="49"/>
      <c r="WCZ8014" s="49"/>
      <c r="WDA8014" s="49"/>
      <c r="WDB8014" s="49"/>
      <c r="WDC8014" s="49"/>
      <c r="WDD8014" s="49"/>
      <c r="WDE8014" s="49"/>
      <c r="WDF8014" s="49"/>
      <c r="WDG8014" s="49"/>
      <c r="WDH8014" s="49"/>
      <c r="WDI8014" s="49"/>
      <c r="WDJ8014" s="49"/>
      <c r="WDK8014" s="49"/>
      <c r="WDL8014" s="49"/>
      <c r="WDM8014" s="49"/>
      <c r="WDN8014" s="49"/>
      <c r="WDO8014" s="49"/>
      <c r="WDP8014" s="49"/>
      <c r="WDQ8014" s="49"/>
      <c r="WDR8014" s="49"/>
      <c r="WDS8014" s="49"/>
      <c r="WDT8014" s="49"/>
      <c r="WDU8014" s="49"/>
      <c r="WDV8014" s="49"/>
      <c r="WDW8014" s="49"/>
      <c r="WDX8014" s="49"/>
      <c r="WDY8014" s="49"/>
      <c r="WDZ8014" s="49"/>
      <c r="WEA8014" s="49"/>
      <c r="WEB8014" s="49"/>
      <c r="WEC8014" s="49"/>
      <c r="WED8014" s="49"/>
      <c r="WEE8014" s="49"/>
      <c r="WEF8014" s="49"/>
      <c r="WEG8014" s="49"/>
      <c r="WEH8014" s="49"/>
      <c r="WEI8014" s="49"/>
      <c r="WEJ8014" s="49"/>
      <c r="WEK8014" s="49"/>
      <c r="WEL8014" s="49"/>
      <c r="WEM8014" s="49"/>
      <c r="WEN8014" s="49"/>
      <c r="WEO8014" s="49"/>
      <c r="WEP8014" s="49"/>
      <c r="WEQ8014" s="49"/>
      <c r="WER8014" s="49"/>
      <c r="WES8014" s="49"/>
      <c r="WET8014" s="49"/>
      <c r="WEU8014" s="49"/>
      <c r="WEV8014" s="49"/>
      <c r="WEW8014" s="49"/>
      <c r="WEX8014" s="49"/>
      <c r="WEY8014" s="49"/>
      <c r="WEZ8014" s="49"/>
      <c r="WFA8014" s="49"/>
      <c r="WFB8014" s="49"/>
      <c r="WFC8014" s="49"/>
      <c r="WFD8014" s="49"/>
      <c r="WFE8014" s="49"/>
      <c r="WFF8014" s="49"/>
      <c r="WFG8014" s="49"/>
      <c r="WFH8014" s="49"/>
      <c r="WFI8014" s="49"/>
      <c r="WFJ8014" s="49"/>
      <c r="WFK8014" s="49"/>
      <c r="WFL8014" s="49"/>
      <c r="WFM8014" s="49"/>
      <c r="WFN8014" s="49"/>
      <c r="WFO8014" s="49"/>
      <c r="WFP8014" s="49"/>
      <c r="WFQ8014" s="49"/>
      <c r="WFR8014" s="49"/>
      <c r="WFS8014" s="49"/>
      <c r="WFT8014" s="49"/>
      <c r="WFU8014" s="49"/>
      <c r="WFV8014" s="49"/>
      <c r="WFW8014" s="49"/>
      <c r="WFX8014" s="49"/>
      <c r="WFY8014" s="49"/>
      <c r="WFZ8014" s="49"/>
      <c r="WGA8014" s="49"/>
      <c r="WGB8014" s="49"/>
      <c r="WGC8014" s="49"/>
      <c r="WGD8014" s="49"/>
      <c r="WGE8014" s="49"/>
      <c r="WGF8014" s="49"/>
      <c r="WGG8014" s="49"/>
      <c r="WGH8014" s="49"/>
      <c r="WGI8014" s="49"/>
      <c r="WGJ8014" s="49"/>
      <c r="WGK8014" s="49"/>
      <c r="WGL8014" s="49"/>
      <c r="WGM8014" s="49"/>
      <c r="WGN8014" s="49"/>
      <c r="WGO8014" s="49"/>
      <c r="WGP8014" s="49"/>
      <c r="WGQ8014" s="49"/>
      <c r="WGR8014" s="49"/>
      <c r="WGS8014" s="49"/>
      <c r="WGT8014" s="49"/>
      <c r="WGU8014" s="49"/>
      <c r="WGV8014" s="49"/>
      <c r="WGW8014" s="49"/>
      <c r="WGX8014" s="49"/>
      <c r="WGY8014" s="49"/>
      <c r="WGZ8014" s="49"/>
      <c r="WHA8014" s="49"/>
      <c r="WHB8014" s="49"/>
      <c r="WHC8014" s="49"/>
      <c r="WHD8014" s="49"/>
      <c r="WHE8014" s="49"/>
      <c r="WHF8014" s="49"/>
      <c r="WHG8014" s="49"/>
      <c r="WHH8014" s="49"/>
      <c r="WHI8014" s="49"/>
      <c r="WHJ8014" s="49"/>
      <c r="WHK8014" s="49"/>
      <c r="WHL8014" s="49"/>
      <c r="WHM8014" s="49"/>
      <c r="WHN8014" s="49"/>
      <c r="WHO8014" s="49"/>
      <c r="WHP8014" s="49"/>
      <c r="WHQ8014" s="49"/>
      <c r="WHR8014" s="49"/>
      <c r="WHS8014" s="49"/>
      <c r="WHT8014" s="49"/>
      <c r="WHU8014" s="49"/>
      <c r="WHV8014" s="49"/>
      <c r="WHW8014" s="49"/>
      <c r="WHX8014" s="49"/>
      <c r="WHY8014" s="49"/>
      <c r="WHZ8014" s="49"/>
      <c r="WIA8014" s="49"/>
      <c r="WIB8014" s="49"/>
      <c r="WIC8014" s="49"/>
      <c r="WID8014" s="49"/>
      <c r="WIE8014" s="49"/>
      <c r="WIF8014" s="49"/>
      <c r="WIG8014" s="49"/>
      <c r="WIH8014" s="49"/>
      <c r="WII8014" s="49"/>
      <c r="WIJ8014" s="49"/>
      <c r="WIK8014" s="49"/>
      <c r="WIL8014" s="49"/>
      <c r="WIM8014" s="49"/>
      <c r="WIN8014" s="49"/>
      <c r="WIO8014" s="49"/>
      <c r="WIP8014" s="49"/>
      <c r="WIQ8014" s="49"/>
      <c r="WIR8014" s="49"/>
      <c r="WIS8014" s="49"/>
      <c r="WIT8014" s="49"/>
      <c r="WIU8014" s="49"/>
      <c r="WIV8014" s="49"/>
      <c r="WIW8014" s="49"/>
      <c r="WIX8014" s="49"/>
      <c r="WIY8014" s="49"/>
      <c r="WIZ8014" s="49"/>
      <c r="WJA8014" s="49"/>
      <c r="WJB8014" s="49"/>
      <c r="WJC8014" s="49"/>
      <c r="WJD8014" s="49"/>
      <c r="WJE8014" s="49"/>
      <c r="WJF8014" s="49"/>
      <c r="WJG8014" s="49"/>
      <c r="WJH8014" s="49"/>
      <c r="WJI8014" s="49"/>
      <c r="WJJ8014" s="49"/>
      <c r="WJK8014" s="49"/>
      <c r="WJL8014" s="49"/>
      <c r="WJM8014" s="49"/>
      <c r="WJN8014" s="49"/>
      <c r="WJO8014" s="49"/>
      <c r="WJP8014" s="49"/>
      <c r="WJQ8014" s="49"/>
      <c r="WJR8014" s="49"/>
      <c r="WJS8014" s="49"/>
      <c r="WJT8014" s="49"/>
      <c r="WJU8014" s="49"/>
      <c r="WJV8014" s="49"/>
      <c r="WJW8014" s="49"/>
      <c r="WJX8014" s="49"/>
      <c r="WJY8014" s="49"/>
      <c r="WJZ8014" s="49"/>
      <c r="WKA8014" s="49"/>
      <c r="WKB8014" s="49"/>
      <c r="WKC8014" s="49"/>
      <c r="WKD8014" s="49"/>
      <c r="WKE8014" s="49"/>
      <c r="WKF8014" s="49"/>
      <c r="WKG8014" s="49"/>
      <c r="WKH8014" s="49"/>
      <c r="WKI8014" s="49"/>
      <c r="WKJ8014" s="49"/>
      <c r="WKK8014" s="49"/>
      <c r="WKL8014" s="49"/>
      <c r="WKM8014" s="49"/>
      <c r="WKN8014" s="49"/>
      <c r="WKO8014" s="49"/>
      <c r="WKP8014" s="49"/>
      <c r="WKQ8014" s="49"/>
      <c r="WKR8014" s="49"/>
      <c r="WKS8014" s="49"/>
      <c r="WKT8014" s="49"/>
      <c r="WKU8014" s="49"/>
      <c r="WKV8014" s="49"/>
      <c r="WKW8014" s="49"/>
      <c r="WKX8014" s="49"/>
      <c r="WKY8014" s="49"/>
      <c r="WKZ8014" s="49"/>
      <c r="WLA8014" s="49"/>
      <c r="WLB8014" s="49"/>
      <c r="WLC8014" s="49"/>
      <c r="WLD8014" s="49"/>
      <c r="WLE8014" s="49"/>
      <c r="WLF8014" s="49"/>
      <c r="WLG8014" s="49"/>
      <c r="WLH8014" s="49"/>
      <c r="WLI8014" s="49"/>
      <c r="WLJ8014" s="49"/>
      <c r="WLK8014" s="49"/>
      <c r="WLL8014" s="49"/>
      <c r="WLM8014" s="49"/>
      <c r="WLN8014" s="49"/>
      <c r="WLO8014" s="49"/>
      <c r="WLP8014" s="49"/>
      <c r="WLQ8014" s="49"/>
      <c r="WLR8014" s="49"/>
      <c r="WLS8014" s="49"/>
      <c r="WLT8014" s="49"/>
      <c r="WLU8014" s="49"/>
      <c r="WLV8014" s="49"/>
      <c r="WLW8014" s="49"/>
      <c r="WLX8014" s="49"/>
      <c r="WLY8014" s="49"/>
      <c r="WLZ8014" s="49"/>
      <c r="WMA8014" s="49"/>
      <c r="WMB8014" s="49"/>
      <c r="WMC8014" s="49"/>
      <c r="WMD8014" s="49"/>
      <c r="WME8014" s="49"/>
      <c r="WMF8014" s="49"/>
      <c r="WMG8014" s="49"/>
      <c r="WMH8014" s="49"/>
      <c r="WMI8014" s="49"/>
      <c r="WMJ8014" s="49"/>
      <c r="WMK8014" s="49"/>
      <c r="WML8014" s="49"/>
      <c r="WMM8014" s="49"/>
      <c r="WMN8014" s="49"/>
      <c r="WMO8014" s="49"/>
      <c r="WMP8014" s="49"/>
      <c r="WMQ8014" s="49"/>
      <c r="WMR8014" s="49"/>
      <c r="WMS8014" s="49"/>
      <c r="WMT8014" s="49"/>
      <c r="WMU8014" s="49"/>
      <c r="WMV8014" s="49"/>
      <c r="WMW8014" s="49"/>
      <c r="WMX8014" s="49"/>
      <c r="WMY8014" s="49"/>
      <c r="WMZ8014" s="49"/>
      <c r="WNA8014" s="49"/>
      <c r="WNB8014" s="49"/>
      <c r="WNC8014" s="49"/>
      <c r="WND8014" s="49"/>
      <c r="WNE8014" s="49"/>
      <c r="WNF8014" s="49"/>
      <c r="WNG8014" s="49"/>
      <c r="WNH8014" s="49"/>
      <c r="WNI8014" s="49"/>
      <c r="WNJ8014" s="49"/>
      <c r="WNK8014" s="49"/>
      <c r="WNL8014" s="49"/>
      <c r="WNM8014" s="49"/>
      <c r="WNN8014" s="49"/>
      <c r="WNO8014" s="49"/>
      <c r="WNP8014" s="49"/>
      <c r="WNQ8014" s="49"/>
      <c r="WNR8014" s="49"/>
      <c r="WNS8014" s="49"/>
      <c r="WNT8014" s="49"/>
      <c r="WNU8014" s="49"/>
      <c r="WNV8014" s="49"/>
      <c r="WNW8014" s="49"/>
      <c r="WNX8014" s="49"/>
      <c r="WNY8014" s="49"/>
      <c r="WNZ8014" s="49"/>
      <c r="WOA8014" s="49"/>
      <c r="WOB8014" s="49"/>
      <c r="WOC8014" s="49"/>
      <c r="WOD8014" s="49"/>
      <c r="WOE8014" s="49"/>
      <c r="WOF8014" s="49"/>
      <c r="WOG8014" s="49"/>
      <c r="WOH8014" s="49"/>
      <c r="WOI8014" s="49"/>
      <c r="WOJ8014" s="49"/>
      <c r="WOK8014" s="49"/>
      <c r="WOL8014" s="49"/>
      <c r="WOM8014" s="49"/>
      <c r="WON8014" s="49"/>
      <c r="WOO8014" s="49"/>
      <c r="WOP8014" s="49"/>
      <c r="WOQ8014" s="49"/>
      <c r="WOR8014" s="49"/>
      <c r="WOS8014" s="49"/>
      <c r="WOT8014" s="49"/>
      <c r="WOU8014" s="49"/>
      <c r="WOV8014" s="49"/>
      <c r="WOW8014" s="49"/>
      <c r="WOX8014" s="49"/>
      <c r="WOY8014" s="49"/>
      <c r="WOZ8014" s="49"/>
      <c r="WPA8014" s="49"/>
      <c r="WPB8014" s="49"/>
      <c r="WPC8014" s="49"/>
      <c r="WPD8014" s="49"/>
      <c r="WPE8014" s="49"/>
      <c r="WPF8014" s="49"/>
      <c r="WPG8014" s="49"/>
      <c r="WPH8014" s="49"/>
      <c r="WPI8014" s="49"/>
      <c r="WPJ8014" s="49"/>
      <c r="WPK8014" s="49"/>
      <c r="WPL8014" s="49"/>
      <c r="WPM8014" s="49"/>
      <c r="WPN8014" s="49"/>
      <c r="WPO8014" s="49"/>
      <c r="WPP8014" s="49"/>
      <c r="WPQ8014" s="49"/>
      <c r="WPR8014" s="49"/>
      <c r="WPS8014" s="49"/>
      <c r="WPT8014" s="49"/>
      <c r="WPU8014" s="49"/>
      <c r="WPV8014" s="49"/>
      <c r="WPW8014" s="49"/>
      <c r="WPX8014" s="49"/>
      <c r="WPY8014" s="49"/>
      <c r="WPZ8014" s="49"/>
      <c r="WQA8014" s="49"/>
      <c r="WQB8014" s="49"/>
      <c r="WQC8014" s="49"/>
      <c r="WQD8014" s="49"/>
      <c r="WQE8014" s="49"/>
      <c r="WQF8014" s="49"/>
      <c r="WQG8014" s="49"/>
      <c r="WQH8014" s="49"/>
      <c r="WQI8014" s="49"/>
      <c r="WQJ8014" s="49"/>
      <c r="WQK8014" s="49"/>
      <c r="WQL8014" s="49"/>
      <c r="WQM8014" s="49"/>
      <c r="WQN8014" s="49"/>
      <c r="WQO8014" s="49"/>
      <c r="WQP8014" s="49"/>
      <c r="WQQ8014" s="49"/>
      <c r="WQR8014" s="49"/>
      <c r="WQS8014" s="49"/>
      <c r="WQT8014" s="49"/>
      <c r="WQU8014" s="49"/>
      <c r="WQV8014" s="49"/>
      <c r="WQW8014" s="49"/>
      <c r="WQX8014" s="49"/>
      <c r="WQY8014" s="49"/>
      <c r="WQZ8014" s="49"/>
      <c r="WRA8014" s="49"/>
      <c r="WRB8014" s="49"/>
      <c r="WRC8014" s="49"/>
      <c r="WRD8014" s="49"/>
      <c r="WRE8014" s="49"/>
      <c r="WRF8014" s="49"/>
      <c r="WRG8014" s="49"/>
      <c r="WRH8014" s="49"/>
      <c r="WRI8014" s="49"/>
      <c r="WRJ8014" s="49"/>
      <c r="WRK8014" s="49"/>
      <c r="WRL8014" s="49"/>
      <c r="WRM8014" s="49"/>
      <c r="WRN8014" s="49"/>
      <c r="WRO8014" s="49"/>
      <c r="WRP8014" s="49"/>
      <c r="WRQ8014" s="49"/>
      <c r="WRR8014" s="49"/>
      <c r="WRS8014" s="49"/>
      <c r="WRT8014" s="49"/>
      <c r="WRU8014" s="49"/>
      <c r="WRV8014" s="49"/>
      <c r="WRW8014" s="49"/>
      <c r="WRX8014" s="49"/>
      <c r="WRY8014" s="49"/>
      <c r="WRZ8014" s="49"/>
      <c r="WSA8014" s="49"/>
      <c r="WSB8014" s="49"/>
      <c r="WSC8014" s="49"/>
      <c r="WSD8014" s="49"/>
      <c r="WSE8014" s="49"/>
      <c r="WSF8014" s="49"/>
      <c r="WSG8014" s="49"/>
      <c r="WSH8014" s="49"/>
      <c r="WSI8014" s="49"/>
      <c r="WSJ8014" s="49"/>
      <c r="WSK8014" s="49"/>
      <c r="WSL8014" s="49"/>
      <c r="WSM8014" s="49"/>
      <c r="WSN8014" s="49"/>
      <c r="WSO8014" s="49"/>
      <c r="WSP8014" s="49"/>
      <c r="WSQ8014" s="49"/>
      <c r="WSR8014" s="49"/>
      <c r="WSS8014" s="49"/>
      <c r="WST8014" s="49"/>
      <c r="WSU8014" s="49"/>
      <c r="WSV8014" s="49"/>
      <c r="WSW8014" s="49"/>
      <c r="WSX8014" s="49"/>
      <c r="WSY8014" s="49"/>
      <c r="WSZ8014" s="49"/>
      <c r="WTA8014" s="49"/>
      <c r="WTB8014" s="49"/>
      <c r="WTC8014" s="49"/>
      <c r="WTD8014" s="49"/>
      <c r="WTE8014" s="49"/>
      <c r="WTF8014" s="49"/>
      <c r="WTG8014" s="49"/>
      <c r="WTH8014" s="49"/>
      <c r="WTI8014" s="49"/>
      <c r="WTJ8014" s="49"/>
      <c r="WTK8014" s="49"/>
      <c r="WTL8014" s="49"/>
      <c r="WTM8014" s="49"/>
      <c r="WTN8014" s="49"/>
      <c r="WTO8014" s="49"/>
      <c r="WTP8014" s="49"/>
      <c r="WTQ8014" s="49"/>
      <c r="WTR8014" s="49"/>
      <c r="WTS8014" s="49"/>
      <c r="WTT8014" s="49"/>
      <c r="WTU8014" s="49"/>
      <c r="WTV8014" s="49"/>
      <c r="WTW8014" s="49"/>
      <c r="WTX8014" s="49"/>
      <c r="WTY8014" s="49"/>
      <c r="WTZ8014" s="49"/>
      <c r="WUA8014" s="49"/>
      <c r="WUB8014" s="49"/>
      <c r="WUC8014" s="49"/>
      <c r="WUD8014" s="49"/>
      <c r="WUE8014" s="49"/>
      <c r="WUF8014" s="49"/>
      <c r="WUG8014" s="49"/>
      <c r="WUH8014" s="49"/>
      <c r="WUI8014" s="49"/>
      <c r="WUJ8014" s="49"/>
      <c r="WUK8014" s="49"/>
      <c r="WUL8014" s="49"/>
      <c r="WUM8014" s="49"/>
      <c r="WUN8014" s="49"/>
      <c r="WUO8014" s="49"/>
      <c r="WUP8014" s="49"/>
      <c r="WUQ8014" s="49"/>
      <c r="WUR8014" s="49"/>
      <c r="WUS8014" s="49"/>
      <c r="WUT8014" s="49"/>
      <c r="WUU8014" s="49"/>
      <c r="WUV8014" s="49"/>
      <c r="WUW8014" s="49"/>
      <c r="WUX8014" s="49"/>
      <c r="WUY8014" s="49"/>
      <c r="WUZ8014" s="49"/>
      <c r="WVA8014" s="49"/>
      <c r="WVB8014" s="49"/>
      <c r="WVC8014" s="49"/>
      <c r="WVD8014" s="49"/>
      <c r="WVE8014" s="49"/>
      <c r="WVF8014" s="49"/>
      <c r="WVG8014" s="49"/>
      <c r="WVH8014" s="49"/>
      <c r="WVI8014" s="49"/>
      <c r="WVJ8014" s="49"/>
      <c r="WVK8014" s="49"/>
      <c r="WVL8014" s="49"/>
      <c r="WVM8014" s="49"/>
      <c r="WVN8014" s="49"/>
      <c r="WVO8014" s="49"/>
      <c r="WVP8014" s="49"/>
      <c r="WVQ8014" s="49"/>
      <c r="WVR8014" s="49"/>
      <c r="WVS8014" s="49"/>
      <c r="WVT8014" s="49"/>
      <c r="WVU8014" s="49"/>
      <c r="WVV8014" s="49"/>
      <c r="WVW8014" s="49"/>
      <c r="WVX8014" s="49"/>
      <c r="WVY8014" s="49"/>
      <c r="WVZ8014" s="49"/>
      <c r="WWA8014" s="49"/>
      <c r="WWB8014" s="49"/>
      <c r="WWC8014" s="49"/>
      <c r="WWD8014" s="49"/>
      <c r="WWE8014" s="49"/>
      <c r="WWF8014" s="49"/>
      <c r="WWG8014" s="49"/>
      <c r="WWH8014" s="49"/>
      <c r="WWI8014" s="49"/>
      <c r="WWJ8014" s="49"/>
      <c r="WWK8014" s="49"/>
      <c r="WWL8014" s="49"/>
      <c r="WWM8014" s="49"/>
      <c r="WWN8014" s="49"/>
      <c r="WWO8014" s="49"/>
      <c r="WWP8014" s="49"/>
      <c r="WWQ8014" s="49"/>
      <c r="WWR8014" s="49"/>
      <c r="WWS8014" s="49"/>
      <c r="WWT8014" s="49"/>
      <c r="WWU8014" s="49"/>
      <c r="WWV8014" s="49"/>
      <c r="WWW8014" s="49"/>
      <c r="WWX8014" s="49"/>
      <c r="WWY8014" s="49"/>
      <c r="WWZ8014" s="49"/>
      <c r="WXA8014" s="49"/>
      <c r="WXB8014" s="49"/>
      <c r="WXC8014" s="49"/>
      <c r="WXD8014" s="49"/>
      <c r="WXE8014" s="49"/>
      <c r="WXF8014" s="49"/>
      <c r="WXG8014" s="49"/>
      <c r="WXH8014" s="49"/>
      <c r="WXI8014" s="49"/>
      <c r="WXJ8014" s="49"/>
      <c r="WXK8014" s="49"/>
      <c r="WXL8014" s="49"/>
      <c r="WXM8014" s="49"/>
      <c r="WXN8014" s="49"/>
      <c r="WXO8014" s="49"/>
      <c r="WXP8014" s="49"/>
      <c r="WXQ8014" s="49"/>
      <c r="WXR8014" s="49"/>
      <c r="WXS8014" s="49"/>
      <c r="WXT8014" s="49"/>
      <c r="WXU8014" s="49"/>
      <c r="WXV8014" s="49"/>
      <c r="WXW8014" s="49"/>
      <c r="WXX8014" s="49"/>
      <c r="WXY8014" s="49"/>
      <c r="WXZ8014" s="49"/>
      <c r="WYA8014" s="49"/>
      <c r="WYB8014" s="49"/>
      <c r="WYC8014" s="49"/>
      <c r="WYD8014" s="49"/>
      <c r="WYE8014" s="49"/>
      <c r="WYF8014" s="49"/>
      <c r="WYG8014" s="49"/>
      <c r="WYH8014" s="49"/>
      <c r="WYI8014" s="49"/>
      <c r="WYJ8014" s="49"/>
      <c r="WYK8014" s="49"/>
      <c r="WYL8014" s="49"/>
      <c r="WYM8014" s="49"/>
      <c r="WYN8014" s="49"/>
      <c r="WYO8014" s="49"/>
      <c r="WYP8014" s="49"/>
      <c r="WYQ8014" s="49"/>
      <c r="WYR8014" s="49"/>
      <c r="WYS8014" s="49"/>
      <c r="WYT8014" s="49"/>
      <c r="WYU8014" s="49"/>
      <c r="WYV8014" s="49"/>
      <c r="WYW8014" s="49"/>
      <c r="WYX8014" s="49"/>
      <c r="WYY8014" s="49"/>
      <c r="WYZ8014" s="49"/>
      <c r="WZA8014" s="49"/>
      <c r="WZB8014" s="49"/>
      <c r="WZC8014" s="49"/>
      <c r="WZD8014" s="49"/>
      <c r="WZE8014" s="49"/>
      <c r="WZF8014" s="49"/>
      <c r="WZG8014" s="49"/>
      <c r="WZH8014" s="49"/>
      <c r="WZI8014" s="49"/>
      <c r="WZJ8014" s="49"/>
      <c r="WZK8014" s="49"/>
      <c r="WZL8014" s="49"/>
      <c r="WZM8014" s="49"/>
      <c r="WZN8014" s="49"/>
      <c r="WZO8014" s="49"/>
      <c r="WZP8014" s="49"/>
      <c r="WZQ8014" s="49"/>
      <c r="WZR8014" s="49"/>
      <c r="WZS8014" s="49"/>
      <c r="WZT8014" s="49"/>
      <c r="WZU8014" s="49"/>
      <c r="WZV8014" s="49"/>
      <c r="WZW8014" s="49"/>
      <c r="WZX8014" s="49"/>
      <c r="WZY8014" s="49"/>
      <c r="WZZ8014" s="49"/>
      <c r="XAA8014" s="49"/>
      <c r="XAB8014" s="49"/>
      <c r="XAC8014" s="49"/>
      <c r="XAD8014" s="49"/>
      <c r="XAE8014" s="49"/>
      <c r="XAF8014" s="49"/>
      <c r="XAG8014" s="49"/>
      <c r="XAH8014" s="49"/>
      <c r="XAI8014" s="49"/>
      <c r="XAJ8014" s="49"/>
      <c r="XAK8014" s="49"/>
      <c r="XAL8014" s="49"/>
      <c r="XAM8014" s="49"/>
      <c r="XAN8014" s="49"/>
      <c r="XAO8014" s="49"/>
      <c r="XAP8014" s="49"/>
      <c r="XAQ8014" s="49"/>
      <c r="XAR8014" s="49"/>
      <c r="XAS8014" s="49"/>
      <c r="XAT8014" s="49"/>
      <c r="XAU8014" s="49"/>
      <c r="XAV8014" s="49"/>
      <c r="XAW8014" s="49"/>
      <c r="XAX8014" s="49"/>
      <c r="XAY8014" s="49"/>
      <c r="XAZ8014" s="49"/>
      <c r="XBA8014" s="49"/>
      <c r="XBB8014" s="49"/>
      <c r="XBC8014" s="49"/>
      <c r="XBD8014" s="49"/>
      <c r="XBE8014" s="49"/>
      <c r="XBF8014" s="49"/>
      <c r="XBG8014" s="49"/>
      <c r="XBH8014" s="49"/>
      <c r="XBI8014" s="49"/>
      <c r="XBJ8014" s="49"/>
      <c r="XBK8014" s="49"/>
      <c r="XBL8014" s="49"/>
      <c r="XBM8014" s="49"/>
      <c r="XBN8014" s="49"/>
      <c r="XBO8014" s="49"/>
      <c r="XBP8014" s="49"/>
      <c r="XBQ8014" s="49"/>
      <c r="XBR8014" s="49"/>
      <c r="XBS8014" s="49"/>
      <c r="XBT8014" s="49"/>
      <c r="XBU8014" s="49"/>
      <c r="XBV8014" s="49"/>
      <c r="XBW8014" s="49"/>
      <c r="XBX8014" s="49"/>
      <c r="XBY8014" s="49"/>
      <c r="XBZ8014" s="49"/>
      <c r="XCA8014" s="49"/>
      <c r="XCB8014" s="49"/>
      <c r="XCC8014" s="49"/>
      <c r="XCD8014" s="49"/>
      <c r="XCE8014" s="49"/>
      <c r="XCF8014" s="49"/>
      <c r="XCG8014" s="49"/>
      <c r="XCH8014" s="49"/>
      <c r="XCI8014" s="49"/>
      <c r="XCJ8014" s="49"/>
      <c r="XCK8014" s="49"/>
      <c r="XCL8014" s="49"/>
      <c r="XCM8014" s="49"/>
      <c r="XCN8014" s="49"/>
      <c r="XCO8014" s="49"/>
      <c r="XCP8014" s="49"/>
      <c r="XCQ8014" s="49"/>
      <c r="XCR8014" s="49"/>
      <c r="XCS8014" s="49"/>
      <c r="XCT8014" s="49"/>
      <c r="XCU8014" s="49"/>
      <c r="XCV8014" s="49"/>
      <c r="XCW8014" s="49"/>
      <c r="XCX8014" s="49"/>
      <c r="XCY8014" s="49"/>
      <c r="XCZ8014" s="49"/>
      <c r="XDA8014" s="49"/>
      <c r="XDB8014" s="49"/>
      <c r="XDC8014" s="49"/>
      <c r="XDD8014" s="49"/>
      <c r="XDE8014" s="49"/>
      <c r="XDF8014" s="49"/>
      <c r="XDG8014" s="49"/>
      <c r="XDH8014" s="49"/>
      <c r="XDI8014" s="49"/>
      <c r="XDJ8014" s="49"/>
      <c r="XDK8014" s="49"/>
      <c r="XDL8014" s="49"/>
      <c r="XDM8014" s="49"/>
      <c r="XDN8014" s="49"/>
      <c r="XDO8014" s="49"/>
      <c r="XDP8014" s="49"/>
      <c r="XDQ8014" s="49"/>
      <c r="XDR8014" s="49"/>
      <c r="XDS8014" s="49"/>
      <c r="XDT8014" s="49"/>
      <c r="XDU8014" s="49"/>
      <c r="XDV8014" s="49"/>
      <c r="XDW8014" s="49"/>
      <c r="XDX8014" s="49"/>
      <c r="XDY8014" s="49"/>
      <c r="XDZ8014" s="49"/>
      <c r="XEA8014" s="49"/>
      <c r="XEB8014" s="49"/>
      <c r="XEC8014" s="49"/>
      <c r="XED8014" s="49"/>
      <c r="XEE8014" s="49"/>
      <c r="XEF8014" s="49"/>
      <c r="XEG8014" s="49"/>
      <c r="XEH8014" s="49"/>
      <c r="XEI8014" s="49"/>
      <c r="XEJ8014" s="49"/>
      <c r="XEK8014" s="49"/>
      <c r="XEL8014" s="49"/>
      <c r="XEM8014" s="49"/>
      <c r="XEN8014" s="49"/>
      <c r="XEO8014" s="49"/>
      <c r="XEP8014" s="49"/>
      <c r="XEQ8014" s="49"/>
      <c r="XER8014" s="49"/>
      <c r="XES8014" s="49"/>
      <c r="XET8014" s="49"/>
      <c r="XEU8014" s="49"/>
    </row>
    <row r="8015" spans="1:16375" ht="25.5" x14ac:dyDescent="0.2">
      <c r="A8015" s="152" t="s">
        <v>922</v>
      </c>
      <c r="B8015" s="160" t="s">
        <v>11498</v>
      </c>
      <c r="C8015" s="208" t="s">
        <v>788</v>
      </c>
      <c r="D8015" s="777" t="s">
        <v>11499</v>
      </c>
      <c r="E8015" s="779" t="s">
        <v>188</v>
      </c>
      <c r="F8015" s="540" t="s">
        <v>189</v>
      </c>
      <c r="G8015" s="166">
        <v>52121601</v>
      </c>
      <c r="H8015" s="549" t="s">
        <v>11504</v>
      </c>
      <c r="I8015" s="152">
        <v>10</v>
      </c>
      <c r="J8015" s="160" t="s">
        <v>33</v>
      </c>
      <c r="K8015" s="127">
        <v>300000</v>
      </c>
      <c r="L8015" s="149">
        <v>150</v>
      </c>
      <c r="M8015" s="430" t="s">
        <v>68</v>
      </c>
      <c r="N8015" s="158" t="s">
        <v>67</v>
      </c>
      <c r="O8015" s="158" t="s">
        <v>497</v>
      </c>
      <c r="P8015" s="262"/>
      <c r="Q8015" s="262"/>
    </row>
    <row r="8016" spans="1:16375" ht="25.5" x14ac:dyDescent="0.2">
      <c r="A8016" s="152" t="s">
        <v>922</v>
      </c>
      <c r="B8016" s="160" t="s">
        <v>11498</v>
      </c>
      <c r="C8016" s="208" t="s">
        <v>788</v>
      </c>
      <c r="D8016" s="777" t="s">
        <v>11499</v>
      </c>
      <c r="E8016" s="779" t="s">
        <v>188</v>
      </c>
      <c r="F8016" s="540" t="s">
        <v>189</v>
      </c>
      <c r="G8016" s="166">
        <v>47131618</v>
      </c>
      <c r="H8016" s="549" t="s">
        <v>11505</v>
      </c>
      <c r="I8016" s="152">
        <v>10</v>
      </c>
      <c r="J8016" s="160" t="s">
        <v>33</v>
      </c>
      <c r="K8016" s="127">
        <v>1550000</v>
      </c>
      <c r="L8016" s="149">
        <v>100</v>
      </c>
      <c r="M8016" s="430" t="s">
        <v>68</v>
      </c>
      <c r="N8016" s="158" t="s">
        <v>67</v>
      </c>
      <c r="O8016" s="158" t="s">
        <v>497</v>
      </c>
      <c r="P8016" s="262"/>
      <c r="Q8016" s="262"/>
    </row>
    <row r="8017" spans="1:16375" ht="25.5" x14ac:dyDescent="0.2">
      <c r="A8017" s="152" t="s">
        <v>922</v>
      </c>
      <c r="B8017" s="160" t="s">
        <v>11498</v>
      </c>
      <c r="C8017" s="208" t="s">
        <v>788</v>
      </c>
      <c r="D8017" s="777" t="s">
        <v>11499</v>
      </c>
      <c r="E8017" s="779" t="s">
        <v>9637</v>
      </c>
      <c r="F8017" s="540" t="s">
        <v>499</v>
      </c>
      <c r="G8017" s="166">
        <v>52151505</v>
      </c>
      <c r="H8017" s="549" t="s">
        <v>11506</v>
      </c>
      <c r="I8017" s="152">
        <v>10</v>
      </c>
      <c r="J8017" s="160" t="s">
        <v>33</v>
      </c>
      <c r="K8017" s="127">
        <v>820000</v>
      </c>
      <c r="L8017" s="149">
        <v>50</v>
      </c>
      <c r="M8017" s="430" t="s">
        <v>68</v>
      </c>
      <c r="N8017" s="158" t="s">
        <v>67</v>
      </c>
      <c r="O8017" s="158" t="s">
        <v>497</v>
      </c>
      <c r="P8017" s="262"/>
      <c r="Q8017" s="262"/>
    </row>
    <row r="8018" spans="1:16375" ht="38.25" x14ac:dyDescent="0.2">
      <c r="A8018" s="152" t="s">
        <v>922</v>
      </c>
      <c r="B8018" s="160" t="s">
        <v>11498</v>
      </c>
      <c r="C8018" s="208" t="s">
        <v>788</v>
      </c>
      <c r="D8018" s="777" t="s">
        <v>11499</v>
      </c>
      <c r="E8018" s="779" t="s">
        <v>228</v>
      </c>
      <c r="F8018" s="540" t="s">
        <v>229</v>
      </c>
      <c r="G8018" s="166">
        <v>52152102</v>
      </c>
      <c r="H8018" s="549" t="s">
        <v>11507</v>
      </c>
      <c r="I8018" s="152">
        <v>10</v>
      </c>
      <c r="J8018" s="160" t="s">
        <v>33</v>
      </c>
      <c r="K8018" s="127">
        <v>1635000</v>
      </c>
      <c r="L8018" s="149">
        <v>150</v>
      </c>
      <c r="M8018" s="430" t="s">
        <v>68</v>
      </c>
      <c r="N8018" s="158" t="s">
        <v>67</v>
      </c>
      <c r="O8018" s="158" t="s">
        <v>497</v>
      </c>
      <c r="P8018" s="262"/>
      <c r="Q8018" s="262"/>
    </row>
    <row r="8019" spans="1:16375" ht="37.5" customHeight="1" x14ac:dyDescent="0.2">
      <c r="A8019" s="152" t="s">
        <v>922</v>
      </c>
      <c r="B8019" s="160" t="s">
        <v>11498</v>
      </c>
      <c r="C8019" s="208" t="s">
        <v>788</v>
      </c>
      <c r="D8019" s="777" t="s">
        <v>11499</v>
      </c>
      <c r="E8019" s="779" t="s">
        <v>228</v>
      </c>
      <c r="F8019" s="540" t="s">
        <v>229</v>
      </c>
      <c r="G8019" s="166">
        <v>14111705</v>
      </c>
      <c r="H8019" s="549" t="s">
        <v>11508</v>
      </c>
      <c r="I8019" s="152">
        <v>10</v>
      </c>
      <c r="J8019" s="160" t="s">
        <v>33</v>
      </c>
      <c r="K8019" s="127">
        <v>237500</v>
      </c>
      <c r="L8019" s="149">
        <v>25</v>
      </c>
      <c r="M8019" s="430" t="s">
        <v>68</v>
      </c>
      <c r="N8019" s="158" t="s">
        <v>67</v>
      </c>
      <c r="O8019" s="158" t="s">
        <v>497</v>
      </c>
      <c r="P8019" s="262"/>
      <c r="Q8019" s="262"/>
    </row>
    <row r="8020" spans="1:16375" ht="75" customHeight="1" x14ac:dyDescent="0.2">
      <c r="A8020" s="152" t="s">
        <v>922</v>
      </c>
      <c r="B8020" s="160" t="s">
        <v>11498</v>
      </c>
      <c r="C8020" s="208" t="s">
        <v>788</v>
      </c>
      <c r="D8020" s="777" t="s">
        <v>11499</v>
      </c>
      <c r="E8020" s="779" t="s">
        <v>228</v>
      </c>
      <c r="F8020" s="540" t="s">
        <v>229</v>
      </c>
      <c r="G8020" s="166">
        <v>14111704</v>
      </c>
      <c r="H8020" s="549" t="s">
        <v>11509</v>
      </c>
      <c r="I8020" s="152">
        <v>10</v>
      </c>
      <c r="J8020" s="160" t="s">
        <v>33</v>
      </c>
      <c r="K8020" s="127">
        <v>228000</v>
      </c>
      <c r="L8020" s="149">
        <v>60</v>
      </c>
      <c r="M8020" s="430" t="s">
        <v>68</v>
      </c>
      <c r="N8020" s="158" t="s">
        <v>67</v>
      </c>
      <c r="O8020" s="158" t="s">
        <v>497</v>
      </c>
      <c r="P8020" s="262"/>
      <c r="Q8020" s="262"/>
    </row>
    <row r="8021" spans="1:16375" ht="38.25" x14ac:dyDescent="0.2">
      <c r="A8021" s="152" t="s">
        <v>922</v>
      </c>
      <c r="B8021" s="160" t="s">
        <v>11498</v>
      </c>
      <c r="C8021" s="208" t="s">
        <v>788</v>
      </c>
      <c r="D8021" s="777" t="s">
        <v>11499</v>
      </c>
      <c r="E8021" s="779" t="s">
        <v>239</v>
      </c>
      <c r="F8021" s="540" t="s">
        <v>240</v>
      </c>
      <c r="G8021" s="166">
        <v>47131818</v>
      </c>
      <c r="H8021" s="549" t="s">
        <v>11510</v>
      </c>
      <c r="I8021" s="152">
        <v>10</v>
      </c>
      <c r="J8021" s="160" t="s">
        <v>33</v>
      </c>
      <c r="K8021" s="127">
        <v>5000000</v>
      </c>
      <c r="L8021" s="149">
        <v>100</v>
      </c>
      <c r="M8021" s="430" t="s">
        <v>68</v>
      </c>
      <c r="N8021" s="158" t="s">
        <v>67</v>
      </c>
      <c r="O8021" s="158" t="s">
        <v>497</v>
      </c>
      <c r="P8021" s="262"/>
      <c r="Q8021" s="262"/>
    </row>
    <row r="8022" spans="1:16375" ht="38.25" x14ac:dyDescent="0.2">
      <c r="A8022" s="152" t="s">
        <v>922</v>
      </c>
      <c r="B8022" s="160" t="s">
        <v>11498</v>
      </c>
      <c r="C8022" s="208" t="s">
        <v>788</v>
      </c>
      <c r="D8022" s="777" t="s">
        <v>11499</v>
      </c>
      <c r="E8022" s="779" t="s">
        <v>239</v>
      </c>
      <c r="F8022" s="540" t="s">
        <v>240</v>
      </c>
      <c r="G8022" s="166">
        <v>47131807</v>
      </c>
      <c r="H8022" s="549" t="s">
        <v>11511</v>
      </c>
      <c r="I8022" s="152">
        <v>10</v>
      </c>
      <c r="J8022" s="160" t="s">
        <v>33</v>
      </c>
      <c r="K8022" s="127">
        <v>4000000</v>
      </c>
      <c r="L8022" s="149">
        <v>100</v>
      </c>
      <c r="M8022" s="430" t="s">
        <v>68</v>
      </c>
      <c r="N8022" s="158" t="s">
        <v>67</v>
      </c>
      <c r="O8022" s="158" t="s">
        <v>497</v>
      </c>
      <c r="P8022" s="262"/>
      <c r="Q8022" s="262"/>
    </row>
    <row r="8023" spans="1:16375" ht="38.25" x14ac:dyDescent="0.2">
      <c r="A8023" s="152" t="s">
        <v>922</v>
      </c>
      <c r="B8023" s="160" t="s">
        <v>11498</v>
      </c>
      <c r="C8023" s="208" t="s">
        <v>788</v>
      </c>
      <c r="D8023" s="777" t="s">
        <v>11499</v>
      </c>
      <c r="E8023" s="779" t="s">
        <v>239</v>
      </c>
      <c r="F8023" s="540" t="s">
        <v>240</v>
      </c>
      <c r="G8023" s="166">
        <v>47131805</v>
      </c>
      <c r="H8023" s="549" t="s">
        <v>11512</v>
      </c>
      <c r="I8023" s="152">
        <v>10</v>
      </c>
      <c r="J8023" s="160" t="s">
        <v>33</v>
      </c>
      <c r="K8023" s="127">
        <v>2250000</v>
      </c>
      <c r="L8023" s="149">
        <v>50</v>
      </c>
      <c r="M8023" s="430" t="s">
        <v>68</v>
      </c>
      <c r="N8023" s="158" t="s">
        <v>67</v>
      </c>
      <c r="O8023" s="158" t="s">
        <v>497</v>
      </c>
      <c r="P8023" s="262"/>
      <c r="Q8023" s="262"/>
    </row>
    <row r="8024" spans="1:16375" ht="38.25" x14ac:dyDescent="0.2">
      <c r="A8024" s="152" t="s">
        <v>922</v>
      </c>
      <c r="B8024" s="160" t="s">
        <v>11498</v>
      </c>
      <c r="C8024" s="208" t="s">
        <v>788</v>
      </c>
      <c r="D8024" s="777" t="s">
        <v>11499</v>
      </c>
      <c r="E8024" s="779" t="s">
        <v>239</v>
      </c>
      <c r="F8024" s="540" t="s">
        <v>240</v>
      </c>
      <c r="G8024" s="166">
        <v>47131811</v>
      </c>
      <c r="H8024" s="549" t="s">
        <v>11513</v>
      </c>
      <c r="I8024" s="152">
        <v>10</v>
      </c>
      <c r="J8024" s="160" t="s">
        <v>33</v>
      </c>
      <c r="K8024" s="127">
        <v>4960000</v>
      </c>
      <c r="L8024" s="149">
        <v>100</v>
      </c>
      <c r="M8024" s="430" t="s">
        <v>68</v>
      </c>
      <c r="N8024" s="158" t="s">
        <v>67</v>
      </c>
      <c r="O8024" s="158" t="s">
        <v>497</v>
      </c>
      <c r="P8024" s="262"/>
      <c r="Q8024" s="262"/>
    </row>
    <row r="8025" spans="1:16375" ht="38.25" x14ac:dyDescent="0.2">
      <c r="A8025" s="152" t="s">
        <v>922</v>
      </c>
      <c r="B8025" s="160" t="s">
        <v>11498</v>
      </c>
      <c r="C8025" s="208" t="s">
        <v>788</v>
      </c>
      <c r="D8025" s="777" t="s">
        <v>11499</v>
      </c>
      <c r="E8025" s="779" t="s">
        <v>239</v>
      </c>
      <c r="F8025" s="540" t="s">
        <v>240</v>
      </c>
      <c r="G8025" s="166">
        <v>47131803</v>
      </c>
      <c r="H8025" s="549" t="s">
        <v>11514</v>
      </c>
      <c r="I8025" s="152">
        <v>10</v>
      </c>
      <c r="J8025" s="160" t="s">
        <v>33</v>
      </c>
      <c r="K8025" s="127">
        <v>906000</v>
      </c>
      <c r="L8025" s="149">
        <v>30</v>
      </c>
      <c r="M8025" s="430" t="s">
        <v>68</v>
      </c>
      <c r="N8025" s="158" t="s">
        <v>67</v>
      </c>
      <c r="O8025" s="158" t="s">
        <v>497</v>
      </c>
      <c r="P8025" s="262"/>
      <c r="Q8025" s="262"/>
    </row>
    <row r="8026" spans="1:16375" ht="38.25" x14ac:dyDescent="0.2">
      <c r="A8026" s="152" t="s">
        <v>922</v>
      </c>
      <c r="B8026" s="160" t="s">
        <v>11498</v>
      </c>
      <c r="C8026" s="208" t="s">
        <v>788</v>
      </c>
      <c r="D8026" s="777" t="s">
        <v>11499</v>
      </c>
      <c r="E8026" s="779" t="s">
        <v>239</v>
      </c>
      <c r="F8026" s="540" t="s">
        <v>240</v>
      </c>
      <c r="G8026" s="166">
        <v>47131810</v>
      </c>
      <c r="H8026" s="549" t="s">
        <v>11515</v>
      </c>
      <c r="I8026" s="152">
        <v>10</v>
      </c>
      <c r="J8026" s="160" t="s">
        <v>33</v>
      </c>
      <c r="K8026" s="127">
        <v>420000</v>
      </c>
      <c r="L8026" s="149">
        <v>30</v>
      </c>
      <c r="M8026" s="430" t="s">
        <v>68</v>
      </c>
      <c r="N8026" s="158" t="s">
        <v>67</v>
      </c>
      <c r="O8026" s="158" t="s">
        <v>497</v>
      </c>
      <c r="P8026" s="262"/>
      <c r="Q8026" s="262"/>
    </row>
    <row r="8027" spans="1:16375" s="52" customFormat="1" ht="38.25" x14ac:dyDescent="0.2">
      <c r="A8027" s="152" t="s">
        <v>922</v>
      </c>
      <c r="B8027" s="160" t="s">
        <v>11498</v>
      </c>
      <c r="C8027" s="208" t="s">
        <v>788</v>
      </c>
      <c r="D8027" s="777" t="s">
        <v>11499</v>
      </c>
      <c r="E8027" s="779" t="s">
        <v>239</v>
      </c>
      <c r="F8027" s="540" t="s">
        <v>240</v>
      </c>
      <c r="G8027" s="166">
        <v>47131824</v>
      </c>
      <c r="H8027" s="549" t="s">
        <v>11516</v>
      </c>
      <c r="I8027" s="152">
        <v>10</v>
      </c>
      <c r="J8027" s="160" t="s">
        <v>33</v>
      </c>
      <c r="K8027" s="127">
        <v>368000</v>
      </c>
      <c r="L8027" s="149">
        <v>40</v>
      </c>
      <c r="M8027" s="430" t="s">
        <v>68</v>
      </c>
      <c r="N8027" s="158" t="s">
        <v>67</v>
      </c>
      <c r="O8027" s="158" t="s">
        <v>497</v>
      </c>
      <c r="P8027" s="262"/>
      <c r="Q8027" s="262"/>
      <c r="R8027" s="49"/>
      <c r="S8027" s="49"/>
      <c r="T8027" s="49"/>
      <c r="U8027" s="49"/>
      <c r="V8027" s="49"/>
      <c r="W8027" s="49"/>
      <c r="X8027" s="49"/>
      <c r="Y8027" s="49"/>
      <c r="Z8027" s="49"/>
      <c r="AA8027" s="49"/>
      <c r="AB8027" s="49"/>
      <c r="AC8027" s="49"/>
      <c r="AD8027" s="49"/>
      <c r="AE8027" s="49"/>
      <c r="AF8027" s="49"/>
      <c r="AG8027" s="49"/>
      <c r="AH8027" s="49"/>
      <c r="AI8027" s="49"/>
      <c r="AJ8027" s="49"/>
      <c r="AK8027" s="49"/>
      <c r="AL8027" s="49"/>
      <c r="AM8027" s="49"/>
      <c r="AN8027" s="49"/>
      <c r="AO8027" s="49"/>
      <c r="AP8027" s="49"/>
      <c r="AQ8027" s="49"/>
      <c r="AR8027" s="49"/>
      <c r="AS8027" s="49"/>
      <c r="AT8027" s="49"/>
      <c r="AU8027" s="49"/>
      <c r="AV8027" s="49"/>
      <c r="AW8027" s="49"/>
      <c r="AX8027" s="49"/>
      <c r="AY8027" s="49"/>
      <c r="AZ8027" s="49"/>
      <c r="BA8027" s="49"/>
      <c r="BB8027" s="49"/>
      <c r="BC8027" s="49"/>
      <c r="BD8027" s="49"/>
      <c r="BE8027" s="49"/>
      <c r="BF8027" s="49"/>
      <c r="BG8027" s="49"/>
      <c r="BH8027" s="49"/>
      <c r="BI8027" s="49"/>
      <c r="BJ8027" s="49"/>
      <c r="BK8027" s="49"/>
      <c r="BL8027" s="49"/>
      <c r="BM8027" s="49"/>
      <c r="BN8027" s="49"/>
      <c r="BO8027" s="49"/>
      <c r="BP8027" s="49"/>
      <c r="BQ8027" s="49"/>
      <c r="BR8027" s="49"/>
      <c r="BS8027" s="49"/>
      <c r="BT8027" s="49"/>
      <c r="BU8027" s="49"/>
      <c r="BV8027" s="49"/>
      <c r="BW8027" s="49"/>
      <c r="BX8027" s="49"/>
      <c r="BY8027" s="49"/>
      <c r="BZ8027" s="49"/>
      <c r="CA8027" s="49"/>
      <c r="CB8027" s="49"/>
      <c r="CC8027" s="49"/>
      <c r="CD8027" s="49"/>
      <c r="CE8027" s="49"/>
      <c r="CF8027" s="49"/>
      <c r="CG8027" s="49"/>
      <c r="CH8027" s="49"/>
      <c r="CI8027" s="49"/>
      <c r="CJ8027" s="49"/>
      <c r="CK8027" s="49"/>
      <c r="CL8027" s="49"/>
      <c r="CM8027" s="49"/>
      <c r="CN8027" s="49"/>
      <c r="CO8027" s="49"/>
      <c r="CP8027" s="49"/>
      <c r="CQ8027" s="49"/>
      <c r="CR8027" s="49"/>
      <c r="CS8027" s="49"/>
      <c r="CT8027" s="49"/>
      <c r="CU8027" s="49"/>
      <c r="CV8027" s="49"/>
      <c r="CW8027" s="49"/>
      <c r="CX8027" s="49"/>
      <c r="CY8027" s="49"/>
      <c r="CZ8027" s="49"/>
      <c r="DA8027" s="49"/>
      <c r="DB8027" s="49"/>
      <c r="DC8027" s="49"/>
      <c r="DD8027" s="49"/>
      <c r="DE8027" s="49"/>
      <c r="DF8027" s="49"/>
      <c r="DG8027" s="49"/>
      <c r="DH8027" s="49"/>
      <c r="DI8027" s="49"/>
      <c r="DJ8027" s="49"/>
      <c r="DK8027" s="49"/>
      <c r="DL8027" s="49"/>
      <c r="DM8027" s="49"/>
      <c r="DN8027" s="49"/>
      <c r="DO8027" s="49"/>
      <c r="DP8027" s="49"/>
      <c r="DQ8027" s="49"/>
      <c r="DR8027" s="49"/>
      <c r="DS8027" s="49"/>
      <c r="DT8027" s="49"/>
      <c r="DU8027" s="49"/>
      <c r="DV8027" s="49"/>
      <c r="DW8027" s="49"/>
      <c r="DX8027" s="49"/>
      <c r="DY8027" s="49"/>
      <c r="DZ8027" s="49"/>
      <c r="EA8027" s="49"/>
      <c r="EB8027" s="49"/>
      <c r="EC8027" s="49"/>
      <c r="ED8027" s="49"/>
      <c r="EE8027" s="49"/>
      <c r="EF8027" s="49"/>
      <c r="EG8027" s="49"/>
      <c r="EH8027" s="49"/>
      <c r="EI8027" s="49"/>
      <c r="EJ8027" s="49"/>
      <c r="EK8027" s="49"/>
      <c r="EL8027" s="49"/>
      <c r="EM8027" s="49"/>
      <c r="EN8027" s="49"/>
      <c r="EO8027" s="49"/>
      <c r="EP8027" s="49"/>
      <c r="EQ8027" s="49"/>
      <c r="ER8027" s="49"/>
      <c r="ES8027" s="49"/>
      <c r="ET8027" s="49"/>
      <c r="EU8027" s="49"/>
      <c r="EV8027" s="49"/>
      <c r="EW8027" s="49"/>
      <c r="EX8027" s="49"/>
      <c r="EY8027" s="49"/>
      <c r="EZ8027" s="49"/>
      <c r="FA8027" s="49"/>
      <c r="FB8027" s="49"/>
      <c r="FC8027" s="49"/>
      <c r="FD8027" s="49"/>
      <c r="FE8027" s="49"/>
      <c r="FF8027" s="49"/>
      <c r="FG8027" s="49"/>
      <c r="FH8027" s="49"/>
      <c r="FI8027" s="49"/>
      <c r="FJ8027" s="49"/>
      <c r="FK8027" s="49"/>
      <c r="FL8027" s="49"/>
      <c r="FM8027" s="49"/>
      <c r="FN8027" s="49"/>
      <c r="FO8027" s="49"/>
      <c r="FP8027" s="49"/>
      <c r="FQ8027" s="49"/>
      <c r="FR8027" s="49"/>
      <c r="FS8027" s="49"/>
      <c r="FT8027" s="49"/>
      <c r="FU8027" s="49"/>
      <c r="FV8027" s="49"/>
      <c r="FW8027" s="49"/>
      <c r="FX8027" s="49"/>
      <c r="FY8027" s="49"/>
      <c r="FZ8027" s="49"/>
      <c r="GA8027" s="49"/>
      <c r="GB8027" s="49"/>
      <c r="GC8027" s="49"/>
      <c r="GD8027" s="49"/>
      <c r="GE8027" s="49"/>
      <c r="GF8027" s="49"/>
      <c r="GG8027" s="49"/>
      <c r="GH8027" s="49"/>
      <c r="GI8027" s="49"/>
      <c r="GJ8027" s="49"/>
      <c r="GK8027" s="49"/>
      <c r="GL8027" s="49"/>
      <c r="GM8027" s="49"/>
      <c r="GN8027" s="49"/>
      <c r="GO8027" s="49"/>
      <c r="GP8027" s="49"/>
      <c r="GQ8027" s="49"/>
      <c r="GR8027" s="49"/>
      <c r="GS8027" s="49"/>
      <c r="GT8027" s="49"/>
      <c r="GU8027" s="49"/>
      <c r="GV8027" s="49"/>
      <c r="GW8027" s="49"/>
      <c r="GX8027" s="49"/>
      <c r="GY8027" s="49"/>
      <c r="GZ8027" s="49"/>
      <c r="HA8027" s="49"/>
      <c r="HB8027" s="49"/>
      <c r="HC8027" s="49"/>
      <c r="HD8027" s="49"/>
      <c r="HE8027" s="49"/>
      <c r="HF8027" s="49"/>
      <c r="HG8027" s="49"/>
      <c r="HH8027" s="49"/>
      <c r="HI8027" s="49"/>
      <c r="HJ8027" s="49"/>
      <c r="HK8027" s="49"/>
      <c r="HL8027" s="49"/>
      <c r="HM8027" s="49"/>
      <c r="HN8027" s="49"/>
      <c r="HO8027" s="49"/>
      <c r="HP8027" s="49"/>
      <c r="HQ8027" s="49"/>
      <c r="HR8027" s="49"/>
      <c r="HS8027" s="49"/>
      <c r="HT8027" s="49"/>
      <c r="HU8027" s="49"/>
      <c r="HV8027" s="49"/>
      <c r="HW8027" s="49"/>
      <c r="HX8027" s="49"/>
      <c r="HY8027" s="49"/>
      <c r="HZ8027" s="49"/>
      <c r="IA8027" s="49"/>
      <c r="IB8027" s="49"/>
      <c r="IC8027" s="49"/>
      <c r="ID8027" s="49"/>
      <c r="IE8027" s="49"/>
      <c r="IF8027" s="49"/>
      <c r="IG8027" s="49"/>
      <c r="IH8027" s="49"/>
      <c r="II8027" s="49"/>
      <c r="IJ8027" s="49"/>
      <c r="IK8027" s="49"/>
      <c r="IL8027" s="49"/>
      <c r="IM8027" s="49"/>
      <c r="IN8027" s="49"/>
      <c r="IO8027" s="49"/>
      <c r="IP8027" s="49"/>
      <c r="IQ8027" s="49"/>
      <c r="IR8027" s="49"/>
      <c r="IS8027" s="49"/>
      <c r="IT8027" s="49"/>
      <c r="IU8027" s="49"/>
      <c r="IV8027" s="49"/>
      <c r="IW8027" s="49"/>
      <c r="IX8027" s="49"/>
      <c r="IY8027" s="49"/>
      <c r="IZ8027" s="49"/>
      <c r="JA8027" s="49"/>
      <c r="JB8027" s="49"/>
      <c r="JC8027" s="49"/>
      <c r="JD8027" s="49"/>
      <c r="JE8027" s="49"/>
      <c r="JF8027" s="49"/>
      <c r="JG8027" s="49"/>
      <c r="JH8027" s="49"/>
      <c r="JI8027" s="49"/>
      <c r="JJ8027" s="49"/>
      <c r="JK8027" s="49"/>
      <c r="JL8027" s="49"/>
      <c r="JM8027" s="49"/>
      <c r="JN8027" s="49"/>
      <c r="JO8027" s="49"/>
      <c r="JP8027" s="49"/>
      <c r="JQ8027" s="49"/>
      <c r="JR8027" s="49"/>
      <c r="JS8027" s="49"/>
      <c r="JT8027" s="49"/>
      <c r="JU8027" s="49"/>
      <c r="JV8027" s="49"/>
      <c r="JW8027" s="49"/>
      <c r="JX8027" s="49"/>
      <c r="JY8027" s="49"/>
      <c r="JZ8027" s="49"/>
      <c r="KA8027" s="49"/>
      <c r="KB8027" s="49"/>
      <c r="KC8027" s="49"/>
      <c r="KD8027" s="49"/>
      <c r="KE8027" s="49"/>
      <c r="KF8027" s="49"/>
      <c r="KG8027" s="49"/>
      <c r="KH8027" s="49"/>
      <c r="KI8027" s="49"/>
      <c r="KJ8027" s="49"/>
      <c r="KK8027" s="49"/>
      <c r="KL8027" s="49"/>
      <c r="KM8027" s="49"/>
      <c r="KN8027" s="49"/>
      <c r="KO8027" s="49"/>
      <c r="KP8027" s="49"/>
      <c r="KQ8027" s="49"/>
      <c r="KR8027" s="49"/>
      <c r="KS8027" s="49"/>
      <c r="KT8027" s="49"/>
      <c r="KU8027" s="49"/>
      <c r="KV8027" s="49"/>
      <c r="KW8027" s="49"/>
      <c r="KX8027" s="49"/>
      <c r="KY8027" s="49"/>
      <c r="KZ8027" s="49"/>
      <c r="LA8027" s="49"/>
      <c r="LB8027" s="49"/>
      <c r="LC8027" s="49"/>
      <c r="LD8027" s="49"/>
      <c r="LE8027" s="49"/>
      <c r="LF8027" s="49"/>
      <c r="LG8027" s="49"/>
      <c r="LH8027" s="49"/>
      <c r="LI8027" s="49"/>
      <c r="LJ8027" s="49"/>
      <c r="LK8027" s="49"/>
      <c r="LL8027" s="49"/>
      <c r="LM8027" s="49"/>
      <c r="LN8027" s="49"/>
      <c r="LO8027" s="49"/>
      <c r="LP8027" s="49"/>
      <c r="LQ8027" s="49"/>
      <c r="LR8027" s="49"/>
      <c r="LS8027" s="49"/>
      <c r="LT8027" s="49"/>
      <c r="LU8027" s="49"/>
      <c r="LV8027" s="49"/>
      <c r="LW8027" s="49"/>
      <c r="LX8027" s="49"/>
      <c r="LY8027" s="49"/>
      <c r="LZ8027" s="49"/>
      <c r="MA8027" s="49"/>
      <c r="MB8027" s="49"/>
      <c r="MC8027" s="49"/>
      <c r="MD8027" s="49"/>
      <c r="ME8027" s="49"/>
      <c r="MF8027" s="49"/>
      <c r="MG8027" s="49"/>
      <c r="MH8027" s="49"/>
      <c r="MI8027" s="49"/>
      <c r="MJ8027" s="49"/>
      <c r="MK8027" s="49"/>
      <c r="ML8027" s="49"/>
      <c r="MM8027" s="49"/>
      <c r="MN8027" s="49"/>
      <c r="MO8027" s="49"/>
      <c r="MP8027" s="49"/>
      <c r="MQ8027" s="49"/>
      <c r="MR8027" s="49"/>
      <c r="MS8027" s="49"/>
      <c r="MT8027" s="49"/>
      <c r="MU8027" s="49"/>
      <c r="MV8027" s="49"/>
      <c r="MW8027" s="49"/>
      <c r="MX8027" s="49"/>
      <c r="MY8027" s="49"/>
      <c r="MZ8027" s="49"/>
      <c r="NA8027" s="49"/>
      <c r="NB8027" s="49"/>
      <c r="NC8027" s="49"/>
      <c r="ND8027" s="49"/>
      <c r="NE8027" s="49"/>
      <c r="NF8027" s="49"/>
      <c r="NG8027" s="49"/>
      <c r="NH8027" s="49"/>
      <c r="NI8027" s="49"/>
      <c r="NJ8027" s="49"/>
      <c r="NK8027" s="49"/>
      <c r="NL8027" s="49"/>
      <c r="NM8027" s="49"/>
      <c r="NN8027" s="49"/>
      <c r="NO8027" s="49"/>
      <c r="NP8027" s="49"/>
      <c r="NQ8027" s="49"/>
      <c r="NR8027" s="49"/>
      <c r="NS8027" s="49"/>
      <c r="NT8027" s="49"/>
      <c r="NU8027" s="49"/>
      <c r="NV8027" s="49"/>
      <c r="NW8027" s="49"/>
      <c r="NX8027" s="49"/>
      <c r="NY8027" s="49"/>
      <c r="NZ8027" s="49"/>
      <c r="OA8027" s="49"/>
      <c r="OB8027" s="49"/>
      <c r="OC8027" s="49"/>
      <c r="OD8027" s="49"/>
      <c r="OE8027" s="49"/>
      <c r="OF8027" s="49"/>
      <c r="OG8027" s="49"/>
      <c r="OH8027" s="49"/>
      <c r="OI8027" s="49"/>
      <c r="OJ8027" s="49"/>
      <c r="OK8027" s="49"/>
      <c r="OL8027" s="49"/>
      <c r="OM8027" s="49"/>
      <c r="ON8027" s="49"/>
      <c r="OO8027" s="49"/>
      <c r="OP8027" s="49"/>
      <c r="OQ8027" s="49"/>
      <c r="OR8027" s="49"/>
      <c r="OS8027" s="49"/>
      <c r="OT8027" s="49"/>
      <c r="OU8027" s="49"/>
      <c r="OV8027" s="49"/>
      <c r="OW8027" s="49"/>
      <c r="OX8027" s="49"/>
      <c r="OY8027" s="49"/>
      <c r="OZ8027" s="49"/>
      <c r="PA8027" s="49"/>
      <c r="PB8027" s="49"/>
      <c r="PC8027" s="49"/>
      <c r="PD8027" s="49"/>
      <c r="PE8027" s="49"/>
      <c r="PF8027" s="49"/>
      <c r="PG8027" s="49"/>
      <c r="PH8027" s="49"/>
      <c r="PI8027" s="49"/>
      <c r="PJ8027" s="49"/>
      <c r="PK8027" s="49"/>
      <c r="PL8027" s="49"/>
      <c r="PM8027" s="49"/>
      <c r="PN8027" s="49"/>
      <c r="PO8027" s="49"/>
      <c r="PP8027" s="49"/>
      <c r="PQ8027" s="49"/>
      <c r="PR8027" s="49"/>
      <c r="PS8027" s="49"/>
      <c r="PT8027" s="49"/>
      <c r="PU8027" s="49"/>
      <c r="PV8027" s="49"/>
      <c r="PW8027" s="49"/>
      <c r="PX8027" s="49"/>
      <c r="PY8027" s="49"/>
      <c r="PZ8027" s="49"/>
      <c r="QA8027" s="49"/>
      <c r="QB8027" s="49"/>
      <c r="QC8027" s="49"/>
      <c r="QD8027" s="49"/>
      <c r="QE8027" s="49"/>
      <c r="QF8027" s="49"/>
      <c r="QG8027" s="49"/>
      <c r="QH8027" s="49"/>
      <c r="QI8027" s="49"/>
      <c r="QJ8027" s="49"/>
      <c r="QK8027" s="49"/>
      <c r="QL8027" s="49"/>
      <c r="QM8027" s="49"/>
      <c r="QN8027" s="49"/>
      <c r="QO8027" s="49"/>
      <c r="QP8027" s="49"/>
      <c r="QQ8027" s="49"/>
      <c r="QR8027" s="49"/>
      <c r="QS8027" s="49"/>
      <c r="QT8027" s="49"/>
      <c r="QU8027" s="49"/>
      <c r="QV8027" s="49"/>
      <c r="QW8027" s="49"/>
      <c r="QX8027" s="49"/>
      <c r="QY8027" s="49"/>
      <c r="QZ8027" s="49"/>
      <c r="RA8027" s="49"/>
      <c r="RB8027" s="49"/>
      <c r="RC8027" s="49"/>
      <c r="RD8027" s="49"/>
      <c r="RE8027" s="49"/>
      <c r="RF8027" s="49"/>
      <c r="RG8027" s="49"/>
      <c r="RH8027" s="49"/>
      <c r="RI8027" s="49"/>
      <c r="RJ8027" s="49"/>
      <c r="RK8027" s="49"/>
      <c r="RL8027" s="49"/>
      <c r="RM8027" s="49"/>
      <c r="RN8027" s="49"/>
      <c r="RO8027" s="49"/>
      <c r="RP8027" s="49"/>
      <c r="RQ8027" s="49"/>
      <c r="RR8027" s="49"/>
      <c r="RS8027" s="49"/>
      <c r="RT8027" s="49"/>
      <c r="RU8027" s="49"/>
      <c r="RV8027" s="49"/>
      <c r="RW8027" s="49"/>
      <c r="RX8027" s="49"/>
      <c r="RY8027" s="49"/>
      <c r="RZ8027" s="49"/>
      <c r="SA8027" s="49"/>
      <c r="SB8027" s="49"/>
      <c r="SC8027" s="49"/>
      <c r="SD8027" s="49"/>
      <c r="SE8027" s="49"/>
      <c r="SF8027" s="49"/>
      <c r="SG8027" s="49"/>
      <c r="SH8027" s="49"/>
      <c r="SI8027" s="49"/>
      <c r="SJ8027" s="49"/>
      <c r="SK8027" s="49"/>
      <c r="SL8027" s="49"/>
      <c r="SM8027" s="49"/>
      <c r="SN8027" s="49"/>
      <c r="SO8027" s="49"/>
      <c r="SP8027" s="49"/>
      <c r="SQ8027" s="49"/>
      <c r="SR8027" s="49"/>
      <c r="SS8027" s="49"/>
      <c r="ST8027" s="49"/>
      <c r="SU8027" s="49"/>
      <c r="SV8027" s="49"/>
      <c r="SW8027" s="49"/>
      <c r="SX8027" s="49"/>
      <c r="SY8027" s="49"/>
      <c r="SZ8027" s="49"/>
      <c r="TA8027" s="49"/>
      <c r="TB8027" s="49"/>
      <c r="TC8027" s="49"/>
      <c r="TD8027" s="49"/>
      <c r="TE8027" s="49"/>
      <c r="TF8027" s="49"/>
      <c r="TG8027" s="49"/>
      <c r="TH8027" s="49"/>
      <c r="TI8027" s="49"/>
      <c r="TJ8027" s="49"/>
      <c r="TK8027" s="49"/>
      <c r="TL8027" s="49"/>
      <c r="TM8027" s="49"/>
      <c r="TN8027" s="49"/>
      <c r="TO8027" s="49"/>
      <c r="TP8027" s="49"/>
      <c r="TQ8027" s="49"/>
      <c r="TR8027" s="49"/>
      <c r="TS8027" s="49"/>
      <c r="TT8027" s="49"/>
      <c r="TU8027" s="49"/>
      <c r="TV8027" s="49"/>
      <c r="TW8027" s="49"/>
      <c r="TX8027" s="49"/>
      <c r="TY8027" s="49"/>
      <c r="TZ8027" s="49"/>
      <c r="UA8027" s="49"/>
      <c r="UB8027" s="49"/>
      <c r="UC8027" s="49"/>
      <c r="UD8027" s="49"/>
      <c r="UE8027" s="49"/>
      <c r="UF8027" s="49"/>
      <c r="UG8027" s="49"/>
      <c r="UH8027" s="49"/>
      <c r="UI8027" s="49"/>
      <c r="UJ8027" s="49"/>
      <c r="UK8027" s="49"/>
      <c r="UL8027" s="49"/>
      <c r="UM8027" s="49"/>
      <c r="UN8027" s="49"/>
      <c r="UO8027" s="49"/>
      <c r="UP8027" s="49"/>
      <c r="UQ8027" s="49"/>
      <c r="UR8027" s="49"/>
      <c r="US8027" s="49"/>
      <c r="UT8027" s="49"/>
      <c r="UU8027" s="49"/>
      <c r="UV8027" s="49"/>
      <c r="UW8027" s="49"/>
      <c r="UX8027" s="49"/>
      <c r="UY8027" s="49"/>
      <c r="UZ8027" s="49"/>
      <c r="VA8027" s="49"/>
      <c r="VB8027" s="49"/>
      <c r="VC8027" s="49"/>
      <c r="VD8027" s="49"/>
      <c r="VE8027" s="49"/>
      <c r="VF8027" s="49"/>
      <c r="VG8027" s="49"/>
      <c r="VH8027" s="49"/>
      <c r="VI8027" s="49"/>
      <c r="VJ8027" s="49"/>
      <c r="VK8027" s="49"/>
      <c r="VL8027" s="49"/>
      <c r="VM8027" s="49"/>
      <c r="VN8027" s="49"/>
      <c r="VO8027" s="49"/>
      <c r="VP8027" s="49"/>
      <c r="VQ8027" s="49"/>
      <c r="VR8027" s="49"/>
      <c r="VS8027" s="49"/>
      <c r="VT8027" s="49"/>
      <c r="VU8027" s="49"/>
      <c r="VV8027" s="49"/>
      <c r="VW8027" s="49"/>
      <c r="VX8027" s="49"/>
      <c r="VY8027" s="49"/>
      <c r="VZ8027" s="49"/>
      <c r="WA8027" s="49"/>
      <c r="WB8027" s="49"/>
      <c r="WC8027" s="49"/>
      <c r="WD8027" s="49"/>
      <c r="WE8027" s="49"/>
      <c r="WF8027" s="49"/>
      <c r="WG8027" s="49"/>
      <c r="WH8027" s="49"/>
      <c r="WI8027" s="49"/>
      <c r="WJ8027" s="49"/>
      <c r="WK8027" s="49"/>
      <c r="WL8027" s="49"/>
      <c r="WM8027" s="49"/>
      <c r="WN8027" s="49"/>
      <c r="WO8027" s="49"/>
      <c r="WP8027" s="49"/>
      <c r="WQ8027" s="49"/>
      <c r="WR8027" s="49"/>
      <c r="WS8027" s="49"/>
      <c r="WT8027" s="49"/>
      <c r="WU8027" s="49"/>
      <c r="WV8027" s="49"/>
      <c r="WW8027" s="49"/>
      <c r="WX8027" s="49"/>
      <c r="WY8027" s="49"/>
      <c r="WZ8027" s="49"/>
      <c r="XA8027" s="49"/>
      <c r="XB8027" s="49"/>
      <c r="XC8027" s="49"/>
      <c r="XD8027" s="49"/>
      <c r="XE8027" s="49"/>
      <c r="XF8027" s="49"/>
      <c r="XG8027" s="49"/>
      <c r="XH8027" s="49"/>
      <c r="XI8027" s="49"/>
      <c r="XJ8027" s="49"/>
      <c r="XK8027" s="49"/>
      <c r="XL8027" s="49"/>
      <c r="XM8027" s="49"/>
      <c r="XN8027" s="49"/>
      <c r="XO8027" s="49"/>
      <c r="XP8027" s="49"/>
      <c r="XQ8027" s="49"/>
      <c r="XR8027" s="49"/>
      <c r="XS8027" s="49"/>
      <c r="XT8027" s="49"/>
      <c r="XU8027" s="49"/>
      <c r="XV8027" s="49"/>
      <c r="XW8027" s="49"/>
      <c r="XX8027" s="49"/>
      <c r="XY8027" s="49"/>
      <c r="XZ8027" s="49"/>
      <c r="YA8027" s="49"/>
      <c r="YB8027" s="49"/>
      <c r="YC8027" s="49"/>
      <c r="YD8027" s="49"/>
      <c r="YE8027" s="49"/>
      <c r="YF8027" s="49"/>
      <c r="YG8027" s="49"/>
      <c r="YH8027" s="49"/>
      <c r="YI8027" s="49"/>
      <c r="YJ8027" s="49"/>
      <c r="YK8027" s="49"/>
      <c r="YL8027" s="49"/>
      <c r="YM8027" s="49"/>
      <c r="YN8027" s="49"/>
      <c r="YO8027" s="49"/>
      <c r="YP8027" s="49"/>
      <c r="YQ8027" s="49"/>
      <c r="YR8027" s="49"/>
      <c r="YS8027" s="49"/>
      <c r="YT8027" s="49"/>
      <c r="YU8027" s="49"/>
      <c r="YV8027" s="49"/>
      <c r="YW8027" s="49"/>
      <c r="YX8027" s="49"/>
      <c r="YY8027" s="49"/>
      <c r="YZ8027" s="49"/>
      <c r="ZA8027" s="49"/>
      <c r="ZB8027" s="49"/>
      <c r="ZC8027" s="49"/>
      <c r="ZD8027" s="49"/>
      <c r="ZE8027" s="49"/>
      <c r="ZF8027" s="49"/>
      <c r="ZG8027" s="49"/>
      <c r="ZH8027" s="49"/>
      <c r="ZI8027" s="49"/>
      <c r="ZJ8027" s="49"/>
      <c r="ZK8027" s="49"/>
      <c r="ZL8027" s="49"/>
      <c r="ZM8027" s="49"/>
      <c r="ZN8027" s="49"/>
      <c r="ZO8027" s="49"/>
      <c r="ZP8027" s="49"/>
      <c r="ZQ8027" s="49"/>
      <c r="ZR8027" s="49"/>
      <c r="ZS8027" s="49"/>
      <c r="ZT8027" s="49"/>
      <c r="ZU8027" s="49"/>
      <c r="ZV8027" s="49"/>
      <c r="ZW8027" s="49"/>
      <c r="ZX8027" s="49"/>
      <c r="ZY8027" s="49"/>
      <c r="ZZ8027" s="49"/>
      <c r="AAA8027" s="49"/>
      <c r="AAB8027" s="49"/>
      <c r="AAC8027" s="49"/>
      <c r="AAD8027" s="49"/>
      <c r="AAE8027" s="49"/>
      <c r="AAF8027" s="49"/>
      <c r="AAG8027" s="49"/>
      <c r="AAH8027" s="49"/>
      <c r="AAI8027" s="49"/>
      <c r="AAJ8027" s="49"/>
      <c r="AAK8027" s="49"/>
      <c r="AAL8027" s="49"/>
      <c r="AAM8027" s="49"/>
      <c r="AAN8027" s="49"/>
      <c r="AAO8027" s="49"/>
      <c r="AAP8027" s="49"/>
      <c r="AAQ8027" s="49"/>
      <c r="AAR8027" s="49"/>
      <c r="AAS8027" s="49"/>
      <c r="AAT8027" s="49"/>
      <c r="AAU8027" s="49"/>
      <c r="AAV8027" s="49"/>
      <c r="AAW8027" s="49"/>
      <c r="AAX8027" s="49"/>
      <c r="AAY8027" s="49"/>
      <c r="AAZ8027" s="49"/>
      <c r="ABA8027" s="49"/>
      <c r="ABB8027" s="49"/>
      <c r="ABC8027" s="49"/>
      <c r="ABD8027" s="49"/>
      <c r="ABE8027" s="49"/>
      <c r="ABF8027" s="49"/>
      <c r="ABG8027" s="49"/>
      <c r="ABH8027" s="49"/>
      <c r="ABI8027" s="49"/>
      <c r="ABJ8027" s="49"/>
      <c r="ABK8027" s="49"/>
      <c r="ABL8027" s="49"/>
      <c r="ABM8027" s="49"/>
      <c r="ABN8027" s="49"/>
      <c r="ABO8027" s="49"/>
      <c r="ABP8027" s="49"/>
      <c r="ABQ8027" s="49"/>
      <c r="ABR8027" s="49"/>
      <c r="ABS8027" s="49"/>
      <c r="ABT8027" s="49"/>
      <c r="ABU8027" s="49"/>
      <c r="ABV8027" s="49"/>
      <c r="ABW8027" s="49"/>
      <c r="ABX8027" s="49"/>
      <c r="ABY8027" s="49"/>
      <c r="ABZ8027" s="49"/>
      <c r="ACA8027" s="49"/>
      <c r="ACB8027" s="49"/>
      <c r="ACC8027" s="49"/>
      <c r="ACD8027" s="49"/>
      <c r="ACE8027" s="49"/>
      <c r="ACF8027" s="49"/>
      <c r="ACG8027" s="49"/>
      <c r="ACH8027" s="49"/>
      <c r="ACI8027" s="49"/>
      <c r="ACJ8027" s="49"/>
      <c r="ACK8027" s="49"/>
      <c r="ACL8027" s="49"/>
      <c r="ACM8027" s="49"/>
      <c r="ACN8027" s="49"/>
      <c r="ACO8027" s="49"/>
      <c r="ACP8027" s="49"/>
      <c r="ACQ8027" s="49"/>
      <c r="ACR8027" s="49"/>
      <c r="ACS8027" s="49"/>
      <c r="ACT8027" s="49"/>
      <c r="ACU8027" s="49"/>
      <c r="ACV8027" s="49"/>
      <c r="ACW8027" s="49"/>
      <c r="ACX8027" s="49"/>
      <c r="ACY8027" s="49"/>
      <c r="ACZ8027" s="49"/>
      <c r="ADA8027" s="49"/>
      <c r="ADB8027" s="49"/>
      <c r="ADC8027" s="49"/>
      <c r="ADD8027" s="49"/>
      <c r="ADE8027" s="49"/>
      <c r="ADF8027" s="49"/>
      <c r="ADG8027" s="49"/>
      <c r="ADH8027" s="49"/>
      <c r="ADI8027" s="49"/>
      <c r="ADJ8027" s="49"/>
      <c r="ADK8027" s="49"/>
      <c r="ADL8027" s="49"/>
      <c r="ADM8027" s="49"/>
      <c r="ADN8027" s="49"/>
      <c r="ADO8027" s="49"/>
      <c r="ADP8027" s="49"/>
      <c r="ADQ8027" s="49"/>
      <c r="ADR8027" s="49"/>
      <c r="ADS8027" s="49"/>
      <c r="ADT8027" s="49"/>
      <c r="ADU8027" s="49"/>
      <c r="ADV8027" s="49"/>
      <c r="ADW8027" s="49"/>
      <c r="ADX8027" s="49"/>
      <c r="ADY8027" s="49"/>
      <c r="ADZ8027" s="49"/>
      <c r="AEA8027" s="49"/>
      <c r="AEB8027" s="49"/>
      <c r="AEC8027" s="49"/>
      <c r="AED8027" s="49"/>
      <c r="AEE8027" s="49"/>
      <c r="AEF8027" s="49"/>
      <c r="AEG8027" s="49"/>
      <c r="AEH8027" s="49"/>
      <c r="AEI8027" s="49"/>
      <c r="AEJ8027" s="49"/>
      <c r="AEK8027" s="49"/>
      <c r="AEL8027" s="49"/>
      <c r="AEM8027" s="49"/>
      <c r="AEN8027" s="49"/>
      <c r="AEO8027" s="49"/>
      <c r="AEP8027" s="49"/>
      <c r="AEQ8027" s="49"/>
      <c r="AER8027" s="49"/>
      <c r="AES8027" s="49"/>
      <c r="AET8027" s="49"/>
      <c r="AEU8027" s="49"/>
      <c r="AEV8027" s="49"/>
      <c r="AEW8027" s="49"/>
      <c r="AEX8027" s="49"/>
      <c r="AEY8027" s="49"/>
      <c r="AEZ8027" s="49"/>
      <c r="AFA8027" s="49"/>
      <c r="AFB8027" s="49"/>
      <c r="AFC8027" s="49"/>
      <c r="AFD8027" s="49"/>
      <c r="AFE8027" s="49"/>
      <c r="AFF8027" s="49"/>
      <c r="AFG8027" s="49"/>
      <c r="AFH8027" s="49"/>
      <c r="AFI8027" s="49"/>
      <c r="AFJ8027" s="49"/>
      <c r="AFK8027" s="49"/>
      <c r="AFL8027" s="49"/>
      <c r="AFM8027" s="49"/>
      <c r="AFN8027" s="49"/>
      <c r="AFO8027" s="49"/>
      <c r="AFP8027" s="49"/>
      <c r="AFQ8027" s="49"/>
      <c r="AFR8027" s="49"/>
      <c r="AFS8027" s="49"/>
      <c r="AFT8027" s="49"/>
      <c r="AFU8027" s="49"/>
      <c r="AFV8027" s="49"/>
      <c r="AFW8027" s="49"/>
      <c r="AFX8027" s="49"/>
      <c r="AFY8027" s="49"/>
      <c r="AFZ8027" s="49"/>
      <c r="AGA8027" s="49"/>
      <c r="AGB8027" s="49"/>
      <c r="AGC8027" s="49"/>
      <c r="AGD8027" s="49"/>
      <c r="AGE8027" s="49"/>
      <c r="AGF8027" s="49"/>
      <c r="AGG8027" s="49"/>
      <c r="AGH8027" s="49"/>
      <c r="AGI8027" s="49"/>
      <c r="AGJ8027" s="49"/>
      <c r="AGK8027" s="49"/>
      <c r="AGL8027" s="49"/>
      <c r="AGM8027" s="49"/>
      <c r="AGN8027" s="49"/>
      <c r="AGO8027" s="49"/>
      <c r="AGP8027" s="49"/>
      <c r="AGQ8027" s="49"/>
      <c r="AGR8027" s="49"/>
      <c r="AGS8027" s="49"/>
      <c r="AGT8027" s="49"/>
      <c r="AGU8027" s="49"/>
      <c r="AGV8027" s="49"/>
      <c r="AGW8027" s="49"/>
      <c r="AGX8027" s="49"/>
      <c r="AGY8027" s="49"/>
      <c r="AGZ8027" s="49"/>
      <c r="AHA8027" s="49"/>
      <c r="AHB8027" s="49"/>
      <c r="AHC8027" s="49"/>
      <c r="AHD8027" s="49"/>
      <c r="AHE8027" s="49"/>
      <c r="AHF8027" s="49"/>
      <c r="AHG8027" s="49"/>
      <c r="AHH8027" s="49"/>
      <c r="AHI8027" s="49"/>
      <c r="AHJ8027" s="49"/>
      <c r="AHK8027" s="49"/>
      <c r="AHL8027" s="49"/>
      <c r="AHM8027" s="49"/>
      <c r="AHN8027" s="49"/>
      <c r="AHO8027" s="49"/>
      <c r="AHP8027" s="49"/>
      <c r="AHQ8027" s="49"/>
      <c r="AHR8027" s="49"/>
      <c r="AHS8027" s="49"/>
      <c r="AHT8027" s="49"/>
      <c r="AHU8027" s="49"/>
      <c r="AHV8027" s="49"/>
      <c r="AHW8027" s="49"/>
      <c r="AHX8027" s="49"/>
      <c r="AHY8027" s="49"/>
      <c r="AHZ8027" s="49"/>
      <c r="AIA8027" s="49"/>
      <c r="AIB8027" s="49"/>
      <c r="AIC8027" s="49"/>
      <c r="AID8027" s="49"/>
      <c r="AIE8027" s="49"/>
      <c r="AIF8027" s="49"/>
      <c r="AIG8027" s="49"/>
      <c r="AIH8027" s="49"/>
      <c r="AII8027" s="49"/>
      <c r="AIJ8027" s="49"/>
      <c r="AIK8027" s="49"/>
      <c r="AIL8027" s="49"/>
      <c r="AIM8027" s="49"/>
      <c r="AIN8027" s="49"/>
      <c r="AIO8027" s="49"/>
      <c r="AIP8027" s="49"/>
      <c r="AIQ8027" s="49"/>
      <c r="AIR8027" s="49"/>
      <c r="AIS8027" s="49"/>
      <c r="AIT8027" s="49"/>
      <c r="AIU8027" s="49"/>
      <c r="AIV8027" s="49"/>
      <c r="AIW8027" s="49"/>
      <c r="AIX8027" s="49"/>
      <c r="AIY8027" s="49"/>
      <c r="AIZ8027" s="49"/>
      <c r="AJA8027" s="49"/>
      <c r="AJB8027" s="49"/>
      <c r="AJC8027" s="49"/>
      <c r="AJD8027" s="49"/>
      <c r="AJE8027" s="49"/>
      <c r="AJF8027" s="49"/>
      <c r="AJG8027" s="49"/>
      <c r="AJH8027" s="49"/>
      <c r="AJI8027" s="49"/>
      <c r="AJJ8027" s="49"/>
      <c r="AJK8027" s="49"/>
      <c r="AJL8027" s="49"/>
      <c r="AJM8027" s="49"/>
      <c r="AJN8027" s="49"/>
      <c r="AJO8027" s="49"/>
      <c r="AJP8027" s="49"/>
      <c r="AJQ8027" s="49"/>
      <c r="AJR8027" s="49"/>
      <c r="AJS8027" s="49"/>
      <c r="AJT8027" s="49"/>
      <c r="AJU8027" s="49"/>
      <c r="AJV8027" s="49"/>
      <c r="AJW8027" s="49"/>
      <c r="AJX8027" s="49"/>
      <c r="AJY8027" s="49"/>
      <c r="AJZ8027" s="49"/>
      <c r="AKA8027" s="49"/>
      <c r="AKB8027" s="49"/>
      <c r="AKC8027" s="49"/>
      <c r="AKD8027" s="49"/>
      <c r="AKE8027" s="49"/>
      <c r="AKF8027" s="49"/>
      <c r="AKG8027" s="49"/>
      <c r="AKH8027" s="49"/>
      <c r="AKI8027" s="49"/>
      <c r="AKJ8027" s="49"/>
      <c r="AKK8027" s="49"/>
      <c r="AKL8027" s="49"/>
      <c r="AKM8027" s="49"/>
      <c r="AKN8027" s="49"/>
      <c r="AKO8027" s="49"/>
      <c r="AKP8027" s="49"/>
      <c r="AKQ8027" s="49"/>
      <c r="AKR8027" s="49"/>
      <c r="AKS8027" s="49"/>
      <c r="AKT8027" s="49"/>
      <c r="AKU8027" s="49"/>
      <c r="AKV8027" s="49"/>
      <c r="AKW8027" s="49"/>
      <c r="AKX8027" s="49"/>
      <c r="AKY8027" s="49"/>
      <c r="AKZ8027" s="49"/>
      <c r="ALA8027" s="49"/>
      <c r="ALB8027" s="49"/>
      <c r="ALC8027" s="49"/>
      <c r="ALD8027" s="49"/>
      <c r="ALE8027" s="49"/>
      <c r="ALF8027" s="49"/>
      <c r="ALG8027" s="49"/>
      <c r="ALH8027" s="49"/>
      <c r="ALI8027" s="49"/>
      <c r="ALJ8027" s="49"/>
      <c r="ALK8027" s="49"/>
      <c r="ALL8027" s="49"/>
      <c r="ALM8027" s="49"/>
      <c r="ALN8027" s="49"/>
      <c r="ALO8027" s="49"/>
      <c r="ALP8027" s="49"/>
      <c r="ALQ8027" s="49"/>
      <c r="ALR8027" s="49"/>
      <c r="ALS8027" s="49"/>
      <c r="ALT8027" s="49"/>
      <c r="ALU8027" s="49"/>
      <c r="ALV8027" s="49"/>
      <c r="ALW8027" s="49"/>
      <c r="ALX8027" s="49"/>
      <c r="ALY8027" s="49"/>
      <c r="ALZ8027" s="49"/>
      <c r="AMA8027" s="49"/>
      <c r="AMB8027" s="49"/>
      <c r="AMC8027" s="49"/>
      <c r="AMD8027" s="49"/>
      <c r="AME8027" s="49"/>
      <c r="AMF8027" s="49"/>
      <c r="AMG8027" s="49"/>
      <c r="AMH8027" s="49"/>
      <c r="AMI8027" s="49"/>
      <c r="AMJ8027" s="49"/>
      <c r="AMK8027" s="49"/>
      <c r="AML8027" s="49"/>
      <c r="AMM8027" s="49"/>
      <c r="AMN8027" s="49"/>
      <c r="AMO8027" s="49"/>
      <c r="AMP8027" s="49"/>
      <c r="AMQ8027" s="49"/>
      <c r="AMR8027" s="49"/>
      <c r="AMS8027" s="49"/>
      <c r="AMT8027" s="49"/>
      <c r="AMU8027" s="49"/>
      <c r="AMV8027" s="49"/>
      <c r="AMW8027" s="49"/>
      <c r="AMX8027" s="49"/>
      <c r="AMY8027" s="49"/>
      <c r="AMZ8027" s="49"/>
      <c r="ANA8027" s="49"/>
      <c r="ANB8027" s="49"/>
      <c r="ANC8027" s="49"/>
      <c r="AND8027" s="49"/>
      <c r="ANE8027" s="49"/>
      <c r="ANF8027" s="49"/>
      <c r="ANG8027" s="49"/>
      <c r="ANH8027" s="49"/>
      <c r="ANI8027" s="49"/>
      <c r="ANJ8027" s="49"/>
      <c r="ANK8027" s="49"/>
      <c r="ANL8027" s="49"/>
      <c r="ANM8027" s="49"/>
      <c r="ANN8027" s="49"/>
      <c r="ANO8027" s="49"/>
      <c r="ANP8027" s="49"/>
      <c r="ANQ8027" s="49"/>
      <c r="ANR8027" s="49"/>
      <c r="ANS8027" s="49"/>
      <c r="ANT8027" s="49"/>
      <c r="ANU8027" s="49"/>
      <c r="ANV8027" s="49"/>
      <c r="ANW8027" s="49"/>
      <c r="ANX8027" s="49"/>
      <c r="ANY8027" s="49"/>
      <c r="ANZ8027" s="49"/>
      <c r="AOA8027" s="49"/>
      <c r="AOB8027" s="49"/>
      <c r="AOC8027" s="49"/>
      <c r="AOD8027" s="49"/>
      <c r="AOE8027" s="49"/>
      <c r="AOF8027" s="49"/>
      <c r="AOG8027" s="49"/>
      <c r="AOH8027" s="49"/>
      <c r="AOI8027" s="49"/>
      <c r="AOJ8027" s="49"/>
      <c r="AOK8027" s="49"/>
      <c r="AOL8027" s="49"/>
      <c r="AOM8027" s="49"/>
      <c r="AON8027" s="49"/>
      <c r="AOO8027" s="49"/>
      <c r="AOP8027" s="49"/>
      <c r="AOQ8027" s="49"/>
      <c r="AOR8027" s="49"/>
      <c r="AOS8027" s="49"/>
      <c r="AOT8027" s="49"/>
      <c r="AOU8027" s="49"/>
      <c r="AOV8027" s="49"/>
      <c r="AOW8027" s="49"/>
      <c r="AOX8027" s="49"/>
      <c r="AOY8027" s="49"/>
      <c r="AOZ8027" s="49"/>
      <c r="APA8027" s="49"/>
      <c r="APB8027" s="49"/>
      <c r="APC8027" s="49"/>
      <c r="APD8027" s="49"/>
      <c r="APE8027" s="49"/>
      <c r="APF8027" s="49"/>
      <c r="APG8027" s="49"/>
      <c r="APH8027" s="49"/>
      <c r="API8027" s="49"/>
      <c r="APJ8027" s="49"/>
      <c r="APK8027" s="49"/>
      <c r="APL8027" s="49"/>
      <c r="APM8027" s="49"/>
      <c r="APN8027" s="49"/>
      <c r="APO8027" s="49"/>
      <c r="APP8027" s="49"/>
      <c r="APQ8027" s="49"/>
      <c r="APR8027" s="49"/>
      <c r="APS8027" s="49"/>
      <c r="APT8027" s="49"/>
      <c r="APU8027" s="49"/>
      <c r="APV8027" s="49"/>
      <c r="APW8027" s="49"/>
      <c r="APX8027" s="49"/>
      <c r="APY8027" s="49"/>
      <c r="APZ8027" s="49"/>
      <c r="AQA8027" s="49"/>
      <c r="AQB8027" s="49"/>
      <c r="AQC8027" s="49"/>
      <c r="AQD8027" s="49"/>
      <c r="AQE8027" s="49"/>
      <c r="AQF8027" s="49"/>
      <c r="AQG8027" s="49"/>
      <c r="AQH8027" s="49"/>
      <c r="AQI8027" s="49"/>
      <c r="AQJ8027" s="49"/>
      <c r="AQK8027" s="49"/>
      <c r="AQL8027" s="49"/>
      <c r="AQM8027" s="49"/>
      <c r="AQN8027" s="49"/>
      <c r="AQO8027" s="49"/>
      <c r="AQP8027" s="49"/>
      <c r="AQQ8027" s="49"/>
      <c r="AQR8027" s="49"/>
      <c r="AQS8027" s="49"/>
      <c r="AQT8027" s="49"/>
      <c r="AQU8027" s="49"/>
      <c r="AQV8027" s="49"/>
      <c r="AQW8027" s="49"/>
      <c r="AQX8027" s="49"/>
      <c r="AQY8027" s="49"/>
      <c r="AQZ8027" s="49"/>
      <c r="ARA8027" s="49"/>
      <c r="ARB8027" s="49"/>
      <c r="ARC8027" s="49"/>
      <c r="ARD8027" s="49"/>
      <c r="ARE8027" s="49"/>
      <c r="ARF8027" s="49"/>
      <c r="ARG8027" s="49"/>
      <c r="ARH8027" s="49"/>
      <c r="ARI8027" s="49"/>
      <c r="ARJ8027" s="49"/>
      <c r="ARK8027" s="49"/>
      <c r="ARL8027" s="49"/>
      <c r="ARM8027" s="49"/>
      <c r="ARN8027" s="49"/>
      <c r="ARO8027" s="49"/>
      <c r="ARP8027" s="49"/>
      <c r="ARQ8027" s="49"/>
      <c r="ARR8027" s="49"/>
      <c r="ARS8027" s="49"/>
      <c r="ART8027" s="49"/>
      <c r="ARU8027" s="49"/>
      <c r="ARV8027" s="49"/>
      <c r="ARW8027" s="49"/>
      <c r="ARX8027" s="49"/>
      <c r="ARY8027" s="49"/>
      <c r="ARZ8027" s="49"/>
      <c r="ASA8027" s="49"/>
      <c r="ASB8027" s="49"/>
      <c r="ASC8027" s="49"/>
      <c r="ASD8027" s="49"/>
      <c r="ASE8027" s="49"/>
      <c r="ASF8027" s="49"/>
      <c r="ASG8027" s="49"/>
      <c r="ASH8027" s="49"/>
      <c r="ASI8027" s="49"/>
      <c r="ASJ8027" s="49"/>
      <c r="ASK8027" s="49"/>
      <c r="ASL8027" s="49"/>
      <c r="ASM8027" s="49"/>
      <c r="ASN8027" s="49"/>
      <c r="ASO8027" s="49"/>
      <c r="ASP8027" s="49"/>
      <c r="ASQ8027" s="49"/>
      <c r="ASR8027" s="49"/>
      <c r="ASS8027" s="49"/>
      <c r="AST8027" s="49"/>
      <c r="ASU8027" s="49"/>
      <c r="ASV8027" s="49"/>
      <c r="ASW8027" s="49"/>
      <c r="ASX8027" s="49"/>
      <c r="ASY8027" s="49"/>
      <c r="ASZ8027" s="49"/>
      <c r="ATA8027" s="49"/>
      <c r="ATB8027" s="49"/>
      <c r="ATC8027" s="49"/>
      <c r="ATD8027" s="49"/>
      <c r="ATE8027" s="49"/>
      <c r="ATF8027" s="49"/>
      <c r="ATG8027" s="49"/>
      <c r="ATH8027" s="49"/>
      <c r="ATI8027" s="49"/>
      <c r="ATJ8027" s="49"/>
      <c r="ATK8027" s="49"/>
      <c r="ATL8027" s="49"/>
      <c r="ATM8027" s="49"/>
      <c r="ATN8027" s="49"/>
      <c r="ATO8027" s="49"/>
      <c r="ATP8027" s="49"/>
      <c r="ATQ8027" s="49"/>
      <c r="ATR8027" s="49"/>
      <c r="ATS8027" s="49"/>
      <c r="ATT8027" s="49"/>
      <c r="ATU8027" s="49"/>
      <c r="ATV8027" s="49"/>
      <c r="ATW8027" s="49"/>
      <c r="ATX8027" s="49"/>
      <c r="ATY8027" s="49"/>
      <c r="ATZ8027" s="49"/>
      <c r="AUA8027" s="49"/>
      <c r="AUB8027" s="49"/>
      <c r="AUC8027" s="49"/>
      <c r="AUD8027" s="49"/>
      <c r="AUE8027" s="49"/>
      <c r="AUF8027" s="49"/>
      <c r="AUG8027" s="49"/>
      <c r="AUH8027" s="49"/>
      <c r="AUI8027" s="49"/>
      <c r="AUJ8027" s="49"/>
      <c r="AUK8027" s="49"/>
      <c r="AUL8027" s="49"/>
      <c r="AUM8027" s="49"/>
      <c r="AUN8027" s="49"/>
      <c r="AUO8027" s="49"/>
      <c r="AUP8027" s="49"/>
      <c r="AUQ8027" s="49"/>
      <c r="AUR8027" s="49"/>
      <c r="AUS8027" s="49"/>
      <c r="AUT8027" s="49"/>
      <c r="AUU8027" s="49"/>
      <c r="AUV8027" s="49"/>
      <c r="AUW8027" s="49"/>
      <c r="AUX8027" s="49"/>
      <c r="AUY8027" s="49"/>
      <c r="AUZ8027" s="49"/>
      <c r="AVA8027" s="49"/>
      <c r="AVB8027" s="49"/>
      <c r="AVC8027" s="49"/>
      <c r="AVD8027" s="49"/>
      <c r="AVE8027" s="49"/>
      <c r="AVF8027" s="49"/>
      <c r="AVG8027" s="49"/>
      <c r="AVH8027" s="49"/>
      <c r="AVI8027" s="49"/>
      <c r="AVJ8027" s="49"/>
      <c r="AVK8027" s="49"/>
      <c r="AVL8027" s="49"/>
      <c r="AVM8027" s="49"/>
      <c r="AVN8027" s="49"/>
      <c r="AVO8027" s="49"/>
      <c r="AVP8027" s="49"/>
      <c r="AVQ8027" s="49"/>
      <c r="AVR8027" s="49"/>
      <c r="AVS8027" s="49"/>
      <c r="AVT8027" s="49"/>
      <c r="AVU8027" s="49"/>
      <c r="AVV8027" s="49"/>
      <c r="AVW8027" s="49"/>
      <c r="AVX8027" s="49"/>
      <c r="AVY8027" s="49"/>
      <c r="AVZ8027" s="49"/>
      <c r="AWA8027" s="49"/>
      <c r="AWB8027" s="49"/>
      <c r="AWC8027" s="49"/>
      <c r="AWD8027" s="49"/>
      <c r="AWE8027" s="49"/>
      <c r="AWF8027" s="49"/>
      <c r="AWG8027" s="49"/>
      <c r="AWH8027" s="49"/>
      <c r="AWI8027" s="49"/>
      <c r="AWJ8027" s="49"/>
      <c r="AWK8027" s="49"/>
      <c r="AWL8027" s="49"/>
      <c r="AWM8027" s="49"/>
      <c r="AWN8027" s="49"/>
      <c r="AWO8027" s="49"/>
      <c r="AWP8027" s="49"/>
      <c r="AWQ8027" s="49"/>
      <c r="AWR8027" s="49"/>
      <c r="AWS8027" s="49"/>
      <c r="AWT8027" s="49"/>
      <c r="AWU8027" s="49"/>
      <c r="AWV8027" s="49"/>
      <c r="AWW8027" s="49"/>
      <c r="AWX8027" s="49"/>
      <c r="AWY8027" s="49"/>
      <c r="AWZ8027" s="49"/>
      <c r="AXA8027" s="49"/>
      <c r="AXB8027" s="49"/>
      <c r="AXC8027" s="49"/>
      <c r="AXD8027" s="49"/>
      <c r="AXE8027" s="49"/>
      <c r="AXF8027" s="49"/>
      <c r="AXG8027" s="49"/>
      <c r="AXH8027" s="49"/>
      <c r="AXI8027" s="49"/>
      <c r="AXJ8027" s="49"/>
      <c r="AXK8027" s="49"/>
      <c r="AXL8027" s="49"/>
      <c r="AXM8027" s="49"/>
      <c r="AXN8027" s="49"/>
      <c r="AXO8027" s="49"/>
      <c r="AXP8027" s="49"/>
      <c r="AXQ8027" s="49"/>
      <c r="AXR8027" s="49"/>
      <c r="AXS8027" s="49"/>
      <c r="AXT8027" s="49"/>
      <c r="AXU8027" s="49"/>
      <c r="AXV8027" s="49"/>
      <c r="AXW8027" s="49"/>
      <c r="AXX8027" s="49"/>
      <c r="AXY8027" s="49"/>
      <c r="AXZ8027" s="49"/>
      <c r="AYA8027" s="49"/>
      <c r="AYB8027" s="49"/>
      <c r="AYC8027" s="49"/>
      <c r="AYD8027" s="49"/>
      <c r="AYE8027" s="49"/>
      <c r="AYF8027" s="49"/>
      <c r="AYG8027" s="49"/>
      <c r="AYH8027" s="49"/>
      <c r="AYI8027" s="49"/>
      <c r="AYJ8027" s="49"/>
      <c r="AYK8027" s="49"/>
      <c r="AYL8027" s="49"/>
      <c r="AYM8027" s="49"/>
      <c r="AYN8027" s="49"/>
      <c r="AYO8027" s="49"/>
      <c r="AYP8027" s="49"/>
      <c r="AYQ8027" s="49"/>
      <c r="AYR8027" s="49"/>
      <c r="AYS8027" s="49"/>
      <c r="AYT8027" s="49"/>
      <c r="AYU8027" s="49"/>
      <c r="AYV8027" s="49"/>
      <c r="AYW8027" s="49"/>
      <c r="AYX8027" s="49"/>
      <c r="AYY8027" s="49"/>
      <c r="AYZ8027" s="49"/>
      <c r="AZA8027" s="49"/>
      <c r="AZB8027" s="49"/>
      <c r="AZC8027" s="49"/>
      <c r="AZD8027" s="49"/>
      <c r="AZE8027" s="49"/>
      <c r="AZF8027" s="49"/>
      <c r="AZG8027" s="49"/>
      <c r="AZH8027" s="49"/>
      <c r="AZI8027" s="49"/>
      <c r="AZJ8027" s="49"/>
      <c r="AZK8027" s="49"/>
      <c r="AZL8027" s="49"/>
      <c r="AZM8027" s="49"/>
      <c r="AZN8027" s="49"/>
      <c r="AZO8027" s="49"/>
      <c r="AZP8027" s="49"/>
      <c r="AZQ8027" s="49"/>
      <c r="AZR8027" s="49"/>
      <c r="AZS8027" s="49"/>
      <c r="AZT8027" s="49"/>
      <c r="AZU8027" s="49"/>
      <c r="AZV8027" s="49"/>
      <c r="AZW8027" s="49"/>
      <c r="AZX8027" s="49"/>
      <c r="AZY8027" s="49"/>
      <c r="AZZ8027" s="49"/>
      <c r="BAA8027" s="49"/>
      <c r="BAB8027" s="49"/>
      <c r="BAC8027" s="49"/>
      <c r="BAD8027" s="49"/>
      <c r="BAE8027" s="49"/>
      <c r="BAF8027" s="49"/>
      <c r="BAG8027" s="49"/>
      <c r="BAH8027" s="49"/>
      <c r="BAI8027" s="49"/>
      <c r="BAJ8027" s="49"/>
      <c r="BAK8027" s="49"/>
      <c r="BAL8027" s="49"/>
      <c r="BAM8027" s="49"/>
      <c r="BAN8027" s="49"/>
      <c r="BAO8027" s="49"/>
      <c r="BAP8027" s="49"/>
      <c r="BAQ8027" s="49"/>
      <c r="BAR8027" s="49"/>
      <c r="BAS8027" s="49"/>
      <c r="BAT8027" s="49"/>
      <c r="BAU8027" s="49"/>
      <c r="BAV8027" s="49"/>
      <c r="BAW8027" s="49"/>
      <c r="BAX8027" s="49"/>
      <c r="BAY8027" s="49"/>
      <c r="BAZ8027" s="49"/>
      <c r="BBA8027" s="49"/>
      <c r="BBB8027" s="49"/>
      <c r="BBC8027" s="49"/>
      <c r="BBD8027" s="49"/>
      <c r="BBE8027" s="49"/>
      <c r="BBF8027" s="49"/>
      <c r="BBG8027" s="49"/>
      <c r="BBH8027" s="49"/>
      <c r="BBI8027" s="49"/>
      <c r="BBJ8027" s="49"/>
      <c r="BBK8027" s="49"/>
      <c r="BBL8027" s="49"/>
      <c r="BBM8027" s="49"/>
      <c r="BBN8027" s="49"/>
      <c r="BBO8027" s="49"/>
      <c r="BBP8027" s="49"/>
      <c r="BBQ8027" s="49"/>
      <c r="BBR8027" s="49"/>
      <c r="BBS8027" s="49"/>
      <c r="BBT8027" s="49"/>
      <c r="BBU8027" s="49"/>
      <c r="BBV8027" s="49"/>
      <c r="BBW8027" s="49"/>
      <c r="BBX8027" s="49"/>
      <c r="BBY8027" s="49"/>
      <c r="BBZ8027" s="49"/>
      <c r="BCA8027" s="49"/>
      <c r="BCB8027" s="49"/>
      <c r="BCC8027" s="49"/>
      <c r="BCD8027" s="49"/>
      <c r="BCE8027" s="49"/>
      <c r="BCF8027" s="49"/>
      <c r="BCG8027" s="49"/>
      <c r="BCH8027" s="49"/>
      <c r="BCI8027" s="49"/>
      <c r="BCJ8027" s="49"/>
      <c r="BCK8027" s="49"/>
      <c r="BCL8027" s="49"/>
      <c r="BCM8027" s="49"/>
      <c r="BCN8027" s="49"/>
      <c r="BCO8027" s="49"/>
      <c r="BCP8027" s="49"/>
      <c r="BCQ8027" s="49"/>
      <c r="BCR8027" s="49"/>
      <c r="BCS8027" s="49"/>
      <c r="BCT8027" s="49"/>
      <c r="BCU8027" s="49"/>
      <c r="BCV8027" s="49"/>
      <c r="BCW8027" s="49"/>
      <c r="BCX8027" s="49"/>
      <c r="BCY8027" s="49"/>
      <c r="BCZ8027" s="49"/>
      <c r="BDA8027" s="49"/>
      <c r="BDB8027" s="49"/>
      <c r="BDC8027" s="49"/>
      <c r="BDD8027" s="49"/>
      <c r="BDE8027" s="49"/>
      <c r="BDF8027" s="49"/>
      <c r="BDG8027" s="49"/>
      <c r="BDH8027" s="49"/>
      <c r="BDI8027" s="49"/>
      <c r="BDJ8027" s="49"/>
      <c r="BDK8027" s="49"/>
      <c r="BDL8027" s="49"/>
      <c r="BDM8027" s="49"/>
      <c r="BDN8027" s="49"/>
      <c r="BDO8027" s="49"/>
      <c r="BDP8027" s="49"/>
      <c r="BDQ8027" s="49"/>
      <c r="BDR8027" s="49"/>
      <c r="BDS8027" s="49"/>
      <c r="BDT8027" s="49"/>
      <c r="BDU8027" s="49"/>
      <c r="BDV8027" s="49"/>
      <c r="BDW8027" s="49"/>
      <c r="BDX8027" s="49"/>
      <c r="BDY8027" s="49"/>
      <c r="BDZ8027" s="49"/>
      <c r="BEA8027" s="49"/>
      <c r="BEB8027" s="49"/>
      <c r="BEC8027" s="49"/>
      <c r="BED8027" s="49"/>
      <c r="BEE8027" s="49"/>
      <c r="BEF8027" s="49"/>
      <c r="BEG8027" s="49"/>
      <c r="BEH8027" s="49"/>
      <c r="BEI8027" s="49"/>
      <c r="BEJ8027" s="49"/>
      <c r="BEK8027" s="49"/>
      <c r="BEL8027" s="49"/>
      <c r="BEM8027" s="49"/>
      <c r="BEN8027" s="49"/>
      <c r="BEO8027" s="49"/>
      <c r="BEP8027" s="49"/>
      <c r="BEQ8027" s="49"/>
      <c r="BER8027" s="49"/>
      <c r="BES8027" s="49"/>
      <c r="BET8027" s="49"/>
      <c r="BEU8027" s="49"/>
      <c r="BEV8027" s="49"/>
      <c r="BEW8027" s="49"/>
      <c r="BEX8027" s="49"/>
      <c r="BEY8027" s="49"/>
      <c r="BEZ8027" s="49"/>
      <c r="BFA8027" s="49"/>
      <c r="BFB8027" s="49"/>
      <c r="BFC8027" s="49"/>
      <c r="BFD8027" s="49"/>
      <c r="BFE8027" s="49"/>
      <c r="BFF8027" s="49"/>
      <c r="BFG8027" s="49"/>
      <c r="BFH8027" s="49"/>
      <c r="BFI8027" s="49"/>
      <c r="BFJ8027" s="49"/>
      <c r="BFK8027" s="49"/>
      <c r="BFL8027" s="49"/>
      <c r="BFM8027" s="49"/>
      <c r="BFN8027" s="49"/>
      <c r="BFO8027" s="49"/>
      <c r="BFP8027" s="49"/>
      <c r="BFQ8027" s="49"/>
      <c r="BFR8027" s="49"/>
      <c r="BFS8027" s="49"/>
      <c r="BFT8027" s="49"/>
      <c r="BFU8027" s="49"/>
      <c r="BFV8027" s="49"/>
      <c r="BFW8027" s="49"/>
      <c r="BFX8027" s="49"/>
      <c r="BFY8027" s="49"/>
      <c r="BFZ8027" s="49"/>
      <c r="BGA8027" s="49"/>
      <c r="BGB8027" s="49"/>
      <c r="BGC8027" s="49"/>
      <c r="BGD8027" s="49"/>
      <c r="BGE8027" s="49"/>
      <c r="BGF8027" s="49"/>
      <c r="BGG8027" s="49"/>
      <c r="BGH8027" s="49"/>
      <c r="BGI8027" s="49"/>
      <c r="BGJ8027" s="49"/>
      <c r="BGK8027" s="49"/>
      <c r="BGL8027" s="49"/>
      <c r="BGM8027" s="49"/>
      <c r="BGN8027" s="49"/>
      <c r="BGO8027" s="49"/>
      <c r="BGP8027" s="49"/>
      <c r="BGQ8027" s="49"/>
      <c r="BGR8027" s="49"/>
      <c r="BGS8027" s="49"/>
      <c r="BGT8027" s="49"/>
      <c r="BGU8027" s="49"/>
      <c r="BGV8027" s="49"/>
      <c r="BGW8027" s="49"/>
      <c r="BGX8027" s="49"/>
      <c r="BGY8027" s="49"/>
      <c r="BGZ8027" s="49"/>
      <c r="BHA8027" s="49"/>
      <c r="BHB8027" s="49"/>
      <c r="BHC8027" s="49"/>
      <c r="BHD8027" s="49"/>
      <c r="BHE8027" s="49"/>
      <c r="BHF8027" s="49"/>
      <c r="BHG8027" s="49"/>
      <c r="BHH8027" s="49"/>
      <c r="BHI8027" s="49"/>
      <c r="BHJ8027" s="49"/>
      <c r="BHK8027" s="49"/>
      <c r="BHL8027" s="49"/>
      <c r="BHM8027" s="49"/>
      <c r="BHN8027" s="49"/>
      <c r="BHO8027" s="49"/>
      <c r="BHP8027" s="49"/>
      <c r="BHQ8027" s="49"/>
      <c r="BHR8027" s="49"/>
      <c r="BHS8027" s="49"/>
      <c r="BHT8027" s="49"/>
      <c r="BHU8027" s="49"/>
      <c r="BHV8027" s="49"/>
      <c r="BHW8027" s="49"/>
      <c r="BHX8027" s="49"/>
      <c r="BHY8027" s="49"/>
      <c r="BHZ8027" s="49"/>
      <c r="BIA8027" s="49"/>
      <c r="BIB8027" s="49"/>
      <c r="BIC8027" s="49"/>
      <c r="BID8027" s="49"/>
      <c r="BIE8027" s="49"/>
      <c r="BIF8027" s="49"/>
      <c r="BIG8027" s="49"/>
      <c r="BIH8027" s="49"/>
      <c r="BII8027" s="49"/>
      <c r="BIJ8027" s="49"/>
      <c r="BIK8027" s="49"/>
      <c r="BIL8027" s="49"/>
      <c r="BIM8027" s="49"/>
      <c r="BIN8027" s="49"/>
      <c r="BIO8027" s="49"/>
      <c r="BIP8027" s="49"/>
      <c r="BIQ8027" s="49"/>
      <c r="BIR8027" s="49"/>
      <c r="BIS8027" s="49"/>
      <c r="BIT8027" s="49"/>
      <c r="BIU8027" s="49"/>
      <c r="BIV8027" s="49"/>
      <c r="BIW8027" s="49"/>
      <c r="BIX8027" s="49"/>
      <c r="BIY8027" s="49"/>
      <c r="BIZ8027" s="49"/>
      <c r="BJA8027" s="49"/>
      <c r="BJB8027" s="49"/>
      <c r="BJC8027" s="49"/>
      <c r="BJD8027" s="49"/>
      <c r="BJE8027" s="49"/>
      <c r="BJF8027" s="49"/>
      <c r="BJG8027" s="49"/>
      <c r="BJH8027" s="49"/>
      <c r="BJI8027" s="49"/>
      <c r="BJJ8027" s="49"/>
      <c r="BJK8027" s="49"/>
      <c r="BJL8027" s="49"/>
      <c r="BJM8027" s="49"/>
      <c r="BJN8027" s="49"/>
      <c r="BJO8027" s="49"/>
      <c r="BJP8027" s="49"/>
      <c r="BJQ8027" s="49"/>
      <c r="BJR8027" s="49"/>
      <c r="BJS8027" s="49"/>
      <c r="BJT8027" s="49"/>
      <c r="BJU8027" s="49"/>
      <c r="BJV8027" s="49"/>
      <c r="BJW8027" s="49"/>
      <c r="BJX8027" s="49"/>
      <c r="BJY8027" s="49"/>
      <c r="BJZ8027" s="49"/>
      <c r="BKA8027" s="49"/>
      <c r="BKB8027" s="49"/>
      <c r="BKC8027" s="49"/>
      <c r="BKD8027" s="49"/>
      <c r="BKE8027" s="49"/>
      <c r="BKF8027" s="49"/>
      <c r="BKG8027" s="49"/>
      <c r="BKH8027" s="49"/>
      <c r="BKI8027" s="49"/>
      <c r="BKJ8027" s="49"/>
      <c r="BKK8027" s="49"/>
      <c r="BKL8027" s="49"/>
      <c r="BKM8027" s="49"/>
      <c r="BKN8027" s="49"/>
      <c r="BKO8027" s="49"/>
      <c r="BKP8027" s="49"/>
      <c r="BKQ8027" s="49"/>
      <c r="BKR8027" s="49"/>
      <c r="BKS8027" s="49"/>
      <c r="BKT8027" s="49"/>
      <c r="BKU8027" s="49"/>
      <c r="BKV8027" s="49"/>
      <c r="BKW8027" s="49"/>
      <c r="BKX8027" s="49"/>
      <c r="BKY8027" s="49"/>
      <c r="BKZ8027" s="49"/>
      <c r="BLA8027" s="49"/>
      <c r="BLB8027" s="49"/>
      <c r="BLC8027" s="49"/>
      <c r="BLD8027" s="49"/>
      <c r="BLE8027" s="49"/>
      <c r="BLF8027" s="49"/>
      <c r="BLG8027" s="49"/>
      <c r="BLH8027" s="49"/>
      <c r="BLI8027" s="49"/>
      <c r="BLJ8027" s="49"/>
      <c r="BLK8027" s="49"/>
      <c r="BLL8027" s="49"/>
      <c r="BLM8027" s="49"/>
      <c r="BLN8027" s="49"/>
      <c r="BLO8027" s="49"/>
      <c r="BLP8027" s="49"/>
      <c r="BLQ8027" s="49"/>
      <c r="BLR8027" s="49"/>
      <c r="BLS8027" s="49"/>
      <c r="BLT8027" s="49"/>
      <c r="BLU8027" s="49"/>
      <c r="BLV8027" s="49"/>
      <c r="BLW8027" s="49"/>
      <c r="BLX8027" s="49"/>
      <c r="BLY8027" s="49"/>
      <c r="BLZ8027" s="49"/>
      <c r="BMA8027" s="49"/>
      <c r="BMB8027" s="49"/>
      <c r="BMC8027" s="49"/>
      <c r="BMD8027" s="49"/>
      <c r="BME8027" s="49"/>
      <c r="BMF8027" s="49"/>
      <c r="BMG8027" s="49"/>
      <c r="BMH8027" s="49"/>
      <c r="BMI8027" s="49"/>
      <c r="BMJ8027" s="49"/>
      <c r="BMK8027" s="49"/>
      <c r="BML8027" s="49"/>
      <c r="BMM8027" s="49"/>
      <c r="BMN8027" s="49"/>
      <c r="BMO8027" s="49"/>
      <c r="BMP8027" s="49"/>
      <c r="BMQ8027" s="49"/>
      <c r="BMR8027" s="49"/>
      <c r="BMS8027" s="49"/>
      <c r="BMT8027" s="49"/>
      <c r="BMU8027" s="49"/>
      <c r="BMV8027" s="49"/>
      <c r="BMW8027" s="49"/>
      <c r="BMX8027" s="49"/>
      <c r="BMY8027" s="49"/>
      <c r="BMZ8027" s="49"/>
      <c r="BNA8027" s="49"/>
      <c r="BNB8027" s="49"/>
      <c r="BNC8027" s="49"/>
      <c r="BND8027" s="49"/>
      <c r="BNE8027" s="49"/>
      <c r="BNF8027" s="49"/>
      <c r="BNG8027" s="49"/>
      <c r="BNH8027" s="49"/>
      <c r="BNI8027" s="49"/>
      <c r="BNJ8027" s="49"/>
      <c r="BNK8027" s="49"/>
      <c r="BNL8027" s="49"/>
      <c r="BNM8027" s="49"/>
      <c r="BNN8027" s="49"/>
      <c r="BNO8027" s="49"/>
      <c r="BNP8027" s="49"/>
      <c r="BNQ8027" s="49"/>
      <c r="BNR8027" s="49"/>
      <c r="BNS8027" s="49"/>
      <c r="BNT8027" s="49"/>
      <c r="BNU8027" s="49"/>
      <c r="BNV8027" s="49"/>
      <c r="BNW8027" s="49"/>
      <c r="BNX8027" s="49"/>
      <c r="BNY8027" s="49"/>
      <c r="BNZ8027" s="49"/>
      <c r="BOA8027" s="49"/>
      <c r="BOB8027" s="49"/>
      <c r="BOC8027" s="49"/>
      <c r="BOD8027" s="49"/>
      <c r="BOE8027" s="49"/>
      <c r="BOF8027" s="49"/>
      <c r="BOG8027" s="49"/>
      <c r="BOH8027" s="49"/>
      <c r="BOI8027" s="49"/>
      <c r="BOJ8027" s="49"/>
      <c r="BOK8027" s="49"/>
      <c r="BOL8027" s="49"/>
      <c r="BOM8027" s="49"/>
      <c r="BON8027" s="49"/>
      <c r="BOO8027" s="49"/>
      <c r="BOP8027" s="49"/>
      <c r="BOQ8027" s="49"/>
      <c r="BOR8027" s="49"/>
      <c r="BOS8027" s="49"/>
      <c r="BOT8027" s="49"/>
      <c r="BOU8027" s="49"/>
      <c r="BOV8027" s="49"/>
      <c r="BOW8027" s="49"/>
      <c r="BOX8027" s="49"/>
      <c r="BOY8027" s="49"/>
      <c r="BOZ8027" s="49"/>
      <c r="BPA8027" s="49"/>
      <c r="BPB8027" s="49"/>
      <c r="BPC8027" s="49"/>
      <c r="BPD8027" s="49"/>
      <c r="BPE8027" s="49"/>
      <c r="BPF8027" s="49"/>
      <c r="BPG8027" s="49"/>
      <c r="BPH8027" s="49"/>
      <c r="BPI8027" s="49"/>
      <c r="BPJ8027" s="49"/>
      <c r="BPK8027" s="49"/>
      <c r="BPL8027" s="49"/>
      <c r="BPM8027" s="49"/>
      <c r="BPN8027" s="49"/>
      <c r="BPO8027" s="49"/>
      <c r="BPP8027" s="49"/>
      <c r="BPQ8027" s="49"/>
      <c r="BPR8027" s="49"/>
      <c r="BPS8027" s="49"/>
      <c r="BPT8027" s="49"/>
      <c r="BPU8027" s="49"/>
      <c r="BPV8027" s="49"/>
      <c r="BPW8027" s="49"/>
      <c r="BPX8027" s="49"/>
      <c r="BPY8027" s="49"/>
      <c r="BPZ8027" s="49"/>
      <c r="BQA8027" s="49"/>
      <c r="BQB8027" s="49"/>
      <c r="BQC8027" s="49"/>
      <c r="BQD8027" s="49"/>
      <c r="BQE8027" s="49"/>
      <c r="BQF8027" s="49"/>
      <c r="BQG8027" s="49"/>
      <c r="BQH8027" s="49"/>
      <c r="BQI8027" s="49"/>
      <c r="BQJ8027" s="49"/>
      <c r="BQK8027" s="49"/>
      <c r="BQL8027" s="49"/>
      <c r="BQM8027" s="49"/>
      <c r="BQN8027" s="49"/>
      <c r="BQO8027" s="49"/>
      <c r="BQP8027" s="49"/>
      <c r="BQQ8027" s="49"/>
      <c r="BQR8027" s="49"/>
      <c r="BQS8027" s="49"/>
      <c r="BQT8027" s="49"/>
      <c r="BQU8027" s="49"/>
      <c r="BQV8027" s="49"/>
      <c r="BQW8027" s="49"/>
      <c r="BQX8027" s="49"/>
      <c r="BQY8027" s="49"/>
      <c r="BQZ8027" s="49"/>
      <c r="BRA8027" s="49"/>
      <c r="BRB8027" s="49"/>
      <c r="BRC8027" s="49"/>
      <c r="BRD8027" s="49"/>
      <c r="BRE8027" s="49"/>
      <c r="BRF8027" s="49"/>
      <c r="BRG8027" s="49"/>
      <c r="BRH8027" s="49"/>
      <c r="BRI8027" s="49"/>
      <c r="BRJ8027" s="49"/>
      <c r="BRK8027" s="49"/>
      <c r="BRL8027" s="49"/>
      <c r="BRM8027" s="49"/>
      <c r="BRN8027" s="49"/>
      <c r="BRO8027" s="49"/>
      <c r="BRP8027" s="49"/>
      <c r="BRQ8027" s="49"/>
      <c r="BRR8027" s="49"/>
      <c r="BRS8027" s="49"/>
      <c r="BRT8027" s="49"/>
      <c r="BRU8027" s="49"/>
      <c r="BRV8027" s="49"/>
      <c r="BRW8027" s="49"/>
      <c r="BRX8027" s="49"/>
      <c r="BRY8027" s="49"/>
      <c r="BRZ8027" s="49"/>
      <c r="BSA8027" s="49"/>
      <c r="BSB8027" s="49"/>
      <c r="BSC8027" s="49"/>
      <c r="BSD8027" s="49"/>
      <c r="BSE8027" s="49"/>
      <c r="BSF8027" s="49"/>
      <c r="BSG8027" s="49"/>
      <c r="BSH8027" s="49"/>
      <c r="BSI8027" s="49"/>
      <c r="BSJ8027" s="49"/>
      <c r="BSK8027" s="49"/>
      <c r="BSL8027" s="49"/>
      <c r="BSM8027" s="49"/>
      <c r="BSN8027" s="49"/>
      <c r="BSO8027" s="49"/>
      <c r="BSP8027" s="49"/>
      <c r="BSQ8027" s="49"/>
      <c r="BSR8027" s="49"/>
      <c r="BSS8027" s="49"/>
      <c r="BST8027" s="49"/>
      <c r="BSU8027" s="49"/>
      <c r="BSV8027" s="49"/>
      <c r="BSW8027" s="49"/>
      <c r="BSX8027" s="49"/>
      <c r="BSY8027" s="49"/>
      <c r="BSZ8027" s="49"/>
      <c r="BTA8027" s="49"/>
      <c r="BTB8027" s="49"/>
      <c r="BTC8027" s="49"/>
      <c r="BTD8027" s="49"/>
      <c r="BTE8027" s="49"/>
      <c r="BTF8027" s="49"/>
      <c r="BTG8027" s="49"/>
      <c r="BTH8027" s="49"/>
      <c r="BTI8027" s="49"/>
      <c r="BTJ8027" s="49"/>
      <c r="BTK8027" s="49"/>
      <c r="BTL8027" s="49"/>
      <c r="BTM8027" s="49"/>
      <c r="BTN8027" s="49"/>
      <c r="BTO8027" s="49"/>
      <c r="BTP8027" s="49"/>
      <c r="BTQ8027" s="49"/>
      <c r="BTR8027" s="49"/>
      <c r="BTS8027" s="49"/>
      <c r="BTT8027" s="49"/>
      <c r="BTU8027" s="49"/>
      <c r="BTV8027" s="49"/>
      <c r="BTW8027" s="49"/>
      <c r="BTX8027" s="49"/>
      <c r="BTY8027" s="49"/>
      <c r="BTZ8027" s="49"/>
      <c r="BUA8027" s="49"/>
      <c r="BUB8027" s="49"/>
      <c r="BUC8027" s="49"/>
      <c r="BUD8027" s="49"/>
      <c r="BUE8027" s="49"/>
      <c r="BUF8027" s="49"/>
      <c r="BUG8027" s="49"/>
      <c r="BUH8027" s="49"/>
      <c r="BUI8027" s="49"/>
      <c r="BUJ8027" s="49"/>
      <c r="BUK8027" s="49"/>
      <c r="BUL8027" s="49"/>
      <c r="BUM8027" s="49"/>
      <c r="BUN8027" s="49"/>
      <c r="BUO8027" s="49"/>
      <c r="BUP8027" s="49"/>
      <c r="BUQ8027" s="49"/>
      <c r="BUR8027" s="49"/>
      <c r="BUS8027" s="49"/>
      <c r="BUT8027" s="49"/>
      <c r="BUU8027" s="49"/>
      <c r="BUV8027" s="49"/>
      <c r="BUW8027" s="49"/>
      <c r="BUX8027" s="49"/>
      <c r="BUY8027" s="49"/>
      <c r="BUZ8027" s="49"/>
      <c r="BVA8027" s="49"/>
      <c r="BVB8027" s="49"/>
      <c r="BVC8027" s="49"/>
      <c r="BVD8027" s="49"/>
      <c r="BVE8027" s="49"/>
      <c r="BVF8027" s="49"/>
      <c r="BVG8027" s="49"/>
      <c r="BVH8027" s="49"/>
      <c r="BVI8027" s="49"/>
      <c r="BVJ8027" s="49"/>
      <c r="BVK8027" s="49"/>
      <c r="BVL8027" s="49"/>
      <c r="BVM8027" s="49"/>
      <c r="BVN8027" s="49"/>
      <c r="BVO8027" s="49"/>
      <c r="BVP8027" s="49"/>
      <c r="BVQ8027" s="49"/>
      <c r="BVR8027" s="49"/>
      <c r="BVS8027" s="49"/>
      <c r="BVT8027" s="49"/>
      <c r="BVU8027" s="49"/>
      <c r="BVV8027" s="49"/>
      <c r="BVW8027" s="49"/>
      <c r="BVX8027" s="49"/>
      <c r="BVY8027" s="49"/>
      <c r="BVZ8027" s="49"/>
      <c r="BWA8027" s="49"/>
      <c r="BWB8027" s="49"/>
      <c r="BWC8027" s="49"/>
      <c r="BWD8027" s="49"/>
      <c r="BWE8027" s="49"/>
      <c r="BWF8027" s="49"/>
      <c r="BWG8027" s="49"/>
      <c r="BWH8027" s="49"/>
      <c r="BWI8027" s="49"/>
      <c r="BWJ8027" s="49"/>
      <c r="BWK8027" s="49"/>
      <c r="BWL8027" s="49"/>
      <c r="BWM8027" s="49"/>
      <c r="BWN8027" s="49"/>
      <c r="BWO8027" s="49"/>
      <c r="BWP8027" s="49"/>
      <c r="BWQ8027" s="49"/>
      <c r="BWR8027" s="49"/>
      <c r="BWS8027" s="49"/>
      <c r="BWT8027" s="49"/>
      <c r="BWU8027" s="49"/>
      <c r="BWV8027" s="49"/>
      <c r="BWW8027" s="49"/>
      <c r="BWX8027" s="49"/>
      <c r="BWY8027" s="49"/>
      <c r="BWZ8027" s="49"/>
      <c r="BXA8027" s="49"/>
      <c r="BXB8027" s="49"/>
      <c r="BXC8027" s="49"/>
      <c r="BXD8027" s="49"/>
      <c r="BXE8027" s="49"/>
      <c r="BXF8027" s="49"/>
      <c r="BXG8027" s="49"/>
      <c r="BXH8027" s="49"/>
      <c r="BXI8027" s="49"/>
      <c r="BXJ8027" s="49"/>
      <c r="BXK8027" s="49"/>
      <c r="BXL8027" s="49"/>
      <c r="BXM8027" s="49"/>
      <c r="BXN8027" s="49"/>
      <c r="BXO8027" s="49"/>
      <c r="BXP8027" s="49"/>
      <c r="BXQ8027" s="49"/>
      <c r="BXR8027" s="49"/>
      <c r="BXS8027" s="49"/>
      <c r="BXT8027" s="49"/>
      <c r="BXU8027" s="49"/>
      <c r="BXV8027" s="49"/>
      <c r="BXW8027" s="49"/>
      <c r="BXX8027" s="49"/>
      <c r="BXY8027" s="49"/>
      <c r="BXZ8027" s="49"/>
      <c r="BYA8027" s="49"/>
      <c r="BYB8027" s="49"/>
      <c r="BYC8027" s="49"/>
      <c r="BYD8027" s="49"/>
      <c r="BYE8027" s="49"/>
      <c r="BYF8027" s="49"/>
      <c r="BYG8027" s="49"/>
      <c r="BYH8027" s="49"/>
      <c r="BYI8027" s="49"/>
      <c r="BYJ8027" s="49"/>
      <c r="BYK8027" s="49"/>
      <c r="BYL8027" s="49"/>
      <c r="BYM8027" s="49"/>
      <c r="BYN8027" s="49"/>
      <c r="BYO8027" s="49"/>
      <c r="BYP8027" s="49"/>
      <c r="BYQ8027" s="49"/>
      <c r="BYR8027" s="49"/>
      <c r="BYS8027" s="49"/>
      <c r="BYT8027" s="49"/>
      <c r="BYU8027" s="49"/>
      <c r="BYV8027" s="49"/>
      <c r="BYW8027" s="49"/>
      <c r="BYX8027" s="49"/>
      <c r="BYY8027" s="49"/>
      <c r="BYZ8027" s="49"/>
      <c r="BZA8027" s="49"/>
      <c r="BZB8027" s="49"/>
      <c r="BZC8027" s="49"/>
      <c r="BZD8027" s="49"/>
      <c r="BZE8027" s="49"/>
      <c r="BZF8027" s="49"/>
      <c r="BZG8027" s="49"/>
      <c r="BZH8027" s="49"/>
      <c r="BZI8027" s="49"/>
      <c r="BZJ8027" s="49"/>
      <c r="BZK8027" s="49"/>
      <c r="BZL8027" s="49"/>
      <c r="BZM8027" s="49"/>
      <c r="BZN8027" s="49"/>
      <c r="BZO8027" s="49"/>
      <c r="BZP8027" s="49"/>
      <c r="BZQ8027" s="49"/>
      <c r="BZR8027" s="49"/>
      <c r="BZS8027" s="49"/>
      <c r="BZT8027" s="49"/>
      <c r="BZU8027" s="49"/>
      <c r="BZV8027" s="49"/>
      <c r="BZW8027" s="49"/>
      <c r="BZX8027" s="49"/>
      <c r="BZY8027" s="49"/>
      <c r="BZZ8027" s="49"/>
      <c r="CAA8027" s="49"/>
      <c r="CAB8027" s="49"/>
      <c r="CAC8027" s="49"/>
      <c r="CAD8027" s="49"/>
      <c r="CAE8027" s="49"/>
      <c r="CAF8027" s="49"/>
      <c r="CAG8027" s="49"/>
      <c r="CAH8027" s="49"/>
      <c r="CAI8027" s="49"/>
      <c r="CAJ8027" s="49"/>
      <c r="CAK8027" s="49"/>
      <c r="CAL8027" s="49"/>
      <c r="CAM8027" s="49"/>
      <c r="CAN8027" s="49"/>
      <c r="CAO8027" s="49"/>
      <c r="CAP8027" s="49"/>
      <c r="CAQ8027" s="49"/>
      <c r="CAR8027" s="49"/>
      <c r="CAS8027" s="49"/>
      <c r="CAT8027" s="49"/>
      <c r="CAU8027" s="49"/>
      <c r="CAV8027" s="49"/>
      <c r="CAW8027" s="49"/>
      <c r="CAX8027" s="49"/>
      <c r="CAY8027" s="49"/>
      <c r="CAZ8027" s="49"/>
      <c r="CBA8027" s="49"/>
      <c r="CBB8027" s="49"/>
      <c r="CBC8027" s="49"/>
      <c r="CBD8027" s="49"/>
      <c r="CBE8027" s="49"/>
      <c r="CBF8027" s="49"/>
      <c r="CBG8027" s="49"/>
      <c r="CBH8027" s="49"/>
      <c r="CBI8027" s="49"/>
      <c r="CBJ8027" s="49"/>
      <c r="CBK8027" s="49"/>
      <c r="CBL8027" s="49"/>
      <c r="CBM8027" s="49"/>
      <c r="CBN8027" s="49"/>
      <c r="CBO8027" s="49"/>
      <c r="CBP8027" s="49"/>
      <c r="CBQ8027" s="49"/>
      <c r="CBR8027" s="49"/>
      <c r="CBS8027" s="49"/>
      <c r="CBT8027" s="49"/>
      <c r="CBU8027" s="49"/>
      <c r="CBV8027" s="49"/>
      <c r="CBW8027" s="49"/>
      <c r="CBX8027" s="49"/>
      <c r="CBY8027" s="49"/>
      <c r="CBZ8027" s="49"/>
      <c r="CCA8027" s="49"/>
      <c r="CCB8027" s="49"/>
      <c r="CCC8027" s="49"/>
      <c r="CCD8027" s="49"/>
      <c r="CCE8027" s="49"/>
      <c r="CCF8027" s="49"/>
      <c r="CCG8027" s="49"/>
      <c r="CCH8027" s="49"/>
      <c r="CCI8027" s="49"/>
      <c r="CCJ8027" s="49"/>
      <c r="CCK8027" s="49"/>
      <c r="CCL8027" s="49"/>
      <c r="CCM8027" s="49"/>
      <c r="CCN8027" s="49"/>
      <c r="CCO8027" s="49"/>
      <c r="CCP8027" s="49"/>
      <c r="CCQ8027" s="49"/>
      <c r="CCR8027" s="49"/>
      <c r="CCS8027" s="49"/>
      <c r="CCT8027" s="49"/>
      <c r="CCU8027" s="49"/>
      <c r="CCV8027" s="49"/>
      <c r="CCW8027" s="49"/>
      <c r="CCX8027" s="49"/>
      <c r="CCY8027" s="49"/>
      <c r="CCZ8027" s="49"/>
      <c r="CDA8027" s="49"/>
      <c r="CDB8027" s="49"/>
      <c r="CDC8027" s="49"/>
      <c r="CDD8027" s="49"/>
      <c r="CDE8027" s="49"/>
      <c r="CDF8027" s="49"/>
      <c r="CDG8027" s="49"/>
      <c r="CDH8027" s="49"/>
      <c r="CDI8027" s="49"/>
      <c r="CDJ8027" s="49"/>
      <c r="CDK8027" s="49"/>
      <c r="CDL8027" s="49"/>
      <c r="CDM8027" s="49"/>
      <c r="CDN8027" s="49"/>
      <c r="CDO8027" s="49"/>
      <c r="CDP8027" s="49"/>
      <c r="CDQ8027" s="49"/>
      <c r="CDR8027" s="49"/>
      <c r="CDS8027" s="49"/>
      <c r="CDT8027" s="49"/>
      <c r="CDU8027" s="49"/>
      <c r="CDV8027" s="49"/>
      <c r="CDW8027" s="49"/>
      <c r="CDX8027" s="49"/>
      <c r="CDY8027" s="49"/>
      <c r="CDZ8027" s="49"/>
      <c r="CEA8027" s="49"/>
      <c r="CEB8027" s="49"/>
      <c r="CEC8027" s="49"/>
      <c r="CED8027" s="49"/>
      <c r="CEE8027" s="49"/>
      <c r="CEF8027" s="49"/>
      <c r="CEG8027" s="49"/>
      <c r="CEH8027" s="49"/>
      <c r="CEI8027" s="49"/>
      <c r="CEJ8027" s="49"/>
      <c r="CEK8027" s="49"/>
      <c r="CEL8027" s="49"/>
      <c r="CEM8027" s="49"/>
      <c r="CEN8027" s="49"/>
      <c r="CEO8027" s="49"/>
      <c r="CEP8027" s="49"/>
      <c r="CEQ8027" s="49"/>
      <c r="CER8027" s="49"/>
      <c r="CES8027" s="49"/>
      <c r="CET8027" s="49"/>
      <c r="CEU8027" s="49"/>
      <c r="CEV8027" s="49"/>
      <c r="CEW8027" s="49"/>
      <c r="CEX8027" s="49"/>
      <c r="CEY8027" s="49"/>
      <c r="CEZ8027" s="49"/>
      <c r="CFA8027" s="49"/>
      <c r="CFB8027" s="49"/>
      <c r="CFC8027" s="49"/>
      <c r="CFD8027" s="49"/>
      <c r="CFE8027" s="49"/>
      <c r="CFF8027" s="49"/>
      <c r="CFG8027" s="49"/>
      <c r="CFH8027" s="49"/>
      <c r="CFI8027" s="49"/>
      <c r="CFJ8027" s="49"/>
      <c r="CFK8027" s="49"/>
      <c r="CFL8027" s="49"/>
      <c r="CFM8027" s="49"/>
      <c r="CFN8027" s="49"/>
      <c r="CFO8027" s="49"/>
      <c r="CFP8027" s="49"/>
      <c r="CFQ8027" s="49"/>
      <c r="CFR8027" s="49"/>
      <c r="CFS8027" s="49"/>
      <c r="CFT8027" s="49"/>
      <c r="CFU8027" s="49"/>
      <c r="CFV8027" s="49"/>
      <c r="CFW8027" s="49"/>
      <c r="CFX8027" s="49"/>
      <c r="CFY8027" s="49"/>
      <c r="CFZ8027" s="49"/>
      <c r="CGA8027" s="49"/>
      <c r="CGB8027" s="49"/>
      <c r="CGC8027" s="49"/>
      <c r="CGD8027" s="49"/>
      <c r="CGE8027" s="49"/>
      <c r="CGF8027" s="49"/>
      <c r="CGG8027" s="49"/>
      <c r="CGH8027" s="49"/>
      <c r="CGI8027" s="49"/>
      <c r="CGJ8027" s="49"/>
      <c r="CGK8027" s="49"/>
      <c r="CGL8027" s="49"/>
      <c r="CGM8027" s="49"/>
      <c r="CGN8027" s="49"/>
      <c r="CGO8027" s="49"/>
      <c r="CGP8027" s="49"/>
      <c r="CGQ8027" s="49"/>
      <c r="CGR8027" s="49"/>
      <c r="CGS8027" s="49"/>
      <c r="CGT8027" s="49"/>
      <c r="CGU8027" s="49"/>
      <c r="CGV8027" s="49"/>
      <c r="CGW8027" s="49"/>
      <c r="CGX8027" s="49"/>
      <c r="CGY8027" s="49"/>
      <c r="CGZ8027" s="49"/>
      <c r="CHA8027" s="49"/>
      <c r="CHB8027" s="49"/>
      <c r="CHC8027" s="49"/>
      <c r="CHD8027" s="49"/>
      <c r="CHE8027" s="49"/>
      <c r="CHF8027" s="49"/>
      <c r="CHG8027" s="49"/>
      <c r="CHH8027" s="49"/>
      <c r="CHI8027" s="49"/>
      <c r="CHJ8027" s="49"/>
      <c r="CHK8027" s="49"/>
      <c r="CHL8027" s="49"/>
      <c r="CHM8027" s="49"/>
      <c r="CHN8027" s="49"/>
      <c r="CHO8027" s="49"/>
      <c r="CHP8027" s="49"/>
      <c r="CHQ8027" s="49"/>
      <c r="CHR8027" s="49"/>
      <c r="CHS8027" s="49"/>
      <c r="CHT8027" s="49"/>
      <c r="CHU8027" s="49"/>
      <c r="CHV8027" s="49"/>
      <c r="CHW8027" s="49"/>
      <c r="CHX8027" s="49"/>
      <c r="CHY8027" s="49"/>
      <c r="CHZ8027" s="49"/>
      <c r="CIA8027" s="49"/>
      <c r="CIB8027" s="49"/>
      <c r="CIC8027" s="49"/>
      <c r="CID8027" s="49"/>
      <c r="CIE8027" s="49"/>
      <c r="CIF8027" s="49"/>
      <c r="CIG8027" s="49"/>
      <c r="CIH8027" s="49"/>
      <c r="CII8027" s="49"/>
      <c r="CIJ8027" s="49"/>
      <c r="CIK8027" s="49"/>
      <c r="CIL8027" s="49"/>
      <c r="CIM8027" s="49"/>
      <c r="CIN8027" s="49"/>
      <c r="CIO8027" s="49"/>
      <c r="CIP8027" s="49"/>
      <c r="CIQ8027" s="49"/>
      <c r="CIR8027" s="49"/>
      <c r="CIS8027" s="49"/>
      <c r="CIT8027" s="49"/>
      <c r="CIU8027" s="49"/>
      <c r="CIV8027" s="49"/>
      <c r="CIW8027" s="49"/>
      <c r="CIX8027" s="49"/>
      <c r="CIY8027" s="49"/>
      <c r="CIZ8027" s="49"/>
      <c r="CJA8027" s="49"/>
      <c r="CJB8027" s="49"/>
      <c r="CJC8027" s="49"/>
      <c r="CJD8027" s="49"/>
      <c r="CJE8027" s="49"/>
      <c r="CJF8027" s="49"/>
      <c r="CJG8027" s="49"/>
      <c r="CJH8027" s="49"/>
      <c r="CJI8027" s="49"/>
      <c r="CJJ8027" s="49"/>
      <c r="CJK8027" s="49"/>
      <c r="CJL8027" s="49"/>
      <c r="CJM8027" s="49"/>
      <c r="CJN8027" s="49"/>
      <c r="CJO8027" s="49"/>
      <c r="CJP8027" s="49"/>
      <c r="CJQ8027" s="49"/>
      <c r="CJR8027" s="49"/>
      <c r="CJS8027" s="49"/>
      <c r="CJT8027" s="49"/>
      <c r="CJU8027" s="49"/>
      <c r="CJV8027" s="49"/>
      <c r="CJW8027" s="49"/>
      <c r="CJX8027" s="49"/>
      <c r="CJY8027" s="49"/>
      <c r="CJZ8027" s="49"/>
      <c r="CKA8027" s="49"/>
      <c r="CKB8027" s="49"/>
      <c r="CKC8027" s="49"/>
      <c r="CKD8027" s="49"/>
      <c r="CKE8027" s="49"/>
      <c r="CKF8027" s="49"/>
      <c r="CKG8027" s="49"/>
      <c r="CKH8027" s="49"/>
      <c r="CKI8027" s="49"/>
      <c r="CKJ8027" s="49"/>
      <c r="CKK8027" s="49"/>
      <c r="CKL8027" s="49"/>
      <c r="CKM8027" s="49"/>
      <c r="CKN8027" s="49"/>
      <c r="CKO8027" s="49"/>
      <c r="CKP8027" s="49"/>
      <c r="CKQ8027" s="49"/>
      <c r="CKR8027" s="49"/>
      <c r="CKS8027" s="49"/>
      <c r="CKT8027" s="49"/>
      <c r="CKU8027" s="49"/>
      <c r="CKV8027" s="49"/>
      <c r="CKW8027" s="49"/>
      <c r="CKX8027" s="49"/>
      <c r="CKY8027" s="49"/>
      <c r="CKZ8027" s="49"/>
      <c r="CLA8027" s="49"/>
      <c r="CLB8027" s="49"/>
      <c r="CLC8027" s="49"/>
      <c r="CLD8027" s="49"/>
      <c r="CLE8027" s="49"/>
      <c r="CLF8027" s="49"/>
      <c r="CLG8027" s="49"/>
      <c r="CLH8027" s="49"/>
      <c r="CLI8027" s="49"/>
      <c r="CLJ8027" s="49"/>
      <c r="CLK8027" s="49"/>
      <c r="CLL8027" s="49"/>
      <c r="CLM8027" s="49"/>
      <c r="CLN8027" s="49"/>
      <c r="CLO8027" s="49"/>
      <c r="CLP8027" s="49"/>
      <c r="CLQ8027" s="49"/>
      <c r="CLR8027" s="49"/>
      <c r="CLS8027" s="49"/>
      <c r="CLT8027" s="49"/>
      <c r="CLU8027" s="49"/>
      <c r="CLV8027" s="49"/>
      <c r="CLW8027" s="49"/>
      <c r="CLX8027" s="49"/>
      <c r="CLY8027" s="49"/>
      <c r="CLZ8027" s="49"/>
      <c r="CMA8027" s="49"/>
      <c r="CMB8027" s="49"/>
      <c r="CMC8027" s="49"/>
      <c r="CMD8027" s="49"/>
      <c r="CME8027" s="49"/>
      <c r="CMF8027" s="49"/>
      <c r="CMG8027" s="49"/>
      <c r="CMH8027" s="49"/>
      <c r="CMI8027" s="49"/>
      <c r="CMJ8027" s="49"/>
      <c r="CMK8027" s="49"/>
      <c r="CML8027" s="49"/>
      <c r="CMM8027" s="49"/>
      <c r="CMN8027" s="49"/>
      <c r="CMO8027" s="49"/>
      <c r="CMP8027" s="49"/>
      <c r="CMQ8027" s="49"/>
      <c r="CMR8027" s="49"/>
      <c r="CMS8027" s="49"/>
      <c r="CMT8027" s="49"/>
      <c r="CMU8027" s="49"/>
      <c r="CMV8027" s="49"/>
      <c r="CMW8027" s="49"/>
      <c r="CMX8027" s="49"/>
      <c r="CMY8027" s="49"/>
      <c r="CMZ8027" s="49"/>
      <c r="CNA8027" s="49"/>
      <c r="CNB8027" s="49"/>
      <c r="CNC8027" s="49"/>
      <c r="CND8027" s="49"/>
      <c r="CNE8027" s="49"/>
      <c r="CNF8027" s="49"/>
      <c r="CNG8027" s="49"/>
      <c r="CNH8027" s="49"/>
      <c r="CNI8027" s="49"/>
      <c r="CNJ8027" s="49"/>
      <c r="CNK8027" s="49"/>
      <c r="CNL8027" s="49"/>
      <c r="CNM8027" s="49"/>
      <c r="CNN8027" s="49"/>
      <c r="CNO8027" s="49"/>
      <c r="CNP8027" s="49"/>
      <c r="CNQ8027" s="49"/>
      <c r="CNR8027" s="49"/>
      <c r="CNS8027" s="49"/>
      <c r="CNT8027" s="49"/>
      <c r="CNU8027" s="49"/>
      <c r="CNV8027" s="49"/>
      <c r="CNW8027" s="49"/>
      <c r="CNX8027" s="49"/>
      <c r="CNY8027" s="49"/>
      <c r="CNZ8027" s="49"/>
      <c r="COA8027" s="49"/>
      <c r="COB8027" s="49"/>
      <c r="COC8027" s="49"/>
      <c r="COD8027" s="49"/>
      <c r="COE8027" s="49"/>
      <c r="COF8027" s="49"/>
      <c r="COG8027" s="49"/>
      <c r="COH8027" s="49"/>
      <c r="COI8027" s="49"/>
      <c r="COJ8027" s="49"/>
      <c r="COK8027" s="49"/>
      <c r="COL8027" s="49"/>
      <c r="COM8027" s="49"/>
      <c r="CON8027" s="49"/>
      <c r="COO8027" s="49"/>
      <c r="COP8027" s="49"/>
      <c r="COQ8027" s="49"/>
      <c r="COR8027" s="49"/>
      <c r="COS8027" s="49"/>
      <c r="COT8027" s="49"/>
      <c r="COU8027" s="49"/>
      <c r="COV8027" s="49"/>
      <c r="COW8027" s="49"/>
      <c r="COX8027" s="49"/>
      <c r="COY8027" s="49"/>
      <c r="COZ8027" s="49"/>
      <c r="CPA8027" s="49"/>
      <c r="CPB8027" s="49"/>
      <c r="CPC8027" s="49"/>
      <c r="CPD8027" s="49"/>
      <c r="CPE8027" s="49"/>
      <c r="CPF8027" s="49"/>
      <c r="CPG8027" s="49"/>
      <c r="CPH8027" s="49"/>
      <c r="CPI8027" s="49"/>
      <c r="CPJ8027" s="49"/>
      <c r="CPK8027" s="49"/>
      <c r="CPL8027" s="49"/>
      <c r="CPM8027" s="49"/>
      <c r="CPN8027" s="49"/>
      <c r="CPO8027" s="49"/>
      <c r="CPP8027" s="49"/>
      <c r="CPQ8027" s="49"/>
      <c r="CPR8027" s="49"/>
      <c r="CPS8027" s="49"/>
      <c r="CPT8027" s="49"/>
      <c r="CPU8027" s="49"/>
      <c r="CPV8027" s="49"/>
      <c r="CPW8027" s="49"/>
      <c r="CPX8027" s="49"/>
      <c r="CPY8027" s="49"/>
      <c r="CPZ8027" s="49"/>
      <c r="CQA8027" s="49"/>
      <c r="CQB8027" s="49"/>
      <c r="CQC8027" s="49"/>
      <c r="CQD8027" s="49"/>
      <c r="CQE8027" s="49"/>
      <c r="CQF8027" s="49"/>
      <c r="CQG8027" s="49"/>
      <c r="CQH8027" s="49"/>
      <c r="CQI8027" s="49"/>
      <c r="CQJ8027" s="49"/>
      <c r="CQK8027" s="49"/>
      <c r="CQL8027" s="49"/>
      <c r="CQM8027" s="49"/>
      <c r="CQN8027" s="49"/>
      <c r="CQO8027" s="49"/>
      <c r="CQP8027" s="49"/>
      <c r="CQQ8027" s="49"/>
      <c r="CQR8027" s="49"/>
      <c r="CQS8027" s="49"/>
      <c r="CQT8027" s="49"/>
      <c r="CQU8027" s="49"/>
      <c r="CQV8027" s="49"/>
      <c r="CQW8027" s="49"/>
      <c r="CQX8027" s="49"/>
      <c r="CQY8027" s="49"/>
      <c r="CQZ8027" s="49"/>
      <c r="CRA8027" s="49"/>
      <c r="CRB8027" s="49"/>
      <c r="CRC8027" s="49"/>
      <c r="CRD8027" s="49"/>
      <c r="CRE8027" s="49"/>
      <c r="CRF8027" s="49"/>
      <c r="CRG8027" s="49"/>
      <c r="CRH8027" s="49"/>
      <c r="CRI8027" s="49"/>
      <c r="CRJ8027" s="49"/>
      <c r="CRK8027" s="49"/>
      <c r="CRL8027" s="49"/>
      <c r="CRM8027" s="49"/>
      <c r="CRN8027" s="49"/>
      <c r="CRO8027" s="49"/>
      <c r="CRP8027" s="49"/>
      <c r="CRQ8027" s="49"/>
      <c r="CRR8027" s="49"/>
      <c r="CRS8027" s="49"/>
      <c r="CRT8027" s="49"/>
      <c r="CRU8027" s="49"/>
      <c r="CRV8027" s="49"/>
      <c r="CRW8027" s="49"/>
      <c r="CRX8027" s="49"/>
      <c r="CRY8027" s="49"/>
      <c r="CRZ8027" s="49"/>
      <c r="CSA8027" s="49"/>
      <c r="CSB8027" s="49"/>
      <c r="CSC8027" s="49"/>
      <c r="CSD8027" s="49"/>
      <c r="CSE8027" s="49"/>
      <c r="CSF8027" s="49"/>
      <c r="CSG8027" s="49"/>
      <c r="CSH8027" s="49"/>
      <c r="CSI8027" s="49"/>
      <c r="CSJ8027" s="49"/>
      <c r="CSK8027" s="49"/>
      <c r="CSL8027" s="49"/>
      <c r="CSM8027" s="49"/>
      <c r="CSN8027" s="49"/>
      <c r="CSO8027" s="49"/>
      <c r="CSP8027" s="49"/>
      <c r="CSQ8027" s="49"/>
      <c r="CSR8027" s="49"/>
      <c r="CSS8027" s="49"/>
      <c r="CST8027" s="49"/>
      <c r="CSU8027" s="49"/>
      <c r="CSV8027" s="49"/>
      <c r="CSW8027" s="49"/>
      <c r="CSX8027" s="49"/>
      <c r="CSY8027" s="49"/>
      <c r="CSZ8027" s="49"/>
      <c r="CTA8027" s="49"/>
      <c r="CTB8027" s="49"/>
      <c r="CTC8027" s="49"/>
      <c r="CTD8027" s="49"/>
      <c r="CTE8027" s="49"/>
      <c r="CTF8027" s="49"/>
      <c r="CTG8027" s="49"/>
      <c r="CTH8027" s="49"/>
      <c r="CTI8027" s="49"/>
      <c r="CTJ8027" s="49"/>
      <c r="CTK8027" s="49"/>
      <c r="CTL8027" s="49"/>
      <c r="CTM8027" s="49"/>
      <c r="CTN8027" s="49"/>
      <c r="CTO8027" s="49"/>
      <c r="CTP8027" s="49"/>
      <c r="CTQ8027" s="49"/>
      <c r="CTR8027" s="49"/>
      <c r="CTS8027" s="49"/>
      <c r="CTT8027" s="49"/>
      <c r="CTU8027" s="49"/>
      <c r="CTV8027" s="49"/>
      <c r="CTW8027" s="49"/>
      <c r="CTX8027" s="49"/>
      <c r="CTY8027" s="49"/>
      <c r="CTZ8027" s="49"/>
      <c r="CUA8027" s="49"/>
      <c r="CUB8027" s="49"/>
      <c r="CUC8027" s="49"/>
      <c r="CUD8027" s="49"/>
      <c r="CUE8027" s="49"/>
      <c r="CUF8027" s="49"/>
      <c r="CUG8027" s="49"/>
      <c r="CUH8027" s="49"/>
      <c r="CUI8027" s="49"/>
      <c r="CUJ8027" s="49"/>
      <c r="CUK8027" s="49"/>
      <c r="CUL8027" s="49"/>
      <c r="CUM8027" s="49"/>
      <c r="CUN8027" s="49"/>
      <c r="CUO8027" s="49"/>
      <c r="CUP8027" s="49"/>
      <c r="CUQ8027" s="49"/>
      <c r="CUR8027" s="49"/>
      <c r="CUS8027" s="49"/>
      <c r="CUT8027" s="49"/>
      <c r="CUU8027" s="49"/>
      <c r="CUV8027" s="49"/>
      <c r="CUW8027" s="49"/>
      <c r="CUX8027" s="49"/>
      <c r="CUY8027" s="49"/>
      <c r="CUZ8027" s="49"/>
      <c r="CVA8027" s="49"/>
      <c r="CVB8027" s="49"/>
      <c r="CVC8027" s="49"/>
      <c r="CVD8027" s="49"/>
      <c r="CVE8027" s="49"/>
      <c r="CVF8027" s="49"/>
      <c r="CVG8027" s="49"/>
      <c r="CVH8027" s="49"/>
      <c r="CVI8027" s="49"/>
      <c r="CVJ8027" s="49"/>
      <c r="CVK8027" s="49"/>
      <c r="CVL8027" s="49"/>
      <c r="CVM8027" s="49"/>
      <c r="CVN8027" s="49"/>
      <c r="CVO8027" s="49"/>
      <c r="CVP8027" s="49"/>
      <c r="CVQ8027" s="49"/>
      <c r="CVR8027" s="49"/>
      <c r="CVS8027" s="49"/>
      <c r="CVT8027" s="49"/>
      <c r="CVU8027" s="49"/>
      <c r="CVV8027" s="49"/>
      <c r="CVW8027" s="49"/>
      <c r="CVX8027" s="49"/>
      <c r="CVY8027" s="49"/>
      <c r="CVZ8027" s="49"/>
      <c r="CWA8027" s="49"/>
      <c r="CWB8027" s="49"/>
      <c r="CWC8027" s="49"/>
      <c r="CWD8027" s="49"/>
      <c r="CWE8027" s="49"/>
      <c r="CWF8027" s="49"/>
      <c r="CWG8027" s="49"/>
      <c r="CWH8027" s="49"/>
      <c r="CWI8027" s="49"/>
      <c r="CWJ8027" s="49"/>
      <c r="CWK8027" s="49"/>
      <c r="CWL8027" s="49"/>
      <c r="CWM8027" s="49"/>
      <c r="CWN8027" s="49"/>
      <c r="CWO8027" s="49"/>
      <c r="CWP8027" s="49"/>
      <c r="CWQ8027" s="49"/>
      <c r="CWR8027" s="49"/>
      <c r="CWS8027" s="49"/>
      <c r="CWT8027" s="49"/>
      <c r="CWU8027" s="49"/>
      <c r="CWV8027" s="49"/>
      <c r="CWW8027" s="49"/>
      <c r="CWX8027" s="49"/>
      <c r="CWY8027" s="49"/>
      <c r="CWZ8027" s="49"/>
      <c r="CXA8027" s="49"/>
      <c r="CXB8027" s="49"/>
      <c r="CXC8027" s="49"/>
      <c r="CXD8027" s="49"/>
      <c r="CXE8027" s="49"/>
      <c r="CXF8027" s="49"/>
      <c r="CXG8027" s="49"/>
      <c r="CXH8027" s="49"/>
      <c r="CXI8027" s="49"/>
      <c r="CXJ8027" s="49"/>
      <c r="CXK8027" s="49"/>
      <c r="CXL8027" s="49"/>
      <c r="CXM8027" s="49"/>
      <c r="CXN8027" s="49"/>
      <c r="CXO8027" s="49"/>
      <c r="CXP8027" s="49"/>
      <c r="CXQ8027" s="49"/>
      <c r="CXR8027" s="49"/>
      <c r="CXS8027" s="49"/>
      <c r="CXT8027" s="49"/>
      <c r="CXU8027" s="49"/>
      <c r="CXV8027" s="49"/>
      <c r="CXW8027" s="49"/>
      <c r="CXX8027" s="49"/>
      <c r="CXY8027" s="49"/>
      <c r="CXZ8027" s="49"/>
      <c r="CYA8027" s="49"/>
      <c r="CYB8027" s="49"/>
      <c r="CYC8027" s="49"/>
      <c r="CYD8027" s="49"/>
      <c r="CYE8027" s="49"/>
      <c r="CYF8027" s="49"/>
      <c r="CYG8027" s="49"/>
      <c r="CYH8027" s="49"/>
      <c r="CYI8027" s="49"/>
      <c r="CYJ8027" s="49"/>
      <c r="CYK8027" s="49"/>
      <c r="CYL8027" s="49"/>
      <c r="CYM8027" s="49"/>
      <c r="CYN8027" s="49"/>
      <c r="CYO8027" s="49"/>
      <c r="CYP8027" s="49"/>
      <c r="CYQ8027" s="49"/>
      <c r="CYR8027" s="49"/>
      <c r="CYS8027" s="49"/>
      <c r="CYT8027" s="49"/>
      <c r="CYU8027" s="49"/>
      <c r="CYV8027" s="49"/>
      <c r="CYW8027" s="49"/>
      <c r="CYX8027" s="49"/>
      <c r="CYY8027" s="49"/>
      <c r="CYZ8027" s="49"/>
      <c r="CZA8027" s="49"/>
      <c r="CZB8027" s="49"/>
      <c r="CZC8027" s="49"/>
      <c r="CZD8027" s="49"/>
      <c r="CZE8027" s="49"/>
      <c r="CZF8027" s="49"/>
      <c r="CZG8027" s="49"/>
      <c r="CZH8027" s="49"/>
      <c r="CZI8027" s="49"/>
      <c r="CZJ8027" s="49"/>
      <c r="CZK8027" s="49"/>
      <c r="CZL8027" s="49"/>
      <c r="CZM8027" s="49"/>
      <c r="CZN8027" s="49"/>
      <c r="CZO8027" s="49"/>
      <c r="CZP8027" s="49"/>
      <c r="CZQ8027" s="49"/>
      <c r="CZR8027" s="49"/>
      <c r="CZS8027" s="49"/>
      <c r="CZT8027" s="49"/>
      <c r="CZU8027" s="49"/>
      <c r="CZV8027" s="49"/>
      <c r="CZW8027" s="49"/>
      <c r="CZX8027" s="49"/>
      <c r="CZY8027" s="49"/>
      <c r="CZZ8027" s="49"/>
      <c r="DAA8027" s="49"/>
      <c r="DAB8027" s="49"/>
      <c r="DAC8027" s="49"/>
      <c r="DAD8027" s="49"/>
      <c r="DAE8027" s="49"/>
      <c r="DAF8027" s="49"/>
      <c r="DAG8027" s="49"/>
      <c r="DAH8027" s="49"/>
      <c r="DAI8027" s="49"/>
      <c r="DAJ8027" s="49"/>
      <c r="DAK8027" s="49"/>
      <c r="DAL8027" s="49"/>
      <c r="DAM8027" s="49"/>
      <c r="DAN8027" s="49"/>
      <c r="DAO8027" s="49"/>
      <c r="DAP8027" s="49"/>
      <c r="DAQ8027" s="49"/>
      <c r="DAR8027" s="49"/>
      <c r="DAS8027" s="49"/>
      <c r="DAT8027" s="49"/>
      <c r="DAU8027" s="49"/>
      <c r="DAV8027" s="49"/>
      <c r="DAW8027" s="49"/>
      <c r="DAX8027" s="49"/>
      <c r="DAY8027" s="49"/>
      <c r="DAZ8027" s="49"/>
      <c r="DBA8027" s="49"/>
      <c r="DBB8027" s="49"/>
      <c r="DBC8027" s="49"/>
      <c r="DBD8027" s="49"/>
      <c r="DBE8027" s="49"/>
      <c r="DBF8027" s="49"/>
      <c r="DBG8027" s="49"/>
      <c r="DBH8027" s="49"/>
      <c r="DBI8027" s="49"/>
      <c r="DBJ8027" s="49"/>
      <c r="DBK8027" s="49"/>
      <c r="DBL8027" s="49"/>
      <c r="DBM8027" s="49"/>
      <c r="DBN8027" s="49"/>
      <c r="DBO8027" s="49"/>
      <c r="DBP8027" s="49"/>
      <c r="DBQ8027" s="49"/>
      <c r="DBR8027" s="49"/>
      <c r="DBS8027" s="49"/>
      <c r="DBT8027" s="49"/>
      <c r="DBU8027" s="49"/>
      <c r="DBV8027" s="49"/>
      <c r="DBW8027" s="49"/>
      <c r="DBX8027" s="49"/>
      <c r="DBY8027" s="49"/>
      <c r="DBZ8027" s="49"/>
      <c r="DCA8027" s="49"/>
      <c r="DCB8027" s="49"/>
      <c r="DCC8027" s="49"/>
      <c r="DCD8027" s="49"/>
      <c r="DCE8027" s="49"/>
      <c r="DCF8027" s="49"/>
      <c r="DCG8027" s="49"/>
      <c r="DCH8027" s="49"/>
      <c r="DCI8027" s="49"/>
      <c r="DCJ8027" s="49"/>
      <c r="DCK8027" s="49"/>
      <c r="DCL8027" s="49"/>
      <c r="DCM8027" s="49"/>
      <c r="DCN8027" s="49"/>
      <c r="DCO8027" s="49"/>
      <c r="DCP8027" s="49"/>
      <c r="DCQ8027" s="49"/>
      <c r="DCR8027" s="49"/>
      <c r="DCS8027" s="49"/>
      <c r="DCT8027" s="49"/>
      <c r="DCU8027" s="49"/>
      <c r="DCV8027" s="49"/>
      <c r="DCW8027" s="49"/>
      <c r="DCX8027" s="49"/>
      <c r="DCY8027" s="49"/>
      <c r="DCZ8027" s="49"/>
      <c r="DDA8027" s="49"/>
      <c r="DDB8027" s="49"/>
      <c r="DDC8027" s="49"/>
      <c r="DDD8027" s="49"/>
      <c r="DDE8027" s="49"/>
      <c r="DDF8027" s="49"/>
      <c r="DDG8027" s="49"/>
      <c r="DDH8027" s="49"/>
      <c r="DDI8027" s="49"/>
      <c r="DDJ8027" s="49"/>
      <c r="DDK8027" s="49"/>
      <c r="DDL8027" s="49"/>
      <c r="DDM8027" s="49"/>
      <c r="DDN8027" s="49"/>
      <c r="DDO8027" s="49"/>
      <c r="DDP8027" s="49"/>
      <c r="DDQ8027" s="49"/>
      <c r="DDR8027" s="49"/>
      <c r="DDS8027" s="49"/>
      <c r="DDT8027" s="49"/>
      <c r="DDU8027" s="49"/>
      <c r="DDV8027" s="49"/>
      <c r="DDW8027" s="49"/>
      <c r="DDX8027" s="49"/>
      <c r="DDY8027" s="49"/>
      <c r="DDZ8027" s="49"/>
      <c r="DEA8027" s="49"/>
      <c r="DEB8027" s="49"/>
      <c r="DEC8027" s="49"/>
      <c r="DED8027" s="49"/>
      <c r="DEE8027" s="49"/>
      <c r="DEF8027" s="49"/>
      <c r="DEG8027" s="49"/>
      <c r="DEH8027" s="49"/>
      <c r="DEI8027" s="49"/>
      <c r="DEJ8027" s="49"/>
      <c r="DEK8027" s="49"/>
      <c r="DEL8027" s="49"/>
      <c r="DEM8027" s="49"/>
      <c r="DEN8027" s="49"/>
      <c r="DEO8027" s="49"/>
      <c r="DEP8027" s="49"/>
      <c r="DEQ8027" s="49"/>
      <c r="DER8027" s="49"/>
      <c r="DES8027" s="49"/>
      <c r="DET8027" s="49"/>
      <c r="DEU8027" s="49"/>
      <c r="DEV8027" s="49"/>
      <c r="DEW8027" s="49"/>
      <c r="DEX8027" s="49"/>
      <c r="DEY8027" s="49"/>
      <c r="DEZ8027" s="49"/>
      <c r="DFA8027" s="49"/>
      <c r="DFB8027" s="49"/>
      <c r="DFC8027" s="49"/>
      <c r="DFD8027" s="49"/>
      <c r="DFE8027" s="49"/>
      <c r="DFF8027" s="49"/>
      <c r="DFG8027" s="49"/>
      <c r="DFH8027" s="49"/>
      <c r="DFI8027" s="49"/>
      <c r="DFJ8027" s="49"/>
      <c r="DFK8027" s="49"/>
      <c r="DFL8027" s="49"/>
      <c r="DFM8027" s="49"/>
      <c r="DFN8027" s="49"/>
      <c r="DFO8027" s="49"/>
      <c r="DFP8027" s="49"/>
      <c r="DFQ8027" s="49"/>
      <c r="DFR8027" s="49"/>
      <c r="DFS8027" s="49"/>
      <c r="DFT8027" s="49"/>
      <c r="DFU8027" s="49"/>
      <c r="DFV8027" s="49"/>
      <c r="DFW8027" s="49"/>
      <c r="DFX8027" s="49"/>
      <c r="DFY8027" s="49"/>
      <c r="DFZ8027" s="49"/>
      <c r="DGA8027" s="49"/>
      <c r="DGB8027" s="49"/>
      <c r="DGC8027" s="49"/>
      <c r="DGD8027" s="49"/>
      <c r="DGE8027" s="49"/>
      <c r="DGF8027" s="49"/>
      <c r="DGG8027" s="49"/>
      <c r="DGH8027" s="49"/>
      <c r="DGI8027" s="49"/>
      <c r="DGJ8027" s="49"/>
      <c r="DGK8027" s="49"/>
      <c r="DGL8027" s="49"/>
      <c r="DGM8027" s="49"/>
      <c r="DGN8027" s="49"/>
      <c r="DGO8027" s="49"/>
      <c r="DGP8027" s="49"/>
      <c r="DGQ8027" s="49"/>
      <c r="DGR8027" s="49"/>
      <c r="DGS8027" s="49"/>
      <c r="DGT8027" s="49"/>
      <c r="DGU8027" s="49"/>
      <c r="DGV8027" s="49"/>
      <c r="DGW8027" s="49"/>
      <c r="DGX8027" s="49"/>
      <c r="DGY8027" s="49"/>
      <c r="DGZ8027" s="49"/>
      <c r="DHA8027" s="49"/>
      <c r="DHB8027" s="49"/>
      <c r="DHC8027" s="49"/>
      <c r="DHD8027" s="49"/>
      <c r="DHE8027" s="49"/>
      <c r="DHF8027" s="49"/>
      <c r="DHG8027" s="49"/>
      <c r="DHH8027" s="49"/>
      <c r="DHI8027" s="49"/>
      <c r="DHJ8027" s="49"/>
      <c r="DHK8027" s="49"/>
      <c r="DHL8027" s="49"/>
      <c r="DHM8027" s="49"/>
      <c r="DHN8027" s="49"/>
      <c r="DHO8027" s="49"/>
      <c r="DHP8027" s="49"/>
      <c r="DHQ8027" s="49"/>
      <c r="DHR8027" s="49"/>
      <c r="DHS8027" s="49"/>
      <c r="DHT8027" s="49"/>
      <c r="DHU8027" s="49"/>
      <c r="DHV8027" s="49"/>
      <c r="DHW8027" s="49"/>
      <c r="DHX8027" s="49"/>
      <c r="DHY8027" s="49"/>
      <c r="DHZ8027" s="49"/>
      <c r="DIA8027" s="49"/>
      <c r="DIB8027" s="49"/>
      <c r="DIC8027" s="49"/>
      <c r="DID8027" s="49"/>
      <c r="DIE8027" s="49"/>
      <c r="DIF8027" s="49"/>
      <c r="DIG8027" s="49"/>
      <c r="DIH8027" s="49"/>
      <c r="DII8027" s="49"/>
      <c r="DIJ8027" s="49"/>
      <c r="DIK8027" s="49"/>
      <c r="DIL8027" s="49"/>
      <c r="DIM8027" s="49"/>
      <c r="DIN8027" s="49"/>
      <c r="DIO8027" s="49"/>
      <c r="DIP8027" s="49"/>
      <c r="DIQ8027" s="49"/>
      <c r="DIR8027" s="49"/>
      <c r="DIS8027" s="49"/>
      <c r="DIT8027" s="49"/>
      <c r="DIU8027" s="49"/>
      <c r="DIV8027" s="49"/>
      <c r="DIW8027" s="49"/>
      <c r="DIX8027" s="49"/>
      <c r="DIY8027" s="49"/>
      <c r="DIZ8027" s="49"/>
      <c r="DJA8027" s="49"/>
      <c r="DJB8027" s="49"/>
      <c r="DJC8027" s="49"/>
      <c r="DJD8027" s="49"/>
      <c r="DJE8027" s="49"/>
      <c r="DJF8027" s="49"/>
      <c r="DJG8027" s="49"/>
      <c r="DJH8027" s="49"/>
      <c r="DJI8027" s="49"/>
      <c r="DJJ8027" s="49"/>
      <c r="DJK8027" s="49"/>
      <c r="DJL8027" s="49"/>
      <c r="DJM8027" s="49"/>
      <c r="DJN8027" s="49"/>
      <c r="DJO8027" s="49"/>
      <c r="DJP8027" s="49"/>
      <c r="DJQ8027" s="49"/>
      <c r="DJR8027" s="49"/>
      <c r="DJS8027" s="49"/>
      <c r="DJT8027" s="49"/>
      <c r="DJU8027" s="49"/>
      <c r="DJV8027" s="49"/>
      <c r="DJW8027" s="49"/>
      <c r="DJX8027" s="49"/>
      <c r="DJY8027" s="49"/>
      <c r="DJZ8027" s="49"/>
      <c r="DKA8027" s="49"/>
      <c r="DKB8027" s="49"/>
      <c r="DKC8027" s="49"/>
      <c r="DKD8027" s="49"/>
      <c r="DKE8027" s="49"/>
      <c r="DKF8027" s="49"/>
      <c r="DKG8027" s="49"/>
      <c r="DKH8027" s="49"/>
      <c r="DKI8027" s="49"/>
      <c r="DKJ8027" s="49"/>
      <c r="DKK8027" s="49"/>
      <c r="DKL8027" s="49"/>
      <c r="DKM8027" s="49"/>
      <c r="DKN8027" s="49"/>
      <c r="DKO8027" s="49"/>
      <c r="DKP8027" s="49"/>
      <c r="DKQ8027" s="49"/>
      <c r="DKR8027" s="49"/>
      <c r="DKS8027" s="49"/>
      <c r="DKT8027" s="49"/>
      <c r="DKU8027" s="49"/>
      <c r="DKV8027" s="49"/>
      <c r="DKW8027" s="49"/>
      <c r="DKX8027" s="49"/>
      <c r="DKY8027" s="49"/>
      <c r="DKZ8027" s="49"/>
      <c r="DLA8027" s="49"/>
      <c r="DLB8027" s="49"/>
      <c r="DLC8027" s="49"/>
      <c r="DLD8027" s="49"/>
      <c r="DLE8027" s="49"/>
      <c r="DLF8027" s="49"/>
      <c r="DLG8027" s="49"/>
      <c r="DLH8027" s="49"/>
      <c r="DLI8027" s="49"/>
      <c r="DLJ8027" s="49"/>
      <c r="DLK8027" s="49"/>
      <c r="DLL8027" s="49"/>
      <c r="DLM8027" s="49"/>
      <c r="DLN8027" s="49"/>
      <c r="DLO8027" s="49"/>
      <c r="DLP8027" s="49"/>
      <c r="DLQ8027" s="49"/>
      <c r="DLR8027" s="49"/>
      <c r="DLS8027" s="49"/>
      <c r="DLT8027" s="49"/>
      <c r="DLU8027" s="49"/>
      <c r="DLV8027" s="49"/>
      <c r="DLW8027" s="49"/>
      <c r="DLX8027" s="49"/>
      <c r="DLY8027" s="49"/>
      <c r="DLZ8027" s="49"/>
      <c r="DMA8027" s="49"/>
      <c r="DMB8027" s="49"/>
      <c r="DMC8027" s="49"/>
      <c r="DMD8027" s="49"/>
      <c r="DME8027" s="49"/>
      <c r="DMF8027" s="49"/>
      <c r="DMG8027" s="49"/>
      <c r="DMH8027" s="49"/>
      <c r="DMI8027" s="49"/>
      <c r="DMJ8027" s="49"/>
      <c r="DMK8027" s="49"/>
      <c r="DML8027" s="49"/>
      <c r="DMM8027" s="49"/>
      <c r="DMN8027" s="49"/>
      <c r="DMO8027" s="49"/>
      <c r="DMP8027" s="49"/>
      <c r="DMQ8027" s="49"/>
      <c r="DMR8027" s="49"/>
      <c r="DMS8027" s="49"/>
      <c r="DMT8027" s="49"/>
      <c r="DMU8027" s="49"/>
      <c r="DMV8027" s="49"/>
      <c r="DMW8027" s="49"/>
      <c r="DMX8027" s="49"/>
      <c r="DMY8027" s="49"/>
      <c r="DMZ8027" s="49"/>
      <c r="DNA8027" s="49"/>
      <c r="DNB8027" s="49"/>
      <c r="DNC8027" s="49"/>
      <c r="DND8027" s="49"/>
      <c r="DNE8027" s="49"/>
      <c r="DNF8027" s="49"/>
      <c r="DNG8027" s="49"/>
      <c r="DNH8027" s="49"/>
      <c r="DNI8027" s="49"/>
      <c r="DNJ8027" s="49"/>
      <c r="DNK8027" s="49"/>
      <c r="DNL8027" s="49"/>
      <c r="DNM8027" s="49"/>
      <c r="DNN8027" s="49"/>
      <c r="DNO8027" s="49"/>
      <c r="DNP8027" s="49"/>
      <c r="DNQ8027" s="49"/>
      <c r="DNR8027" s="49"/>
      <c r="DNS8027" s="49"/>
      <c r="DNT8027" s="49"/>
      <c r="DNU8027" s="49"/>
      <c r="DNV8027" s="49"/>
      <c r="DNW8027" s="49"/>
      <c r="DNX8027" s="49"/>
      <c r="DNY8027" s="49"/>
      <c r="DNZ8027" s="49"/>
      <c r="DOA8027" s="49"/>
      <c r="DOB8027" s="49"/>
      <c r="DOC8027" s="49"/>
      <c r="DOD8027" s="49"/>
      <c r="DOE8027" s="49"/>
      <c r="DOF8027" s="49"/>
      <c r="DOG8027" s="49"/>
      <c r="DOH8027" s="49"/>
      <c r="DOI8027" s="49"/>
      <c r="DOJ8027" s="49"/>
      <c r="DOK8027" s="49"/>
      <c r="DOL8027" s="49"/>
      <c r="DOM8027" s="49"/>
      <c r="DON8027" s="49"/>
      <c r="DOO8027" s="49"/>
      <c r="DOP8027" s="49"/>
      <c r="DOQ8027" s="49"/>
      <c r="DOR8027" s="49"/>
      <c r="DOS8027" s="49"/>
      <c r="DOT8027" s="49"/>
      <c r="DOU8027" s="49"/>
      <c r="DOV8027" s="49"/>
      <c r="DOW8027" s="49"/>
      <c r="DOX8027" s="49"/>
      <c r="DOY8027" s="49"/>
      <c r="DOZ8027" s="49"/>
      <c r="DPA8027" s="49"/>
      <c r="DPB8027" s="49"/>
      <c r="DPC8027" s="49"/>
      <c r="DPD8027" s="49"/>
      <c r="DPE8027" s="49"/>
      <c r="DPF8027" s="49"/>
      <c r="DPG8027" s="49"/>
      <c r="DPH8027" s="49"/>
      <c r="DPI8027" s="49"/>
      <c r="DPJ8027" s="49"/>
      <c r="DPK8027" s="49"/>
      <c r="DPL8027" s="49"/>
      <c r="DPM8027" s="49"/>
      <c r="DPN8027" s="49"/>
      <c r="DPO8027" s="49"/>
      <c r="DPP8027" s="49"/>
      <c r="DPQ8027" s="49"/>
      <c r="DPR8027" s="49"/>
      <c r="DPS8027" s="49"/>
      <c r="DPT8027" s="49"/>
      <c r="DPU8027" s="49"/>
      <c r="DPV8027" s="49"/>
      <c r="DPW8027" s="49"/>
      <c r="DPX8027" s="49"/>
      <c r="DPY8027" s="49"/>
      <c r="DPZ8027" s="49"/>
      <c r="DQA8027" s="49"/>
      <c r="DQB8027" s="49"/>
      <c r="DQC8027" s="49"/>
      <c r="DQD8027" s="49"/>
      <c r="DQE8027" s="49"/>
      <c r="DQF8027" s="49"/>
      <c r="DQG8027" s="49"/>
      <c r="DQH8027" s="49"/>
      <c r="DQI8027" s="49"/>
      <c r="DQJ8027" s="49"/>
      <c r="DQK8027" s="49"/>
      <c r="DQL8027" s="49"/>
      <c r="DQM8027" s="49"/>
      <c r="DQN8027" s="49"/>
      <c r="DQO8027" s="49"/>
      <c r="DQP8027" s="49"/>
      <c r="DQQ8027" s="49"/>
      <c r="DQR8027" s="49"/>
      <c r="DQS8027" s="49"/>
      <c r="DQT8027" s="49"/>
      <c r="DQU8027" s="49"/>
      <c r="DQV8027" s="49"/>
      <c r="DQW8027" s="49"/>
      <c r="DQX8027" s="49"/>
      <c r="DQY8027" s="49"/>
      <c r="DQZ8027" s="49"/>
      <c r="DRA8027" s="49"/>
      <c r="DRB8027" s="49"/>
      <c r="DRC8027" s="49"/>
      <c r="DRD8027" s="49"/>
      <c r="DRE8027" s="49"/>
      <c r="DRF8027" s="49"/>
      <c r="DRG8027" s="49"/>
      <c r="DRH8027" s="49"/>
      <c r="DRI8027" s="49"/>
      <c r="DRJ8027" s="49"/>
      <c r="DRK8027" s="49"/>
      <c r="DRL8027" s="49"/>
      <c r="DRM8027" s="49"/>
      <c r="DRN8027" s="49"/>
      <c r="DRO8027" s="49"/>
      <c r="DRP8027" s="49"/>
      <c r="DRQ8027" s="49"/>
      <c r="DRR8027" s="49"/>
      <c r="DRS8027" s="49"/>
      <c r="DRT8027" s="49"/>
      <c r="DRU8027" s="49"/>
      <c r="DRV8027" s="49"/>
      <c r="DRW8027" s="49"/>
      <c r="DRX8027" s="49"/>
      <c r="DRY8027" s="49"/>
      <c r="DRZ8027" s="49"/>
      <c r="DSA8027" s="49"/>
      <c r="DSB8027" s="49"/>
      <c r="DSC8027" s="49"/>
      <c r="DSD8027" s="49"/>
      <c r="DSE8027" s="49"/>
      <c r="DSF8027" s="49"/>
      <c r="DSG8027" s="49"/>
      <c r="DSH8027" s="49"/>
      <c r="DSI8027" s="49"/>
      <c r="DSJ8027" s="49"/>
      <c r="DSK8027" s="49"/>
      <c r="DSL8027" s="49"/>
      <c r="DSM8027" s="49"/>
      <c r="DSN8027" s="49"/>
      <c r="DSO8027" s="49"/>
      <c r="DSP8027" s="49"/>
      <c r="DSQ8027" s="49"/>
      <c r="DSR8027" s="49"/>
      <c r="DSS8027" s="49"/>
      <c r="DST8027" s="49"/>
      <c r="DSU8027" s="49"/>
      <c r="DSV8027" s="49"/>
      <c r="DSW8027" s="49"/>
      <c r="DSX8027" s="49"/>
      <c r="DSY8027" s="49"/>
      <c r="DSZ8027" s="49"/>
      <c r="DTA8027" s="49"/>
      <c r="DTB8027" s="49"/>
      <c r="DTC8027" s="49"/>
      <c r="DTD8027" s="49"/>
      <c r="DTE8027" s="49"/>
      <c r="DTF8027" s="49"/>
      <c r="DTG8027" s="49"/>
      <c r="DTH8027" s="49"/>
      <c r="DTI8027" s="49"/>
      <c r="DTJ8027" s="49"/>
      <c r="DTK8027" s="49"/>
      <c r="DTL8027" s="49"/>
      <c r="DTM8027" s="49"/>
      <c r="DTN8027" s="49"/>
      <c r="DTO8027" s="49"/>
      <c r="DTP8027" s="49"/>
      <c r="DTQ8027" s="49"/>
      <c r="DTR8027" s="49"/>
      <c r="DTS8027" s="49"/>
      <c r="DTT8027" s="49"/>
      <c r="DTU8027" s="49"/>
      <c r="DTV8027" s="49"/>
      <c r="DTW8027" s="49"/>
      <c r="DTX8027" s="49"/>
      <c r="DTY8027" s="49"/>
      <c r="DTZ8027" s="49"/>
      <c r="DUA8027" s="49"/>
      <c r="DUB8027" s="49"/>
      <c r="DUC8027" s="49"/>
      <c r="DUD8027" s="49"/>
      <c r="DUE8027" s="49"/>
      <c r="DUF8027" s="49"/>
      <c r="DUG8027" s="49"/>
      <c r="DUH8027" s="49"/>
      <c r="DUI8027" s="49"/>
      <c r="DUJ8027" s="49"/>
      <c r="DUK8027" s="49"/>
      <c r="DUL8027" s="49"/>
      <c r="DUM8027" s="49"/>
      <c r="DUN8027" s="49"/>
      <c r="DUO8027" s="49"/>
      <c r="DUP8027" s="49"/>
      <c r="DUQ8027" s="49"/>
      <c r="DUR8027" s="49"/>
      <c r="DUS8027" s="49"/>
      <c r="DUT8027" s="49"/>
      <c r="DUU8027" s="49"/>
      <c r="DUV8027" s="49"/>
      <c r="DUW8027" s="49"/>
      <c r="DUX8027" s="49"/>
      <c r="DUY8027" s="49"/>
      <c r="DUZ8027" s="49"/>
      <c r="DVA8027" s="49"/>
      <c r="DVB8027" s="49"/>
      <c r="DVC8027" s="49"/>
      <c r="DVD8027" s="49"/>
      <c r="DVE8027" s="49"/>
      <c r="DVF8027" s="49"/>
      <c r="DVG8027" s="49"/>
      <c r="DVH8027" s="49"/>
      <c r="DVI8027" s="49"/>
      <c r="DVJ8027" s="49"/>
      <c r="DVK8027" s="49"/>
      <c r="DVL8027" s="49"/>
      <c r="DVM8027" s="49"/>
      <c r="DVN8027" s="49"/>
      <c r="DVO8027" s="49"/>
      <c r="DVP8027" s="49"/>
      <c r="DVQ8027" s="49"/>
      <c r="DVR8027" s="49"/>
      <c r="DVS8027" s="49"/>
      <c r="DVT8027" s="49"/>
      <c r="DVU8027" s="49"/>
      <c r="DVV8027" s="49"/>
      <c r="DVW8027" s="49"/>
      <c r="DVX8027" s="49"/>
      <c r="DVY8027" s="49"/>
      <c r="DVZ8027" s="49"/>
      <c r="DWA8027" s="49"/>
      <c r="DWB8027" s="49"/>
      <c r="DWC8027" s="49"/>
      <c r="DWD8027" s="49"/>
      <c r="DWE8027" s="49"/>
      <c r="DWF8027" s="49"/>
      <c r="DWG8027" s="49"/>
      <c r="DWH8027" s="49"/>
      <c r="DWI8027" s="49"/>
      <c r="DWJ8027" s="49"/>
      <c r="DWK8027" s="49"/>
      <c r="DWL8027" s="49"/>
      <c r="DWM8027" s="49"/>
      <c r="DWN8027" s="49"/>
      <c r="DWO8027" s="49"/>
      <c r="DWP8027" s="49"/>
      <c r="DWQ8027" s="49"/>
      <c r="DWR8027" s="49"/>
      <c r="DWS8027" s="49"/>
      <c r="DWT8027" s="49"/>
      <c r="DWU8027" s="49"/>
      <c r="DWV8027" s="49"/>
      <c r="DWW8027" s="49"/>
      <c r="DWX8027" s="49"/>
      <c r="DWY8027" s="49"/>
      <c r="DWZ8027" s="49"/>
      <c r="DXA8027" s="49"/>
      <c r="DXB8027" s="49"/>
      <c r="DXC8027" s="49"/>
      <c r="DXD8027" s="49"/>
      <c r="DXE8027" s="49"/>
      <c r="DXF8027" s="49"/>
      <c r="DXG8027" s="49"/>
      <c r="DXH8027" s="49"/>
      <c r="DXI8027" s="49"/>
      <c r="DXJ8027" s="49"/>
      <c r="DXK8027" s="49"/>
      <c r="DXL8027" s="49"/>
      <c r="DXM8027" s="49"/>
      <c r="DXN8027" s="49"/>
      <c r="DXO8027" s="49"/>
      <c r="DXP8027" s="49"/>
      <c r="DXQ8027" s="49"/>
      <c r="DXR8027" s="49"/>
      <c r="DXS8027" s="49"/>
      <c r="DXT8027" s="49"/>
      <c r="DXU8027" s="49"/>
      <c r="DXV8027" s="49"/>
      <c r="DXW8027" s="49"/>
      <c r="DXX8027" s="49"/>
      <c r="DXY8027" s="49"/>
      <c r="DXZ8027" s="49"/>
      <c r="DYA8027" s="49"/>
      <c r="DYB8027" s="49"/>
      <c r="DYC8027" s="49"/>
      <c r="DYD8027" s="49"/>
      <c r="DYE8027" s="49"/>
      <c r="DYF8027" s="49"/>
      <c r="DYG8027" s="49"/>
      <c r="DYH8027" s="49"/>
      <c r="DYI8027" s="49"/>
      <c r="DYJ8027" s="49"/>
      <c r="DYK8027" s="49"/>
      <c r="DYL8027" s="49"/>
      <c r="DYM8027" s="49"/>
      <c r="DYN8027" s="49"/>
      <c r="DYO8027" s="49"/>
      <c r="DYP8027" s="49"/>
      <c r="DYQ8027" s="49"/>
      <c r="DYR8027" s="49"/>
      <c r="DYS8027" s="49"/>
      <c r="DYT8027" s="49"/>
      <c r="DYU8027" s="49"/>
      <c r="DYV8027" s="49"/>
      <c r="DYW8027" s="49"/>
      <c r="DYX8027" s="49"/>
      <c r="DYY8027" s="49"/>
      <c r="DYZ8027" s="49"/>
      <c r="DZA8027" s="49"/>
      <c r="DZB8027" s="49"/>
      <c r="DZC8027" s="49"/>
      <c r="DZD8027" s="49"/>
      <c r="DZE8027" s="49"/>
      <c r="DZF8027" s="49"/>
      <c r="DZG8027" s="49"/>
      <c r="DZH8027" s="49"/>
      <c r="DZI8027" s="49"/>
      <c r="DZJ8027" s="49"/>
      <c r="DZK8027" s="49"/>
      <c r="DZL8027" s="49"/>
      <c r="DZM8027" s="49"/>
      <c r="DZN8027" s="49"/>
      <c r="DZO8027" s="49"/>
      <c r="DZP8027" s="49"/>
      <c r="DZQ8027" s="49"/>
      <c r="DZR8027" s="49"/>
      <c r="DZS8027" s="49"/>
      <c r="DZT8027" s="49"/>
      <c r="DZU8027" s="49"/>
      <c r="DZV8027" s="49"/>
      <c r="DZW8027" s="49"/>
      <c r="DZX8027" s="49"/>
      <c r="DZY8027" s="49"/>
      <c r="DZZ8027" s="49"/>
      <c r="EAA8027" s="49"/>
      <c r="EAB8027" s="49"/>
      <c r="EAC8027" s="49"/>
      <c r="EAD8027" s="49"/>
      <c r="EAE8027" s="49"/>
      <c r="EAF8027" s="49"/>
      <c r="EAG8027" s="49"/>
      <c r="EAH8027" s="49"/>
      <c r="EAI8027" s="49"/>
      <c r="EAJ8027" s="49"/>
      <c r="EAK8027" s="49"/>
      <c r="EAL8027" s="49"/>
      <c r="EAM8027" s="49"/>
      <c r="EAN8027" s="49"/>
      <c r="EAO8027" s="49"/>
      <c r="EAP8027" s="49"/>
      <c r="EAQ8027" s="49"/>
      <c r="EAR8027" s="49"/>
      <c r="EAS8027" s="49"/>
      <c r="EAT8027" s="49"/>
      <c r="EAU8027" s="49"/>
      <c r="EAV8027" s="49"/>
      <c r="EAW8027" s="49"/>
      <c r="EAX8027" s="49"/>
      <c r="EAY8027" s="49"/>
      <c r="EAZ8027" s="49"/>
      <c r="EBA8027" s="49"/>
      <c r="EBB8027" s="49"/>
      <c r="EBC8027" s="49"/>
      <c r="EBD8027" s="49"/>
      <c r="EBE8027" s="49"/>
      <c r="EBF8027" s="49"/>
      <c r="EBG8027" s="49"/>
      <c r="EBH8027" s="49"/>
      <c r="EBI8027" s="49"/>
      <c r="EBJ8027" s="49"/>
      <c r="EBK8027" s="49"/>
      <c r="EBL8027" s="49"/>
      <c r="EBM8027" s="49"/>
      <c r="EBN8027" s="49"/>
      <c r="EBO8027" s="49"/>
      <c r="EBP8027" s="49"/>
      <c r="EBQ8027" s="49"/>
      <c r="EBR8027" s="49"/>
      <c r="EBS8027" s="49"/>
      <c r="EBT8027" s="49"/>
      <c r="EBU8027" s="49"/>
      <c r="EBV8027" s="49"/>
      <c r="EBW8027" s="49"/>
      <c r="EBX8027" s="49"/>
      <c r="EBY8027" s="49"/>
      <c r="EBZ8027" s="49"/>
      <c r="ECA8027" s="49"/>
      <c r="ECB8027" s="49"/>
      <c r="ECC8027" s="49"/>
      <c r="ECD8027" s="49"/>
      <c r="ECE8027" s="49"/>
      <c r="ECF8027" s="49"/>
      <c r="ECG8027" s="49"/>
      <c r="ECH8027" s="49"/>
      <c r="ECI8027" s="49"/>
      <c r="ECJ8027" s="49"/>
      <c r="ECK8027" s="49"/>
      <c r="ECL8027" s="49"/>
      <c r="ECM8027" s="49"/>
      <c r="ECN8027" s="49"/>
      <c r="ECO8027" s="49"/>
      <c r="ECP8027" s="49"/>
      <c r="ECQ8027" s="49"/>
      <c r="ECR8027" s="49"/>
      <c r="ECS8027" s="49"/>
      <c r="ECT8027" s="49"/>
      <c r="ECU8027" s="49"/>
      <c r="ECV8027" s="49"/>
      <c r="ECW8027" s="49"/>
      <c r="ECX8027" s="49"/>
      <c r="ECY8027" s="49"/>
      <c r="ECZ8027" s="49"/>
      <c r="EDA8027" s="49"/>
      <c r="EDB8027" s="49"/>
      <c r="EDC8027" s="49"/>
      <c r="EDD8027" s="49"/>
      <c r="EDE8027" s="49"/>
      <c r="EDF8027" s="49"/>
      <c r="EDG8027" s="49"/>
      <c r="EDH8027" s="49"/>
      <c r="EDI8027" s="49"/>
      <c r="EDJ8027" s="49"/>
      <c r="EDK8027" s="49"/>
      <c r="EDL8027" s="49"/>
      <c r="EDM8027" s="49"/>
      <c r="EDN8027" s="49"/>
      <c r="EDO8027" s="49"/>
      <c r="EDP8027" s="49"/>
      <c r="EDQ8027" s="49"/>
      <c r="EDR8027" s="49"/>
      <c r="EDS8027" s="49"/>
      <c r="EDT8027" s="49"/>
      <c r="EDU8027" s="49"/>
      <c r="EDV8027" s="49"/>
      <c r="EDW8027" s="49"/>
      <c r="EDX8027" s="49"/>
      <c r="EDY8027" s="49"/>
      <c r="EDZ8027" s="49"/>
      <c r="EEA8027" s="49"/>
      <c r="EEB8027" s="49"/>
      <c r="EEC8027" s="49"/>
      <c r="EED8027" s="49"/>
      <c r="EEE8027" s="49"/>
      <c r="EEF8027" s="49"/>
      <c r="EEG8027" s="49"/>
      <c r="EEH8027" s="49"/>
      <c r="EEI8027" s="49"/>
      <c r="EEJ8027" s="49"/>
      <c r="EEK8027" s="49"/>
      <c r="EEL8027" s="49"/>
      <c r="EEM8027" s="49"/>
      <c r="EEN8027" s="49"/>
      <c r="EEO8027" s="49"/>
      <c r="EEP8027" s="49"/>
      <c r="EEQ8027" s="49"/>
      <c r="EER8027" s="49"/>
      <c r="EES8027" s="49"/>
      <c r="EET8027" s="49"/>
      <c r="EEU8027" s="49"/>
      <c r="EEV8027" s="49"/>
      <c r="EEW8027" s="49"/>
      <c r="EEX8027" s="49"/>
      <c r="EEY8027" s="49"/>
      <c r="EEZ8027" s="49"/>
      <c r="EFA8027" s="49"/>
      <c r="EFB8027" s="49"/>
      <c r="EFC8027" s="49"/>
      <c r="EFD8027" s="49"/>
      <c r="EFE8027" s="49"/>
      <c r="EFF8027" s="49"/>
      <c r="EFG8027" s="49"/>
      <c r="EFH8027" s="49"/>
      <c r="EFI8027" s="49"/>
      <c r="EFJ8027" s="49"/>
      <c r="EFK8027" s="49"/>
      <c r="EFL8027" s="49"/>
      <c r="EFM8027" s="49"/>
      <c r="EFN8027" s="49"/>
      <c r="EFO8027" s="49"/>
      <c r="EFP8027" s="49"/>
      <c r="EFQ8027" s="49"/>
      <c r="EFR8027" s="49"/>
      <c r="EFS8027" s="49"/>
      <c r="EFT8027" s="49"/>
      <c r="EFU8027" s="49"/>
      <c r="EFV8027" s="49"/>
      <c r="EFW8027" s="49"/>
      <c r="EFX8027" s="49"/>
      <c r="EFY8027" s="49"/>
      <c r="EFZ8027" s="49"/>
      <c r="EGA8027" s="49"/>
      <c r="EGB8027" s="49"/>
      <c r="EGC8027" s="49"/>
      <c r="EGD8027" s="49"/>
      <c r="EGE8027" s="49"/>
      <c r="EGF8027" s="49"/>
      <c r="EGG8027" s="49"/>
      <c r="EGH8027" s="49"/>
      <c r="EGI8027" s="49"/>
      <c r="EGJ8027" s="49"/>
      <c r="EGK8027" s="49"/>
      <c r="EGL8027" s="49"/>
      <c r="EGM8027" s="49"/>
      <c r="EGN8027" s="49"/>
      <c r="EGO8027" s="49"/>
      <c r="EGP8027" s="49"/>
      <c r="EGQ8027" s="49"/>
      <c r="EGR8027" s="49"/>
      <c r="EGS8027" s="49"/>
      <c r="EGT8027" s="49"/>
      <c r="EGU8027" s="49"/>
      <c r="EGV8027" s="49"/>
      <c r="EGW8027" s="49"/>
      <c r="EGX8027" s="49"/>
      <c r="EGY8027" s="49"/>
      <c r="EGZ8027" s="49"/>
      <c r="EHA8027" s="49"/>
      <c r="EHB8027" s="49"/>
      <c r="EHC8027" s="49"/>
      <c r="EHD8027" s="49"/>
      <c r="EHE8027" s="49"/>
      <c r="EHF8027" s="49"/>
      <c r="EHG8027" s="49"/>
      <c r="EHH8027" s="49"/>
      <c r="EHI8027" s="49"/>
      <c r="EHJ8027" s="49"/>
      <c r="EHK8027" s="49"/>
      <c r="EHL8027" s="49"/>
      <c r="EHM8027" s="49"/>
      <c r="EHN8027" s="49"/>
      <c r="EHO8027" s="49"/>
      <c r="EHP8027" s="49"/>
      <c r="EHQ8027" s="49"/>
      <c r="EHR8027" s="49"/>
      <c r="EHS8027" s="49"/>
      <c r="EHT8027" s="49"/>
      <c r="EHU8027" s="49"/>
      <c r="EHV8027" s="49"/>
      <c r="EHW8027" s="49"/>
      <c r="EHX8027" s="49"/>
      <c r="EHY8027" s="49"/>
      <c r="EHZ8027" s="49"/>
      <c r="EIA8027" s="49"/>
      <c r="EIB8027" s="49"/>
      <c r="EIC8027" s="49"/>
      <c r="EID8027" s="49"/>
      <c r="EIE8027" s="49"/>
      <c r="EIF8027" s="49"/>
      <c r="EIG8027" s="49"/>
      <c r="EIH8027" s="49"/>
      <c r="EII8027" s="49"/>
      <c r="EIJ8027" s="49"/>
      <c r="EIK8027" s="49"/>
      <c r="EIL8027" s="49"/>
      <c r="EIM8027" s="49"/>
      <c r="EIN8027" s="49"/>
      <c r="EIO8027" s="49"/>
      <c r="EIP8027" s="49"/>
      <c r="EIQ8027" s="49"/>
      <c r="EIR8027" s="49"/>
      <c r="EIS8027" s="49"/>
      <c r="EIT8027" s="49"/>
      <c r="EIU8027" s="49"/>
      <c r="EIV8027" s="49"/>
      <c r="EIW8027" s="49"/>
      <c r="EIX8027" s="49"/>
      <c r="EIY8027" s="49"/>
      <c r="EIZ8027" s="49"/>
      <c r="EJA8027" s="49"/>
      <c r="EJB8027" s="49"/>
      <c r="EJC8027" s="49"/>
      <c r="EJD8027" s="49"/>
      <c r="EJE8027" s="49"/>
      <c r="EJF8027" s="49"/>
      <c r="EJG8027" s="49"/>
      <c r="EJH8027" s="49"/>
      <c r="EJI8027" s="49"/>
      <c r="EJJ8027" s="49"/>
      <c r="EJK8027" s="49"/>
      <c r="EJL8027" s="49"/>
      <c r="EJM8027" s="49"/>
      <c r="EJN8027" s="49"/>
      <c r="EJO8027" s="49"/>
      <c r="EJP8027" s="49"/>
      <c r="EJQ8027" s="49"/>
      <c r="EJR8027" s="49"/>
      <c r="EJS8027" s="49"/>
      <c r="EJT8027" s="49"/>
      <c r="EJU8027" s="49"/>
      <c r="EJV8027" s="49"/>
      <c r="EJW8027" s="49"/>
      <c r="EJX8027" s="49"/>
      <c r="EJY8027" s="49"/>
      <c r="EJZ8027" s="49"/>
      <c r="EKA8027" s="49"/>
      <c r="EKB8027" s="49"/>
      <c r="EKC8027" s="49"/>
      <c r="EKD8027" s="49"/>
      <c r="EKE8027" s="49"/>
      <c r="EKF8027" s="49"/>
      <c r="EKG8027" s="49"/>
      <c r="EKH8027" s="49"/>
      <c r="EKI8027" s="49"/>
      <c r="EKJ8027" s="49"/>
      <c r="EKK8027" s="49"/>
      <c r="EKL8027" s="49"/>
      <c r="EKM8027" s="49"/>
      <c r="EKN8027" s="49"/>
      <c r="EKO8027" s="49"/>
      <c r="EKP8027" s="49"/>
      <c r="EKQ8027" s="49"/>
      <c r="EKR8027" s="49"/>
      <c r="EKS8027" s="49"/>
      <c r="EKT8027" s="49"/>
      <c r="EKU8027" s="49"/>
      <c r="EKV8027" s="49"/>
      <c r="EKW8027" s="49"/>
      <c r="EKX8027" s="49"/>
      <c r="EKY8027" s="49"/>
      <c r="EKZ8027" s="49"/>
      <c r="ELA8027" s="49"/>
      <c r="ELB8027" s="49"/>
      <c r="ELC8027" s="49"/>
      <c r="ELD8027" s="49"/>
      <c r="ELE8027" s="49"/>
      <c r="ELF8027" s="49"/>
      <c r="ELG8027" s="49"/>
      <c r="ELH8027" s="49"/>
      <c r="ELI8027" s="49"/>
      <c r="ELJ8027" s="49"/>
      <c r="ELK8027" s="49"/>
      <c r="ELL8027" s="49"/>
      <c r="ELM8027" s="49"/>
      <c r="ELN8027" s="49"/>
      <c r="ELO8027" s="49"/>
      <c r="ELP8027" s="49"/>
      <c r="ELQ8027" s="49"/>
      <c r="ELR8027" s="49"/>
      <c r="ELS8027" s="49"/>
      <c r="ELT8027" s="49"/>
      <c r="ELU8027" s="49"/>
      <c r="ELV8027" s="49"/>
      <c r="ELW8027" s="49"/>
      <c r="ELX8027" s="49"/>
      <c r="ELY8027" s="49"/>
      <c r="ELZ8027" s="49"/>
      <c r="EMA8027" s="49"/>
      <c r="EMB8027" s="49"/>
      <c r="EMC8027" s="49"/>
      <c r="EMD8027" s="49"/>
      <c r="EME8027" s="49"/>
      <c r="EMF8027" s="49"/>
      <c r="EMG8027" s="49"/>
      <c r="EMH8027" s="49"/>
      <c r="EMI8027" s="49"/>
      <c r="EMJ8027" s="49"/>
      <c r="EMK8027" s="49"/>
      <c r="EML8027" s="49"/>
      <c r="EMM8027" s="49"/>
      <c r="EMN8027" s="49"/>
      <c r="EMO8027" s="49"/>
      <c r="EMP8027" s="49"/>
      <c r="EMQ8027" s="49"/>
      <c r="EMR8027" s="49"/>
      <c r="EMS8027" s="49"/>
      <c r="EMT8027" s="49"/>
      <c r="EMU8027" s="49"/>
      <c r="EMV8027" s="49"/>
      <c r="EMW8027" s="49"/>
      <c r="EMX8027" s="49"/>
      <c r="EMY8027" s="49"/>
      <c r="EMZ8027" s="49"/>
      <c r="ENA8027" s="49"/>
      <c r="ENB8027" s="49"/>
      <c r="ENC8027" s="49"/>
      <c r="END8027" s="49"/>
      <c r="ENE8027" s="49"/>
      <c r="ENF8027" s="49"/>
      <c r="ENG8027" s="49"/>
      <c r="ENH8027" s="49"/>
      <c r="ENI8027" s="49"/>
      <c r="ENJ8027" s="49"/>
      <c r="ENK8027" s="49"/>
      <c r="ENL8027" s="49"/>
      <c r="ENM8027" s="49"/>
      <c r="ENN8027" s="49"/>
      <c r="ENO8027" s="49"/>
      <c r="ENP8027" s="49"/>
      <c r="ENQ8027" s="49"/>
      <c r="ENR8027" s="49"/>
      <c r="ENS8027" s="49"/>
      <c r="ENT8027" s="49"/>
      <c r="ENU8027" s="49"/>
      <c r="ENV8027" s="49"/>
      <c r="ENW8027" s="49"/>
      <c r="ENX8027" s="49"/>
      <c r="ENY8027" s="49"/>
      <c r="ENZ8027" s="49"/>
      <c r="EOA8027" s="49"/>
      <c r="EOB8027" s="49"/>
      <c r="EOC8027" s="49"/>
      <c r="EOD8027" s="49"/>
      <c r="EOE8027" s="49"/>
      <c r="EOF8027" s="49"/>
      <c r="EOG8027" s="49"/>
      <c r="EOH8027" s="49"/>
      <c r="EOI8027" s="49"/>
      <c r="EOJ8027" s="49"/>
      <c r="EOK8027" s="49"/>
      <c r="EOL8027" s="49"/>
      <c r="EOM8027" s="49"/>
      <c r="EON8027" s="49"/>
      <c r="EOO8027" s="49"/>
      <c r="EOP8027" s="49"/>
      <c r="EOQ8027" s="49"/>
      <c r="EOR8027" s="49"/>
      <c r="EOS8027" s="49"/>
      <c r="EOT8027" s="49"/>
      <c r="EOU8027" s="49"/>
      <c r="EOV8027" s="49"/>
      <c r="EOW8027" s="49"/>
      <c r="EOX8027" s="49"/>
      <c r="EOY8027" s="49"/>
      <c r="EOZ8027" s="49"/>
      <c r="EPA8027" s="49"/>
      <c r="EPB8027" s="49"/>
      <c r="EPC8027" s="49"/>
      <c r="EPD8027" s="49"/>
      <c r="EPE8027" s="49"/>
      <c r="EPF8027" s="49"/>
      <c r="EPG8027" s="49"/>
      <c r="EPH8027" s="49"/>
      <c r="EPI8027" s="49"/>
      <c r="EPJ8027" s="49"/>
      <c r="EPK8027" s="49"/>
      <c r="EPL8027" s="49"/>
      <c r="EPM8027" s="49"/>
      <c r="EPN8027" s="49"/>
      <c r="EPO8027" s="49"/>
      <c r="EPP8027" s="49"/>
      <c r="EPQ8027" s="49"/>
      <c r="EPR8027" s="49"/>
      <c r="EPS8027" s="49"/>
      <c r="EPT8027" s="49"/>
      <c r="EPU8027" s="49"/>
      <c r="EPV8027" s="49"/>
      <c r="EPW8027" s="49"/>
      <c r="EPX8027" s="49"/>
      <c r="EPY8027" s="49"/>
      <c r="EPZ8027" s="49"/>
      <c r="EQA8027" s="49"/>
      <c r="EQB8027" s="49"/>
      <c r="EQC8027" s="49"/>
      <c r="EQD8027" s="49"/>
      <c r="EQE8027" s="49"/>
      <c r="EQF8027" s="49"/>
      <c r="EQG8027" s="49"/>
      <c r="EQH8027" s="49"/>
      <c r="EQI8027" s="49"/>
      <c r="EQJ8027" s="49"/>
      <c r="EQK8027" s="49"/>
      <c r="EQL8027" s="49"/>
      <c r="EQM8027" s="49"/>
      <c r="EQN8027" s="49"/>
      <c r="EQO8027" s="49"/>
      <c r="EQP8027" s="49"/>
      <c r="EQQ8027" s="49"/>
      <c r="EQR8027" s="49"/>
      <c r="EQS8027" s="49"/>
      <c r="EQT8027" s="49"/>
      <c r="EQU8027" s="49"/>
      <c r="EQV8027" s="49"/>
      <c r="EQW8027" s="49"/>
      <c r="EQX8027" s="49"/>
      <c r="EQY8027" s="49"/>
      <c r="EQZ8027" s="49"/>
      <c r="ERA8027" s="49"/>
      <c r="ERB8027" s="49"/>
      <c r="ERC8027" s="49"/>
      <c r="ERD8027" s="49"/>
      <c r="ERE8027" s="49"/>
      <c r="ERF8027" s="49"/>
      <c r="ERG8027" s="49"/>
      <c r="ERH8027" s="49"/>
      <c r="ERI8027" s="49"/>
      <c r="ERJ8027" s="49"/>
      <c r="ERK8027" s="49"/>
      <c r="ERL8027" s="49"/>
      <c r="ERM8027" s="49"/>
      <c r="ERN8027" s="49"/>
      <c r="ERO8027" s="49"/>
      <c r="ERP8027" s="49"/>
      <c r="ERQ8027" s="49"/>
      <c r="ERR8027" s="49"/>
      <c r="ERS8027" s="49"/>
      <c r="ERT8027" s="49"/>
      <c r="ERU8027" s="49"/>
      <c r="ERV8027" s="49"/>
      <c r="ERW8027" s="49"/>
      <c r="ERX8027" s="49"/>
      <c r="ERY8027" s="49"/>
      <c r="ERZ8027" s="49"/>
      <c r="ESA8027" s="49"/>
      <c r="ESB8027" s="49"/>
      <c r="ESC8027" s="49"/>
      <c r="ESD8027" s="49"/>
      <c r="ESE8027" s="49"/>
      <c r="ESF8027" s="49"/>
      <c r="ESG8027" s="49"/>
      <c r="ESH8027" s="49"/>
      <c r="ESI8027" s="49"/>
      <c r="ESJ8027" s="49"/>
      <c r="ESK8027" s="49"/>
      <c r="ESL8027" s="49"/>
      <c r="ESM8027" s="49"/>
      <c r="ESN8027" s="49"/>
      <c r="ESO8027" s="49"/>
      <c r="ESP8027" s="49"/>
      <c r="ESQ8027" s="49"/>
      <c r="ESR8027" s="49"/>
      <c r="ESS8027" s="49"/>
      <c r="EST8027" s="49"/>
      <c r="ESU8027" s="49"/>
      <c r="ESV8027" s="49"/>
      <c r="ESW8027" s="49"/>
      <c r="ESX8027" s="49"/>
      <c r="ESY8027" s="49"/>
      <c r="ESZ8027" s="49"/>
      <c r="ETA8027" s="49"/>
      <c r="ETB8027" s="49"/>
      <c r="ETC8027" s="49"/>
      <c r="ETD8027" s="49"/>
      <c r="ETE8027" s="49"/>
      <c r="ETF8027" s="49"/>
      <c r="ETG8027" s="49"/>
      <c r="ETH8027" s="49"/>
      <c r="ETI8027" s="49"/>
      <c r="ETJ8027" s="49"/>
      <c r="ETK8027" s="49"/>
      <c r="ETL8027" s="49"/>
      <c r="ETM8027" s="49"/>
      <c r="ETN8027" s="49"/>
      <c r="ETO8027" s="49"/>
      <c r="ETP8027" s="49"/>
      <c r="ETQ8027" s="49"/>
      <c r="ETR8027" s="49"/>
      <c r="ETS8027" s="49"/>
      <c r="ETT8027" s="49"/>
      <c r="ETU8027" s="49"/>
      <c r="ETV8027" s="49"/>
      <c r="ETW8027" s="49"/>
      <c r="ETX8027" s="49"/>
      <c r="ETY8027" s="49"/>
      <c r="ETZ8027" s="49"/>
      <c r="EUA8027" s="49"/>
      <c r="EUB8027" s="49"/>
      <c r="EUC8027" s="49"/>
      <c r="EUD8027" s="49"/>
      <c r="EUE8027" s="49"/>
      <c r="EUF8027" s="49"/>
      <c r="EUG8027" s="49"/>
      <c r="EUH8027" s="49"/>
      <c r="EUI8027" s="49"/>
      <c r="EUJ8027" s="49"/>
      <c r="EUK8027" s="49"/>
      <c r="EUL8027" s="49"/>
      <c r="EUM8027" s="49"/>
      <c r="EUN8027" s="49"/>
      <c r="EUO8027" s="49"/>
      <c r="EUP8027" s="49"/>
      <c r="EUQ8027" s="49"/>
      <c r="EUR8027" s="49"/>
      <c r="EUS8027" s="49"/>
      <c r="EUT8027" s="49"/>
      <c r="EUU8027" s="49"/>
      <c r="EUV8027" s="49"/>
      <c r="EUW8027" s="49"/>
      <c r="EUX8027" s="49"/>
      <c r="EUY8027" s="49"/>
      <c r="EUZ8027" s="49"/>
      <c r="EVA8027" s="49"/>
      <c r="EVB8027" s="49"/>
      <c r="EVC8027" s="49"/>
      <c r="EVD8027" s="49"/>
      <c r="EVE8027" s="49"/>
      <c r="EVF8027" s="49"/>
      <c r="EVG8027" s="49"/>
      <c r="EVH8027" s="49"/>
      <c r="EVI8027" s="49"/>
      <c r="EVJ8027" s="49"/>
      <c r="EVK8027" s="49"/>
      <c r="EVL8027" s="49"/>
      <c r="EVM8027" s="49"/>
      <c r="EVN8027" s="49"/>
      <c r="EVO8027" s="49"/>
      <c r="EVP8027" s="49"/>
      <c r="EVQ8027" s="49"/>
      <c r="EVR8027" s="49"/>
      <c r="EVS8027" s="49"/>
      <c r="EVT8027" s="49"/>
      <c r="EVU8027" s="49"/>
      <c r="EVV8027" s="49"/>
      <c r="EVW8027" s="49"/>
      <c r="EVX8027" s="49"/>
      <c r="EVY8027" s="49"/>
      <c r="EVZ8027" s="49"/>
      <c r="EWA8027" s="49"/>
      <c r="EWB8027" s="49"/>
      <c r="EWC8027" s="49"/>
      <c r="EWD8027" s="49"/>
      <c r="EWE8027" s="49"/>
      <c r="EWF8027" s="49"/>
      <c r="EWG8027" s="49"/>
      <c r="EWH8027" s="49"/>
      <c r="EWI8027" s="49"/>
      <c r="EWJ8027" s="49"/>
      <c r="EWK8027" s="49"/>
      <c r="EWL8027" s="49"/>
      <c r="EWM8027" s="49"/>
      <c r="EWN8027" s="49"/>
      <c r="EWO8027" s="49"/>
      <c r="EWP8027" s="49"/>
      <c r="EWQ8027" s="49"/>
      <c r="EWR8027" s="49"/>
      <c r="EWS8027" s="49"/>
      <c r="EWT8027" s="49"/>
      <c r="EWU8027" s="49"/>
      <c r="EWV8027" s="49"/>
      <c r="EWW8027" s="49"/>
      <c r="EWX8027" s="49"/>
      <c r="EWY8027" s="49"/>
      <c r="EWZ8027" s="49"/>
      <c r="EXA8027" s="49"/>
      <c r="EXB8027" s="49"/>
      <c r="EXC8027" s="49"/>
      <c r="EXD8027" s="49"/>
      <c r="EXE8027" s="49"/>
      <c r="EXF8027" s="49"/>
      <c r="EXG8027" s="49"/>
      <c r="EXH8027" s="49"/>
      <c r="EXI8027" s="49"/>
      <c r="EXJ8027" s="49"/>
      <c r="EXK8027" s="49"/>
      <c r="EXL8027" s="49"/>
      <c r="EXM8027" s="49"/>
      <c r="EXN8027" s="49"/>
      <c r="EXO8027" s="49"/>
      <c r="EXP8027" s="49"/>
      <c r="EXQ8027" s="49"/>
      <c r="EXR8027" s="49"/>
      <c r="EXS8027" s="49"/>
      <c r="EXT8027" s="49"/>
      <c r="EXU8027" s="49"/>
      <c r="EXV8027" s="49"/>
      <c r="EXW8027" s="49"/>
      <c r="EXX8027" s="49"/>
      <c r="EXY8027" s="49"/>
      <c r="EXZ8027" s="49"/>
      <c r="EYA8027" s="49"/>
      <c r="EYB8027" s="49"/>
      <c r="EYC8027" s="49"/>
      <c r="EYD8027" s="49"/>
      <c r="EYE8027" s="49"/>
      <c r="EYF8027" s="49"/>
      <c r="EYG8027" s="49"/>
      <c r="EYH8027" s="49"/>
      <c r="EYI8027" s="49"/>
      <c r="EYJ8027" s="49"/>
      <c r="EYK8027" s="49"/>
      <c r="EYL8027" s="49"/>
      <c r="EYM8027" s="49"/>
      <c r="EYN8027" s="49"/>
      <c r="EYO8027" s="49"/>
      <c r="EYP8027" s="49"/>
      <c r="EYQ8027" s="49"/>
      <c r="EYR8027" s="49"/>
      <c r="EYS8027" s="49"/>
      <c r="EYT8027" s="49"/>
      <c r="EYU8027" s="49"/>
      <c r="EYV8027" s="49"/>
      <c r="EYW8027" s="49"/>
      <c r="EYX8027" s="49"/>
      <c r="EYY8027" s="49"/>
      <c r="EYZ8027" s="49"/>
      <c r="EZA8027" s="49"/>
      <c r="EZB8027" s="49"/>
      <c r="EZC8027" s="49"/>
      <c r="EZD8027" s="49"/>
      <c r="EZE8027" s="49"/>
      <c r="EZF8027" s="49"/>
      <c r="EZG8027" s="49"/>
      <c r="EZH8027" s="49"/>
      <c r="EZI8027" s="49"/>
      <c r="EZJ8027" s="49"/>
      <c r="EZK8027" s="49"/>
      <c r="EZL8027" s="49"/>
      <c r="EZM8027" s="49"/>
      <c r="EZN8027" s="49"/>
      <c r="EZO8027" s="49"/>
      <c r="EZP8027" s="49"/>
      <c r="EZQ8027" s="49"/>
      <c r="EZR8027" s="49"/>
      <c r="EZS8027" s="49"/>
      <c r="EZT8027" s="49"/>
      <c r="EZU8027" s="49"/>
      <c r="EZV8027" s="49"/>
      <c r="EZW8027" s="49"/>
      <c r="EZX8027" s="49"/>
      <c r="EZY8027" s="49"/>
      <c r="EZZ8027" s="49"/>
      <c r="FAA8027" s="49"/>
      <c r="FAB8027" s="49"/>
      <c r="FAC8027" s="49"/>
      <c r="FAD8027" s="49"/>
      <c r="FAE8027" s="49"/>
      <c r="FAF8027" s="49"/>
      <c r="FAG8027" s="49"/>
      <c r="FAH8027" s="49"/>
      <c r="FAI8027" s="49"/>
      <c r="FAJ8027" s="49"/>
      <c r="FAK8027" s="49"/>
      <c r="FAL8027" s="49"/>
      <c r="FAM8027" s="49"/>
      <c r="FAN8027" s="49"/>
      <c r="FAO8027" s="49"/>
      <c r="FAP8027" s="49"/>
      <c r="FAQ8027" s="49"/>
      <c r="FAR8027" s="49"/>
      <c r="FAS8027" s="49"/>
      <c r="FAT8027" s="49"/>
      <c r="FAU8027" s="49"/>
      <c r="FAV8027" s="49"/>
      <c r="FAW8027" s="49"/>
      <c r="FAX8027" s="49"/>
      <c r="FAY8027" s="49"/>
      <c r="FAZ8027" s="49"/>
      <c r="FBA8027" s="49"/>
      <c r="FBB8027" s="49"/>
      <c r="FBC8027" s="49"/>
      <c r="FBD8027" s="49"/>
      <c r="FBE8027" s="49"/>
      <c r="FBF8027" s="49"/>
      <c r="FBG8027" s="49"/>
      <c r="FBH8027" s="49"/>
      <c r="FBI8027" s="49"/>
      <c r="FBJ8027" s="49"/>
      <c r="FBK8027" s="49"/>
      <c r="FBL8027" s="49"/>
      <c r="FBM8027" s="49"/>
      <c r="FBN8027" s="49"/>
      <c r="FBO8027" s="49"/>
      <c r="FBP8027" s="49"/>
      <c r="FBQ8027" s="49"/>
      <c r="FBR8027" s="49"/>
      <c r="FBS8027" s="49"/>
      <c r="FBT8027" s="49"/>
      <c r="FBU8027" s="49"/>
      <c r="FBV8027" s="49"/>
      <c r="FBW8027" s="49"/>
      <c r="FBX8027" s="49"/>
      <c r="FBY8027" s="49"/>
      <c r="FBZ8027" s="49"/>
      <c r="FCA8027" s="49"/>
      <c r="FCB8027" s="49"/>
      <c r="FCC8027" s="49"/>
      <c r="FCD8027" s="49"/>
      <c r="FCE8027" s="49"/>
      <c r="FCF8027" s="49"/>
      <c r="FCG8027" s="49"/>
      <c r="FCH8027" s="49"/>
      <c r="FCI8027" s="49"/>
      <c r="FCJ8027" s="49"/>
      <c r="FCK8027" s="49"/>
      <c r="FCL8027" s="49"/>
      <c r="FCM8027" s="49"/>
      <c r="FCN8027" s="49"/>
      <c r="FCO8027" s="49"/>
      <c r="FCP8027" s="49"/>
      <c r="FCQ8027" s="49"/>
      <c r="FCR8027" s="49"/>
      <c r="FCS8027" s="49"/>
      <c r="FCT8027" s="49"/>
      <c r="FCU8027" s="49"/>
      <c r="FCV8027" s="49"/>
      <c r="FCW8027" s="49"/>
      <c r="FCX8027" s="49"/>
      <c r="FCY8027" s="49"/>
      <c r="FCZ8027" s="49"/>
      <c r="FDA8027" s="49"/>
      <c r="FDB8027" s="49"/>
      <c r="FDC8027" s="49"/>
      <c r="FDD8027" s="49"/>
      <c r="FDE8027" s="49"/>
      <c r="FDF8027" s="49"/>
      <c r="FDG8027" s="49"/>
      <c r="FDH8027" s="49"/>
      <c r="FDI8027" s="49"/>
      <c r="FDJ8027" s="49"/>
      <c r="FDK8027" s="49"/>
      <c r="FDL8027" s="49"/>
      <c r="FDM8027" s="49"/>
      <c r="FDN8027" s="49"/>
      <c r="FDO8027" s="49"/>
      <c r="FDP8027" s="49"/>
      <c r="FDQ8027" s="49"/>
      <c r="FDR8027" s="49"/>
      <c r="FDS8027" s="49"/>
      <c r="FDT8027" s="49"/>
      <c r="FDU8027" s="49"/>
      <c r="FDV8027" s="49"/>
      <c r="FDW8027" s="49"/>
      <c r="FDX8027" s="49"/>
      <c r="FDY8027" s="49"/>
      <c r="FDZ8027" s="49"/>
      <c r="FEA8027" s="49"/>
      <c r="FEB8027" s="49"/>
      <c r="FEC8027" s="49"/>
      <c r="FED8027" s="49"/>
      <c r="FEE8027" s="49"/>
      <c r="FEF8027" s="49"/>
      <c r="FEG8027" s="49"/>
      <c r="FEH8027" s="49"/>
      <c r="FEI8027" s="49"/>
      <c r="FEJ8027" s="49"/>
      <c r="FEK8027" s="49"/>
      <c r="FEL8027" s="49"/>
      <c r="FEM8027" s="49"/>
      <c r="FEN8027" s="49"/>
      <c r="FEO8027" s="49"/>
      <c r="FEP8027" s="49"/>
      <c r="FEQ8027" s="49"/>
      <c r="FER8027" s="49"/>
      <c r="FES8027" s="49"/>
      <c r="FET8027" s="49"/>
      <c r="FEU8027" s="49"/>
      <c r="FEV8027" s="49"/>
      <c r="FEW8027" s="49"/>
      <c r="FEX8027" s="49"/>
      <c r="FEY8027" s="49"/>
      <c r="FEZ8027" s="49"/>
      <c r="FFA8027" s="49"/>
      <c r="FFB8027" s="49"/>
      <c r="FFC8027" s="49"/>
      <c r="FFD8027" s="49"/>
      <c r="FFE8027" s="49"/>
      <c r="FFF8027" s="49"/>
      <c r="FFG8027" s="49"/>
      <c r="FFH8027" s="49"/>
      <c r="FFI8027" s="49"/>
      <c r="FFJ8027" s="49"/>
      <c r="FFK8027" s="49"/>
      <c r="FFL8027" s="49"/>
      <c r="FFM8027" s="49"/>
      <c r="FFN8027" s="49"/>
      <c r="FFO8027" s="49"/>
      <c r="FFP8027" s="49"/>
      <c r="FFQ8027" s="49"/>
      <c r="FFR8027" s="49"/>
      <c r="FFS8027" s="49"/>
      <c r="FFT8027" s="49"/>
      <c r="FFU8027" s="49"/>
      <c r="FFV8027" s="49"/>
      <c r="FFW8027" s="49"/>
      <c r="FFX8027" s="49"/>
      <c r="FFY8027" s="49"/>
      <c r="FFZ8027" s="49"/>
      <c r="FGA8027" s="49"/>
      <c r="FGB8027" s="49"/>
      <c r="FGC8027" s="49"/>
      <c r="FGD8027" s="49"/>
      <c r="FGE8027" s="49"/>
      <c r="FGF8027" s="49"/>
      <c r="FGG8027" s="49"/>
      <c r="FGH8027" s="49"/>
      <c r="FGI8027" s="49"/>
      <c r="FGJ8027" s="49"/>
      <c r="FGK8027" s="49"/>
      <c r="FGL8027" s="49"/>
      <c r="FGM8027" s="49"/>
      <c r="FGN8027" s="49"/>
      <c r="FGO8027" s="49"/>
      <c r="FGP8027" s="49"/>
      <c r="FGQ8027" s="49"/>
      <c r="FGR8027" s="49"/>
      <c r="FGS8027" s="49"/>
      <c r="FGT8027" s="49"/>
      <c r="FGU8027" s="49"/>
      <c r="FGV8027" s="49"/>
      <c r="FGW8027" s="49"/>
      <c r="FGX8027" s="49"/>
      <c r="FGY8027" s="49"/>
      <c r="FGZ8027" s="49"/>
      <c r="FHA8027" s="49"/>
      <c r="FHB8027" s="49"/>
      <c r="FHC8027" s="49"/>
      <c r="FHD8027" s="49"/>
      <c r="FHE8027" s="49"/>
      <c r="FHF8027" s="49"/>
      <c r="FHG8027" s="49"/>
      <c r="FHH8027" s="49"/>
      <c r="FHI8027" s="49"/>
      <c r="FHJ8027" s="49"/>
      <c r="FHK8027" s="49"/>
      <c r="FHL8027" s="49"/>
      <c r="FHM8027" s="49"/>
      <c r="FHN8027" s="49"/>
      <c r="FHO8027" s="49"/>
      <c r="FHP8027" s="49"/>
      <c r="FHQ8027" s="49"/>
      <c r="FHR8027" s="49"/>
      <c r="FHS8027" s="49"/>
      <c r="FHT8027" s="49"/>
      <c r="FHU8027" s="49"/>
      <c r="FHV8027" s="49"/>
      <c r="FHW8027" s="49"/>
      <c r="FHX8027" s="49"/>
      <c r="FHY8027" s="49"/>
      <c r="FHZ8027" s="49"/>
      <c r="FIA8027" s="49"/>
      <c r="FIB8027" s="49"/>
      <c r="FIC8027" s="49"/>
      <c r="FID8027" s="49"/>
      <c r="FIE8027" s="49"/>
      <c r="FIF8027" s="49"/>
      <c r="FIG8027" s="49"/>
      <c r="FIH8027" s="49"/>
      <c r="FII8027" s="49"/>
      <c r="FIJ8027" s="49"/>
      <c r="FIK8027" s="49"/>
      <c r="FIL8027" s="49"/>
      <c r="FIM8027" s="49"/>
      <c r="FIN8027" s="49"/>
      <c r="FIO8027" s="49"/>
      <c r="FIP8027" s="49"/>
      <c r="FIQ8027" s="49"/>
      <c r="FIR8027" s="49"/>
      <c r="FIS8027" s="49"/>
      <c r="FIT8027" s="49"/>
      <c r="FIU8027" s="49"/>
      <c r="FIV8027" s="49"/>
      <c r="FIW8027" s="49"/>
      <c r="FIX8027" s="49"/>
      <c r="FIY8027" s="49"/>
      <c r="FIZ8027" s="49"/>
      <c r="FJA8027" s="49"/>
      <c r="FJB8027" s="49"/>
      <c r="FJC8027" s="49"/>
      <c r="FJD8027" s="49"/>
      <c r="FJE8027" s="49"/>
      <c r="FJF8027" s="49"/>
      <c r="FJG8027" s="49"/>
      <c r="FJH8027" s="49"/>
      <c r="FJI8027" s="49"/>
      <c r="FJJ8027" s="49"/>
      <c r="FJK8027" s="49"/>
      <c r="FJL8027" s="49"/>
      <c r="FJM8027" s="49"/>
      <c r="FJN8027" s="49"/>
      <c r="FJO8027" s="49"/>
      <c r="FJP8027" s="49"/>
      <c r="FJQ8027" s="49"/>
      <c r="FJR8027" s="49"/>
      <c r="FJS8027" s="49"/>
      <c r="FJT8027" s="49"/>
      <c r="FJU8027" s="49"/>
      <c r="FJV8027" s="49"/>
      <c r="FJW8027" s="49"/>
      <c r="FJX8027" s="49"/>
      <c r="FJY8027" s="49"/>
      <c r="FJZ8027" s="49"/>
      <c r="FKA8027" s="49"/>
      <c r="FKB8027" s="49"/>
      <c r="FKC8027" s="49"/>
      <c r="FKD8027" s="49"/>
      <c r="FKE8027" s="49"/>
      <c r="FKF8027" s="49"/>
      <c r="FKG8027" s="49"/>
      <c r="FKH8027" s="49"/>
      <c r="FKI8027" s="49"/>
      <c r="FKJ8027" s="49"/>
      <c r="FKK8027" s="49"/>
      <c r="FKL8027" s="49"/>
      <c r="FKM8027" s="49"/>
      <c r="FKN8027" s="49"/>
      <c r="FKO8027" s="49"/>
      <c r="FKP8027" s="49"/>
      <c r="FKQ8027" s="49"/>
      <c r="FKR8027" s="49"/>
      <c r="FKS8027" s="49"/>
      <c r="FKT8027" s="49"/>
      <c r="FKU8027" s="49"/>
      <c r="FKV8027" s="49"/>
      <c r="FKW8027" s="49"/>
      <c r="FKX8027" s="49"/>
      <c r="FKY8027" s="49"/>
      <c r="FKZ8027" s="49"/>
      <c r="FLA8027" s="49"/>
      <c r="FLB8027" s="49"/>
      <c r="FLC8027" s="49"/>
      <c r="FLD8027" s="49"/>
      <c r="FLE8027" s="49"/>
      <c r="FLF8027" s="49"/>
      <c r="FLG8027" s="49"/>
      <c r="FLH8027" s="49"/>
      <c r="FLI8027" s="49"/>
      <c r="FLJ8027" s="49"/>
      <c r="FLK8027" s="49"/>
      <c r="FLL8027" s="49"/>
      <c r="FLM8027" s="49"/>
      <c r="FLN8027" s="49"/>
      <c r="FLO8027" s="49"/>
      <c r="FLP8027" s="49"/>
      <c r="FLQ8027" s="49"/>
      <c r="FLR8027" s="49"/>
      <c r="FLS8027" s="49"/>
      <c r="FLT8027" s="49"/>
      <c r="FLU8027" s="49"/>
      <c r="FLV8027" s="49"/>
      <c r="FLW8027" s="49"/>
      <c r="FLX8027" s="49"/>
      <c r="FLY8027" s="49"/>
      <c r="FLZ8027" s="49"/>
      <c r="FMA8027" s="49"/>
      <c r="FMB8027" s="49"/>
      <c r="FMC8027" s="49"/>
      <c r="FMD8027" s="49"/>
      <c r="FME8027" s="49"/>
      <c r="FMF8027" s="49"/>
      <c r="FMG8027" s="49"/>
      <c r="FMH8027" s="49"/>
      <c r="FMI8027" s="49"/>
      <c r="FMJ8027" s="49"/>
      <c r="FMK8027" s="49"/>
      <c r="FML8027" s="49"/>
      <c r="FMM8027" s="49"/>
      <c r="FMN8027" s="49"/>
      <c r="FMO8027" s="49"/>
      <c r="FMP8027" s="49"/>
      <c r="FMQ8027" s="49"/>
      <c r="FMR8027" s="49"/>
      <c r="FMS8027" s="49"/>
      <c r="FMT8027" s="49"/>
      <c r="FMU8027" s="49"/>
      <c r="FMV8027" s="49"/>
      <c r="FMW8027" s="49"/>
      <c r="FMX8027" s="49"/>
      <c r="FMY8027" s="49"/>
      <c r="FMZ8027" s="49"/>
      <c r="FNA8027" s="49"/>
      <c r="FNB8027" s="49"/>
      <c r="FNC8027" s="49"/>
      <c r="FND8027" s="49"/>
      <c r="FNE8027" s="49"/>
      <c r="FNF8027" s="49"/>
      <c r="FNG8027" s="49"/>
      <c r="FNH8027" s="49"/>
      <c r="FNI8027" s="49"/>
      <c r="FNJ8027" s="49"/>
      <c r="FNK8027" s="49"/>
      <c r="FNL8027" s="49"/>
      <c r="FNM8027" s="49"/>
      <c r="FNN8027" s="49"/>
      <c r="FNO8027" s="49"/>
      <c r="FNP8027" s="49"/>
      <c r="FNQ8027" s="49"/>
      <c r="FNR8027" s="49"/>
      <c r="FNS8027" s="49"/>
      <c r="FNT8027" s="49"/>
      <c r="FNU8027" s="49"/>
      <c r="FNV8027" s="49"/>
      <c r="FNW8027" s="49"/>
      <c r="FNX8027" s="49"/>
      <c r="FNY8027" s="49"/>
      <c r="FNZ8027" s="49"/>
      <c r="FOA8027" s="49"/>
      <c r="FOB8027" s="49"/>
      <c r="FOC8027" s="49"/>
      <c r="FOD8027" s="49"/>
      <c r="FOE8027" s="49"/>
      <c r="FOF8027" s="49"/>
      <c r="FOG8027" s="49"/>
      <c r="FOH8027" s="49"/>
      <c r="FOI8027" s="49"/>
      <c r="FOJ8027" s="49"/>
      <c r="FOK8027" s="49"/>
      <c r="FOL8027" s="49"/>
      <c r="FOM8027" s="49"/>
      <c r="FON8027" s="49"/>
      <c r="FOO8027" s="49"/>
      <c r="FOP8027" s="49"/>
      <c r="FOQ8027" s="49"/>
      <c r="FOR8027" s="49"/>
      <c r="FOS8027" s="49"/>
      <c r="FOT8027" s="49"/>
      <c r="FOU8027" s="49"/>
      <c r="FOV8027" s="49"/>
      <c r="FOW8027" s="49"/>
      <c r="FOX8027" s="49"/>
      <c r="FOY8027" s="49"/>
      <c r="FOZ8027" s="49"/>
      <c r="FPA8027" s="49"/>
      <c r="FPB8027" s="49"/>
      <c r="FPC8027" s="49"/>
      <c r="FPD8027" s="49"/>
      <c r="FPE8027" s="49"/>
      <c r="FPF8027" s="49"/>
      <c r="FPG8027" s="49"/>
      <c r="FPH8027" s="49"/>
      <c r="FPI8027" s="49"/>
      <c r="FPJ8027" s="49"/>
      <c r="FPK8027" s="49"/>
      <c r="FPL8027" s="49"/>
      <c r="FPM8027" s="49"/>
      <c r="FPN8027" s="49"/>
      <c r="FPO8027" s="49"/>
      <c r="FPP8027" s="49"/>
      <c r="FPQ8027" s="49"/>
      <c r="FPR8027" s="49"/>
      <c r="FPS8027" s="49"/>
      <c r="FPT8027" s="49"/>
      <c r="FPU8027" s="49"/>
      <c r="FPV8027" s="49"/>
      <c r="FPW8027" s="49"/>
      <c r="FPX8027" s="49"/>
      <c r="FPY8027" s="49"/>
      <c r="FPZ8027" s="49"/>
      <c r="FQA8027" s="49"/>
      <c r="FQB8027" s="49"/>
      <c r="FQC8027" s="49"/>
      <c r="FQD8027" s="49"/>
      <c r="FQE8027" s="49"/>
      <c r="FQF8027" s="49"/>
      <c r="FQG8027" s="49"/>
      <c r="FQH8027" s="49"/>
      <c r="FQI8027" s="49"/>
      <c r="FQJ8027" s="49"/>
      <c r="FQK8027" s="49"/>
      <c r="FQL8027" s="49"/>
      <c r="FQM8027" s="49"/>
      <c r="FQN8027" s="49"/>
      <c r="FQO8027" s="49"/>
      <c r="FQP8027" s="49"/>
      <c r="FQQ8027" s="49"/>
      <c r="FQR8027" s="49"/>
      <c r="FQS8027" s="49"/>
      <c r="FQT8027" s="49"/>
      <c r="FQU8027" s="49"/>
      <c r="FQV8027" s="49"/>
      <c r="FQW8027" s="49"/>
      <c r="FQX8027" s="49"/>
      <c r="FQY8027" s="49"/>
      <c r="FQZ8027" s="49"/>
      <c r="FRA8027" s="49"/>
      <c r="FRB8027" s="49"/>
      <c r="FRC8027" s="49"/>
      <c r="FRD8027" s="49"/>
      <c r="FRE8027" s="49"/>
      <c r="FRF8027" s="49"/>
      <c r="FRG8027" s="49"/>
      <c r="FRH8027" s="49"/>
      <c r="FRI8027" s="49"/>
      <c r="FRJ8027" s="49"/>
      <c r="FRK8027" s="49"/>
      <c r="FRL8027" s="49"/>
      <c r="FRM8027" s="49"/>
      <c r="FRN8027" s="49"/>
      <c r="FRO8027" s="49"/>
      <c r="FRP8027" s="49"/>
      <c r="FRQ8027" s="49"/>
      <c r="FRR8027" s="49"/>
      <c r="FRS8027" s="49"/>
      <c r="FRT8027" s="49"/>
      <c r="FRU8027" s="49"/>
      <c r="FRV8027" s="49"/>
      <c r="FRW8027" s="49"/>
      <c r="FRX8027" s="49"/>
      <c r="FRY8027" s="49"/>
      <c r="FRZ8027" s="49"/>
      <c r="FSA8027" s="49"/>
      <c r="FSB8027" s="49"/>
      <c r="FSC8027" s="49"/>
      <c r="FSD8027" s="49"/>
      <c r="FSE8027" s="49"/>
      <c r="FSF8027" s="49"/>
      <c r="FSG8027" s="49"/>
      <c r="FSH8027" s="49"/>
      <c r="FSI8027" s="49"/>
      <c r="FSJ8027" s="49"/>
      <c r="FSK8027" s="49"/>
      <c r="FSL8027" s="49"/>
      <c r="FSM8027" s="49"/>
      <c r="FSN8027" s="49"/>
      <c r="FSO8027" s="49"/>
      <c r="FSP8027" s="49"/>
      <c r="FSQ8027" s="49"/>
      <c r="FSR8027" s="49"/>
      <c r="FSS8027" s="49"/>
      <c r="FST8027" s="49"/>
      <c r="FSU8027" s="49"/>
      <c r="FSV8027" s="49"/>
      <c r="FSW8027" s="49"/>
      <c r="FSX8027" s="49"/>
      <c r="FSY8027" s="49"/>
      <c r="FSZ8027" s="49"/>
      <c r="FTA8027" s="49"/>
      <c r="FTB8027" s="49"/>
      <c r="FTC8027" s="49"/>
      <c r="FTD8027" s="49"/>
      <c r="FTE8027" s="49"/>
      <c r="FTF8027" s="49"/>
      <c r="FTG8027" s="49"/>
      <c r="FTH8027" s="49"/>
      <c r="FTI8027" s="49"/>
      <c r="FTJ8027" s="49"/>
      <c r="FTK8027" s="49"/>
      <c r="FTL8027" s="49"/>
      <c r="FTM8027" s="49"/>
      <c r="FTN8027" s="49"/>
      <c r="FTO8027" s="49"/>
      <c r="FTP8027" s="49"/>
      <c r="FTQ8027" s="49"/>
      <c r="FTR8027" s="49"/>
      <c r="FTS8027" s="49"/>
      <c r="FTT8027" s="49"/>
      <c r="FTU8027" s="49"/>
      <c r="FTV8027" s="49"/>
      <c r="FTW8027" s="49"/>
      <c r="FTX8027" s="49"/>
      <c r="FTY8027" s="49"/>
      <c r="FTZ8027" s="49"/>
      <c r="FUA8027" s="49"/>
      <c r="FUB8027" s="49"/>
      <c r="FUC8027" s="49"/>
      <c r="FUD8027" s="49"/>
      <c r="FUE8027" s="49"/>
      <c r="FUF8027" s="49"/>
      <c r="FUG8027" s="49"/>
      <c r="FUH8027" s="49"/>
      <c r="FUI8027" s="49"/>
      <c r="FUJ8027" s="49"/>
      <c r="FUK8027" s="49"/>
      <c r="FUL8027" s="49"/>
      <c r="FUM8027" s="49"/>
      <c r="FUN8027" s="49"/>
      <c r="FUO8027" s="49"/>
      <c r="FUP8027" s="49"/>
      <c r="FUQ8027" s="49"/>
      <c r="FUR8027" s="49"/>
      <c r="FUS8027" s="49"/>
      <c r="FUT8027" s="49"/>
      <c r="FUU8027" s="49"/>
      <c r="FUV8027" s="49"/>
      <c r="FUW8027" s="49"/>
      <c r="FUX8027" s="49"/>
      <c r="FUY8027" s="49"/>
      <c r="FUZ8027" s="49"/>
      <c r="FVA8027" s="49"/>
      <c r="FVB8027" s="49"/>
      <c r="FVC8027" s="49"/>
      <c r="FVD8027" s="49"/>
      <c r="FVE8027" s="49"/>
      <c r="FVF8027" s="49"/>
      <c r="FVG8027" s="49"/>
      <c r="FVH8027" s="49"/>
      <c r="FVI8027" s="49"/>
      <c r="FVJ8027" s="49"/>
      <c r="FVK8027" s="49"/>
      <c r="FVL8027" s="49"/>
      <c r="FVM8027" s="49"/>
      <c r="FVN8027" s="49"/>
      <c r="FVO8027" s="49"/>
      <c r="FVP8027" s="49"/>
      <c r="FVQ8027" s="49"/>
      <c r="FVR8027" s="49"/>
      <c r="FVS8027" s="49"/>
      <c r="FVT8027" s="49"/>
      <c r="FVU8027" s="49"/>
      <c r="FVV8027" s="49"/>
      <c r="FVW8027" s="49"/>
      <c r="FVX8027" s="49"/>
      <c r="FVY8027" s="49"/>
      <c r="FVZ8027" s="49"/>
      <c r="FWA8027" s="49"/>
      <c r="FWB8027" s="49"/>
      <c r="FWC8027" s="49"/>
      <c r="FWD8027" s="49"/>
      <c r="FWE8027" s="49"/>
      <c r="FWF8027" s="49"/>
      <c r="FWG8027" s="49"/>
      <c r="FWH8027" s="49"/>
      <c r="FWI8027" s="49"/>
      <c r="FWJ8027" s="49"/>
      <c r="FWK8027" s="49"/>
      <c r="FWL8027" s="49"/>
      <c r="FWM8027" s="49"/>
      <c r="FWN8027" s="49"/>
      <c r="FWO8027" s="49"/>
      <c r="FWP8027" s="49"/>
      <c r="FWQ8027" s="49"/>
      <c r="FWR8027" s="49"/>
      <c r="FWS8027" s="49"/>
      <c r="FWT8027" s="49"/>
      <c r="FWU8027" s="49"/>
      <c r="FWV8027" s="49"/>
      <c r="FWW8027" s="49"/>
      <c r="FWX8027" s="49"/>
      <c r="FWY8027" s="49"/>
      <c r="FWZ8027" s="49"/>
      <c r="FXA8027" s="49"/>
      <c r="FXB8027" s="49"/>
      <c r="FXC8027" s="49"/>
      <c r="FXD8027" s="49"/>
      <c r="FXE8027" s="49"/>
      <c r="FXF8027" s="49"/>
      <c r="FXG8027" s="49"/>
      <c r="FXH8027" s="49"/>
      <c r="FXI8027" s="49"/>
      <c r="FXJ8027" s="49"/>
      <c r="FXK8027" s="49"/>
      <c r="FXL8027" s="49"/>
      <c r="FXM8027" s="49"/>
      <c r="FXN8027" s="49"/>
      <c r="FXO8027" s="49"/>
      <c r="FXP8027" s="49"/>
      <c r="FXQ8027" s="49"/>
      <c r="FXR8027" s="49"/>
      <c r="FXS8027" s="49"/>
      <c r="FXT8027" s="49"/>
      <c r="FXU8027" s="49"/>
      <c r="FXV8027" s="49"/>
      <c r="FXW8027" s="49"/>
      <c r="FXX8027" s="49"/>
      <c r="FXY8027" s="49"/>
      <c r="FXZ8027" s="49"/>
      <c r="FYA8027" s="49"/>
      <c r="FYB8027" s="49"/>
      <c r="FYC8027" s="49"/>
      <c r="FYD8027" s="49"/>
      <c r="FYE8027" s="49"/>
      <c r="FYF8027" s="49"/>
      <c r="FYG8027" s="49"/>
      <c r="FYH8027" s="49"/>
      <c r="FYI8027" s="49"/>
      <c r="FYJ8027" s="49"/>
      <c r="FYK8027" s="49"/>
      <c r="FYL8027" s="49"/>
      <c r="FYM8027" s="49"/>
      <c r="FYN8027" s="49"/>
      <c r="FYO8027" s="49"/>
      <c r="FYP8027" s="49"/>
      <c r="FYQ8027" s="49"/>
      <c r="FYR8027" s="49"/>
      <c r="FYS8027" s="49"/>
      <c r="FYT8027" s="49"/>
      <c r="FYU8027" s="49"/>
      <c r="FYV8027" s="49"/>
      <c r="FYW8027" s="49"/>
      <c r="FYX8027" s="49"/>
      <c r="FYY8027" s="49"/>
      <c r="FYZ8027" s="49"/>
      <c r="FZA8027" s="49"/>
      <c r="FZB8027" s="49"/>
      <c r="FZC8027" s="49"/>
      <c r="FZD8027" s="49"/>
      <c r="FZE8027" s="49"/>
      <c r="FZF8027" s="49"/>
      <c r="FZG8027" s="49"/>
      <c r="FZH8027" s="49"/>
      <c r="FZI8027" s="49"/>
      <c r="FZJ8027" s="49"/>
      <c r="FZK8027" s="49"/>
      <c r="FZL8027" s="49"/>
      <c r="FZM8027" s="49"/>
      <c r="FZN8027" s="49"/>
      <c r="FZO8027" s="49"/>
      <c r="FZP8027" s="49"/>
      <c r="FZQ8027" s="49"/>
      <c r="FZR8027" s="49"/>
      <c r="FZS8027" s="49"/>
      <c r="FZT8027" s="49"/>
      <c r="FZU8027" s="49"/>
      <c r="FZV8027" s="49"/>
      <c r="FZW8027" s="49"/>
      <c r="FZX8027" s="49"/>
      <c r="FZY8027" s="49"/>
      <c r="FZZ8027" s="49"/>
      <c r="GAA8027" s="49"/>
      <c r="GAB8027" s="49"/>
      <c r="GAC8027" s="49"/>
      <c r="GAD8027" s="49"/>
      <c r="GAE8027" s="49"/>
      <c r="GAF8027" s="49"/>
      <c r="GAG8027" s="49"/>
      <c r="GAH8027" s="49"/>
      <c r="GAI8027" s="49"/>
      <c r="GAJ8027" s="49"/>
      <c r="GAK8027" s="49"/>
      <c r="GAL8027" s="49"/>
      <c r="GAM8027" s="49"/>
      <c r="GAN8027" s="49"/>
      <c r="GAO8027" s="49"/>
      <c r="GAP8027" s="49"/>
      <c r="GAQ8027" s="49"/>
      <c r="GAR8027" s="49"/>
      <c r="GAS8027" s="49"/>
      <c r="GAT8027" s="49"/>
      <c r="GAU8027" s="49"/>
      <c r="GAV8027" s="49"/>
      <c r="GAW8027" s="49"/>
      <c r="GAX8027" s="49"/>
      <c r="GAY8027" s="49"/>
      <c r="GAZ8027" s="49"/>
      <c r="GBA8027" s="49"/>
      <c r="GBB8027" s="49"/>
      <c r="GBC8027" s="49"/>
      <c r="GBD8027" s="49"/>
      <c r="GBE8027" s="49"/>
      <c r="GBF8027" s="49"/>
      <c r="GBG8027" s="49"/>
      <c r="GBH8027" s="49"/>
      <c r="GBI8027" s="49"/>
      <c r="GBJ8027" s="49"/>
      <c r="GBK8027" s="49"/>
      <c r="GBL8027" s="49"/>
      <c r="GBM8027" s="49"/>
      <c r="GBN8027" s="49"/>
      <c r="GBO8027" s="49"/>
      <c r="GBP8027" s="49"/>
      <c r="GBQ8027" s="49"/>
      <c r="GBR8027" s="49"/>
      <c r="GBS8027" s="49"/>
      <c r="GBT8027" s="49"/>
      <c r="GBU8027" s="49"/>
      <c r="GBV8027" s="49"/>
      <c r="GBW8027" s="49"/>
      <c r="GBX8027" s="49"/>
      <c r="GBY8027" s="49"/>
      <c r="GBZ8027" s="49"/>
      <c r="GCA8027" s="49"/>
      <c r="GCB8027" s="49"/>
      <c r="GCC8027" s="49"/>
      <c r="GCD8027" s="49"/>
      <c r="GCE8027" s="49"/>
      <c r="GCF8027" s="49"/>
      <c r="GCG8027" s="49"/>
      <c r="GCH8027" s="49"/>
      <c r="GCI8027" s="49"/>
      <c r="GCJ8027" s="49"/>
      <c r="GCK8027" s="49"/>
      <c r="GCL8027" s="49"/>
      <c r="GCM8027" s="49"/>
      <c r="GCN8027" s="49"/>
      <c r="GCO8027" s="49"/>
      <c r="GCP8027" s="49"/>
      <c r="GCQ8027" s="49"/>
      <c r="GCR8027" s="49"/>
      <c r="GCS8027" s="49"/>
      <c r="GCT8027" s="49"/>
      <c r="GCU8027" s="49"/>
      <c r="GCV8027" s="49"/>
      <c r="GCW8027" s="49"/>
      <c r="GCX8027" s="49"/>
      <c r="GCY8027" s="49"/>
      <c r="GCZ8027" s="49"/>
      <c r="GDA8027" s="49"/>
      <c r="GDB8027" s="49"/>
      <c r="GDC8027" s="49"/>
      <c r="GDD8027" s="49"/>
      <c r="GDE8027" s="49"/>
      <c r="GDF8027" s="49"/>
      <c r="GDG8027" s="49"/>
      <c r="GDH8027" s="49"/>
      <c r="GDI8027" s="49"/>
      <c r="GDJ8027" s="49"/>
      <c r="GDK8027" s="49"/>
      <c r="GDL8027" s="49"/>
      <c r="GDM8027" s="49"/>
      <c r="GDN8027" s="49"/>
      <c r="GDO8027" s="49"/>
      <c r="GDP8027" s="49"/>
      <c r="GDQ8027" s="49"/>
      <c r="GDR8027" s="49"/>
      <c r="GDS8027" s="49"/>
      <c r="GDT8027" s="49"/>
      <c r="GDU8027" s="49"/>
      <c r="GDV8027" s="49"/>
      <c r="GDW8027" s="49"/>
      <c r="GDX8027" s="49"/>
      <c r="GDY8027" s="49"/>
      <c r="GDZ8027" s="49"/>
      <c r="GEA8027" s="49"/>
      <c r="GEB8027" s="49"/>
      <c r="GEC8027" s="49"/>
      <c r="GED8027" s="49"/>
      <c r="GEE8027" s="49"/>
      <c r="GEF8027" s="49"/>
      <c r="GEG8027" s="49"/>
      <c r="GEH8027" s="49"/>
      <c r="GEI8027" s="49"/>
      <c r="GEJ8027" s="49"/>
      <c r="GEK8027" s="49"/>
      <c r="GEL8027" s="49"/>
      <c r="GEM8027" s="49"/>
      <c r="GEN8027" s="49"/>
      <c r="GEO8027" s="49"/>
      <c r="GEP8027" s="49"/>
      <c r="GEQ8027" s="49"/>
      <c r="GER8027" s="49"/>
      <c r="GES8027" s="49"/>
      <c r="GET8027" s="49"/>
      <c r="GEU8027" s="49"/>
      <c r="GEV8027" s="49"/>
      <c r="GEW8027" s="49"/>
      <c r="GEX8027" s="49"/>
      <c r="GEY8027" s="49"/>
      <c r="GEZ8027" s="49"/>
      <c r="GFA8027" s="49"/>
      <c r="GFB8027" s="49"/>
      <c r="GFC8027" s="49"/>
      <c r="GFD8027" s="49"/>
      <c r="GFE8027" s="49"/>
      <c r="GFF8027" s="49"/>
      <c r="GFG8027" s="49"/>
      <c r="GFH8027" s="49"/>
      <c r="GFI8027" s="49"/>
      <c r="GFJ8027" s="49"/>
      <c r="GFK8027" s="49"/>
      <c r="GFL8027" s="49"/>
      <c r="GFM8027" s="49"/>
      <c r="GFN8027" s="49"/>
      <c r="GFO8027" s="49"/>
      <c r="GFP8027" s="49"/>
      <c r="GFQ8027" s="49"/>
      <c r="GFR8027" s="49"/>
      <c r="GFS8027" s="49"/>
      <c r="GFT8027" s="49"/>
      <c r="GFU8027" s="49"/>
      <c r="GFV8027" s="49"/>
      <c r="GFW8027" s="49"/>
      <c r="GFX8027" s="49"/>
      <c r="GFY8027" s="49"/>
      <c r="GFZ8027" s="49"/>
      <c r="GGA8027" s="49"/>
      <c r="GGB8027" s="49"/>
      <c r="GGC8027" s="49"/>
      <c r="GGD8027" s="49"/>
      <c r="GGE8027" s="49"/>
      <c r="GGF8027" s="49"/>
      <c r="GGG8027" s="49"/>
      <c r="GGH8027" s="49"/>
      <c r="GGI8027" s="49"/>
      <c r="GGJ8027" s="49"/>
      <c r="GGK8027" s="49"/>
      <c r="GGL8027" s="49"/>
      <c r="GGM8027" s="49"/>
      <c r="GGN8027" s="49"/>
      <c r="GGO8027" s="49"/>
      <c r="GGP8027" s="49"/>
      <c r="GGQ8027" s="49"/>
      <c r="GGR8027" s="49"/>
      <c r="GGS8027" s="49"/>
      <c r="GGT8027" s="49"/>
      <c r="GGU8027" s="49"/>
      <c r="GGV8027" s="49"/>
      <c r="GGW8027" s="49"/>
      <c r="GGX8027" s="49"/>
      <c r="GGY8027" s="49"/>
      <c r="GGZ8027" s="49"/>
      <c r="GHA8027" s="49"/>
      <c r="GHB8027" s="49"/>
      <c r="GHC8027" s="49"/>
      <c r="GHD8027" s="49"/>
      <c r="GHE8027" s="49"/>
      <c r="GHF8027" s="49"/>
      <c r="GHG8027" s="49"/>
      <c r="GHH8027" s="49"/>
      <c r="GHI8027" s="49"/>
      <c r="GHJ8027" s="49"/>
      <c r="GHK8027" s="49"/>
      <c r="GHL8027" s="49"/>
      <c r="GHM8027" s="49"/>
      <c r="GHN8027" s="49"/>
      <c r="GHO8027" s="49"/>
      <c r="GHP8027" s="49"/>
      <c r="GHQ8027" s="49"/>
      <c r="GHR8027" s="49"/>
      <c r="GHS8027" s="49"/>
      <c r="GHT8027" s="49"/>
      <c r="GHU8027" s="49"/>
      <c r="GHV8027" s="49"/>
      <c r="GHW8027" s="49"/>
      <c r="GHX8027" s="49"/>
      <c r="GHY8027" s="49"/>
      <c r="GHZ8027" s="49"/>
      <c r="GIA8027" s="49"/>
      <c r="GIB8027" s="49"/>
      <c r="GIC8027" s="49"/>
      <c r="GID8027" s="49"/>
      <c r="GIE8027" s="49"/>
      <c r="GIF8027" s="49"/>
      <c r="GIG8027" s="49"/>
      <c r="GIH8027" s="49"/>
      <c r="GII8027" s="49"/>
      <c r="GIJ8027" s="49"/>
      <c r="GIK8027" s="49"/>
      <c r="GIL8027" s="49"/>
      <c r="GIM8027" s="49"/>
      <c r="GIN8027" s="49"/>
      <c r="GIO8027" s="49"/>
      <c r="GIP8027" s="49"/>
      <c r="GIQ8027" s="49"/>
      <c r="GIR8027" s="49"/>
      <c r="GIS8027" s="49"/>
      <c r="GIT8027" s="49"/>
      <c r="GIU8027" s="49"/>
      <c r="GIV8027" s="49"/>
      <c r="GIW8027" s="49"/>
      <c r="GIX8027" s="49"/>
      <c r="GIY8027" s="49"/>
      <c r="GIZ8027" s="49"/>
      <c r="GJA8027" s="49"/>
      <c r="GJB8027" s="49"/>
      <c r="GJC8027" s="49"/>
      <c r="GJD8027" s="49"/>
      <c r="GJE8027" s="49"/>
      <c r="GJF8027" s="49"/>
      <c r="GJG8027" s="49"/>
      <c r="GJH8027" s="49"/>
      <c r="GJI8027" s="49"/>
      <c r="GJJ8027" s="49"/>
      <c r="GJK8027" s="49"/>
      <c r="GJL8027" s="49"/>
      <c r="GJM8027" s="49"/>
      <c r="GJN8027" s="49"/>
      <c r="GJO8027" s="49"/>
      <c r="GJP8027" s="49"/>
      <c r="GJQ8027" s="49"/>
      <c r="GJR8027" s="49"/>
      <c r="GJS8027" s="49"/>
      <c r="GJT8027" s="49"/>
      <c r="GJU8027" s="49"/>
      <c r="GJV8027" s="49"/>
      <c r="GJW8027" s="49"/>
      <c r="GJX8027" s="49"/>
      <c r="GJY8027" s="49"/>
      <c r="GJZ8027" s="49"/>
      <c r="GKA8027" s="49"/>
      <c r="GKB8027" s="49"/>
      <c r="GKC8027" s="49"/>
      <c r="GKD8027" s="49"/>
      <c r="GKE8027" s="49"/>
      <c r="GKF8027" s="49"/>
      <c r="GKG8027" s="49"/>
      <c r="GKH8027" s="49"/>
      <c r="GKI8027" s="49"/>
      <c r="GKJ8027" s="49"/>
      <c r="GKK8027" s="49"/>
      <c r="GKL8027" s="49"/>
      <c r="GKM8027" s="49"/>
      <c r="GKN8027" s="49"/>
      <c r="GKO8027" s="49"/>
      <c r="GKP8027" s="49"/>
      <c r="GKQ8027" s="49"/>
      <c r="GKR8027" s="49"/>
      <c r="GKS8027" s="49"/>
      <c r="GKT8027" s="49"/>
      <c r="GKU8027" s="49"/>
      <c r="GKV8027" s="49"/>
      <c r="GKW8027" s="49"/>
      <c r="GKX8027" s="49"/>
      <c r="GKY8027" s="49"/>
      <c r="GKZ8027" s="49"/>
      <c r="GLA8027" s="49"/>
      <c r="GLB8027" s="49"/>
      <c r="GLC8027" s="49"/>
      <c r="GLD8027" s="49"/>
      <c r="GLE8027" s="49"/>
      <c r="GLF8027" s="49"/>
      <c r="GLG8027" s="49"/>
      <c r="GLH8027" s="49"/>
      <c r="GLI8027" s="49"/>
      <c r="GLJ8027" s="49"/>
      <c r="GLK8027" s="49"/>
      <c r="GLL8027" s="49"/>
      <c r="GLM8027" s="49"/>
      <c r="GLN8027" s="49"/>
      <c r="GLO8027" s="49"/>
      <c r="GLP8027" s="49"/>
      <c r="GLQ8027" s="49"/>
      <c r="GLR8027" s="49"/>
      <c r="GLS8027" s="49"/>
      <c r="GLT8027" s="49"/>
      <c r="GLU8027" s="49"/>
      <c r="GLV8027" s="49"/>
      <c r="GLW8027" s="49"/>
      <c r="GLX8027" s="49"/>
      <c r="GLY8027" s="49"/>
      <c r="GLZ8027" s="49"/>
      <c r="GMA8027" s="49"/>
      <c r="GMB8027" s="49"/>
      <c r="GMC8027" s="49"/>
      <c r="GMD8027" s="49"/>
      <c r="GME8027" s="49"/>
      <c r="GMF8027" s="49"/>
      <c r="GMG8027" s="49"/>
      <c r="GMH8027" s="49"/>
      <c r="GMI8027" s="49"/>
      <c r="GMJ8027" s="49"/>
      <c r="GMK8027" s="49"/>
      <c r="GML8027" s="49"/>
      <c r="GMM8027" s="49"/>
      <c r="GMN8027" s="49"/>
      <c r="GMO8027" s="49"/>
      <c r="GMP8027" s="49"/>
      <c r="GMQ8027" s="49"/>
      <c r="GMR8027" s="49"/>
      <c r="GMS8027" s="49"/>
      <c r="GMT8027" s="49"/>
      <c r="GMU8027" s="49"/>
      <c r="GMV8027" s="49"/>
      <c r="GMW8027" s="49"/>
      <c r="GMX8027" s="49"/>
      <c r="GMY8027" s="49"/>
      <c r="GMZ8027" s="49"/>
      <c r="GNA8027" s="49"/>
      <c r="GNB8027" s="49"/>
      <c r="GNC8027" s="49"/>
      <c r="GND8027" s="49"/>
      <c r="GNE8027" s="49"/>
      <c r="GNF8027" s="49"/>
      <c r="GNG8027" s="49"/>
      <c r="GNH8027" s="49"/>
      <c r="GNI8027" s="49"/>
      <c r="GNJ8027" s="49"/>
      <c r="GNK8027" s="49"/>
      <c r="GNL8027" s="49"/>
      <c r="GNM8027" s="49"/>
      <c r="GNN8027" s="49"/>
      <c r="GNO8027" s="49"/>
      <c r="GNP8027" s="49"/>
      <c r="GNQ8027" s="49"/>
      <c r="GNR8027" s="49"/>
      <c r="GNS8027" s="49"/>
      <c r="GNT8027" s="49"/>
      <c r="GNU8027" s="49"/>
      <c r="GNV8027" s="49"/>
      <c r="GNW8027" s="49"/>
      <c r="GNX8027" s="49"/>
      <c r="GNY8027" s="49"/>
      <c r="GNZ8027" s="49"/>
      <c r="GOA8027" s="49"/>
      <c r="GOB8027" s="49"/>
      <c r="GOC8027" s="49"/>
      <c r="GOD8027" s="49"/>
      <c r="GOE8027" s="49"/>
      <c r="GOF8027" s="49"/>
      <c r="GOG8027" s="49"/>
      <c r="GOH8027" s="49"/>
      <c r="GOI8027" s="49"/>
      <c r="GOJ8027" s="49"/>
      <c r="GOK8027" s="49"/>
      <c r="GOL8027" s="49"/>
      <c r="GOM8027" s="49"/>
      <c r="GON8027" s="49"/>
      <c r="GOO8027" s="49"/>
      <c r="GOP8027" s="49"/>
      <c r="GOQ8027" s="49"/>
      <c r="GOR8027" s="49"/>
      <c r="GOS8027" s="49"/>
      <c r="GOT8027" s="49"/>
      <c r="GOU8027" s="49"/>
      <c r="GOV8027" s="49"/>
      <c r="GOW8027" s="49"/>
      <c r="GOX8027" s="49"/>
      <c r="GOY8027" s="49"/>
      <c r="GOZ8027" s="49"/>
      <c r="GPA8027" s="49"/>
      <c r="GPB8027" s="49"/>
      <c r="GPC8027" s="49"/>
      <c r="GPD8027" s="49"/>
      <c r="GPE8027" s="49"/>
      <c r="GPF8027" s="49"/>
      <c r="GPG8027" s="49"/>
      <c r="GPH8027" s="49"/>
      <c r="GPI8027" s="49"/>
      <c r="GPJ8027" s="49"/>
      <c r="GPK8027" s="49"/>
      <c r="GPL8027" s="49"/>
      <c r="GPM8027" s="49"/>
      <c r="GPN8027" s="49"/>
      <c r="GPO8027" s="49"/>
      <c r="GPP8027" s="49"/>
      <c r="GPQ8027" s="49"/>
      <c r="GPR8027" s="49"/>
      <c r="GPS8027" s="49"/>
      <c r="GPT8027" s="49"/>
      <c r="GPU8027" s="49"/>
      <c r="GPV8027" s="49"/>
      <c r="GPW8027" s="49"/>
      <c r="GPX8027" s="49"/>
      <c r="GPY8027" s="49"/>
      <c r="GPZ8027" s="49"/>
      <c r="GQA8027" s="49"/>
      <c r="GQB8027" s="49"/>
      <c r="GQC8027" s="49"/>
      <c r="GQD8027" s="49"/>
      <c r="GQE8027" s="49"/>
      <c r="GQF8027" s="49"/>
      <c r="GQG8027" s="49"/>
      <c r="GQH8027" s="49"/>
      <c r="GQI8027" s="49"/>
      <c r="GQJ8027" s="49"/>
      <c r="GQK8027" s="49"/>
      <c r="GQL8027" s="49"/>
      <c r="GQM8027" s="49"/>
      <c r="GQN8027" s="49"/>
      <c r="GQO8027" s="49"/>
      <c r="GQP8027" s="49"/>
      <c r="GQQ8027" s="49"/>
      <c r="GQR8027" s="49"/>
      <c r="GQS8027" s="49"/>
      <c r="GQT8027" s="49"/>
      <c r="GQU8027" s="49"/>
      <c r="GQV8027" s="49"/>
      <c r="GQW8027" s="49"/>
      <c r="GQX8027" s="49"/>
      <c r="GQY8027" s="49"/>
      <c r="GQZ8027" s="49"/>
      <c r="GRA8027" s="49"/>
      <c r="GRB8027" s="49"/>
      <c r="GRC8027" s="49"/>
      <c r="GRD8027" s="49"/>
      <c r="GRE8027" s="49"/>
      <c r="GRF8027" s="49"/>
      <c r="GRG8027" s="49"/>
      <c r="GRH8027" s="49"/>
      <c r="GRI8027" s="49"/>
      <c r="GRJ8027" s="49"/>
      <c r="GRK8027" s="49"/>
      <c r="GRL8027" s="49"/>
      <c r="GRM8027" s="49"/>
      <c r="GRN8027" s="49"/>
      <c r="GRO8027" s="49"/>
      <c r="GRP8027" s="49"/>
      <c r="GRQ8027" s="49"/>
      <c r="GRR8027" s="49"/>
      <c r="GRS8027" s="49"/>
      <c r="GRT8027" s="49"/>
      <c r="GRU8027" s="49"/>
      <c r="GRV8027" s="49"/>
      <c r="GRW8027" s="49"/>
      <c r="GRX8027" s="49"/>
      <c r="GRY8027" s="49"/>
      <c r="GRZ8027" s="49"/>
      <c r="GSA8027" s="49"/>
      <c r="GSB8027" s="49"/>
      <c r="GSC8027" s="49"/>
      <c r="GSD8027" s="49"/>
      <c r="GSE8027" s="49"/>
      <c r="GSF8027" s="49"/>
      <c r="GSG8027" s="49"/>
      <c r="GSH8027" s="49"/>
      <c r="GSI8027" s="49"/>
      <c r="GSJ8027" s="49"/>
      <c r="GSK8027" s="49"/>
      <c r="GSL8027" s="49"/>
      <c r="GSM8027" s="49"/>
      <c r="GSN8027" s="49"/>
      <c r="GSO8027" s="49"/>
      <c r="GSP8027" s="49"/>
      <c r="GSQ8027" s="49"/>
      <c r="GSR8027" s="49"/>
      <c r="GSS8027" s="49"/>
      <c r="GST8027" s="49"/>
      <c r="GSU8027" s="49"/>
      <c r="GSV8027" s="49"/>
      <c r="GSW8027" s="49"/>
      <c r="GSX8027" s="49"/>
      <c r="GSY8027" s="49"/>
      <c r="GSZ8027" s="49"/>
      <c r="GTA8027" s="49"/>
      <c r="GTB8027" s="49"/>
      <c r="GTC8027" s="49"/>
      <c r="GTD8027" s="49"/>
      <c r="GTE8027" s="49"/>
      <c r="GTF8027" s="49"/>
      <c r="GTG8027" s="49"/>
      <c r="GTH8027" s="49"/>
      <c r="GTI8027" s="49"/>
      <c r="GTJ8027" s="49"/>
      <c r="GTK8027" s="49"/>
      <c r="GTL8027" s="49"/>
      <c r="GTM8027" s="49"/>
      <c r="GTN8027" s="49"/>
      <c r="GTO8027" s="49"/>
      <c r="GTP8027" s="49"/>
      <c r="GTQ8027" s="49"/>
      <c r="GTR8027" s="49"/>
      <c r="GTS8027" s="49"/>
      <c r="GTT8027" s="49"/>
      <c r="GTU8027" s="49"/>
      <c r="GTV8027" s="49"/>
      <c r="GTW8027" s="49"/>
      <c r="GTX8027" s="49"/>
      <c r="GTY8027" s="49"/>
      <c r="GTZ8027" s="49"/>
      <c r="GUA8027" s="49"/>
      <c r="GUB8027" s="49"/>
      <c r="GUC8027" s="49"/>
      <c r="GUD8027" s="49"/>
      <c r="GUE8027" s="49"/>
      <c r="GUF8027" s="49"/>
      <c r="GUG8027" s="49"/>
      <c r="GUH8027" s="49"/>
      <c r="GUI8027" s="49"/>
      <c r="GUJ8027" s="49"/>
      <c r="GUK8027" s="49"/>
      <c r="GUL8027" s="49"/>
      <c r="GUM8027" s="49"/>
      <c r="GUN8027" s="49"/>
      <c r="GUO8027" s="49"/>
      <c r="GUP8027" s="49"/>
      <c r="GUQ8027" s="49"/>
      <c r="GUR8027" s="49"/>
      <c r="GUS8027" s="49"/>
      <c r="GUT8027" s="49"/>
      <c r="GUU8027" s="49"/>
      <c r="GUV8027" s="49"/>
      <c r="GUW8027" s="49"/>
      <c r="GUX8027" s="49"/>
      <c r="GUY8027" s="49"/>
      <c r="GUZ8027" s="49"/>
      <c r="GVA8027" s="49"/>
      <c r="GVB8027" s="49"/>
      <c r="GVC8027" s="49"/>
      <c r="GVD8027" s="49"/>
      <c r="GVE8027" s="49"/>
      <c r="GVF8027" s="49"/>
      <c r="GVG8027" s="49"/>
      <c r="GVH8027" s="49"/>
      <c r="GVI8027" s="49"/>
      <c r="GVJ8027" s="49"/>
      <c r="GVK8027" s="49"/>
      <c r="GVL8027" s="49"/>
      <c r="GVM8027" s="49"/>
      <c r="GVN8027" s="49"/>
      <c r="GVO8027" s="49"/>
      <c r="GVP8027" s="49"/>
      <c r="GVQ8027" s="49"/>
      <c r="GVR8027" s="49"/>
      <c r="GVS8027" s="49"/>
      <c r="GVT8027" s="49"/>
      <c r="GVU8027" s="49"/>
      <c r="GVV8027" s="49"/>
      <c r="GVW8027" s="49"/>
      <c r="GVX8027" s="49"/>
      <c r="GVY8027" s="49"/>
      <c r="GVZ8027" s="49"/>
      <c r="GWA8027" s="49"/>
      <c r="GWB8027" s="49"/>
      <c r="GWC8027" s="49"/>
      <c r="GWD8027" s="49"/>
      <c r="GWE8027" s="49"/>
      <c r="GWF8027" s="49"/>
      <c r="GWG8027" s="49"/>
      <c r="GWH8027" s="49"/>
      <c r="GWI8027" s="49"/>
      <c r="GWJ8027" s="49"/>
      <c r="GWK8027" s="49"/>
      <c r="GWL8027" s="49"/>
      <c r="GWM8027" s="49"/>
      <c r="GWN8027" s="49"/>
      <c r="GWO8027" s="49"/>
      <c r="GWP8027" s="49"/>
      <c r="GWQ8027" s="49"/>
      <c r="GWR8027" s="49"/>
      <c r="GWS8027" s="49"/>
      <c r="GWT8027" s="49"/>
      <c r="GWU8027" s="49"/>
      <c r="GWV8027" s="49"/>
      <c r="GWW8027" s="49"/>
      <c r="GWX8027" s="49"/>
      <c r="GWY8027" s="49"/>
      <c r="GWZ8027" s="49"/>
      <c r="GXA8027" s="49"/>
      <c r="GXB8027" s="49"/>
      <c r="GXC8027" s="49"/>
      <c r="GXD8027" s="49"/>
      <c r="GXE8027" s="49"/>
      <c r="GXF8027" s="49"/>
      <c r="GXG8027" s="49"/>
      <c r="GXH8027" s="49"/>
      <c r="GXI8027" s="49"/>
      <c r="GXJ8027" s="49"/>
      <c r="GXK8027" s="49"/>
      <c r="GXL8027" s="49"/>
      <c r="GXM8027" s="49"/>
      <c r="GXN8027" s="49"/>
      <c r="GXO8027" s="49"/>
      <c r="GXP8027" s="49"/>
      <c r="GXQ8027" s="49"/>
      <c r="GXR8027" s="49"/>
      <c r="GXS8027" s="49"/>
      <c r="GXT8027" s="49"/>
      <c r="GXU8027" s="49"/>
      <c r="GXV8027" s="49"/>
      <c r="GXW8027" s="49"/>
      <c r="GXX8027" s="49"/>
      <c r="GXY8027" s="49"/>
      <c r="GXZ8027" s="49"/>
      <c r="GYA8027" s="49"/>
      <c r="GYB8027" s="49"/>
      <c r="GYC8027" s="49"/>
      <c r="GYD8027" s="49"/>
      <c r="GYE8027" s="49"/>
      <c r="GYF8027" s="49"/>
      <c r="GYG8027" s="49"/>
      <c r="GYH8027" s="49"/>
      <c r="GYI8027" s="49"/>
      <c r="GYJ8027" s="49"/>
      <c r="GYK8027" s="49"/>
      <c r="GYL8027" s="49"/>
      <c r="GYM8027" s="49"/>
      <c r="GYN8027" s="49"/>
      <c r="GYO8027" s="49"/>
      <c r="GYP8027" s="49"/>
      <c r="GYQ8027" s="49"/>
      <c r="GYR8027" s="49"/>
      <c r="GYS8027" s="49"/>
      <c r="GYT8027" s="49"/>
      <c r="GYU8027" s="49"/>
      <c r="GYV8027" s="49"/>
      <c r="GYW8027" s="49"/>
      <c r="GYX8027" s="49"/>
      <c r="GYY8027" s="49"/>
      <c r="GYZ8027" s="49"/>
      <c r="GZA8027" s="49"/>
      <c r="GZB8027" s="49"/>
      <c r="GZC8027" s="49"/>
      <c r="GZD8027" s="49"/>
      <c r="GZE8027" s="49"/>
      <c r="GZF8027" s="49"/>
      <c r="GZG8027" s="49"/>
      <c r="GZH8027" s="49"/>
      <c r="GZI8027" s="49"/>
      <c r="GZJ8027" s="49"/>
      <c r="GZK8027" s="49"/>
      <c r="GZL8027" s="49"/>
      <c r="GZM8027" s="49"/>
      <c r="GZN8027" s="49"/>
      <c r="GZO8027" s="49"/>
      <c r="GZP8027" s="49"/>
      <c r="GZQ8027" s="49"/>
      <c r="GZR8027" s="49"/>
      <c r="GZS8027" s="49"/>
      <c r="GZT8027" s="49"/>
      <c r="GZU8027" s="49"/>
      <c r="GZV8027" s="49"/>
      <c r="GZW8027" s="49"/>
      <c r="GZX8027" s="49"/>
      <c r="GZY8027" s="49"/>
      <c r="GZZ8027" s="49"/>
      <c r="HAA8027" s="49"/>
      <c r="HAB8027" s="49"/>
      <c r="HAC8027" s="49"/>
      <c r="HAD8027" s="49"/>
      <c r="HAE8027" s="49"/>
      <c r="HAF8027" s="49"/>
      <c r="HAG8027" s="49"/>
      <c r="HAH8027" s="49"/>
      <c r="HAI8027" s="49"/>
      <c r="HAJ8027" s="49"/>
      <c r="HAK8027" s="49"/>
      <c r="HAL8027" s="49"/>
      <c r="HAM8027" s="49"/>
      <c r="HAN8027" s="49"/>
      <c r="HAO8027" s="49"/>
      <c r="HAP8027" s="49"/>
      <c r="HAQ8027" s="49"/>
      <c r="HAR8027" s="49"/>
      <c r="HAS8027" s="49"/>
      <c r="HAT8027" s="49"/>
      <c r="HAU8027" s="49"/>
      <c r="HAV8027" s="49"/>
      <c r="HAW8027" s="49"/>
      <c r="HAX8027" s="49"/>
      <c r="HAY8027" s="49"/>
      <c r="HAZ8027" s="49"/>
      <c r="HBA8027" s="49"/>
      <c r="HBB8027" s="49"/>
      <c r="HBC8027" s="49"/>
      <c r="HBD8027" s="49"/>
      <c r="HBE8027" s="49"/>
      <c r="HBF8027" s="49"/>
      <c r="HBG8027" s="49"/>
      <c r="HBH8027" s="49"/>
      <c r="HBI8027" s="49"/>
      <c r="HBJ8027" s="49"/>
      <c r="HBK8027" s="49"/>
      <c r="HBL8027" s="49"/>
      <c r="HBM8027" s="49"/>
      <c r="HBN8027" s="49"/>
      <c r="HBO8027" s="49"/>
      <c r="HBP8027" s="49"/>
      <c r="HBQ8027" s="49"/>
      <c r="HBR8027" s="49"/>
      <c r="HBS8027" s="49"/>
      <c r="HBT8027" s="49"/>
      <c r="HBU8027" s="49"/>
      <c r="HBV8027" s="49"/>
      <c r="HBW8027" s="49"/>
      <c r="HBX8027" s="49"/>
      <c r="HBY8027" s="49"/>
      <c r="HBZ8027" s="49"/>
      <c r="HCA8027" s="49"/>
      <c r="HCB8027" s="49"/>
      <c r="HCC8027" s="49"/>
      <c r="HCD8027" s="49"/>
      <c r="HCE8027" s="49"/>
      <c r="HCF8027" s="49"/>
      <c r="HCG8027" s="49"/>
      <c r="HCH8027" s="49"/>
      <c r="HCI8027" s="49"/>
      <c r="HCJ8027" s="49"/>
      <c r="HCK8027" s="49"/>
      <c r="HCL8027" s="49"/>
      <c r="HCM8027" s="49"/>
      <c r="HCN8027" s="49"/>
      <c r="HCO8027" s="49"/>
      <c r="HCP8027" s="49"/>
      <c r="HCQ8027" s="49"/>
      <c r="HCR8027" s="49"/>
      <c r="HCS8027" s="49"/>
      <c r="HCT8027" s="49"/>
      <c r="HCU8027" s="49"/>
      <c r="HCV8027" s="49"/>
      <c r="HCW8027" s="49"/>
      <c r="HCX8027" s="49"/>
      <c r="HCY8027" s="49"/>
      <c r="HCZ8027" s="49"/>
      <c r="HDA8027" s="49"/>
      <c r="HDB8027" s="49"/>
      <c r="HDC8027" s="49"/>
      <c r="HDD8027" s="49"/>
      <c r="HDE8027" s="49"/>
      <c r="HDF8027" s="49"/>
      <c r="HDG8027" s="49"/>
      <c r="HDH8027" s="49"/>
      <c r="HDI8027" s="49"/>
      <c r="HDJ8027" s="49"/>
      <c r="HDK8027" s="49"/>
      <c r="HDL8027" s="49"/>
      <c r="HDM8027" s="49"/>
      <c r="HDN8027" s="49"/>
      <c r="HDO8027" s="49"/>
      <c r="HDP8027" s="49"/>
      <c r="HDQ8027" s="49"/>
      <c r="HDR8027" s="49"/>
      <c r="HDS8027" s="49"/>
      <c r="HDT8027" s="49"/>
      <c r="HDU8027" s="49"/>
      <c r="HDV8027" s="49"/>
      <c r="HDW8027" s="49"/>
      <c r="HDX8027" s="49"/>
      <c r="HDY8027" s="49"/>
      <c r="HDZ8027" s="49"/>
      <c r="HEA8027" s="49"/>
      <c r="HEB8027" s="49"/>
      <c r="HEC8027" s="49"/>
      <c r="HED8027" s="49"/>
      <c r="HEE8027" s="49"/>
      <c r="HEF8027" s="49"/>
      <c r="HEG8027" s="49"/>
      <c r="HEH8027" s="49"/>
      <c r="HEI8027" s="49"/>
      <c r="HEJ8027" s="49"/>
      <c r="HEK8027" s="49"/>
      <c r="HEL8027" s="49"/>
      <c r="HEM8027" s="49"/>
      <c r="HEN8027" s="49"/>
      <c r="HEO8027" s="49"/>
      <c r="HEP8027" s="49"/>
      <c r="HEQ8027" s="49"/>
      <c r="HER8027" s="49"/>
      <c r="HES8027" s="49"/>
      <c r="HET8027" s="49"/>
      <c r="HEU8027" s="49"/>
      <c r="HEV8027" s="49"/>
      <c r="HEW8027" s="49"/>
      <c r="HEX8027" s="49"/>
      <c r="HEY8027" s="49"/>
      <c r="HEZ8027" s="49"/>
      <c r="HFA8027" s="49"/>
      <c r="HFB8027" s="49"/>
      <c r="HFC8027" s="49"/>
      <c r="HFD8027" s="49"/>
      <c r="HFE8027" s="49"/>
      <c r="HFF8027" s="49"/>
      <c r="HFG8027" s="49"/>
      <c r="HFH8027" s="49"/>
      <c r="HFI8027" s="49"/>
      <c r="HFJ8027" s="49"/>
      <c r="HFK8027" s="49"/>
      <c r="HFL8027" s="49"/>
      <c r="HFM8027" s="49"/>
      <c r="HFN8027" s="49"/>
      <c r="HFO8027" s="49"/>
      <c r="HFP8027" s="49"/>
      <c r="HFQ8027" s="49"/>
      <c r="HFR8027" s="49"/>
      <c r="HFS8027" s="49"/>
      <c r="HFT8027" s="49"/>
      <c r="HFU8027" s="49"/>
      <c r="HFV8027" s="49"/>
      <c r="HFW8027" s="49"/>
      <c r="HFX8027" s="49"/>
      <c r="HFY8027" s="49"/>
      <c r="HFZ8027" s="49"/>
      <c r="HGA8027" s="49"/>
      <c r="HGB8027" s="49"/>
      <c r="HGC8027" s="49"/>
      <c r="HGD8027" s="49"/>
      <c r="HGE8027" s="49"/>
      <c r="HGF8027" s="49"/>
      <c r="HGG8027" s="49"/>
      <c r="HGH8027" s="49"/>
      <c r="HGI8027" s="49"/>
      <c r="HGJ8027" s="49"/>
      <c r="HGK8027" s="49"/>
      <c r="HGL8027" s="49"/>
      <c r="HGM8027" s="49"/>
      <c r="HGN8027" s="49"/>
      <c r="HGO8027" s="49"/>
      <c r="HGP8027" s="49"/>
      <c r="HGQ8027" s="49"/>
      <c r="HGR8027" s="49"/>
      <c r="HGS8027" s="49"/>
      <c r="HGT8027" s="49"/>
      <c r="HGU8027" s="49"/>
      <c r="HGV8027" s="49"/>
      <c r="HGW8027" s="49"/>
      <c r="HGX8027" s="49"/>
      <c r="HGY8027" s="49"/>
      <c r="HGZ8027" s="49"/>
      <c r="HHA8027" s="49"/>
      <c r="HHB8027" s="49"/>
      <c r="HHC8027" s="49"/>
      <c r="HHD8027" s="49"/>
      <c r="HHE8027" s="49"/>
      <c r="HHF8027" s="49"/>
      <c r="HHG8027" s="49"/>
      <c r="HHH8027" s="49"/>
      <c r="HHI8027" s="49"/>
      <c r="HHJ8027" s="49"/>
      <c r="HHK8027" s="49"/>
      <c r="HHL8027" s="49"/>
      <c r="HHM8027" s="49"/>
      <c r="HHN8027" s="49"/>
      <c r="HHO8027" s="49"/>
      <c r="HHP8027" s="49"/>
      <c r="HHQ8027" s="49"/>
      <c r="HHR8027" s="49"/>
      <c r="HHS8027" s="49"/>
      <c r="HHT8027" s="49"/>
      <c r="HHU8027" s="49"/>
      <c r="HHV8027" s="49"/>
      <c r="HHW8027" s="49"/>
      <c r="HHX8027" s="49"/>
      <c r="HHY8027" s="49"/>
      <c r="HHZ8027" s="49"/>
      <c r="HIA8027" s="49"/>
      <c r="HIB8027" s="49"/>
      <c r="HIC8027" s="49"/>
      <c r="HID8027" s="49"/>
      <c r="HIE8027" s="49"/>
      <c r="HIF8027" s="49"/>
      <c r="HIG8027" s="49"/>
      <c r="HIH8027" s="49"/>
      <c r="HII8027" s="49"/>
      <c r="HIJ8027" s="49"/>
      <c r="HIK8027" s="49"/>
      <c r="HIL8027" s="49"/>
      <c r="HIM8027" s="49"/>
      <c r="HIN8027" s="49"/>
      <c r="HIO8027" s="49"/>
      <c r="HIP8027" s="49"/>
      <c r="HIQ8027" s="49"/>
      <c r="HIR8027" s="49"/>
      <c r="HIS8027" s="49"/>
      <c r="HIT8027" s="49"/>
      <c r="HIU8027" s="49"/>
      <c r="HIV8027" s="49"/>
      <c r="HIW8027" s="49"/>
      <c r="HIX8027" s="49"/>
      <c r="HIY8027" s="49"/>
      <c r="HIZ8027" s="49"/>
      <c r="HJA8027" s="49"/>
      <c r="HJB8027" s="49"/>
      <c r="HJC8027" s="49"/>
      <c r="HJD8027" s="49"/>
      <c r="HJE8027" s="49"/>
      <c r="HJF8027" s="49"/>
      <c r="HJG8027" s="49"/>
      <c r="HJH8027" s="49"/>
      <c r="HJI8027" s="49"/>
      <c r="HJJ8027" s="49"/>
      <c r="HJK8027" s="49"/>
      <c r="HJL8027" s="49"/>
      <c r="HJM8027" s="49"/>
      <c r="HJN8027" s="49"/>
      <c r="HJO8027" s="49"/>
      <c r="HJP8027" s="49"/>
      <c r="HJQ8027" s="49"/>
      <c r="HJR8027" s="49"/>
      <c r="HJS8027" s="49"/>
      <c r="HJT8027" s="49"/>
      <c r="HJU8027" s="49"/>
      <c r="HJV8027" s="49"/>
      <c r="HJW8027" s="49"/>
      <c r="HJX8027" s="49"/>
      <c r="HJY8027" s="49"/>
      <c r="HJZ8027" s="49"/>
      <c r="HKA8027" s="49"/>
      <c r="HKB8027" s="49"/>
      <c r="HKC8027" s="49"/>
      <c r="HKD8027" s="49"/>
      <c r="HKE8027" s="49"/>
      <c r="HKF8027" s="49"/>
      <c r="HKG8027" s="49"/>
      <c r="HKH8027" s="49"/>
      <c r="HKI8027" s="49"/>
      <c r="HKJ8027" s="49"/>
      <c r="HKK8027" s="49"/>
      <c r="HKL8027" s="49"/>
      <c r="HKM8027" s="49"/>
      <c r="HKN8027" s="49"/>
      <c r="HKO8027" s="49"/>
      <c r="HKP8027" s="49"/>
      <c r="HKQ8027" s="49"/>
      <c r="HKR8027" s="49"/>
      <c r="HKS8027" s="49"/>
      <c r="HKT8027" s="49"/>
      <c r="HKU8027" s="49"/>
      <c r="HKV8027" s="49"/>
      <c r="HKW8027" s="49"/>
      <c r="HKX8027" s="49"/>
      <c r="HKY8027" s="49"/>
      <c r="HKZ8027" s="49"/>
      <c r="HLA8027" s="49"/>
      <c r="HLB8027" s="49"/>
      <c r="HLC8027" s="49"/>
      <c r="HLD8027" s="49"/>
      <c r="HLE8027" s="49"/>
      <c r="HLF8027" s="49"/>
      <c r="HLG8027" s="49"/>
      <c r="HLH8027" s="49"/>
      <c r="HLI8027" s="49"/>
      <c r="HLJ8027" s="49"/>
      <c r="HLK8027" s="49"/>
      <c r="HLL8027" s="49"/>
      <c r="HLM8027" s="49"/>
      <c r="HLN8027" s="49"/>
      <c r="HLO8027" s="49"/>
      <c r="HLP8027" s="49"/>
      <c r="HLQ8027" s="49"/>
      <c r="HLR8027" s="49"/>
      <c r="HLS8027" s="49"/>
      <c r="HLT8027" s="49"/>
      <c r="HLU8027" s="49"/>
      <c r="HLV8027" s="49"/>
      <c r="HLW8027" s="49"/>
      <c r="HLX8027" s="49"/>
      <c r="HLY8027" s="49"/>
      <c r="HLZ8027" s="49"/>
      <c r="HMA8027" s="49"/>
      <c r="HMB8027" s="49"/>
      <c r="HMC8027" s="49"/>
      <c r="HMD8027" s="49"/>
      <c r="HME8027" s="49"/>
      <c r="HMF8027" s="49"/>
      <c r="HMG8027" s="49"/>
      <c r="HMH8027" s="49"/>
      <c r="HMI8027" s="49"/>
      <c r="HMJ8027" s="49"/>
      <c r="HMK8027" s="49"/>
      <c r="HML8027" s="49"/>
      <c r="HMM8027" s="49"/>
      <c r="HMN8027" s="49"/>
      <c r="HMO8027" s="49"/>
      <c r="HMP8027" s="49"/>
      <c r="HMQ8027" s="49"/>
      <c r="HMR8027" s="49"/>
      <c r="HMS8027" s="49"/>
      <c r="HMT8027" s="49"/>
      <c r="HMU8027" s="49"/>
      <c r="HMV8027" s="49"/>
      <c r="HMW8027" s="49"/>
      <c r="HMX8027" s="49"/>
      <c r="HMY8027" s="49"/>
      <c r="HMZ8027" s="49"/>
      <c r="HNA8027" s="49"/>
      <c r="HNB8027" s="49"/>
      <c r="HNC8027" s="49"/>
      <c r="HND8027" s="49"/>
      <c r="HNE8027" s="49"/>
      <c r="HNF8027" s="49"/>
      <c r="HNG8027" s="49"/>
      <c r="HNH8027" s="49"/>
      <c r="HNI8027" s="49"/>
      <c r="HNJ8027" s="49"/>
      <c r="HNK8027" s="49"/>
      <c r="HNL8027" s="49"/>
      <c r="HNM8027" s="49"/>
      <c r="HNN8027" s="49"/>
      <c r="HNO8027" s="49"/>
      <c r="HNP8027" s="49"/>
      <c r="HNQ8027" s="49"/>
      <c r="HNR8027" s="49"/>
      <c r="HNS8027" s="49"/>
      <c r="HNT8027" s="49"/>
      <c r="HNU8027" s="49"/>
      <c r="HNV8027" s="49"/>
      <c r="HNW8027" s="49"/>
      <c r="HNX8027" s="49"/>
      <c r="HNY8027" s="49"/>
      <c r="HNZ8027" s="49"/>
      <c r="HOA8027" s="49"/>
      <c r="HOB8027" s="49"/>
      <c r="HOC8027" s="49"/>
      <c r="HOD8027" s="49"/>
      <c r="HOE8027" s="49"/>
      <c r="HOF8027" s="49"/>
      <c r="HOG8027" s="49"/>
      <c r="HOH8027" s="49"/>
      <c r="HOI8027" s="49"/>
      <c r="HOJ8027" s="49"/>
      <c r="HOK8027" s="49"/>
      <c r="HOL8027" s="49"/>
      <c r="HOM8027" s="49"/>
      <c r="HON8027" s="49"/>
      <c r="HOO8027" s="49"/>
      <c r="HOP8027" s="49"/>
      <c r="HOQ8027" s="49"/>
      <c r="HOR8027" s="49"/>
      <c r="HOS8027" s="49"/>
      <c r="HOT8027" s="49"/>
      <c r="HOU8027" s="49"/>
      <c r="HOV8027" s="49"/>
      <c r="HOW8027" s="49"/>
      <c r="HOX8027" s="49"/>
      <c r="HOY8027" s="49"/>
      <c r="HOZ8027" s="49"/>
      <c r="HPA8027" s="49"/>
      <c r="HPB8027" s="49"/>
      <c r="HPC8027" s="49"/>
      <c r="HPD8027" s="49"/>
      <c r="HPE8027" s="49"/>
      <c r="HPF8027" s="49"/>
      <c r="HPG8027" s="49"/>
      <c r="HPH8027" s="49"/>
      <c r="HPI8027" s="49"/>
      <c r="HPJ8027" s="49"/>
      <c r="HPK8027" s="49"/>
      <c r="HPL8027" s="49"/>
      <c r="HPM8027" s="49"/>
      <c r="HPN8027" s="49"/>
      <c r="HPO8027" s="49"/>
      <c r="HPP8027" s="49"/>
      <c r="HPQ8027" s="49"/>
      <c r="HPR8027" s="49"/>
      <c r="HPS8027" s="49"/>
      <c r="HPT8027" s="49"/>
      <c r="HPU8027" s="49"/>
      <c r="HPV8027" s="49"/>
      <c r="HPW8027" s="49"/>
      <c r="HPX8027" s="49"/>
      <c r="HPY8027" s="49"/>
      <c r="HPZ8027" s="49"/>
      <c r="HQA8027" s="49"/>
      <c r="HQB8027" s="49"/>
      <c r="HQC8027" s="49"/>
      <c r="HQD8027" s="49"/>
      <c r="HQE8027" s="49"/>
      <c r="HQF8027" s="49"/>
      <c r="HQG8027" s="49"/>
      <c r="HQH8027" s="49"/>
      <c r="HQI8027" s="49"/>
      <c r="HQJ8027" s="49"/>
      <c r="HQK8027" s="49"/>
      <c r="HQL8027" s="49"/>
      <c r="HQM8027" s="49"/>
      <c r="HQN8027" s="49"/>
      <c r="HQO8027" s="49"/>
      <c r="HQP8027" s="49"/>
      <c r="HQQ8027" s="49"/>
      <c r="HQR8027" s="49"/>
      <c r="HQS8027" s="49"/>
      <c r="HQT8027" s="49"/>
      <c r="HQU8027" s="49"/>
      <c r="HQV8027" s="49"/>
      <c r="HQW8027" s="49"/>
      <c r="HQX8027" s="49"/>
      <c r="HQY8027" s="49"/>
      <c r="HQZ8027" s="49"/>
      <c r="HRA8027" s="49"/>
      <c r="HRB8027" s="49"/>
      <c r="HRC8027" s="49"/>
      <c r="HRD8027" s="49"/>
      <c r="HRE8027" s="49"/>
      <c r="HRF8027" s="49"/>
      <c r="HRG8027" s="49"/>
      <c r="HRH8027" s="49"/>
      <c r="HRI8027" s="49"/>
      <c r="HRJ8027" s="49"/>
      <c r="HRK8027" s="49"/>
      <c r="HRL8027" s="49"/>
      <c r="HRM8027" s="49"/>
      <c r="HRN8027" s="49"/>
      <c r="HRO8027" s="49"/>
      <c r="HRP8027" s="49"/>
      <c r="HRQ8027" s="49"/>
      <c r="HRR8027" s="49"/>
      <c r="HRS8027" s="49"/>
      <c r="HRT8027" s="49"/>
      <c r="HRU8027" s="49"/>
      <c r="HRV8027" s="49"/>
      <c r="HRW8027" s="49"/>
      <c r="HRX8027" s="49"/>
      <c r="HRY8027" s="49"/>
      <c r="HRZ8027" s="49"/>
      <c r="HSA8027" s="49"/>
      <c r="HSB8027" s="49"/>
      <c r="HSC8027" s="49"/>
      <c r="HSD8027" s="49"/>
      <c r="HSE8027" s="49"/>
      <c r="HSF8027" s="49"/>
      <c r="HSG8027" s="49"/>
      <c r="HSH8027" s="49"/>
      <c r="HSI8027" s="49"/>
      <c r="HSJ8027" s="49"/>
      <c r="HSK8027" s="49"/>
      <c r="HSL8027" s="49"/>
      <c r="HSM8027" s="49"/>
      <c r="HSN8027" s="49"/>
      <c r="HSO8027" s="49"/>
      <c r="HSP8027" s="49"/>
      <c r="HSQ8027" s="49"/>
      <c r="HSR8027" s="49"/>
      <c r="HSS8027" s="49"/>
      <c r="HST8027" s="49"/>
      <c r="HSU8027" s="49"/>
      <c r="HSV8027" s="49"/>
      <c r="HSW8027" s="49"/>
      <c r="HSX8027" s="49"/>
      <c r="HSY8027" s="49"/>
      <c r="HSZ8027" s="49"/>
      <c r="HTA8027" s="49"/>
      <c r="HTB8027" s="49"/>
      <c r="HTC8027" s="49"/>
      <c r="HTD8027" s="49"/>
      <c r="HTE8027" s="49"/>
      <c r="HTF8027" s="49"/>
      <c r="HTG8027" s="49"/>
      <c r="HTH8027" s="49"/>
      <c r="HTI8027" s="49"/>
      <c r="HTJ8027" s="49"/>
      <c r="HTK8027" s="49"/>
      <c r="HTL8027" s="49"/>
      <c r="HTM8027" s="49"/>
      <c r="HTN8027" s="49"/>
      <c r="HTO8027" s="49"/>
      <c r="HTP8027" s="49"/>
      <c r="HTQ8027" s="49"/>
      <c r="HTR8027" s="49"/>
      <c r="HTS8027" s="49"/>
      <c r="HTT8027" s="49"/>
      <c r="HTU8027" s="49"/>
      <c r="HTV8027" s="49"/>
      <c r="HTW8027" s="49"/>
      <c r="HTX8027" s="49"/>
      <c r="HTY8027" s="49"/>
      <c r="HTZ8027" s="49"/>
      <c r="HUA8027" s="49"/>
      <c r="HUB8027" s="49"/>
      <c r="HUC8027" s="49"/>
      <c r="HUD8027" s="49"/>
      <c r="HUE8027" s="49"/>
      <c r="HUF8027" s="49"/>
      <c r="HUG8027" s="49"/>
      <c r="HUH8027" s="49"/>
      <c r="HUI8027" s="49"/>
      <c r="HUJ8027" s="49"/>
      <c r="HUK8027" s="49"/>
      <c r="HUL8027" s="49"/>
      <c r="HUM8027" s="49"/>
      <c r="HUN8027" s="49"/>
      <c r="HUO8027" s="49"/>
      <c r="HUP8027" s="49"/>
      <c r="HUQ8027" s="49"/>
      <c r="HUR8027" s="49"/>
      <c r="HUS8027" s="49"/>
      <c r="HUT8027" s="49"/>
      <c r="HUU8027" s="49"/>
      <c r="HUV8027" s="49"/>
      <c r="HUW8027" s="49"/>
      <c r="HUX8027" s="49"/>
      <c r="HUY8027" s="49"/>
      <c r="HUZ8027" s="49"/>
      <c r="HVA8027" s="49"/>
      <c r="HVB8027" s="49"/>
      <c r="HVC8027" s="49"/>
      <c r="HVD8027" s="49"/>
      <c r="HVE8027" s="49"/>
      <c r="HVF8027" s="49"/>
      <c r="HVG8027" s="49"/>
      <c r="HVH8027" s="49"/>
      <c r="HVI8027" s="49"/>
      <c r="HVJ8027" s="49"/>
      <c r="HVK8027" s="49"/>
      <c r="HVL8027" s="49"/>
      <c r="HVM8027" s="49"/>
      <c r="HVN8027" s="49"/>
      <c r="HVO8027" s="49"/>
      <c r="HVP8027" s="49"/>
      <c r="HVQ8027" s="49"/>
      <c r="HVR8027" s="49"/>
      <c r="HVS8027" s="49"/>
      <c r="HVT8027" s="49"/>
      <c r="HVU8027" s="49"/>
      <c r="HVV8027" s="49"/>
      <c r="HVW8027" s="49"/>
      <c r="HVX8027" s="49"/>
      <c r="HVY8027" s="49"/>
      <c r="HVZ8027" s="49"/>
      <c r="HWA8027" s="49"/>
      <c r="HWB8027" s="49"/>
      <c r="HWC8027" s="49"/>
      <c r="HWD8027" s="49"/>
      <c r="HWE8027" s="49"/>
      <c r="HWF8027" s="49"/>
      <c r="HWG8027" s="49"/>
      <c r="HWH8027" s="49"/>
      <c r="HWI8027" s="49"/>
      <c r="HWJ8027" s="49"/>
      <c r="HWK8027" s="49"/>
      <c r="HWL8027" s="49"/>
      <c r="HWM8027" s="49"/>
      <c r="HWN8027" s="49"/>
      <c r="HWO8027" s="49"/>
      <c r="HWP8027" s="49"/>
      <c r="HWQ8027" s="49"/>
      <c r="HWR8027" s="49"/>
      <c r="HWS8027" s="49"/>
      <c r="HWT8027" s="49"/>
      <c r="HWU8027" s="49"/>
      <c r="HWV8027" s="49"/>
      <c r="HWW8027" s="49"/>
      <c r="HWX8027" s="49"/>
      <c r="HWY8027" s="49"/>
      <c r="HWZ8027" s="49"/>
      <c r="HXA8027" s="49"/>
      <c r="HXB8027" s="49"/>
      <c r="HXC8027" s="49"/>
      <c r="HXD8027" s="49"/>
      <c r="HXE8027" s="49"/>
      <c r="HXF8027" s="49"/>
      <c r="HXG8027" s="49"/>
      <c r="HXH8027" s="49"/>
      <c r="HXI8027" s="49"/>
      <c r="HXJ8027" s="49"/>
      <c r="HXK8027" s="49"/>
      <c r="HXL8027" s="49"/>
      <c r="HXM8027" s="49"/>
      <c r="HXN8027" s="49"/>
      <c r="HXO8027" s="49"/>
      <c r="HXP8027" s="49"/>
      <c r="HXQ8027" s="49"/>
      <c r="HXR8027" s="49"/>
      <c r="HXS8027" s="49"/>
      <c r="HXT8027" s="49"/>
      <c r="HXU8027" s="49"/>
      <c r="HXV8027" s="49"/>
      <c r="HXW8027" s="49"/>
      <c r="HXX8027" s="49"/>
      <c r="HXY8027" s="49"/>
      <c r="HXZ8027" s="49"/>
      <c r="HYA8027" s="49"/>
      <c r="HYB8027" s="49"/>
      <c r="HYC8027" s="49"/>
      <c r="HYD8027" s="49"/>
      <c r="HYE8027" s="49"/>
      <c r="HYF8027" s="49"/>
      <c r="HYG8027" s="49"/>
      <c r="HYH8027" s="49"/>
      <c r="HYI8027" s="49"/>
      <c r="HYJ8027" s="49"/>
      <c r="HYK8027" s="49"/>
      <c r="HYL8027" s="49"/>
      <c r="HYM8027" s="49"/>
      <c r="HYN8027" s="49"/>
      <c r="HYO8027" s="49"/>
      <c r="HYP8027" s="49"/>
      <c r="HYQ8027" s="49"/>
      <c r="HYR8027" s="49"/>
      <c r="HYS8027" s="49"/>
      <c r="HYT8027" s="49"/>
      <c r="HYU8027" s="49"/>
      <c r="HYV8027" s="49"/>
      <c r="HYW8027" s="49"/>
      <c r="HYX8027" s="49"/>
      <c r="HYY8027" s="49"/>
      <c r="HYZ8027" s="49"/>
      <c r="HZA8027" s="49"/>
      <c r="HZB8027" s="49"/>
      <c r="HZC8027" s="49"/>
      <c r="HZD8027" s="49"/>
      <c r="HZE8027" s="49"/>
      <c r="HZF8027" s="49"/>
      <c r="HZG8027" s="49"/>
      <c r="HZH8027" s="49"/>
      <c r="HZI8027" s="49"/>
      <c r="HZJ8027" s="49"/>
      <c r="HZK8027" s="49"/>
      <c r="HZL8027" s="49"/>
      <c r="HZM8027" s="49"/>
      <c r="HZN8027" s="49"/>
      <c r="HZO8027" s="49"/>
      <c r="HZP8027" s="49"/>
      <c r="HZQ8027" s="49"/>
      <c r="HZR8027" s="49"/>
      <c r="HZS8027" s="49"/>
      <c r="HZT8027" s="49"/>
      <c r="HZU8027" s="49"/>
      <c r="HZV8027" s="49"/>
      <c r="HZW8027" s="49"/>
      <c r="HZX8027" s="49"/>
      <c r="HZY8027" s="49"/>
      <c r="HZZ8027" s="49"/>
      <c r="IAA8027" s="49"/>
      <c r="IAB8027" s="49"/>
      <c r="IAC8027" s="49"/>
      <c r="IAD8027" s="49"/>
      <c r="IAE8027" s="49"/>
      <c r="IAF8027" s="49"/>
      <c r="IAG8027" s="49"/>
      <c r="IAH8027" s="49"/>
      <c r="IAI8027" s="49"/>
      <c r="IAJ8027" s="49"/>
      <c r="IAK8027" s="49"/>
      <c r="IAL8027" s="49"/>
      <c r="IAM8027" s="49"/>
      <c r="IAN8027" s="49"/>
      <c r="IAO8027" s="49"/>
      <c r="IAP8027" s="49"/>
      <c r="IAQ8027" s="49"/>
      <c r="IAR8027" s="49"/>
      <c r="IAS8027" s="49"/>
      <c r="IAT8027" s="49"/>
      <c r="IAU8027" s="49"/>
      <c r="IAV8027" s="49"/>
      <c r="IAW8027" s="49"/>
      <c r="IAX8027" s="49"/>
      <c r="IAY8027" s="49"/>
      <c r="IAZ8027" s="49"/>
      <c r="IBA8027" s="49"/>
      <c r="IBB8027" s="49"/>
      <c r="IBC8027" s="49"/>
      <c r="IBD8027" s="49"/>
      <c r="IBE8027" s="49"/>
      <c r="IBF8027" s="49"/>
      <c r="IBG8027" s="49"/>
      <c r="IBH8027" s="49"/>
      <c r="IBI8027" s="49"/>
      <c r="IBJ8027" s="49"/>
      <c r="IBK8027" s="49"/>
      <c r="IBL8027" s="49"/>
      <c r="IBM8027" s="49"/>
      <c r="IBN8027" s="49"/>
      <c r="IBO8027" s="49"/>
      <c r="IBP8027" s="49"/>
      <c r="IBQ8027" s="49"/>
      <c r="IBR8027" s="49"/>
      <c r="IBS8027" s="49"/>
      <c r="IBT8027" s="49"/>
      <c r="IBU8027" s="49"/>
      <c r="IBV8027" s="49"/>
      <c r="IBW8027" s="49"/>
      <c r="IBX8027" s="49"/>
      <c r="IBY8027" s="49"/>
      <c r="IBZ8027" s="49"/>
      <c r="ICA8027" s="49"/>
      <c r="ICB8027" s="49"/>
      <c r="ICC8027" s="49"/>
      <c r="ICD8027" s="49"/>
      <c r="ICE8027" s="49"/>
      <c r="ICF8027" s="49"/>
      <c r="ICG8027" s="49"/>
      <c r="ICH8027" s="49"/>
      <c r="ICI8027" s="49"/>
      <c r="ICJ8027" s="49"/>
      <c r="ICK8027" s="49"/>
      <c r="ICL8027" s="49"/>
      <c r="ICM8027" s="49"/>
      <c r="ICN8027" s="49"/>
      <c r="ICO8027" s="49"/>
      <c r="ICP8027" s="49"/>
      <c r="ICQ8027" s="49"/>
      <c r="ICR8027" s="49"/>
      <c r="ICS8027" s="49"/>
      <c r="ICT8027" s="49"/>
      <c r="ICU8027" s="49"/>
      <c r="ICV8027" s="49"/>
      <c r="ICW8027" s="49"/>
      <c r="ICX8027" s="49"/>
      <c r="ICY8027" s="49"/>
      <c r="ICZ8027" s="49"/>
      <c r="IDA8027" s="49"/>
      <c r="IDB8027" s="49"/>
      <c r="IDC8027" s="49"/>
      <c r="IDD8027" s="49"/>
      <c r="IDE8027" s="49"/>
      <c r="IDF8027" s="49"/>
      <c r="IDG8027" s="49"/>
      <c r="IDH8027" s="49"/>
      <c r="IDI8027" s="49"/>
      <c r="IDJ8027" s="49"/>
      <c r="IDK8027" s="49"/>
      <c r="IDL8027" s="49"/>
      <c r="IDM8027" s="49"/>
      <c r="IDN8027" s="49"/>
      <c r="IDO8027" s="49"/>
      <c r="IDP8027" s="49"/>
      <c r="IDQ8027" s="49"/>
      <c r="IDR8027" s="49"/>
      <c r="IDS8027" s="49"/>
      <c r="IDT8027" s="49"/>
      <c r="IDU8027" s="49"/>
      <c r="IDV8027" s="49"/>
      <c r="IDW8027" s="49"/>
      <c r="IDX8027" s="49"/>
      <c r="IDY8027" s="49"/>
      <c r="IDZ8027" s="49"/>
      <c r="IEA8027" s="49"/>
      <c r="IEB8027" s="49"/>
      <c r="IEC8027" s="49"/>
      <c r="IED8027" s="49"/>
      <c r="IEE8027" s="49"/>
      <c r="IEF8027" s="49"/>
      <c r="IEG8027" s="49"/>
      <c r="IEH8027" s="49"/>
      <c r="IEI8027" s="49"/>
      <c r="IEJ8027" s="49"/>
      <c r="IEK8027" s="49"/>
      <c r="IEL8027" s="49"/>
      <c r="IEM8027" s="49"/>
      <c r="IEN8027" s="49"/>
      <c r="IEO8027" s="49"/>
      <c r="IEP8027" s="49"/>
      <c r="IEQ8027" s="49"/>
      <c r="IER8027" s="49"/>
      <c r="IES8027" s="49"/>
      <c r="IET8027" s="49"/>
      <c r="IEU8027" s="49"/>
      <c r="IEV8027" s="49"/>
      <c r="IEW8027" s="49"/>
      <c r="IEX8027" s="49"/>
      <c r="IEY8027" s="49"/>
      <c r="IEZ8027" s="49"/>
      <c r="IFA8027" s="49"/>
      <c r="IFB8027" s="49"/>
      <c r="IFC8027" s="49"/>
      <c r="IFD8027" s="49"/>
      <c r="IFE8027" s="49"/>
      <c r="IFF8027" s="49"/>
      <c r="IFG8027" s="49"/>
      <c r="IFH8027" s="49"/>
      <c r="IFI8027" s="49"/>
      <c r="IFJ8027" s="49"/>
      <c r="IFK8027" s="49"/>
      <c r="IFL8027" s="49"/>
      <c r="IFM8027" s="49"/>
      <c r="IFN8027" s="49"/>
      <c r="IFO8027" s="49"/>
      <c r="IFP8027" s="49"/>
      <c r="IFQ8027" s="49"/>
      <c r="IFR8027" s="49"/>
      <c r="IFS8027" s="49"/>
      <c r="IFT8027" s="49"/>
      <c r="IFU8027" s="49"/>
      <c r="IFV8027" s="49"/>
      <c r="IFW8027" s="49"/>
      <c r="IFX8027" s="49"/>
      <c r="IFY8027" s="49"/>
      <c r="IFZ8027" s="49"/>
      <c r="IGA8027" s="49"/>
      <c r="IGB8027" s="49"/>
      <c r="IGC8027" s="49"/>
      <c r="IGD8027" s="49"/>
      <c r="IGE8027" s="49"/>
      <c r="IGF8027" s="49"/>
      <c r="IGG8027" s="49"/>
      <c r="IGH8027" s="49"/>
      <c r="IGI8027" s="49"/>
      <c r="IGJ8027" s="49"/>
      <c r="IGK8027" s="49"/>
      <c r="IGL8027" s="49"/>
      <c r="IGM8027" s="49"/>
      <c r="IGN8027" s="49"/>
      <c r="IGO8027" s="49"/>
      <c r="IGP8027" s="49"/>
      <c r="IGQ8027" s="49"/>
      <c r="IGR8027" s="49"/>
      <c r="IGS8027" s="49"/>
      <c r="IGT8027" s="49"/>
      <c r="IGU8027" s="49"/>
      <c r="IGV8027" s="49"/>
      <c r="IGW8027" s="49"/>
      <c r="IGX8027" s="49"/>
      <c r="IGY8027" s="49"/>
      <c r="IGZ8027" s="49"/>
      <c r="IHA8027" s="49"/>
      <c r="IHB8027" s="49"/>
      <c r="IHC8027" s="49"/>
      <c r="IHD8027" s="49"/>
      <c r="IHE8027" s="49"/>
      <c r="IHF8027" s="49"/>
      <c r="IHG8027" s="49"/>
      <c r="IHH8027" s="49"/>
      <c r="IHI8027" s="49"/>
      <c r="IHJ8027" s="49"/>
      <c r="IHK8027" s="49"/>
      <c r="IHL8027" s="49"/>
      <c r="IHM8027" s="49"/>
      <c r="IHN8027" s="49"/>
      <c r="IHO8027" s="49"/>
      <c r="IHP8027" s="49"/>
      <c r="IHQ8027" s="49"/>
      <c r="IHR8027" s="49"/>
      <c r="IHS8027" s="49"/>
      <c r="IHT8027" s="49"/>
      <c r="IHU8027" s="49"/>
      <c r="IHV8027" s="49"/>
      <c r="IHW8027" s="49"/>
      <c r="IHX8027" s="49"/>
      <c r="IHY8027" s="49"/>
      <c r="IHZ8027" s="49"/>
      <c r="IIA8027" s="49"/>
      <c r="IIB8027" s="49"/>
      <c r="IIC8027" s="49"/>
      <c r="IID8027" s="49"/>
      <c r="IIE8027" s="49"/>
      <c r="IIF8027" s="49"/>
      <c r="IIG8027" s="49"/>
      <c r="IIH8027" s="49"/>
      <c r="III8027" s="49"/>
      <c r="IIJ8027" s="49"/>
      <c r="IIK8027" s="49"/>
      <c r="IIL8027" s="49"/>
      <c r="IIM8027" s="49"/>
      <c r="IIN8027" s="49"/>
      <c r="IIO8027" s="49"/>
      <c r="IIP8027" s="49"/>
      <c r="IIQ8027" s="49"/>
      <c r="IIR8027" s="49"/>
      <c r="IIS8027" s="49"/>
      <c r="IIT8027" s="49"/>
      <c r="IIU8027" s="49"/>
      <c r="IIV8027" s="49"/>
      <c r="IIW8027" s="49"/>
      <c r="IIX8027" s="49"/>
      <c r="IIY8027" s="49"/>
      <c r="IIZ8027" s="49"/>
      <c r="IJA8027" s="49"/>
      <c r="IJB8027" s="49"/>
      <c r="IJC8027" s="49"/>
      <c r="IJD8027" s="49"/>
      <c r="IJE8027" s="49"/>
      <c r="IJF8027" s="49"/>
      <c r="IJG8027" s="49"/>
      <c r="IJH8027" s="49"/>
      <c r="IJI8027" s="49"/>
      <c r="IJJ8027" s="49"/>
      <c r="IJK8027" s="49"/>
      <c r="IJL8027" s="49"/>
      <c r="IJM8027" s="49"/>
      <c r="IJN8027" s="49"/>
      <c r="IJO8027" s="49"/>
      <c r="IJP8027" s="49"/>
      <c r="IJQ8027" s="49"/>
      <c r="IJR8027" s="49"/>
      <c r="IJS8027" s="49"/>
      <c r="IJT8027" s="49"/>
      <c r="IJU8027" s="49"/>
      <c r="IJV8027" s="49"/>
      <c r="IJW8027" s="49"/>
      <c r="IJX8027" s="49"/>
      <c r="IJY8027" s="49"/>
      <c r="IJZ8027" s="49"/>
      <c r="IKA8027" s="49"/>
      <c r="IKB8027" s="49"/>
      <c r="IKC8027" s="49"/>
      <c r="IKD8027" s="49"/>
      <c r="IKE8027" s="49"/>
      <c r="IKF8027" s="49"/>
      <c r="IKG8027" s="49"/>
      <c r="IKH8027" s="49"/>
      <c r="IKI8027" s="49"/>
      <c r="IKJ8027" s="49"/>
      <c r="IKK8027" s="49"/>
      <c r="IKL8027" s="49"/>
      <c r="IKM8027" s="49"/>
      <c r="IKN8027" s="49"/>
      <c r="IKO8027" s="49"/>
      <c r="IKP8027" s="49"/>
      <c r="IKQ8027" s="49"/>
      <c r="IKR8027" s="49"/>
      <c r="IKS8027" s="49"/>
      <c r="IKT8027" s="49"/>
      <c r="IKU8027" s="49"/>
      <c r="IKV8027" s="49"/>
      <c r="IKW8027" s="49"/>
      <c r="IKX8027" s="49"/>
      <c r="IKY8027" s="49"/>
      <c r="IKZ8027" s="49"/>
      <c r="ILA8027" s="49"/>
      <c r="ILB8027" s="49"/>
      <c r="ILC8027" s="49"/>
      <c r="ILD8027" s="49"/>
      <c r="ILE8027" s="49"/>
      <c r="ILF8027" s="49"/>
      <c r="ILG8027" s="49"/>
      <c r="ILH8027" s="49"/>
      <c r="ILI8027" s="49"/>
      <c r="ILJ8027" s="49"/>
      <c r="ILK8027" s="49"/>
      <c r="ILL8027" s="49"/>
      <c r="ILM8027" s="49"/>
      <c r="ILN8027" s="49"/>
      <c r="ILO8027" s="49"/>
      <c r="ILP8027" s="49"/>
      <c r="ILQ8027" s="49"/>
      <c r="ILR8027" s="49"/>
      <c r="ILS8027" s="49"/>
      <c r="ILT8027" s="49"/>
      <c r="ILU8027" s="49"/>
      <c r="ILV8027" s="49"/>
      <c r="ILW8027" s="49"/>
      <c r="ILX8027" s="49"/>
      <c r="ILY8027" s="49"/>
      <c r="ILZ8027" s="49"/>
      <c r="IMA8027" s="49"/>
      <c r="IMB8027" s="49"/>
      <c r="IMC8027" s="49"/>
      <c r="IMD8027" s="49"/>
      <c r="IME8027" s="49"/>
      <c r="IMF8027" s="49"/>
      <c r="IMG8027" s="49"/>
      <c r="IMH8027" s="49"/>
      <c r="IMI8027" s="49"/>
      <c r="IMJ8027" s="49"/>
      <c r="IMK8027" s="49"/>
      <c r="IML8027" s="49"/>
      <c r="IMM8027" s="49"/>
      <c r="IMN8027" s="49"/>
      <c r="IMO8027" s="49"/>
      <c r="IMP8027" s="49"/>
      <c r="IMQ8027" s="49"/>
      <c r="IMR8027" s="49"/>
      <c r="IMS8027" s="49"/>
      <c r="IMT8027" s="49"/>
      <c r="IMU8027" s="49"/>
      <c r="IMV8027" s="49"/>
      <c r="IMW8027" s="49"/>
      <c r="IMX8027" s="49"/>
      <c r="IMY8027" s="49"/>
      <c r="IMZ8027" s="49"/>
      <c r="INA8027" s="49"/>
      <c r="INB8027" s="49"/>
      <c r="INC8027" s="49"/>
      <c r="IND8027" s="49"/>
      <c r="INE8027" s="49"/>
      <c r="INF8027" s="49"/>
      <c r="ING8027" s="49"/>
      <c r="INH8027" s="49"/>
      <c r="INI8027" s="49"/>
      <c r="INJ8027" s="49"/>
      <c r="INK8027" s="49"/>
      <c r="INL8027" s="49"/>
      <c r="INM8027" s="49"/>
      <c r="INN8027" s="49"/>
      <c r="INO8027" s="49"/>
      <c r="INP8027" s="49"/>
      <c r="INQ8027" s="49"/>
      <c r="INR8027" s="49"/>
      <c r="INS8027" s="49"/>
      <c r="INT8027" s="49"/>
      <c r="INU8027" s="49"/>
      <c r="INV8027" s="49"/>
      <c r="INW8027" s="49"/>
      <c r="INX8027" s="49"/>
      <c r="INY8027" s="49"/>
      <c r="INZ8027" s="49"/>
      <c r="IOA8027" s="49"/>
      <c r="IOB8027" s="49"/>
      <c r="IOC8027" s="49"/>
      <c r="IOD8027" s="49"/>
      <c r="IOE8027" s="49"/>
      <c r="IOF8027" s="49"/>
      <c r="IOG8027" s="49"/>
      <c r="IOH8027" s="49"/>
      <c r="IOI8027" s="49"/>
      <c r="IOJ8027" s="49"/>
      <c r="IOK8027" s="49"/>
      <c r="IOL8027" s="49"/>
      <c r="IOM8027" s="49"/>
      <c r="ION8027" s="49"/>
      <c r="IOO8027" s="49"/>
      <c r="IOP8027" s="49"/>
      <c r="IOQ8027" s="49"/>
      <c r="IOR8027" s="49"/>
      <c r="IOS8027" s="49"/>
      <c r="IOT8027" s="49"/>
      <c r="IOU8027" s="49"/>
      <c r="IOV8027" s="49"/>
      <c r="IOW8027" s="49"/>
      <c r="IOX8027" s="49"/>
      <c r="IOY8027" s="49"/>
      <c r="IOZ8027" s="49"/>
      <c r="IPA8027" s="49"/>
      <c r="IPB8027" s="49"/>
      <c r="IPC8027" s="49"/>
      <c r="IPD8027" s="49"/>
      <c r="IPE8027" s="49"/>
      <c r="IPF8027" s="49"/>
      <c r="IPG8027" s="49"/>
      <c r="IPH8027" s="49"/>
      <c r="IPI8027" s="49"/>
      <c r="IPJ8027" s="49"/>
      <c r="IPK8027" s="49"/>
      <c r="IPL8027" s="49"/>
      <c r="IPM8027" s="49"/>
      <c r="IPN8027" s="49"/>
      <c r="IPO8027" s="49"/>
      <c r="IPP8027" s="49"/>
      <c r="IPQ8027" s="49"/>
      <c r="IPR8027" s="49"/>
      <c r="IPS8027" s="49"/>
      <c r="IPT8027" s="49"/>
      <c r="IPU8027" s="49"/>
      <c r="IPV8027" s="49"/>
      <c r="IPW8027" s="49"/>
      <c r="IPX8027" s="49"/>
      <c r="IPY8027" s="49"/>
      <c r="IPZ8027" s="49"/>
      <c r="IQA8027" s="49"/>
      <c r="IQB8027" s="49"/>
      <c r="IQC8027" s="49"/>
      <c r="IQD8027" s="49"/>
      <c r="IQE8027" s="49"/>
      <c r="IQF8027" s="49"/>
      <c r="IQG8027" s="49"/>
      <c r="IQH8027" s="49"/>
      <c r="IQI8027" s="49"/>
      <c r="IQJ8027" s="49"/>
      <c r="IQK8027" s="49"/>
      <c r="IQL8027" s="49"/>
      <c r="IQM8027" s="49"/>
      <c r="IQN8027" s="49"/>
      <c r="IQO8027" s="49"/>
      <c r="IQP8027" s="49"/>
      <c r="IQQ8027" s="49"/>
      <c r="IQR8027" s="49"/>
      <c r="IQS8027" s="49"/>
      <c r="IQT8027" s="49"/>
      <c r="IQU8027" s="49"/>
      <c r="IQV8027" s="49"/>
      <c r="IQW8027" s="49"/>
      <c r="IQX8027" s="49"/>
      <c r="IQY8027" s="49"/>
      <c r="IQZ8027" s="49"/>
      <c r="IRA8027" s="49"/>
      <c r="IRB8027" s="49"/>
      <c r="IRC8027" s="49"/>
      <c r="IRD8027" s="49"/>
      <c r="IRE8027" s="49"/>
      <c r="IRF8027" s="49"/>
      <c r="IRG8027" s="49"/>
      <c r="IRH8027" s="49"/>
      <c r="IRI8027" s="49"/>
      <c r="IRJ8027" s="49"/>
      <c r="IRK8027" s="49"/>
      <c r="IRL8027" s="49"/>
      <c r="IRM8027" s="49"/>
      <c r="IRN8027" s="49"/>
      <c r="IRO8027" s="49"/>
      <c r="IRP8027" s="49"/>
      <c r="IRQ8027" s="49"/>
      <c r="IRR8027" s="49"/>
      <c r="IRS8027" s="49"/>
      <c r="IRT8027" s="49"/>
      <c r="IRU8027" s="49"/>
      <c r="IRV8027" s="49"/>
      <c r="IRW8027" s="49"/>
      <c r="IRX8027" s="49"/>
      <c r="IRY8027" s="49"/>
      <c r="IRZ8027" s="49"/>
      <c r="ISA8027" s="49"/>
      <c r="ISB8027" s="49"/>
      <c r="ISC8027" s="49"/>
      <c r="ISD8027" s="49"/>
      <c r="ISE8027" s="49"/>
      <c r="ISF8027" s="49"/>
      <c r="ISG8027" s="49"/>
      <c r="ISH8027" s="49"/>
      <c r="ISI8027" s="49"/>
      <c r="ISJ8027" s="49"/>
      <c r="ISK8027" s="49"/>
      <c r="ISL8027" s="49"/>
      <c r="ISM8027" s="49"/>
      <c r="ISN8027" s="49"/>
      <c r="ISO8027" s="49"/>
      <c r="ISP8027" s="49"/>
      <c r="ISQ8027" s="49"/>
      <c r="ISR8027" s="49"/>
      <c r="ISS8027" s="49"/>
      <c r="IST8027" s="49"/>
      <c r="ISU8027" s="49"/>
      <c r="ISV8027" s="49"/>
      <c r="ISW8027" s="49"/>
      <c r="ISX8027" s="49"/>
      <c r="ISY8027" s="49"/>
      <c r="ISZ8027" s="49"/>
      <c r="ITA8027" s="49"/>
      <c r="ITB8027" s="49"/>
      <c r="ITC8027" s="49"/>
      <c r="ITD8027" s="49"/>
      <c r="ITE8027" s="49"/>
      <c r="ITF8027" s="49"/>
      <c r="ITG8027" s="49"/>
      <c r="ITH8027" s="49"/>
      <c r="ITI8027" s="49"/>
      <c r="ITJ8027" s="49"/>
      <c r="ITK8027" s="49"/>
      <c r="ITL8027" s="49"/>
      <c r="ITM8027" s="49"/>
      <c r="ITN8027" s="49"/>
      <c r="ITO8027" s="49"/>
      <c r="ITP8027" s="49"/>
      <c r="ITQ8027" s="49"/>
      <c r="ITR8027" s="49"/>
      <c r="ITS8027" s="49"/>
      <c r="ITT8027" s="49"/>
      <c r="ITU8027" s="49"/>
      <c r="ITV8027" s="49"/>
      <c r="ITW8027" s="49"/>
      <c r="ITX8027" s="49"/>
      <c r="ITY8027" s="49"/>
      <c r="ITZ8027" s="49"/>
      <c r="IUA8027" s="49"/>
      <c r="IUB8027" s="49"/>
      <c r="IUC8027" s="49"/>
      <c r="IUD8027" s="49"/>
      <c r="IUE8027" s="49"/>
      <c r="IUF8027" s="49"/>
      <c r="IUG8027" s="49"/>
      <c r="IUH8027" s="49"/>
      <c r="IUI8027" s="49"/>
      <c r="IUJ8027" s="49"/>
      <c r="IUK8027" s="49"/>
      <c r="IUL8027" s="49"/>
      <c r="IUM8027" s="49"/>
      <c r="IUN8027" s="49"/>
      <c r="IUO8027" s="49"/>
      <c r="IUP8027" s="49"/>
      <c r="IUQ8027" s="49"/>
      <c r="IUR8027" s="49"/>
      <c r="IUS8027" s="49"/>
      <c r="IUT8027" s="49"/>
      <c r="IUU8027" s="49"/>
      <c r="IUV8027" s="49"/>
      <c r="IUW8027" s="49"/>
      <c r="IUX8027" s="49"/>
      <c r="IUY8027" s="49"/>
      <c r="IUZ8027" s="49"/>
      <c r="IVA8027" s="49"/>
      <c r="IVB8027" s="49"/>
      <c r="IVC8027" s="49"/>
      <c r="IVD8027" s="49"/>
      <c r="IVE8027" s="49"/>
      <c r="IVF8027" s="49"/>
      <c r="IVG8027" s="49"/>
      <c r="IVH8027" s="49"/>
      <c r="IVI8027" s="49"/>
      <c r="IVJ8027" s="49"/>
      <c r="IVK8027" s="49"/>
      <c r="IVL8027" s="49"/>
      <c r="IVM8027" s="49"/>
      <c r="IVN8027" s="49"/>
      <c r="IVO8027" s="49"/>
      <c r="IVP8027" s="49"/>
      <c r="IVQ8027" s="49"/>
      <c r="IVR8027" s="49"/>
      <c r="IVS8027" s="49"/>
      <c r="IVT8027" s="49"/>
      <c r="IVU8027" s="49"/>
      <c r="IVV8027" s="49"/>
      <c r="IVW8027" s="49"/>
      <c r="IVX8027" s="49"/>
      <c r="IVY8027" s="49"/>
      <c r="IVZ8027" s="49"/>
      <c r="IWA8027" s="49"/>
      <c r="IWB8027" s="49"/>
      <c r="IWC8027" s="49"/>
      <c r="IWD8027" s="49"/>
      <c r="IWE8027" s="49"/>
      <c r="IWF8027" s="49"/>
      <c r="IWG8027" s="49"/>
      <c r="IWH8027" s="49"/>
      <c r="IWI8027" s="49"/>
      <c r="IWJ8027" s="49"/>
      <c r="IWK8027" s="49"/>
      <c r="IWL8027" s="49"/>
      <c r="IWM8027" s="49"/>
      <c r="IWN8027" s="49"/>
      <c r="IWO8027" s="49"/>
      <c r="IWP8027" s="49"/>
      <c r="IWQ8027" s="49"/>
      <c r="IWR8027" s="49"/>
      <c r="IWS8027" s="49"/>
      <c r="IWT8027" s="49"/>
      <c r="IWU8027" s="49"/>
      <c r="IWV8027" s="49"/>
      <c r="IWW8027" s="49"/>
      <c r="IWX8027" s="49"/>
      <c r="IWY8027" s="49"/>
      <c r="IWZ8027" s="49"/>
      <c r="IXA8027" s="49"/>
      <c r="IXB8027" s="49"/>
      <c r="IXC8027" s="49"/>
      <c r="IXD8027" s="49"/>
      <c r="IXE8027" s="49"/>
      <c r="IXF8027" s="49"/>
      <c r="IXG8027" s="49"/>
      <c r="IXH8027" s="49"/>
      <c r="IXI8027" s="49"/>
      <c r="IXJ8027" s="49"/>
      <c r="IXK8027" s="49"/>
      <c r="IXL8027" s="49"/>
      <c r="IXM8027" s="49"/>
      <c r="IXN8027" s="49"/>
      <c r="IXO8027" s="49"/>
      <c r="IXP8027" s="49"/>
      <c r="IXQ8027" s="49"/>
      <c r="IXR8027" s="49"/>
      <c r="IXS8027" s="49"/>
      <c r="IXT8027" s="49"/>
      <c r="IXU8027" s="49"/>
      <c r="IXV8027" s="49"/>
      <c r="IXW8027" s="49"/>
      <c r="IXX8027" s="49"/>
      <c r="IXY8027" s="49"/>
      <c r="IXZ8027" s="49"/>
      <c r="IYA8027" s="49"/>
      <c r="IYB8027" s="49"/>
      <c r="IYC8027" s="49"/>
      <c r="IYD8027" s="49"/>
      <c r="IYE8027" s="49"/>
      <c r="IYF8027" s="49"/>
      <c r="IYG8027" s="49"/>
      <c r="IYH8027" s="49"/>
      <c r="IYI8027" s="49"/>
      <c r="IYJ8027" s="49"/>
      <c r="IYK8027" s="49"/>
      <c r="IYL8027" s="49"/>
      <c r="IYM8027" s="49"/>
      <c r="IYN8027" s="49"/>
      <c r="IYO8027" s="49"/>
      <c r="IYP8027" s="49"/>
      <c r="IYQ8027" s="49"/>
      <c r="IYR8027" s="49"/>
      <c r="IYS8027" s="49"/>
      <c r="IYT8027" s="49"/>
      <c r="IYU8027" s="49"/>
      <c r="IYV8027" s="49"/>
      <c r="IYW8027" s="49"/>
      <c r="IYX8027" s="49"/>
      <c r="IYY8027" s="49"/>
      <c r="IYZ8027" s="49"/>
      <c r="IZA8027" s="49"/>
      <c r="IZB8027" s="49"/>
      <c r="IZC8027" s="49"/>
      <c r="IZD8027" s="49"/>
      <c r="IZE8027" s="49"/>
      <c r="IZF8027" s="49"/>
      <c r="IZG8027" s="49"/>
      <c r="IZH8027" s="49"/>
      <c r="IZI8027" s="49"/>
      <c r="IZJ8027" s="49"/>
      <c r="IZK8027" s="49"/>
      <c r="IZL8027" s="49"/>
      <c r="IZM8027" s="49"/>
      <c r="IZN8027" s="49"/>
      <c r="IZO8027" s="49"/>
      <c r="IZP8027" s="49"/>
      <c r="IZQ8027" s="49"/>
      <c r="IZR8027" s="49"/>
      <c r="IZS8027" s="49"/>
      <c r="IZT8027" s="49"/>
      <c r="IZU8027" s="49"/>
      <c r="IZV8027" s="49"/>
      <c r="IZW8027" s="49"/>
      <c r="IZX8027" s="49"/>
      <c r="IZY8027" s="49"/>
      <c r="IZZ8027" s="49"/>
      <c r="JAA8027" s="49"/>
      <c r="JAB8027" s="49"/>
      <c r="JAC8027" s="49"/>
      <c r="JAD8027" s="49"/>
      <c r="JAE8027" s="49"/>
      <c r="JAF8027" s="49"/>
      <c r="JAG8027" s="49"/>
      <c r="JAH8027" s="49"/>
      <c r="JAI8027" s="49"/>
      <c r="JAJ8027" s="49"/>
      <c r="JAK8027" s="49"/>
      <c r="JAL8027" s="49"/>
      <c r="JAM8027" s="49"/>
      <c r="JAN8027" s="49"/>
      <c r="JAO8027" s="49"/>
      <c r="JAP8027" s="49"/>
      <c r="JAQ8027" s="49"/>
      <c r="JAR8027" s="49"/>
      <c r="JAS8027" s="49"/>
      <c r="JAT8027" s="49"/>
      <c r="JAU8027" s="49"/>
      <c r="JAV8027" s="49"/>
      <c r="JAW8027" s="49"/>
      <c r="JAX8027" s="49"/>
      <c r="JAY8027" s="49"/>
      <c r="JAZ8027" s="49"/>
      <c r="JBA8027" s="49"/>
      <c r="JBB8027" s="49"/>
      <c r="JBC8027" s="49"/>
      <c r="JBD8027" s="49"/>
      <c r="JBE8027" s="49"/>
      <c r="JBF8027" s="49"/>
      <c r="JBG8027" s="49"/>
      <c r="JBH8027" s="49"/>
      <c r="JBI8027" s="49"/>
      <c r="JBJ8027" s="49"/>
      <c r="JBK8027" s="49"/>
      <c r="JBL8027" s="49"/>
      <c r="JBM8027" s="49"/>
      <c r="JBN8027" s="49"/>
      <c r="JBO8027" s="49"/>
      <c r="JBP8027" s="49"/>
      <c r="JBQ8027" s="49"/>
      <c r="JBR8027" s="49"/>
      <c r="JBS8027" s="49"/>
      <c r="JBT8027" s="49"/>
      <c r="JBU8027" s="49"/>
      <c r="JBV8027" s="49"/>
      <c r="JBW8027" s="49"/>
      <c r="JBX8027" s="49"/>
      <c r="JBY8027" s="49"/>
      <c r="JBZ8027" s="49"/>
      <c r="JCA8027" s="49"/>
      <c r="JCB8027" s="49"/>
      <c r="JCC8027" s="49"/>
      <c r="JCD8027" s="49"/>
      <c r="JCE8027" s="49"/>
      <c r="JCF8027" s="49"/>
      <c r="JCG8027" s="49"/>
      <c r="JCH8027" s="49"/>
      <c r="JCI8027" s="49"/>
      <c r="JCJ8027" s="49"/>
      <c r="JCK8027" s="49"/>
      <c r="JCL8027" s="49"/>
      <c r="JCM8027" s="49"/>
      <c r="JCN8027" s="49"/>
      <c r="JCO8027" s="49"/>
      <c r="JCP8027" s="49"/>
      <c r="JCQ8027" s="49"/>
      <c r="JCR8027" s="49"/>
      <c r="JCS8027" s="49"/>
      <c r="JCT8027" s="49"/>
      <c r="JCU8027" s="49"/>
      <c r="JCV8027" s="49"/>
      <c r="JCW8027" s="49"/>
      <c r="JCX8027" s="49"/>
      <c r="JCY8027" s="49"/>
      <c r="JCZ8027" s="49"/>
      <c r="JDA8027" s="49"/>
      <c r="JDB8027" s="49"/>
      <c r="JDC8027" s="49"/>
      <c r="JDD8027" s="49"/>
      <c r="JDE8027" s="49"/>
      <c r="JDF8027" s="49"/>
      <c r="JDG8027" s="49"/>
      <c r="JDH8027" s="49"/>
      <c r="JDI8027" s="49"/>
      <c r="JDJ8027" s="49"/>
      <c r="JDK8027" s="49"/>
      <c r="JDL8027" s="49"/>
      <c r="JDM8027" s="49"/>
      <c r="JDN8027" s="49"/>
      <c r="JDO8027" s="49"/>
      <c r="JDP8027" s="49"/>
      <c r="JDQ8027" s="49"/>
      <c r="JDR8027" s="49"/>
      <c r="JDS8027" s="49"/>
      <c r="JDT8027" s="49"/>
      <c r="JDU8027" s="49"/>
      <c r="JDV8027" s="49"/>
      <c r="JDW8027" s="49"/>
      <c r="JDX8027" s="49"/>
      <c r="JDY8027" s="49"/>
      <c r="JDZ8027" s="49"/>
      <c r="JEA8027" s="49"/>
      <c r="JEB8027" s="49"/>
      <c r="JEC8027" s="49"/>
      <c r="JED8027" s="49"/>
      <c r="JEE8027" s="49"/>
      <c r="JEF8027" s="49"/>
      <c r="JEG8027" s="49"/>
      <c r="JEH8027" s="49"/>
      <c r="JEI8027" s="49"/>
      <c r="JEJ8027" s="49"/>
      <c r="JEK8027" s="49"/>
      <c r="JEL8027" s="49"/>
      <c r="JEM8027" s="49"/>
      <c r="JEN8027" s="49"/>
      <c r="JEO8027" s="49"/>
      <c r="JEP8027" s="49"/>
      <c r="JEQ8027" s="49"/>
      <c r="JER8027" s="49"/>
      <c r="JES8027" s="49"/>
      <c r="JET8027" s="49"/>
      <c r="JEU8027" s="49"/>
      <c r="JEV8027" s="49"/>
      <c r="JEW8027" s="49"/>
      <c r="JEX8027" s="49"/>
      <c r="JEY8027" s="49"/>
      <c r="JEZ8027" s="49"/>
      <c r="JFA8027" s="49"/>
      <c r="JFB8027" s="49"/>
      <c r="JFC8027" s="49"/>
      <c r="JFD8027" s="49"/>
      <c r="JFE8027" s="49"/>
      <c r="JFF8027" s="49"/>
      <c r="JFG8027" s="49"/>
      <c r="JFH8027" s="49"/>
      <c r="JFI8027" s="49"/>
      <c r="JFJ8027" s="49"/>
      <c r="JFK8027" s="49"/>
      <c r="JFL8027" s="49"/>
      <c r="JFM8027" s="49"/>
      <c r="JFN8027" s="49"/>
      <c r="JFO8027" s="49"/>
      <c r="JFP8027" s="49"/>
      <c r="JFQ8027" s="49"/>
      <c r="JFR8027" s="49"/>
      <c r="JFS8027" s="49"/>
      <c r="JFT8027" s="49"/>
      <c r="JFU8027" s="49"/>
      <c r="JFV8027" s="49"/>
      <c r="JFW8027" s="49"/>
      <c r="JFX8027" s="49"/>
      <c r="JFY8027" s="49"/>
      <c r="JFZ8027" s="49"/>
      <c r="JGA8027" s="49"/>
      <c r="JGB8027" s="49"/>
      <c r="JGC8027" s="49"/>
      <c r="JGD8027" s="49"/>
      <c r="JGE8027" s="49"/>
      <c r="JGF8027" s="49"/>
      <c r="JGG8027" s="49"/>
      <c r="JGH8027" s="49"/>
      <c r="JGI8027" s="49"/>
      <c r="JGJ8027" s="49"/>
      <c r="JGK8027" s="49"/>
      <c r="JGL8027" s="49"/>
      <c r="JGM8027" s="49"/>
      <c r="JGN8027" s="49"/>
      <c r="JGO8027" s="49"/>
      <c r="JGP8027" s="49"/>
      <c r="JGQ8027" s="49"/>
      <c r="JGR8027" s="49"/>
      <c r="JGS8027" s="49"/>
      <c r="JGT8027" s="49"/>
      <c r="JGU8027" s="49"/>
      <c r="JGV8027" s="49"/>
      <c r="JGW8027" s="49"/>
      <c r="JGX8027" s="49"/>
      <c r="JGY8027" s="49"/>
      <c r="JGZ8027" s="49"/>
      <c r="JHA8027" s="49"/>
      <c r="JHB8027" s="49"/>
      <c r="JHC8027" s="49"/>
      <c r="JHD8027" s="49"/>
      <c r="JHE8027" s="49"/>
      <c r="JHF8027" s="49"/>
      <c r="JHG8027" s="49"/>
      <c r="JHH8027" s="49"/>
      <c r="JHI8027" s="49"/>
      <c r="JHJ8027" s="49"/>
      <c r="JHK8027" s="49"/>
      <c r="JHL8027" s="49"/>
      <c r="JHM8027" s="49"/>
      <c r="JHN8027" s="49"/>
      <c r="JHO8027" s="49"/>
      <c r="JHP8027" s="49"/>
      <c r="JHQ8027" s="49"/>
      <c r="JHR8027" s="49"/>
      <c r="JHS8027" s="49"/>
      <c r="JHT8027" s="49"/>
      <c r="JHU8027" s="49"/>
      <c r="JHV8027" s="49"/>
      <c r="JHW8027" s="49"/>
      <c r="JHX8027" s="49"/>
      <c r="JHY8027" s="49"/>
      <c r="JHZ8027" s="49"/>
      <c r="JIA8027" s="49"/>
      <c r="JIB8027" s="49"/>
      <c r="JIC8027" s="49"/>
      <c r="JID8027" s="49"/>
      <c r="JIE8027" s="49"/>
      <c r="JIF8027" s="49"/>
      <c r="JIG8027" s="49"/>
      <c r="JIH8027" s="49"/>
      <c r="JII8027" s="49"/>
      <c r="JIJ8027" s="49"/>
      <c r="JIK8027" s="49"/>
      <c r="JIL8027" s="49"/>
      <c r="JIM8027" s="49"/>
      <c r="JIN8027" s="49"/>
      <c r="JIO8027" s="49"/>
      <c r="JIP8027" s="49"/>
      <c r="JIQ8027" s="49"/>
      <c r="JIR8027" s="49"/>
      <c r="JIS8027" s="49"/>
      <c r="JIT8027" s="49"/>
      <c r="JIU8027" s="49"/>
      <c r="JIV8027" s="49"/>
      <c r="JIW8027" s="49"/>
      <c r="JIX8027" s="49"/>
      <c r="JIY8027" s="49"/>
      <c r="JIZ8027" s="49"/>
      <c r="JJA8027" s="49"/>
      <c r="JJB8027" s="49"/>
      <c r="JJC8027" s="49"/>
      <c r="JJD8027" s="49"/>
      <c r="JJE8027" s="49"/>
      <c r="JJF8027" s="49"/>
      <c r="JJG8027" s="49"/>
      <c r="JJH8027" s="49"/>
      <c r="JJI8027" s="49"/>
      <c r="JJJ8027" s="49"/>
      <c r="JJK8027" s="49"/>
      <c r="JJL8027" s="49"/>
      <c r="JJM8027" s="49"/>
      <c r="JJN8027" s="49"/>
      <c r="JJO8027" s="49"/>
      <c r="JJP8027" s="49"/>
      <c r="JJQ8027" s="49"/>
      <c r="JJR8027" s="49"/>
      <c r="JJS8027" s="49"/>
      <c r="JJT8027" s="49"/>
      <c r="JJU8027" s="49"/>
      <c r="JJV8027" s="49"/>
      <c r="JJW8027" s="49"/>
      <c r="JJX8027" s="49"/>
      <c r="JJY8027" s="49"/>
      <c r="JJZ8027" s="49"/>
      <c r="JKA8027" s="49"/>
      <c r="JKB8027" s="49"/>
      <c r="JKC8027" s="49"/>
      <c r="JKD8027" s="49"/>
      <c r="JKE8027" s="49"/>
      <c r="JKF8027" s="49"/>
      <c r="JKG8027" s="49"/>
      <c r="JKH8027" s="49"/>
      <c r="JKI8027" s="49"/>
      <c r="JKJ8027" s="49"/>
      <c r="JKK8027" s="49"/>
      <c r="JKL8027" s="49"/>
      <c r="JKM8027" s="49"/>
      <c r="JKN8027" s="49"/>
      <c r="JKO8027" s="49"/>
      <c r="JKP8027" s="49"/>
      <c r="JKQ8027" s="49"/>
      <c r="JKR8027" s="49"/>
      <c r="JKS8027" s="49"/>
      <c r="JKT8027" s="49"/>
      <c r="JKU8027" s="49"/>
      <c r="JKV8027" s="49"/>
      <c r="JKW8027" s="49"/>
      <c r="JKX8027" s="49"/>
      <c r="JKY8027" s="49"/>
      <c r="JKZ8027" s="49"/>
      <c r="JLA8027" s="49"/>
      <c r="JLB8027" s="49"/>
      <c r="JLC8027" s="49"/>
      <c r="JLD8027" s="49"/>
      <c r="JLE8027" s="49"/>
      <c r="JLF8027" s="49"/>
      <c r="JLG8027" s="49"/>
      <c r="JLH8027" s="49"/>
      <c r="JLI8027" s="49"/>
      <c r="JLJ8027" s="49"/>
      <c r="JLK8027" s="49"/>
      <c r="JLL8027" s="49"/>
      <c r="JLM8027" s="49"/>
      <c r="JLN8027" s="49"/>
      <c r="JLO8027" s="49"/>
      <c r="JLP8027" s="49"/>
      <c r="JLQ8027" s="49"/>
      <c r="JLR8027" s="49"/>
      <c r="JLS8027" s="49"/>
      <c r="JLT8027" s="49"/>
      <c r="JLU8027" s="49"/>
      <c r="JLV8027" s="49"/>
      <c r="JLW8027" s="49"/>
      <c r="JLX8027" s="49"/>
      <c r="JLY8027" s="49"/>
      <c r="JLZ8027" s="49"/>
      <c r="JMA8027" s="49"/>
      <c r="JMB8027" s="49"/>
      <c r="JMC8027" s="49"/>
      <c r="JMD8027" s="49"/>
      <c r="JME8027" s="49"/>
      <c r="JMF8027" s="49"/>
      <c r="JMG8027" s="49"/>
      <c r="JMH8027" s="49"/>
      <c r="JMI8027" s="49"/>
      <c r="JMJ8027" s="49"/>
      <c r="JMK8027" s="49"/>
      <c r="JML8027" s="49"/>
      <c r="JMM8027" s="49"/>
      <c r="JMN8027" s="49"/>
      <c r="JMO8027" s="49"/>
      <c r="JMP8027" s="49"/>
      <c r="JMQ8027" s="49"/>
      <c r="JMR8027" s="49"/>
      <c r="JMS8027" s="49"/>
      <c r="JMT8027" s="49"/>
      <c r="JMU8027" s="49"/>
      <c r="JMV8027" s="49"/>
      <c r="JMW8027" s="49"/>
      <c r="JMX8027" s="49"/>
      <c r="JMY8027" s="49"/>
      <c r="JMZ8027" s="49"/>
      <c r="JNA8027" s="49"/>
      <c r="JNB8027" s="49"/>
      <c r="JNC8027" s="49"/>
      <c r="JND8027" s="49"/>
      <c r="JNE8027" s="49"/>
      <c r="JNF8027" s="49"/>
      <c r="JNG8027" s="49"/>
      <c r="JNH8027" s="49"/>
      <c r="JNI8027" s="49"/>
      <c r="JNJ8027" s="49"/>
      <c r="JNK8027" s="49"/>
      <c r="JNL8027" s="49"/>
      <c r="JNM8027" s="49"/>
      <c r="JNN8027" s="49"/>
      <c r="JNO8027" s="49"/>
      <c r="JNP8027" s="49"/>
      <c r="JNQ8027" s="49"/>
      <c r="JNR8027" s="49"/>
      <c r="JNS8027" s="49"/>
      <c r="JNT8027" s="49"/>
      <c r="JNU8027" s="49"/>
      <c r="JNV8027" s="49"/>
      <c r="JNW8027" s="49"/>
      <c r="JNX8027" s="49"/>
      <c r="JNY8027" s="49"/>
      <c r="JNZ8027" s="49"/>
      <c r="JOA8027" s="49"/>
      <c r="JOB8027" s="49"/>
      <c r="JOC8027" s="49"/>
      <c r="JOD8027" s="49"/>
      <c r="JOE8027" s="49"/>
      <c r="JOF8027" s="49"/>
      <c r="JOG8027" s="49"/>
      <c r="JOH8027" s="49"/>
      <c r="JOI8027" s="49"/>
      <c r="JOJ8027" s="49"/>
      <c r="JOK8027" s="49"/>
      <c r="JOL8027" s="49"/>
      <c r="JOM8027" s="49"/>
      <c r="JON8027" s="49"/>
      <c r="JOO8027" s="49"/>
      <c r="JOP8027" s="49"/>
      <c r="JOQ8027" s="49"/>
      <c r="JOR8027" s="49"/>
      <c r="JOS8027" s="49"/>
      <c r="JOT8027" s="49"/>
      <c r="JOU8027" s="49"/>
      <c r="JOV8027" s="49"/>
      <c r="JOW8027" s="49"/>
      <c r="JOX8027" s="49"/>
      <c r="JOY8027" s="49"/>
      <c r="JOZ8027" s="49"/>
      <c r="JPA8027" s="49"/>
      <c r="JPB8027" s="49"/>
      <c r="JPC8027" s="49"/>
      <c r="JPD8027" s="49"/>
      <c r="JPE8027" s="49"/>
      <c r="JPF8027" s="49"/>
      <c r="JPG8027" s="49"/>
      <c r="JPH8027" s="49"/>
      <c r="JPI8027" s="49"/>
      <c r="JPJ8027" s="49"/>
      <c r="JPK8027" s="49"/>
      <c r="JPL8027" s="49"/>
      <c r="JPM8027" s="49"/>
      <c r="JPN8027" s="49"/>
      <c r="JPO8027" s="49"/>
      <c r="JPP8027" s="49"/>
      <c r="JPQ8027" s="49"/>
      <c r="JPR8027" s="49"/>
      <c r="JPS8027" s="49"/>
      <c r="JPT8027" s="49"/>
      <c r="JPU8027" s="49"/>
      <c r="JPV8027" s="49"/>
      <c r="JPW8027" s="49"/>
      <c r="JPX8027" s="49"/>
      <c r="JPY8027" s="49"/>
      <c r="JPZ8027" s="49"/>
      <c r="JQA8027" s="49"/>
      <c r="JQB8027" s="49"/>
      <c r="JQC8027" s="49"/>
      <c r="JQD8027" s="49"/>
      <c r="JQE8027" s="49"/>
      <c r="JQF8027" s="49"/>
      <c r="JQG8027" s="49"/>
      <c r="JQH8027" s="49"/>
      <c r="JQI8027" s="49"/>
      <c r="JQJ8027" s="49"/>
      <c r="JQK8027" s="49"/>
      <c r="JQL8027" s="49"/>
      <c r="JQM8027" s="49"/>
      <c r="JQN8027" s="49"/>
      <c r="JQO8027" s="49"/>
      <c r="JQP8027" s="49"/>
      <c r="JQQ8027" s="49"/>
      <c r="JQR8027" s="49"/>
      <c r="JQS8027" s="49"/>
      <c r="JQT8027" s="49"/>
      <c r="JQU8027" s="49"/>
      <c r="JQV8027" s="49"/>
      <c r="JQW8027" s="49"/>
      <c r="JQX8027" s="49"/>
      <c r="JQY8027" s="49"/>
      <c r="JQZ8027" s="49"/>
      <c r="JRA8027" s="49"/>
      <c r="JRB8027" s="49"/>
      <c r="JRC8027" s="49"/>
      <c r="JRD8027" s="49"/>
      <c r="JRE8027" s="49"/>
      <c r="JRF8027" s="49"/>
      <c r="JRG8027" s="49"/>
      <c r="JRH8027" s="49"/>
      <c r="JRI8027" s="49"/>
      <c r="JRJ8027" s="49"/>
      <c r="JRK8027" s="49"/>
      <c r="JRL8027" s="49"/>
      <c r="JRM8027" s="49"/>
      <c r="JRN8027" s="49"/>
      <c r="JRO8027" s="49"/>
      <c r="JRP8027" s="49"/>
      <c r="JRQ8027" s="49"/>
      <c r="JRR8027" s="49"/>
      <c r="JRS8027" s="49"/>
      <c r="JRT8027" s="49"/>
      <c r="JRU8027" s="49"/>
      <c r="JRV8027" s="49"/>
      <c r="JRW8027" s="49"/>
      <c r="JRX8027" s="49"/>
      <c r="JRY8027" s="49"/>
      <c r="JRZ8027" s="49"/>
      <c r="JSA8027" s="49"/>
      <c r="JSB8027" s="49"/>
      <c r="JSC8027" s="49"/>
      <c r="JSD8027" s="49"/>
      <c r="JSE8027" s="49"/>
      <c r="JSF8027" s="49"/>
      <c r="JSG8027" s="49"/>
      <c r="JSH8027" s="49"/>
      <c r="JSI8027" s="49"/>
      <c r="JSJ8027" s="49"/>
      <c r="JSK8027" s="49"/>
      <c r="JSL8027" s="49"/>
      <c r="JSM8027" s="49"/>
      <c r="JSN8027" s="49"/>
      <c r="JSO8027" s="49"/>
      <c r="JSP8027" s="49"/>
      <c r="JSQ8027" s="49"/>
      <c r="JSR8027" s="49"/>
      <c r="JSS8027" s="49"/>
      <c r="JST8027" s="49"/>
      <c r="JSU8027" s="49"/>
      <c r="JSV8027" s="49"/>
      <c r="JSW8027" s="49"/>
      <c r="JSX8027" s="49"/>
      <c r="JSY8027" s="49"/>
      <c r="JSZ8027" s="49"/>
      <c r="JTA8027" s="49"/>
      <c r="JTB8027" s="49"/>
      <c r="JTC8027" s="49"/>
      <c r="JTD8027" s="49"/>
      <c r="JTE8027" s="49"/>
      <c r="JTF8027" s="49"/>
      <c r="JTG8027" s="49"/>
      <c r="JTH8027" s="49"/>
      <c r="JTI8027" s="49"/>
      <c r="JTJ8027" s="49"/>
      <c r="JTK8027" s="49"/>
      <c r="JTL8027" s="49"/>
      <c r="JTM8027" s="49"/>
      <c r="JTN8027" s="49"/>
      <c r="JTO8027" s="49"/>
      <c r="JTP8027" s="49"/>
      <c r="JTQ8027" s="49"/>
      <c r="JTR8027" s="49"/>
      <c r="JTS8027" s="49"/>
      <c r="JTT8027" s="49"/>
      <c r="JTU8027" s="49"/>
      <c r="JTV8027" s="49"/>
      <c r="JTW8027" s="49"/>
      <c r="JTX8027" s="49"/>
      <c r="JTY8027" s="49"/>
      <c r="JTZ8027" s="49"/>
      <c r="JUA8027" s="49"/>
      <c r="JUB8027" s="49"/>
      <c r="JUC8027" s="49"/>
      <c r="JUD8027" s="49"/>
      <c r="JUE8027" s="49"/>
      <c r="JUF8027" s="49"/>
      <c r="JUG8027" s="49"/>
      <c r="JUH8027" s="49"/>
      <c r="JUI8027" s="49"/>
      <c r="JUJ8027" s="49"/>
      <c r="JUK8027" s="49"/>
      <c r="JUL8027" s="49"/>
      <c r="JUM8027" s="49"/>
      <c r="JUN8027" s="49"/>
      <c r="JUO8027" s="49"/>
      <c r="JUP8027" s="49"/>
      <c r="JUQ8027" s="49"/>
      <c r="JUR8027" s="49"/>
      <c r="JUS8027" s="49"/>
      <c r="JUT8027" s="49"/>
      <c r="JUU8027" s="49"/>
      <c r="JUV8027" s="49"/>
      <c r="JUW8027" s="49"/>
      <c r="JUX8027" s="49"/>
      <c r="JUY8027" s="49"/>
      <c r="JUZ8027" s="49"/>
      <c r="JVA8027" s="49"/>
      <c r="JVB8027" s="49"/>
      <c r="JVC8027" s="49"/>
      <c r="JVD8027" s="49"/>
      <c r="JVE8027" s="49"/>
      <c r="JVF8027" s="49"/>
      <c r="JVG8027" s="49"/>
      <c r="JVH8027" s="49"/>
      <c r="JVI8027" s="49"/>
      <c r="JVJ8027" s="49"/>
      <c r="JVK8027" s="49"/>
      <c r="JVL8027" s="49"/>
      <c r="JVM8027" s="49"/>
      <c r="JVN8027" s="49"/>
      <c r="JVO8027" s="49"/>
      <c r="JVP8027" s="49"/>
      <c r="JVQ8027" s="49"/>
      <c r="JVR8027" s="49"/>
      <c r="JVS8027" s="49"/>
      <c r="JVT8027" s="49"/>
      <c r="JVU8027" s="49"/>
      <c r="JVV8027" s="49"/>
      <c r="JVW8027" s="49"/>
      <c r="JVX8027" s="49"/>
      <c r="JVY8027" s="49"/>
      <c r="JVZ8027" s="49"/>
      <c r="JWA8027" s="49"/>
      <c r="JWB8027" s="49"/>
      <c r="JWC8027" s="49"/>
      <c r="JWD8027" s="49"/>
      <c r="JWE8027" s="49"/>
      <c r="JWF8027" s="49"/>
      <c r="JWG8027" s="49"/>
      <c r="JWH8027" s="49"/>
      <c r="JWI8027" s="49"/>
      <c r="JWJ8027" s="49"/>
      <c r="JWK8027" s="49"/>
      <c r="JWL8027" s="49"/>
      <c r="JWM8027" s="49"/>
      <c r="JWN8027" s="49"/>
      <c r="JWO8027" s="49"/>
      <c r="JWP8027" s="49"/>
      <c r="JWQ8027" s="49"/>
      <c r="JWR8027" s="49"/>
      <c r="JWS8027" s="49"/>
      <c r="JWT8027" s="49"/>
      <c r="JWU8027" s="49"/>
      <c r="JWV8027" s="49"/>
      <c r="JWW8027" s="49"/>
      <c r="JWX8027" s="49"/>
      <c r="JWY8027" s="49"/>
      <c r="JWZ8027" s="49"/>
      <c r="JXA8027" s="49"/>
      <c r="JXB8027" s="49"/>
      <c r="JXC8027" s="49"/>
      <c r="JXD8027" s="49"/>
      <c r="JXE8027" s="49"/>
      <c r="JXF8027" s="49"/>
      <c r="JXG8027" s="49"/>
      <c r="JXH8027" s="49"/>
      <c r="JXI8027" s="49"/>
      <c r="JXJ8027" s="49"/>
      <c r="JXK8027" s="49"/>
      <c r="JXL8027" s="49"/>
      <c r="JXM8027" s="49"/>
      <c r="JXN8027" s="49"/>
      <c r="JXO8027" s="49"/>
      <c r="JXP8027" s="49"/>
      <c r="JXQ8027" s="49"/>
      <c r="JXR8027" s="49"/>
      <c r="JXS8027" s="49"/>
      <c r="JXT8027" s="49"/>
      <c r="JXU8027" s="49"/>
      <c r="JXV8027" s="49"/>
      <c r="JXW8027" s="49"/>
      <c r="JXX8027" s="49"/>
      <c r="JXY8027" s="49"/>
      <c r="JXZ8027" s="49"/>
      <c r="JYA8027" s="49"/>
      <c r="JYB8027" s="49"/>
      <c r="JYC8027" s="49"/>
      <c r="JYD8027" s="49"/>
      <c r="JYE8027" s="49"/>
      <c r="JYF8027" s="49"/>
      <c r="JYG8027" s="49"/>
      <c r="JYH8027" s="49"/>
      <c r="JYI8027" s="49"/>
      <c r="JYJ8027" s="49"/>
      <c r="JYK8027" s="49"/>
      <c r="JYL8027" s="49"/>
      <c r="JYM8027" s="49"/>
      <c r="JYN8027" s="49"/>
      <c r="JYO8027" s="49"/>
      <c r="JYP8027" s="49"/>
      <c r="JYQ8027" s="49"/>
      <c r="JYR8027" s="49"/>
      <c r="JYS8027" s="49"/>
      <c r="JYT8027" s="49"/>
      <c r="JYU8027" s="49"/>
      <c r="JYV8027" s="49"/>
      <c r="JYW8027" s="49"/>
      <c r="JYX8027" s="49"/>
      <c r="JYY8027" s="49"/>
      <c r="JYZ8027" s="49"/>
      <c r="JZA8027" s="49"/>
      <c r="JZB8027" s="49"/>
      <c r="JZC8027" s="49"/>
      <c r="JZD8027" s="49"/>
      <c r="JZE8027" s="49"/>
      <c r="JZF8027" s="49"/>
      <c r="JZG8027" s="49"/>
      <c r="JZH8027" s="49"/>
      <c r="JZI8027" s="49"/>
      <c r="JZJ8027" s="49"/>
      <c r="JZK8027" s="49"/>
      <c r="JZL8027" s="49"/>
      <c r="JZM8027" s="49"/>
      <c r="JZN8027" s="49"/>
      <c r="JZO8027" s="49"/>
      <c r="JZP8027" s="49"/>
      <c r="JZQ8027" s="49"/>
      <c r="JZR8027" s="49"/>
      <c r="JZS8027" s="49"/>
      <c r="JZT8027" s="49"/>
      <c r="JZU8027" s="49"/>
      <c r="JZV8027" s="49"/>
      <c r="JZW8027" s="49"/>
      <c r="JZX8027" s="49"/>
      <c r="JZY8027" s="49"/>
      <c r="JZZ8027" s="49"/>
      <c r="KAA8027" s="49"/>
      <c r="KAB8027" s="49"/>
      <c r="KAC8027" s="49"/>
      <c r="KAD8027" s="49"/>
      <c r="KAE8027" s="49"/>
      <c r="KAF8027" s="49"/>
      <c r="KAG8027" s="49"/>
      <c r="KAH8027" s="49"/>
      <c r="KAI8027" s="49"/>
      <c r="KAJ8027" s="49"/>
      <c r="KAK8027" s="49"/>
      <c r="KAL8027" s="49"/>
      <c r="KAM8027" s="49"/>
      <c r="KAN8027" s="49"/>
      <c r="KAO8027" s="49"/>
      <c r="KAP8027" s="49"/>
      <c r="KAQ8027" s="49"/>
      <c r="KAR8027" s="49"/>
      <c r="KAS8027" s="49"/>
      <c r="KAT8027" s="49"/>
      <c r="KAU8027" s="49"/>
      <c r="KAV8027" s="49"/>
      <c r="KAW8027" s="49"/>
      <c r="KAX8027" s="49"/>
      <c r="KAY8027" s="49"/>
      <c r="KAZ8027" s="49"/>
      <c r="KBA8027" s="49"/>
      <c r="KBB8027" s="49"/>
      <c r="KBC8027" s="49"/>
      <c r="KBD8027" s="49"/>
      <c r="KBE8027" s="49"/>
      <c r="KBF8027" s="49"/>
      <c r="KBG8027" s="49"/>
      <c r="KBH8027" s="49"/>
      <c r="KBI8027" s="49"/>
      <c r="KBJ8027" s="49"/>
      <c r="KBK8027" s="49"/>
      <c r="KBL8027" s="49"/>
      <c r="KBM8027" s="49"/>
      <c r="KBN8027" s="49"/>
      <c r="KBO8027" s="49"/>
      <c r="KBP8027" s="49"/>
      <c r="KBQ8027" s="49"/>
      <c r="KBR8027" s="49"/>
      <c r="KBS8027" s="49"/>
      <c r="KBT8027" s="49"/>
      <c r="KBU8027" s="49"/>
      <c r="KBV8027" s="49"/>
      <c r="KBW8027" s="49"/>
      <c r="KBX8027" s="49"/>
      <c r="KBY8027" s="49"/>
      <c r="KBZ8027" s="49"/>
      <c r="KCA8027" s="49"/>
      <c r="KCB8027" s="49"/>
      <c r="KCC8027" s="49"/>
      <c r="KCD8027" s="49"/>
      <c r="KCE8027" s="49"/>
      <c r="KCF8027" s="49"/>
      <c r="KCG8027" s="49"/>
      <c r="KCH8027" s="49"/>
      <c r="KCI8027" s="49"/>
      <c r="KCJ8027" s="49"/>
      <c r="KCK8027" s="49"/>
      <c r="KCL8027" s="49"/>
      <c r="KCM8027" s="49"/>
      <c r="KCN8027" s="49"/>
      <c r="KCO8027" s="49"/>
      <c r="KCP8027" s="49"/>
      <c r="KCQ8027" s="49"/>
      <c r="KCR8027" s="49"/>
      <c r="KCS8027" s="49"/>
      <c r="KCT8027" s="49"/>
      <c r="KCU8027" s="49"/>
      <c r="KCV8027" s="49"/>
      <c r="KCW8027" s="49"/>
      <c r="KCX8027" s="49"/>
      <c r="KCY8027" s="49"/>
      <c r="KCZ8027" s="49"/>
      <c r="KDA8027" s="49"/>
      <c r="KDB8027" s="49"/>
      <c r="KDC8027" s="49"/>
      <c r="KDD8027" s="49"/>
      <c r="KDE8027" s="49"/>
      <c r="KDF8027" s="49"/>
      <c r="KDG8027" s="49"/>
      <c r="KDH8027" s="49"/>
      <c r="KDI8027" s="49"/>
      <c r="KDJ8027" s="49"/>
      <c r="KDK8027" s="49"/>
      <c r="KDL8027" s="49"/>
      <c r="KDM8027" s="49"/>
      <c r="KDN8027" s="49"/>
      <c r="KDO8027" s="49"/>
      <c r="KDP8027" s="49"/>
      <c r="KDQ8027" s="49"/>
      <c r="KDR8027" s="49"/>
      <c r="KDS8027" s="49"/>
      <c r="KDT8027" s="49"/>
      <c r="KDU8027" s="49"/>
      <c r="KDV8027" s="49"/>
      <c r="KDW8027" s="49"/>
      <c r="KDX8027" s="49"/>
      <c r="KDY8027" s="49"/>
      <c r="KDZ8027" s="49"/>
      <c r="KEA8027" s="49"/>
      <c r="KEB8027" s="49"/>
      <c r="KEC8027" s="49"/>
      <c r="KED8027" s="49"/>
      <c r="KEE8027" s="49"/>
      <c r="KEF8027" s="49"/>
      <c r="KEG8027" s="49"/>
      <c r="KEH8027" s="49"/>
      <c r="KEI8027" s="49"/>
      <c r="KEJ8027" s="49"/>
      <c r="KEK8027" s="49"/>
      <c r="KEL8027" s="49"/>
      <c r="KEM8027" s="49"/>
      <c r="KEN8027" s="49"/>
      <c r="KEO8027" s="49"/>
      <c r="KEP8027" s="49"/>
      <c r="KEQ8027" s="49"/>
      <c r="KER8027" s="49"/>
      <c r="KES8027" s="49"/>
      <c r="KET8027" s="49"/>
      <c r="KEU8027" s="49"/>
      <c r="KEV8027" s="49"/>
      <c r="KEW8027" s="49"/>
      <c r="KEX8027" s="49"/>
      <c r="KEY8027" s="49"/>
      <c r="KEZ8027" s="49"/>
      <c r="KFA8027" s="49"/>
      <c r="KFB8027" s="49"/>
      <c r="KFC8027" s="49"/>
      <c r="KFD8027" s="49"/>
      <c r="KFE8027" s="49"/>
      <c r="KFF8027" s="49"/>
      <c r="KFG8027" s="49"/>
      <c r="KFH8027" s="49"/>
      <c r="KFI8027" s="49"/>
      <c r="KFJ8027" s="49"/>
      <c r="KFK8027" s="49"/>
      <c r="KFL8027" s="49"/>
      <c r="KFM8027" s="49"/>
      <c r="KFN8027" s="49"/>
      <c r="KFO8027" s="49"/>
      <c r="KFP8027" s="49"/>
      <c r="KFQ8027" s="49"/>
      <c r="KFR8027" s="49"/>
      <c r="KFS8027" s="49"/>
      <c r="KFT8027" s="49"/>
      <c r="KFU8027" s="49"/>
      <c r="KFV8027" s="49"/>
      <c r="KFW8027" s="49"/>
      <c r="KFX8027" s="49"/>
      <c r="KFY8027" s="49"/>
      <c r="KFZ8027" s="49"/>
      <c r="KGA8027" s="49"/>
      <c r="KGB8027" s="49"/>
      <c r="KGC8027" s="49"/>
      <c r="KGD8027" s="49"/>
      <c r="KGE8027" s="49"/>
      <c r="KGF8027" s="49"/>
      <c r="KGG8027" s="49"/>
      <c r="KGH8027" s="49"/>
      <c r="KGI8027" s="49"/>
      <c r="KGJ8027" s="49"/>
      <c r="KGK8027" s="49"/>
      <c r="KGL8027" s="49"/>
      <c r="KGM8027" s="49"/>
      <c r="KGN8027" s="49"/>
      <c r="KGO8027" s="49"/>
      <c r="KGP8027" s="49"/>
      <c r="KGQ8027" s="49"/>
      <c r="KGR8027" s="49"/>
      <c r="KGS8027" s="49"/>
      <c r="KGT8027" s="49"/>
      <c r="KGU8027" s="49"/>
      <c r="KGV8027" s="49"/>
      <c r="KGW8027" s="49"/>
      <c r="KGX8027" s="49"/>
      <c r="KGY8027" s="49"/>
      <c r="KGZ8027" s="49"/>
      <c r="KHA8027" s="49"/>
      <c r="KHB8027" s="49"/>
      <c r="KHC8027" s="49"/>
      <c r="KHD8027" s="49"/>
      <c r="KHE8027" s="49"/>
      <c r="KHF8027" s="49"/>
      <c r="KHG8027" s="49"/>
      <c r="KHH8027" s="49"/>
      <c r="KHI8027" s="49"/>
      <c r="KHJ8027" s="49"/>
      <c r="KHK8027" s="49"/>
      <c r="KHL8027" s="49"/>
      <c r="KHM8027" s="49"/>
      <c r="KHN8027" s="49"/>
      <c r="KHO8027" s="49"/>
      <c r="KHP8027" s="49"/>
      <c r="KHQ8027" s="49"/>
      <c r="KHR8027" s="49"/>
      <c r="KHS8027" s="49"/>
      <c r="KHT8027" s="49"/>
      <c r="KHU8027" s="49"/>
      <c r="KHV8027" s="49"/>
      <c r="KHW8027" s="49"/>
      <c r="KHX8027" s="49"/>
      <c r="KHY8027" s="49"/>
      <c r="KHZ8027" s="49"/>
      <c r="KIA8027" s="49"/>
      <c r="KIB8027" s="49"/>
      <c r="KIC8027" s="49"/>
      <c r="KID8027" s="49"/>
      <c r="KIE8027" s="49"/>
      <c r="KIF8027" s="49"/>
      <c r="KIG8027" s="49"/>
      <c r="KIH8027" s="49"/>
      <c r="KII8027" s="49"/>
      <c r="KIJ8027" s="49"/>
      <c r="KIK8027" s="49"/>
      <c r="KIL8027" s="49"/>
      <c r="KIM8027" s="49"/>
      <c r="KIN8027" s="49"/>
      <c r="KIO8027" s="49"/>
      <c r="KIP8027" s="49"/>
      <c r="KIQ8027" s="49"/>
      <c r="KIR8027" s="49"/>
      <c r="KIS8027" s="49"/>
      <c r="KIT8027" s="49"/>
      <c r="KIU8027" s="49"/>
      <c r="KIV8027" s="49"/>
      <c r="KIW8027" s="49"/>
      <c r="KIX8027" s="49"/>
      <c r="KIY8027" s="49"/>
      <c r="KIZ8027" s="49"/>
      <c r="KJA8027" s="49"/>
      <c r="KJB8027" s="49"/>
      <c r="KJC8027" s="49"/>
      <c r="KJD8027" s="49"/>
      <c r="KJE8027" s="49"/>
      <c r="KJF8027" s="49"/>
      <c r="KJG8027" s="49"/>
      <c r="KJH8027" s="49"/>
      <c r="KJI8027" s="49"/>
      <c r="KJJ8027" s="49"/>
      <c r="KJK8027" s="49"/>
      <c r="KJL8027" s="49"/>
      <c r="KJM8027" s="49"/>
      <c r="KJN8027" s="49"/>
      <c r="KJO8027" s="49"/>
      <c r="KJP8027" s="49"/>
      <c r="KJQ8027" s="49"/>
      <c r="KJR8027" s="49"/>
      <c r="KJS8027" s="49"/>
      <c r="KJT8027" s="49"/>
      <c r="KJU8027" s="49"/>
      <c r="KJV8027" s="49"/>
      <c r="KJW8027" s="49"/>
      <c r="KJX8027" s="49"/>
      <c r="KJY8027" s="49"/>
      <c r="KJZ8027" s="49"/>
      <c r="KKA8027" s="49"/>
      <c r="KKB8027" s="49"/>
      <c r="KKC8027" s="49"/>
      <c r="KKD8027" s="49"/>
      <c r="KKE8027" s="49"/>
      <c r="KKF8027" s="49"/>
      <c r="KKG8027" s="49"/>
      <c r="KKH8027" s="49"/>
      <c r="KKI8027" s="49"/>
      <c r="KKJ8027" s="49"/>
      <c r="KKK8027" s="49"/>
      <c r="KKL8027" s="49"/>
      <c r="KKM8027" s="49"/>
      <c r="KKN8027" s="49"/>
      <c r="KKO8027" s="49"/>
      <c r="KKP8027" s="49"/>
      <c r="KKQ8027" s="49"/>
      <c r="KKR8027" s="49"/>
      <c r="KKS8027" s="49"/>
      <c r="KKT8027" s="49"/>
      <c r="KKU8027" s="49"/>
      <c r="KKV8027" s="49"/>
      <c r="KKW8027" s="49"/>
      <c r="KKX8027" s="49"/>
      <c r="KKY8027" s="49"/>
      <c r="KKZ8027" s="49"/>
      <c r="KLA8027" s="49"/>
      <c r="KLB8027" s="49"/>
      <c r="KLC8027" s="49"/>
      <c r="KLD8027" s="49"/>
      <c r="KLE8027" s="49"/>
      <c r="KLF8027" s="49"/>
      <c r="KLG8027" s="49"/>
      <c r="KLH8027" s="49"/>
      <c r="KLI8027" s="49"/>
      <c r="KLJ8027" s="49"/>
      <c r="KLK8027" s="49"/>
      <c r="KLL8027" s="49"/>
      <c r="KLM8027" s="49"/>
      <c r="KLN8027" s="49"/>
      <c r="KLO8027" s="49"/>
      <c r="KLP8027" s="49"/>
      <c r="KLQ8027" s="49"/>
      <c r="KLR8027" s="49"/>
      <c r="KLS8027" s="49"/>
      <c r="KLT8027" s="49"/>
      <c r="KLU8027" s="49"/>
      <c r="KLV8027" s="49"/>
      <c r="KLW8027" s="49"/>
      <c r="KLX8027" s="49"/>
      <c r="KLY8027" s="49"/>
      <c r="KLZ8027" s="49"/>
      <c r="KMA8027" s="49"/>
      <c r="KMB8027" s="49"/>
      <c r="KMC8027" s="49"/>
      <c r="KMD8027" s="49"/>
      <c r="KME8027" s="49"/>
      <c r="KMF8027" s="49"/>
      <c r="KMG8027" s="49"/>
      <c r="KMH8027" s="49"/>
      <c r="KMI8027" s="49"/>
      <c r="KMJ8027" s="49"/>
      <c r="KMK8027" s="49"/>
      <c r="KML8027" s="49"/>
      <c r="KMM8027" s="49"/>
      <c r="KMN8027" s="49"/>
      <c r="KMO8027" s="49"/>
      <c r="KMP8027" s="49"/>
      <c r="KMQ8027" s="49"/>
      <c r="KMR8027" s="49"/>
      <c r="KMS8027" s="49"/>
      <c r="KMT8027" s="49"/>
      <c r="KMU8027" s="49"/>
      <c r="KMV8027" s="49"/>
      <c r="KMW8027" s="49"/>
      <c r="KMX8027" s="49"/>
      <c r="KMY8027" s="49"/>
      <c r="KMZ8027" s="49"/>
      <c r="KNA8027" s="49"/>
      <c r="KNB8027" s="49"/>
      <c r="KNC8027" s="49"/>
      <c r="KND8027" s="49"/>
      <c r="KNE8027" s="49"/>
      <c r="KNF8027" s="49"/>
      <c r="KNG8027" s="49"/>
      <c r="KNH8027" s="49"/>
      <c r="KNI8027" s="49"/>
      <c r="KNJ8027" s="49"/>
      <c r="KNK8027" s="49"/>
      <c r="KNL8027" s="49"/>
      <c r="KNM8027" s="49"/>
      <c r="KNN8027" s="49"/>
      <c r="KNO8027" s="49"/>
      <c r="KNP8027" s="49"/>
      <c r="KNQ8027" s="49"/>
      <c r="KNR8027" s="49"/>
      <c r="KNS8027" s="49"/>
      <c r="KNT8027" s="49"/>
      <c r="KNU8027" s="49"/>
      <c r="KNV8027" s="49"/>
      <c r="KNW8027" s="49"/>
      <c r="KNX8027" s="49"/>
      <c r="KNY8027" s="49"/>
      <c r="KNZ8027" s="49"/>
      <c r="KOA8027" s="49"/>
      <c r="KOB8027" s="49"/>
      <c r="KOC8027" s="49"/>
      <c r="KOD8027" s="49"/>
      <c r="KOE8027" s="49"/>
      <c r="KOF8027" s="49"/>
      <c r="KOG8027" s="49"/>
      <c r="KOH8027" s="49"/>
      <c r="KOI8027" s="49"/>
      <c r="KOJ8027" s="49"/>
      <c r="KOK8027" s="49"/>
      <c r="KOL8027" s="49"/>
      <c r="KOM8027" s="49"/>
      <c r="KON8027" s="49"/>
      <c r="KOO8027" s="49"/>
      <c r="KOP8027" s="49"/>
      <c r="KOQ8027" s="49"/>
      <c r="KOR8027" s="49"/>
      <c r="KOS8027" s="49"/>
      <c r="KOT8027" s="49"/>
      <c r="KOU8027" s="49"/>
      <c r="KOV8027" s="49"/>
      <c r="KOW8027" s="49"/>
      <c r="KOX8027" s="49"/>
      <c r="KOY8027" s="49"/>
      <c r="KOZ8027" s="49"/>
      <c r="KPA8027" s="49"/>
      <c r="KPB8027" s="49"/>
      <c r="KPC8027" s="49"/>
      <c r="KPD8027" s="49"/>
      <c r="KPE8027" s="49"/>
      <c r="KPF8027" s="49"/>
      <c r="KPG8027" s="49"/>
      <c r="KPH8027" s="49"/>
      <c r="KPI8027" s="49"/>
      <c r="KPJ8027" s="49"/>
      <c r="KPK8027" s="49"/>
      <c r="KPL8027" s="49"/>
      <c r="KPM8027" s="49"/>
      <c r="KPN8027" s="49"/>
      <c r="KPO8027" s="49"/>
      <c r="KPP8027" s="49"/>
      <c r="KPQ8027" s="49"/>
      <c r="KPR8027" s="49"/>
      <c r="KPS8027" s="49"/>
      <c r="KPT8027" s="49"/>
      <c r="KPU8027" s="49"/>
      <c r="KPV8027" s="49"/>
      <c r="KPW8027" s="49"/>
      <c r="KPX8027" s="49"/>
      <c r="KPY8027" s="49"/>
      <c r="KPZ8027" s="49"/>
      <c r="KQA8027" s="49"/>
      <c r="KQB8027" s="49"/>
      <c r="KQC8027" s="49"/>
      <c r="KQD8027" s="49"/>
      <c r="KQE8027" s="49"/>
      <c r="KQF8027" s="49"/>
      <c r="KQG8027" s="49"/>
      <c r="KQH8027" s="49"/>
      <c r="KQI8027" s="49"/>
      <c r="KQJ8027" s="49"/>
      <c r="KQK8027" s="49"/>
      <c r="KQL8027" s="49"/>
      <c r="KQM8027" s="49"/>
      <c r="KQN8027" s="49"/>
      <c r="KQO8027" s="49"/>
      <c r="KQP8027" s="49"/>
      <c r="KQQ8027" s="49"/>
      <c r="KQR8027" s="49"/>
      <c r="KQS8027" s="49"/>
      <c r="KQT8027" s="49"/>
      <c r="KQU8027" s="49"/>
      <c r="KQV8027" s="49"/>
      <c r="KQW8027" s="49"/>
      <c r="KQX8027" s="49"/>
      <c r="KQY8027" s="49"/>
      <c r="KQZ8027" s="49"/>
      <c r="KRA8027" s="49"/>
      <c r="KRB8027" s="49"/>
      <c r="KRC8027" s="49"/>
      <c r="KRD8027" s="49"/>
      <c r="KRE8027" s="49"/>
      <c r="KRF8027" s="49"/>
      <c r="KRG8027" s="49"/>
      <c r="KRH8027" s="49"/>
      <c r="KRI8027" s="49"/>
      <c r="KRJ8027" s="49"/>
      <c r="KRK8027" s="49"/>
      <c r="KRL8027" s="49"/>
      <c r="KRM8027" s="49"/>
      <c r="KRN8027" s="49"/>
      <c r="KRO8027" s="49"/>
      <c r="KRP8027" s="49"/>
      <c r="KRQ8027" s="49"/>
      <c r="KRR8027" s="49"/>
      <c r="KRS8027" s="49"/>
      <c r="KRT8027" s="49"/>
      <c r="KRU8027" s="49"/>
      <c r="KRV8027" s="49"/>
      <c r="KRW8027" s="49"/>
      <c r="KRX8027" s="49"/>
      <c r="KRY8027" s="49"/>
      <c r="KRZ8027" s="49"/>
      <c r="KSA8027" s="49"/>
      <c r="KSB8027" s="49"/>
      <c r="KSC8027" s="49"/>
      <c r="KSD8027" s="49"/>
      <c r="KSE8027" s="49"/>
      <c r="KSF8027" s="49"/>
      <c r="KSG8027" s="49"/>
      <c r="KSH8027" s="49"/>
      <c r="KSI8027" s="49"/>
      <c r="KSJ8027" s="49"/>
      <c r="KSK8027" s="49"/>
      <c r="KSL8027" s="49"/>
      <c r="KSM8027" s="49"/>
      <c r="KSN8027" s="49"/>
      <c r="KSO8027" s="49"/>
      <c r="KSP8027" s="49"/>
      <c r="KSQ8027" s="49"/>
      <c r="KSR8027" s="49"/>
      <c r="KSS8027" s="49"/>
      <c r="KST8027" s="49"/>
      <c r="KSU8027" s="49"/>
      <c r="KSV8027" s="49"/>
      <c r="KSW8027" s="49"/>
      <c r="KSX8027" s="49"/>
      <c r="KSY8027" s="49"/>
      <c r="KSZ8027" s="49"/>
      <c r="KTA8027" s="49"/>
      <c r="KTB8027" s="49"/>
      <c r="KTC8027" s="49"/>
      <c r="KTD8027" s="49"/>
      <c r="KTE8027" s="49"/>
      <c r="KTF8027" s="49"/>
      <c r="KTG8027" s="49"/>
      <c r="KTH8027" s="49"/>
      <c r="KTI8027" s="49"/>
      <c r="KTJ8027" s="49"/>
      <c r="KTK8027" s="49"/>
      <c r="KTL8027" s="49"/>
      <c r="KTM8027" s="49"/>
      <c r="KTN8027" s="49"/>
      <c r="KTO8027" s="49"/>
      <c r="KTP8027" s="49"/>
      <c r="KTQ8027" s="49"/>
      <c r="KTR8027" s="49"/>
      <c r="KTS8027" s="49"/>
      <c r="KTT8027" s="49"/>
      <c r="KTU8027" s="49"/>
      <c r="KTV8027" s="49"/>
      <c r="KTW8027" s="49"/>
      <c r="KTX8027" s="49"/>
      <c r="KTY8027" s="49"/>
      <c r="KTZ8027" s="49"/>
      <c r="KUA8027" s="49"/>
      <c r="KUB8027" s="49"/>
      <c r="KUC8027" s="49"/>
      <c r="KUD8027" s="49"/>
      <c r="KUE8027" s="49"/>
      <c r="KUF8027" s="49"/>
      <c r="KUG8027" s="49"/>
      <c r="KUH8027" s="49"/>
      <c r="KUI8027" s="49"/>
      <c r="KUJ8027" s="49"/>
      <c r="KUK8027" s="49"/>
      <c r="KUL8027" s="49"/>
      <c r="KUM8027" s="49"/>
      <c r="KUN8027" s="49"/>
      <c r="KUO8027" s="49"/>
      <c r="KUP8027" s="49"/>
      <c r="KUQ8027" s="49"/>
      <c r="KUR8027" s="49"/>
      <c r="KUS8027" s="49"/>
      <c r="KUT8027" s="49"/>
      <c r="KUU8027" s="49"/>
      <c r="KUV8027" s="49"/>
      <c r="KUW8027" s="49"/>
      <c r="KUX8027" s="49"/>
      <c r="KUY8027" s="49"/>
      <c r="KUZ8027" s="49"/>
      <c r="KVA8027" s="49"/>
      <c r="KVB8027" s="49"/>
      <c r="KVC8027" s="49"/>
      <c r="KVD8027" s="49"/>
      <c r="KVE8027" s="49"/>
      <c r="KVF8027" s="49"/>
      <c r="KVG8027" s="49"/>
      <c r="KVH8027" s="49"/>
      <c r="KVI8027" s="49"/>
      <c r="KVJ8027" s="49"/>
      <c r="KVK8027" s="49"/>
      <c r="KVL8027" s="49"/>
      <c r="KVM8027" s="49"/>
      <c r="KVN8027" s="49"/>
      <c r="KVO8027" s="49"/>
      <c r="KVP8027" s="49"/>
      <c r="KVQ8027" s="49"/>
      <c r="KVR8027" s="49"/>
      <c r="KVS8027" s="49"/>
      <c r="KVT8027" s="49"/>
      <c r="KVU8027" s="49"/>
      <c r="KVV8027" s="49"/>
      <c r="KVW8027" s="49"/>
      <c r="KVX8027" s="49"/>
      <c r="KVY8027" s="49"/>
      <c r="KVZ8027" s="49"/>
      <c r="KWA8027" s="49"/>
      <c r="KWB8027" s="49"/>
      <c r="KWC8027" s="49"/>
      <c r="KWD8027" s="49"/>
      <c r="KWE8027" s="49"/>
      <c r="KWF8027" s="49"/>
      <c r="KWG8027" s="49"/>
      <c r="KWH8027" s="49"/>
      <c r="KWI8027" s="49"/>
      <c r="KWJ8027" s="49"/>
      <c r="KWK8027" s="49"/>
      <c r="KWL8027" s="49"/>
      <c r="KWM8027" s="49"/>
      <c r="KWN8027" s="49"/>
      <c r="KWO8027" s="49"/>
      <c r="KWP8027" s="49"/>
      <c r="KWQ8027" s="49"/>
      <c r="KWR8027" s="49"/>
      <c r="KWS8027" s="49"/>
      <c r="KWT8027" s="49"/>
      <c r="KWU8027" s="49"/>
      <c r="KWV8027" s="49"/>
      <c r="KWW8027" s="49"/>
      <c r="KWX8027" s="49"/>
      <c r="KWY8027" s="49"/>
      <c r="KWZ8027" s="49"/>
      <c r="KXA8027" s="49"/>
      <c r="KXB8027" s="49"/>
      <c r="KXC8027" s="49"/>
      <c r="KXD8027" s="49"/>
      <c r="KXE8027" s="49"/>
      <c r="KXF8027" s="49"/>
      <c r="KXG8027" s="49"/>
      <c r="KXH8027" s="49"/>
      <c r="KXI8027" s="49"/>
      <c r="KXJ8027" s="49"/>
      <c r="KXK8027" s="49"/>
      <c r="KXL8027" s="49"/>
      <c r="KXM8027" s="49"/>
      <c r="KXN8027" s="49"/>
      <c r="KXO8027" s="49"/>
      <c r="KXP8027" s="49"/>
      <c r="KXQ8027" s="49"/>
      <c r="KXR8027" s="49"/>
      <c r="KXS8027" s="49"/>
      <c r="KXT8027" s="49"/>
      <c r="KXU8027" s="49"/>
      <c r="KXV8027" s="49"/>
      <c r="KXW8027" s="49"/>
      <c r="KXX8027" s="49"/>
      <c r="KXY8027" s="49"/>
      <c r="KXZ8027" s="49"/>
      <c r="KYA8027" s="49"/>
      <c r="KYB8027" s="49"/>
      <c r="KYC8027" s="49"/>
      <c r="KYD8027" s="49"/>
      <c r="KYE8027" s="49"/>
      <c r="KYF8027" s="49"/>
      <c r="KYG8027" s="49"/>
      <c r="KYH8027" s="49"/>
      <c r="KYI8027" s="49"/>
      <c r="KYJ8027" s="49"/>
      <c r="KYK8027" s="49"/>
      <c r="KYL8027" s="49"/>
      <c r="KYM8027" s="49"/>
      <c r="KYN8027" s="49"/>
      <c r="KYO8027" s="49"/>
      <c r="KYP8027" s="49"/>
      <c r="KYQ8027" s="49"/>
      <c r="KYR8027" s="49"/>
      <c r="KYS8027" s="49"/>
      <c r="KYT8027" s="49"/>
      <c r="KYU8027" s="49"/>
      <c r="KYV8027" s="49"/>
      <c r="KYW8027" s="49"/>
      <c r="KYX8027" s="49"/>
      <c r="KYY8027" s="49"/>
      <c r="KYZ8027" s="49"/>
      <c r="KZA8027" s="49"/>
      <c r="KZB8027" s="49"/>
      <c r="KZC8027" s="49"/>
      <c r="KZD8027" s="49"/>
      <c r="KZE8027" s="49"/>
      <c r="KZF8027" s="49"/>
      <c r="KZG8027" s="49"/>
      <c r="KZH8027" s="49"/>
      <c r="KZI8027" s="49"/>
      <c r="KZJ8027" s="49"/>
      <c r="KZK8027" s="49"/>
      <c r="KZL8027" s="49"/>
      <c r="KZM8027" s="49"/>
      <c r="KZN8027" s="49"/>
      <c r="KZO8027" s="49"/>
      <c r="KZP8027" s="49"/>
      <c r="KZQ8027" s="49"/>
      <c r="KZR8027" s="49"/>
      <c r="KZS8027" s="49"/>
      <c r="KZT8027" s="49"/>
      <c r="KZU8027" s="49"/>
      <c r="KZV8027" s="49"/>
      <c r="KZW8027" s="49"/>
      <c r="KZX8027" s="49"/>
      <c r="KZY8027" s="49"/>
      <c r="KZZ8027" s="49"/>
      <c r="LAA8027" s="49"/>
      <c r="LAB8027" s="49"/>
      <c r="LAC8027" s="49"/>
      <c r="LAD8027" s="49"/>
      <c r="LAE8027" s="49"/>
      <c r="LAF8027" s="49"/>
      <c r="LAG8027" s="49"/>
      <c r="LAH8027" s="49"/>
      <c r="LAI8027" s="49"/>
      <c r="LAJ8027" s="49"/>
      <c r="LAK8027" s="49"/>
      <c r="LAL8027" s="49"/>
      <c r="LAM8027" s="49"/>
      <c r="LAN8027" s="49"/>
      <c r="LAO8027" s="49"/>
      <c r="LAP8027" s="49"/>
      <c r="LAQ8027" s="49"/>
      <c r="LAR8027" s="49"/>
      <c r="LAS8027" s="49"/>
      <c r="LAT8027" s="49"/>
      <c r="LAU8027" s="49"/>
      <c r="LAV8027" s="49"/>
      <c r="LAW8027" s="49"/>
      <c r="LAX8027" s="49"/>
      <c r="LAY8027" s="49"/>
      <c r="LAZ8027" s="49"/>
      <c r="LBA8027" s="49"/>
      <c r="LBB8027" s="49"/>
      <c r="LBC8027" s="49"/>
      <c r="LBD8027" s="49"/>
      <c r="LBE8027" s="49"/>
      <c r="LBF8027" s="49"/>
      <c r="LBG8027" s="49"/>
      <c r="LBH8027" s="49"/>
      <c r="LBI8027" s="49"/>
      <c r="LBJ8027" s="49"/>
      <c r="LBK8027" s="49"/>
      <c r="LBL8027" s="49"/>
      <c r="LBM8027" s="49"/>
      <c r="LBN8027" s="49"/>
      <c r="LBO8027" s="49"/>
      <c r="LBP8027" s="49"/>
      <c r="LBQ8027" s="49"/>
      <c r="LBR8027" s="49"/>
      <c r="LBS8027" s="49"/>
      <c r="LBT8027" s="49"/>
      <c r="LBU8027" s="49"/>
      <c r="LBV8027" s="49"/>
      <c r="LBW8027" s="49"/>
      <c r="LBX8027" s="49"/>
      <c r="LBY8027" s="49"/>
      <c r="LBZ8027" s="49"/>
      <c r="LCA8027" s="49"/>
      <c r="LCB8027" s="49"/>
      <c r="LCC8027" s="49"/>
      <c r="LCD8027" s="49"/>
      <c r="LCE8027" s="49"/>
      <c r="LCF8027" s="49"/>
      <c r="LCG8027" s="49"/>
      <c r="LCH8027" s="49"/>
      <c r="LCI8027" s="49"/>
      <c r="LCJ8027" s="49"/>
      <c r="LCK8027" s="49"/>
      <c r="LCL8027" s="49"/>
      <c r="LCM8027" s="49"/>
      <c r="LCN8027" s="49"/>
      <c r="LCO8027" s="49"/>
      <c r="LCP8027" s="49"/>
      <c r="LCQ8027" s="49"/>
      <c r="LCR8027" s="49"/>
      <c r="LCS8027" s="49"/>
      <c r="LCT8027" s="49"/>
      <c r="LCU8027" s="49"/>
      <c r="LCV8027" s="49"/>
      <c r="LCW8027" s="49"/>
      <c r="LCX8027" s="49"/>
      <c r="LCY8027" s="49"/>
      <c r="LCZ8027" s="49"/>
      <c r="LDA8027" s="49"/>
      <c r="LDB8027" s="49"/>
      <c r="LDC8027" s="49"/>
      <c r="LDD8027" s="49"/>
      <c r="LDE8027" s="49"/>
      <c r="LDF8027" s="49"/>
      <c r="LDG8027" s="49"/>
      <c r="LDH8027" s="49"/>
      <c r="LDI8027" s="49"/>
      <c r="LDJ8027" s="49"/>
      <c r="LDK8027" s="49"/>
      <c r="LDL8027" s="49"/>
      <c r="LDM8027" s="49"/>
      <c r="LDN8027" s="49"/>
      <c r="LDO8027" s="49"/>
      <c r="LDP8027" s="49"/>
      <c r="LDQ8027" s="49"/>
      <c r="LDR8027" s="49"/>
      <c r="LDS8027" s="49"/>
      <c r="LDT8027" s="49"/>
      <c r="LDU8027" s="49"/>
      <c r="LDV8027" s="49"/>
      <c r="LDW8027" s="49"/>
      <c r="LDX8027" s="49"/>
      <c r="LDY8027" s="49"/>
      <c r="LDZ8027" s="49"/>
      <c r="LEA8027" s="49"/>
      <c r="LEB8027" s="49"/>
      <c r="LEC8027" s="49"/>
      <c r="LED8027" s="49"/>
      <c r="LEE8027" s="49"/>
      <c r="LEF8027" s="49"/>
      <c r="LEG8027" s="49"/>
      <c r="LEH8027" s="49"/>
      <c r="LEI8027" s="49"/>
      <c r="LEJ8027" s="49"/>
      <c r="LEK8027" s="49"/>
      <c r="LEL8027" s="49"/>
      <c r="LEM8027" s="49"/>
      <c r="LEN8027" s="49"/>
      <c r="LEO8027" s="49"/>
      <c r="LEP8027" s="49"/>
      <c r="LEQ8027" s="49"/>
      <c r="LER8027" s="49"/>
      <c r="LES8027" s="49"/>
      <c r="LET8027" s="49"/>
      <c r="LEU8027" s="49"/>
      <c r="LEV8027" s="49"/>
      <c r="LEW8027" s="49"/>
      <c r="LEX8027" s="49"/>
      <c r="LEY8027" s="49"/>
      <c r="LEZ8027" s="49"/>
      <c r="LFA8027" s="49"/>
      <c r="LFB8027" s="49"/>
      <c r="LFC8027" s="49"/>
      <c r="LFD8027" s="49"/>
      <c r="LFE8027" s="49"/>
      <c r="LFF8027" s="49"/>
      <c r="LFG8027" s="49"/>
      <c r="LFH8027" s="49"/>
      <c r="LFI8027" s="49"/>
      <c r="LFJ8027" s="49"/>
      <c r="LFK8027" s="49"/>
      <c r="LFL8027" s="49"/>
      <c r="LFM8027" s="49"/>
      <c r="LFN8027" s="49"/>
      <c r="LFO8027" s="49"/>
      <c r="LFP8027" s="49"/>
      <c r="LFQ8027" s="49"/>
      <c r="LFR8027" s="49"/>
      <c r="LFS8027" s="49"/>
      <c r="LFT8027" s="49"/>
      <c r="LFU8027" s="49"/>
      <c r="LFV8027" s="49"/>
      <c r="LFW8027" s="49"/>
      <c r="LFX8027" s="49"/>
      <c r="LFY8027" s="49"/>
      <c r="LFZ8027" s="49"/>
      <c r="LGA8027" s="49"/>
      <c r="LGB8027" s="49"/>
      <c r="LGC8027" s="49"/>
      <c r="LGD8027" s="49"/>
      <c r="LGE8027" s="49"/>
      <c r="LGF8027" s="49"/>
      <c r="LGG8027" s="49"/>
      <c r="LGH8027" s="49"/>
      <c r="LGI8027" s="49"/>
      <c r="LGJ8027" s="49"/>
      <c r="LGK8027" s="49"/>
      <c r="LGL8027" s="49"/>
      <c r="LGM8027" s="49"/>
      <c r="LGN8027" s="49"/>
      <c r="LGO8027" s="49"/>
      <c r="LGP8027" s="49"/>
      <c r="LGQ8027" s="49"/>
      <c r="LGR8027" s="49"/>
      <c r="LGS8027" s="49"/>
      <c r="LGT8027" s="49"/>
      <c r="LGU8027" s="49"/>
      <c r="LGV8027" s="49"/>
      <c r="LGW8027" s="49"/>
      <c r="LGX8027" s="49"/>
      <c r="LGY8027" s="49"/>
      <c r="LGZ8027" s="49"/>
      <c r="LHA8027" s="49"/>
      <c r="LHB8027" s="49"/>
      <c r="LHC8027" s="49"/>
      <c r="LHD8027" s="49"/>
      <c r="LHE8027" s="49"/>
      <c r="LHF8027" s="49"/>
      <c r="LHG8027" s="49"/>
      <c r="LHH8027" s="49"/>
      <c r="LHI8027" s="49"/>
      <c r="LHJ8027" s="49"/>
      <c r="LHK8027" s="49"/>
      <c r="LHL8027" s="49"/>
      <c r="LHM8027" s="49"/>
      <c r="LHN8027" s="49"/>
      <c r="LHO8027" s="49"/>
      <c r="LHP8027" s="49"/>
      <c r="LHQ8027" s="49"/>
      <c r="LHR8027" s="49"/>
      <c r="LHS8027" s="49"/>
      <c r="LHT8027" s="49"/>
      <c r="LHU8027" s="49"/>
      <c r="LHV8027" s="49"/>
      <c r="LHW8027" s="49"/>
      <c r="LHX8027" s="49"/>
      <c r="LHY8027" s="49"/>
      <c r="LHZ8027" s="49"/>
      <c r="LIA8027" s="49"/>
      <c r="LIB8027" s="49"/>
      <c r="LIC8027" s="49"/>
      <c r="LID8027" s="49"/>
      <c r="LIE8027" s="49"/>
      <c r="LIF8027" s="49"/>
      <c r="LIG8027" s="49"/>
      <c r="LIH8027" s="49"/>
      <c r="LII8027" s="49"/>
      <c r="LIJ8027" s="49"/>
      <c r="LIK8027" s="49"/>
      <c r="LIL8027" s="49"/>
      <c r="LIM8027" s="49"/>
      <c r="LIN8027" s="49"/>
      <c r="LIO8027" s="49"/>
      <c r="LIP8027" s="49"/>
      <c r="LIQ8027" s="49"/>
      <c r="LIR8027" s="49"/>
      <c r="LIS8027" s="49"/>
      <c r="LIT8027" s="49"/>
      <c r="LIU8027" s="49"/>
      <c r="LIV8027" s="49"/>
      <c r="LIW8027" s="49"/>
      <c r="LIX8027" s="49"/>
      <c r="LIY8027" s="49"/>
      <c r="LIZ8027" s="49"/>
      <c r="LJA8027" s="49"/>
      <c r="LJB8027" s="49"/>
      <c r="LJC8027" s="49"/>
      <c r="LJD8027" s="49"/>
      <c r="LJE8027" s="49"/>
      <c r="LJF8027" s="49"/>
      <c r="LJG8027" s="49"/>
      <c r="LJH8027" s="49"/>
      <c r="LJI8027" s="49"/>
      <c r="LJJ8027" s="49"/>
      <c r="LJK8027" s="49"/>
      <c r="LJL8027" s="49"/>
      <c r="LJM8027" s="49"/>
      <c r="LJN8027" s="49"/>
      <c r="LJO8027" s="49"/>
      <c r="LJP8027" s="49"/>
      <c r="LJQ8027" s="49"/>
      <c r="LJR8027" s="49"/>
      <c r="LJS8027" s="49"/>
      <c r="LJT8027" s="49"/>
      <c r="LJU8027" s="49"/>
      <c r="LJV8027" s="49"/>
      <c r="LJW8027" s="49"/>
      <c r="LJX8027" s="49"/>
      <c r="LJY8027" s="49"/>
      <c r="LJZ8027" s="49"/>
      <c r="LKA8027" s="49"/>
      <c r="LKB8027" s="49"/>
      <c r="LKC8027" s="49"/>
      <c r="LKD8027" s="49"/>
      <c r="LKE8027" s="49"/>
      <c r="LKF8027" s="49"/>
      <c r="LKG8027" s="49"/>
      <c r="LKH8027" s="49"/>
      <c r="LKI8027" s="49"/>
      <c r="LKJ8027" s="49"/>
      <c r="LKK8027" s="49"/>
      <c r="LKL8027" s="49"/>
      <c r="LKM8027" s="49"/>
      <c r="LKN8027" s="49"/>
      <c r="LKO8027" s="49"/>
      <c r="LKP8027" s="49"/>
      <c r="LKQ8027" s="49"/>
      <c r="LKR8027" s="49"/>
      <c r="LKS8027" s="49"/>
      <c r="LKT8027" s="49"/>
      <c r="LKU8027" s="49"/>
      <c r="LKV8027" s="49"/>
      <c r="LKW8027" s="49"/>
      <c r="LKX8027" s="49"/>
      <c r="LKY8027" s="49"/>
      <c r="LKZ8027" s="49"/>
      <c r="LLA8027" s="49"/>
      <c r="LLB8027" s="49"/>
      <c r="LLC8027" s="49"/>
      <c r="LLD8027" s="49"/>
      <c r="LLE8027" s="49"/>
      <c r="LLF8027" s="49"/>
      <c r="LLG8027" s="49"/>
      <c r="LLH8027" s="49"/>
      <c r="LLI8027" s="49"/>
      <c r="LLJ8027" s="49"/>
      <c r="LLK8027" s="49"/>
      <c r="LLL8027" s="49"/>
      <c r="LLM8027" s="49"/>
      <c r="LLN8027" s="49"/>
      <c r="LLO8027" s="49"/>
      <c r="LLP8027" s="49"/>
      <c r="LLQ8027" s="49"/>
      <c r="LLR8027" s="49"/>
      <c r="LLS8027" s="49"/>
      <c r="LLT8027" s="49"/>
      <c r="LLU8027" s="49"/>
      <c r="LLV8027" s="49"/>
      <c r="LLW8027" s="49"/>
      <c r="LLX8027" s="49"/>
      <c r="LLY8027" s="49"/>
      <c r="LLZ8027" s="49"/>
      <c r="LMA8027" s="49"/>
      <c r="LMB8027" s="49"/>
      <c r="LMC8027" s="49"/>
      <c r="LMD8027" s="49"/>
      <c r="LME8027" s="49"/>
      <c r="LMF8027" s="49"/>
      <c r="LMG8027" s="49"/>
      <c r="LMH8027" s="49"/>
      <c r="LMI8027" s="49"/>
      <c r="LMJ8027" s="49"/>
      <c r="LMK8027" s="49"/>
      <c r="LML8027" s="49"/>
      <c r="LMM8027" s="49"/>
      <c r="LMN8027" s="49"/>
      <c r="LMO8027" s="49"/>
      <c r="LMP8027" s="49"/>
      <c r="LMQ8027" s="49"/>
      <c r="LMR8027" s="49"/>
      <c r="LMS8027" s="49"/>
      <c r="LMT8027" s="49"/>
      <c r="LMU8027" s="49"/>
      <c r="LMV8027" s="49"/>
      <c r="LMW8027" s="49"/>
      <c r="LMX8027" s="49"/>
      <c r="LMY8027" s="49"/>
      <c r="LMZ8027" s="49"/>
      <c r="LNA8027" s="49"/>
      <c r="LNB8027" s="49"/>
      <c r="LNC8027" s="49"/>
      <c r="LND8027" s="49"/>
      <c r="LNE8027" s="49"/>
      <c r="LNF8027" s="49"/>
      <c r="LNG8027" s="49"/>
      <c r="LNH8027" s="49"/>
      <c r="LNI8027" s="49"/>
      <c r="LNJ8027" s="49"/>
      <c r="LNK8027" s="49"/>
      <c r="LNL8027" s="49"/>
      <c r="LNM8027" s="49"/>
      <c r="LNN8027" s="49"/>
      <c r="LNO8027" s="49"/>
      <c r="LNP8027" s="49"/>
      <c r="LNQ8027" s="49"/>
      <c r="LNR8027" s="49"/>
      <c r="LNS8027" s="49"/>
      <c r="LNT8027" s="49"/>
      <c r="LNU8027" s="49"/>
      <c r="LNV8027" s="49"/>
      <c r="LNW8027" s="49"/>
      <c r="LNX8027" s="49"/>
      <c r="LNY8027" s="49"/>
      <c r="LNZ8027" s="49"/>
      <c r="LOA8027" s="49"/>
      <c r="LOB8027" s="49"/>
      <c r="LOC8027" s="49"/>
      <c r="LOD8027" s="49"/>
      <c r="LOE8027" s="49"/>
      <c r="LOF8027" s="49"/>
      <c r="LOG8027" s="49"/>
      <c r="LOH8027" s="49"/>
      <c r="LOI8027" s="49"/>
      <c r="LOJ8027" s="49"/>
      <c r="LOK8027" s="49"/>
      <c r="LOL8027" s="49"/>
      <c r="LOM8027" s="49"/>
      <c r="LON8027" s="49"/>
      <c r="LOO8027" s="49"/>
      <c r="LOP8027" s="49"/>
      <c r="LOQ8027" s="49"/>
      <c r="LOR8027" s="49"/>
      <c r="LOS8027" s="49"/>
      <c r="LOT8027" s="49"/>
      <c r="LOU8027" s="49"/>
      <c r="LOV8027" s="49"/>
      <c r="LOW8027" s="49"/>
      <c r="LOX8027" s="49"/>
      <c r="LOY8027" s="49"/>
      <c r="LOZ8027" s="49"/>
      <c r="LPA8027" s="49"/>
      <c r="LPB8027" s="49"/>
      <c r="LPC8027" s="49"/>
      <c r="LPD8027" s="49"/>
      <c r="LPE8027" s="49"/>
      <c r="LPF8027" s="49"/>
      <c r="LPG8027" s="49"/>
      <c r="LPH8027" s="49"/>
      <c r="LPI8027" s="49"/>
      <c r="LPJ8027" s="49"/>
      <c r="LPK8027" s="49"/>
      <c r="LPL8027" s="49"/>
      <c r="LPM8027" s="49"/>
      <c r="LPN8027" s="49"/>
      <c r="LPO8027" s="49"/>
      <c r="LPP8027" s="49"/>
      <c r="LPQ8027" s="49"/>
      <c r="LPR8027" s="49"/>
      <c r="LPS8027" s="49"/>
      <c r="LPT8027" s="49"/>
      <c r="LPU8027" s="49"/>
      <c r="LPV8027" s="49"/>
      <c r="LPW8027" s="49"/>
      <c r="LPX8027" s="49"/>
      <c r="LPY8027" s="49"/>
      <c r="LPZ8027" s="49"/>
      <c r="LQA8027" s="49"/>
      <c r="LQB8027" s="49"/>
      <c r="LQC8027" s="49"/>
      <c r="LQD8027" s="49"/>
      <c r="LQE8027" s="49"/>
      <c r="LQF8027" s="49"/>
      <c r="LQG8027" s="49"/>
      <c r="LQH8027" s="49"/>
      <c r="LQI8027" s="49"/>
      <c r="LQJ8027" s="49"/>
      <c r="LQK8027" s="49"/>
      <c r="LQL8027" s="49"/>
      <c r="LQM8027" s="49"/>
      <c r="LQN8027" s="49"/>
      <c r="LQO8027" s="49"/>
      <c r="LQP8027" s="49"/>
      <c r="LQQ8027" s="49"/>
      <c r="LQR8027" s="49"/>
      <c r="LQS8027" s="49"/>
      <c r="LQT8027" s="49"/>
      <c r="LQU8027" s="49"/>
      <c r="LQV8027" s="49"/>
      <c r="LQW8027" s="49"/>
      <c r="LQX8027" s="49"/>
      <c r="LQY8027" s="49"/>
      <c r="LQZ8027" s="49"/>
      <c r="LRA8027" s="49"/>
      <c r="LRB8027" s="49"/>
      <c r="LRC8027" s="49"/>
      <c r="LRD8027" s="49"/>
      <c r="LRE8027" s="49"/>
      <c r="LRF8027" s="49"/>
      <c r="LRG8027" s="49"/>
      <c r="LRH8027" s="49"/>
      <c r="LRI8027" s="49"/>
      <c r="LRJ8027" s="49"/>
      <c r="LRK8027" s="49"/>
      <c r="LRL8027" s="49"/>
      <c r="LRM8027" s="49"/>
      <c r="LRN8027" s="49"/>
      <c r="LRO8027" s="49"/>
      <c r="LRP8027" s="49"/>
      <c r="LRQ8027" s="49"/>
      <c r="LRR8027" s="49"/>
      <c r="LRS8027" s="49"/>
      <c r="LRT8027" s="49"/>
      <c r="LRU8027" s="49"/>
      <c r="LRV8027" s="49"/>
      <c r="LRW8027" s="49"/>
      <c r="LRX8027" s="49"/>
      <c r="LRY8027" s="49"/>
      <c r="LRZ8027" s="49"/>
      <c r="LSA8027" s="49"/>
      <c r="LSB8027" s="49"/>
      <c r="LSC8027" s="49"/>
      <c r="LSD8027" s="49"/>
      <c r="LSE8027" s="49"/>
      <c r="LSF8027" s="49"/>
      <c r="LSG8027" s="49"/>
      <c r="LSH8027" s="49"/>
      <c r="LSI8027" s="49"/>
      <c r="LSJ8027" s="49"/>
      <c r="LSK8027" s="49"/>
      <c r="LSL8027" s="49"/>
      <c r="LSM8027" s="49"/>
      <c r="LSN8027" s="49"/>
      <c r="LSO8027" s="49"/>
      <c r="LSP8027" s="49"/>
      <c r="LSQ8027" s="49"/>
      <c r="LSR8027" s="49"/>
      <c r="LSS8027" s="49"/>
      <c r="LST8027" s="49"/>
      <c r="LSU8027" s="49"/>
      <c r="LSV8027" s="49"/>
      <c r="LSW8027" s="49"/>
      <c r="LSX8027" s="49"/>
      <c r="LSY8027" s="49"/>
      <c r="LSZ8027" s="49"/>
      <c r="LTA8027" s="49"/>
      <c r="LTB8027" s="49"/>
      <c r="LTC8027" s="49"/>
      <c r="LTD8027" s="49"/>
      <c r="LTE8027" s="49"/>
      <c r="LTF8027" s="49"/>
      <c r="LTG8027" s="49"/>
      <c r="LTH8027" s="49"/>
      <c r="LTI8027" s="49"/>
      <c r="LTJ8027" s="49"/>
      <c r="LTK8027" s="49"/>
      <c r="LTL8027" s="49"/>
      <c r="LTM8027" s="49"/>
      <c r="LTN8027" s="49"/>
      <c r="LTO8027" s="49"/>
      <c r="LTP8027" s="49"/>
      <c r="LTQ8027" s="49"/>
      <c r="LTR8027" s="49"/>
      <c r="LTS8027" s="49"/>
      <c r="LTT8027" s="49"/>
      <c r="LTU8027" s="49"/>
      <c r="LTV8027" s="49"/>
      <c r="LTW8027" s="49"/>
      <c r="LTX8027" s="49"/>
      <c r="LTY8027" s="49"/>
      <c r="LTZ8027" s="49"/>
      <c r="LUA8027" s="49"/>
      <c r="LUB8027" s="49"/>
      <c r="LUC8027" s="49"/>
      <c r="LUD8027" s="49"/>
      <c r="LUE8027" s="49"/>
      <c r="LUF8027" s="49"/>
      <c r="LUG8027" s="49"/>
      <c r="LUH8027" s="49"/>
      <c r="LUI8027" s="49"/>
      <c r="LUJ8027" s="49"/>
      <c r="LUK8027" s="49"/>
      <c r="LUL8027" s="49"/>
      <c r="LUM8027" s="49"/>
      <c r="LUN8027" s="49"/>
      <c r="LUO8027" s="49"/>
      <c r="LUP8027" s="49"/>
      <c r="LUQ8027" s="49"/>
      <c r="LUR8027" s="49"/>
      <c r="LUS8027" s="49"/>
      <c r="LUT8027" s="49"/>
      <c r="LUU8027" s="49"/>
      <c r="LUV8027" s="49"/>
      <c r="LUW8027" s="49"/>
      <c r="LUX8027" s="49"/>
      <c r="LUY8027" s="49"/>
      <c r="LUZ8027" s="49"/>
      <c r="LVA8027" s="49"/>
      <c r="LVB8027" s="49"/>
      <c r="LVC8027" s="49"/>
      <c r="LVD8027" s="49"/>
      <c r="LVE8027" s="49"/>
      <c r="LVF8027" s="49"/>
      <c r="LVG8027" s="49"/>
      <c r="LVH8027" s="49"/>
      <c r="LVI8027" s="49"/>
      <c r="LVJ8027" s="49"/>
      <c r="LVK8027" s="49"/>
      <c r="LVL8027" s="49"/>
      <c r="LVM8027" s="49"/>
      <c r="LVN8027" s="49"/>
      <c r="LVO8027" s="49"/>
      <c r="LVP8027" s="49"/>
      <c r="LVQ8027" s="49"/>
      <c r="LVR8027" s="49"/>
      <c r="LVS8027" s="49"/>
      <c r="LVT8027" s="49"/>
      <c r="LVU8027" s="49"/>
      <c r="LVV8027" s="49"/>
      <c r="LVW8027" s="49"/>
      <c r="LVX8027" s="49"/>
      <c r="LVY8027" s="49"/>
      <c r="LVZ8027" s="49"/>
      <c r="LWA8027" s="49"/>
      <c r="LWB8027" s="49"/>
      <c r="LWC8027" s="49"/>
      <c r="LWD8027" s="49"/>
      <c r="LWE8027" s="49"/>
      <c r="LWF8027" s="49"/>
      <c r="LWG8027" s="49"/>
      <c r="LWH8027" s="49"/>
      <c r="LWI8027" s="49"/>
      <c r="LWJ8027" s="49"/>
      <c r="LWK8027" s="49"/>
      <c r="LWL8027" s="49"/>
      <c r="LWM8027" s="49"/>
      <c r="LWN8027" s="49"/>
      <c r="LWO8027" s="49"/>
      <c r="LWP8027" s="49"/>
      <c r="LWQ8027" s="49"/>
      <c r="LWR8027" s="49"/>
      <c r="LWS8027" s="49"/>
      <c r="LWT8027" s="49"/>
      <c r="LWU8027" s="49"/>
      <c r="LWV8027" s="49"/>
      <c r="LWW8027" s="49"/>
      <c r="LWX8027" s="49"/>
      <c r="LWY8027" s="49"/>
      <c r="LWZ8027" s="49"/>
      <c r="LXA8027" s="49"/>
      <c r="LXB8027" s="49"/>
      <c r="LXC8027" s="49"/>
      <c r="LXD8027" s="49"/>
      <c r="LXE8027" s="49"/>
      <c r="LXF8027" s="49"/>
      <c r="LXG8027" s="49"/>
      <c r="LXH8027" s="49"/>
      <c r="LXI8027" s="49"/>
      <c r="LXJ8027" s="49"/>
      <c r="LXK8027" s="49"/>
      <c r="LXL8027" s="49"/>
      <c r="LXM8027" s="49"/>
      <c r="LXN8027" s="49"/>
      <c r="LXO8027" s="49"/>
      <c r="LXP8027" s="49"/>
      <c r="LXQ8027" s="49"/>
      <c r="LXR8027" s="49"/>
      <c r="LXS8027" s="49"/>
      <c r="LXT8027" s="49"/>
      <c r="LXU8027" s="49"/>
      <c r="LXV8027" s="49"/>
      <c r="LXW8027" s="49"/>
      <c r="LXX8027" s="49"/>
      <c r="LXY8027" s="49"/>
      <c r="LXZ8027" s="49"/>
      <c r="LYA8027" s="49"/>
      <c r="LYB8027" s="49"/>
      <c r="LYC8027" s="49"/>
      <c r="LYD8027" s="49"/>
      <c r="LYE8027" s="49"/>
      <c r="LYF8027" s="49"/>
      <c r="LYG8027" s="49"/>
      <c r="LYH8027" s="49"/>
      <c r="LYI8027" s="49"/>
      <c r="LYJ8027" s="49"/>
      <c r="LYK8027" s="49"/>
      <c r="LYL8027" s="49"/>
      <c r="LYM8027" s="49"/>
      <c r="LYN8027" s="49"/>
      <c r="LYO8027" s="49"/>
      <c r="LYP8027" s="49"/>
      <c r="LYQ8027" s="49"/>
      <c r="LYR8027" s="49"/>
      <c r="LYS8027" s="49"/>
      <c r="LYT8027" s="49"/>
      <c r="LYU8027" s="49"/>
      <c r="LYV8027" s="49"/>
      <c r="LYW8027" s="49"/>
      <c r="LYX8027" s="49"/>
      <c r="LYY8027" s="49"/>
      <c r="LYZ8027" s="49"/>
      <c r="LZA8027" s="49"/>
      <c r="LZB8027" s="49"/>
      <c r="LZC8027" s="49"/>
      <c r="LZD8027" s="49"/>
      <c r="LZE8027" s="49"/>
      <c r="LZF8027" s="49"/>
      <c r="LZG8027" s="49"/>
      <c r="LZH8027" s="49"/>
      <c r="LZI8027" s="49"/>
      <c r="LZJ8027" s="49"/>
      <c r="LZK8027" s="49"/>
      <c r="LZL8027" s="49"/>
      <c r="LZM8027" s="49"/>
      <c r="LZN8027" s="49"/>
      <c r="LZO8027" s="49"/>
      <c r="LZP8027" s="49"/>
      <c r="LZQ8027" s="49"/>
      <c r="LZR8027" s="49"/>
      <c r="LZS8027" s="49"/>
      <c r="LZT8027" s="49"/>
      <c r="LZU8027" s="49"/>
      <c r="LZV8027" s="49"/>
      <c r="LZW8027" s="49"/>
      <c r="LZX8027" s="49"/>
      <c r="LZY8027" s="49"/>
      <c r="LZZ8027" s="49"/>
      <c r="MAA8027" s="49"/>
      <c r="MAB8027" s="49"/>
      <c r="MAC8027" s="49"/>
      <c r="MAD8027" s="49"/>
      <c r="MAE8027" s="49"/>
      <c r="MAF8027" s="49"/>
      <c r="MAG8027" s="49"/>
      <c r="MAH8027" s="49"/>
      <c r="MAI8027" s="49"/>
      <c r="MAJ8027" s="49"/>
      <c r="MAK8027" s="49"/>
      <c r="MAL8027" s="49"/>
      <c r="MAM8027" s="49"/>
      <c r="MAN8027" s="49"/>
      <c r="MAO8027" s="49"/>
      <c r="MAP8027" s="49"/>
      <c r="MAQ8027" s="49"/>
      <c r="MAR8027" s="49"/>
      <c r="MAS8027" s="49"/>
      <c r="MAT8027" s="49"/>
      <c r="MAU8027" s="49"/>
      <c r="MAV8027" s="49"/>
      <c r="MAW8027" s="49"/>
      <c r="MAX8027" s="49"/>
      <c r="MAY8027" s="49"/>
      <c r="MAZ8027" s="49"/>
      <c r="MBA8027" s="49"/>
      <c r="MBB8027" s="49"/>
      <c r="MBC8027" s="49"/>
      <c r="MBD8027" s="49"/>
      <c r="MBE8027" s="49"/>
      <c r="MBF8027" s="49"/>
      <c r="MBG8027" s="49"/>
      <c r="MBH8027" s="49"/>
      <c r="MBI8027" s="49"/>
      <c r="MBJ8027" s="49"/>
      <c r="MBK8027" s="49"/>
      <c r="MBL8027" s="49"/>
      <c r="MBM8027" s="49"/>
      <c r="MBN8027" s="49"/>
      <c r="MBO8027" s="49"/>
      <c r="MBP8027" s="49"/>
      <c r="MBQ8027" s="49"/>
      <c r="MBR8027" s="49"/>
      <c r="MBS8027" s="49"/>
      <c r="MBT8027" s="49"/>
      <c r="MBU8027" s="49"/>
      <c r="MBV8027" s="49"/>
      <c r="MBW8027" s="49"/>
      <c r="MBX8027" s="49"/>
      <c r="MBY8027" s="49"/>
      <c r="MBZ8027" s="49"/>
      <c r="MCA8027" s="49"/>
      <c r="MCB8027" s="49"/>
      <c r="MCC8027" s="49"/>
      <c r="MCD8027" s="49"/>
      <c r="MCE8027" s="49"/>
      <c r="MCF8027" s="49"/>
      <c r="MCG8027" s="49"/>
      <c r="MCH8027" s="49"/>
      <c r="MCI8027" s="49"/>
      <c r="MCJ8027" s="49"/>
      <c r="MCK8027" s="49"/>
      <c r="MCL8027" s="49"/>
      <c r="MCM8027" s="49"/>
      <c r="MCN8027" s="49"/>
      <c r="MCO8027" s="49"/>
      <c r="MCP8027" s="49"/>
      <c r="MCQ8027" s="49"/>
      <c r="MCR8027" s="49"/>
      <c r="MCS8027" s="49"/>
      <c r="MCT8027" s="49"/>
      <c r="MCU8027" s="49"/>
      <c r="MCV8027" s="49"/>
      <c r="MCW8027" s="49"/>
      <c r="MCX8027" s="49"/>
      <c r="MCY8027" s="49"/>
      <c r="MCZ8027" s="49"/>
      <c r="MDA8027" s="49"/>
      <c r="MDB8027" s="49"/>
      <c r="MDC8027" s="49"/>
      <c r="MDD8027" s="49"/>
      <c r="MDE8027" s="49"/>
      <c r="MDF8027" s="49"/>
      <c r="MDG8027" s="49"/>
      <c r="MDH8027" s="49"/>
      <c r="MDI8027" s="49"/>
      <c r="MDJ8027" s="49"/>
      <c r="MDK8027" s="49"/>
      <c r="MDL8027" s="49"/>
      <c r="MDM8027" s="49"/>
      <c r="MDN8027" s="49"/>
      <c r="MDO8027" s="49"/>
      <c r="MDP8027" s="49"/>
      <c r="MDQ8027" s="49"/>
      <c r="MDR8027" s="49"/>
      <c r="MDS8027" s="49"/>
      <c r="MDT8027" s="49"/>
      <c r="MDU8027" s="49"/>
      <c r="MDV8027" s="49"/>
      <c r="MDW8027" s="49"/>
      <c r="MDX8027" s="49"/>
      <c r="MDY8027" s="49"/>
      <c r="MDZ8027" s="49"/>
      <c r="MEA8027" s="49"/>
      <c r="MEB8027" s="49"/>
      <c r="MEC8027" s="49"/>
      <c r="MED8027" s="49"/>
      <c r="MEE8027" s="49"/>
      <c r="MEF8027" s="49"/>
      <c r="MEG8027" s="49"/>
      <c r="MEH8027" s="49"/>
      <c r="MEI8027" s="49"/>
      <c r="MEJ8027" s="49"/>
      <c r="MEK8027" s="49"/>
      <c r="MEL8027" s="49"/>
      <c r="MEM8027" s="49"/>
      <c r="MEN8027" s="49"/>
      <c r="MEO8027" s="49"/>
      <c r="MEP8027" s="49"/>
      <c r="MEQ8027" s="49"/>
      <c r="MER8027" s="49"/>
      <c r="MES8027" s="49"/>
      <c r="MET8027" s="49"/>
      <c r="MEU8027" s="49"/>
      <c r="MEV8027" s="49"/>
      <c r="MEW8027" s="49"/>
      <c r="MEX8027" s="49"/>
      <c r="MEY8027" s="49"/>
      <c r="MEZ8027" s="49"/>
      <c r="MFA8027" s="49"/>
      <c r="MFB8027" s="49"/>
      <c r="MFC8027" s="49"/>
      <c r="MFD8027" s="49"/>
      <c r="MFE8027" s="49"/>
      <c r="MFF8027" s="49"/>
      <c r="MFG8027" s="49"/>
      <c r="MFH8027" s="49"/>
      <c r="MFI8027" s="49"/>
      <c r="MFJ8027" s="49"/>
      <c r="MFK8027" s="49"/>
      <c r="MFL8027" s="49"/>
      <c r="MFM8027" s="49"/>
      <c r="MFN8027" s="49"/>
      <c r="MFO8027" s="49"/>
      <c r="MFP8027" s="49"/>
      <c r="MFQ8027" s="49"/>
      <c r="MFR8027" s="49"/>
      <c r="MFS8027" s="49"/>
      <c r="MFT8027" s="49"/>
      <c r="MFU8027" s="49"/>
      <c r="MFV8027" s="49"/>
      <c r="MFW8027" s="49"/>
      <c r="MFX8027" s="49"/>
      <c r="MFY8027" s="49"/>
      <c r="MFZ8027" s="49"/>
      <c r="MGA8027" s="49"/>
      <c r="MGB8027" s="49"/>
      <c r="MGC8027" s="49"/>
      <c r="MGD8027" s="49"/>
      <c r="MGE8027" s="49"/>
      <c r="MGF8027" s="49"/>
      <c r="MGG8027" s="49"/>
      <c r="MGH8027" s="49"/>
      <c r="MGI8027" s="49"/>
      <c r="MGJ8027" s="49"/>
      <c r="MGK8027" s="49"/>
      <c r="MGL8027" s="49"/>
      <c r="MGM8027" s="49"/>
      <c r="MGN8027" s="49"/>
      <c r="MGO8027" s="49"/>
      <c r="MGP8027" s="49"/>
      <c r="MGQ8027" s="49"/>
      <c r="MGR8027" s="49"/>
      <c r="MGS8027" s="49"/>
      <c r="MGT8027" s="49"/>
      <c r="MGU8027" s="49"/>
      <c r="MGV8027" s="49"/>
      <c r="MGW8027" s="49"/>
      <c r="MGX8027" s="49"/>
      <c r="MGY8027" s="49"/>
      <c r="MGZ8027" s="49"/>
      <c r="MHA8027" s="49"/>
      <c r="MHB8027" s="49"/>
      <c r="MHC8027" s="49"/>
      <c r="MHD8027" s="49"/>
      <c r="MHE8027" s="49"/>
      <c r="MHF8027" s="49"/>
      <c r="MHG8027" s="49"/>
      <c r="MHH8027" s="49"/>
      <c r="MHI8027" s="49"/>
      <c r="MHJ8027" s="49"/>
      <c r="MHK8027" s="49"/>
      <c r="MHL8027" s="49"/>
      <c r="MHM8027" s="49"/>
      <c r="MHN8027" s="49"/>
      <c r="MHO8027" s="49"/>
      <c r="MHP8027" s="49"/>
      <c r="MHQ8027" s="49"/>
      <c r="MHR8027" s="49"/>
      <c r="MHS8027" s="49"/>
      <c r="MHT8027" s="49"/>
      <c r="MHU8027" s="49"/>
      <c r="MHV8027" s="49"/>
      <c r="MHW8027" s="49"/>
      <c r="MHX8027" s="49"/>
      <c r="MHY8027" s="49"/>
      <c r="MHZ8027" s="49"/>
      <c r="MIA8027" s="49"/>
      <c r="MIB8027" s="49"/>
      <c r="MIC8027" s="49"/>
      <c r="MID8027" s="49"/>
      <c r="MIE8027" s="49"/>
      <c r="MIF8027" s="49"/>
      <c r="MIG8027" s="49"/>
      <c r="MIH8027" s="49"/>
      <c r="MII8027" s="49"/>
      <c r="MIJ8027" s="49"/>
      <c r="MIK8027" s="49"/>
      <c r="MIL8027" s="49"/>
      <c r="MIM8027" s="49"/>
      <c r="MIN8027" s="49"/>
      <c r="MIO8027" s="49"/>
      <c r="MIP8027" s="49"/>
      <c r="MIQ8027" s="49"/>
      <c r="MIR8027" s="49"/>
      <c r="MIS8027" s="49"/>
      <c r="MIT8027" s="49"/>
      <c r="MIU8027" s="49"/>
      <c r="MIV8027" s="49"/>
      <c r="MIW8027" s="49"/>
      <c r="MIX8027" s="49"/>
      <c r="MIY8027" s="49"/>
      <c r="MIZ8027" s="49"/>
      <c r="MJA8027" s="49"/>
      <c r="MJB8027" s="49"/>
      <c r="MJC8027" s="49"/>
      <c r="MJD8027" s="49"/>
      <c r="MJE8027" s="49"/>
      <c r="MJF8027" s="49"/>
      <c r="MJG8027" s="49"/>
      <c r="MJH8027" s="49"/>
      <c r="MJI8027" s="49"/>
      <c r="MJJ8027" s="49"/>
      <c r="MJK8027" s="49"/>
      <c r="MJL8027" s="49"/>
      <c r="MJM8027" s="49"/>
      <c r="MJN8027" s="49"/>
      <c r="MJO8027" s="49"/>
      <c r="MJP8027" s="49"/>
      <c r="MJQ8027" s="49"/>
      <c r="MJR8027" s="49"/>
      <c r="MJS8027" s="49"/>
      <c r="MJT8027" s="49"/>
      <c r="MJU8027" s="49"/>
      <c r="MJV8027" s="49"/>
      <c r="MJW8027" s="49"/>
      <c r="MJX8027" s="49"/>
      <c r="MJY8027" s="49"/>
      <c r="MJZ8027" s="49"/>
      <c r="MKA8027" s="49"/>
      <c r="MKB8027" s="49"/>
      <c r="MKC8027" s="49"/>
      <c r="MKD8027" s="49"/>
      <c r="MKE8027" s="49"/>
      <c r="MKF8027" s="49"/>
      <c r="MKG8027" s="49"/>
      <c r="MKH8027" s="49"/>
      <c r="MKI8027" s="49"/>
      <c r="MKJ8027" s="49"/>
      <c r="MKK8027" s="49"/>
      <c r="MKL8027" s="49"/>
      <c r="MKM8027" s="49"/>
      <c r="MKN8027" s="49"/>
      <c r="MKO8027" s="49"/>
      <c r="MKP8027" s="49"/>
      <c r="MKQ8027" s="49"/>
      <c r="MKR8027" s="49"/>
      <c r="MKS8027" s="49"/>
      <c r="MKT8027" s="49"/>
      <c r="MKU8027" s="49"/>
      <c r="MKV8027" s="49"/>
      <c r="MKW8027" s="49"/>
      <c r="MKX8027" s="49"/>
      <c r="MKY8027" s="49"/>
      <c r="MKZ8027" s="49"/>
      <c r="MLA8027" s="49"/>
      <c r="MLB8027" s="49"/>
      <c r="MLC8027" s="49"/>
      <c r="MLD8027" s="49"/>
      <c r="MLE8027" s="49"/>
      <c r="MLF8027" s="49"/>
      <c r="MLG8027" s="49"/>
      <c r="MLH8027" s="49"/>
      <c r="MLI8027" s="49"/>
      <c r="MLJ8027" s="49"/>
      <c r="MLK8027" s="49"/>
      <c r="MLL8027" s="49"/>
      <c r="MLM8027" s="49"/>
      <c r="MLN8027" s="49"/>
      <c r="MLO8027" s="49"/>
      <c r="MLP8027" s="49"/>
      <c r="MLQ8027" s="49"/>
      <c r="MLR8027" s="49"/>
      <c r="MLS8027" s="49"/>
      <c r="MLT8027" s="49"/>
      <c r="MLU8027" s="49"/>
      <c r="MLV8027" s="49"/>
      <c r="MLW8027" s="49"/>
      <c r="MLX8027" s="49"/>
      <c r="MLY8027" s="49"/>
      <c r="MLZ8027" s="49"/>
      <c r="MMA8027" s="49"/>
      <c r="MMB8027" s="49"/>
      <c r="MMC8027" s="49"/>
      <c r="MMD8027" s="49"/>
      <c r="MME8027" s="49"/>
      <c r="MMF8027" s="49"/>
      <c r="MMG8027" s="49"/>
      <c r="MMH8027" s="49"/>
      <c r="MMI8027" s="49"/>
      <c r="MMJ8027" s="49"/>
      <c r="MMK8027" s="49"/>
      <c r="MML8027" s="49"/>
      <c r="MMM8027" s="49"/>
      <c r="MMN8027" s="49"/>
      <c r="MMO8027" s="49"/>
      <c r="MMP8027" s="49"/>
      <c r="MMQ8027" s="49"/>
      <c r="MMR8027" s="49"/>
      <c r="MMS8027" s="49"/>
      <c r="MMT8027" s="49"/>
      <c r="MMU8027" s="49"/>
      <c r="MMV8027" s="49"/>
      <c r="MMW8027" s="49"/>
      <c r="MMX8027" s="49"/>
      <c r="MMY8027" s="49"/>
      <c r="MMZ8027" s="49"/>
      <c r="MNA8027" s="49"/>
      <c r="MNB8027" s="49"/>
      <c r="MNC8027" s="49"/>
      <c r="MND8027" s="49"/>
      <c r="MNE8027" s="49"/>
      <c r="MNF8027" s="49"/>
      <c r="MNG8027" s="49"/>
      <c r="MNH8027" s="49"/>
      <c r="MNI8027" s="49"/>
      <c r="MNJ8027" s="49"/>
      <c r="MNK8027" s="49"/>
      <c r="MNL8027" s="49"/>
      <c r="MNM8027" s="49"/>
      <c r="MNN8027" s="49"/>
      <c r="MNO8027" s="49"/>
      <c r="MNP8027" s="49"/>
      <c r="MNQ8027" s="49"/>
      <c r="MNR8027" s="49"/>
      <c r="MNS8027" s="49"/>
      <c r="MNT8027" s="49"/>
      <c r="MNU8027" s="49"/>
      <c r="MNV8027" s="49"/>
      <c r="MNW8027" s="49"/>
      <c r="MNX8027" s="49"/>
      <c r="MNY8027" s="49"/>
      <c r="MNZ8027" s="49"/>
      <c r="MOA8027" s="49"/>
      <c r="MOB8027" s="49"/>
      <c r="MOC8027" s="49"/>
      <c r="MOD8027" s="49"/>
      <c r="MOE8027" s="49"/>
      <c r="MOF8027" s="49"/>
      <c r="MOG8027" s="49"/>
      <c r="MOH8027" s="49"/>
      <c r="MOI8027" s="49"/>
      <c r="MOJ8027" s="49"/>
      <c r="MOK8027" s="49"/>
      <c r="MOL8027" s="49"/>
      <c r="MOM8027" s="49"/>
      <c r="MON8027" s="49"/>
      <c r="MOO8027" s="49"/>
      <c r="MOP8027" s="49"/>
      <c r="MOQ8027" s="49"/>
      <c r="MOR8027" s="49"/>
      <c r="MOS8027" s="49"/>
      <c r="MOT8027" s="49"/>
      <c r="MOU8027" s="49"/>
      <c r="MOV8027" s="49"/>
      <c r="MOW8027" s="49"/>
      <c r="MOX8027" s="49"/>
      <c r="MOY8027" s="49"/>
      <c r="MOZ8027" s="49"/>
      <c r="MPA8027" s="49"/>
      <c r="MPB8027" s="49"/>
      <c r="MPC8027" s="49"/>
      <c r="MPD8027" s="49"/>
      <c r="MPE8027" s="49"/>
      <c r="MPF8027" s="49"/>
      <c r="MPG8027" s="49"/>
      <c r="MPH8027" s="49"/>
      <c r="MPI8027" s="49"/>
      <c r="MPJ8027" s="49"/>
      <c r="MPK8027" s="49"/>
      <c r="MPL8027" s="49"/>
      <c r="MPM8027" s="49"/>
      <c r="MPN8027" s="49"/>
      <c r="MPO8027" s="49"/>
      <c r="MPP8027" s="49"/>
      <c r="MPQ8027" s="49"/>
      <c r="MPR8027" s="49"/>
      <c r="MPS8027" s="49"/>
      <c r="MPT8027" s="49"/>
      <c r="MPU8027" s="49"/>
      <c r="MPV8027" s="49"/>
      <c r="MPW8027" s="49"/>
      <c r="MPX8027" s="49"/>
      <c r="MPY8027" s="49"/>
      <c r="MPZ8027" s="49"/>
      <c r="MQA8027" s="49"/>
      <c r="MQB8027" s="49"/>
      <c r="MQC8027" s="49"/>
      <c r="MQD8027" s="49"/>
      <c r="MQE8027" s="49"/>
      <c r="MQF8027" s="49"/>
      <c r="MQG8027" s="49"/>
      <c r="MQH8027" s="49"/>
      <c r="MQI8027" s="49"/>
      <c r="MQJ8027" s="49"/>
      <c r="MQK8027" s="49"/>
      <c r="MQL8027" s="49"/>
      <c r="MQM8027" s="49"/>
      <c r="MQN8027" s="49"/>
      <c r="MQO8027" s="49"/>
      <c r="MQP8027" s="49"/>
      <c r="MQQ8027" s="49"/>
      <c r="MQR8027" s="49"/>
      <c r="MQS8027" s="49"/>
      <c r="MQT8027" s="49"/>
      <c r="MQU8027" s="49"/>
      <c r="MQV8027" s="49"/>
      <c r="MQW8027" s="49"/>
      <c r="MQX8027" s="49"/>
      <c r="MQY8027" s="49"/>
      <c r="MQZ8027" s="49"/>
      <c r="MRA8027" s="49"/>
      <c r="MRB8027" s="49"/>
      <c r="MRC8027" s="49"/>
      <c r="MRD8027" s="49"/>
      <c r="MRE8027" s="49"/>
      <c r="MRF8027" s="49"/>
      <c r="MRG8027" s="49"/>
      <c r="MRH8027" s="49"/>
      <c r="MRI8027" s="49"/>
      <c r="MRJ8027" s="49"/>
      <c r="MRK8027" s="49"/>
      <c r="MRL8027" s="49"/>
      <c r="MRM8027" s="49"/>
      <c r="MRN8027" s="49"/>
      <c r="MRO8027" s="49"/>
      <c r="MRP8027" s="49"/>
      <c r="MRQ8027" s="49"/>
      <c r="MRR8027" s="49"/>
      <c r="MRS8027" s="49"/>
      <c r="MRT8027" s="49"/>
      <c r="MRU8027" s="49"/>
      <c r="MRV8027" s="49"/>
      <c r="MRW8027" s="49"/>
      <c r="MRX8027" s="49"/>
      <c r="MRY8027" s="49"/>
      <c r="MRZ8027" s="49"/>
      <c r="MSA8027" s="49"/>
      <c r="MSB8027" s="49"/>
      <c r="MSC8027" s="49"/>
      <c r="MSD8027" s="49"/>
      <c r="MSE8027" s="49"/>
      <c r="MSF8027" s="49"/>
      <c r="MSG8027" s="49"/>
      <c r="MSH8027" s="49"/>
      <c r="MSI8027" s="49"/>
      <c r="MSJ8027" s="49"/>
      <c r="MSK8027" s="49"/>
      <c r="MSL8027" s="49"/>
      <c r="MSM8027" s="49"/>
      <c r="MSN8027" s="49"/>
      <c r="MSO8027" s="49"/>
      <c r="MSP8027" s="49"/>
      <c r="MSQ8027" s="49"/>
      <c r="MSR8027" s="49"/>
      <c r="MSS8027" s="49"/>
      <c r="MST8027" s="49"/>
      <c r="MSU8027" s="49"/>
      <c r="MSV8027" s="49"/>
      <c r="MSW8027" s="49"/>
      <c r="MSX8027" s="49"/>
      <c r="MSY8027" s="49"/>
      <c r="MSZ8027" s="49"/>
      <c r="MTA8027" s="49"/>
      <c r="MTB8027" s="49"/>
      <c r="MTC8027" s="49"/>
      <c r="MTD8027" s="49"/>
      <c r="MTE8027" s="49"/>
      <c r="MTF8027" s="49"/>
      <c r="MTG8027" s="49"/>
      <c r="MTH8027" s="49"/>
      <c r="MTI8027" s="49"/>
      <c r="MTJ8027" s="49"/>
      <c r="MTK8027" s="49"/>
      <c r="MTL8027" s="49"/>
      <c r="MTM8027" s="49"/>
      <c r="MTN8027" s="49"/>
      <c r="MTO8027" s="49"/>
      <c r="MTP8027" s="49"/>
      <c r="MTQ8027" s="49"/>
      <c r="MTR8027" s="49"/>
      <c r="MTS8027" s="49"/>
      <c r="MTT8027" s="49"/>
      <c r="MTU8027" s="49"/>
      <c r="MTV8027" s="49"/>
      <c r="MTW8027" s="49"/>
      <c r="MTX8027" s="49"/>
      <c r="MTY8027" s="49"/>
      <c r="MTZ8027" s="49"/>
      <c r="MUA8027" s="49"/>
      <c r="MUB8027" s="49"/>
      <c r="MUC8027" s="49"/>
      <c r="MUD8027" s="49"/>
      <c r="MUE8027" s="49"/>
      <c r="MUF8027" s="49"/>
      <c r="MUG8027" s="49"/>
      <c r="MUH8027" s="49"/>
      <c r="MUI8027" s="49"/>
      <c r="MUJ8027" s="49"/>
      <c r="MUK8027" s="49"/>
      <c r="MUL8027" s="49"/>
      <c r="MUM8027" s="49"/>
      <c r="MUN8027" s="49"/>
      <c r="MUO8027" s="49"/>
      <c r="MUP8027" s="49"/>
      <c r="MUQ8027" s="49"/>
      <c r="MUR8027" s="49"/>
      <c r="MUS8027" s="49"/>
      <c r="MUT8027" s="49"/>
      <c r="MUU8027" s="49"/>
      <c r="MUV8027" s="49"/>
      <c r="MUW8027" s="49"/>
      <c r="MUX8027" s="49"/>
      <c r="MUY8027" s="49"/>
      <c r="MUZ8027" s="49"/>
      <c r="MVA8027" s="49"/>
      <c r="MVB8027" s="49"/>
      <c r="MVC8027" s="49"/>
      <c r="MVD8027" s="49"/>
      <c r="MVE8027" s="49"/>
      <c r="MVF8027" s="49"/>
      <c r="MVG8027" s="49"/>
      <c r="MVH8027" s="49"/>
      <c r="MVI8027" s="49"/>
      <c r="MVJ8027" s="49"/>
      <c r="MVK8027" s="49"/>
      <c r="MVL8027" s="49"/>
      <c r="MVM8027" s="49"/>
      <c r="MVN8027" s="49"/>
      <c r="MVO8027" s="49"/>
      <c r="MVP8027" s="49"/>
      <c r="MVQ8027" s="49"/>
      <c r="MVR8027" s="49"/>
      <c r="MVS8027" s="49"/>
      <c r="MVT8027" s="49"/>
      <c r="MVU8027" s="49"/>
      <c r="MVV8027" s="49"/>
      <c r="MVW8027" s="49"/>
      <c r="MVX8027" s="49"/>
      <c r="MVY8027" s="49"/>
      <c r="MVZ8027" s="49"/>
      <c r="MWA8027" s="49"/>
      <c r="MWB8027" s="49"/>
      <c r="MWC8027" s="49"/>
      <c r="MWD8027" s="49"/>
      <c r="MWE8027" s="49"/>
      <c r="MWF8027" s="49"/>
      <c r="MWG8027" s="49"/>
      <c r="MWH8027" s="49"/>
      <c r="MWI8027" s="49"/>
      <c r="MWJ8027" s="49"/>
      <c r="MWK8027" s="49"/>
      <c r="MWL8027" s="49"/>
      <c r="MWM8027" s="49"/>
      <c r="MWN8027" s="49"/>
      <c r="MWO8027" s="49"/>
      <c r="MWP8027" s="49"/>
      <c r="MWQ8027" s="49"/>
      <c r="MWR8027" s="49"/>
      <c r="MWS8027" s="49"/>
      <c r="MWT8027" s="49"/>
      <c r="MWU8027" s="49"/>
      <c r="MWV8027" s="49"/>
      <c r="MWW8027" s="49"/>
      <c r="MWX8027" s="49"/>
      <c r="MWY8027" s="49"/>
      <c r="MWZ8027" s="49"/>
      <c r="MXA8027" s="49"/>
      <c r="MXB8027" s="49"/>
      <c r="MXC8027" s="49"/>
      <c r="MXD8027" s="49"/>
      <c r="MXE8027" s="49"/>
      <c r="MXF8027" s="49"/>
      <c r="MXG8027" s="49"/>
      <c r="MXH8027" s="49"/>
      <c r="MXI8027" s="49"/>
      <c r="MXJ8027" s="49"/>
      <c r="MXK8027" s="49"/>
      <c r="MXL8027" s="49"/>
      <c r="MXM8027" s="49"/>
      <c r="MXN8027" s="49"/>
      <c r="MXO8027" s="49"/>
      <c r="MXP8027" s="49"/>
      <c r="MXQ8027" s="49"/>
      <c r="MXR8027" s="49"/>
      <c r="MXS8027" s="49"/>
      <c r="MXT8027" s="49"/>
      <c r="MXU8027" s="49"/>
      <c r="MXV8027" s="49"/>
      <c r="MXW8027" s="49"/>
      <c r="MXX8027" s="49"/>
      <c r="MXY8027" s="49"/>
      <c r="MXZ8027" s="49"/>
      <c r="MYA8027" s="49"/>
      <c r="MYB8027" s="49"/>
      <c r="MYC8027" s="49"/>
      <c r="MYD8027" s="49"/>
      <c r="MYE8027" s="49"/>
      <c r="MYF8027" s="49"/>
      <c r="MYG8027" s="49"/>
      <c r="MYH8027" s="49"/>
      <c r="MYI8027" s="49"/>
      <c r="MYJ8027" s="49"/>
      <c r="MYK8027" s="49"/>
      <c r="MYL8027" s="49"/>
      <c r="MYM8027" s="49"/>
      <c r="MYN8027" s="49"/>
      <c r="MYO8027" s="49"/>
      <c r="MYP8027" s="49"/>
      <c r="MYQ8027" s="49"/>
      <c r="MYR8027" s="49"/>
      <c r="MYS8027" s="49"/>
      <c r="MYT8027" s="49"/>
      <c r="MYU8027" s="49"/>
      <c r="MYV8027" s="49"/>
      <c r="MYW8027" s="49"/>
      <c r="MYX8027" s="49"/>
      <c r="MYY8027" s="49"/>
      <c r="MYZ8027" s="49"/>
      <c r="MZA8027" s="49"/>
      <c r="MZB8027" s="49"/>
      <c r="MZC8027" s="49"/>
      <c r="MZD8027" s="49"/>
      <c r="MZE8027" s="49"/>
      <c r="MZF8027" s="49"/>
      <c r="MZG8027" s="49"/>
      <c r="MZH8027" s="49"/>
      <c r="MZI8027" s="49"/>
      <c r="MZJ8027" s="49"/>
      <c r="MZK8027" s="49"/>
      <c r="MZL8027" s="49"/>
      <c r="MZM8027" s="49"/>
      <c r="MZN8027" s="49"/>
      <c r="MZO8027" s="49"/>
      <c r="MZP8027" s="49"/>
      <c r="MZQ8027" s="49"/>
      <c r="MZR8027" s="49"/>
      <c r="MZS8027" s="49"/>
      <c r="MZT8027" s="49"/>
      <c r="MZU8027" s="49"/>
      <c r="MZV8027" s="49"/>
      <c r="MZW8027" s="49"/>
      <c r="MZX8027" s="49"/>
      <c r="MZY8027" s="49"/>
      <c r="MZZ8027" s="49"/>
      <c r="NAA8027" s="49"/>
      <c r="NAB8027" s="49"/>
      <c r="NAC8027" s="49"/>
      <c r="NAD8027" s="49"/>
      <c r="NAE8027" s="49"/>
      <c r="NAF8027" s="49"/>
      <c r="NAG8027" s="49"/>
      <c r="NAH8027" s="49"/>
      <c r="NAI8027" s="49"/>
      <c r="NAJ8027" s="49"/>
      <c r="NAK8027" s="49"/>
      <c r="NAL8027" s="49"/>
      <c r="NAM8027" s="49"/>
      <c r="NAN8027" s="49"/>
      <c r="NAO8027" s="49"/>
      <c r="NAP8027" s="49"/>
      <c r="NAQ8027" s="49"/>
      <c r="NAR8027" s="49"/>
      <c r="NAS8027" s="49"/>
      <c r="NAT8027" s="49"/>
      <c r="NAU8027" s="49"/>
      <c r="NAV8027" s="49"/>
      <c r="NAW8027" s="49"/>
      <c r="NAX8027" s="49"/>
      <c r="NAY8027" s="49"/>
      <c r="NAZ8027" s="49"/>
      <c r="NBA8027" s="49"/>
      <c r="NBB8027" s="49"/>
      <c r="NBC8027" s="49"/>
      <c r="NBD8027" s="49"/>
      <c r="NBE8027" s="49"/>
      <c r="NBF8027" s="49"/>
      <c r="NBG8027" s="49"/>
      <c r="NBH8027" s="49"/>
      <c r="NBI8027" s="49"/>
      <c r="NBJ8027" s="49"/>
      <c r="NBK8027" s="49"/>
      <c r="NBL8027" s="49"/>
      <c r="NBM8027" s="49"/>
      <c r="NBN8027" s="49"/>
      <c r="NBO8027" s="49"/>
      <c r="NBP8027" s="49"/>
      <c r="NBQ8027" s="49"/>
      <c r="NBR8027" s="49"/>
      <c r="NBS8027" s="49"/>
      <c r="NBT8027" s="49"/>
      <c r="NBU8027" s="49"/>
      <c r="NBV8027" s="49"/>
      <c r="NBW8027" s="49"/>
      <c r="NBX8027" s="49"/>
      <c r="NBY8027" s="49"/>
      <c r="NBZ8027" s="49"/>
      <c r="NCA8027" s="49"/>
      <c r="NCB8027" s="49"/>
      <c r="NCC8027" s="49"/>
      <c r="NCD8027" s="49"/>
      <c r="NCE8027" s="49"/>
      <c r="NCF8027" s="49"/>
      <c r="NCG8027" s="49"/>
      <c r="NCH8027" s="49"/>
      <c r="NCI8027" s="49"/>
      <c r="NCJ8027" s="49"/>
      <c r="NCK8027" s="49"/>
      <c r="NCL8027" s="49"/>
      <c r="NCM8027" s="49"/>
      <c r="NCN8027" s="49"/>
      <c r="NCO8027" s="49"/>
      <c r="NCP8027" s="49"/>
      <c r="NCQ8027" s="49"/>
      <c r="NCR8027" s="49"/>
      <c r="NCS8027" s="49"/>
      <c r="NCT8027" s="49"/>
      <c r="NCU8027" s="49"/>
      <c r="NCV8027" s="49"/>
      <c r="NCW8027" s="49"/>
      <c r="NCX8027" s="49"/>
      <c r="NCY8027" s="49"/>
      <c r="NCZ8027" s="49"/>
      <c r="NDA8027" s="49"/>
      <c r="NDB8027" s="49"/>
      <c r="NDC8027" s="49"/>
      <c r="NDD8027" s="49"/>
      <c r="NDE8027" s="49"/>
      <c r="NDF8027" s="49"/>
      <c r="NDG8027" s="49"/>
      <c r="NDH8027" s="49"/>
      <c r="NDI8027" s="49"/>
      <c r="NDJ8027" s="49"/>
      <c r="NDK8027" s="49"/>
      <c r="NDL8027" s="49"/>
      <c r="NDM8027" s="49"/>
      <c r="NDN8027" s="49"/>
      <c r="NDO8027" s="49"/>
      <c r="NDP8027" s="49"/>
      <c r="NDQ8027" s="49"/>
      <c r="NDR8027" s="49"/>
      <c r="NDS8027" s="49"/>
      <c r="NDT8027" s="49"/>
      <c r="NDU8027" s="49"/>
      <c r="NDV8027" s="49"/>
      <c r="NDW8027" s="49"/>
      <c r="NDX8027" s="49"/>
      <c r="NDY8027" s="49"/>
      <c r="NDZ8027" s="49"/>
      <c r="NEA8027" s="49"/>
      <c r="NEB8027" s="49"/>
      <c r="NEC8027" s="49"/>
      <c r="NED8027" s="49"/>
      <c r="NEE8027" s="49"/>
      <c r="NEF8027" s="49"/>
      <c r="NEG8027" s="49"/>
      <c r="NEH8027" s="49"/>
      <c r="NEI8027" s="49"/>
      <c r="NEJ8027" s="49"/>
      <c r="NEK8027" s="49"/>
      <c r="NEL8027" s="49"/>
      <c r="NEM8027" s="49"/>
      <c r="NEN8027" s="49"/>
      <c r="NEO8027" s="49"/>
      <c r="NEP8027" s="49"/>
      <c r="NEQ8027" s="49"/>
      <c r="NER8027" s="49"/>
      <c r="NES8027" s="49"/>
      <c r="NET8027" s="49"/>
      <c r="NEU8027" s="49"/>
      <c r="NEV8027" s="49"/>
      <c r="NEW8027" s="49"/>
      <c r="NEX8027" s="49"/>
      <c r="NEY8027" s="49"/>
      <c r="NEZ8027" s="49"/>
      <c r="NFA8027" s="49"/>
      <c r="NFB8027" s="49"/>
      <c r="NFC8027" s="49"/>
      <c r="NFD8027" s="49"/>
      <c r="NFE8027" s="49"/>
      <c r="NFF8027" s="49"/>
      <c r="NFG8027" s="49"/>
      <c r="NFH8027" s="49"/>
      <c r="NFI8027" s="49"/>
      <c r="NFJ8027" s="49"/>
      <c r="NFK8027" s="49"/>
      <c r="NFL8027" s="49"/>
      <c r="NFM8027" s="49"/>
      <c r="NFN8027" s="49"/>
      <c r="NFO8027" s="49"/>
      <c r="NFP8027" s="49"/>
      <c r="NFQ8027" s="49"/>
      <c r="NFR8027" s="49"/>
      <c r="NFS8027" s="49"/>
      <c r="NFT8027" s="49"/>
      <c r="NFU8027" s="49"/>
      <c r="NFV8027" s="49"/>
      <c r="NFW8027" s="49"/>
      <c r="NFX8027" s="49"/>
      <c r="NFY8027" s="49"/>
      <c r="NFZ8027" s="49"/>
      <c r="NGA8027" s="49"/>
      <c r="NGB8027" s="49"/>
      <c r="NGC8027" s="49"/>
      <c r="NGD8027" s="49"/>
      <c r="NGE8027" s="49"/>
      <c r="NGF8027" s="49"/>
      <c r="NGG8027" s="49"/>
      <c r="NGH8027" s="49"/>
      <c r="NGI8027" s="49"/>
      <c r="NGJ8027" s="49"/>
      <c r="NGK8027" s="49"/>
      <c r="NGL8027" s="49"/>
      <c r="NGM8027" s="49"/>
      <c r="NGN8027" s="49"/>
      <c r="NGO8027" s="49"/>
      <c r="NGP8027" s="49"/>
      <c r="NGQ8027" s="49"/>
      <c r="NGR8027" s="49"/>
      <c r="NGS8027" s="49"/>
      <c r="NGT8027" s="49"/>
      <c r="NGU8027" s="49"/>
      <c r="NGV8027" s="49"/>
      <c r="NGW8027" s="49"/>
      <c r="NGX8027" s="49"/>
      <c r="NGY8027" s="49"/>
      <c r="NGZ8027" s="49"/>
      <c r="NHA8027" s="49"/>
      <c r="NHB8027" s="49"/>
      <c r="NHC8027" s="49"/>
      <c r="NHD8027" s="49"/>
      <c r="NHE8027" s="49"/>
      <c r="NHF8027" s="49"/>
      <c r="NHG8027" s="49"/>
      <c r="NHH8027" s="49"/>
      <c r="NHI8027" s="49"/>
      <c r="NHJ8027" s="49"/>
      <c r="NHK8027" s="49"/>
      <c r="NHL8027" s="49"/>
      <c r="NHM8027" s="49"/>
      <c r="NHN8027" s="49"/>
      <c r="NHO8027" s="49"/>
      <c r="NHP8027" s="49"/>
      <c r="NHQ8027" s="49"/>
      <c r="NHR8027" s="49"/>
      <c r="NHS8027" s="49"/>
      <c r="NHT8027" s="49"/>
      <c r="NHU8027" s="49"/>
      <c r="NHV8027" s="49"/>
      <c r="NHW8027" s="49"/>
      <c r="NHX8027" s="49"/>
      <c r="NHY8027" s="49"/>
      <c r="NHZ8027" s="49"/>
      <c r="NIA8027" s="49"/>
      <c r="NIB8027" s="49"/>
      <c r="NIC8027" s="49"/>
      <c r="NID8027" s="49"/>
      <c r="NIE8027" s="49"/>
      <c r="NIF8027" s="49"/>
      <c r="NIG8027" s="49"/>
      <c r="NIH8027" s="49"/>
      <c r="NII8027" s="49"/>
      <c r="NIJ8027" s="49"/>
      <c r="NIK8027" s="49"/>
      <c r="NIL8027" s="49"/>
      <c r="NIM8027" s="49"/>
      <c r="NIN8027" s="49"/>
      <c r="NIO8027" s="49"/>
      <c r="NIP8027" s="49"/>
      <c r="NIQ8027" s="49"/>
      <c r="NIR8027" s="49"/>
      <c r="NIS8027" s="49"/>
      <c r="NIT8027" s="49"/>
      <c r="NIU8027" s="49"/>
      <c r="NIV8027" s="49"/>
      <c r="NIW8027" s="49"/>
      <c r="NIX8027" s="49"/>
      <c r="NIY8027" s="49"/>
      <c r="NIZ8027" s="49"/>
      <c r="NJA8027" s="49"/>
      <c r="NJB8027" s="49"/>
      <c r="NJC8027" s="49"/>
      <c r="NJD8027" s="49"/>
      <c r="NJE8027" s="49"/>
      <c r="NJF8027" s="49"/>
      <c r="NJG8027" s="49"/>
      <c r="NJH8027" s="49"/>
      <c r="NJI8027" s="49"/>
      <c r="NJJ8027" s="49"/>
      <c r="NJK8027" s="49"/>
      <c r="NJL8027" s="49"/>
      <c r="NJM8027" s="49"/>
      <c r="NJN8027" s="49"/>
      <c r="NJO8027" s="49"/>
      <c r="NJP8027" s="49"/>
      <c r="NJQ8027" s="49"/>
      <c r="NJR8027" s="49"/>
      <c r="NJS8027" s="49"/>
      <c r="NJT8027" s="49"/>
      <c r="NJU8027" s="49"/>
      <c r="NJV8027" s="49"/>
      <c r="NJW8027" s="49"/>
      <c r="NJX8027" s="49"/>
      <c r="NJY8027" s="49"/>
      <c r="NJZ8027" s="49"/>
      <c r="NKA8027" s="49"/>
      <c r="NKB8027" s="49"/>
      <c r="NKC8027" s="49"/>
      <c r="NKD8027" s="49"/>
      <c r="NKE8027" s="49"/>
      <c r="NKF8027" s="49"/>
      <c r="NKG8027" s="49"/>
      <c r="NKH8027" s="49"/>
      <c r="NKI8027" s="49"/>
      <c r="NKJ8027" s="49"/>
      <c r="NKK8027" s="49"/>
      <c r="NKL8027" s="49"/>
      <c r="NKM8027" s="49"/>
      <c r="NKN8027" s="49"/>
      <c r="NKO8027" s="49"/>
      <c r="NKP8027" s="49"/>
      <c r="NKQ8027" s="49"/>
      <c r="NKR8027" s="49"/>
      <c r="NKS8027" s="49"/>
      <c r="NKT8027" s="49"/>
      <c r="NKU8027" s="49"/>
      <c r="NKV8027" s="49"/>
      <c r="NKW8027" s="49"/>
      <c r="NKX8027" s="49"/>
      <c r="NKY8027" s="49"/>
      <c r="NKZ8027" s="49"/>
      <c r="NLA8027" s="49"/>
      <c r="NLB8027" s="49"/>
      <c r="NLC8027" s="49"/>
      <c r="NLD8027" s="49"/>
      <c r="NLE8027" s="49"/>
      <c r="NLF8027" s="49"/>
      <c r="NLG8027" s="49"/>
      <c r="NLH8027" s="49"/>
      <c r="NLI8027" s="49"/>
      <c r="NLJ8027" s="49"/>
      <c r="NLK8027" s="49"/>
      <c r="NLL8027" s="49"/>
      <c r="NLM8027" s="49"/>
      <c r="NLN8027" s="49"/>
      <c r="NLO8027" s="49"/>
      <c r="NLP8027" s="49"/>
      <c r="NLQ8027" s="49"/>
      <c r="NLR8027" s="49"/>
      <c r="NLS8027" s="49"/>
      <c r="NLT8027" s="49"/>
      <c r="NLU8027" s="49"/>
      <c r="NLV8027" s="49"/>
      <c r="NLW8027" s="49"/>
      <c r="NLX8027" s="49"/>
      <c r="NLY8027" s="49"/>
      <c r="NLZ8027" s="49"/>
      <c r="NMA8027" s="49"/>
      <c r="NMB8027" s="49"/>
      <c r="NMC8027" s="49"/>
      <c r="NMD8027" s="49"/>
      <c r="NME8027" s="49"/>
      <c r="NMF8027" s="49"/>
      <c r="NMG8027" s="49"/>
      <c r="NMH8027" s="49"/>
      <c r="NMI8027" s="49"/>
      <c r="NMJ8027" s="49"/>
      <c r="NMK8027" s="49"/>
      <c r="NML8027" s="49"/>
      <c r="NMM8027" s="49"/>
      <c r="NMN8027" s="49"/>
      <c r="NMO8027" s="49"/>
      <c r="NMP8027" s="49"/>
      <c r="NMQ8027" s="49"/>
      <c r="NMR8027" s="49"/>
      <c r="NMS8027" s="49"/>
      <c r="NMT8027" s="49"/>
      <c r="NMU8027" s="49"/>
      <c r="NMV8027" s="49"/>
      <c r="NMW8027" s="49"/>
      <c r="NMX8027" s="49"/>
      <c r="NMY8027" s="49"/>
      <c r="NMZ8027" s="49"/>
      <c r="NNA8027" s="49"/>
      <c r="NNB8027" s="49"/>
      <c r="NNC8027" s="49"/>
      <c r="NND8027" s="49"/>
      <c r="NNE8027" s="49"/>
      <c r="NNF8027" s="49"/>
      <c r="NNG8027" s="49"/>
      <c r="NNH8027" s="49"/>
      <c r="NNI8027" s="49"/>
      <c r="NNJ8027" s="49"/>
      <c r="NNK8027" s="49"/>
      <c r="NNL8027" s="49"/>
      <c r="NNM8027" s="49"/>
      <c r="NNN8027" s="49"/>
      <c r="NNO8027" s="49"/>
      <c r="NNP8027" s="49"/>
      <c r="NNQ8027" s="49"/>
      <c r="NNR8027" s="49"/>
      <c r="NNS8027" s="49"/>
      <c r="NNT8027" s="49"/>
      <c r="NNU8027" s="49"/>
      <c r="NNV8027" s="49"/>
      <c r="NNW8027" s="49"/>
      <c r="NNX8027" s="49"/>
      <c r="NNY8027" s="49"/>
      <c r="NNZ8027" s="49"/>
      <c r="NOA8027" s="49"/>
      <c r="NOB8027" s="49"/>
      <c r="NOC8027" s="49"/>
      <c r="NOD8027" s="49"/>
      <c r="NOE8027" s="49"/>
      <c r="NOF8027" s="49"/>
      <c r="NOG8027" s="49"/>
      <c r="NOH8027" s="49"/>
      <c r="NOI8027" s="49"/>
      <c r="NOJ8027" s="49"/>
      <c r="NOK8027" s="49"/>
      <c r="NOL8027" s="49"/>
      <c r="NOM8027" s="49"/>
      <c r="NON8027" s="49"/>
      <c r="NOO8027" s="49"/>
      <c r="NOP8027" s="49"/>
      <c r="NOQ8027" s="49"/>
      <c r="NOR8027" s="49"/>
      <c r="NOS8027" s="49"/>
      <c r="NOT8027" s="49"/>
      <c r="NOU8027" s="49"/>
      <c r="NOV8027" s="49"/>
      <c r="NOW8027" s="49"/>
      <c r="NOX8027" s="49"/>
      <c r="NOY8027" s="49"/>
      <c r="NOZ8027" s="49"/>
      <c r="NPA8027" s="49"/>
      <c r="NPB8027" s="49"/>
      <c r="NPC8027" s="49"/>
      <c r="NPD8027" s="49"/>
      <c r="NPE8027" s="49"/>
      <c r="NPF8027" s="49"/>
      <c r="NPG8027" s="49"/>
      <c r="NPH8027" s="49"/>
      <c r="NPI8027" s="49"/>
      <c r="NPJ8027" s="49"/>
      <c r="NPK8027" s="49"/>
      <c r="NPL8027" s="49"/>
      <c r="NPM8027" s="49"/>
      <c r="NPN8027" s="49"/>
      <c r="NPO8027" s="49"/>
      <c r="NPP8027" s="49"/>
      <c r="NPQ8027" s="49"/>
      <c r="NPR8027" s="49"/>
      <c r="NPS8027" s="49"/>
      <c r="NPT8027" s="49"/>
      <c r="NPU8027" s="49"/>
      <c r="NPV8027" s="49"/>
      <c r="NPW8027" s="49"/>
      <c r="NPX8027" s="49"/>
      <c r="NPY8027" s="49"/>
      <c r="NPZ8027" s="49"/>
      <c r="NQA8027" s="49"/>
      <c r="NQB8027" s="49"/>
      <c r="NQC8027" s="49"/>
      <c r="NQD8027" s="49"/>
      <c r="NQE8027" s="49"/>
      <c r="NQF8027" s="49"/>
      <c r="NQG8027" s="49"/>
      <c r="NQH8027" s="49"/>
      <c r="NQI8027" s="49"/>
      <c r="NQJ8027" s="49"/>
      <c r="NQK8027" s="49"/>
      <c r="NQL8027" s="49"/>
      <c r="NQM8027" s="49"/>
      <c r="NQN8027" s="49"/>
      <c r="NQO8027" s="49"/>
      <c r="NQP8027" s="49"/>
      <c r="NQQ8027" s="49"/>
      <c r="NQR8027" s="49"/>
      <c r="NQS8027" s="49"/>
      <c r="NQT8027" s="49"/>
      <c r="NQU8027" s="49"/>
      <c r="NQV8027" s="49"/>
      <c r="NQW8027" s="49"/>
      <c r="NQX8027" s="49"/>
      <c r="NQY8027" s="49"/>
      <c r="NQZ8027" s="49"/>
      <c r="NRA8027" s="49"/>
      <c r="NRB8027" s="49"/>
      <c r="NRC8027" s="49"/>
      <c r="NRD8027" s="49"/>
      <c r="NRE8027" s="49"/>
      <c r="NRF8027" s="49"/>
      <c r="NRG8027" s="49"/>
      <c r="NRH8027" s="49"/>
      <c r="NRI8027" s="49"/>
      <c r="NRJ8027" s="49"/>
      <c r="NRK8027" s="49"/>
      <c r="NRL8027" s="49"/>
      <c r="NRM8027" s="49"/>
      <c r="NRN8027" s="49"/>
      <c r="NRO8027" s="49"/>
      <c r="NRP8027" s="49"/>
      <c r="NRQ8027" s="49"/>
      <c r="NRR8027" s="49"/>
      <c r="NRS8027" s="49"/>
      <c r="NRT8027" s="49"/>
      <c r="NRU8027" s="49"/>
      <c r="NRV8027" s="49"/>
      <c r="NRW8027" s="49"/>
      <c r="NRX8027" s="49"/>
      <c r="NRY8027" s="49"/>
      <c r="NRZ8027" s="49"/>
      <c r="NSA8027" s="49"/>
      <c r="NSB8027" s="49"/>
      <c r="NSC8027" s="49"/>
      <c r="NSD8027" s="49"/>
      <c r="NSE8027" s="49"/>
      <c r="NSF8027" s="49"/>
      <c r="NSG8027" s="49"/>
      <c r="NSH8027" s="49"/>
      <c r="NSI8027" s="49"/>
      <c r="NSJ8027" s="49"/>
      <c r="NSK8027" s="49"/>
      <c r="NSL8027" s="49"/>
      <c r="NSM8027" s="49"/>
      <c r="NSN8027" s="49"/>
      <c r="NSO8027" s="49"/>
      <c r="NSP8027" s="49"/>
      <c r="NSQ8027" s="49"/>
      <c r="NSR8027" s="49"/>
      <c r="NSS8027" s="49"/>
      <c r="NST8027" s="49"/>
      <c r="NSU8027" s="49"/>
      <c r="NSV8027" s="49"/>
      <c r="NSW8027" s="49"/>
      <c r="NSX8027" s="49"/>
      <c r="NSY8027" s="49"/>
      <c r="NSZ8027" s="49"/>
      <c r="NTA8027" s="49"/>
      <c r="NTB8027" s="49"/>
      <c r="NTC8027" s="49"/>
      <c r="NTD8027" s="49"/>
      <c r="NTE8027" s="49"/>
      <c r="NTF8027" s="49"/>
      <c r="NTG8027" s="49"/>
      <c r="NTH8027" s="49"/>
      <c r="NTI8027" s="49"/>
      <c r="NTJ8027" s="49"/>
      <c r="NTK8027" s="49"/>
      <c r="NTL8027" s="49"/>
      <c r="NTM8027" s="49"/>
      <c r="NTN8027" s="49"/>
      <c r="NTO8027" s="49"/>
      <c r="NTP8027" s="49"/>
      <c r="NTQ8027" s="49"/>
      <c r="NTR8027" s="49"/>
      <c r="NTS8027" s="49"/>
      <c r="NTT8027" s="49"/>
      <c r="NTU8027" s="49"/>
      <c r="NTV8027" s="49"/>
      <c r="NTW8027" s="49"/>
      <c r="NTX8027" s="49"/>
      <c r="NTY8027" s="49"/>
      <c r="NTZ8027" s="49"/>
      <c r="NUA8027" s="49"/>
      <c r="NUB8027" s="49"/>
      <c r="NUC8027" s="49"/>
      <c r="NUD8027" s="49"/>
      <c r="NUE8027" s="49"/>
      <c r="NUF8027" s="49"/>
      <c r="NUG8027" s="49"/>
      <c r="NUH8027" s="49"/>
      <c r="NUI8027" s="49"/>
      <c r="NUJ8027" s="49"/>
      <c r="NUK8027" s="49"/>
      <c r="NUL8027" s="49"/>
      <c r="NUM8027" s="49"/>
      <c r="NUN8027" s="49"/>
      <c r="NUO8027" s="49"/>
      <c r="NUP8027" s="49"/>
      <c r="NUQ8027" s="49"/>
      <c r="NUR8027" s="49"/>
      <c r="NUS8027" s="49"/>
      <c r="NUT8027" s="49"/>
      <c r="NUU8027" s="49"/>
      <c r="NUV8027" s="49"/>
      <c r="NUW8027" s="49"/>
      <c r="NUX8027" s="49"/>
      <c r="NUY8027" s="49"/>
      <c r="NUZ8027" s="49"/>
      <c r="NVA8027" s="49"/>
      <c r="NVB8027" s="49"/>
      <c r="NVC8027" s="49"/>
      <c r="NVD8027" s="49"/>
      <c r="NVE8027" s="49"/>
      <c r="NVF8027" s="49"/>
      <c r="NVG8027" s="49"/>
      <c r="NVH8027" s="49"/>
      <c r="NVI8027" s="49"/>
      <c r="NVJ8027" s="49"/>
      <c r="NVK8027" s="49"/>
      <c r="NVL8027" s="49"/>
      <c r="NVM8027" s="49"/>
      <c r="NVN8027" s="49"/>
      <c r="NVO8027" s="49"/>
      <c r="NVP8027" s="49"/>
      <c r="NVQ8027" s="49"/>
      <c r="NVR8027" s="49"/>
      <c r="NVS8027" s="49"/>
      <c r="NVT8027" s="49"/>
      <c r="NVU8027" s="49"/>
      <c r="NVV8027" s="49"/>
      <c r="NVW8027" s="49"/>
      <c r="NVX8027" s="49"/>
      <c r="NVY8027" s="49"/>
      <c r="NVZ8027" s="49"/>
      <c r="NWA8027" s="49"/>
      <c r="NWB8027" s="49"/>
      <c r="NWC8027" s="49"/>
      <c r="NWD8027" s="49"/>
      <c r="NWE8027" s="49"/>
      <c r="NWF8027" s="49"/>
      <c r="NWG8027" s="49"/>
      <c r="NWH8027" s="49"/>
      <c r="NWI8027" s="49"/>
      <c r="NWJ8027" s="49"/>
      <c r="NWK8027" s="49"/>
      <c r="NWL8027" s="49"/>
      <c r="NWM8027" s="49"/>
      <c r="NWN8027" s="49"/>
      <c r="NWO8027" s="49"/>
      <c r="NWP8027" s="49"/>
      <c r="NWQ8027" s="49"/>
      <c r="NWR8027" s="49"/>
      <c r="NWS8027" s="49"/>
      <c r="NWT8027" s="49"/>
      <c r="NWU8027" s="49"/>
      <c r="NWV8027" s="49"/>
      <c r="NWW8027" s="49"/>
      <c r="NWX8027" s="49"/>
      <c r="NWY8027" s="49"/>
      <c r="NWZ8027" s="49"/>
      <c r="NXA8027" s="49"/>
      <c r="NXB8027" s="49"/>
      <c r="NXC8027" s="49"/>
      <c r="NXD8027" s="49"/>
      <c r="NXE8027" s="49"/>
      <c r="NXF8027" s="49"/>
      <c r="NXG8027" s="49"/>
      <c r="NXH8027" s="49"/>
      <c r="NXI8027" s="49"/>
      <c r="NXJ8027" s="49"/>
      <c r="NXK8027" s="49"/>
      <c r="NXL8027" s="49"/>
      <c r="NXM8027" s="49"/>
      <c r="NXN8027" s="49"/>
      <c r="NXO8027" s="49"/>
      <c r="NXP8027" s="49"/>
      <c r="NXQ8027" s="49"/>
      <c r="NXR8027" s="49"/>
      <c r="NXS8027" s="49"/>
      <c r="NXT8027" s="49"/>
      <c r="NXU8027" s="49"/>
      <c r="NXV8027" s="49"/>
      <c r="NXW8027" s="49"/>
      <c r="NXX8027" s="49"/>
      <c r="NXY8027" s="49"/>
      <c r="NXZ8027" s="49"/>
      <c r="NYA8027" s="49"/>
      <c r="NYB8027" s="49"/>
      <c r="NYC8027" s="49"/>
      <c r="NYD8027" s="49"/>
      <c r="NYE8027" s="49"/>
      <c r="NYF8027" s="49"/>
      <c r="NYG8027" s="49"/>
      <c r="NYH8027" s="49"/>
      <c r="NYI8027" s="49"/>
      <c r="NYJ8027" s="49"/>
      <c r="NYK8027" s="49"/>
      <c r="NYL8027" s="49"/>
      <c r="NYM8027" s="49"/>
      <c r="NYN8027" s="49"/>
      <c r="NYO8027" s="49"/>
      <c r="NYP8027" s="49"/>
      <c r="NYQ8027" s="49"/>
      <c r="NYR8027" s="49"/>
      <c r="NYS8027" s="49"/>
      <c r="NYT8027" s="49"/>
      <c r="NYU8027" s="49"/>
      <c r="NYV8027" s="49"/>
      <c r="NYW8027" s="49"/>
      <c r="NYX8027" s="49"/>
      <c r="NYY8027" s="49"/>
      <c r="NYZ8027" s="49"/>
      <c r="NZA8027" s="49"/>
      <c r="NZB8027" s="49"/>
      <c r="NZC8027" s="49"/>
      <c r="NZD8027" s="49"/>
      <c r="NZE8027" s="49"/>
      <c r="NZF8027" s="49"/>
      <c r="NZG8027" s="49"/>
      <c r="NZH8027" s="49"/>
      <c r="NZI8027" s="49"/>
      <c r="NZJ8027" s="49"/>
      <c r="NZK8027" s="49"/>
      <c r="NZL8027" s="49"/>
      <c r="NZM8027" s="49"/>
      <c r="NZN8027" s="49"/>
      <c r="NZO8027" s="49"/>
      <c r="NZP8027" s="49"/>
      <c r="NZQ8027" s="49"/>
      <c r="NZR8027" s="49"/>
      <c r="NZS8027" s="49"/>
      <c r="NZT8027" s="49"/>
      <c r="NZU8027" s="49"/>
      <c r="NZV8027" s="49"/>
      <c r="NZW8027" s="49"/>
      <c r="NZX8027" s="49"/>
      <c r="NZY8027" s="49"/>
      <c r="NZZ8027" s="49"/>
      <c r="OAA8027" s="49"/>
      <c r="OAB8027" s="49"/>
      <c r="OAC8027" s="49"/>
      <c r="OAD8027" s="49"/>
      <c r="OAE8027" s="49"/>
      <c r="OAF8027" s="49"/>
      <c r="OAG8027" s="49"/>
      <c r="OAH8027" s="49"/>
      <c r="OAI8027" s="49"/>
      <c r="OAJ8027" s="49"/>
      <c r="OAK8027" s="49"/>
      <c r="OAL8027" s="49"/>
      <c r="OAM8027" s="49"/>
      <c r="OAN8027" s="49"/>
      <c r="OAO8027" s="49"/>
      <c r="OAP8027" s="49"/>
      <c r="OAQ8027" s="49"/>
      <c r="OAR8027" s="49"/>
      <c r="OAS8027" s="49"/>
      <c r="OAT8027" s="49"/>
      <c r="OAU8027" s="49"/>
      <c r="OAV8027" s="49"/>
      <c r="OAW8027" s="49"/>
      <c r="OAX8027" s="49"/>
      <c r="OAY8027" s="49"/>
      <c r="OAZ8027" s="49"/>
      <c r="OBA8027" s="49"/>
      <c r="OBB8027" s="49"/>
      <c r="OBC8027" s="49"/>
      <c r="OBD8027" s="49"/>
      <c r="OBE8027" s="49"/>
      <c r="OBF8027" s="49"/>
      <c r="OBG8027" s="49"/>
      <c r="OBH8027" s="49"/>
      <c r="OBI8027" s="49"/>
      <c r="OBJ8027" s="49"/>
      <c r="OBK8027" s="49"/>
      <c r="OBL8027" s="49"/>
      <c r="OBM8027" s="49"/>
      <c r="OBN8027" s="49"/>
      <c r="OBO8027" s="49"/>
      <c r="OBP8027" s="49"/>
      <c r="OBQ8027" s="49"/>
      <c r="OBR8027" s="49"/>
      <c r="OBS8027" s="49"/>
      <c r="OBT8027" s="49"/>
      <c r="OBU8027" s="49"/>
      <c r="OBV8027" s="49"/>
      <c r="OBW8027" s="49"/>
      <c r="OBX8027" s="49"/>
      <c r="OBY8027" s="49"/>
      <c r="OBZ8027" s="49"/>
      <c r="OCA8027" s="49"/>
      <c r="OCB8027" s="49"/>
      <c r="OCC8027" s="49"/>
      <c r="OCD8027" s="49"/>
      <c r="OCE8027" s="49"/>
      <c r="OCF8027" s="49"/>
      <c r="OCG8027" s="49"/>
      <c r="OCH8027" s="49"/>
      <c r="OCI8027" s="49"/>
      <c r="OCJ8027" s="49"/>
      <c r="OCK8027" s="49"/>
      <c r="OCL8027" s="49"/>
      <c r="OCM8027" s="49"/>
      <c r="OCN8027" s="49"/>
      <c r="OCO8027" s="49"/>
      <c r="OCP8027" s="49"/>
      <c r="OCQ8027" s="49"/>
      <c r="OCR8027" s="49"/>
      <c r="OCS8027" s="49"/>
      <c r="OCT8027" s="49"/>
      <c r="OCU8027" s="49"/>
      <c r="OCV8027" s="49"/>
      <c r="OCW8027" s="49"/>
      <c r="OCX8027" s="49"/>
      <c r="OCY8027" s="49"/>
      <c r="OCZ8027" s="49"/>
      <c r="ODA8027" s="49"/>
      <c r="ODB8027" s="49"/>
      <c r="ODC8027" s="49"/>
      <c r="ODD8027" s="49"/>
      <c r="ODE8027" s="49"/>
      <c r="ODF8027" s="49"/>
      <c r="ODG8027" s="49"/>
      <c r="ODH8027" s="49"/>
      <c r="ODI8027" s="49"/>
      <c r="ODJ8027" s="49"/>
      <c r="ODK8027" s="49"/>
      <c r="ODL8027" s="49"/>
      <c r="ODM8027" s="49"/>
      <c r="ODN8027" s="49"/>
      <c r="ODO8027" s="49"/>
      <c r="ODP8027" s="49"/>
      <c r="ODQ8027" s="49"/>
      <c r="ODR8027" s="49"/>
      <c r="ODS8027" s="49"/>
      <c r="ODT8027" s="49"/>
      <c r="ODU8027" s="49"/>
      <c r="ODV8027" s="49"/>
      <c r="ODW8027" s="49"/>
      <c r="ODX8027" s="49"/>
      <c r="ODY8027" s="49"/>
      <c r="ODZ8027" s="49"/>
      <c r="OEA8027" s="49"/>
      <c r="OEB8027" s="49"/>
      <c r="OEC8027" s="49"/>
      <c r="OED8027" s="49"/>
      <c r="OEE8027" s="49"/>
      <c r="OEF8027" s="49"/>
      <c r="OEG8027" s="49"/>
      <c r="OEH8027" s="49"/>
      <c r="OEI8027" s="49"/>
      <c r="OEJ8027" s="49"/>
      <c r="OEK8027" s="49"/>
      <c r="OEL8027" s="49"/>
      <c r="OEM8027" s="49"/>
      <c r="OEN8027" s="49"/>
      <c r="OEO8027" s="49"/>
      <c r="OEP8027" s="49"/>
      <c r="OEQ8027" s="49"/>
      <c r="OER8027" s="49"/>
      <c r="OES8027" s="49"/>
      <c r="OET8027" s="49"/>
      <c r="OEU8027" s="49"/>
      <c r="OEV8027" s="49"/>
      <c r="OEW8027" s="49"/>
      <c r="OEX8027" s="49"/>
      <c r="OEY8027" s="49"/>
      <c r="OEZ8027" s="49"/>
      <c r="OFA8027" s="49"/>
      <c r="OFB8027" s="49"/>
      <c r="OFC8027" s="49"/>
      <c r="OFD8027" s="49"/>
      <c r="OFE8027" s="49"/>
      <c r="OFF8027" s="49"/>
      <c r="OFG8027" s="49"/>
      <c r="OFH8027" s="49"/>
      <c r="OFI8027" s="49"/>
      <c r="OFJ8027" s="49"/>
      <c r="OFK8027" s="49"/>
      <c r="OFL8027" s="49"/>
      <c r="OFM8027" s="49"/>
      <c r="OFN8027" s="49"/>
      <c r="OFO8027" s="49"/>
      <c r="OFP8027" s="49"/>
      <c r="OFQ8027" s="49"/>
      <c r="OFR8027" s="49"/>
      <c r="OFS8027" s="49"/>
      <c r="OFT8027" s="49"/>
      <c r="OFU8027" s="49"/>
      <c r="OFV8027" s="49"/>
      <c r="OFW8027" s="49"/>
      <c r="OFX8027" s="49"/>
      <c r="OFY8027" s="49"/>
      <c r="OFZ8027" s="49"/>
      <c r="OGA8027" s="49"/>
      <c r="OGB8027" s="49"/>
      <c r="OGC8027" s="49"/>
      <c r="OGD8027" s="49"/>
      <c r="OGE8027" s="49"/>
      <c r="OGF8027" s="49"/>
      <c r="OGG8027" s="49"/>
      <c r="OGH8027" s="49"/>
      <c r="OGI8027" s="49"/>
      <c r="OGJ8027" s="49"/>
      <c r="OGK8027" s="49"/>
      <c r="OGL8027" s="49"/>
      <c r="OGM8027" s="49"/>
      <c r="OGN8027" s="49"/>
      <c r="OGO8027" s="49"/>
      <c r="OGP8027" s="49"/>
      <c r="OGQ8027" s="49"/>
      <c r="OGR8027" s="49"/>
      <c r="OGS8027" s="49"/>
      <c r="OGT8027" s="49"/>
      <c r="OGU8027" s="49"/>
      <c r="OGV8027" s="49"/>
      <c r="OGW8027" s="49"/>
      <c r="OGX8027" s="49"/>
      <c r="OGY8027" s="49"/>
      <c r="OGZ8027" s="49"/>
      <c r="OHA8027" s="49"/>
      <c r="OHB8027" s="49"/>
      <c r="OHC8027" s="49"/>
      <c r="OHD8027" s="49"/>
      <c r="OHE8027" s="49"/>
      <c r="OHF8027" s="49"/>
      <c r="OHG8027" s="49"/>
      <c r="OHH8027" s="49"/>
      <c r="OHI8027" s="49"/>
      <c r="OHJ8027" s="49"/>
      <c r="OHK8027" s="49"/>
      <c r="OHL8027" s="49"/>
      <c r="OHM8027" s="49"/>
      <c r="OHN8027" s="49"/>
      <c r="OHO8027" s="49"/>
      <c r="OHP8027" s="49"/>
      <c r="OHQ8027" s="49"/>
      <c r="OHR8027" s="49"/>
      <c r="OHS8027" s="49"/>
      <c r="OHT8027" s="49"/>
      <c r="OHU8027" s="49"/>
      <c r="OHV8027" s="49"/>
      <c r="OHW8027" s="49"/>
      <c r="OHX8027" s="49"/>
      <c r="OHY8027" s="49"/>
      <c r="OHZ8027" s="49"/>
      <c r="OIA8027" s="49"/>
      <c r="OIB8027" s="49"/>
      <c r="OIC8027" s="49"/>
      <c r="OID8027" s="49"/>
      <c r="OIE8027" s="49"/>
      <c r="OIF8027" s="49"/>
      <c r="OIG8027" s="49"/>
      <c r="OIH8027" s="49"/>
      <c r="OII8027" s="49"/>
      <c r="OIJ8027" s="49"/>
      <c r="OIK8027" s="49"/>
      <c r="OIL8027" s="49"/>
      <c r="OIM8027" s="49"/>
      <c r="OIN8027" s="49"/>
      <c r="OIO8027" s="49"/>
      <c r="OIP8027" s="49"/>
      <c r="OIQ8027" s="49"/>
      <c r="OIR8027" s="49"/>
      <c r="OIS8027" s="49"/>
      <c r="OIT8027" s="49"/>
      <c r="OIU8027" s="49"/>
      <c r="OIV8027" s="49"/>
      <c r="OIW8027" s="49"/>
      <c r="OIX8027" s="49"/>
      <c r="OIY8027" s="49"/>
      <c r="OIZ8027" s="49"/>
      <c r="OJA8027" s="49"/>
      <c r="OJB8027" s="49"/>
      <c r="OJC8027" s="49"/>
      <c r="OJD8027" s="49"/>
      <c r="OJE8027" s="49"/>
      <c r="OJF8027" s="49"/>
      <c r="OJG8027" s="49"/>
      <c r="OJH8027" s="49"/>
      <c r="OJI8027" s="49"/>
      <c r="OJJ8027" s="49"/>
      <c r="OJK8027" s="49"/>
      <c r="OJL8027" s="49"/>
      <c r="OJM8027" s="49"/>
      <c r="OJN8027" s="49"/>
      <c r="OJO8027" s="49"/>
      <c r="OJP8027" s="49"/>
      <c r="OJQ8027" s="49"/>
      <c r="OJR8027" s="49"/>
      <c r="OJS8027" s="49"/>
      <c r="OJT8027" s="49"/>
      <c r="OJU8027" s="49"/>
      <c r="OJV8027" s="49"/>
      <c r="OJW8027" s="49"/>
      <c r="OJX8027" s="49"/>
      <c r="OJY8027" s="49"/>
      <c r="OJZ8027" s="49"/>
      <c r="OKA8027" s="49"/>
      <c r="OKB8027" s="49"/>
      <c r="OKC8027" s="49"/>
      <c r="OKD8027" s="49"/>
      <c r="OKE8027" s="49"/>
      <c r="OKF8027" s="49"/>
      <c r="OKG8027" s="49"/>
      <c r="OKH8027" s="49"/>
      <c r="OKI8027" s="49"/>
      <c r="OKJ8027" s="49"/>
      <c r="OKK8027" s="49"/>
      <c r="OKL8027" s="49"/>
      <c r="OKM8027" s="49"/>
      <c r="OKN8027" s="49"/>
      <c r="OKO8027" s="49"/>
      <c r="OKP8027" s="49"/>
      <c r="OKQ8027" s="49"/>
      <c r="OKR8027" s="49"/>
      <c r="OKS8027" s="49"/>
      <c r="OKT8027" s="49"/>
      <c r="OKU8027" s="49"/>
      <c r="OKV8027" s="49"/>
      <c r="OKW8027" s="49"/>
      <c r="OKX8027" s="49"/>
      <c r="OKY8027" s="49"/>
      <c r="OKZ8027" s="49"/>
      <c r="OLA8027" s="49"/>
      <c r="OLB8027" s="49"/>
      <c r="OLC8027" s="49"/>
      <c r="OLD8027" s="49"/>
      <c r="OLE8027" s="49"/>
      <c r="OLF8027" s="49"/>
      <c r="OLG8027" s="49"/>
      <c r="OLH8027" s="49"/>
      <c r="OLI8027" s="49"/>
      <c r="OLJ8027" s="49"/>
      <c r="OLK8027" s="49"/>
      <c r="OLL8027" s="49"/>
      <c r="OLM8027" s="49"/>
      <c r="OLN8027" s="49"/>
      <c r="OLO8027" s="49"/>
      <c r="OLP8027" s="49"/>
      <c r="OLQ8027" s="49"/>
      <c r="OLR8027" s="49"/>
      <c r="OLS8027" s="49"/>
      <c r="OLT8027" s="49"/>
      <c r="OLU8027" s="49"/>
      <c r="OLV8027" s="49"/>
      <c r="OLW8027" s="49"/>
      <c r="OLX8027" s="49"/>
      <c r="OLY8027" s="49"/>
      <c r="OLZ8027" s="49"/>
      <c r="OMA8027" s="49"/>
      <c r="OMB8027" s="49"/>
      <c r="OMC8027" s="49"/>
      <c r="OMD8027" s="49"/>
      <c r="OME8027" s="49"/>
      <c r="OMF8027" s="49"/>
      <c r="OMG8027" s="49"/>
      <c r="OMH8027" s="49"/>
      <c r="OMI8027" s="49"/>
      <c r="OMJ8027" s="49"/>
      <c r="OMK8027" s="49"/>
      <c r="OML8027" s="49"/>
      <c r="OMM8027" s="49"/>
      <c r="OMN8027" s="49"/>
      <c r="OMO8027" s="49"/>
      <c r="OMP8027" s="49"/>
      <c r="OMQ8027" s="49"/>
      <c r="OMR8027" s="49"/>
      <c r="OMS8027" s="49"/>
      <c r="OMT8027" s="49"/>
      <c r="OMU8027" s="49"/>
      <c r="OMV8027" s="49"/>
      <c r="OMW8027" s="49"/>
      <c r="OMX8027" s="49"/>
      <c r="OMY8027" s="49"/>
      <c r="OMZ8027" s="49"/>
      <c r="ONA8027" s="49"/>
      <c r="ONB8027" s="49"/>
      <c r="ONC8027" s="49"/>
      <c r="OND8027" s="49"/>
      <c r="ONE8027" s="49"/>
      <c r="ONF8027" s="49"/>
      <c r="ONG8027" s="49"/>
      <c r="ONH8027" s="49"/>
      <c r="ONI8027" s="49"/>
      <c r="ONJ8027" s="49"/>
      <c r="ONK8027" s="49"/>
      <c r="ONL8027" s="49"/>
      <c r="ONM8027" s="49"/>
      <c r="ONN8027" s="49"/>
      <c r="ONO8027" s="49"/>
      <c r="ONP8027" s="49"/>
      <c r="ONQ8027" s="49"/>
      <c r="ONR8027" s="49"/>
      <c r="ONS8027" s="49"/>
      <c r="ONT8027" s="49"/>
      <c r="ONU8027" s="49"/>
      <c r="ONV8027" s="49"/>
      <c r="ONW8027" s="49"/>
      <c r="ONX8027" s="49"/>
      <c r="ONY8027" s="49"/>
      <c r="ONZ8027" s="49"/>
      <c r="OOA8027" s="49"/>
      <c r="OOB8027" s="49"/>
      <c r="OOC8027" s="49"/>
      <c r="OOD8027" s="49"/>
      <c r="OOE8027" s="49"/>
      <c r="OOF8027" s="49"/>
      <c r="OOG8027" s="49"/>
      <c r="OOH8027" s="49"/>
      <c r="OOI8027" s="49"/>
      <c r="OOJ8027" s="49"/>
      <c r="OOK8027" s="49"/>
      <c r="OOL8027" s="49"/>
      <c r="OOM8027" s="49"/>
      <c r="OON8027" s="49"/>
      <c r="OOO8027" s="49"/>
      <c r="OOP8027" s="49"/>
      <c r="OOQ8027" s="49"/>
      <c r="OOR8027" s="49"/>
      <c r="OOS8027" s="49"/>
      <c r="OOT8027" s="49"/>
      <c r="OOU8027" s="49"/>
      <c r="OOV8027" s="49"/>
      <c r="OOW8027" s="49"/>
      <c r="OOX8027" s="49"/>
      <c r="OOY8027" s="49"/>
      <c r="OOZ8027" s="49"/>
      <c r="OPA8027" s="49"/>
      <c r="OPB8027" s="49"/>
      <c r="OPC8027" s="49"/>
      <c r="OPD8027" s="49"/>
      <c r="OPE8027" s="49"/>
      <c r="OPF8027" s="49"/>
      <c r="OPG8027" s="49"/>
      <c r="OPH8027" s="49"/>
      <c r="OPI8027" s="49"/>
      <c r="OPJ8027" s="49"/>
      <c r="OPK8027" s="49"/>
      <c r="OPL8027" s="49"/>
      <c r="OPM8027" s="49"/>
      <c r="OPN8027" s="49"/>
      <c r="OPO8027" s="49"/>
      <c r="OPP8027" s="49"/>
      <c r="OPQ8027" s="49"/>
      <c r="OPR8027" s="49"/>
      <c r="OPS8027" s="49"/>
      <c r="OPT8027" s="49"/>
      <c r="OPU8027" s="49"/>
      <c r="OPV8027" s="49"/>
      <c r="OPW8027" s="49"/>
      <c r="OPX8027" s="49"/>
      <c r="OPY8027" s="49"/>
      <c r="OPZ8027" s="49"/>
      <c r="OQA8027" s="49"/>
      <c r="OQB8027" s="49"/>
      <c r="OQC8027" s="49"/>
      <c r="OQD8027" s="49"/>
      <c r="OQE8027" s="49"/>
      <c r="OQF8027" s="49"/>
      <c r="OQG8027" s="49"/>
      <c r="OQH8027" s="49"/>
      <c r="OQI8027" s="49"/>
      <c r="OQJ8027" s="49"/>
      <c r="OQK8027" s="49"/>
      <c r="OQL8027" s="49"/>
      <c r="OQM8027" s="49"/>
      <c r="OQN8027" s="49"/>
      <c r="OQO8027" s="49"/>
      <c r="OQP8027" s="49"/>
      <c r="OQQ8027" s="49"/>
      <c r="OQR8027" s="49"/>
      <c r="OQS8027" s="49"/>
      <c r="OQT8027" s="49"/>
      <c r="OQU8027" s="49"/>
      <c r="OQV8027" s="49"/>
      <c r="OQW8027" s="49"/>
      <c r="OQX8027" s="49"/>
      <c r="OQY8027" s="49"/>
      <c r="OQZ8027" s="49"/>
      <c r="ORA8027" s="49"/>
      <c r="ORB8027" s="49"/>
      <c r="ORC8027" s="49"/>
      <c r="ORD8027" s="49"/>
      <c r="ORE8027" s="49"/>
      <c r="ORF8027" s="49"/>
      <c r="ORG8027" s="49"/>
      <c r="ORH8027" s="49"/>
      <c r="ORI8027" s="49"/>
      <c r="ORJ8027" s="49"/>
      <c r="ORK8027" s="49"/>
      <c r="ORL8027" s="49"/>
      <c r="ORM8027" s="49"/>
      <c r="ORN8027" s="49"/>
      <c r="ORO8027" s="49"/>
      <c r="ORP8027" s="49"/>
      <c r="ORQ8027" s="49"/>
      <c r="ORR8027" s="49"/>
      <c r="ORS8027" s="49"/>
      <c r="ORT8027" s="49"/>
      <c r="ORU8027" s="49"/>
      <c r="ORV8027" s="49"/>
      <c r="ORW8027" s="49"/>
      <c r="ORX8027" s="49"/>
      <c r="ORY8027" s="49"/>
      <c r="ORZ8027" s="49"/>
      <c r="OSA8027" s="49"/>
      <c r="OSB8027" s="49"/>
      <c r="OSC8027" s="49"/>
      <c r="OSD8027" s="49"/>
      <c r="OSE8027" s="49"/>
      <c r="OSF8027" s="49"/>
      <c r="OSG8027" s="49"/>
      <c r="OSH8027" s="49"/>
      <c r="OSI8027" s="49"/>
      <c r="OSJ8027" s="49"/>
      <c r="OSK8027" s="49"/>
      <c r="OSL8027" s="49"/>
      <c r="OSM8027" s="49"/>
      <c r="OSN8027" s="49"/>
      <c r="OSO8027" s="49"/>
      <c r="OSP8027" s="49"/>
      <c r="OSQ8027" s="49"/>
      <c r="OSR8027" s="49"/>
      <c r="OSS8027" s="49"/>
      <c r="OST8027" s="49"/>
      <c r="OSU8027" s="49"/>
      <c r="OSV8027" s="49"/>
      <c r="OSW8027" s="49"/>
      <c r="OSX8027" s="49"/>
      <c r="OSY8027" s="49"/>
      <c r="OSZ8027" s="49"/>
      <c r="OTA8027" s="49"/>
      <c r="OTB8027" s="49"/>
      <c r="OTC8027" s="49"/>
      <c r="OTD8027" s="49"/>
      <c r="OTE8027" s="49"/>
      <c r="OTF8027" s="49"/>
      <c r="OTG8027" s="49"/>
      <c r="OTH8027" s="49"/>
      <c r="OTI8027" s="49"/>
      <c r="OTJ8027" s="49"/>
      <c r="OTK8027" s="49"/>
      <c r="OTL8027" s="49"/>
      <c r="OTM8027" s="49"/>
      <c r="OTN8027" s="49"/>
      <c r="OTO8027" s="49"/>
      <c r="OTP8027" s="49"/>
      <c r="OTQ8027" s="49"/>
      <c r="OTR8027" s="49"/>
      <c r="OTS8027" s="49"/>
      <c r="OTT8027" s="49"/>
      <c r="OTU8027" s="49"/>
      <c r="OTV8027" s="49"/>
      <c r="OTW8027" s="49"/>
      <c r="OTX8027" s="49"/>
      <c r="OTY8027" s="49"/>
      <c r="OTZ8027" s="49"/>
      <c r="OUA8027" s="49"/>
      <c r="OUB8027" s="49"/>
      <c r="OUC8027" s="49"/>
      <c r="OUD8027" s="49"/>
      <c r="OUE8027" s="49"/>
      <c r="OUF8027" s="49"/>
      <c r="OUG8027" s="49"/>
      <c r="OUH8027" s="49"/>
      <c r="OUI8027" s="49"/>
      <c r="OUJ8027" s="49"/>
      <c r="OUK8027" s="49"/>
      <c r="OUL8027" s="49"/>
      <c r="OUM8027" s="49"/>
      <c r="OUN8027" s="49"/>
      <c r="OUO8027" s="49"/>
      <c r="OUP8027" s="49"/>
      <c r="OUQ8027" s="49"/>
      <c r="OUR8027" s="49"/>
      <c r="OUS8027" s="49"/>
      <c r="OUT8027" s="49"/>
      <c r="OUU8027" s="49"/>
      <c r="OUV8027" s="49"/>
      <c r="OUW8027" s="49"/>
      <c r="OUX8027" s="49"/>
      <c r="OUY8027" s="49"/>
      <c r="OUZ8027" s="49"/>
      <c r="OVA8027" s="49"/>
      <c r="OVB8027" s="49"/>
      <c r="OVC8027" s="49"/>
      <c r="OVD8027" s="49"/>
      <c r="OVE8027" s="49"/>
      <c r="OVF8027" s="49"/>
      <c r="OVG8027" s="49"/>
      <c r="OVH8027" s="49"/>
      <c r="OVI8027" s="49"/>
      <c r="OVJ8027" s="49"/>
      <c r="OVK8027" s="49"/>
      <c r="OVL8027" s="49"/>
      <c r="OVM8027" s="49"/>
      <c r="OVN8027" s="49"/>
      <c r="OVO8027" s="49"/>
      <c r="OVP8027" s="49"/>
      <c r="OVQ8027" s="49"/>
      <c r="OVR8027" s="49"/>
      <c r="OVS8027" s="49"/>
      <c r="OVT8027" s="49"/>
      <c r="OVU8027" s="49"/>
      <c r="OVV8027" s="49"/>
      <c r="OVW8027" s="49"/>
      <c r="OVX8027" s="49"/>
      <c r="OVY8027" s="49"/>
      <c r="OVZ8027" s="49"/>
      <c r="OWA8027" s="49"/>
      <c r="OWB8027" s="49"/>
      <c r="OWC8027" s="49"/>
      <c r="OWD8027" s="49"/>
      <c r="OWE8027" s="49"/>
      <c r="OWF8027" s="49"/>
      <c r="OWG8027" s="49"/>
      <c r="OWH8027" s="49"/>
      <c r="OWI8027" s="49"/>
      <c r="OWJ8027" s="49"/>
      <c r="OWK8027" s="49"/>
      <c r="OWL8027" s="49"/>
      <c r="OWM8027" s="49"/>
      <c r="OWN8027" s="49"/>
      <c r="OWO8027" s="49"/>
      <c r="OWP8027" s="49"/>
      <c r="OWQ8027" s="49"/>
      <c r="OWR8027" s="49"/>
      <c r="OWS8027" s="49"/>
      <c r="OWT8027" s="49"/>
      <c r="OWU8027" s="49"/>
      <c r="OWV8027" s="49"/>
      <c r="OWW8027" s="49"/>
      <c r="OWX8027" s="49"/>
      <c r="OWY8027" s="49"/>
      <c r="OWZ8027" s="49"/>
      <c r="OXA8027" s="49"/>
      <c r="OXB8027" s="49"/>
      <c r="OXC8027" s="49"/>
      <c r="OXD8027" s="49"/>
      <c r="OXE8027" s="49"/>
      <c r="OXF8027" s="49"/>
      <c r="OXG8027" s="49"/>
      <c r="OXH8027" s="49"/>
      <c r="OXI8027" s="49"/>
      <c r="OXJ8027" s="49"/>
      <c r="OXK8027" s="49"/>
      <c r="OXL8027" s="49"/>
      <c r="OXM8027" s="49"/>
      <c r="OXN8027" s="49"/>
      <c r="OXO8027" s="49"/>
      <c r="OXP8027" s="49"/>
      <c r="OXQ8027" s="49"/>
      <c r="OXR8027" s="49"/>
      <c r="OXS8027" s="49"/>
      <c r="OXT8027" s="49"/>
      <c r="OXU8027" s="49"/>
      <c r="OXV8027" s="49"/>
      <c r="OXW8027" s="49"/>
      <c r="OXX8027" s="49"/>
      <c r="OXY8027" s="49"/>
      <c r="OXZ8027" s="49"/>
      <c r="OYA8027" s="49"/>
      <c r="OYB8027" s="49"/>
      <c r="OYC8027" s="49"/>
      <c r="OYD8027" s="49"/>
      <c r="OYE8027" s="49"/>
      <c r="OYF8027" s="49"/>
      <c r="OYG8027" s="49"/>
      <c r="OYH8027" s="49"/>
      <c r="OYI8027" s="49"/>
      <c r="OYJ8027" s="49"/>
      <c r="OYK8027" s="49"/>
      <c r="OYL8027" s="49"/>
      <c r="OYM8027" s="49"/>
      <c r="OYN8027" s="49"/>
      <c r="OYO8027" s="49"/>
      <c r="OYP8027" s="49"/>
      <c r="OYQ8027" s="49"/>
      <c r="OYR8027" s="49"/>
      <c r="OYS8027" s="49"/>
      <c r="OYT8027" s="49"/>
      <c r="OYU8027" s="49"/>
      <c r="OYV8027" s="49"/>
      <c r="OYW8027" s="49"/>
      <c r="OYX8027" s="49"/>
      <c r="OYY8027" s="49"/>
      <c r="OYZ8027" s="49"/>
      <c r="OZA8027" s="49"/>
      <c r="OZB8027" s="49"/>
      <c r="OZC8027" s="49"/>
      <c r="OZD8027" s="49"/>
      <c r="OZE8027" s="49"/>
      <c r="OZF8027" s="49"/>
      <c r="OZG8027" s="49"/>
      <c r="OZH8027" s="49"/>
      <c r="OZI8027" s="49"/>
      <c r="OZJ8027" s="49"/>
      <c r="OZK8027" s="49"/>
      <c r="OZL8027" s="49"/>
      <c r="OZM8027" s="49"/>
      <c r="OZN8027" s="49"/>
      <c r="OZO8027" s="49"/>
      <c r="OZP8027" s="49"/>
      <c r="OZQ8027" s="49"/>
      <c r="OZR8027" s="49"/>
      <c r="OZS8027" s="49"/>
      <c r="OZT8027" s="49"/>
      <c r="OZU8027" s="49"/>
      <c r="OZV8027" s="49"/>
      <c r="OZW8027" s="49"/>
      <c r="OZX8027" s="49"/>
      <c r="OZY8027" s="49"/>
      <c r="OZZ8027" s="49"/>
      <c r="PAA8027" s="49"/>
      <c r="PAB8027" s="49"/>
      <c r="PAC8027" s="49"/>
      <c r="PAD8027" s="49"/>
      <c r="PAE8027" s="49"/>
      <c r="PAF8027" s="49"/>
      <c r="PAG8027" s="49"/>
      <c r="PAH8027" s="49"/>
      <c r="PAI8027" s="49"/>
      <c r="PAJ8027" s="49"/>
      <c r="PAK8027" s="49"/>
      <c r="PAL8027" s="49"/>
      <c r="PAM8027" s="49"/>
      <c r="PAN8027" s="49"/>
      <c r="PAO8027" s="49"/>
      <c r="PAP8027" s="49"/>
      <c r="PAQ8027" s="49"/>
      <c r="PAR8027" s="49"/>
      <c r="PAS8027" s="49"/>
      <c r="PAT8027" s="49"/>
      <c r="PAU8027" s="49"/>
      <c r="PAV8027" s="49"/>
      <c r="PAW8027" s="49"/>
      <c r="PAX8027" s="49"/>
      <c r="PAY8027" s="49"/>
      <c r="PAZ8027" s="49"/>
      <c r="PBA8027" s="49"/>
      <c r="PBB8027" s="49"/>
      <c r="PBC8027" s="49"/>
      <c r="PBD8027" s="49"/>
      <c r="PBE8027" s="49"/>
      <c r="PBF8027" s="49"/>
      <c r="PBG8027" s="49"/>
      <c r="PBH8027" s="49"/>
      <c r="PBI8027" s="49"/>
      <c r="PBJ8027" s="49"/>
      <c r="PBK8027" s="49"/>
      <c r="PBL8027" s="49"/>
      <c r="PBM8027" s="49"/>
      <c r="PBN8027" s="49"/>
      <c r="PBO8027" s="49"/>
      <c r="PBP8027" s="49"/>
      <c r="PBQ8027" s="49"/>
      <c r="PBR8027" s="49"/>
      <c r="PBS8027" s="49"/>
      <c r="PBT8027" s="49"/>
      <c r="PBU8027" s="49"/>
      <c r="PBV8027" s="49"/>
      <c r="PBW8027" s="49"/>
      <c r="PBX8027" s="49"/>
      <c r="PBY8027" s="49"/>
      <c r="PBZ8027" s="49"/>
      <c r="PCA8027" s="49"/>
      <c r="PCB8027" s="49"/>
      <c r="PCC8027" s="49"/>
      <c r="PCD8027" s="49"/>
      <c r="PCE8027" s="49"/>
      <c r="PCF8027" s="49"/>
      <c r="PCG8027" s="49"/>
      <c r="PCH8027" s="49"/>
      <c r="PCI8027" s="49"/>
      <c r="PCJ8027" s="49"/>
      <c r="PCK8027" s="49"/>
      <c r="PCL8027" s="49"/>
      <c r="PCM8027" s="49"/>
      <c r="PCN8027" s="49"/>
      <c r="PCO8027" s="49"/>
      <c r="PCP8027" s="49"/>
      <c r="PCQ8027" s="49"/>
      <c r="PCR8027" s="49"/>
      <c r="PCS8027" s="49"/>
      <c r="PCT8027" s="49"/>
      <c r="PCU8027" s="49"/>
      <c r="PCV8027" s="49"/>
      <c r="PCW8027" s="49"/>
      <c r="PCX8027" s="49"/>
      <c r="PCY8027" s="49"/>
      <c r="PCZ8027" s="49"/>
      <c r="PDA8027" s="49"/>
      <c r="PDB8027" s="49"/>
      <c r="PDC8027" s="49"/>
      <c r="PDD8027" s="49"/>
      <c r="PDE8027" s="49"/>
      <c r="PDF8027" s="49"/>
      <c r="PDG8027" s="49"/>
      <c r="PDH8027" s="49"/>
      <c r="PDI8027" s="49"/>
      <c r="PDJ8027" s="49"/>
      <c r="PDK8027" s="49"/>
      <c r="PDL8027" s="49"/>
      <c r="PDM8027" s="49"/>
      <c r="PDN8027" s="49"/>
      <c r="PDO8027" s="49"/>
      <c r="PDP8027" s="49"/>
      <c r="PDQ8027" s="49"/>
      <c r="PDR8027" s="49"/>
      <c r="PDS8027" s="49"/>
      <c r="PDT8027" s="49"/>
      <c r="PDU8027" s="49"/>
      <c r="PDV8027" s="49"/>
      <c r="PDW8027" s="49"/>
      <c r="PDX8027" s="49"/>
      <c r="PDY8027" s="49"/>
      <c r="PDZ8027" s="49"/>
      <c r="PEA8027" s="49"/>
      <c r="PEB8027" s="49"/>
      <c r="PEC8027" s="49"/>
      <c r="PED8027" s="49"/>
      <c r="PEE8027" s="49"/>
      <c r="PEF8027" s="49"/>
      <c r="PEG8027" s="49"/>
      <c r="PEH8027" s="49"/>
      <c r="PEI8027" s="49"/>
      <c r="PEJ8027" s="49"/>
      <c r="PEK8027" s="49"/>
      <c r="PEL8027" s="49"/>
      <c r="PEM8027" s="49"/>
      <c r="PEN8027" s="49"/>
      <c r="PEO8027" s="49"/>
      <c r="PEP8027" s="49"/>
      <c r="PEQ8027" s="49"/>
      <c r="PER8027" s="49"/>
      <c r="PES8027" s="49"/>
      <c r="PET8027" s="49"/>
      <c r="PEU8027" s="49"/>
      <c r="PEV8027" s="49"/>
      <c r="PEW8027" s="49"/>
      <c r="PEX8027" s="49"/>
      <c r="PEY8027" s="49"/>
      <c r="PEZ8027" s="49"/>
      <c r="PFA8027" s="49"/>
      <c r="PFB8027" s="49"/>
      <c r="PFC8027" s="49"/>
      <c r="PFD8027" s="49"/>
      <c r="PFE8027" s="49"/>
      <c r="PFF8027" s="49"/>
      <c r="PFG8027" s="49"/>
      <c r="PFH8027" s="49"/>
      <c r="PFI8027" s="49"/>
      <c r="PFJ8027" s="49"/>
      <c r="PFK8027" s="49"/>
      <c r="PFL8027" s="49"/>
      <c r="PFM8027" s="49"/>
      <c r="PFN8027" s="49"/>
      <c r="PFO8027" s="49"/>
      <c r="PFP8027" s="49"/>
      <c r="PFQ8027" s="49"/>
      <c r="PFR8027" s="49"/>
      <c r="PFS8027" s="49"/>
      <c r="PFT8027" s="49"/>
      <c r="PFU8027" s="49"/>
      <c r="PFV8027" s="49"/>
      <c r="PFW8027" s="49"/>
      <c r="PFX8027" s="49"/>
      <c r="PFY8027" s="49"/>
      <c r="PFZ8027" s="49"/>
      <c r="PGA8027" s="49"/>
      <c r="PGB8027" s="49"/>
      <c r="PGC8027" s="49"/>
      <c r="PGD8027" s="49"/>
      <c r="PGE8027" s="49"/>
      <c r="PGF8027" s="49"/>
      <c r="PGG8027" s="49"/>
      <c r="PGH8027" s="49"/>
      <c r="PGI8027" s="49"/>
      <c r="PGJ8027" s="49"/>
      <c r="PGK8027" s="49"/>
      <c r="PGL8027" s="49"/>
      <c r="PGM8027" s="49"/>
      <c r="PGN8027" s="49"/>
      <c r="PGO8027" s="49"/>
      <c r="PGP8027" s="49"/>
      <c r="PGQ8027" s="49"/>
      <c r="PGR8027" s="49"/>
      <c r="PGS8027" s="49"/>
      <c r="PGT8027" s="49"/>
      <c r="PGU8027" s="49"/>
      <c r="PGV8027" s="49"/>
      <c r="PGW8027" s="49"/>
      <c r="PGX8027" s="49"/>
      <c r="PGY8027" s="49"/>
      <c r="PGZ8027" s="49"/>
      <c r="PHA8027" s="49"/>
      <c r="PHB8027" s="49"/>
      <c r="PHC8027" s="49"/>
      <c r="PHD8027" s="49"/>
      <c r="PHE8027" s="49"/>
      <c r="PHF8027" s="49"/>
      <c r="PHG8027" s="49"/>
      <c r="PHH8027" s="49"/>
      <c r="PHI8027" s="49"/>
      <c r="PHJ8027" s="49"/>
      <c r="PHK8027" s="49"/>
      <c r="PHL8027" s="49"/>
      <c r="PHM8027" s="49"/>
      <c r="PHN8027" s="49"/>
      <c r="PHO8027" s="49"/>
      <c r="PHP8027" s="49"/>
      <c r="PHQ8027" s="49"/>
      <c r="PHR8027" s="49"/>
      <c r="PHS8027" s="49"/>
      <c r="PHT8027" s="49"/>
      <c r="PHU8027" s="49"/>
      <c r="PHV8027" s="49"/>
      <c r="PHW8027" s="49"/>
      <c r="PHX8027" s="49"/>
      <c r="PHY8027" s="49"/>
      <c r="PHZ8027" s="49"/>
      <c r="PIA8027" s="49"/>
      <c r="PIB8027" s="49"/>
      <c r="PIC8027" s="49"/>
      <c r="PID8027" s="49"/>
      <c r="PIE8027" s="49"/>
      <c r="PIF8027" s="49"/>
      <c r="PIG8027" s="49"/>
      <c r="PIH8027" s="49"/>
      <c r="PII8027" s="49"/>
      <c r="PIJ8027" s="49"/>
      <c r="PIK8027" s="49"/>
      <c r="PIL8027" s="49"/>
      <c r="PIM8027" s="49"/>
      <c r="PIN8027" s="49"/>
      <c r="PIO8027" s="49"/>
      <c r="PIP8027" s="49"/>
      <c r="PIQ8027" s="49"/>
      <c r="PIR8027" s="49"/>
      <c r="PIS8027" s="49"/>
      <c r="PIT8027" s="49"/>
      <c r="PIU8027" s="49"/>
      <c r="PIV8027" s="49"/>
      <c r="PIW8027" s="49"/>
      <c r="PIX8027" s="49"/>
      <c r="PIY8027" s="49"/>
      <c r="PIZ8027" s="49"/>
      <c r="PJA8027" s="49"/>
      <c r="PJB8027" s="49"/>
      <c r="PJC8027" s="49"/>
      <c r="PJD8027" s="49"/>
      <c r="PJE8027" s="49"/>
      <c r="PJF8027" s="49"/>
      <c r="PJG8027" s="49"/>
      <c r="PJH8027" s="49"/>
      <c r="PJI8027" s="49"/>
      <c r="PJJ8027" s="49"/>
      <c r="PJK8027" s="49"/>
      <c r="PJL8027" s="49"/>
      <c r="PJM8027" s="49"/>
      <c r="PJN8027" s="49"/>
      <c r="PJO8027" s="49"/>
      <c r="PJP8027" s="49"/>
      <c r="PJQ8027" s="49"/>
      <c r="PJR8027" s="49"/>
      <c r="PJS8027" s="49"/>
      <c r="PJT8027" s="49"/>
      <c r="PJU8027" s="49"/>
      <c r="PJV8027" s="49"/>
      <c r="PJW8027" s="49"/>
      <c r="PJX8027" s="49"/>
      <c r="PJY8027" s="49"/>
      <c r="PJZ8027" s="49"/>
      <c r="PKA8027" s="49"/>
      <c r="PKB8027" s="49"/>
      <c r="PKC8027" s="49"/>
      <c r="PKD8027" s="49"/>
      <c r="PKE8027" s="49"/>
      <c r="PKF8027" s="49"/>
      <c r="PKG8027" s="49"/>
      <c r="PKH8027" s="49"/>
      <c r="PKI8027" s="49"/>
      <c r="PKJ8027" s="49"/>
      <c r="PKK8027" s="49"/>
      <c r="PKL8027" s="49"/>
      <c r="PKM8027" s="49"/>
      <c r="PKN8027" s="49"/>
      <c r="PKO8027" s="49"/>
      <c r="PKP8027" s="49"/>
      <c r="PKQ8027" s="49"/>
      <c r="PKR8027" s="49"/>
      <c r="PKS8027" s="49"/>
      <c r="PKT8027" s="49"/>
      <c r="PKU8027" s="49"/>
      <c r="PKV8027" s="49"/>
      <c r="PKW8027" s="49"/>
      <c r="PKX8027" s="49"/>
      <c r="PKY8027" s="49"/>
      <c r="PKZ8027" s="49"/>
      <c r="PLA8027" s="49"/>
      <c r="PLB8027" s="49"/>
      <c r="PLC8027" s="49"/>
      <c r="PLD8027" s="49"/>
      <c r="PLE8027" s="49"/>
      <c r="PLF8027" s="49"/>
      <c r="PLG8027" s="49"/>
      <c r="PLH8027" s="49"/>
      <c r="PLI8027" s="49"/>
      <c r="PLJ8027" s="49"/>
      <c r="PLK8027" s="49"/>
      <c r="PLL8027" s="49"/>
      <c r="PLM8027" s="49"/>
      <c r="PLN8027" s="49"/>
      <c r="PLO8027" s="49"/>
      <c r="PLP8027" s="49"/>
      <c r="PLQ8027" s="49"/>
      <c r="PLR8027" s="49"/>
      <c r="PLS8027" s="49"/>
      <c r="PLT8027" s="49"/>
      <c r="PLU8027" s="49"/>
      <c r="PLV8027" s="49"/>
      <c r="PLW8027" s="49"/>
      <c r="PLX8027" s="49"/>
      <c r="PLY8027" s="49"/>
      <c r="PLZ8027" s="49"/>
      <c r="PMA8027" s="49"/>
      <c r="PMB8027" s="49"/>
      <c r="PMC8027" s="49"/>
      <c r="PMD8027" s="49"/>
      <c r="PME8027" s="49"/>
      <c r="PMF8027" s="49"/>
      <c r="PMG8027" s="49"/>
      <c r="PMH8027" s="49"/>
      <c r="PMI8027" s="49"/>
      <c r="PMJ8027" s="49"/>
      <c r="PMK8027" s="49"/>
      <c r="PML8027" s="49"/>
      <c r="PMM8027" s="49"/>
      <c r="PMN8027" s="49"/>
      <c r="PMO8027" s="49"/>
      <c r="PMP8027" s="49"/>
      <c r="PMQ8027" s="49"/>
      <c r="PMR8027" s="49"/>
      <c r="PMS8027" s="49"/>
      <c r="PMT8027" s="49"/>
      <c r="PMU8027" s="49"/>
      <c r="PMV8027" s="49"/>
      <c r="PMW8027" s="49"/>
      <c r="PMX8027" s="49"/>
      <c r="PMY8027" s="49"/>
      <c r="PMZ8027" s="49"/>
      <c r="PNA8027" s="49"/>
      <c r="PNB8027" s="49"/>
      <c r="PNC8027" s="49"/>
      <c r="PND8027" s="49"/>
      <c r="PNE8027" s="49"/>
      <c r="PNF8027" s="49"/>
      <c r="PNG8027" s="49"/>
      <c r="PNH8027" s="49"/>
      <c r="PNI8027" s="49"/>
      <c r="PNJ8027" s="49"/>
      <c r="PNK8027" s="49"/>
      <c r="PNL8027" s="49"/>
      <c r="PNM8027" s="49"/>
      <c r="PNN8027" s="49"/>
      <c r="PNO8027" s="49"/>
      <c r="PNP8027" s="49"/>
      <c r="PNQ8027" s="49"/>
      <c r="PNR8027" s="49"/>
      <c r="PNS8027" s="49"/>
      <c r="PNT8027" s="49"/>
      <c r="PNU8027" s="49"/>
      <c r="PNV8027" s="49"/>
      <c r="PNW8027" s="49"/>
      <c r="PNX8027" s="49"/>
      <c r="PNY8027" s="49"/>
      <c r="PNZ8027" s="49"/>
      <c r="POA8027" s="49"/>
      <c r="POB8027" s="49"/>
      <c r="POC8027" s="49"/>
      <c r="POD8027" s="49"/>
      <c r="POE8027" s="49"/>
      <c r="POF8027" s="49"/>
      <c r="POG8027" s="49"/>
      <c r="POH8027" s="49"/>
      <c r="POI8027" s="49"/>
      <c r="POJ8027" s="49"/>
      <c r="POK8027" s="49"/>
      <c r="POL8027" s="49"/>
      <c r="POM8027" s="49"/>
      <c r="PON8027" s="49"/>
      <c r="POO8027" s="49"/>
      <c r="POP8027" s="49"/>
      <c r="POQ8027" s="49"/>
      <c r="POR8027" s="49"/>
      <c r="POS8027" s="49"/>
      <c r="POT8027" s="49"/>
      <c r="POU8027" s="49"/>
      <c r="POV8027" s="49"/>
      <c r="POW8027" s="49"/>
      <c r="POX8027" s="49"/>
      <c r="POY8027" s="49"/>
      <c r="POZ8027" s="49"/>
      <c r="PPA8027" s="49"/>
      <c r="PPB8027" s="49"/>
      <c r="PPC8027" s="49"/>
      <c r="PPD8027" s="49"/>
      <c r="PPE8027" s="49"/>
      <c r="PPF8027" s="49"/>
      <c r="PPG8027" s="49"/>
      <c r="PPH8027" s="49"/>
      <c r="PPI8027" s="49"/>
      <c r="PPJ8027" s="49"/>
      <c r="PPK8027" s="49"/>
      <c r="PPL8027" s="49"/>
      <c r="PPM8027" s="49"/>
      <c r="PPN8027" s="49"/>
      <c r="PPO8027" s="49"/>
      <c r="PPP8027" s="49"/>
      <c r="PPQ8027" s="49"/>
      <c r="PPR8027" s="49"/>
      <c r="PPS8027" s="49"/>
      <c r="PPT8027" s="49"/>
      <c r="PPU8027" s="49"/>
      <c r="PPV8027" s="49"/>
      <c r="PPW8027" s="49"/>
      <c r="PPX8027" s="49"/>
      <c r="PPY8027" s="49"/>
      <c r="PPZ8027" s="49"/>
      <c r="PQA8027" s="49"/>
      <c r="PQB8027" s="49"/>
      <c r="PQC8027" s="49"/>
      <c r="PQD8027" s="49"/>
      <c r="PQE8027" s="49"/>
      <c r="PQF8027" s="49"/>
      <c r="PQG8027" s="49"/>
      <c r="PQH8027" s="49"/>
      <c r="PQI8027" s="49"/>
      <c r="PQJ8027" s="49"/>
      <c r="PQK8027" s="49"/>
      <c r="PQL8027" s="49"/>
      <c r="PQM8027" s="49"/>
      <c r="PQN8027" s="49"/>
      <c r="PQO8027" s="49"/>
      <c r="PQP8027" s="49"/>
      <c r="PQQ8027" s="49"/>
      <c r="PQR8027" s="49"/>
      <c r="PQS8027" s="49"/>
      <c r="PQT8027" s="49"/>
      <c r="PQU8027" s="49"/>
      <c r="PQV8027" s="49"/>
      <c r="PQW8027" s="49"/>
      <c r="PQX8027" s="49"/>
      <c r="PQY8027" s="49"/>
      <c r="PQZ8027" s="49"/>
      <c r="PRA8027" s="49"/>
      <c r="PRB8027" s="49"/>
      <c r="PRC8027" s="49"/>
      <c r="PRD8027" s="49"/>
      <c r="PRE8027" s="49"/>
      <c r="PRF8027" s="49"/>
      <c r="PRG8027" s="49"/>
      <c r="PRH8027" s="49"/>
      <c r="PRI8027" s="49"/>
      <c r="PRJ8027" s="49"/>
      <c r="PRK8027" s="49"/>
      <c r="PRL8027" s="49"/>
      <c r="PRM8027" s="49"/>
      <c r="PRN8027" s="49"/>
      <c r="PRO8027" s="49"/>
      <c r="PRP8027" s="49"/>
      <c r="PRQ8027" s="49"/>
      <c r="PRR8027" s="49"/>
      <c r="PRS8027" s="49"/>
      <c r="PRT8027" s="49"/>
      <c r="PRU8027" s="49"/>
      <c r="PRV8027" s="49"/>
      <c r="PRW8027" s="49"/>
      <c r="PRX8027" s="49"/>
      <c r="PRY8027" s="49"/>
      <c r="PRZ8027" s="49"/>
      <c r="PSA8027" s="49"/>
      <c r="PSB8027" s="49"/>
      <c r="PSC8027" s="49"/>
      <c r="PSD8027" s="49"/>
      <c r="PSE8027" s="49"/>
      <c r="PSF8027" s="49"/>
      <c r="PSG8027" s="49"/>
      <c r="PSH8027" s="49"/>
      <c r="PSI8027" s="49"/>
      <c r="PSJ8027" s="49"/>
      <c r="PSK8027" s="49"/>
      <c r="PSL8027" s="49"/>
      <c r="PSM8027" s="49"/>
      <c r="PSN8027" s="49"/>
      <c r="PSO8027" s="49"/>
      <c r="PSP8027" s="49"/>
      <c r="PSQ8027" s="49"/>
      <c r="PSR8027" s="49"/>
      <c r="PSS8027" s="49"/>
      <c r="PST8027" s="49"/>
      <c r="PSU8027" s="49"/>
      <c r="PSV8027" s="49"/>
      <c r="PSW8027" s="49"/>
      <c r="PSX8027" s="49"/>
      <c r="PSY8027" s="49"/>
      <c r="PSZ8027" s="49"/>
      <c r="PTA8027" s="49"/>
      <c r="PTB8027" s="49"/>
      <c r="PTC8027" s="49"/>
      <c r="PTD8027" s="49"/>
      <c r="PTE8027" s="49"/>
      <c r="PTF8027" s="49"/>
      <c r="PTG8027" s="49"/>
      <c r="PTH8027" s="49"/>
      <c r="PTI8027" s="49"/>
      <c r="PTJ8027" s="49"/>
      <c r="PTK8027" s="49"/>
      <c r="PTL8027" s="49"/>
      <c r="PTM8027" s="49"/>
      <c r="PTN8027" s="49"/>
      <c r="PTO8027" s="49"/>
      <c r="PTP8027" s="49"/>
      <c r="PTQ8027" s="49"/>
      <c r="PTR8027" s="49"/>
      <c r="PTS8027" s="49"/>
      <c r="PTT8027" s="49"/>
      <c r="PTU8027" s="49"/>
      <c r="PTV8027" s="49"/>
      <c r="PTW8027" s="49"/>
      <c r="PTX8027" s="49"/>
      <c r="PTY8027" s="49"/>
      <c r="PTZ8027" s="49"/>
      <c r="PUA8027" s="49"/>
      <c r="PUB8027" s="49"/>
      <c r="PUC8027" s="49"/>
      <c r="PUD8027" s="49"/>
      <c r="PUE8027" s="49"/>
      <c r="PUF8027" s="49"/>
      <c r="PUG8027" s="49"/>
      <c r="PUH8027" s="49"/>
      <c r="PUI8027" s="49"/>
      <c r="PUJ8027" s="49"/>
      <c r="PUK8027" s="49"/>
      <c r="PUL8027" s="49"/>
      <c r="PUM8027" s="49"/>
      <c r="PUN8027" s="49"/>
      <c r="PUO8027" s="49"/>
      <c r="PUP8027" s="49"/>
      <c r="PUQ8027" s="49"/>
      <c r="PUR8027" s="49"/>
      <c r="PUS8027" s="49"/>
      <c r="PUT8027" s="49"/>
      <c r="PUU8027" s="49"/>
      <c r="PUV8027" s="49"/>
      <c r="PUW8027" s="49"/>
      <c r="PUX8027" s="49"/>
      <c r="PUY8027" s="49"/>
      <c r="PUZ8027" s="49"/>
      <c r="PVA8027" s="49"/>
      <c r="PVB8027" s="49"/>
      <c r="PVC8027" s="49"/>
      <c r="PVD8027" s="49"/>
      <c r="PVE8027" s="49"/>
      <c r="PVF8027" s="49"/>
      <c r="PVG8027" s="49"/>
      <c r="PVH8027" s="49"/>
      <c r="PVI8027" s="49"/>
      <c r="PVJ8027" s="49"/>
      <c r="PVK8027" s="49"/>
      <c r="PVL8027" s="49"/>
      <c r="PVM8027" s="49"/>
      <c r="PVN8027" s="49"/>
      <c r="PVO8027" s="49"/>
      <c r="PVP8027" s="49"/>
      <c r="PVQ8027" s="49"/>
      <c r="PVR8027" s="49"/>
      <c r="PVS8027" s="49"/>
      <c r="PVT8027" s="49"/>
      <c r="PVU8027" s="49"/>
      <c r="PVV8027" s="49"/>
      <c r="PVW8027" s="49"/>
      <c r="PVX8027" s="49"/>
      <c r="PVY8027" s="49"/>
      <c r="PVZ8027" s="49"/>
      <c r="PWA8027" s="49"/>
      <c r="PWB8027" s="49"/>
      <c r="PWC8027" s="49"/>
      <c r="PWD8027" s="49"/>
      <c r="PWE8027" s="49"/>
      <c r="PWF8027" s="49"/>
      <c r="PWG8027" s="49"/>
      <c r="PWH8027" s="49"/>
      <c r="PWI8027" s="49"/>
      <c r="PWJ8027" s="49"/>
      <c r="PWK8027" s="49"/>
      <c r="PWL8027" s="49"/>
      <c r="PWM8027" s="49"/>
      <c r="PWN8027" s="49"/>
      <c r="PWO8027" s="49"/>
      <c r="PWP8027" s="49"/>
      <c r="PWQ8027" s="49"/>
      <c r="PWR8027" s="49"/>
      <c r="PWS8027" s="49"/>
      <c r="PWT8027" s="49"/>
      <c r="PWU8027" s="49"/>
      <c r="PWV8027" s="49"/>
      <c r="PWW8027" s="49"/>
      <c r="PWX8027" s="49"/>
      <c r="PWY8027" s="49"/>
      <c r="PWZ8027" s="49"/>
      <c r="PXA8027" s="49"/>
      <c r="PXB8027" s="49"/>
      <c r="PXC8027" s="49"/>
      <c r="PXD8027" s="49"/>
      <c r="PXE8027" s="49"/>
      <c r="PXF8027" s="49"/>
      <c r="PXG8027" s="49"/>
      <c r="PXH8027" s="49"/>
      <c r="PXI8027" s="49"/>
      <c r="PXJ8027" s="49"/>
      <c r="PXK8027" s="49"/>
      <c r="PXL8027" s="49"/>
      <c r="PXM8027" s="49"/>
      <c r="PXN8027" s="49"/>
      <c r="PXO8027" s="49"/>
      <c r="PXP8027" s="49"/>
      <c r="PXQ8027" s="49"/>
      <c r="PXR8027" s="49"/>
      <c r="PXS8027" s="49"/>
      <c r="PXT8027" s="49"/>
      <c r="PXU8027" s="49"/>
      <c r="PXV8027" s="49"/>
      <c r="PXW8027" s="49"/>
      <c r="PXX8027" s="49"/>
      <c r="PXY8027" s="49"/>
      <c r="PXZ8027" s="49"/>
      <c r="PYA8027" s="49"/>
      <c r="PYB8027" s="49"/>
      <c r="PYC8027" s="49"/>
      <c r="PYD8027" s="49"/>
      <c r="PYE8027" s="49"/>
      <c r="PYF8027" s="49"/>
      <c r="PYG8027" s="49"/>
      <c r="PYH8027" s="49"/>
      <c r="PYI8027" s="49"/>
      <c r="PYJ8027" s="49"/>
      <c r="PYK8027" s="49"/>
      <c r="PYL8027" s="49"/>
      <c r="PYM8027" s="49"/>
      <c r="PYN8027" s="49"/>
      <c r="PYO8027" s="49"/>
      <c r="PYP8027" s="49"/>
      <c r="PYQ8027" s="49"/>
      <c r="PYR8027" s="49"/>
      <c r="PYS8027" s="49"/>
      <c r="PYT8027" s="49"/>
      <c r="PYU8027" s="49"/>
      <c r="PYV8027" s="49"/>
      <c r="PYW8027" s="49"/>
      <c r="PYX8027" s="49"/>
      <c r="PYY8027" s="49"/>
      <c r="PYZ8027" s="49"/>
      <c r="PZA8027" s="49"/>
      <c r="PZB8027" s="49"/>
      <c r="PZC8027" s="49"/>
      <c r="PZD8027" s="49"/>
      <c r="PZE8027" s="49"/>
      <c r="PZF8027" s="49"/>
      <c r="PZG8027" s="49"/>
      <c r="PZH8027" s="49"/>
      <c r="PZI8027" s="49"/>
      <c r="PZJ8027" s="49"/>
      <c r="PZK8027" s="49"/>
      <c r="PZL8027" s="49"/>
      <c r="PZM8027" s="49"/>
      <c r="PZN8027" s="49"/>
      <c r="PZO8027" s="49"/>
      <c r="PZP8027" s="49"/>
      <c r="PZQ8027" s="49"/>
      <c r="PZR8027" s="49"/>
      <c r="PZS8027" s="49"/>
      <c r="PZT8027" s="49"/>
      <c r="PZU8027" s="49"/>
      <c r="PZV8027" s="49"/>
      <c r="PZW8027" s="49"/>
      <c r="PZX8027" s="49"/>
      <c r="PZY8027" s="49"/>
      <c r="PZZ8027" s="49"/>
      <c r="QAA8027" s="49"/>
      <c r="QAB8027" s="49"/>
      <c r="QAC8027" s="49"/>
      <c r="QAD8027" s="49"/>
      <c r="QAE8027" s="49"/>
      <c r="QAF8027" s="49"/>
      <c r="QAG8027" s="49"/>
      <c r="QAH8027" s="49"/>
      <c r="QAI8027" s="49"/>
      <c r="QAJ8027" s="49"/>
      <c r="QAK8027" s="49"/>
      <c r="QAL8027" s="49"/>
      <c r="QAM8027" s="49"/>
      <c r="QAN8027" s="49"/>
      <c r="QAO8027" s="49"/>
      <c r="QAP8027" s="49"/>
      <c r="QAQ8027" s="49"/>
      <c r="QAR8027" s="49"/>
      <c r="QAS8027" s="49"/>
      <c r="QAT8027" s="49"/>
      <c r="QAU8027" s="49"/>
      <c r="QAV8027" s="49"/>
      <c r="QAW8027" s="49"/>
      <c r="QAX8027" s="49"/>
      <c r="QAY8027" s="49"/>
      <c r="QAZ8027" s="49"/>
      <c r="QBA8027" s="49"/>
      <c r="QBB8027" s="49"/>
      <c r="QBC8027" s="49"/>
      <c r="QBD8027" s="49"/>
      <c r="QBE8027" s="49"/>
      <c r="QBF8027" s="49"/>
      <c r="QBG8027" s="49"/>
      <c r="QBH8027" s="49"/>
      <c r="QBI8027" s="49"/>
      <c r="QBJ8027" s="49"/>
      <c r="QBK8027" s="49"/>
      <c r="QBL8027" s="49"/>
      <c r="QBM8027" s="49"/>
      <c r="QBN8027" s="49"/>
      <c r="QBO8027" s="49"/>
      <c r="QBP8027" s="49"/>
      <c r="QBQ8027" s="49"/>
      <c r="QBR8027" s="49"/>
      <c r="QBS8027" s="49"/>
      <c r="QBT8027" s="49"/>
      <c r="QBU8027" s="49"/>
      <c r="QBV8027" s="49"/>
      <c r="QBW8027" s="49"/>
      <c r="QBX8027" s="49"/>
      <c r="QBY8027" s="49"/>
      <c r="QBZ8027" s="49"/>
      <c r="QCA8027" s="49"/>
      <c r="QCB8027" s="49"/>
      <c r="QCC8027" s="49"/>
      <c r="QCD8027" s="49"/>
      <c r="QCE8027" s="49"/>
      <c r="QCF8027" s="49"/>
      <c r="QCG8027" s="49"/>
      <c r="QCH8027" s="49"/>
      <c r="QCI8027" s="49"/>
      <c r="QCJ8027" s="49"/>
      <c r="QCK8027" s="49"/>
      <c r="QCL8027" s="49"/>
      <c r="QCM8027" s="49"/>
      <c r="QCN8027" s="49"/>
      <c r="QCO8027" s="49"/>
      <c r="QCP8027" s="49"/>
      <c r="QCQ8027" s="49"/>
      <c r="QCR8027" s="49"/>
      <c r="QCS8027" s="49"/>
      <c r="QCT8027" s="49"/>
      <c r="QCU8027" s="49"/>
      <c r="QCV8027" s="49"/>
      <c r="QCW8027" s="49"/>
      <c r="QCX8027" s="49"/>
      <c r="QCY8027" s="49"/>
      <c r="QCZ8027" s="49"/>
      <c r="QDA8027" s="49"/>
      <c r="QDB8027" s="49"/>
      <c r="QDC8027" s="49"/>
      <c r="QDD8027" s="49"/>
      <c r="QDE8027" s="49"/>
      <c r="QDF8027" s="49"/>
      <c r="QDG8027" s="49"/>
      <c r="QDH8027" s="49"/>
      <c r="QDI8027" s="49"/>
      <c r="QDJ8027" s="49"/>
      <c r="QDK8027" s="49"/>
      <c r="QDL8027" s="49"/>
      <c r="QDM8027" s="49"/>
      <c r="QDN8027" s="49"/>
      <c r="QDO8027" s="49"/>
      <c r="QDP8027" s="49"/>
      <c r="QDQ8027" s="49"/>
      <c r="QDR8027" s="49"/>
      <c r="QDS8027" s="49"/>
      <c r="QDT8027" s="49"/>
      <c r="QDU8027" s="49"/>
      <c r="QDV8027" s="49"/>
      <c r="QDW8027" s="49"/>
      <c r="QDX8027" s="49"/>
      <c r="QDY8027" s="49"/>
      <c r="QDZ8027" s="49"/>
      <c r="QEA8027" s="49"/>
      <c r="QEB8027" s="49"/>
      <c r="QEC8027" s="49"/>
      <c r="QED8027" s="49"/>
      <c r="QEE8027" s="49"/>
      <c r="QEF8027" s="49"/>
      <c r="QEG8027" s="49"/>
      <c r="QEH8027" s="49"/>
      <c r="QEI8027" s="49"/>
      <c r="QEJ8027" s="49"/>
      <c r="QEK8027" s="49"/>
      <c r="QEL8027" s="49"/>
      <c r="QEM8027" s="49"/>
      <c r="QEN8027" s="49"/>
      <c r="QEO8027" s="49"/>
      <c r="QEP8027" s="49"/>
      <c r="QEQ8027" s="49"/>
      <c r="QER8027" s="49"/>
      <c r="QES8027" s="49"/>
      <c r="QET8027" s="49"/>
      <c r="QEU8027" s="49"/>
      <c r="QEV8027" s="49"/>
      <c r="QEW8027" s="49"/>
      <c r="QEX8027" s="49"/>
      <c r="QEY8027" s="49"/>
      <c r="QEZ8027" s="49"/>
      <c r="QFA8027" s="49"/>
      <c r="QFB8027" s="49"/>
      <c r="QFC8027" s="49"/>
      <c r="QFD8027" s="49"/>
      <c r="QFE8027" s="49"/>
      <c r="QFF8027" s="49"/>
      <c r="QFG8027" s="49"/>
      <c r="QFH8027" s="49"/>
      <c r="QFI8027" s="49"/>
      <c r="QFJ8027" s="49"/>
      <c r="QFK8027" s="49"/>
      <c r="QFL8027" s="49"/>
      <c r="QFM8027" s="49"/>
      <c r="QFN8027" s="49"/>
      <c r="QFO8027" s="49"/>
      <c r="QFP8027" s="49"/>
      <c r="QFQ8027" s="49"/>
      <c r="QFR8027" s="49"/>
      <c r="QFS8027" s="49"/>
      <c r="QFT8027" s="49"/>
      <c r="QFU8027" s="49"/>
      <c r="QFV8027" s="49"/>
      <c r="QFW8027" s="49"/>
      <c r="QFX8027" s="49"/>
      <c r="QFY8027" s="49"/>
      <c r="QFZ8027" s="49"/>
      <c r="QGA8027" s="49"/>
      <c r="QGB8027" s="49"/>
      <c r="QGC8027" s="49"/>
      <c r="QGD8027" s="49"/>
      <c r="QGE8027" s="49"/>
      <c r="QGF8027" s="49"/>
      <c r="QGG8027" s="49"/>
      <c r="QGH8027" s="49"/>
      <c r="QGI8027" s="49"/>
      <c r="QGJ8027" s="49"/>
      <c r="QGK8027" s="49"/>
      <c r="QGL8027" s="49"/>
      <c r="QGM8027" s="49"/>
      <c r="QGN8027" s="49"/>
      <c r="QGO8027" s="49"/>
      <c r="QGP8027" s="49"/>
      <c r="QGQ8027" s="49"/>
      <c r="QGR8027" s="49"/>
      <c r="QGS8027" s="49"/>
      <c r="QGT8027" s="49"/>
      <c r="QGU8027" s="49"/>
      <c r="QGV8027" s="49"/>
      <c r="QGW8027" s="49"/>
      <c r="QGX8027" s="49"/>
      <c r="QGY8027" s="49"/>
      <c r="QGZ8027" s="49"/>
      <c r="QHA8027" s="49"/>
      <c r="QHB8027" s="49"/>
      <c r="QHC8027" s="49"/>
      <c r="QHD8027" s="49"/>
      <c r="QHE8027" s="49"/>
      <c r="QHF8027" s="49"/>
      <c r="QHG8027" s="49"/>
      <c r="QHH8027" s="49"/>
      <c r="QHI8027" s="49"/>
      <c r="QHJ8027" s="49"/>
      <c r="QHK8027" s="49"/>
      <c r="QHL8027" s="49"/>
      <c r="QHM8027" s="49"/>
      <c r="QHN8027" s="49"/>
      <c r="QHO8027" s="49"/>
      <c r="QHP8027" s="49"/>
      <c r="QHQ8027" s="49"/>
      <c r="QHR8027" s="49"/>
      <c r="QHS8027" s="49"/>
      <c r="QHT8027" s="49"/>
      <c r="QHU8027" s="49"/>
      <c r="QHV8027" s="49"/>
      <c r="QHW8027" s="49"/>
      <c r="QHX8027" s="49"/>
      <c r="QHY8027" s="49"/>
      <c r="QHZ8027" s="49"/>
      <c r="QIA8027" s="49"/>
      <c r="QIB8027" s="49"/>
      <c r="QIC8027" s="49"/>
      <c r="QID8027" s="49"/>
      <c r="QIE8027" s="49"/>
      <c r="QIF8027" s="49"/>
      <c r="QIG8027" s="49"/>
      <c r="QIH8027" s="49"/>
      <c r="QII8027" s="49"/>
      <c r="QIJ8027" s="49"/>
      <c r="QIK8027" s="49"/>
      <c r="QIL8027" s="49"/>
      <c r="QIM8027" s="49"/>
      <c r="QIN8027" s="49"/>
      <c r="QIO8027" s="49"/>
      <c r="QIP8027" s="49"/>
      <c r="QIQ8027" s="49"/>
      <c r="QIR8027" s="49"/>
      <c r="QIS8027" s="49"/>
      <c r="QIT8027" s="49"/>
      <c r="QIU8027" s="49"/>
      <c r="QIV8027" s="49"/>
      <c r="QIW8027" s="49"/>
      <c r="QIX8027" s="49"/>
      <c r="QIY8027" s="49"/>
      <c r="QIZ8027" s="49"/>
      <c r="QJA8027" s="49"/>
      <c r="QJB8027" s="49"/>
      <c r="QJC8027" s="49"/>
      <c r="QJD8027" s="49"/>
      <c r="QJE8027" s="49"/>
      <c r="QJF8027" s="49"/>
      <c r="QJG8027" s="49"/>
      <c r="QJH8027" s="49"/>
      <c r="QJI8027" s="49"/>
      <c r="QJJ8027" s="49"/>
      <c r="QJK8027" s="49"/>
      <c r="QJL8027" s="49"/>
      <c r="QJM8027" s="49"/>
      <c r="QJN8027" s="49"/>
      <c r="QJO8027" s="49"/>
      <c r="QJP8027" s="49"/>
      <c r="QJQ8027" s="49"/>
      <c r="QJR8027" s="49"/>
      <c r="QJS8027" s="49"/>
      <c r="QJT8027" s="49"/>
      <c r="QJU8027" s="49"/>
      <c r="QJV8027" s="49"/>
      <c r="QJW8027" s="49"/>
      <c r="QJX8027" s="49"/>
      <c r="QJY8027" s="49"/>
      <c r="QJZ8027" s="49"/>
      <c r="QKA8027" s="49"/>
      <c r="QKB8027" s="49"/>
      <c r="QKC8027" s="49"/>
      <c r="QKD8027" s="49"/>
      <c r="QKE8027" s="49"/>
      <c r="QKF8027" s="49"/>
      <c r="QKG8027" s="49"/>
      <c r="QKH8027" s="49"/>
      <c r="QKI8027" s="49"/>
      <c r="QKJ8027" s="49"/>
      <c r="QKK8027" s="49"/>
      <c r="QKL8027" s="49"/>
      <c r="QKM8027" s="49"/>
      <c r="QKN8027" s="49"/>
      <c r="QKO8027" s="49"/>
      <c r="QKP8027" s="49"/>
      <c r="QKQ8027" s="49"/>
      <c r="QKR8027" s="49"/>
      <c r="QKS8027" s="49"/>
      <c r="QKT8027" s="49"/>
      <c r="QKU8027" s="49"/>
      <c r="QKV8027" s="49"/>
      <c r="QKW8027" s="49"/>
      <c r="QKX8027" s="49"/>
      <c r="QKY8027" s="49"/>
      <c r="QKZ8027" s="49"/>
      <c r="QLA8027" s="49"/>
      <c r="QLB8027" s="49"/>
      <c r="QLC8027" s="49"/>
      <c r="QLD8027" s="49"/>
      <c r="QLE8027" s="49"/>
      <c r="QLF8027" s="49"/>
      <c r="QLG8027" s="49"/>
      <c r="QLH8027" s="49"/>
      <c r="QLI8027" s="49"/>
      <c r="QLJ8027" s="49"/>
      <c r="QLK8027" s="49"/>
      <c r="QLL8027" s="49"/>
      <c r="QLM8027" s="49"/>
      <c r="QLN8027" s="49"/>
      <c r="QLO8027" s="49"/>
      <c r="QLP8027" s="49"/>
      <c r="QLQ8027" s="49"/>
      <c r="QLR8027" s="49"/>
      <c r="QLS8027" s="49"/>
      <c r="QLT8027" s="49"/>
      <c r="QLU8027" s="49"/>
      <c r="QLV8027" s="49"/>
      <c r="QLW8027" s="49"/>
      <c r="QLX8027" s="49"/>
      <c r="QLY8027" s="49"/>
      <c r="QLZ8027" s="49"/>
      <c r="QMA8027" s="49"/>
      <c r="QMB8027" s="49"/>
      <c r="QMC8027" s="49"/>
      <c r="QMD8027" s="49"/>
      <c r="QME8027" s="49"/>
      <c r="QMF8027" s="49"/>
      <c r="QMG8027" s="49"/>
      <c r="QMH8027" s="49"/>
      <c r="QMI8027" s="49"/>
      <c r="QMJ8027" s="49"/>
      <c r="QMK8027" s="49"/>
      <c r="QML8027" s="49"/>
      <c r="QMM8027" s="49"/>
      <c r="QMN8027" s="49"/>
      <c r="QMO8027" s="49"/>
      <c r="QMP8027" s="49"/>
      <c r="QMQ8027" s="49"/>
      <c r="QMR8027" s="49"/>
      <c r="QMS8027" s="49"/>
      <c r="QMT8027" s="49"/>
      <c r="QMU8027" s="49"/>
      <c r="QMV8027" s="49"/>
      <c r="QMW8027" s="49"/>
      <c r="QMX8027" s="49"/>
      <c r="QMY8027" s="49"/>
      <c r="QMZ8027" s="49"/>
      <c r="QNA8027" s="49"/>
      <c r="QNB8027" s="49"/>
      <c r="QNC8027" s="49"/>
      <c r="QND8027" s="49"/>
      <c r="QNE8027" s="49"/>
      <c r="QNF8027" s="49"/>
      <c r="QNG8027" s="49"/>
      <c r="QNH8027" s="49"/>
      <c r="QNI8027" s="49"/>
      <c r="QNJ8027" s="49"/>
      <c r="QNK8027" s="49"/>
      <c r="QNL8027" s="49"/>
      <c r="QNM8027" s="49"/>
      <c r="QNN8027" s="49"/>
      <c r="QNO8027" s="49"/>
      <c r="QNP8027" s="49"/>
      <c r="QNQ8027" s="49"/>
      <c r="QNR8027" s="49"/>
      <c r="QNS8027" s="49"/>
      <c r="QNT8027" s="49"/>
      <c r="QNU8027" s="49"/>
      <c r="QNV8027" s="49"/>
      <c r="QNW8027" s="49"/>
      <c r="QNX8027" s="49"/>
      <c r="QNY8027" s="49"/>
      <c r="QNZ8027" s="49"/>
      <c r="QOA8027" s="49"/>
      <c r="QOB8027" s="49"/>
      <c r="QOC8027" s="49"/>
      <c r="QOD8027" s="49"/>
      <c r="QOE8027" s="49"/>
      <c r="QOF8027" s="49"/>
      <c r="QOG8027" s="49"/>
      <c r="QOH8027" s="49"/>
      <c r="QOI8027" s="49"/>
      <c r="QOJ8027" s="49"/>
      <c r="QOK8027" s="49"/>
      <c r="QOL8027" s="49"/>
      <c r="QOM8027" s="49"/>
      <c r="QON8027" s="49"/>
      <c r="QOO8027" s="49"/>
      <c r="QOP8027" s="49"/>
      <c r="QOQ8027" s="49"/>
      <c r="QOR8027" s="49"/>
      <c r="QOS8027" s="49"/>
      <c r="QOT8027" s="49"/>
      <c r="QOU8027" s="49"/>
      <c r="QOV8027" s="49"/>
      <c r="QOW8027" s="49"/>
      <c r="QOX8027" s="49"/>
      <c r="QOY8027" s="49"/>
      <c r="QOZ8027" s="49"/>
      <c r="QPA8027" s="49"/>
      <c r="QPB8027" s="49"/>
      <c r="QPC8027" s="49"/>
      <c r="QPD8027" s="49"/>
      <c r="QPE8027" s="49"/>
      <c r="QPF8027" s="49"/>
      <c r="QPG8027" s="49"/>
      <c r="QPH8027" s="49"/>
      <c r="QPI8027" s="49"/>
      <c r="QPJ8027" s="49"/>
      <c r="QPK8027" s="49"/>
      <c r="QPL8027" s="49"/>
      <c r="QPM8027" s="49"/>
      <c r="QPN8027" s="49"/>
      <c r="QPO8027" s="49"/>
      <c r="QPP8027" s="49"/>
      <c r="QPQ8027" s="49"/>
      <c r="QPR8027" s="49"/>
      <c r="QPS8027" s="49"/>
      <c r="QPT8027" s="49"/>
      <c r="QPU8027" s="49"/>
      <c r="QPV8027" s="49"/>
      <c r="QPW8027" s="49"/>
      <c r="QPX8027" s="49"/>
      <c r="QPY8027" s="49"/>
      <c r="QPZ8027" s="49"/>
      <c r="QQA8027" s="49"/>
      <c r="QQB8027" s="49"/>
      <c r="QQC8027" s="49"/>
      <c r="QQD8027" s="49"/>
      <c r="QQE8027" s="49"/>
      <c r="QQF8027" s="49"/>
      <c r="QQG8027" s="49"/>
      <c r="QQH8027" s="49"/>
      <c r="QQI8027" s="49"/>
      <c r="QQJ8027" s="49"/>
      <c r="QQK8027" s="49"/>
      <c r="QQL8027" s="49"/>
      <c r="QQM8027" s="49"/>
      <c r="QQN8027" s="49"/>
      <c r="QQO8027" s="49"/>
      <c r="QQP8027" s="49"/>
      <c r="QQQ8027" s="49"/>
      <c r="QQR8027" s="49"/>
      <c r="QQS8027" s="49"/>
      <c r="QQT8027" s="49"/>
      <c r="QQU8027" s="49"/>
      <c r="QQV8027" s="49"/>
      <c r="QQW8027" s="49"/>
      <c r="QQX8027" s="49"/>
      <c r="QQY8027" s="49"/>
      <c r="QQZ8027" s="49"/>
      <c r="QRA8027" s="49"/>
      <c r="QRB8027" s="49"/>
      <c r="QRC8027" s="49"/>
      <c r="QRD8027" s="49"/>
      <c r="QRE8027" s="49"/>
      <c r="QRF8027" s="49"/>
      <c r="QRG8027" s="49"/>
      <c r="QRH8027" s="49"/>
      <c r="QRI8027" s="49"/>
      <c r="QRJ8027" s="49"/>
      <c r="QRK8027" s="49"/>
      <c r="QRL8027" s="49"/>
      <c r="QRM8027" s="49"/>
      <c r="QRN8027" s="49"/>
      <c r="QRO8027" s="49"/>
      <c r="QRP8027" s="49"/>
      <c r="QRQ8027" s="49"/>
      <c r="QRR8027" s="49"/>
      <c r="QRS8027" s="49"/>
      <c r="QRT8027" s="49"/>
      <c r="QRU8027" s="49"/>
      <c r="QRV8027" s="49"/>
      <c r="QRW8027" s="49"/>
      <c r="QRX8027" s="49"/>
      <c r="QRY8027" s="49"/>
      <c r="QRZ8027" s="49"/>
      <c r="QSA8027" s="49"/>
      <c r="QSB8027" s="49"/>
      <c r="QSC8027" s="49"/>
      <c r="QSD8027" s="49"/>
      <c r="QSE8027" s="49"/>
      <c r="QSF8027" s="49"/>
      <c r="QSG8027" s="49"/>
      <c r="QSH8027" s="49"/>
      <c r="QSI8027" s="49"/>
      <c r="QSJ8027" s="49"/>
      <c r="QSK8027" s="49"/>
      <c r="QSL8027" s="49"/>
      <c r="QSM8027" s="49"/>
      <c r="QSN8027" s="49"/>
      <c r="QSO8027" s="49"/>
      <c r="QSP8027" s="49"/>
      <c r="QSQ8027" s="49"/>
      <c r="QSR8027" s="49"/>
      <c r="QSS8027" s="49"/>
      <c r="QST8027" s="49"/>
      <c r="QSU8027" s="49"/>
      <c r="QSV8027" s="49"/>
      <c r="QSW8027" s="49"/>
      <c r="QSX8027" s="49"/>
      <c r="QSY8027" s="49"/>
      <c r="QSZ8027" s="49"/>
      <c r="QTA8027" s="49"/>
      <c r="QTB8027" s="49"/>
      <c r="QTC8027" s="49"/>
      <c r="QTD8027" s="49"/>
      <c r="QTE8027" s="49"/>
      <c r="QTF8027" s="49"/>
      <c r="QTG8027" s="49"/>
      <c r="QTH8027" s="49"/>
      <c r="QTI8027" s="49"/>
      <c r="QTJ8027" s="49"/>
      <c r="QTK8027" s="49"/>
      <c r="QTL8027" s="49"/>
      <c r="QTM8027" s="49"/>
      <c r="QTN8027" s="49"/>
      <c r="QTO8027" s="49"/>
      <c r="QTP8027" s="49"/>
      <c r="QTQ8027" s="49"/>
      <c r="QTR8027" s="49"/>
      <c r="QTS8027" s="49"/>
      <c r="QTT8027" s="49"/>
      <c r="QTU8027" s="49"/>
      <c r="QTV8027" s="49"/>
      <c r="QTW8027" s="49"/>
      <c r="QTX8027" s="49"/>
      <c r="QTY8027" s="49"/>
      <c r="QTZ8027" s="49"/>
      <c r="QUA8027" s="49"/>
      <c r="QUB8027" s="49"/>
      <c r="QUC8027" s="49"/>
      <c r="QUD8027" s="49"/>
      <c r="QUE8027" s="49"/>
      <c r="QUF8027" s="49"/>
      <c r="QUG8027" s="49"/>
      <c r="QUH8027" s="49"/>
      <c r="QUI8027" s="49"/>
      <c r="QUJ8027" s="49"/>
      <c r="QUK8027" s="49"/>
      <c r="QUL8027" s="49"/>
      <c r="QUM8027" s="49"/>
      <c r="QUN8027" s="49"/>
      <c r="QUO8027" s="49"/>
      <c r="QUP8027" s="49"/>
      <c r="QUQ8027" s="49"/>
      <c r="QUR8027" s="49"/>
      <c r="QUS8027" s="49"/>
      <c r="QUT8027" s="49"/>
      <c r="QUU8027" s="49"/>
      <c r="QUV8027" s="49"/>
      <c r="QUW8027" s="49"/>
      <c r="QUX8027" s="49"/>
      <c r="QUY8027" s="49"/>
      <c r="QUZ8027" s="49"/>
      <c r="QVA8027" s="49"/>
      <c r="QVB8027" s="49"/>
      <c r="QVC8027" s="49"/>
      <c r="QVD8027" s="49"/>
      <c r="QVE8027" s="49"/>
      <c r="QVF8027" s="49"/>
      <c r="QVG8027" s="49"/>
      <c r="QVH8027" s="49"/>
      <c r="QVI8027" s="49"/>
      <c r="QVJ8027" s="49"/>
      <c r="QVK8027" s="49"/>
      <c r="QVL8027" s="49"/>
      <c r="QVM8027" s="49"/>
      <c r="QVN8027" s="49"/>
      <c r="QVO8027" s="49"/>
      <c r="QVP8027" s="49"/>
      <c r="QVQ8027" s="49"/>
      <c r="QVR8027" s="49"/>
      <c r="QVS8027" s="49"/>
      <c r="QVT8027" s="49"/>
      <c r="QVU8027" s="49"/>
      <c r="QVV8027" s="49"/>
      <c r="QVW8027" s="49"/>
      <c r="QVX8027" s="49"/>
      <c r="QVY8027" s="49"/>
      <c r="QVZ8027" s="49"/>
      <c r="QWA8027" s="49"/>
      <c r="QWB8027" s="49"/>
      <c r="QWC8027" s="49"/>
      <c r="QWD8027" s="49"/>
      <c r="QWE8027" s="49"/>
      <c r="QWF8027" s="49"/>
      <c r="QWG8027" s="49"/>
      <c r="QWH8027" s="49"/>
      <c r="QWI8027" s="49"/>
      <c r="QWJ8027" s="49"/>
      <c r="QWK8027" s="49"/>
      <c r="QWL8027" s="49"/>
      <c r="QWM8027" s="49"/>
      <c r="QWN8027" s="49"/>
      <c r="QWO8027" s="49"/>
      <c r="QWP8027" s="49"/>
      <c r="QWQ8027" s="49"/>
      <c r="QWR8027" s="49"/>
      <c r="QWS8027" s="49"/>
      <c r="QWT8027" s="49"/>
      <c r="QWU8027" s="49"/>
      <c r="QWV8027" s="49"/>
      <c r="QWW8027" s="49"/>
      <c r="QWX8027" s="49"/>
      <c r="QWY8027" s="49"/>
      <c r="QWZ8027" s="49"/>
      <c r="QXA8027" s="49"/>
      <c r="QXB8027" s="49"/>
      <c r="QXC8027" s="49"/>
      <c r="QXD8027" s="49"/>
      <c r="QXE8027" s="49"/>
      <c r="QXF8027" s="49"/>
      <c r="QXG8027" s="49"/>
      <c r="QXH8027" s="49"/>
      <c r="QXI8027" s="49"/>
      <c r="QXJ8027" s="49"/>
      <c r="QXK8027" s="49"/>
      <c r="QXL8027" s="49"/>
      <c r="QXM8027" s="49"/>
      <c r="QXN8027" s="49"/>
      <c r="QXO8027" s="49"/>
      <c r="QXP8027" s="49"/>
      <c r="QXQ8027" s="49"/>
      <c r="QXR8027" s="49"/>
      <c r="QXS8027" s="49"/>
      <c r="QXT8027" s="49"/>
      <c r="QXU8027" s="49"/>
      <c r="QXV8027" s="49"/>
      <c r="QXW8027" s="49"/>
      <c r="QXX8027" s="49"/>
      <c r="QXY8027" s="49"/>
      <c r="QXZ8027" s="49"/>
      <c r="QYA8027" s="49"/>
      <c r="QYB8027" s="49"/>
      <c r="QYC8027" s="49"/>
      <c r="QYD8027" s="49"/>
      <c r="QYE8027" s="49"/>
      <c r="QYF8027" s="49"/>
      <c r="QYG8027" s="49"/>
      <c r="QYH8027" s="49"/>
      <c r="QYI8027" s="49"/>
      <c r="QYJ8027" s="49"/>
      <c r="QYK8027" s="49"/>
      <c r="QYL8027" s="49"/>
      <c r="QYM8027" s="49"/>
      <c r="QYN8027" s="49"/>
      <c r="QYO8027" s="49"/>
      <c r="QYP8027" s="49"/>
      <c r="QYQ8027" s="49"/>
      <c r="QYR8027" s="49"/>
      <c r="QYS8027" s="49"/>
      <c r="QYT8027" s="49"/>
      <c r="QYU8027" s="49"/>
      <c r="QYV8027" s="49"/>
      <c r="QYW8027" s="49"/>
      <c r="QYX8027" s="49"/>
      <c r="QYY8027" s="49"/>
      <c r="QYZ8027" s="49"/>
      <c r="QZA8027" s="49"/>
      <c r="QZB8027" s="49"/>
      <c r="QZC8027" s="49"/>
      <c r="QZD8027" s="49"/>
      <c r="QZE8027" s="49"/>
      <c r="QZF8027" s="49"/>
      <c r="QZG8027" s="49"/>
      <c r="QZH8027" s="49"/>
      <c r="QZI8027" s="49"/>
      <c r="QZJ8027" s="49"/>
      <c r="QZK8027" s="49"/>
      <c r="QZL8027" s="49"/>
      <c r="QZM8027" s="49"/>
      <c r="QZN8027" s="49"/>
      <c r="QZO8027" s="49"/>
      <c r="QZP8027" s="49"/>
      <c r="QZQ8027" s="49"/>
      <c r="QZR8027" s="49"/>
      <c r="QZS8027" s="49"/>
      <c r="QZT8027" s="49"/>
      <c r="QZU8027" s="49"/>
      <c r="QZV8027" s="49"/>
      <c r="QZW8027" s="49"/>
      <c r="QZX8027" s="49"/>
      <c r="QZY8027" s="49"/>
      <c r="QZZ8027" s="49"/>
      <c r="RAA8027" s="49"/>
      <c r="RAB8027" s="49"/>
      <c r="RAC8027" s="49"/>
      <c r="RAD8027" s="49"/>
      <c r="RAE8027" s="49"/>
      <c r="RAF8027" s="49"/>
      <c r="RAG8027" s="49"/>
      <c r="RAH8027" s="49"/>
      <c r="RAI8027" s="49"/>
      <c r="RAJ8027" s="49"/>
      <c r="RAK8027" s="49"/>
      <c r="RAL8027" s="49"/>
      <c r="RAM8027" s="49"/>
      <c r="RAN8027" s="49"/>
      <c r="RAO8027" s="49"/>
      <c r="RAP8027" s="49"/>
      <c r="RAQ8027" s="49"/>
      <c r="RAR8027" s="49"/>
      <c r="RAS8027" s="49"/>
      <c r="RAT8027" s="49"/>
      <c r="RAU8027" s="49"/>
      <c r="RAV8027" s="49"/>
      <c r="RAW8027" s="49"/>
      <c r="RAX8027" s="49"/>
      <c r="RAY8027" s="49"/>
      <c r="RAZ8027" s="49"/>
      <c r="RBA8027" s="49"/>
      <c r="RBB8027" s="49"/>
      <c r="RBC8027" s="49"/>
      <c r="RBD8027" s="49"/>
      <c r="RBE8027" s="49"/>
      <c r="RBF8027" s="49"/>
      <c r="RBG8027" s="49"/>
      <c r="RBH8027" s="49"/>
      <c r="RBI8027" s="49"/>
      <c r="RBJ8027" s="49"/>
      <c r="RBK8027" s="49"/>
      <c r="RBL8027" s="49"/>
      <c r="RBM8027" s="49"/>
      <c r="RBN8027" s="49"/>
      <c r="RBO8027" s="49"/>
      <c r="RBP8027" s="49"/>
      <c r="RBQ8027" s="49"/>
      <c r="RBR8027" s="49"/>
      <c r="RBS8027" s="49"/>
      <c r="RBT8027" s="49"/>
      <c r="RBU8027" s="49"/>
      <c r="RBV8027" s="49"/>
      <c r="RBW8027" s="49"/>
      <c r="RBX8027" s="49"/>
      <c r="RBY8027" s="49"/>
      <c r="RBZ8027" s="49"/>
      <c r="RCA8027" s="49"/>
      <c r="RCB8027" s="49"/>
      <c r="RCC8027" s="49"/>
      <c r="RCD8027" s="49"/>
      <c r="RCE8027" s="49"/>
      <c r="RCF8027" s="49"/>
      <c r="RCG8027" s="49"/>
      <c r="RCH8027" s="49"/>
      <c r="RCI8027" s="49"/>
      <c r="RCJ8027" s="49"/>
      <c r="RCK8027" s="49"/>
      <c r="RCL8027" s="49"/>
      <c r="RCM8027" s="49"/>
      <c r="RCN8027" s="49"/>
      <c r="RCO8027" s="49"/>
      <c r="RCP8027" s="49"/>
      <c r="RCQ8027" s="49"/>
      <c r="RCR8027" s="49"/>
      <c r="RCS8027" s="49"/>
      <c r="RCT8027" s="49"/>
      <c r="RCU8027" s="49"/>
      <c r="RCV8027" s="49"/>
      <c r="RCW8027" s="49"/>
      <c r="RCX8027" s="49"/>
      <c r="RCY8027" s="49"/>
      <c r="RCZ8027" s="49"/>
      <c r="RDA8027" s="49"/>
      <c r="RDB8027" s="49"/>
      <c r="RDC8027" s="49"/>
      <c r="RDD8027" s="49"/>
      <c r="RDE8027" s="49"/>
      <c r="RDF8027" s="49"/>
      <c r="RDG8027" s="49"/>
      <c r="RDH8027" s="49"/>
      <c r="RDI8027" s="49"/>
      <c r="RDJ8027" s="49"/>
      <c r="RDK8027" s="49"/>
      <c r="RDL8027" s="49"/>
      <c r="RDM8027" s="49"/>
      <c r="RDN8027" s="49"/>
      <c r="RDO8027" s="49"/>
      <c r="RDP8027" s="49"/>
      <c r="RDQ8027" s="49"/>
      <c r="RDR8027" s="49"/>
      <c r="RDS8027" s="49"/>
      <c r="RDT8027" s="49"/>
      <c r="RDU8027" s="49"/>
      <c r="RDV8027" s="49"/>
      <c r="RDW8027" s="49"/>
      <c r="RDX8027" s="49"/>
      <c r="RDY8027" s="49"/>
      <c r="RDZ8027" s="49"/>
      <c r="REA8027" s="49"/>
      <c r="REB8027" s="49"/>
      <c r="REC8027" s="49"/>
      <c r="RED8027" s="49"/>
      <c r="REE8027" s="49"/>
      <c r="REF8027" s="49"/>
      <c r="REG8027" s="49"/>
      <c r="REH8027" s="49"/>
      <c r="REI8027" s="49"/>
      <c r="REJ8027" s="49"/>
      <c r="REK8027" s="49"/>
      <c r="REL8027" s="49"/>
      <c r="REM8027" s="49"/>
      <c r="REN8027" s="49"/>
      <c r="REO8027" s="49"/>
      <c r="REP8027" s="49"/>
      <c r="REQ8027" s="49"/>
      <c r="RER8027" s="49"/>
      <c r="RES8027" s="49"/>
      <c r="RET8027" s="49"/>
      <c r="REU8027" s="49"/>
      <c r="REV8027" s="49"/>
      <c r="REW8027" s="49"/>
      <c r="REX8027" s="49"/>
      <c r="REY8027" s="49"/>
      <c r="REZ8027" s="49"/>
      <c r="RFA8027" s="49"/>
      <c r="RFB8027" s="49"/>
      <c r="RFC8027" s="49"/>
      <c r="RFD8027" s="49"/>
      <c r="RFE8027" s="49"/>
      <c r="RFF8027" s="49"/>
      <c r="RFG8027" s="49"/>
      <c r="RFH8027" s="49"/>
      <c r="RFI8027" s="49"/>
      <c r="RFJ8027" s="49"/>
      <c r="RFK8027" s="49"/>
      <c r="RFL8027" s="49"/>
      <c r="RFM8027" s="49"/>
      <c r="RFN8027" s="49"/>
      <c r="RFO8027" s="49"/>
      <c r="RFP8027" s="49"/>
      <c r="RFQ8027" s="49"/>
      <c r="RFR8027" s="49"/>
      <c r="RFS8027" s="49"/>
      <c r="RFT8027" s="49"/>
      <c r="RFU8027" s="49"/>
      <c r="RFV8027" s="49"/>
      <c r="RFW8027" s="49"/>
      <c r="RFX8027" s="49"/>
      <c r="RFY8027" s="49"/>
      <c r="RFZ8027" s="49"/>
      <c r="RGA8027" s="49"/>
      <c r="RGB8027" s="49"/>
      <c r="RGC8027" s="49"/>
      <c r="RGD8027" s="49"/>
      <c r="RGE8027" s="49"/>
      <c r="RGF8027" s="49"/>
      <c r="RGG8027" s="49"/>
      <c r="RGH8027" s="49"/>
      <c r="RGI8027" s="49"/>
      <c r="RGJ8027" s="49"/>
      <c r="RGK8027" s="49"/>
      <c r="RGL8027" s="49"/>
      <c r="RGM8027" s="49"/>
      <c r="RGN8027" s="49"/>
      <c r="RGO8027" s="49"/>
      <c r="RGP8027" s="49"/>
      <c r="RGQ8027" s="49"/>
      <c r="RGR8027" s="49"/>
      <c r="RGS8027" s="49"/>
      <c r="RGT8027" s="49"/>
      <c r="RGU8027" s="49"/>
      <c r="RGV8027" s="49"/>
      <c r="RGW8027" s="49"/>
      <c r="RGX8027" s="49"/>
      <c r="RGY8027" s="49"/>
      <c r="RGZ8027" s="49"/>
      <c r="RHA8027" s="49"/>
      <c r="RHB8027" s="49"/>
      <c r="RHC8027" s="49"/>
      <c r="RHD8027" s="49"/>
      <c r="RHE8027" s="49"/>
      <c r="RHF8027" s="49"/>
      <c r="RHG8027" s="49"/>
      <c r="RHH8027" s="49"/>
      <c r="RHI8027" s="49"/>
      <c r="RHJ8027" s="49"/>
      <c r="RHK8027" s="49"/>
      <c r="RHL8027" s="49"/>
      <c r="RHM8027" s="49"/>
      <c r="RHN8027" s="49"/>
      <c r="RHO8027" s="49"/>
      <c r="RHP8027" s="49"/>
      <c r="RHQ8027" s="49"/>
      <c r="RHR8027" s="49"/>
      <c r="RHS8027" s="49"/>
      <c r="RHT8027" s="49"/>
      <c r="RHU8027" s="49"/>
      <c r="RHV8027" s="49"/>
      <c r="RHW8027" s="49"/>
      <c r="RHX8027" s="49"/>
      <c r="RHY8027" s="49"/>
      <c r="RHZ8027" s="49"/>
      <c r="RIA8027" s="49"/>
      <c r="RIB8027" s="49"/>
      <c r="RIC8027" s="49"/>
      <c r="RID8027" s="49"/>
      <c r="RIE8027" s="49"/>
      <c r="RIF8027" s="49"/>
      <c r="RIG8027" s="49"/>
      <c r="RIH8027" s="49"/>
      <c r="RII8027" s="49"/>
      <c r="RIJ8027" s="49"/>
      <c r="RIK8027" s="49"/>
      <c r="RIL8027" s="49"/>
      <c r="RIM8027" s="49"/>
      <c r="RIN8027" s="49"/>
      <c r="RIO8027" s="49"/>
      <c r="RIP8027" s="49"/>
      <c r="RIQ8027" s="49"/>
      <c r="RIR8027" s="49"/>
      <c r="RIS8027" s="49"/>
      <c r="RIT8027" s="49"/>
      <c r="RIU8027" s="49"/>
      <c r="RIV8027" s="49"/>
      <c r="RIW8027" s="49"/>
      <c r="RIX8027" s="49"/>
      <c r="RIY8027" s="49"/>
      <c r="RIZ8027" s="49"/>
      <c r="RJA8027" s="49"/>
      <c r="RJB8027" s="49"/>
      <c r="RJC8027" s="49"/>
      <c r="RJD8027" s="49"/>
      <c r="RJE8027" s="49"/>
      <c r="RJF8027" s="49"/>
      <c r="RJG8027" s="49"/>
      <c r="RJH8027" s="49"/>
      <c r="RJI8027" s="49"/>
      <c r="RJJ8027" s="49"/>
      <c r="RJK8027" s="49"/>
      <c r="RJL8027" s="49"/>
      <c r="RJM8027" s="49"/>
      <c r="RJN8027" s="49"/>
      <c r="RJO8027" s="49"/>
      <c r="RJP8027" s="49"/>
      <c r="RJQ8027" s="49"/>
      <c r="RJR8027" s="49"/>
      <c r="RJS8027" s="49"/>
      <c r="RJT8027" s="49"/>
      <c r="RJU8027" s="49"/>
      <c r="RJV8027" s="49"/>
      <c r="RJW8027" s="49"/>
      <c r="RJX8027" s="49"/>
      <c r="RJY8027" s="49"/>
      <c r="RJZ8027" s="49"/>
      <c r="RKA8027" s="49"/>
      <c r="RKB8027" s="49"/>
      <c r="RKC8027" s="49"/>
      <c r="RKD8027" s="49"/>
      <c r="RKE8027" s="49"/>
      <c r="RKF8027" s="49"/>
      <c r="RKG8027" s="49"/>
      <c r="RKH8027" s="49"/>
      <c r="RKI8027" s="49"/>
      <c r="RKJ8027" s="49"/>
      <c r="RKK8027" s="49"/>
      <c r="RKL8027" s="49"/>
      <c r="RKM8027" s="49"/>
      <c r="RKN8027" s="49"/>
      <c r="RKO8027" s="49"/>
      <c r="RKP8027" s="49"/>
      <c r="RKQ8027" s="49"/>
      <c r="RKR8027" s="49"/>
      <c r="RKS8027" s="49"/>
      <c r="RKT8027" s="49"/>
      <c r="RKU8027" s="49"/>
      <c r="RKV8027" s="49"/>
      <c r="RKW8027" s="49"/>
      <c r="RKX8027" s="49"/>
      <c r="RKY8027" s="49"/>
      <c r="RKZ8027" s="49"/>
      <c r="RLA8027" s="49"/>
      <c r="RLB8027" s="49"/>
      <c r="RLC8027" s="49"/>
      <c r="RLD8027" s="49"/>
      <c r="RLE8027" s="49"/>
      <c r="RLF8027" s="49"/>
      <c r="RLG8027" s="49"/>
      <c r="RLH8027" s="49"/>
      <c r="RLI8027" s="49"/>
      <c r="RLJ8027" s="49"/>
      <c r="RLK8027" s="49"/>
      <c r="RLL8027" s="49"/>
      <c r="RLM8027" s="49"/>
      <c r="RLN8027" s="49"/>
      <c r="RLO8027" s="49"/>
      <c r="RLP8027" s="49"/>
      <c r="RLQ8027" s="49"/>
      <c r="RLR8027" s="49"/>
      <c r="RLS8027" s="49"/>
      <c r="RLT8027" s="49"/>
      <c r="RLU8027" s="49"/>
      <c r="RLV8027" s="49"/>
      <c r="RLW8027" s="49"/>
      <c r="RLX8027" s="49"/>
      <c r="RLY8027" s="49"/>
      <c r="RLZ8027" s="49"/>
      <c r="RMA8027" s="49"/>
      <c r="RMB8027" s="49"/>
      <c r="RMC8027" s="49"/>
      <c r="RMD8027" s="49"/>
      <c r="RME8027" s="49"/>
      <c r="RMF8027" s="49"/>
      <c r="RMG8027" s="49"/>
      <c r="RMH8027" s="49"/>
      <c r="RMI8027" s="49"/>
      <c r="RMJ8027" s="49"/>
      <c r="RMK8027" s="49"/>
      <c r="RML8027" s="49"/>
      <c r="RMM8027" s="49"/>
      <c r="RMN8027" s="49"/>
      <c r="RMO8027" s="49"/>
      <c r="RMP8027" s="49"/>
      <c r="RMQ8027" s="49"/>
      <c r="RMR8027" s="49"/>
      <c r="RMS8027" s="49"/>
      <c r="RMT8027" s="49"/>
      <c r="RMU8027" s="49"/>
      <c r="RMV8027" s="49"/>
      <c r="RMW8027" s="49"/>
      <c r="RMX8027" s="49"/>
      <c r="RMY8027" s="49"/>
      <c r="RMZ8027" s="49"/>
      <c r="RNA8027" s="49"/>
      <c r="RNB8027" s="49"/>
      <c r="RNC8027" s="49"/>
      <c r="RND8027" s="49"/>
      <c r="RNE8027" s="49"/>
      <c r="RNF8027" s="49"/>
      <c r="RNG8027" s="49"/>
      <c r="RNH8027" s="49"/>
      <c r="RNI8027" s="49"/>
      <c r="RNJ8027" s="49"/>
      <c r="RNK8027" s="49"/>
      <c r="RNL8027" s="49"/>
      <c r="RNM8027" s="49"/>
      <c r="RNN8027" s="49"/>
      <c r="RNO8027" s="49"/>
      <c r="RNP8027" s="49"/>
      <c r="RNQ8027" s="49"/>
      <c r="RNR8027" s="49"/>
      <c r="RNS8027" s="49"/>
      <c r="RNT8027" s="49"/>
      <c r="RNU8027" s="49"/>
      <c r="RNV8027" s="49"/>
      <c r="RNW8027" s="49"/>
      <c r="RNX8027" s="49"/>
      <c r="RNY8027" s="49"/>
      <c r="RNZ8027" s="49"/>
      <c r="ROA8027" s="49"/>
      <c r="ROB8027" s="49"/>
      <c r="ROC8027" s="49"/>
      <c r="ROD8027" s="49"/>
      <c r="ROE8027" s="49"/>
      <c r="ROF8027" s="49"/>
      <c r="ROG8027" s="49"/>
      <c r="ROH8027" s="49"/>
      <c r="ROI8027" s="49"/>
      <c r="ROJ8027" s="49"/>
      <c r="ROK8027" s="49"/>
      <c r="ROL8027" s="49"/>
      <c r="ROM8027" s="49"/>
      <c r="RON8027" s="49"/>
      <c r="ROO8027" s="49"/>
      <c r="ROP8027" s="49"/>
      <c r="ROQ8027" s="49"/>
      <c r="ROR8027" s="49"/>
      <c r="ROS8027" s="49"/>
      <c r="ROT8027" s="49"/>
      <c r="ROU8027" s="49"/>
      <c r="ROV8027" s="49"/>
      <c r="ROW8027" s="49"/>
      <c r="ROX8027" s="49"/>
      <c r="ROY8027" s="49"/>
      <c r="ROZ8027" s="49"/>
      <c r="RPA8027" s="49"/>
      <c r="RPB8027" s="49"/>
      <c r="RPC8027" s="49"/>
      <c r="RPD8027" s="49"/>
      <c r="RPE8027" s="49"/>
      <c r="RPF8027" s="49"/>
      <c r="RPG8027" s="49"/>
      <c r="RPH8027" s="49"/>
      <c r="RPI8027" s="49"/>
      <c r="RPJ8027" s="49"/>
      <c r="RPK8027" s="49"/>
      <c r="RPL8027" s="49"/>
      <c r="RPM8027" s="49"/>
      <c r="RPN8027" s="49"/>
      <c r="RPO8027" s="49"/>
      <c r="RPP8027" s="49"/>
      <c r="RPQ8027" s="49"/>
      <c r="RPR8027" s="49"/>
      <c r="RPS8027" s="49"/>
      <c r="RPT8027" s="49"/>
      <c r="RPU8027" s="49"/>
      <c r="RPV8027" s="49"/>
      <c r="RPW8027" s="49"/>
      <c r="RPX8027" s="49"/>
      <c r="RPY8027" s="49"/>
      <c r="RPZ8027" s="49"/>
      <c r="RQA8027" s="49"/>
      <c r="RQB8027" s="49"/>
      <c r="RQC8027" s="49"/>
      <c r="RQD8027" s="49"/>
      <c r="RQE8027" s="49"/>
      <c r="RQF8027" s="49"/>
      <c r="RQG8027" s="49"/>
      <c r="RQH8027" s="49"/>
      <c r="RQI8027" s="49"/>
      <c r="RQJ8027" s="49"/>
      <c r="RQK8027" s="49"/>
      <c r="RQL8027" s="49"/>
      <c r="RQM8027" s="49"/>
      <c r="RQN8027" s="49"/>
      <c r="RQO8027" s="49"/>
      <c r="RQP8027" s="49"/>
      <c r="RQQ8027" s="49"/>
      <c r="RQR8027" s="49"/>
      <c r="RQS8027" s="49"/>
      <c r="RQT8027" s="49"/>
      <c r="RQU8027" s="49"/>
      <c r="RQV8027" s="49"/>
      <c r="RQW8027" s="49"/>
      <c r="RQX8027" s="49"/>
      <c r="RQY8027" s="49"/>
      <c r="RQZ8027" s="49"/>
      <c r="RRA8027" s="49"/>
      <c r="RRB8027" s="49"/>
      <c r="RRC8027" s="49"/>
      <c r="RRD8027" s="49"/>
      <c r="RRE8027" s="49"/>
      <c r="RRF8027" s="49"/>
      <c r="RRG8027" s="49"/>
      <c r="RRH8027" s="49"/>
      <c r="RRI8027" s="49"/>
      <c r="RRJ8027" s="49"/>
      <c r="RRK8027" s="49"/>
      <c r="RRL8027" s="49"/>
      <c r="RRM8027" s="49"/>
      <c r="RRN8027" s="49"/>
      <c r="RRO8027" s="49"/>
      <c r="RRP8027" s="49"/>
      <c r="RRQ8027" s="49"/>
      <c r="RRR8027" s="49"/>
      <c r="RRS8027" s="49"/>
      <c r="RRT8027" s="49"/>
      <c r="RRU8027" s="49"/>
      <c r="RRV8027" s="49"/>
      <c r="RRW8027" s="49"/>
      <c r="RRX8027" s="49"/>
      <c r="RRY8027" s="49"/>
      <c r="RRZ8027" s="49"/>
      <c r="RSA8027" s="49"/>
      <c r="RSB8027" s="49"/>
      <c r="RSC8027" s="49"/>
      <c r="RSD8027" s="49"/>
      <c r="RSE8027" s="49"/>
      <c r="RSF8027" s="49"/>
      <c r="RSG8027" s="49"/>
      <c r="RSH8027" s="49"/>
      <c r="RSI8027" s="49"/>
      <c r="RSJ8027" s="49"/>
      <c r="RSK8027" s="49"/>
      <c r="RSL8027" s="49"/>
      <c r="RSM8027" s="49"/>
      <c r="RSN8027" s="49"/>
      <c r="RSO8027" s="49"/>
      <c r="RSP8027" s="49"/>
      <c r="RSQ8027" s="49"/>
      <c r="RSR8027" s="49"/>
      <c r="RSS8027" s="49"/>
      <c r="RST8027" s="49"/>
      <c r="RSU8027" s="49"/>
      <c r="RSV8027" s="49"/>
      <c r="RSW8027" s="49"/>
      <c r="RSX8027" s="49"/>
      <c r="RSY8027" s="49"/>
      <c r="RSZ8027" s="49"/>
      <c r="RTA8027" s="49"/>
      <c r="RTB8027" s="49"/>
      <c r="RTC8027" s="49"/>
      <c r="RTD8027" s="49"/>
      <c r="RTE8027" s="49"/>
      <c r="RTF8027" s="49"/>
      <c r="RTG8027" s="49"/>
      <c r="RTH8027" s="49"/>
      <c r="RTI8027" s="49"/>
      <c r="RTJ8027" s="49"/>
      <c r="RTK8027" s="49"/>
      <c r="RTL8027" s="49"/>
      <c r="RTM8027" s="49"/>
      <c r="RTN8027" s="49"/>
      <c r="RTO8027" s="49"/>
      <c r="RTP8027" s="49"/>
      <c r="RTQ8027" s="49"/>
      <c r="RTR8027" s="49"/>
      <c r="RTS8027" s="49"/>
      <c r="RTT8027" s="49"/>
      <c r="RTU8027" s="49"/>
      <c r="RTV8027" s="49"/>
      <c r="RTW8027" s="49"/>
      <c r="RTX8027" s="49"/>
      <c r="RTY8027" s="49"/>
      <c r="RTZ8027" s="49"/>
      <c r="RUA8027" s="49"/>
      <c r="RUB8027" s="49"/>
      <c r="RUC8027" s="49"/>
      <c r="RUD8027" s="49"/>
      <c r="RUE8027" s="49"/>
      <c r="RUF8027" s="49"/>
      <c r="RUG8027" s="49"/>
      <c r="RUH8027" s="49"/>
      <c r="RUI8027" s="49"/>
      <c r="RUJ8027" s="49"/>
      <c r="RUK8027" s="49"/>
      <c r="RUL8027" s="49"/>
      <c r="RUM8027" s="49"/>
      <c r="RUN8027" s="49"/>
      <c r="RUO8027" s="49"/>
      <c r="RUP8027" s="49"/>
      <c r="RUQ8027" s="49"/>
      <c r="RUR8027" s="49"/>
      <c r="RUS8027" s="49"/>
      <c r="RUT8027" s="49"/>
      <c r="RUU8027" s="49"/>
      <c r="RUV8027" s="49"/>
      <c r="RUW8027" s="49"/>
      <c r="RUX8027" s="49"/>
      <c r="RUY8027" s="49"/>
      <c r="RUZ8027" s="49"/>
      <c r="RVA8027" s="49"/>
      <c r="RVB8027" s="49"/>
      <c r="RVC8027" s="49"/>
      <c r="RVD8027" s="49"/>
      <c r="RVE8027" s="49"/>
      <c r="RVF8027" s="49"/>
      <c r="RVG8027" s="49"/>
      <c r="RVH8027" s="49"/>
      <c r="RVI8027" s="49"/>
      <c r="RVJ8027" s="49"/>
      <c r="RVK8027" s="49"/>
      <c r="RVL8027" s="49"/>
      <c r="RVM8027" s="49"/>
      <c r="RVN8027" s="49"/>
      <c r="RVO8027" s="49"/>
      <c r="RVP8027" s="49"/>
      <c r="RVQ8027" s="49"/>
      <c r="RVR8027" s="49"/>
      <c r="RVS8027" s="49"/>
      <c r="RVT8027" s="49"/>
      <c r="RVU8027" s="49"/>
      <c r="RVV8027" s="49"/>
      <c r="RVW8027" s="49"/>
      <c r="RVX8027" s="49"/>
      <c r="RVY8027" s="49"/>
      <c r="RVZ8027" s="49"/>
      <c r="RWA8027" s="49"/>
      <c r="RWB8027" s="49"/>
      <c r="RWC8027" s="49"/>
      <c r="RWD8027" s="49"/>
      <c r="RWE8027" s="49"/>
      <c r="RWF8027" s="49"/>
      <c r="RWG8027" s="49"/>
      <c r="RWH8027" s="49"/>
      <c r="RWI8027" s="49"/>
      <c r="RWJ8027" s="49"/>
      <c r="RWK8027" s="49"/>
      <c r="RWL8027" s="49"/>
      <c r="RWM8027" s="49"/>
      <c r="RWN8027" s="49"/>
      <c r="RWO8027" s="49"/>
      <c r="RWP8027" s="49"/>
      <c r="RWQ8027" s="49"/>
      <c r="RWR8027" s="49"/>
      <c r="RWS8027" s="49"/>
      <c r="RWT8027" s="49"/>
      <c r="RWU8027" s="49"/>
      <c r="RWV8027" s="49"/>
      <c r="RWW8027" s="49"/>
      <c r="RWX8027" s="49"/>
      <c r="RWY8027" s="49"/>
      <c r="RWZ8027" s="49"/>
      <c r="RXA8027" s="49"/>
      <c r="RXB8027" s="49"/>
      <c r="RXC8027" s="49"/>
      <c r="RXD8027" s="49"/>
      <c r="RXE8027" s="49"/>
      <c r="RXF8027" s="49"/>
      <c r="RXG8027" s="49"/>
      <c r="RXH8027" s="49"/>
      <c r="RXI8027" s="49"/>
      <c r="RXJ8027" s="49"/>
      <c r="RXK8027" s="49"/>
      <c r="RXL8027" s="49"/>
      <c r="RXM8027" s="49"/>
      <c r="RXN8027" s="49"/>
      <c r="RXO8027" s="49"/>
      <c r="RXP8027" s="49"/>
      <c r="RXQ8027" s="49"/>
      <c r="RXR8027" s="49"/>
      <c r="RXS8027" s="49"/>
      <c r="RXT8027" s="49"/>
      <c r="RXU8027" s="49"/>
      <c r="RXV8027" s="49"/>
      <c r="RXW8027" s="49"/>
      <c r="RXX8027" s="49"/>
      <c r="RXY8027" s="49"/>
      <c r="RXZ8027" s="49"/>
      <c r="RYA8027" s="49"/>
      <c r="RYB8027" s="49"/>
      <c r="RYC8027" s="49"/>
      <c r="RYD8027" s="49"/>
      <c r="RYE8027" s="49"/>
      <c r="RYF8027" s="49"/>
      <c r="RYG8027" s="49"/>
      <c r="RYH8027" s="49"/>
      <c r="RYI8027" s="49"/>
      <c r="RYJ8027" s="49"/>
      <c r="RYK8027" s="49"/>
      <c r="RYL8027" s="49"/>
      <c r="RYM8027" s="49"/>
      <c r="RYN8027" s="49"/>
      <c r="RYO8027" s="49"/>
      <c r="RYP8027" s="49"/>
      <c r="RYQ8027" s="49"/>
      <c r="RYR8027" s="49"/>
      <c r="RYS8027" s="49"/>
      <c r="RYT8027" s="49"/>
      <c r="RYU8027" s="49"/>
      <c r="RYV8027" s="49"/>
      <c r="RYW8027" s="49"/>
      <c r="RYX8027" s="49"/>
      <c r="RYY8027" s="49"/>
      <c r="RYZ8027" s="49"/>
      <c r="RZA8027" s="49"/>
      <c r="RZB8027" s="49"/>
      <c r="RZC8027" s="49"/>
      <c r="RZD8027" s="49"/>
      <c r="RZE8027" s="49"/>
      <c r="RZF8027" s="49"/>
      <c r="RZG8027" s="49"/>
      <c r="RZH8027" s="49"/>
      <c r="RZI8027" s="49"/>
      <c r="RZJ8027" s="49"/>
      <c r="RZK8027" s="49"/>
      <c r="RZL8027" s="49"/>
      <c r="RZM8027" s="49"/>
      <c r="RZN8027" s="49"/>
      <c r="RZO8027" s="49"/>
      <c r="RZP8027" s="49"/>
      <c r="RZQ8027" s="49"/>
      <c r="RZR8027" s="49"/>
      <c r="RZS8027" s="49"/>
      <c r="RZT8027" s="49"/>
      <c r="RZU8027" s="49"/>
      <c r="RZV8027" s="49"/>
      <c r="RZW8027" s="49"/>
      <c r="RZX8027" s="49"/>
      <c r="RZY8027" s="49"/>
      <c r="RZZ8027" s="49"/>
      <c r="SAA8027" s="49"/>
      <c r="SAB8027" s="49"/>
      <c r="SAC8027" s="49"/>
      <c r="SAD8027" s="49"/>
      <c r="SAE8027" s="49"/>
      <c r="SAF8027" s="49"/>
      <c r="SAG8027" s="49"/>
      <c r="SAH8027" s="49"/>
      <c r="SAI8027" s="49"/>
      <c r="SAJ8027" s="49"/>
      <c r="SAK8027" s="49"/>
      <c r="SAL8027" s="49"/>
      <c r="SAM8027" s="49"/>
      <c r="SAN8027" s="49"/>
      <c r="SAO8027" s="49"/>
      <c r="SAP8027" s="49"/>
      <c r="SAQ8027" s="49"/>
      <c r="SAR8027" s="49"/>
      <c r="SAS8027" s="49"/>
      <c r="SAT8027" s="49"/>
      <c r="SAU8027" s="49"/>
      <c r="SAV8027" s="49"/>
      <c r="SAW8027" s="49"/>
      <c r="SAX8027" s="49"/>
      <c r="SAY8027" s="49"/>
      <c r="SAZ8027" s="49"/>
      <c r="SBA8027" s="49"/>
      <c r="SBB8027" s="49"/>
      <c r="SBC8027" s="49"/>
      <c r="SBD8027" s="49"/>
      <c r="SBE8027" s="49"/>
      <c r="SBF8027" s="49"/>
      <c r="SBG8027" s="49"/>
      <c r="SBH8027" s="49"/>
      <c r="SBI8027" s="49"/>
      <c r="SBJ8027" s="49"/>
      <c r="SBK8027" s="49"/>
      <c r="SBL8027" s="49"/>
      <c r="SBM8027" s="49"/>
      <c r="SBN8027" s="49"/>
      <c r="SBO8027" s="49"/>
      <c r="SBP8027" s="49"/>
      <c r="SBQ8027" s="49"/>
      <c r="SBR8027" s="49"/>
      <c r="SBS8027" s="49"/>
      <c r="SBT8027" s="49"/>
      <c r="SBU8027" s="49"/>
      <c r="SBV8027" s="49"/>
      <c r="SBW8027" s="49"/>
      <c r="SBX8027" s="49"/>
      <c r="SBY8027" s="49"/>
      <c r="SBZ8027" s="49"/>
      <c r="SCA8027" s="49"/>
      <c r="SCB8027" s="49"/>
      <c r="SCC8027" s="49"/>
      <c r="SCD8027" s="49"/>
      <c r="SCE8027" s="49"/>
      <c r="SCF8027" s="49"/>
      <c r="SCG8027" s="49"/>
      <c r="SCH8027" s="49"/>
      <c r="SCI8027" s="49"/>
      <c r="SCJ8027" s="49"/>
      <c r="SCK8027" s="49"/>
      <c r="SCL8027" s="49"/>
      <c r="SCM8027" s="49"/>
      <c r="SCN8027" s="49"/>
      <c r="SCO8027" s="49"/>
      <c r="SCP8027" s="49"/>
      <c r="SCQ8027" s="49"/>
      <c r="SCR8027" s="49"/>
      <c r="SCS8027" s="49"/>
      <c r="SCT8027" s="49"/>
      <c r="SCU8027" s="49"/>
      <c r="SCV8027" s="49"/>
      <c r="SCW8027" s="49"/>
      <c r="SCX8027" s="49"/>
      <c r="SCY8027" s="49"/>
      <c r="SCZ8027" s="49"/>
      <c r="SDA8027" s="49"/>
      <c r="SDB8027" s="49"/>
      <c r="SDC8027" s="49"/>
      <c r="SDD8027" s="49"/>
      <c r="SDE8027" s="49"/>
      <c r="SDF8027" s="49"/>
      <c r="SDG8027" s="49"/>
      <c r="SDH8027" s="49"/>
      <c r="SDI8027" s="49"/>
      <c r="SDJ8027" s="49"/>
      <c r="SDK8027" s="49"/>
      <c r="SDL8027" s="49"/>
      <c r="SDM8027" s="49"/>
      <c r="SDN8027" s="49"/>
      <c r="SDO8027" s="49"/>
      <c r="SDP8027" s="49"/>
      <c r="SDQ8027" s="49"/>
      <c r="SDR8027" s="49"/>
      <c r="SDS8027" s="49"/>
      <c r="SDT8027" s="49"/>
      <c r="SDU8027" s="49"/>
      <c r="SDV8027" s="49"/>
      <c r="SDW8027" s="49"/>
      <c r="SDX8027" s="49"/>
      <c r="SDY8027" s="49"/>
      <c r="SDZ8027" s="49"/>
      <c r="SEA8027" s="49"/>
      <c r="SEB8027" s="49"/>
      <c r="SEC8027" s="49"/>
      <c r="SED8027" s="49"/>
      <c r="SEE8027" s="49"/>
      <c r="SEF8027" s="49"/>
      <c r="SEG8027" s="49"/>
      <c r="SEH8027" s="49"/>
      <c r="SEI8027" s="49"/>
      <c r="SEJ8027" s="49"/>
      <c r="SEK8027" s="49"/>
      <c r="SEL8027" s="49"/>
      <c r="SEM8027" s="49"/>
      <c r="SEN8027" s="49"/>
      <c r="SEO8027" s="49"/>
      <c r="SEP8027" s="49"/>
      <c r="SEQ8027" s="49"/>
      <c r="SER8027" s="49"/>
      <c r="SES8027" s="49"/>
      <c r="SET8027" s="49"/>
      <c r="SEU8027" s="49"/>
      <c r="SEV8027" s="49"/>
      <c r="SEW8027" s="49"/>
      <c r="SEX8027" s="49"/>
      <c r="SEY8027" s="49"/>
      <c r="SEZ8027" s="49"/>
      <c r="SFA8027" s="49"/>
      <c r="SFB8027" s="49"/>
      <c r="SFC8027" s="49"/>
      <c r="SFD8027" s="49"/>
      <c r="SFE8027" s="49"/>
      <c r="SFF8027" s="49"/>
      <c r="SFG8027" s="49"/>
      <c r="SFH8027" s="49"/>
      <c r="SFI8027" s="49"/>
      <c r="SFJ8027" s="49"/>
      <c r="SFK8027" s="49"/>
      <c r="SFL8027" s="49"/>
      <c r="SFM8027" s="49"/>
      <c r="SFN8027" s="49"/>
      <c r="SFO8027" s="49"/>
      <c r="SFP8027" s="49"/>
      <c r="SFQ8027" s="49"/>
      <c r="SFR8027" s="49"/>
      <c r="SFS8027" s="49"/>
      <c r="SFT8027" s="49"/>
      <c r="SFU8027" s="49"/>
      <c r="SFV8027" s="49"/>
      <c r="SFW8027" s="49"/>
      <c r="SFX8027" s="49"/>
      <c r="SFY8027" s="49"/>
      <c r="SFZ8027" s="49"/>
      <c r="SGA8027" s="49"/>
      <c r="SGB8027" s="49"/>
      <c r="SGC8027" s="49"/>
      <c r="SGD8027" s="49"/>
      <c r="SGE8027" s="49"/>
      <c r="SGF8027" s="49"/>
      <c r="SGG8027" s="49"/>
      <c r="SGH8027" s="49"/>
      <c r="SGI8027" s="49"/>
      <c r="SGJ8027" s="49"/>
      <c r="SGK8027" s="49"/>
      <c r="SGL8027" s="49"/>
      <c r="SGM8027" s="49"/>
      <c r="SGN8027" s="49"/>
      <c r="SGO8027" s="49"/>
      <c r="SGP8027" s="49"/>
      <c r="SGQ8027" s="49"/>
      <c r="SGR8027" s="49"/>
      <c r="SGS8027" s="49"/>
      <c r="SGT8027" s="49"/>
      <c r="SGU8027" s="49"/>
      <c r="SGV8027" s="49"/>
      <c r="SGW8027" s="49"/>
      <c r="SGX8027" s="49"/>
      <c r="SGY8027" s="49"/>
      <c r="SGZ8027" s="49"/>
      <c r="SHA8027" s="49"/>
      <c r="SHB8027" s="49"/>
      <c r="SHC8027" s="49"/>
      <c r="SHD8027" s="49"/>
      <c r="SHE8027" s="49"/>
      <c r="SHF8027" s="49"/>
      <c r="SHG8027" s="49"/>
      <c r="SHH8027" s="49"/>
      <c r="SHI8027" s="49"/>
      <c r="SHJ8027" s="49"/>
      <c r="SHK8027" s="49"/>
      <c r="SHL8027" s="49"/>
      <c r="SHM8027" s="49"/>
      <c r="SHN8027" s="49"/>
      <c r="SHO8027" s="49"/>
      <c r="SHP8027" s="49"/>
      <c r="SHQ8027" s="49"/>
      <c r="SHR8027" s="49"/>
      <c r="SHS8027" s="49"/>
      <c r="SHT8027" s="49"/>
      <c r="SHU8027" s="49"/>
      <c r="SHV8027" s="49"/>
      <c r="SHW8027" s="49"/>
      <c r="SHX8027" s="49"/>
      <c r="SHY8027" s="49"/>
      <c r="SHZ8027" s="49"/>
      <c r="SIA8027" s="49"/>
      <c r="SIB8027" s="49"/>
      <c r="SIC8027" s="49"/>
      <c r="SID8027" s="49"/>
      <c r="SIE8027" s="49"/>
      <c r="SIF8027" s="49"/>
      <c r="SIG8027" s="49"/>
      <c r="SIH8027" s="49"/>
      <c r="SII8027" s="49"/>
      <c r="SIJ8027" s="49"/>
      <c r="SIK8027" s="49"/>
      <c r="SIL8027" s="49"/>
      <c r="SIM8027" s="49"/>
      <c r="SIN8027" s="49"/>
      <c r="SIO8027" s="49"/>
      <c r="SIP8027" s="49"/>
      <c r="SIQ8027" s="49"/>
      <c r="SIR8027" s="49"/>
      <c r="SIS8027" s="49"/>
      <c r="SIT8027" s="49"/>
      <c r="SIU8027" s="49"/>
      <c r="SIV8027" s="49"/>
      <c r="SIW8027" s="49"/>
      <c r="SIX8027" s="49"/>
      <c r="SIY8027" s="49"/>
      <c r="SIZ8027" s="49"/>
      <c r="SJA8027" s="49"/>
      <c r="SJB8027" s="49"/>
      <c r="SJC8027" s="49"/>
      <c r="SJD8027" s="49"/>
      <c r="SJE8027" s="49"/>
      <c r="SJF8027" s="49"/>
      <c r="SJG8027" s="49"/>
      <c r="SJH8027" s="49"/>
      <c r="SJI8027" s="49"/>
      <c r="SJJ8027" s="49"/>
      <c r="SJK8027" s="49"/>
      <c r="SJL8027" s="49"/>
      <c r="SJM8027" s="49"/>
      <c r="SJN8027" s="49"/>
      <c r="SJO8027" s="49"/>
      <c r="SJP8027" s="49"/>
      <c r="SJQ8027" s="49"/>
      <c r="SJR8027" s="49"/>
      <c r="SJS8027" s="49"/>
      <c r="SJT8027" s="49"/>
      <c r="SJU8027" s="49"/>
      <c r="SJV8027" s="49"/>
      <c r="SJW8027" s="49"/>
      <c r="SJX8027" s="49"/>
      <c r="SJY8027" s="49"/>
      <c r="SJZ8027" s="49"/>
      <c r="SKA8027" s="49"/>
      <c r="SKB8027" s="49"/>
      <c r="SKC8027" s="49"/>
      <c r="SKD8027" s="49"/>
      <c r="SKE8027" s="49"/>
      <c r="SKF8027" s="49"/>
      <c r="SKG8027" s="49"/>
      <c r="SKH8027" s="49"/>
      <c r="SKI8027" s="49"/>
      <c r="SKJ8027" s="49"/>
      <c r="SKK8027" s="49"/>
      <c r="SKL8027" s="49"/>
      <c r="SKM8027" s="49"/>
      <c r="SKN8027" s="49"/>
      <c r="SKO8027" s="49"/>
      <c r="SKP8027" s="49"/>
      <c r="SKQ8027" s="49"/>
      <c r="SKR8027" s="49"/>
      <c r="SKS8027" s="49"/>
      <c r="SKT8027" s="49"/>
      <c r="SKU8027" s="49"/>
      <c r="SKV8027" s="49"/>
      <c r="SKW8027" s="49"/>
      <c r="SKX8027" s="49"/>
      <c r="SKY8027" s="49"/>
      <c r="SKZ8027" s="49"/>
      <c r="SLA8027" s="49"/>
      <c r="SLB8027" s="49"/>
      <c r="SLC8027" s="49"/>
      <c r="SLD8027" s="49"/>
      <c r="SLE8027" s="49"/>
      <c r="SLF8027" s="49"/>
      <c r="SLG8027" s="49"/>
      <c r="SLH8027" s="49"/>
      <c r="SLI8027" s="49"/>
      <c r="SLJ8027" s="49"/>
      <c r="SLK8027" s="49"/>
      <c r="SLL8027" s="49"/>
      <c r="SLM8027" s="49"/>
      <c r="SLN8027" s="49"/>
      <c r="SLO8027" s="49"/>
      <c r="SLP8027" s="49"/>
      <c r="SLQ8027" s="49"/>
      <c r="SLR8027" s="49"/>
      <c r="SLS8027" s="49"/>
      <c r="SLT8027" s="49"/>
      <c r="SLU8027" s="49"/>
      <c r="SLV8027" s="49"/>
      <c r="SLW8027" s="49"/>
      <c r="SLX8027" s="49"/>
      <c r="SLY8027" s="49"/>
      <c r="SLZ8027" s="49"/>
      <c r="SMA8027" s="49"/>
      <c r="SMB8027" s="49"/>
      <c r="SMC8027" s="49"/>
      <c r="SMD8027" s="49"/>
      <c r="SME8027" s="49"/>
      <c r="SMF8027" s="49"/>
      <c r="SMG8027" s="49"/>
      <c r="SMH8027" s="49"/>
      <c r="SMI8027" s="49"/>
      <c r="SMJ8027" s="49"/>
      <c r="SMK8027" s="49"/>
      <c r="SML8027" s="49"/>
      <c r="SMM8027" s="49"/>
      <c r="SMN8027" s="49"/>
      <c r="SMO8027" s="49"/>
      <c r="SMP8027" s="49"/>
      <c r="SMQ8027" s="49"/>
      <c r="SMR8027" s="49"/>
      <c r="SMS8027" s="49"/>
      <c r="SMT8027" s="49"/>
      <c r="SMU8027" s="49"/>
      <c r="SMV8027" s="49"/>
      <c r="SMW8027" s="49"/>
      <c r="SMX8027" s="49"/>
      <c r="SMY8027" s="49"/>
      <c r="SMZ8027" s="49"/>
      <c r="SNA8027" s="49"/>
      <c r="SNB8027" s="49"/>
      <c r="SNC8027" s="49"/>
      <c r="SND8027" s="49"/>
      <c r="SNE8027" s="49"/>
      <c r="SNF8027" s="49"/>
      <c r="SNG8027" s="49"/>
      <c r="SNH8027" s="49"/>
      <c r="SNI8027" s="49"/>
      <c r="SNJ8027" s="49"/>
      <c r="SNK8027" s="49"/>
      <c r="SNL8027" s="49"/>
      <c r="SNM8027" s="49"/>
      <c r="SNN8027" s="49"/>
      <c r="SNO8027" s="49"/>
      <c r="SNP8027" s="49"/>
      <c r="SNQ8027" s="49"/>
      <c r="SNR8027" s="49"/>
      <c r="SNS8027" s="49"/>
      <c r="SNT8027" s="49"/>
      <c r="SNU8027" s="49"/>
      <c r="SNV8027" s="49"/>
      <c r="SNW8027" s="49"/>
      <c r="SNX8027" s="49"/>
      <c r="SNY8027" s="49"/>
      <c r="SNZ8027" s="49"/>
      <c r="SOA8027" s="49"/>
      <c r="SOB8027" s="49"/>
      <c r="SOC8027" s="49"/>
      <c r="SOD8027" s="49"/>
      <c r="SOE8027" s="49"/>
      <c r="SOF8027" s="49"/>
      <c r="SOG8027" s="49"/>
      <c r="SOH8027" s="49"/>
      <c r="SOI8027" s="49"/>
      <c r="SOJ8027" s="49"/>
      <c r="SOK8027" s="49"/>
      <c r="SOL8027" s="49"/>
      <c r="SOM8027" s="49"/>
      <c r="SON8027" s="49"/>
      <c r="SOO8027" s="49"/>
      <c r="SOP8027" s="49"/>
      <c r="SOQ8027" s="49"/>
      <c r="SOR8027" s="49"/>
      <c r="SOS8027" s="49"/>
      <c r="SOT8027" s="49"/>
      <c r="SOU8027" s="49"/>
      <c r="SOV8027" s="49"/>
      <c r="SOW8027" s="49"/>
      <c r="SOX8027" s="49"/>
      <c r="SOY8027" s="49"/>
      <c r="SOZ8027" s="49"/>
      <c r="SPA8027" s="49"/>
      <c r="SPB8027" s="49"/>
      <c r="SPC8027" s="49"/>
      <c r="SPD8027" s="49"/>
      <c r="SPE8027" s="49"/>
      <c r="SPF8027" s="49"/>
      <c r="SPG8027" s="49"/>
      <c r="SPH8027" s="49"/>
      <c r="SPI8027" s="49"/>
      <c r="SPJ8027" s="49"/>
      <c r="SPK8027" s="49"/>
      <c r="SPL8027" s="49"/>
      <c r="SPM8027" s="49"/>
      <c r="SPN8027" s="49"/>
      <c r="SPO8027" s="49"/>
      <c r="SPP8027" s="49"/>
      <c r="SPQ8027" s="49"/>
      <c r="SPR8027" s="49"/>
      <c r="SPS8027" s="49"/>
      <c r="SPT8027" s="49"/>
      <c r="SPU8027" s="49"/>
      <c r="SPV8027" s="49"/>
      <c r="SPW8027" s="49"/>
      <c r="SPX8027" s="49"/>
      <c r="SPY8027" s="49"/>
      <c r="SPZ8027" s="49"/>
      <c r="SQA8027" s="49"/>
      <c r="SQB8027" s="49"/>
      <c r="SQC8027" s="49"/>
      <c r="SQD8027" s="49"/>
      <c r="SQE8027" s="49"/>
      <c r="SQF8027" s="49"/>
      <c r="SQG8027" s="49"/>
      <c r="SQH8027" s="49"/>
      <c r="SQI8027" s="49"/>
      <c r="SQJ8027" s="49"/>
      <c r="SQK8027" s="49"/>
      <c r="SQL8027" s="49"/>
      <c r="SQM8027" s="49"/>
      <c r="SQN8027" s="49"/>
      <c r="SQO8027" s="49"/>
      <c r="SQP8027" s="49"/>
      <c r="SQQ8027" s="49"/>
      <c r="SQR8027" s="49"/>
      <c r="SQS8027" s="49"/>
      <c r="SQT8027" s="49"/>
      <c r="SQU8027" s="49"/>
      <c r="SQV8027" s="49"/>
      <c r="SQW8027" s="49"/>
      <c r="SQX8027" s="49"/>
      <c r="SQY8027" s="49"/>
      <c r="SQZ8027" s="49"/>
      <c r="SRA8027" s="49"/>
      <c r="SRB8027" s="49"/>
      <c r="SRC8027" s="49"/>
      <c r="SRD8027" s="49"/>
      <c r="SRE8027" s="49"/>
      <c r="SRF8027" s="49"/>
      <c r="SRG8027" s="49"/>
      <c r="SRH8027" s="49"/>
      <c r="SRI8027" s="49"/>
      <c r="SRJ8027" s="49"/>
      <c r="SRK8027" s="49"/>
      <c r="SRL8027" s="49"/>
      <c r="SRM8027" s="49"/>
      <c r="SRN8027" s="49"/>
      <c r="SRO8027" s="49"/>
      <c r="SRP8027" s="49"/>
      <c r="SRQ8027" s="49"/>
      <c r="SRR8027" s="49"/>
      <c r="SRS8027" s="49"/>
      <c r="SRT8027" s="49"/>
      <c r="SRU8027" s="49"/>
      <c r="SRV8027" s="49"/>
      <c r="SRW8027" s="49"/>
      <c r="SRX8027" s="49"/>
      <c r="SRY8027" s="49"/>
      <c r="SRZ8027" s="49"/>
      <c r="SSA8027" s="49"/>
      <c r="SSB8027" s="49"/>
      <c r="SSC8027" s="49"/>
      <c r="SSD8027" s="49"/>
      <c r="SSE8027" s="49"/>
      <c r="SSF8027" s="49"/>
      <c r="SSG8027" s="49"/>
      <c r="SSH8027" s="49"/>
      <c r="SSI8027" s="49"/>
      <c r="SSJ8027" s="49"/>
      <c r="SSK8027" s="49"/>
      <c r="SSL8027" s="49"/>
      <c r="SSM8027" s="49"/>
      <c r="SSN8027" s="49"/>
      <c r="SSO8027" s="49"/>
      <c r="SSP8027" s="49"/>
      <c r="SSQ8027" s="49"/>
      <c r="SSR8027" s="49"/>
      <c r="SSS8027" s="49"/>
      <c r="SST8027" s="49"/>
      <c r="SSU8027" s="49"/>
      <c r="SSV8027" s="49"/>
      <c r="SSW8027" s="49"/>
      <c r="SSX8027" s="49"/>
      <c r="SSY8027" s="49"/>
      <c r="SSZ8027" s="49"/>
      <c r="STA8027" s="49"/>
      <c r="STB8027" s="49"/>
      <c r="STC8027" s="49"/>
      <c r="STD8027" s="49"/>
      <c r="STE8027" s="49"/>
      <c r="STF8027" s="49"/>
      <c r="STG8027" s="49"/>
      <c r="STH8027" s="49"/>
      <c r="STI8027" s="49"/>
      <c r="STJ8027" s="49"/>
      <c r="STK8027" s="49"/>
      <c r="STL8027" s="49"/>
      <c r="STM8027" s="49"/>
      <c r="STN8027" s="49"/>
      <c r="STO8027" s="49"/>
      <c r="STP8027" s="49"/>
      <c r="STQ8027" s="49"/>
      <c r="STR8027" s="49"/>
      <c r="STS8027" s="49"/>
      <c r="STT8027" s="49"/>
      <c r="STU8027" s="49"/>
      <c r="STV8027" s="49"/>
      <c r="STW8027" s="49"/>
      <c r="STX8027" s="49"/>
      <c r="STY8027" s="49"/>
      <c r="STZ8027" s="49"/>
      <c r="SUA8027" s="49"/>
      <c r="SUB8027" s="49"/>
      <c r="SUC8027" s="49"/>
      <c r="SUD8027" s="49"/>
      <c r="SUE8027" s="49"/>
      <c r="SUF8027" s="49"/>
      <c r="SUG8027" s="49"/>
      <c r="SUH8027" s="49"/>
      <c r="SUI8027" s="49"/>
      <c r="SUJ8027" s="49"/>
      <c r="SUK8027" s="49"/>
      <c r="SUL8027" s="49"/>
      <c r="SUM8027" s="49"/>
      <c r="SUN8027" s="49"/>
      <c r="SUO8027" s="49"/>
      <c r="SUP8027" s="49"/>
      <c r="SUQ8027" s="49"/>
      <c r="SUR8027" s="49"/>
      <c r="SUS8027" s="49"/>
      <c r="SUT8027" s="49"/>
      <c r="SUU8027" s="49"/>
      <c r="SUV8027" s="49"/>
      <c r="SUW8027" s="49"/>
      <c r="SUX8027" s="49"/>
      <c r="SUY8027" s="49"/>
      <c r="SUZ8027" s="49"/>
      <c r="SVA8027" s="49"/>
      <c r="SVB8027" s="49"/>
      <c r="SVC8027" s="49"/>
      <c r="SVD8027" s="49"/>
      <c r="SVE8027" s="49"/>
      <c r="SVF8027" s="49"/>
      <c r="SVG8027" s="49"/>
      <c r="SVH8027" s="49"/>
      <c r="SVI8027" s="49"/>
      <c r="SVJ8027" s="49"/>
      <c r="SVK8027" s="49"/>
      <c r="SVL8027" s="49"/>
      <c r="SVM8027" s="49"/>
      <c r="SVN8027" s="49"/>
      <c r="SVO8027" s="49"/>
      <c r="SVP8027" s="49"/>
      <c r="SVQ8027" s="49"/>
      <c r="SVR8027" s="49"/>
      <c r="SVS8027" s="49"/>
      <c r="SVT8027" s="49"/>
      <c r="SVU8027" s="49"/>
      <c r="SVV8027" s="49"/>
      <c r="SVW8027" s="49"/>
      <c r="SVX8027" s="49"/>
      <c r="SVY8027" s="49"/>
      <c r="SVZ8027" s="49"/>
      <c r="SWA8027" s="49"/>
      <c r="SWB8027" s="49"/>
      <c r="SWC8027" s="49"/>
      <c r="SWD8027" s="49"/>
      <c r="SWE8027" s="49"/>
      <c r="SWF8027" s="49"/>
      <c r="SWG8027" s="49"/>
      <c r="SWH8027" s="49"/>
      <c r="SWI8027" s="49"/>
      <c r="SWJ8027" s="49"/>
      <c r="SWK8027" s="49"/>
      <c r="SWL8027" s="49"/>
      <c r="SWM8027" s="49"/>
      <c r="SWN8027" s="49"/>
      <c r="SWO8027" s="49"/>
      <c r="SWP8027" s="49"/>
      <c r="SWQ8027" s="49"/>
      <c r="SWR8027" s="49"/>
      <c r="SWS8027" s="49"/>
      <c r="SWT8027" s="49"/>
      <c r="SWU8027" s="49"/>
      <c r="SWV8027" s="49"/>
      <c r="SWW8027" s="49"/>
      <c r="SWX8027" s="49"/>
      <c r="SWY8027" s="49"/>
      <c r="SWZ8027" s="49"/>
      <c r="SXA8027" s="49"/>
      <c r="SXB8027" s="49"/>
      <c r="SXC8027" s="49"/>
      <c r="SXD8027" s="49"/>
      <c r="SXE8027" s="49"/>
      <c r="SXF8027" s="49"/>
      <c r="SXG8027" s="49"/>
      <c r="SXH8027" s="49"/>
      <c r="SXI8027" s="49"/>
      <c r="SXJ8027" s="49"/>
      <c r="SXK8027" s="49"/>
      <c r="SXL8027" s="49"/>
      <c r="SXM8027" s="49"/>
      <c r="SXN8027" s="49"/>
      <c r="SXO8027" s="49"/>
      <c r="SXP8027" s="49"/>
      <c r="SXQ8027" s="49"/>
      <c r="SXR8027" s="49"/>
      <c r="SXS8027" s="49"/>
      <c r="SXT8027" s="49"/>
      <c r="SXU8027" s="49"/>
      <c r="SXV8027" s="49"/>
      <c r="SXW8027" s="49"/>
      <c r="SXX8027" s="49"/>
      <c r="SXY8027" s="49"/>
      <c r="SXZ8027" s="49"/>
      <c r="SYA8027" s="49"/>
      <c r="SYB8027" s="49"/>
      <c r="SYC8027" s="49"/>
      <c r="SYD8027" s="49"/>
      <c r="SYE8027" s="49"/>
      <c r="SYF8027" s="49"/>
      <c r="SYG8027" s="49"/>
      <c r="SYH8027" s="49"/>
      <c r="SYI8027" s="49"/>
      <c r="SYJ8027" s="49"/>
      <c r="SYK8027" s="49"/>
      <c r="SYL8027" s="49"/>
      <c r="SYM8027" s="49"/>
      <c r="SYN8027" s="49"/>
      <c r="SYO8027" s="49"/>
      <c r="SYP8027" s="49"/>
      <c r="SYQ8027" s="49"/>
      <c r="SYR8027" s="49"/>
      <c r="SYS8027" s="49"/>
      <c r="SYT8027" s="49"/>
      <c r="SYU8027" s="49"/>
      <c r="SYV8027" s="49"/>
      <c r="SYW8027" s="49"/>
      <c r="SYX8027" s="49"/>
      <c r="SYY8027" s="49"/>
      <c r="SYZ8027" s="49"/>
      <c r="SZA8027" s="49"/>
      <c r="SZB8027" s="49"/>
      <c r="SZC8027" s="49"/>
      <c r="SZD8027" s="49"/>
      <c r="SZE8027" s="49"/>
      <c r="SZF8027" s="49"/>
      <c r="SZG8027" s="49"/>
      <c r="SZH8027" s="49"/>
      <c r="SZI8027" s="49"/>
      <c r="SZJ8027" s="49"/>
      <c r="SZK8027" s="49"/>
      <c r="SZL8027" s="49"/>
      <c r="SZM8027" s="49"/>
      <c r="SZN8027" s="49"/>
      <c r="SZO8027" s="49"/>
      <c r="SZP8027" s="49"/>
      <c r="SZQ8027" s="49"/>
      <c r="SZR8027" s="49"/>
      <c r="SZS8027" s="49"/>
      <c r="SZT8027" s="49"/>
      <c r="SZU8027" s="49"/>
      <c r="SZV8027" s="49"/>
      <c r="SZW8027" s="49"/>
      <c r="SZX8027" s="49"/>
      <c r="SZY8027" s="49"/>
      <c r="SZZ8027" s="49"/>
      <c r="TAA8027" s="49"/>
      <c r="TAB8027" s="49"/>
      <c r="TAC8027" s="49"/>
      <c r="TAD8027" s="49"/>
      <c r="TAE8027" s="49"/>
      <c r="TAF8027" s="49"/>
      <c r="TAG8027" s="49"/>
      <c r="TAH8027" s="49"/>
      <c r="TAI8027" s="49"/>
      <c r="TAJ8027" s="49"/>
      <c r="TAK8027" s="49"/>
      <c r="TAL8027" s="49"/>
      <c r="TAM8027" s="49"/>
      <c r="TAN8027" s="49"/>
      <c r="TAO8027" s="49"/>
      <c r="TAP8027" s="49"/>
      <c r="TAQ8027" s="49"/>
      <c r="TAR8027" s="49"/>
      <c r="TAS8027" s="49"/>
      <c r="TAT8027" s="49"/>
      <c r="TAU8027" s="49"/>
      <c r="TAV8027" s="49"/>
      <c r="TAW8027" s="49"/>
      <c r="TAX8027" s="49"/>
      <c r="TAY8027" s="49"/>
      <c r="TAZ8027" s="49"/>
      <c r="TBA8027" s="49"/>
      <c r="TBB8027" s="49"/>
      <c r="TBC8027" s="49"/>
      <c r="TBD8027" s="49"/>
      <c r="TBE8027" s="49"/>
      <c r="TBF8027" s="49"/>
      <c r="TBG8027" s="49"/>
      <c r="TBH8027" s="49"/>
      <c r="TBI8027" s="49"/>
      <c r="TBJ8027" s="49"/>
      <c r="TBK8027" s="49"/>
      <c r="TBL8027" s="49"/>
      <c r="TBM8027" s="49"/>
      <c r="TBN8027" s="49"/>
      <c r="TBO8027" s="49"/>
      <c r="TBP8027" s="49"/>
      <c r="TBQ8027" s="49"/>
      <c r="TBR8027" s="49"/>
      <c r="TBS8027" s="49"/>
      <c r="TBT8027" s="49"/>
      <c r="TBU8027" s="49"/>
      <c r="TBV8027" s="49"/>
      <c r="TBW8027" s="49"/>
      <c r="TBX8027" s="49"/>
      <c r="TBY8027" s="49"/>
      <c r="TBZ8027" s="49"/>
      <c r="TCA8027" s="49"/>
      <c r="TCB8027" s="49"/>
      <c r="TCC8027" s="49"/>
      <c r="TCD8027" s="49"/>
      <c r="TCE8027" s="49"/>
      <c r="TCF8027" s="49"/>
      <c r="TCG8027" s="49"/>
      <c r="TCH8027" s="49"/>
      <c r="TCI8027" s="49"/>
      <c r="TCJ8027" s="49"/>
      <c r="TCK8027" s="49"/>
      <c r="TCL8027" s="49"/>
      <c r="TCM8027" s="49"/>
      <c r="TCN8027" s="49"/>
      <c r="TCO8027" s="49"/>
      <c r="TCP8027" s="49"/>
      <c r="TCQ8027" s="49"/>
      <c r="TCR8027" s="49"/>
      <c r="TCS8027" s="49"/>
      <c r="TCT8027" s="49"/>
      <c r="TCU8027" s="49"/>
      <c r="TCV8027" s="49"/>
      <c r="TCW8027" s="49"/>
      <c r="TCX8027" s="49"/>
      <c r="TCY8027" s="49"/>
      <c r="TCZ8027" s="49"/>
      <c r="TDA8027" s="49"/>
      <c r="TDB8027" s="49"/>
      <c r="TDC8027" s="49"/>
      <c r="TDD8027" s="49"/>
      <c r="TDE8027" s="49"/>
      <c r="TDF8027" s="49"/>
      <c r="TDG8027" s="49"/>
      <c r="TDH8027" s="49"/>
      <c r="TDI8027" s="49"/>
      <c r="TDJ8027" s="49"/>
      <c r="TDK8027" s="49"/>
      <c r="TDL8027" s="49"/>
      <c r="TDM8027" s="49"/>
      <c r="TDN8027" s="49"/>
      <c r="TDO8027" s="49"/>
      <c r="TDP8027" s="49"/>
      <c r="TDQ8027" s="49"/>
      <c r="TDR8027" s="49"/>
      <c r="TDS8027" s="49"/>
      <c r="TDT8027" s="49"/>
      <c r="TDU8027" s="49"/>
      <c r="TDV8027" s="49"/>
      <c r="TDW8027" s="49"/>
      <c r="TDX8027" s="49"/>
      <c r="TDY8027" s="49"/>
      <c r="TDZ8027" s="49"/>
      <c r="TEA8027" s="49"/>
      <c r="TEB8027" s="49"/>
      <c r="TEC8027" s="49"/>
      <c r="TED8027" s="49"/>
      <c r="TEE8027" s="49"/>
      <c r="TEF8027" s="49"/>
      <c r="TEG8027" s="49"/>
      <c r="TEH8027" s="49"/>
      <c r="TEI8027" s="49"/>
      <c r="TEJ8027" s="49"/>
      <c r="TEK8027" s="49"/>
      <c r="TEL8027" s="49"/>
      <c r="TEM8027" s="49"/>
      <c r="TEN8027" s="49"/>
      <c r="TEO8027" s="49"/>
      <c r="TEP8027" s="49"/>
      <c r="TEQ8027" s="49"/>
      <c r="TER8027" s="49"/>
      <c r="TES8027" s="49"/>
      <c r="TET8027" s="49"/>
      <c r="TEU8027" s="49"/>
      <c r="TEV8027" s="49"/>
      <c r="TEW8027" s="49"/>
      <c r="TEX8027" s="49"/>
      <c r="TEY8027" s="49"/>
      <c r="TEZ8027" s="49"/>
      <c r="TFA8027" s="49"/>
      <c r="TFB8027" s="49"/>
      <c r="TFC8027" s="49"/>
      <c r="TFD8027" s="49"/>
      <c r="TFE8027" s="49"/>
      <c r="TFF8027" s="49"/>
      <c r="TFG8027" s="49"/>
      <c r="TFH8027" s="49"/>
      <c r="TFI8027" s="49"/>
      <c r="TFJ8027" s="49"/>
      <c r="TFK8027" s="49"/>
      <c r="TFL8027" s="49"/>
      <c r="TFM8027" s="49"/>
      <c r="TFN8027" s="49"/>
      <c r="TFO8027" s="49"/>
      <c r="TFP8027" s="49"/>
      <c r="TFQ8027" s="49"/>
      <c r="TFR8027" s="49"/>
      <c r="TFS8027" s="49"/>
      <c r="TFT8027" s="49"/>
      <c r="TFU8027" s="49"/>
      <c r="TFV8027" s="49"/>
      <c r="TFW8027" s="49"/>
      <c r="TFX8027" s="49"/>
      <c r="TFY8027" s="49"/>
      <c r="TFZ8027" s="49"/>
      <c r="TGA8027" s="49"/>
      <c r="TGB8027" s="49"/>
      <c r="TGC8027" s="49"/>
      <c r="TGD8027" s="49"/>
      <c r="TGE8027" s="49"/>
      <c r="TGF8027" s="49"/>
      <c r="TGG8027" s="49"/>
      <c r="TGH8027" s="49"/>
      <c r="TGI8027" s="49"/>
      <c r="TGJ8027" s="49"/>
      <c r="TGK8027" s="49"/>
      <c r="TGL8027" s="49"/>
      <c r="TGM8027" s="49"/>
      <c r="TGN8027" s="49"/>
      <c r="TGO8027" s="49"/>
      <c r="TGP8027" s="49"/>
      <c r="TGQ8027" s="49"/>
      <c r="TGR8027" s="49"/>
      <c r="TGS8027" s="49"/>
      <c r="TGT8027" s="49"/>
      <c r="TGU8027" s="49"/>
      <c r="TGV8027" s="49"/>
      <c r="TGW8027" s="49"/>
      <c r="TGX8027" s="49"/>
      <c r="TGY8027" s="49"/>
      <c r="TGZ8027" s="49"/>
      <c r="THA8027" s="49"/>
      <c r="THB8027" s="49"/>
      <c r="THC8027" s="49"/>
      <c r="THD8027" s="49"/>
      <c r="THE8027" s="49"/>
      <c r="THF8027" s="49"/>
      <c r="THG8027" s="49"/>
      <c r="THH8027" s="49"/>
      <c r="THI8027" s="49"/>
      <c r="THJ8027" s="49"/>
      <c r="THK8027" s="49"/>
      <c r="THL8027" s="49"/>
      <c r="THM8027" s="49"/>
      <c r="THN8027" s="49"/>
      <c r="THO8027" s="49"/>
      <c r="THP8027" s="49"/>
      <c r="THQ8027" s="49"/>
      <c r="THR8027" s="49"/>
      <c r="THS8027" s="49"/>
      <c r="THT8027" s="49"/>
      <c r="THU8027" s="49"/>
      <c r="THV8027" s="49"/>
      <c r="THW8027" s="49"/>
      <c r="THX8027" s="49"/>
      <c r="THY8027" s="49"/>
      <c r="THZ8027" s="49"/>
      <c r="TIA8027" s="49"/>
      <c r="TIB8027" s="49"/>
      <c r="TIC8027" s="49"/>
      <c r="TID8027" s="49"/>
      <c r="TIE8027" s="49"/>
      <c r="TIF8027" s="49"/>
      <c r="TIG8027" s="49"/>
      <c r="TIH8027" s="49"/>
      <c r="TII8027" s="49"/>
      <c r="TIJ8027" s="49"/>
      <c r="TIK8027" s="49"/>
      <c r="TIL8027" s="49"/>
      <c r="TIM8027" s="49"/>
      <c r="TIN8027" s="49"/>
      <c r="TIO8027" s="49"/>
      <c r="TIP8027" s="49"/>
      <c r="TIQ8027" s="49"/>
      <c r="TIR8027" s="49"/>
      <c r="TIS8027" s="49"/>
      <c r="TIT8027" s="49"/>
      <c r="TIU8027" s="49"/>
      <c r="TIV8027" s="49"/>
      <c r="TIW8027" s="49"/>
      <c r="TIX8027" s="49"/>
      <c r="TIY8027" s="49"/>
      <c r="TIZ8027" s="49"/>
      <c r="TJA8027" s="49"/>
      <c r="TJB8027" s="49"/>
      <c r="TJC8027" s="49"/>
      <c r="TJD8027" s="49"/>
      <c r="TJE8027" s="49"/>
      <c r="TJF8027" s="49"/>
      <c r="TJG8027" s="49"/>
      <c r="TJH8027" s="49"/>
      <c r="TJI8027" s="49"/>
      <c r="TJJ8027" s="49"/>
      <c r="TJK8027" s="49"/>
      <c r="TJL8027" s="49"/>
      <c r="TJM8027" s="49"/>
      <c r="TJN8027" s="49"/>
      <c r="TJO8027" s="49"/>
      <c r="TJP8027" s="49"/>
      <c r="TJQ8027" s="49"/>
      <c r="TJR8027" s="49"/>
      <c r="TJS8027" s="49"/>
      <c r="TJT8027" s="49"/>
      <c r="TJU8027" s="49"/>
      <c r="TJV8027" s="49"/>
      <c r="TJW8027" s="49"/>
      <c r="TJX8027" s="49"/>
      <c r="TJY8027" s="49"/>
      <c r="TJZ8027" s="49"/>
      <c r="TKA8027" s="49"/>
      <c r="TKB8027" s="49"/>
      <c r="TKC8027" s="49"/>
      <c r="TKD8027" s="49"/>
      <c r="TKE8027" s="49"/>
      <c r="TKF8027" s="49"/>
      <c r="TKG8027" s="49"/>
      <c r="TKH8027" s="49"/>
      <c r="TKI8027" s="49"/>
      <c r="TKJ8027" s="49"/>
      <c r="TKK8027" s="49"/>
      <c r="TKL8027" s="49"/>
      <c r="TKM8027" s="49"/>
      <c r="TKN8027" s="49"/>
      <c r="TKO8027" s="49"/>
      <c r="TKP8027" s="49"/>
      <c r="TKQ8027" s="49"/>
      <c r="TKR8027" s="49"/>
      <c r="TKS8027" s="49"/>
      <c r="TKT8027" s="49"/>
      <c r="TKU8027" s="49"/>
      <c r="TKV8027" s="49"/>
      <c r="TKW8027" s="49"/>
      <c r="TKX8027" s="49"/>
      <c r="TKY8027" s="49"/>
      <c r="TKZ8027" s="49"/>
      <c r="TLA8027" s="49"/>
      <c r="TLB8027" s="49"/>
      <c r="TLC8027" s="49"/>
      <c r="TLD8027" s="49"/>
      <c r="TLE8027" s="49"/>
      <c r="TLF8027" s="49"/>
      <c r="TLG8027" s="49"/>
      <c r="TLH8027" s="49"/>
      <c r="TLI8027" s="49"/>
      <c r="TLJ8027" s="49"/>
      <c r="TLK8027" s="49"/>
      <c r="TLL8027" s="49"/>
      <c r="TLM8027" s="49"/>
      <c r="TLN8027" s="49"/>
      <c r="TLO8027" s="49"/>
      <c r="TLP8027" s="49"/>
      <c r="TLQ8027" s="49"/>
      <c r="TLR8027" s="49"/>
      <c r="TLS8027" s="49"/>
      <c r="TLT8027" s="49"/>
      <c r="TLU8027" s="49"/>
      <c r="TLV8027" s="49"/>
      <c r="TLW8027" s="49"/>
      <c r="TLX8027" s="49"/>
      <c r="TLY8027" s="49"/>
      <c r="TLZ8027" s="49"/>
      <c r="TMA8027" s="49"/>
      <c r="TMB8027" s="49"/>
      <c r="TMC8027" s="49"/>
      <c r="TMD8027" s="49"/>
      <c r="TME8027" s="49"/>
      <c r="TMF8027" s="49"/>
      <c r="TMG8027" s="49"/>
      <c r="TMH8027" s="49"/>
      <c r="TMI8027" s="49"/>
      <c r="TMJ8027" s="49"/>
      <c r="TMK8027" s="49"/>
      <c r="TML8027" s="49"/>
      <c r="TMM8027" s="49"/>
      <c r="TMN8027" s="49"/>
      <c r="TMO8027" s="49"/>
      <c r="TMP8027" s="49"/>
      <c r="TMQ8027" s="49"/>
      <c r="TMR8027" s="49"/>
      <c r="TMS8027" s="49"/>
      <c r="TMT8027" s="49"/>
      <c r="TMU8027" s="49"/>
      <c r="TMV8027" s="49"/>
      <c r="TMW8027" s="49"/>
      <c r="TMX8027" s="49"/>
      <c r="TMY8027" s="49"/>
      <c r="TMZ8027" s="49"/>
      <c r="TNA8027" s="49"/>
      <c r="TNB8027" s="49"/>
      <c r="TNC8027" s="49"/>
      <c r="TND8027" s="49"/>
      <c r="TNE8027" s="49"/>
      <c r="TNF8027" s="49"/>
      <c r="TNG8027" s="49"/>
      <c r="TNH8027" s="49"/>
      <c r="TNI8027" s="49"/>
      <c r="TNJ8027" s="49"/>
      <c r="TNK8027" s="49"/>
      <c r="TNL8027" s="49"/>
      <c r="TNM8027" s="49"/>
      <c r="TNN8027" s="49"/>
      <c r="TNO8027" s="49"/>
      <c r="TNP8027" s="49"/>
      <c r="TNQ8027" s="49"/>
      <c r="TNR8027" s="49"/>
      <c r="TNS8027" s="49"/>
      <c r="TNT8027" s="49"/>
      <c r="TNU8027" s="49"/>
      <c r="TNV8027" s="49"/>
      <c r="TNW8027" s="49"/>
      <c r="TNX8027" s="49"/>
      <c r="TNY8027" s="49"/>
      <c r="TNZ8027" s="49"/>
      <c r="TOA8027" s="49"/>
      <c r="TOB8027" s="49"/>
      <c r="TOC8027" s="49"/>
      <c r="TOD8027" s="49"/>
      <c r="TOE8027" s="49"/>
      <c r="TOF8027" s="49"/>
      <c r="TOG8027" s="49"/>
      <c r="TOH8027" s="49"/>
      <c r="TOI8027" s="49"/>
      <c r="TOJ8027" s="49"/>
      <c r="TOK8027" s="49"/>
      <c r="TOL8027" s="49"/>
      <c r="TOM8027" s="49"/>
      <c r="TON8027" s="49"/>
      <c r="TOO8027" s="49"/>
      <c r="TOP8027" s="49"/>
      <c r="TOQ8027" s="49"/>
      <c r="TOR8027" s="49"/>
      <c r="TOS8027" s="49"/>
      <c r="TOT8027" s="49"/>
      <c r="TOU8027" s="49"/>
      <c r="TOV8027" s="49"/>
      <c r="TOW8027" s="49"/>
      <c r="TOX8027" s="49"/>
      <c r="TOY8027" s="49"/>
      <c r="TOZ8027" s="49"/>
      <c r="TPA8027" s="49"/>
      <c r="TPB8027" s="49"/>
      <c r="TPC8027" s="49"/>
      <c r="TPD8027" s="49"/>
      <c r="TPE8027" s="49"/>
      <c r="TPF8027" s="49"/>
      <c r="TPG8027" s="49"/>
      <c r="TPH8027" s="49"/>
      <c r="TPI8027" s="49"/>
      <c r="TPJ8027" s="49"/>
      <c r="TPK8027" s="49"/>
      <c r="TPL8027" s="49"/>
      <c r="TPM8027" s="49"/>
      <c r="TPN8027" s="49"/>
      <c r="TPO8027" s="49"/>
      <c r="TPP8027" s="49"/>
      <c r="TPQ8027" s="49"/>
      <c r="TPR8027" s="49"/>
      <c r="TPS8027" s="49"/>
      <c r="TPT8027" s="49"/>
      <c r="TPU8027" s="49"/>
      <c r="TPV8027" s="49"/>
      <c r="TPW8027" s="49"/>
      <c r="TPX8027" s="49"/>
      <c r="TPY8027" s="49"/>
      <c r="TPZ8027" s="49"/>
      <c r="TQA8027" s="49"/>
      <c r="TQB8027" s="49"/>
      <c r="TQC8027" s="49"/>
      <c r="TQD8027" s="49"/>
      <c r="TQE8027" s="49"/>
      <c r="TQF8027" s="49"/>
      <c r="TQG8027" s="49"/>
      <c r="TQH8027" s="49"/>
      <c r="TQI8027" s="49"/>
      <c r="TQJ8027" s="49"/>
      <c r="TQK8027" s="49"/>
      <c r="TQL8027" s="49"/>
      <c r="TQM8027" s="49"/>
      <c r="TQN8027" s="49"/>
      <c r="TQO8027" s="49"/>
      <c r="TQP8027" s="49"/>
      <c r="TQQ8027" s="49"/>
      <c r="TQR8027" s="49"/>
      <c r="TQS8027" s="49"/>
      <c r="TQT8027" s="49"/>
      <c r="TQU8027" s="49"/>
      <c r="TQV8027" s="49"/>
      <c r="TQW8027" s="49"/>
      <c r="TQX8027" s="49"/>
      <c r="TQY8027" s="49"/>
      <c r="TQZ8027" s="49"/>
      <c r="TRA8027" s="49"/>
      <c r="TRB8027" s="49"/>
      <c r="TRC8027" s="49"/>
      <c r="TRD8027" s="49"/>
      <c r="TRE8027" s="49"/>
      <c r="TRF8027" s="49"/>
      <c r="TRG8027" s="49"/>
      <c r="TRH8027" s="49"/>
      <c r="TRI8027" s="49"/>
      <c r="TRJ8027" s="49"/>
      <c r="TRK8027" s="49"/>
      <c r="TRL8027" s="49"/>
      <c r="TRM8027" s="49"/>
      <c r="TRN8027" s="49"/>
      <c r="TRO8027" s="49"/>
      <c r="TRP8027" s="49"/>
      <c r="TRQ8027" s="49"/>
      <c r="TRR8027" s="49"/>
      <c r="TRS8027" s="49"/>
      <c r="TRT8027" s="49"/>
      <c r="TRU8027" s="49"/>
      <c r="TRV8027" s="49"/>
      <c r="TRW8027" s="49"/>
      <c r="TRX8027" s="49"/>
      <c r="TRY8027" s="49"/>
      <c r="TRZ8027" s="49"/>
      <c r="TSA8027" s="49"/>
      <c r="TSB8027" s="49"/>
      <c r="TSC8027" s="49"/>
      <c r="TSD8027" s="49"/>
      <c r="TSE8027" s="49"/>
      <c r="TSF8027" s="49"/>
      <c r="TSG8027" s="49"/>
      <c r="TSH8027" s="49"/>
      <c r="TSI8027" s="49"/>
      <c r="TSJ8027" s="49"/>
      <c r="TSK8027" s="49"/>
      <c r="TSL8027" s="49"/>
      <c r="TSM8027" s="49"/>
      <c r="TSN8027" s="49"/>
      <c r="TSO8027" s="49"/>
      <c r="TSP8027" s="49"/>
      <c r="TSQ8027" s="49"/>
      <c r="TSR8027" s="49"/>
      <c r="TSS8027" s="49"/>
      <c r="TST8027" s="49"/>
      <c r="TSU8027" s="49"/>
      <c r="TSV8027" s="49"/>
      <c r="TSW8027" s="49"/>
      <c r="TSX8027" s="49"/>
      <c r="TSY8027" s="49"/>
      <c r="TSZ8027" s="49"/>
      <c r="TTA8027" s="49"/>
      <c r="TTB8027" s="49"/>
      <c r="TTC8027" s="49"/>
      <c r="TTD8027" s="49"/>
      <c r="TTE8027" s="49"/>
      <c r="TTF8027" s="49"/>
      <c r="TTG8027" s="49"/>
      <c r="TTH8027" s="49"/>
      <c r="TTI8027" s="49"/>
      <c r="TTJ8027" s="49"/>
      <c r="TTK8027" s="49"/>
      <c r="TTL8027" s="49"/>
      <c r="TTM8027" s="49"/>
      <c r="TTN8027" s="49"/>
      <c r="TTO8027" s="49"/>
      <c r="TTP8027" s="49"/>
      <c r="TTQ8027" s="49"/>
      <c r="TTR8027" s="49"/>
      <c r="TTS8027" s="49"/>
      <c r="TTT8027" s="49"/>
      <c r="TTU8027" s="49"/>
      <c r="TTV8027" s="49"/>
      <c r="TTW8027" s="49"/>
      <c r="TTX8027" s="49"/>
      <c r="TTY8027" s="49"/>
      <c r="TTZ8027" s="49"/>
      <c r="TUA8027" s="49"/>
      <c r="TUB8027" s="49"/>
      <c r="TUC8027" s="49"/>
      <c r="TUD8027" s="49"/>
      <c r="TUE8027" s="49"/>
      <c r="TUF8027" s="49"/>
      <c r="TUG8027" s="49"/>
      <c r="TUH8027" s="49"/>
      <c r="TUI8027" s="49"/>
      <c r="TUJ8027" s="49"/>
      <c r="TUK8027" s="49"/>
      <c r="TUL8027" s="49"/>
      <c r="TUM8027" s="49"/>
      <c r="TUN8027" s="49"/>
      <c r="TUO8027" s="49"/>
      <c r="TUP8027" s="49"/>
      <c r="TUQ8027" s="49"/>
      <c r="TUR8027" s="49"/>
      <c r="TUS8027" s="49"/>
      <c r="TUT8027" s="49"/>
      <c r="TUU8027" s="49"/>
      <c r="TUV8027" s="49"/>
      <c r="TUW8027" s="49"/>
      <c r="TUX8027" s="49"/>
      <c r="TUY8027" s="49"/>
      <c r="TUZ8027" s="49"/>
      <c r="TVA8027" s="49"/>
      <c r="TVB8027" s="49"/>
      <c r="TVC8027" s="49"/>
      <c r="TVD8027" s="49"/>
      <c r="TVE8027" s="49"/>
      <c r="TVF8027" s="49"/>
      <c r="TVG8027" s="49"/>
      <c r="TVH8027" s="49"/>
      <c r="TVI8027" s="49"/>
      <c r="TVJ8027" s="49"/>
      <c r="TVK8027" s="49"/>
      <c r="TVL8027" s="49"/>
      <c r="TVM8027" s="49"/>
      <c r="TVN8027" s="49"/>
      <c r="TVO8027" s="49"/>
      <c r="TVP8027" s="49"/>
      <c r="TVQ8027" s="49"/>
      <c r="TVR8027" s="49"/>
      <c r="TVS8027" s="49"/>
      <c r="TVT8027" s="49"/>
      <c r="TVU8027" s="49"/>
      <c r="TVV8027" s="49"/>
      <c r="TVW8027" s="49"/>
      <c r="TVX8027" s="49"/>
      <c r="TVY8027" s="49"/>
      <c r="TVZ8027" s="49"/>
      <c r="TWA8027" s="49"/>
      <c r="TWB8027" s="49"/>
      <c r="TWC8027" s="49"/>
      <c r="TWD8027" s="49"/>
      <c r="TWE8027" s="49"/>
      <c r="TWF8027" s="49"/>
      <c r="TWG8027" s="49"/>
      <c r="TWH8027" s="49"/>
      <c r="TWI8027" s="49"/>
      <c r="TWJ8027" s="49"/>
      <c r="TWK8027" s="49"/>
      <c r="TWL8027" s="49"/>
      <c r="TWM8027" s="49"/>
      <c r="TWN8027" s="49"/>
      <c r="TWO8027" s="49"/>
      <c r="TWP8027" s="49"/>
      <c r="TWQ8027" s="49"/>
      <c r="TWR8027" s="49"/>
      <c r="TWS8027" s="49"/>
      <c r="TWT8027" s="49"/>
      <c r="TWU8027" s="49"/>
      <c r="TWV8027" s="49"/>
      <c r="TWW8027" s="49"/>
      <c r="TWX8027" s="49"/>
      <c r="TWY8027" s="49"/>
      <c r="TWZ8027" s="49"/>
      <c r="TXA8027" s="49"/>
      <c r="TXB8027" s="49"/>
      <c r="TXC8027" s="49"/>
      <c r="TXD8027" s="49"/>
      <c r="TXE8027" s="49"/>
      <c r="TXF8027" s="49"/>
      <c r="TXG8027" s="49"/>
      <c r="TXH8027" s="49"/>
      <c r="TXI8027" s="49"/>
      <c r="TXJ8027" s="49"/>
      <c r="TXK8027" s="49"/>
      <c r="TXL8027" s="49"/>
      <c r="TXM8027" s="49"/>
      <c r="TXN8027" s="49"/>
      <c r="TXO8027" s="49"/>
      <c r="TXP8027" s="49"/>
      <c r="TXQ8027" s="49"/>
      <c r="TXR8027" s="49"/>
      <c r="TXS8027" s="49"/>
      <c r="TXT8027" s="49"/>
      <c r="TXU8027" s="49"/>
      <c r="TXV8027" s="49"/>
      <c r="TXW8027" s="49"/>
      <c r="TXX8027" s="49"/>
      <c r="TXY8027" s="49"/>
      <c r="TXZ8027" s="49"/>
      <c r="TYA8027" s="49"/>
      <c r="TYB8027" s="49"/>
      <c r="TYC8027" s="49"/>
      <c r="TYD8027" s="49"/>
      <c r="TYE8027" s="49"/>
      <c r="TYF8027" s="49"/>
      <c r="TYG8027" s="49"/>
      <c r="TYH8027" s="49"/>
      <c r="TYI8027" s="49"/>
      <c r="TYJ8027" s="49"/>
      <c r="TYK8027" s="49"/>
      <c r="TYL8027" s="49"/>
      <c r="TYM8027" s="49"/>
      <c r="TYN8027" s="49"/>
      <c r="TYO8027" s="49"/>
      <c r="TYP8027" s="49"/>
      <c r="TYQ8027" s="49"/>
      <c r="TYR8027" s="49"/>
      <c r="TYS8027" s="49"/>
      <c r="TYT8027" s="49"/>
      <c r="TYU8027" s="49"/>
      <c r="TYV8027" s="49"/>
      <c r="TYW8027" s="49"/>
      <c r="TYX8027" s="49"/>
      <c r="TYY8027" s="49"/>
      <c r="TYZ8027" s="49"/>
      <c r="TZA8027" s="49"/>
      <c r="TZB8027" s="49"/>
      <c r="TZC8027" s="49"/>
      <c r="TZD8027" s="49"/>
      <c r="TZE8027" s="49"/>
      <c r="TZF8027" s="49"/>
      <c r="TZG8027" s="49"/>
      <c r="TZH8027" s="49"/>
      <c r="TZI8027" s="49"/>
      <c r="TZJ8027" s="49"/>
      <c r="TZK8027" s="49"/>
      <c r="TZL8027" s="49"/>
      <c r="TZM8027" s="49"/>
      <c r="TZN8027" s="49"/>
      <c r="TZO8027" s="49"/>
      <c r="TZP8027" s="49"/>
      <c r="TZQ8027" s="49"/>
      <c r="TZR8027" s="49"/>
      <c r="TZS8027" s="49"/>
      <c r="TZT8027" s="49"/>
      <c r="TZU8027" s="49"/>
      <c r="TZV8027" s="49"/>
      <c r="TZW8027" s="49"/>
      <c r="TZX8027" s="49"/>
      <c r="TZY8027" s="49"/>
      <c r="TZZ8027" s="49"/>
      <c r="UAA8027" s="49"/>
      <c r="UAB8027" s="49"/>
      <c r="UAC8027" s="49"/>
      <c r="UAD8027" s="49"/>
      <c r="UAE8027" s="49"/>
      <c r="UAF8027" s="49"/>
      <c r="UAG8027" s="49"/>
      <c r="UAH8027" s="49"/>
      <c r="UAI8027" s="49"/>
      <c r="UAJ8027" s="49"/>
      <c r="UAK8027" s="49"/>
      <c r="UAL8027" s="49"/>
      <c r="UAM8027" s="49"/>
      <c r="UAN8027" s="49"/>
      <c r="UAO8027" s="49"/>
      <c r="UAP8027" s="49"/>
      <c r="UAQ8027" s="49"/>
      <c r="UAR8027" s="49"/>
      <c r="UAS8027" s="49"/>
      <c r="UAT8027" s="49"/>
      <c r="UAU8027" s="49"/>
      <c r="UAV8027" s="49"/>
      <c r="UAW8027" s="49"/>
      <c r="UAX8027" s="49"/>
      <c r="UAY8027" s="49"/>
      <c r="UAZ8027" s="49"/>
      <c r="UBA8027" s="49"/>
      <c r="UBB8027" s="49"/>
      <c r="UBC8027" s="49"/>
      <c r="UBD8027" s="49"/>
      <c r="UBE8027" s="49"/>
      <c r="UBF8027" s="49"/>
      <c r="UBG8027" s="49"/>
      <c r="UBH8027" s="49"/>
      <c r="UBI8027" s="49"/>
      <c r="UBJ8027" s="49"/>
      <c r="UBK8027" s="49"/>
      <c r="UBL8027" s="49"/>
      <c r="UBM8027" s="49"/>
      <c r="UBN8027" s="49"/>
      <c r="UBO8027" s="49"/>
      <c r="UBP8027" s="49"/>
      <c r="UBQ8027" s="49"/>
      <c r="UBR8027" s="49"/>
      <c r="UBS8027" s="49"/>
      <c r="UBT8027" s="49"/>
      <c r="UBU8027" s="49"/>
      <c r="UBV8027" s="49"/>
      <c r="UBW8027" s="49"/>
      <c r="UBX8027" s="49"/>
      <c r="UBY8027" s="49"/>
      <c r="UBZ8027" s="49"/>
      <c r="UCA8027" s="49"/>
      <c r="UCB8027" s="49"/>
      <c r="UCC8027" s="49"/>
      <c r="UCD8027" s="49"/>
      <c r="UCE8027" s="49"/>
      <c r="UCF8027" s="49"/>
      <c r="UCG8027" s="49"/>
      <c r="UCH8027" s="49"/>
      <c r="UCI8027" s="49"/>
      <c r="UCJ8027" s="49"/>
      <c r="UCK8027" s="49"/>
      <c r="UCL8027" s="49"/>
      <c r="UCM8027" s="49"/>
      <c r="UCN8027" s="49"/>
      <c r="UCO8027" s="49"/>
      <c r="UCP8027" s="49"/>
      <c r="UCQ8027" s="49"/>
      <c r="UCR8027" s="49"/>
      <c r="UCS8027" s="49"/>
      <c r="UCT8027" s="49"/>
      <c r="UCU8027" s="49"/>
      <c r="UCV8027" s="49"/>
      <c r="UCW8027" s="49"/>
      <c r="UCX8027" s="49"/>
      <c r="UCY8027" s="49"/>
      <c r="UCZ8027" s="49"/>
      <c r="UDA8027" s="49"/>
      <c r="UDB8027" s="49"/>
      <c r="UDC8027" s="49"/>
      <c r="UDD8027" s="49"/>
      <c r="UDE8027" s="49"/>
      <c r="UDF8027" s="49"/>
      <c r="UDG8027" s="49"/>
      <c r="UDH8027" s="49"/>
      <c r="UDI8027" s="49"/>
      <c r="UDJ8027" s="49"/>
      <c r="UDK8027" s="49"/>
      <c r="UDL8027" s="49"/>
      <c r="UDM8027" s="49"/>
      <c r="UDN8027" s="49"/>
      <c r="UDO8027" s="49"/>
      <c r="UDP8027" s="49"/>
      <c r="UDQ8027" s="49"/>
      <c r="UDR8027" s="49"/>
      <c r="UDS8027" s="49"/>
      <c r="UDT8027" s="49"/>
      <c r="UDU8027" s="49"/>
      <c r="UDV8027" s="49"/>
      <c r="UDW8027" s="49"/>
      <c r="UDX8027" s="49"/>
      <c r="UDY8027" s="49"/>
      <c r="UDZ8027" s="49"/>
      <c r="UEA8027" s="49"/>
      <c r="UEB8027" s="49"/>
      <c r="UEC8027" s="49"/>
      <c r="UED8027" s="49"/>
      <c r="UEE8027" s="49"/>
      <c r="UEF8027" s="49"/>
      <c r="UEG8027" s="49"/>
      <c r="UEH8027" s="49"/>
      <c r="UEI8027" s="49"/>
      <c r="UEJ8027" s="49"/>
      <c r="UEK8027" s="49"/>
      <c r="UEL8027" s="49"/>
      <c r="UEM8027" s="49"/>
      <c r="UEN8027" s="49"/>
      <c r="UEO8027" s="49"/>
      <c r="UEP8027" s="49"/>
      <c r="UEQ8027" s="49"/>
      <c r="UER8027" s="49"/>
      <c r="UES8027" s="49"/>
      <c r="UET8027" s="49"/>
      <c r="UEU8027" s="49"/>
      <c r="UEV8027" s="49"/>
      <c r="UEW8027" s="49"/>
      <c r="UEX8027" s="49"/>
      <c r="UEY8027" s="49"/>
      <c r="UEZ8027" s="49"/>
      <c r="UFA8027" s="49"/>
      <c r="UFB8027" s="49"/>
      <c r="UFC8027" s="49"/>
      <c r="UFD8027" s="49"/>
      <c r="UFE8027" s="49"/>
      <c r="UFF8027" s="49"/>
      <c r="UFG8027" s="49"/>
      <c r="UFH8027" s="49"/>
      <c r="UFI8027" s="49"/>
      <c r="UFJ8027" s="49"/>
      <c r="UFK8027" s="49"/>
      <c r="UFL8027" s="49"/>
      <c r="UFM8027" s="49"/>
      <c r="UFN8027" s="49"/>
      <c r="UFO8027" s="49"/>
      <c r="UFP8027" s="49"/>
      <c r="UFQ8027" s="49"/>
      <c r="UFR8027" s="49"/>
      <c r="UFS8027" s="49"/>
      <c r="UFT8027" s="49"/>
      <c r="UFU8027" s="49"/>
      <c r="UFV8027" s="49"/>
      <c r="UFW8027" s="49"/>
      <c r="UFX8027" s="49"/>
      <c r="UFY8027" s="49"/>
      <c r="UFZ8027" s="49"/>
      <c r="UGA8027" s="49"/>
      <c r="UGB8027" s="49"/>
      <c r="UGC8027" s="49"/>
      <c r="UGD8027" s="49"/>
      <c r="UGE8027" s="49"/>
      <c r="UGF8027" s="49"/>
      <c r="UGG8027" s="49"/>
      <c r="UGH8027" s="49"/>
      <c r="UGI8027" s="49"/>
      <c r="UGJ8027" s="49"/>
      <c r="UGK8027" s="49"/>
      <c r="UGL8027" s="49"/>
      <c r="UGM8027" s="49"/>
      <c r="UGN8027" s="49"/>
      <c r="UGO8027" s="49"/>
      <c r="UGP8027" s="49"/>
      <c r="UGQ8027" s="49"/>
      <c r="UGR8027" s="49"/>
      <c r="UGS8027" s="49"/>
      <c r="UGT8027" s="49"/>
      <c r="UGU8027" s="49"/>
      <c r="UGV8027" s="49"/>
      <c r="UGW8027" s="49"/>
      <c r="UGX8027" s="49"/>
      <c r="UGY8027" s="49"/>
      <c r="UGZ8027" s="49"/>
      <c r="UHA8027" s="49"/>
      <c r="UHB8027" s="49"/>
      <c r="UHC8027" s="49"/>
      <c r="UHD8027" s="49"/>
      <c r="UHE8027" s="49"/>
      <c r="UHF8027" s="49"/>
      <c r="UHG8027" s="49"/>
      <c r="UHH8027" s="49"/>
      <c r="UHI8027" s="49"/>
      <c r="UHJ8027" s="49"/>
      <c r="UHK8027" s="49"/>
      <c r="UHL8027" s="49"/>
      <c r="UHM8027" s="49"/>
      <c r="UHN8027" s="49"/>
      <c r="UHO8027" s="49"/>
      <c r="UHP8027" s="49"/>
      <c r="UHQ8027" s="49"/>
      <c r="UHR8027" s="49"/>
      <c r="UHS8027" s="49"/>
      <c r="UHT8027" s="49"/>
      <c r="UHU8027" s="49"/>
      <c r="UHV8027" s="49"/>
      <c r="UHW8027" s="49"/>
      <c r="UHX8027" s="49"/>
      <c r="UHY8027" s="49"/>
      <c r="UHZ8027" s="49"/>
      <c r="UIA8027" s="49"/>
      <c r="UIB8027" s="49"/>
      <c r="UIC8027" s="49"/>
      <c r="UID8027" s="49"/>
      <c r="UIE8027" s="49"/>
      <c r="UIF8027" s="49"/>
      <c r="UIG8027" s="49"/>
      <c r="UIH8027" s="49"/>
      <c r="UII8027" s="49"/>
      <c r="UIJ8027" s="49"/>
      <c r="UIK8027" s="49"/>
      <c r="UIL8027" s="49"/>
      <c r="UIM8027" s="49"/>
      <c r="UIN8027" s="49"/>
      <c r="UIO8027" s="49"/>
      <c r="UIP8027" s="49"/>
      <c r="UIQ8027" s="49"/>
      <c r="UIR8027" s="49"/>
      <c r="UIS8027" s="49"/>
      <c r="UIT8027" s="49"/>
      <c r="UIU8027" s="49"/>
      <c r="UIV8027" s="49"/>
      <c r="UIW8027" s="49"/>
      <c r="UIX8027" s="49"/>
      <c r="UIY8027" s="49"/>
      <c r="UIZ8027" s="49"/>
      <c r="UJA8027" s="49"/>
      <c r="UJB8027" s="49"/>
      <c r="UJC8027" s="49"/>
      <c r="UJD8027" s="49"/>
      <c r="UJE8027" s="49"/>
      <c r="UJF8027" s="49"/>
      <c r="UJG8027" s="49"/>
      <c r="UJH8027" s="49"/>
      <c r="UJI8027" s="49"/>
      <c r="UJJ8027" s="49"/>
      <c r="UJK8027" s="49"/>
      <c r="UJL8027" s="49"/>
      <c r="UJM8027" s="49"/>
      <c r="UJN8027" s="49"/>
      <c r="UJO8027" s="49"/>
      <c r="UJP8027" s="49"/>
      <c r="UJQ8027" s="49"/>
      <c r="UJR8027" s="49"/>
      <c r="UJS8027" s="49"/>
      <c r="UJT8027" s="49"/>
      <c r="UJU8027" s="49"/>
      <c r="UJV8027" s="49"/>
      <c r="UJW8027" s="49"/>
      <c r="UJX8027" s="49"/>
      <c r="UJY8027" s="49"/>
      <c r="UJZ8027" s="49"/>
      <c r="UKA8027" s="49"/>
      <c r="UKB8027" s="49"/>
      <c r="UKC8027" s="49"/>
      <c r="UKD8027" s="49"/>
      <c r="UKE8027" s="49"/>
      <c r="UKF8027" s="49"/>
      <c r="UKG8027" s="49"/>
      <c r="UKH8027" s="49"/>
      <c r="UKI8027" s="49"/>
      <c r="UKJ8027" s="49"/>
      <c r="UKK8027" s="49"/>
      <c r="UKL8027" s="49"/>
      <c r="UKM8027" s="49"/>
      <c r="UKN8027" s="49"/>
      <c r="UKO8027" s="49"/>
      <c r="UKP8027" s="49"/>
      <c r="UKQ8027" s="49"/>
      <c r="UKR8027" s="49"/>
      <c r="UKS8027" s="49"/>
      <c r="UKT8027" s="49"/>
      <c r="UKU8027" s="49"/>
      <c r="UKV8027" s="49"/>
      <c r="UKW8027" s="49"/>
      <c r="UKX8027" s="49"/>
      <c r="UKY8027" s="49"/>
      <c r="UKZ8027" s="49"/>
      <c r="ULA8027" s="49"/>
      <c r="ULB8027" s="49"/>
      <c r="ULC8027" s="49"/>
      <c r="ULD8027" s="49"/>
      <c r="ULE8027" s="49"/>
      <c r="ULF8027" s="49"/>
      <c r="ULG8027" s="49"/>
      <c r="ULH8027" s="49"/>
      <c r="ULI8027" s="49"/>
      <c r="ULJ8027" s="49"/>
      <c r="ULK8027" s="49"/>
      <c r="ULL8027" s="49"/>
      <c r="ULM8027" s="49"/>
      <c r="ULN8027" s="49"/>
      <c r="ULO8027" s="49"/>
      <c r="ULP8027" s="49"/>
      <c r="ULQ8027" s="49"/>
      <c r="ULR8027" s="49"/>
      <c r="ULS8027" s="49"/>
      <c r="ULT8027" s="49"/>
      <c r="ULU8027" s="49"/>
      <c r="ULV8027" s="49"/>
      <c r="ULW8027" s="49"/>
      <c r="ULX8027" s="49"/>
      <c r="ULY8027" s="49"/>
      <c r="ULZ8027" s="49"/>
      <c r="UMA8027" s="49"/>
      <c r="UMB8027" s="49"/>
      <c r="UMC8027" s="49"/>
      <c r="UMD8027" s="49"/>
      <c r="UME8027" s="49"/>
      <c r="UMF8027" s="49"/>
      <c r="UMG8027" s="49"/>
      <c r="UMH8027" s="49"/>
      <c r="UMI8027" s="49"/>
      <c r="UMJ8027" s="49"/>
      <c r="UMK8027" s="49"/>
      <c r="UML8027" s="49"/>
      <c r="UMM8027" s="49"/>
      <c r="UMN8027" s="49"/>
      <c r="UMO8027" s="49"/>
      <c r="UMP8027" s="49"/>
      <c r="UMQ8027" s="49"/>
      <c r="UMR8027" s="49"/>
      <c r="UMS8027" s="49"/>
      <c r="UMT8027" s="49"/>
      <c r="UMU8027" s="49"/>
      <c r="UMV8027" s="49"/>
      <c r="UMW8027" s="49"/>
      <c r="UMX8027" s="49"/>
      <c r="UMY8027" s="49"/>
      <c r="UMZ8027" s="49"/>
      <c r="UNA8027" s="49"/>
      <c r="UNB8027" s="49"/>
      <c r="UNC8027" s="49"/>
      <c r="UND8027" s="49"/>
      <c r="UNE8027" s="49"/>
      <c r="UNF8027" s="49"/>
      <c r="UNG8027" s="49"/>
      <c r="UNH8027" s="49"/>
      <c r="UNI8027" s="49"/>
      <c r="UNJ8027" s="49"/>
      <c r="UNK8027" s="49"/>
      <c r="UNL8027" s="49"/>
      <c r="UNM8027" s="49"/>
      <c r="UNN8027" s="49"/>
      <c r="UNO8027" s="49"/>
      <c r="UNP8027" s="49"/>
      <c r="UNQ8027" s="49"/>
      <c r="UNR8027" s="49"/>
      <c r="UNS8027" s="49"/>
      <c r="UNT8027" s="49"/>
      <c r="UNU8027" s="49"/>
      <c r="UNV8027" s="49"/>
      <c r="UNW8027" s="49"/>
      <c r="UNX8027" s="49"/>
      <c r="UNY8027" s="49"/>
      <c r="UNZ8027" s="49"/>
      <c r="UOA8027" s="49"/>
      <c r="UOB8027" s="49"/>
      <c r="UOC8027" s="49"/>
      <c r="UOD8027" s="49"/>
      <c r="UOE8027" s="49"/>
      <c r="UOF8027" s="49"/>
      <c r="UOG8027" s="49"/>
      <c r="UOH8027" s="49"/>
      <c r="UOI8027" s="49"/>
      <c r="UOJ8027" s="49"/>
      <c r="UOK8027" s="49"/>
      <c r="UOL8027" s="49"/>
      <c r="UOM8027" s="49"/>
      <c r="UON8027" s="49"/>
      <c r="UOO8027" s="49"/>
      <c r="UOP8027" s="49"/>
      <c r="UOQ8027" s="49"/>
      <c r="UOR8027" s="49"/>
      <c r="UOS8027" s="49"/>
      <c r="UOT8027" s="49"/>
      <c r="UOU8027" s="49"/>
      <c r="UOV8027" s="49"/>
      <c r="UOW8027" s="49"/>
      <c r="UOX8027" s="49"/>
      <c r="UOY8027" s="49"/>
      <c r="UOZ8027" s="49"/>
      <c r="UPA8027" s="49"/>
      <c r="UPB8027" s="49"/>
      <c r="UPC8027" s="49"/>
      <c r="UPD8027" s="49"/>
      <c r="UPE8027" s="49"/>
      <c r="UPF8027" s="49"/>
      <c r="UPG8027" s="49"/>
      <c r="UPH8027" s="49"/>
      <c r="UPI8027" s="49"/>
      <c r="UPJ8027" s="49"/>
      <c r="UPK8027" s="49"/>
      <c r="UPL8027" s="49"/>
      <c r="UPM8027" s="49"/>
      <c r="UPN8027" s="49"/>
      <c r="UPO8027" s="49"/>
      <c r="UPP8027" s="49"/>
      <c r="UPQ8027" s="49"/>
      <c r="UPR8027" s="49"/>
      <c r="UPS8027" s="49"/>
      <c r="UPT8027" s="49"/>
      <c r="UPU8027" s="49"/>
      <c r="UPV8027" s="49"/>
      <c r="UPW8027" s="49"/>
      <c r="UPX8027" s="49"/>
      <c r="UPY8027" s="49"/>
      <c r="UPZ8027" s="49"/>
      <c r="UQA8027" s="49"/>
      <c r="UQB8027" s="49"/>
      <c r="UQC8027" s="49"/>
      <c r="UQD8027" s="49"/>
      <c r="UQE8027" s="49"/>
      <c r="UQF8027" s="49"/>
      <c r="UQG8027" s="49"/>
      <c r="UQH8027" s="49"/>
      <c r="UQI8027" s="49"/>
      <c r="UQJ8027" s="49"/>
      <c r="UQK8027" s="49"/>
      <c r="UQL8027" s="49"/>
      <c r="UQM8027" s="49"/>
      <c r="UQN8027" s="49"/>
      <c r="UQO8027" s="49"/>
      <c r="UQP8027" s="49"/>
      <c r="UQQ8027" s="49"/>
      <c r="UQR8027" s="49"/>
      <c r="UQS8027" s="49"/>
      <c r="UQT8027" s="49"/>
      <c r="UQU8027" s="49"/>
      <c r="UQV8027" s="49"/>
      <c r="UQW8027" s="49"/>
      <c r="UQX8027" s="49"/>
      <c r="UQY8027" s="49"/>
      <c r="UQZ8027" s="49"/>
      <c r="URA8027" s="49"/>
      <c r="URB8027" s="49"/>
      <c r="URC8027" s="49"/>
      <c r="URD8027" s="49"/>
      <c r="URE8027" s="49"/>
      <c r="URF8027" s="49"/>
      <c r="URG8027" s="49"/>
      <c r="URH8027" s="49"/>
      <c r="URI8027" s="49"/>
      <c r="URJ8027" s="49"/>
      <c r="URK8027" s="49"/>
      <c r="URL8027" s="49"/>
      <c r="URM8027" s="49"/>
      <c r="URN8027" s="49"/>
      <c r="URO8027" s="49"/>
      <c r="URP8027" s="49"/>
      <c r="URQ8027" s="49"/>
      <c r="URR8027" s="49"/>
      <c r="URS8027" s="49"/>
      <c r="URT8027" s="49"/>
      <c r="URU8027" s="49"/>
      <c r="URV8027" s="49"/>
      <c r="URW8027" s="49"/>
      <c r="URX8027" s="49"/>
      <c r="URY8027" s="49"/>
      <c r="URZ8027" s="49"/>
      <c r="USA8027" s="49"/>
      <c r="USB8027" s="49"/>
      <c r="USC8027" s="49"/>
      <c r="USD8027" s="49"/>
      <c r="USE8027" s="49"/>
      <c r="USF8027" s="49"/>
      <c r="USG8027" s="49"/>
      <c r="USH8027" s="49"/>
      <c r="USI8027" s="49"/>
      <c r="USJ8027" s="49"/>
      <c r="USK8027" s="49"/>
      <c r="USL8027" s="49"/>
      <c r="USM8027" s="49"/>
      <c r="USN8027" s="49"/>
      <c r="USO8027" s="49"/>
      <c r="USP8027" s="49"/>
      <c r="USQ8027" s="49"/>
      <c r="USR8027" s="49"/>
      <c r="USS8027" s="49"/>
      <c r="UST8027" s="49"/>
      <c r="USU8027" s="49"/>
      <c r="USV8027" s="49"/>
      <c r="USW8027" s="49"/>
      <c r="USX8027" s="49"/>
      <c r="USY8027" s="49"/>
      <c r="USZ8027" s="49"/>
      <c r="UTA8027" s="49"/>
      <c r="UTB8027" s="49"/>
      <c r="UTC8027" s="49"/>
      <c r="UTD8027" s="49"/>
      <c r="UTE8027" s="49"/>
      <c r="UTF8027" s="49"/>
      <c r="UTG8027" s="49"/>
      <c r="UTH8027" s="49"/>
      <c r="UTI8027" s="49"/>
      <c r="UTJ8027" s="49"/>
      <c r="UTK8027" s="49"/>
      <c r="UTL8027" s="49"/>
      <c r="UTM8027" s="49"/>
      <c r="UTN8027" s="49"/>
      <c r="UTO8027" s="49"/>
      <c r="UTP8027" s="49"/>
      <c r="UTQ8027" s="49"/>
      <c r="UTR8027" s="49"/>
      <c r="UTS8027" s="49"/>
      <c r="UTT8027" s="49"/>
      <c r="UTU8027" s="49"/>
      <c r="UTV8027" s="49"/>
      <c r="UTW8027" s="49"/>
      <c r="UTX8027" s="49"/>
      <c r="UTY8027" s="49"/>
      <c r="UTZ8027" s="49"/>
      <c r="UUA8027" s="49"/>
      <c r="UUB8027" s="49"/>
      <c r="UUC8027" s="49"/>
      <c r="UUD8027" s="49"/>
      <c r="UUE8027" s="49"/>
      <c r="UUF8027" s="49"/>
      <c r="UUG8027" s="49"/>
      <c r="UUH8027" s="49"/>
      <c r="UUI8027" s="49"/>
      <c r="UUJ8027" s="49"/>
      <c r="UUK8027" s="49"/>
      <c r="UUL8027" s="49"/>
      <c r="UUM8027" s="49"/>
      <c r="UUN8027" s="49"/>
      <c r="UUO8027" s="49"/>
      <c r="UUP8027" s="49"/>
      <c r="UUQ8027" s="49"/>
      <c r="UUR8027" s="49"/>
      <c r="UUS8027" s="49"/>
      <c r="UUT8027" s="49"/>
      <c r="UUU8027" s="49"/>
      <c r="UUV8027" s="49"/>
      <c r="UUW8027" s="49"/>
      <c r="UUX8027" s="49"/>
      <c r="UUY8027" s="49"/>
      <c r="UUZ8027" s="49"/>
      <c r="UVA8027" s="49"/>
      <c r="UVB8027" s="49"/>
      <c r="UVC8027" s="49"/>
      <c r="UVD8027" s="49"/>
      <c r="UVE8027" s="49"/>
      <c r="UVF8027" s="49"/>
      <c r="UVG8027" s="49"/>
      <c r="UVH8027" s="49"/>
      <c r="UVI8027" s="49"/>
      <c r="UVJ8027" s="49"/>
      <c r="UVK8027" s="49"/>
      <c r="UVL8027" s="49"/>
      <c r="UVM8027" s="49"/>
      <c r="UVN8027" s="49"/>
      <c r="UVO8027" s="49"/>
      <c r="UVP8027" s="49"/>
      <c r="UVQ8027" s="49"/>
      <c r="UVR8027" s="49"/>
      <c r="UVS8027" s="49"/>
      <c r="UVT8027" s="49"/>
      <c r="UVU8027" s="49"/>
      <c r="UVV8027" s="49"/>
      <c r="UVW8027" s="49"/>
      <c r="UVX8027" s="49"/>
      <c r="UVY8027" s="49"/>
      <c r="UVZ8027" s="49"/>
      <c r="UWA8027" s="49"/>
      <c r="UWB8027" s="49"/>
      <c r="UWC8027" s="49"/>
      <c r="UWD8027" s="49"/>
      <c r="UWE8027" s="49"/>
      <c r="UWF8027" s="49"/>
      <c r="UWG8027" s="49"/>
      <c r="UWH8027" s="49"/>
      <c r="UWI8027" s="49"/>
      <c r="UWJ8027" s="49"/>
      <c r="UWK8027" s="49"/>
      <c r="UWL8027" s="49"/>
      <c r="UWM8027" s="49"/>
      <c r="UWN8027" s="49"/>
      <c r="UWO8027" s="49"/>
      <c r="UWP8027" s="49"/>
      <c r="UWQ8027" s="49"/>
      <c r="UWR8027" s="49"/>
      <c r="UWS8027" s="49"/>
      <c r="UWT8027" s="49"/>
      <c r="UWU8027" s="49"/>
      <c r="UWV8027" s="49"/>
      <c r="UWW8027" s="49"/>
      <c r="UWX8027" s="49"/>
      <c r="UWY8027" s="49"/>
      <c r="UWZ8027" s="49"/>
      <c r="UXA8027" s="49"/>
      <c r="UXB8027" s="49"/>
      <c r="UXC8027" s="49"/>
      <c r="UXD8027" s="49"/>
      <c r="UXE8027" s="49"/>
      <c r="UXF8027" s="49"/>
      <c r="UXG8027" s="49"/>
      <c r="UXH8027" s="49"/>
      <c r="UXI8027" s="49"/>
      <c r="UXJ8027" s="49"/>
      <c r="UXK8027" s="49"/>
      <c r="UXL8027" s="49"/>
      <c r="UXM8027" s="49"/>
      <c r="UXN8027" s="49"/>
      <c r="UXO8027" s="49"/>
      <c r="UXP8027" s="49"/>
      <c r="UXQ8027" s="49"/>
      <c r="UXR8027" s="49"/>
      <c r="UXS8027" s="49"/>
      <c r="UXT8027" s="49"/>
      <c r="UXU8027" s="49"/>
      <c r="UXV8027" s="49"/>
      <c r="UXW8027" s="49"/>
      <c r="UXX8027" s="49"/>
      <c r="UXY8027" s="49"/>
      <c r="UXZ8027" s="49"/>
      <c r="UYA8027" s="49"/>
      <c r="UYB8027" s="49"/>
      <c r="UYC8027" s="49"/>
      <c r="UYD8027" s="49"/>
      <c r="UYE8027" s="49"/>
      <c r="UYF8027" s="49"/>
      <c r="UYG8027" s="49"/>
      <c r="UYH8027" s="49"/>
      <c r="UYI8027" s="49"/>
      <c r="UYJ8027" s="49"/>
      <c r="UYK8027" s="49"/>
      <c r="UYL8027" s="49"/>
      <c r="UYM8027" s="49"/>
      <c r="UYN8027" s="49"/>
      <c r="UYO8027" s="49"/>
      <c r="UYP8027" s="49"/>
      <c r="UYQ8027" s="49"/>
      <c r="UYR8027" s="49"/>
      <c r="UYS8027" s="49"/>
      <c r="UYT8027" s="49"/>
      <c r="UYU8027" s="49"/>
      <c r="UYV8027" s="49"/>
      <c r="UYW8027" s="49"/>
      <c r="UYX8027" s="49"/>
      <c r="UYY8027" s="49"/>
      <c r="UYZ8027" s="49"/>
      <c r="UZA8027" s="49"/>
      <c r="UZB8027" s="49"/>
      <c r="UZC8027" s="49"/>
      <c r="UZD8027" s="49"/>
      <c r="UZE8027" s="49"/>
      <c r="UZF8027" s="49"/>
      <c r="UZG8027" s="49"/>
      <c r="UZH8027" s="49"/>
      <c r="UZI8027" s="49"/>
      <c r="UZJ8027" s="49"/>
      <c r="UZK8027" s="49"/>
      <c r="UZL8027" s="49"/>
      <c r="UZM8027" s="49"/>
      <c r="UZN8027" s="49"/>
      <c r="UZO8027" s="49"/>
      <c r="UZP8027" s="49"/>
      <c r="UZQ8027" s="49"/>
      <c r="UZR8027" s="49"/>
      <c r="UZS8027" s="49"/>
      <c r="UZT8027" s="49"/>
      <c r="UZU8027" s="49"/>
      <c r="UZV8027" s="49"/>
      <c r="UZW8027" s="49"/>
      <c r="UZX8027" s="49"/>
      <c r="UZY8027" s="49"/>
      <c r="UZZ8027" s="49"/>
      <c r="VAA8027" s="49"/>
      <c r="VAB8027" s="49"/>
      <c r="VAC8027" s="49"/>
      <c r="VAD8027" s="49"/>
      <c r="VAE8027" s="49"/>
      <c r="VAF8027" s="49"/>
      <c r="VAG8027" s="49"/>
      <c r="VAH8027" s="49"/>
      <c r="VAI8027" s="49"/>
      <c r="VAJ8027" s="49"/>
      <c r="VAK8027" s="49"/>
      <c r="VAL8027" s="49"/>
      <c r="VAM8027" s="49"/>
      <c r="VAN8027" s="49"/>
      <c r="VAO8027" s="49"/>
      <c r="VAP8027" s="49"/>
      <c r="VAQ8027" s="49"/>
      <c r="VAR8027" s="49"/>
      <c r="VAS8027" s="49"/>
      <c r="VAT8027" s="49"/>
      <c r="VAU8027" s="49"/>
      <c r="VAV8027" s="49"/>
      <c r="VAW8027" s="49"/>
      <c r="VAX8027" s="49"/>
      <c r="VAY8027" s="49"/>
      <c r="VAZ8027" s="49"/>
      <c r="VBA8027" s="49"/>
      <c r="VBB8027" s="49"/>
      <c r="VBC8027" s="49"/>
      <c r="VBD8027" s="49"/>
      <c r="VBE8027" s="49"/>
      <c r="VBF8027" s="49"/>
      <c r="VBG8027" s="49"/>
      <c r="VBH8027" s="49"/>
      <c r="VBI8027" s="49"/>
      <c r="VBJ8027" s="49"/>
      <c r="VBK8027" s="49"/>
      <c r="VBL8027" s="49"/>
      <c r="VBM8027" s="49"/>
      <c r="VBN8027" s="49"/>
      <c r="VBO8027" s="49"/>
      <c r="VBP8027" s="49"/>
      <c r="VBQ8027" s="49"/>
      <c r="VBR8027" s="49"/>
      <c r="VBS8027" s="49"/>
      <c r="VBT8027" s="49"/>
      <c r="VBU8027" s="49"/>
      <c r="VBV8027" s="49"/>
      <c r="VBW8027" s="49"/>
      <c r="VBX8027" s="49"/>
      <c r="VBY8027" s="49"/>
      <c r="VBZ8027" s="49"/>
      <c r="VCA8027" s="49"/>
      <c r="VCB8027" s="49"/>
      <c r="VCC8027" s="49"/>
      <c r="VCD8027" s="49"/>
      <c r="VCE8027" s="49"/>
      <c r="VCF8027" s="49"/>
      <c r="VCG8027" s="49"/>
      <c r="VCH8027" s="49"/>
      <c r="VCI8027" s="49"/>
      <c r="VCJ8027" s="49"/>
      <c r="VCK8027" s="49"/>
      <c r="VCL8027" s="49"/>
      <c r="VCM8027" s="49"/>
      <c r="VCN8027" s="49"/>
      <c r="VCO8027" s="49"/>
      <c r="VCP8027" s="49"/>
      <c r="VCQ8027" s="49"/>
      <c r="VCR8027" s="49"/>
      <c r="VCS8027" s="49"/>
      <c r="VCT8027" s="49"/>
      <c r="VCU8027" s="49"/>
      <c r="VCV8027" s="49"/>
      <c r="VCW8027" s="49"/>
      <c r="VCX8027" s="49"/>
      <c r="VCY8027" s="49"/>
      <c r="VCZ8027" s="49"/>
      <c r="VDA8027" s="49"/>
      <c r="VDB8027" s="49"/>
      <c r="VDC8027" s="49"/>
      <c r="VDD8027" s="49"/>
      <c r="VDE8027" s="49"/>
      <c r="VDF8027" s="49"/>
      <c r="VDG8027" s="49"/>
      <c r="VDH8027" s="49"/>
      <c r="VDI8027" s="49"/>
      <c r="VDJ8027" s="49"/>
      <c r="VDK8027" s="49"/>
      <c r="VDL8027" s="49"/>
      <c r="VDM8027" s="49"/>
      <c r="VDN8027" s="49"/>
      <c r="VDO8027" s="49"/>
      <c r="VDP8027" s="49"/>
      <c r="VDQ8027" s="49"/>
      <c r="VDR8027" s="49"/>
      <c r="VDS8027" s="49"/>
      <c r="VDT8027" s="49"/>
      <c r="VDU8027" s="49"/>
      <c r="VDV8027" s="49"/>
      <c r="VDW8027" s="49"/>
      <c r="VDX8027" s="49"/>
      <c r="VDY8027" s="49"/>
      <c r="VDZ8027" s="49"/>
      <c r="VEA8027" s="49"/>
      <c r="VEB8027" s="49"/>
      <c r="VEC8027" s="49"/>
      <c r="VED8027" s="49"/>
      <c r="VEE8027" s="49"/>
      <c r="VEF8027" s="49"/>
      <c r="VEG8027" s="49"/>
      <c r="VEH8027" s="49"/>
      <c r="VEI8027" s="49"/>
      <c r="VEJ8027" s="49"/>
      <c r="VEK8027" s="49"/>
      <c r="VEL8027" s="49"/>
      <c r="VEM8027" s="49"/>
      <c r="VEN8027" s="49"/>
      <c r="VEO8027" s="49"/>
      <c r="VEP8027" s="49"/>
      <c r="VEQ8027" s="49"/>
      <c r="VER8027" s="49"/>
      <c r="VES8027" s="49"/>
      <c r="VET8027" s="49"/>
      <c r="VEU8027" s="49"/>
      <c r="VEV8027" s="49"/>
      <c r="VEW8027" s="49"/>
      <c r="VEX8027" s="49"/>
      <c r="VEY8027" s="49"/>
      <c r="VEZ8027" s="49"/>
      <c r="VFA8027" s="49"/>
      <c r="VFB8027" s="49"/>
      <c r="VFC8027" s="49"/>
      <c r="VFD8027" s="49"/>
      <c r="VFE8027" s="49"/>
      <c r="VFF8027" s="49"/>
      <c r="VFG8027" s="49"/>
      <c r="VFH8027" s="49"/>
      <c r="VFI8027" s="49"/>
      <c r="VFJ8027" s="49"/>
      <c r="VFK8027" s="49"/>
      <c r="VFL8027" s="49"/>
      <c r="VFM8027" s="49"/>
      <c r="VFN8027" s="49"/>
      <c r="VFO8027" s="49"/>
      <c r="VFP8027" s="49"/>
      <c r="VFQ8027" s="49"/>
      <c r="VFR8027" s="49"/>
      <c r="VFS8027" s="49"/>
      <c r="VFT8027" s="49"/>
      <c r="VFU8027" s="49"/>
      <c r="VFV8027" s="49"/>
      <c r="VFW8027" s="49"/>
      <c r="VFX8027" s="49"/>
      <c r="VFY8027" s="49"/>
      <c r="VFZ8027" s="49"/>
      <c r="VGA8027" s="49"/>
      <c r="VGB8027" s="49"/>
      <c r="VGC8027" s="49"/>
      <c r="VGD8027" s="49"/>
      <c r="VGE8027" s="49"/>
      <c r="VGF8027" s="49"/>
      <c r="VGG8027" s="49"/>
      <c r="VGH8027" s="49"/>
      <c r="VGI8027" s="49"/>
      <c r="VGJ8027" s="49"/>
      <c r="VGK8027" s="49"/>
      <c r="VGL8027" s="49"/>
      <c r="VGM8027" s="49"/>
      <c r="VGN8027" s="49"/>
      <c r="VGO8027" s="49"/>
      <c r="VGP8027" s="49"/>
      <c r="VGQ8027" s="49"/>
      <c r="VGR8027" s="49"/>
      <c r="VGS8027" s="49"/>
      <c r="VGT8027" s="49"/>
      <c r="VGU8027" s="49"/>
      <c r="VGV8027" s="49"/>
      <c r="VGW8027" s="49"/>
      <c r="VGX8027" s="49"/>
      <c r="VGY8027" s="49"/>
      <c r="VGZ8027" s="49"/>
      <c r="VHA8027" s="49"/>
      <c r="VHB8027" s="49"/>
      <c r="VHC8027" s="49"/>
      <c r="VHD8027" s="49"/>
      <c r="VHE8027" s="49"/>
      <c r="VHF8027" s="49"/>
      <c r="VHG8027" s="49"/>
      <c r="VHH8027" s="49"/>
      <c r="VHI8027" s="49"/>
      <c r="VHJ8027" s="49"/>
      <c r="VHK8027" s="49"/>
      <c r="VHL8027" s="49"/>
      <c r="VHM8027" s="49"/>
      <c r="VHN8027" s="49"/>
      <c r="VHO8027" s="49"/>
      <c r="VHP8027" s="49"/>
      <c r="VHQ8027" s="49"/>
      <c r="VHR8027" s="49"/>
      <c r="VHS8027" s="49"/>
      <c r="VHT8027" s="49"/>
      <c r="VHU8027" s="49"/>
      <c r="VHV8027" s="49"/>
      <c r="VHW8027" s="49"/>
      <c r="VHX8027" s="49"/>
      <c r="VHY8027" s="49"/>
      <c r="VHZ8027" s="49"/>
      <c r="VIA8027" s="49"/>
      <c r="VIB8027" s="49"/>
      <c r="VIC8027" s="49"/>
      <c r="VID8027" s="49"/>
      <c r="VIE8027" s="49"/>
      <c r="VIF8027" s="49"/>
      <c r="VIG8027" s="49"/>
      <c r="VIH8027" s="49"/>
      <c r="VII8027" s="49"/>
      <c r="VIJ8027" s="49"/>
      <c r="VIK8027" s="49"/>
      <c r="VIL8027" s="49"/>
      <c r="VIM8027" s="49"/>
      <c r="VIN8027" s="49"/>
      <c r="VIO8027" s="49"/>
      <c r="VIP8027" s="49"/>
      <c r="VIQ8027" s="49"/>
      <c r="VIR8027" s="49"/>
      <c r="VIS8027" s="49"/>
      <c r="VIT8027" s="49"/>
      <c r="VIU8027" s="49"/>
      <c r="VIV8027" s="49"/>
      <c r="VIW8027" s="49"/>
      <c r="VIX8027" s="49"/>
      <c r="VIY8027" s="49"/>
      <c r="VIZ8027" s="49"/>
      <c r="VJA8027" s="49"/>
      <c r="VJB8027" s="49"/>
      <c r="VJC8027" s="49"/>
      <c r="VJD8027" s="49"/>
      <c r="VJE8027" s="49"/>
      <c r="VJF8027" s="49"/>
      <c r="VJG8027" s="49"/>
      <c r="VJH8027" s="49"/>
      <c r="VJI8027" s="49"/>
      <c r="VJJ8027" s="49"/>
      <c r="VJK8027" s="49"/>
      <c r="VJL8027" s="49"/>
      <c r="VJM8027" s="49"/>
      <c r="VJN8027" s="49"/>
      <c r="VJO8027" s="49"/>
      <c r="VJP8027" s="49"/>
      <c r="VJQ8027" s="49"/>
      <c r="VJR8027" s="49"/>
      <c r="VJS8027" s="49"/>
      <c r="VJT8027" s="49"/>
      <c r="VJU8027" s="49"/>
      <c r="VJV8027" s="49"/>
      <c r="VJW8027" s="49"/>
      <c r="VJX8027" s="49"/>
      <c r="VJY8027" s="49"/>
      <c r="VJZ8027" s="49"/>
      <c r="VKA8027" s="49"/>
      <c r="VKB8027" s="49"/>
      <c r="VKC8027" s="49"/>
      <c r="VKD8027" s="49"/>
      <c r="VKE8027" s="49"/>
      <c r="VKF8027" s="49"/>
      <c r="VKG8027" s="49"/>
      <c r="VKH8027" s="49"/>
      <c r="VKI8027" s="49"/>
      <c r="VKJ8027" s="49"/>
      <c r="VKK8027" s="49"/>
      <c r="VKL8027" s="49"/>
      <c r="VKM8027" s="49"/>
      <c r="VKN8027" s="49"/>
      <c r="VKO8027" s="49"/>
      <c r="VKP8027" s="49"/>
      <c r="VKQ8027" s="49"/>
      <c r="VKR8027" s="49"/>
      <c r="VKS8027" s="49"/>
      <c r="VKT8027" s="49"/>
      <c r="VKU8027" s="49"/>
      <c r="VKV8027" s="49"/>
      <c r="VKW8027" s="49"/>
      <c r="VKX8027" s="49"/>
      <c r="VKY8027" s="49"/>
      <c r="VKZ8027" s="49"/>
      <c r="VLA8027" s="49"/>
      <c r="VLB8027" s="49"/>
      <c r="VLC8027" s="49"/>
      <c r="VLD8027" s="49"/>
      <c r="VLE8027" s="49"/>
      <c r="VLF8027" s="49"/>
      <c r="VLG8027" s="49"/>
      <c r="VLH8027" s="49"/>
      <c r="VLI8027" s="49"/>
      <c r="VLJ8027" s="49"/>
      <c r="VLK8027" s="49"/>
      <c r="VLL8027" s="49"/>
      <c r="VLM8027" s="49"/>
      <c r="VLN8027" s="49"/>
      <c r="VLO8027" s="49"/>
      <c r="VLP8027" s="49"/>
      <c r="VLQ8027" s="49"/>
      <c r="VLR8027" s="49"/>
      <c r="VLS8027" s="49"/>
      <c r="VLT8027" s="49"/>
      <c r="VLU8027" s="49"/>
      <c r="VLV8027" s="49"/>
      <c r="VLW8027" s="49"/>
      <c r="VLX8027" s="49"/>
      <c r="VLY8027" s="49"/>
      <c r="VLZ8027" s="49"/>
      <c r="VMA8027" s="49"/>
      <c r="VMB8027" s="49"/>
      <c r="VMC8027" s="49"/>
      <c r="VMD8027" s="49"/>
      <c r="VME8027" s="49"/>
      <c r="VMF8027" s="49"/>
      <c r="VMG8027" s="49"/>
      <c r="VMH8027" s="49"/>
      <c r="VMI8027" s="49"/>
      <c r="VMJ8027" s="49"/>
      <c r="VMK8027" s="49"/>
      <c r="VML8027" s="49"/>
      <c r="VMM8027" s="49"/>
      <c r="VMN8027" s="49"/>
      <c r="VMO8027" s="49"/>
      <c r="VMP8027" s="49"/>
      <c r="VMQ8027" s="49"/>
      <c r="VMR8027" s="49"/>
      <c r="VMS8027" s="49"/>
      <c r="VMT8027" s="49"/>
      <c r="VMU8027" s="49"/>
      <c r="VMV8027" s="49"/>
      <c r="VMW8027" s="49"/>
      <c r="VMX8027" s="49"/>
      <c r="VMY8027" s="49"/>
      <c r="VMZ8027" s="49"/>
      <c r="VNA8027" s="49"/>
      <c r="VNB8027" s="49"/>
      <c r="VNC8027" s="49"/>
      <c r="VND8027" s="49"/>
      <c r="VNE8027" s="49"/>
      <c r="VNF8027" s="49"/>
      <c r="VNG8027" s="49"/>
      <c r="VNH8027" s="49"/>
      <c r="VNI8027" s="49"/>
      <c r="VNJ8027" s="49"/>
      <c r="VNK8027" s="49"/>
      <c r="VNL8027" s="49"/>
      <c r="VNM8027" s="49"/>
      <c r="VNN8027" s="49"/>
      <c r="VNO8027" s="49"/>
      <c r="VNP8027" s="49"/>
      <c r="VNQ8027" s="49"/>
      <c r="VNR8027" s="49"/>
      <c r="VNS8027" s="49"/>
      <c r="VNT8027" s="49"/>
      <c r="VNU8027" s="49"/>
      <c r="VNV8027" s="49"/>
      <c r="VNW8027" s="49"/>
      <c r="VNX8027" s="49"/>
      <c r="VNY8027" s="49"/>
      <c r="VNZ8027" s="49"/>
      <c r="VOA8027" s="49"/>
      <c r="VOB8027" s="49"/>
      <c r="VOC8027" s="49"/>
      <c r="VOD8027" s="49"/>
      <c r="VOE8027" s="49"/>
      <c r="VOF8027" s="49"/>
      <c r="VOG8027" s="49"/>
      <c r="VOH8027" s="49"/>
      <c r="VOI8027" s="49"/>
      <c r="VOJ8027" s="49"/>
      <c r="VOK8027" s="49"/>
      <c r="VOL8027" s="49"/>
      <c r="VOM8027" s="49"/>
      <c r="VON8027" s="49"/>
      <c r="VOO8027" s="49"/>
      <c r="VOP8027" s="49"/>
      <c r="VOQ8027" s="49"/>
      <c r="VOR8027" s="49"/>
      <c r="VOS8027" s="49"/>
      <c r="VOT8027" s="49"/>
      <c r="VOU8027" s="49"/>
      <c r="VOV8027" s="49"/>
      <c r="VOW8027" s="49"/>
      <c r="VOX8027" s="49"/>
      <c r="VOY8027" s="49"/>
      <c r="VOZ8027" s="49"/>
      <c r="VPA8027" s="49"/>
      <c r="VPB8027" s="49"/>
      <c r="VPC8027" s="49"/>
      <c r="VPD8027" s="49"/>
      <c r="VPE8027" s="49"/>
      <c r="VPF8027" s="49"/>
      <c r="VPG8027" s="49"/>
      <c r="VPH8027" s="49"/>
      <c r="VPI8027" s="49"/>
      <c r="VPJ8027" s="49"/>
      <c r="VPK8027" s="49"/>
      <c r="VPL8027" s="49"/>
      <c r="VPM8027" s="49"/>
      <c r="VPN8027" s="49"/>
      <c r="VPO8027" s="49"/>
      <c r="VPP8027" s="49"/>
      <c r="VPQ8027" s="49"/>
      <c r="VPR8027" s="49"/>
      <c r="VPS8027" s="49"/>
      <c r="VPT8027" s="49"/>
      <c r="VPU8027" s="49"/>
      <c r="VPV8027" s="49"/>
      <c r="VPW8027" s="49"/>
      <c r="VPX8027" s="49"/>
      <c r="VPY8027" s="49"/>
      <c r="VPZ8027" s="49"/>
      <c r="VQA8027" s="49"/>
      <c r="VQB8027" s="49"/>
      <c r="VQC8027" s="49"/>
      <c r="VQD8027" s="49"/>
      <c r="VQE8027" s="49"/>
      <c r="VQF8027" s="49"/>
      <c r="VQG8027" s="49"/>
      <c r="VQH8027" s="49"/>
      <c r="VQI8027" s="49"/>
      <c r="VQJ8027" s="49"/>
      <c r="VQK8027" s="49"/>
      <c r="VQL8027" s="49"/>
      <c r="VQM8027" s="49"/>
      <c r="VQN8027" s="49"/>
      <c r="VQO8027" s="49"/>
      <c r="VQP8027" s="49"/>
      <c r="VQQ8027" s="49"/>
      <c r="VQR8027" s="49"/>
      <c r="VQS8027" s="49"/>
      <c r="VQT8027" s="49"/>
      <c r="VQU8027" s="49"/>
      <c r="VQV8027" s="49"/>
      <c r="VQW8027" s="49"/>
      <c r="VQX8027" s="49"/>
      <c r="VQY8027" s="49"/>
      <c r="VQZ8027" s="49"/>
      <c r="VRA8027" s="49"/>
      <c r="VRB8027" s="49"/>
      <c r="VRC8027" s="49"/>
      <c r="VRD8027" s="49"/>
      <c r="VRE8027" s="49"/>
      <c r="VRF8027" s="49"/>
      <c r="VRG8027" s="49"/>
      <c r="VRH8027" s="49"/>
      <c r="VRI8027" s="49"/>
      <c r="VRJ8027" s="49"/>
      <c r="VRK8027" s="49"/>
      <c r="VRL8027" s="49"/>
      <c r="VRM8027" s="49"/>
      <c r="VRN8027" s="49"/>
      <c r="VRO8027" s="49"/>
      <c r="VRP8027" s="49"/>
      <c r="VRQ8027" s="49"/>
      <c r="VRR8027" s="49"/>
      <c r="VRS8027" s="49"/>
      <c r="VRT8027" s="49"/>
      <c r="VRU8027" s="49"/>
      <c r="VRV8027" s="49"/>
      <c r="VRW8027" s="49"/>
      <c r="VRX8027" s="49"/>
      <c r="VRY8027" s="49"/>
      <c r="VRZ8027" s="49"/>
      <c r="VSA8027" s="49"/>
      <c r="VSB8027" s="49"/>
      <c r="VSC8027" s="49"/>
      <c r="VSD8027" s="49"/>
      <c r="VSE8027" s="49"/>
      <c r="VSF8027" s="49"/>
      <c r="VSG8027" s="49"/>
      <c r="VSH8027" s="49"/>
      <c r="VSI8027" s="49"/>
      <c r="VSJ8027" s="49"/>
      <c r="VSK8027" s="49"/>
      <c r="VSL8027" s="49"/>
      <c r="VSM8027" s="49"/>
      <c r="VSN8027" s="49"/>
      <c r="VSO8027" s="49"/>
      <c r="VSP8027" s="49"/>
      <c r="VSQ8027" s="49"/>
      <c r="VSR8027" s="49"/>
      <c r="VSS8027" s="49"/>
      <c r="VST8027" s="49"/>
      <c r="VSU8027" s="49"/>
      <c r="VSV8027" s="49"/>
      <c r="VSW8027" s="49"/>
      <c r="VSX8027" s="49"/>
      <c r="VSY8027" s="49"/>
      <c r="VSZ8027" s="49"/>
      <c r="VTA8027" s="49"/>
      <c r="VTB8027" s="49"/>
      <c r="VTC8027" s="49"/>
      <c r="VTD8027" s="49"/>
      <c r="VTE8027" s="49"/>
      <c r="VTF8027" s="49"/>
      <c r="VTG8027" s="49"/>
      <c r="VTH8027" s="49"/>
      <c r="VTI8027" s="49"/>
      <c r="VTJ8027" s="49"/>
      <c r="VTK8027" s="49"/>
      <c r="VTL8027" s="49"/>
      <c r="VTM8027" s="49"/>
      <c r="VTN8027" s="49"/>
      <c r="VTO8027" s="49"/>
      <c r="VTP8027" s="49"/>
      <c r="VTQ8027" s="49"/>
      <c r="VTR8027" s="49"/>
      <c r="VTS8027" s="49"/>
      <c r="VTT8027" s="49"/>
      <c r="VTU8027" s="49"/>
      <c r="VTV8027" s="49"/>
      <c r="VTW8027" s="49"/>
      <c r="VTX8027" s="49"/>
      <c r="VTY8027" s="49"/>
      <c r="VTZ8027" s="49"/>
      <c r="VUA8027" s="49"/>
      <c r="VUB8027" s="49"/>
      <c r="VUC8027" s="49"/>
      <c r="VUD8027" s="49"/>
      <c r="VUE8027" s="49"/>
      <c r="VUF8027" s="49"/>
      <c r="VUG8027" s="49"/>
      <c r="VUH8027" s="49"/>
      <c r="VUI8027" s="49"/>
      <c r="VUJ8027" s="49"/>
      <c r="VUK8027" s="49"/>
      <c r="VUL8027" s="49"/>
      <c r="VUM8027" s="49"/>
      <c r="VUN8027" s="49"/>
      <c r="VUO8027" s="49"/>
      <c r="VUP8027" s="49"/>
      <c r="VUQ8027" s="49"/>
      <c r="VUR8027" s="49"/>
      <c r="VUS8027" s="49"/>
      <c r="VUT8027" s="49"/>
      <c r="VUU8027" s="49"/>
      <c r="VUV8027" s="49"/>
      <c r="VUW8027" s="49"/>
      <c r="VUX8027" s="49"/>
      <c r="VUY8027" s="49"/>
      <c r="VUZ8027" s="49"/>
      <c r="VVA8027" s="49"/>
      <c r="VVB8027" s="49"/>
      <c r="VVC8027" s="49"/>
      <c r="VVD8027" s="49"/>
      <c r="VVE8027" s="49"/>
      <c r="VVF8027" s="49"/>
      <c r="VVG8027" s="49"/>
      <c r="VVH8027" s="49"/>
      <c r="VVI8027" s="49"/>
      <c r="VVJ8027" s="49"/>
      <c r="VVK8027" s="49"/>
      <c r="VVL8027" s="49"/>
      <c r="VVM8027" s="49"/>
      <c r="VVN8027" s="49"/>
      <c r="VVO8027" s="49"/>
      <c r="VVP8027" s="49"/>
      <c r="VVQ8027" s="49"/>
      <c r="VVR8027" s="49"/>
      <c r="VVS8027" s="49"/>
      <c r="VVT8027" s="49"/>
      <c r="VVU8027" s="49"/>
      <c r="VVV8027" s="49"/>
      <c r="VVW8027" s="49"/>
      <c r="VVX8027" s="49"/>
      <c r="VVY8027" s="49"/>
      <c r="VVZ8027" s="49"/>
      <c r="VWA8027" s="49"/>
      <c r="VWB8027" s="49"/>
      <c r="VWC8027" s="49"/>
      <c r="VWD8027" s="49"/>
      <c r="VWE8027" s="49"/>
      <c r="VWF8027" s="49"/>
      <c r="VWG8027" s="49"/>
      <c r="VWH8027" s="49"/>
      <c r="VWI8027" s="49"/>
      <c r="VWJ8027" s="49"/>
      <c r="VWK8027" s="49"/>
      <c r="VWL8027" s="49"/>
      <c r="VWM8027" s="49"/>
      <c r="VWN8027" s="49"/>
      <c r="VWO8027" s="49"/>
      <c r="VWP8027" s="49"/>
      <c r="VWQ8027" s="49"/>
      <c r="VWR8027" s="49"/>
      <c r="VWS8027" s="49"/>
      <c r="VWT8027" s="49"/>
      <c r="VWU8027" s="49"/>
      <c r="VWV8027" s="49"/>
      <c r="VWW8027" s="49"/>
      <c r="VWX8027" s="49"/>
      <c r="VWY8027" s="49"/>
      <c r="VWZ8027" s="49"/>
      <c r="VXA8027" s="49"/>
      <c r="VXB8027" s="49"/>
      <c r="VXC8027" s="49"/>
      <c r="VXD8027" s="49"/>
      <c r="VXE8027" s="49"/>
      <c r="VXF8027" s="49"/>
      <c r="VXG8027" s="49"/>
      <c r="VXH8027" s="49"/>
      <c r="VXI8027" s="49"/>
      <c r="VXJ8027" s="49"/>
      <c r="VXK8027" s="49"/>
      <c r="VXL8027" s="49"/>
      <c r="VXM8027" s="49"/>
      <c r="VXN8027" s="49"/>
      <c r="VXO8027" s="49"/>
      <c r="VXP8027" s="49"/>
      <c r="VXQ8027" s="49"/>
      <c r="VXR8027" s="49"/>
      <c r="VXS8027" s="49"/>
      <c r="VXT8027" s="49"/>
      <c r="VXU8027" s="49"/>
      <c r="VXV8027" s="49"/>
      <c r="VXW8027" s="49"/>
      <c r="VXX8027" s="49"/>
      <c r="VXY8027" s="49"/>
      <c r="VXZ8027" s="49"/>
      <c r="VYA8027" s="49"/>
      <c r="VYB8027" s="49"/>
      <c r="VYC8027" s="49"/>
      <c r="VYD8027" s="49"/>
      <c r="VYE8027" s="49"/>
      <c r="VYF8027" s="49"/>
      <c r="VYG8027" s="49"/>
      <c r="VYH8027" s="49"/>
      <c r="VYI8027" s="49"/>
      <c r="VYJ8027" s="49"/>
      <c r="VYK8027" s="49"/>
      <c r="VYL8027" s="49"/>
      <c r="VYM8027" s="49"/>
      <c r="VYN8027" s="49"/>
      <c r="VYO8027" s="49"/>
      <c r="VYP8027" s="49"/>
      <c r="VYQ8027" s="49"/>
      <c r="VYR8027" s="49"/>
      <c r="VYS8027" s="49"/>
      <c r="VYT8027" s="49"/>
      <c r="VYU8027" s="49"/>
      <c r="VYV8027" s="49"/>
      <c r="VYW8027" s="49"/>
      <c r="VYX8027" s="49"/>
      <c r="VYY8027" s="49"/>
      <c r="VYZ8027" s="49"/>
      <c r="VZA8027" s="49"/>
      <c r="VZB8027" s="49"/>
      <c r="VZC8027" s="49"/>
      <c r="VZD8027" s="49"/>
      <c r="VZE8027" s="49"/>
      <c r="VZF8027" s="49"/>
      <c r="VZG8027" s="49"/>
      <c r="VZH8027" s="49"/>
      <c r="VZI8027" s="49"/>
      <c r="VZJ8027" s="49"/>
      <c r="VZK8027" s="49"/>
      <c r="VZL8027" s="49"/>
      <c r="VZM8027" s="49"/>
      <c r="VZN8027" s="49"/>
      <c r="VZO8027" s="49"/>
      <c r="VZP8027" s="49"/>
      <c r="VZQ8027" s="49"/>
      <c r="VZR8027" s="49"/>
      <c r="VZS8027" s="49"/>
      <c r="VZT8027" s="49"/>
      <c r="VZU8027" s="49"/>
      <c r="VZV8027" s="49"/>
      <c r="VZW8027" s="49"/>
      <c r="VZX8027" s="49"/>
      <c r="VZY8027" s="49"/>
      <c r="VZZ8027" s="49"/>
      <c r="WAA8027" s="49"/>
      <c r="WAB8027" s="49"/>
      <c r="WAC8027" s="49"/>
      <c r="WAD8027" s="49"/>
      <c r="WAE8027" s="49"/>
      <c r="WAF8027" s="49"/>
      <c r="WAG8027" s="49"/>
      <c r="WAH8027" s="49"/>
      <c r="WAI8027" s="49"/>
      <c r="WAJ8027" s="49"/>
      <c r="WAK8027" s="49"/>
      <c r="WAL8027" s="49"/>
      <c r="WAM8027" s="49"/>
      <c r="WAN8027" s="49"/>
      <c r="WAO8027" s="49"/>
      <c r="WAP8027" s="49"/>
      <c r="WAQ8027" s="49"/>
      <c r="WAR8027" s="49"/>
      <c r="WAS8027" s="49"/>
      <c r="WAT8027" s="49"/>
      <c r="WAU8027" s="49"/>
      <c r="WAV8027" s="49"/>
      <c r="WAW8027" s="49"/>
      <c r="WAX8027" s="49"/>
      <c r="WAY8027" s="49"/>
      <c r="WAZ8027" s="49"/>
      <c r="WBA8027" s="49"/>
      <c r="WBB8027" s="49"/>
      <c r="WBC8027" s="49"/>
      <c r="WBD8027" s="49"/>
      <c r="WBE8027" s="49"/>
      <c r="WBF8027" s="49"/>
      <c r="WBG8027" s="49"/>
      <c r="WBH8027" s="49"/>
      <c r="WBI8027" s="49"/>
      <c r="WBJ8027" s="49"/>
      <c r="WBK8027" s="49"/>
      <c r="WBL8027" s="49"/>
      <c r="WBM8027" s="49"/>
      <c r="WBN8027" s="49"/>
      <c r="WBO8027" s="49"/>
      <c r="WBP8027" s="49"/>
      <c r="WBQ8027" s="49"/>
      <c r="WBR8027" s="49"/>
      <c r="WBS8027" s="49"/>
      <c r="WBT8027" s="49"/>
      <c r="WBU8027" s="49"/>
      <c r="WBV8027" s="49"/>
      <c r="WBW8027" s="49"/>
      <c r="WBX8027" s="49"/>
      <c r="WBY8027" s="49"/>
      <c r="WBZ8027" s="49"/>
      <c r="WCA8027" s="49"/>
      <c r="WCB8027" s="49"/>
      <c r="WCC8027" s="49"/>
      <c r="WCD8027" s="49"/>
      <c r="WCE8027" s="49"/>
      <c r="WCF8027" s="49"/>
      <c r="WCG8027" s="49"/>
      <c r="WCH8027" s="49"/>
      <c r="WCI8027" s="49"/>
      <c r="WCJ8027" s="49"/>
      <c r="WCK8027" s="49"/>
      <c r="WCL8027" s="49"/>
      <c r="WCM8027" s="49"/>
      <c r="WCN8027" s="49"/>
      <c r="WCO8027" s="49"/>
      <c r="WCP8027" s="49"/>
      <c r="WCQ8027" s="49"/>
      <c r="WCR8027" s="49"/>
      <c r="WCS8027" s="49"/>
      <c r="WCT8027" s="49"/>
      <c r="WCU8027" s="49"/>
      <c r="WCV8027" s="49"/>
      <c r="WCW8027" s="49"/>
      <c r="WCX8027" s="49"/>
      <c r="WCY8027" s="49"/>
      <c r="WCZ8027" s="49"/>
      <c r="WDA8027" s="49"/>
      <c r="WDB8027" s="49"/>
      <c r="WDC8027" s="49"/>
      <c r="WDD8027" s="49"/>
      <c r="WDE8027" s="49"/>
      <c r="WDF8027" s="49"/>
      <c r="WDG8027" s="49"/>
      <c r="WDH8027" s="49"/>
      <c r="WDI8027" s="49"/>
      <c r="WDJ8027" s="49"/>
      <c r="WDK8027" s="49"/>
      <c r="WDL8027" s="49"/>
      <c r="WDM8027" s="49"/>
      <c r="WDN8027" s="49"/>
      <c r="WDO8027" s="49"/>
      <c r="WDP8027" s="49"/>
      <c r="WDQ8027" s="49"/>
      <c r="WDR8027" s="49"/>
      <c r="WDS8027" s="49"/>
      <c r="WDT8027" s="49"/>
      <c r="WDU8027" s="49"/>
      <c r="WDV8027" s="49"/>
      <c r="WDW8027" s="49"/>
      <c r="WDX8027" s="49"/>
      <c r="WDY8027" s="49"/>
      <c r="WDZ8027" s="49"/>
      <c r="WEA8027" s="49"/>
      <c r="WEB8027" s="49"/>
      <c r="WEC8027" s="49"/>
      <c r="WED8027" s="49"/>
      <c r="WEE8027" s="49"/>
      <c r="WEF8027" s="49"/>
      <c r="WEG8027" s="49"/>
      <c r="WEH8027" s="49"/>
      <c r="WEI8027" s="49"/>
      <c r="WEJ8027" s="49"/>
      <c r="WEK8027" s="49"/>
      <c r="WEL8027" s="49"/>
      <c r="WEM8027" s="49"/>
      <c r="WEN8027" s="49"/>
      <c r="WEO8027" s="49"/>
      <c r="WEP8027" s="49"/>
      <c r="WEQ8027" s="49"/>
      <c r="WER8027" s="49"/>
      <c r="WES8027" s="49"/>
      <c r="WET8027" s="49"/>
      <c r="WEU8027" s="49"/>
      <c r="WEV8027" s="49"/>
      <c r="WEW8027" s="49"/>
      <c r="WEX8027" s="49"/>
      <c r="WEY8027" s="49"/>
      <c r="WEZ8027" s="49"/>
      <c r="WFA8027" s="49"/>
      <c r="WFB8027" s="49"/>
      <c r="WFC8027" s="49"/>
      <c r="WFD8027" s="49"/>
      <c r="WFE8027" s="49"/>
      <c r="WFF8027" s="49"/>
      <c r="WFG8027" s="49"/>
      <c r="WFH8027" s="49"/>
      <c r="WFI8027" s="49"/>
      <c r="WFJ8027" s="49"/>
      <c r="WFK8027" s="49"/>
      <c r="WFL8027" s="49"/>
      <c r="WFM8027" s="49"/>
      <c r="WFN8027" s="49"/>
      <c r="WFO8027" s="49"/>
      <c r="WFP8027" s="49"/>
      <c r="WFQ8027" s="49"/>
      <c r="WFR8027" s="49"/>
      <c r="WFS8027" s="49"/>
      <c r="WFT8027" s="49"/>
      <c r="WFU8027" s="49"/>
      <c r="WFV8027" s="49"/>
      <c r="WFW8027" s="49"/>
      <c r="WFX8027" s="49"/>
      <c r="WFY8027" s="49"/>
      <c r="WFZ8027" s="49"/>
      <c r="WGA8027" s="49"/>
      <c r="WGB8027" s="49"/>
      <c r="WGC8027" s="49"/>
      <c r="WGD8027" s="49"/>
      <c r="WGE8027" s="49"/>
      <c r="WGF8027" s="49"/>
      <c r="WGG8027" s="49"/>
      <c r="WGH8027" s="49"/>
      <c r="WGI8027" s="49"/>
      <c r="WGJ8027" s="49"/>
      <c r="WGK8027" s="49"/>
      <c r="WGL8027" s="49"/>
      <c r="WGM8027" s="49"/>
      <c r="WGN8027" s="49"/>
      <c r="WGO8027" s="49"/>
      <c r="WGP8027" s="49"/>
      <c r="WGQ8027" s="49"/>
      <c r="WGR8027" s="49"/>
      <c r="WGS8027" s="49"/>
      <c r="WGT8027" s="49"/>
      <c r="WGU8027" s="49"/>
      <c r="WGV8027" s="49"/>
      <c r="WGW8027" s="49"/>
      <c r="WGX8027" s="49"/>
      <c r="WGY8027" s="49"/>
      <c r="WGZ8027" s="49"/>
      <c r="WHA8027" s="49"/>
      <c r="WHB8027" s="49"/>
      <c r="WHC8027" s="49"/>
      <c r="WHD8027" s="49"/>
      <c r="WHE8027" s="49"/>
      <c r="WHF8027" s="49"/>
      <c r="WHG8027" s="49"/>
      <c r="WHH8027" s="49"/>
      <c r="WHI8027" s="49"/>
      <c r="WHJ8027" s="49"/>
      <c r="WHK8027" s="49"/>
      <c r="WHL8027" s="49"/>
      <c r="WHM8027" s="49"/>
      <c r="WHN8027" s="49"/>
      <c r="WHO8027" s="49"/>
      <c r="WHP8027" s="49"/>
      <c r="WHQ8027" s="49"/>
      <c r="WHR8027" s="49"/>
      <c r="WHS8027" s="49"/>
      <c r="WHT8027" s="49"/>
      <c r="WHU8027" s="49"/>
      <c r="WHV8027" s="49"/>
      <c r="WHW8027" s="49"/>
      <c r="WHX8027" s="49"/>
      <c r="WHY8027" s="49"/>
      <c r="WHZ8027" s="49"/>
      <c r="WIA8027" s="49"/>
      <c r="WIB8027" s="49"/>
      <c r="WIC8027" s="49"/>
      <c r="WID8027" s="49"/>
      <c r="WIE8027" s="49"/>
      <c r="WIF8027" s="49"/>
      <c r="WIG8027" s="49"/>
      <c r="WIH8027" s="49"/>
      <c r="WII8027" s="49"/>
      <c r="WIJ8027" s="49"/>
      <c r="WIK8027" s="49"/>
      <c r="WIL8027" s="49"/>
      <c r="WIM8027" s="49"/>
      <c r="WIN8027" s="49"/>
      <c r="WIO8027" s="49"/>
      <c r="WIP8027" s="49"/>
      <c r="WIQ8027" s="49"/>
      <c r="WIR8027" s="49"/>
      <c r="WIS8027" s="49"/>
      <c r="WIT8027" s="49"/>
      <c r="WIU8027" s="49"/>
      <c r="WIV8027" s="49"/>
      <c r="WIW8027" s="49"/>
      <c r="WIX8027" s="49"/>
      <c r="WIY8027" s="49"/>
      <c r="WIZ8027" s="49"/>
      <c r="WJA8027" s="49"/>
      <c r="WJB8027" s="49"/>
      <c r="WJC8027" s="49"/>
      <c r="WJD8027" s="49"/>
      <c r="WJE8027" s="49"/>
      <c r="WJF8027" s="49"/>
      <c r="WJG8027" s="49"/>
      <c r="WJH8027" s="49"/>
      <c r="WJI8027" s="49"/>
      <c r="WJJ8027" s="49"/>
      <c r="WJK8027" s="49"/>
      <c r="WJL8027" s="49"/>
      <c r="WJM8027" s="49"/>
      <c r="WJN8027" s="49"/>
      <c r="WJO8027" s="49"/>
      <c r="WJP8027" s="49"/>
      <c r="WJQ8027" s="49"/>
      <c r="WJR8027" s="49"/>
      <c r="WJS8027" s="49"/>
      <c r="WJT8027" s="49"/>
      <c r="WJU8027" s="49"/>
      <c r="WJV8027" s="49"/>
      <c r="WJW8027" s="49"/>
      <c r="WJX8027" s="49"/>
      <c r="WJY8027" s="49"/>
      <c r="WJZ8027" s="49"/>
      <c r="WKA8027" s="49"/>
      <c r="WKB8027" s="49"/>
      <c r="WKC8027" s="49"/>
      <c r="WKD8027" s="49"/>
      <c r="WKE8027" s="49"/>
      <c r="WKF8027" s="49"/>
      <c r="WKG8027" s="49"/>
      <c r="WKH8027" s="49"/>
      <c r="WKI8027" s="49"/>
      <c r="WKJ8027" s="49"/>
      <c r="WKK8027" s="49"/>
      <c r="WKL8027" s="49"/>
      <c r="WKM8027" s="49"/>
      <c r="WKN8027" s="49"/>
      <c r="WKO8027" s="49"/>
      <c r="WKP8027" s="49"/>
      <c r="WKQ8027" s="49"/>
      <c r="WKR8027" s="49"/>
      <c r="WKS8027" s="49"/>
      <c r="WKT8027" s="49"/>
      <c r="WKU8027" s="49"/>
      <c r="WKV8027" s="49"/>
      <c r="WKW8027" s="49"/>
      <c r="WKX8027" s="49"/>
      <c r="WKY8027" s="49"/>
      <c r="WKZ8027" s="49"/>
      <c r="WLA8027" s="49"/>
      <c r="WLB8027" s="49"/>
      <c r="WLC8027" s="49"/>
      <c r="WLD8027" s="49"/>
      <c r="WLE8027" s="49"/>
      <c r="WLF8027" s="49"/>
      <c r="WLG8027" s="49"/>
      <c r="WLH8027" s="49"/>
      <c r="WLI8027" s="49"/>
      <c r="WLJ8027" s="49"/>
      <c r="WLK8027" s="49"/>
      <c r="WLL8027" s="49"/>
      <c r="WLM8027" s="49"/>
      <c r="WLN8027" s="49"/>
      <c r="WLO8027" s="49"/>
      <c r="WLP8027" s="49"/>
      <c r="WLQ8027" s="49"/>
      <c r="WLR8027" s="49"/>
      <c r="WLS8027" s="49"/>
      <c r="WLT8027" s="49"/>
      <c r="WLU8027" s="49"/>
      <c r="WLV8027" s="49"/>
      <c r="WLW8027" s="49"/>
      <c r="WLX8027" s="49"/>
      <c r="WLY8027" s="49"/>
      <c r="WLZ8027" s="49"/>
      <c r="WMA8027" s="49"/>
      <c r="WMB8027" s="49"/>
      <c r="WMC8027" s="49"/>
      <c r="WMD8027" s="49"/>
      <c r="WME8027" s="49"/>
      <c r="WMF8027" s="49"/>
      <c r="WMG8027" s="49"/>
      <c r="WMH8027" s="49"/>
      <c r="WMI8027" s="49"/>
      <c r="WMJ8027" s="49"/>
      <c r="WMK8027" s="49"/>
      <c r="WML8027" s="49"/>
      <c r="WMM8027" s="49"/>
      <c r="WMN8027" s="49"/>
      <c r="WMO8027" s="49"/>
      <c r="WMP8027" s="49"/>
      <c r="WMQ8027" s="49"/>
      <c r="WMR8027" s="49"/>
      <c r="WMS8027" s="49"/>
      <c r="WMT8027" s="49"/>
      <c r="WMU8027" s="49"/>
      <c r="WMV8027" s="49"/>
      <c r="WMW8027" s="49"/>
      <c r="WMX8027" s="49"/>
      <c r="WMY8027" s="49"/>
      <c r="WMZ8027" s="49"/>
      <c r="WNA8027" s="49"/>
      <c r="WNB8027" s="49"/>
      <c r="WNC8027" s="49"/>
      <c r="WND8027" s="49"/>
      <c r="WNE8027" s="49"/>
      <c r="WNF8027" s="49"/>
      <c r="WNG8027" s="49"/>
      <c r="WNH8027" s="49"/>
      <c r="WNI8027" s="49"/>
      <c r="WNJ8027" s="49"/>
      <c r="WNK8027" s="49"/>
      <c r="WNL8027" s="49"/>
      <c r="WNM8027" s="49"/>
      <c r="WNN8027" s="49"/>
      <c r="WNO8027" s="49"/>
      <c r="WNP8027" s="49"/>
      <c r="WNQ8027" s="49"/>
      <c r="WNR8027" s="49"/>
      <c r="WNS8027" s="49"/>
      <c r="WNT8027" s="49"/>
      <c r="WNU8027" s="49"/>
      <c r="WNV8027" s="49"/>
      <c r="WNW8027" s="49"/>
      <c r="WNX8027" s="49"/>
      <c r="WNY8027" s="49"/>
      <c r="WNZ8027" s="49"/>
      <c r="WOA8027" s="49"/>
      <c r="WOB8027" s="49"/>
      <c r="WOC8027" s="49"/>
      <c r="WOD8027" s="49"/>
      <c r="WOE8027" s="49"/>
      <c r="WOF8027" s="49"/>
      <c r="WOG8027" s="49"/>
      <c r="WOH8027" s="49"/>
      <c r="WOI8027" s="49"/>
      <c r="WOJ8027" s="49"/>
      <c r="WOK8027" s="49"/>
      <c r="WOL8027" s="49"/>
      <c r="WOM8027" s="49"/>
      <c r="WON8027" s="49"/>
      <c r="WOO8027" s="49"/>
      <c r="WOP8027" s="49"/>
      <c r="WOQ8027" s="49"/>
      <c r="WOR8027" s="49"/>
      <c r="WOS8027" s="49"/>
      <c r="WOT8027" s="49"/>
      <c r="WOU8027" s="49"/>
      <c r="WOV8027" s="49"/>
      <c r="WOW8027" s="49"/>
      <c r="WOX8027" s="49"/>
      <c r="WOY8027" s="49"/>
      <c r="WOZ8027" s="49"/>
      <c r="WPA8027" s="49"/>
      <c r="WPB8027" s="49"/>
      <c r="WPC8027" s="49"/>
      <c r="WPD8027" s="49"/>
      <c r="WPE8027" s="49"/>
      <c r="WPF8027" s="49"/>
      <c r="WPG8027" s="49"/>
      <c r="WPH8027" s="49"/>
      <c r="WPI8027" s="49"/>
      <c r="WPJ8027" s="49"/>
      <c r="WPK8027" s="49"/>
      <c r="WPL8027" s="49"/>
      <c r="WPM8027" s="49"/>
      <c r="WPN8027" s="49"/>
      <c r="WPO8027" s="49"/>
      <c r="WPP8027" s="49"/>
      <c r="WPQ8027" s="49"/>
      <c r="WPR8027" s="49"/>
      <c r="WPS8027" s="49"/>
      <c r="WPT8027" s="49"/>
      <c r="WPU8027" s="49"/>
      <c r="WPV8027" s="49"/>
      <c r="WPW8027" s="49"/>
      <c r="WPX8027" s="49"/>
      <c r="WPY8027" s="49"/>
      <c r="WPZ8027" s="49"/>
      <c r="WQA8027" s="49"/>
      <c r="WQB8027" s="49"/>
      <c r="WQC8027" s="49"/>
      <c r="WQD8027" s="49"/>
      <c r="WQE8027" s="49"/>
      <c r="WQF8027" s="49"/>
      <c r="WQG8027" s="49"/>
      <c r="WQH8027" s="49"/>
      <c r="WQI8027" s="49"/>
      <c r="WQJ8027" s="49"/>
      <c r="WQK8027" s="49"/>
      <c r="WQL8027" s="49"/>
      <c r="WQM8027" s="49"/>
      <c r="WQN8027" s="49"/>
      <c r="WQO8027" s="49"/>
      <c r="WQP8027" s="49"/>
      <c r="WQQ8027" s="49"/>
      <c r="WQR8027" s="49"/>
      <c r="WQS8027" s="49"/>
      <c r="WQT8027" s="49"/>
      <c r="WQU8027" s="49"/>
      <c r="WQV8027" s="49"/>
      <c r="WQW8027" s="49"/>
      <c r="WQX8027" s="49"/>
      <c r="WQY8027" s="49"/>
      <c r="WQZ8027" s="49"/>
      <c r="WRA8027" s="49"/>
      <c r="WRB8027" s="49"/>
      <c r="WRC8027" s="49"/>
      <c r="WRD8027" s="49"/>
      <c r="WRE8027" s="49"/>
      <c r="WRF8027" s="49"/>
      <c r="WRG8027" s="49"/>
      <c r="WRH8027" s="49"/>
      <c r="WRI8027" s="49"/>
      <c r="WRJ8027" s="49"/>
      <c r="WRK8027" s="49"/>
      <c r="WRL8027" s="49"/>
      <c r="WRM8027" s="49"/>
      <c r="WRN8027" s="49"/>
      <c r="WRO8027" s="49"/>
      <c r="WRP8027" s="49"/>
      <c r="WRQ8027" s="49"/>
      <c r="WRR8027" s="49"/>
      <c r="WRS8027" s="49"/>
      <c r="WRT8027" s="49"/>
      <c r="WRU8027" s="49"/>
      <c r="WRV8027" s="49"/>
      <c r="WRW8027" s="49"/>
      <c r="WRX8027" s="49"/>
      <c r="WRY8027" s="49"/>
      <c r="WRZ8027" s="49"/>
      <c r="WSA8027" s="49"/>
      <c r="WSB8027" s="49"/>
      <c r="WSC8027" s="49"/>
      <c r="WSD8027" s="49"/>
      <c r="WSE8027" s="49"/>
      <c r="WSF8027" s="49"/>
      <c r="WSG8027" s="49"/>
      <c r="WSH8027" s="49"/>
      <c r="WSI8027" s="49"/>
      <c r="WSJ8027" s="49"/>
      <c r="WSK8027" s="49"/>
      <c r="WSL8027" s="49"/>
      <c r="WSM8027" s="49"/>
      <c r="WSN8027" s="49"/>
      <c r="WSO8027" s="49"/>
      <c r="WSP8027" s="49"/>
      <c r="WSQ8027" s="49"/>
      <c r="WSR8027" s="49"/>
      <c r="WSS8027" s="49"/>
      <c r="WST8027" s="49"/>
      <c r="WSU8027" s="49"/>
      <c r="WSV8027" s="49"/>
      <c r="WSW8027" s="49"/>
      <c r="WSX8027" s="49"/>
      <c r="WSY8027" s="49"/>
      <c r="WSZ8027" s="49"/>
      <c r="WTA8027" s="49"/>
      <c r="WTB8027" s="49"/>
      <c r="WTC8027" s="49"/>
      <c r="WTD8027" s="49"/>
      <c r="WTE8027" s="49"/>
      <c r="WTF8027" s="49"/>
      <c r="WTG8027" s="49"/>
      <c r="WTH8027" s="49"/>
      <c r="WTI8027" s="49"/>
      <c r="WTJ8027" s="49"/>
      <c r="WTK8027" s="49"/>
      <c r="WTL8027" s="49"/>
      <c r="WTM8027" s="49"/>
      <c r="WTN8027" s="49"/>
      <c r="WTO8027" s="49"/>
      <c r="WTP8027" s="49"/>
      <c r="WTQ8027" s="49"/>
      <c r="WTR8027" s="49"/>
      <c r="WTS8027" s="49"/>
      <c r="WTT8027" s="49"/>
      <c r="WTU8027" s="49"/>
      <c r="WTV8027" s="49"/>
      <c r="WTW8027" s="49"/>
      <c r="WTX8027" s="49"/>
      <c r="WTY8027" s="49"/>
      <c r="WTZ8027" s="49"/>
      <c r="WUA8027" s="49"/>
      <c r="WUB8027" s="49"/>
      <c r="WUC8027" s="49"/>
      <c r="WUD8027" s="49"/>
      <c r="WUE8027" s="49"/>
      <c r="WUF8027" s="49"/>
      <c r="WUG8027" s="49"/>
      <c r="WUH8027" s="49"/>
      <c r="WUI8027" s="49"/>
      <c r="WUJ8027" s="49"/>
      <c r="WUK8027" s="49"/>
      <c r="WUL8027" s="49"/>
      <c r="WUM8027" s="49"/>
      <c r="WUN8027" s="49"/>
      <c r="WUO8027" s="49"/>
      <c r="WUP8027" s="49"/>
      <c r="WUQ8027" s="49"/>
      <c r="WUR8027" s="49"/>
      <c r="WUS8027" s="49"/>
      <c r="WUT8027" s="49"/>
      <c r="WUU8027" s="49"/>
      <c r="WUV8027" s="49"/>
      <c r="WUW8027" s="49"/>
      <c r="WUX8027" s="49"/>
      <c r="WUY8027" s="49"/>
      <c r="WUZ8027" s="49"/>
      <c r="WVA8027" s="49"/>
      <c r="WVB8027" s="49"/>
      <c r="WVC8027" s="49"/>
      <c r="WVD8027" s="49"/>
      <c r="WVE8027" s="49"/>
      <c r="WVF8027" s="49"/>
      <c r="WVG8027" s="49"/>
      <c r="WVH8027" s="49"/>
      <c r="WVI8027" s="49"/>
      <c r="WVJ8027" s="49"/>
      <c r="WVK8027" s="49"/>
      <c r="WVL8027" s="49"/>
      <c r="WVM8027" s="49"/>
      <c r="WVN8027" s="49"/>
      <c r="WVO8027" s="49"/>
      <c r="WVP8027" s="49"/>
      <c r="WVQ8027" s="49"/>
      <c r="WVR8027" s="49"/>
      <c r="WVS8027" s="49"/>
      <c r="WVT8027" s="49"/>
      <c r="WVU8027" s="49"/>
      <c r="WVV8027" s="49"/>
      <c r="WVW8027" s="49"/>
      <c r="WVX8027" s="49"/>
      <c r="WVY8027" s="49"/>
      <c r="WVZ8027" s="49"/>
      <c r="WWA8027" s="49"/>
      <c r="WWB8027" s="49"/>
      <c r="WWC8027" s="49"/>
      <c r="WWD8027" s="49"/>
      <c r="WWE8027" s="49"/>
      <c r="WWF8027" s="49"/>
      <c r="WWG8027" s="49"/>
      <c r="WWH8027" s="49"/>
      <c r="WWI8027" s="49"/>
      <c r="WWJ8027" s="49"/>
      <c r="WWK8027" s="49"/>
      <c r="WWL8027" s="49"/>
      <c r="WWM8027" s="49"/>
      <c r="WWN8027" s="49"/>
      <c r="WWO8027" s="49"/>
      <c r="WWP8027" s="49"/>
      <c r="WWQ8027" s="49"/>
      <c r="WWR8027" s="49"/>
      <c r="WWS8027" s="49"/>
      <c r="WWT8027" s="49"/>
      <c r="WWU8027" s="49"/>
      <c r="WWV8027" s="49"/>
      <c r="WWW8027" s="49"/>
      <c r="WWX8027" s="49"/>
      <c r="WWY8027" s="49"/>
      <c r="WWZ8027" s="49"/>
      <c r="WXA8027" s="49"/>
      <c r="WXB8027" s="49"/>
      <c r="WXC8027" s="49"/>
      <c r="WXD8027" s="49"/>
      <c r="WXE8027" s="49"/>
      <c r="WXF8027" s="49"/>
      <c r="WXG8027" s="49"/>
      <c r="WXH8027" s="49"/>
      <c r="WXI8027" s="49"/>
      <c r="WXJ8027" s="49"/>
      <c r="WXK8027" s="49"/>
      <c r="WXL8027" s="49"/>
      <c r="WXM8027" s="49"/>
      <c r="WXN8027" s="49"/>
      <c r="WXO8027" s="49"/>
      <c r="WXP8027" s="49"/>
      <c r="WXQ8027" s="49"/>
      <c r="WXR8027" s="49"/>
      <c r="WXS8027" s="49"/>
      <c r="WXT8027" s="49"/>
      <c r="WXU8027" s="49"/>
      <c r="WXV8027" s="49"/>
      <c r="WXW8027" s="49"/>
      <c r="WXX8027" s="49"/>
      <c r="WXY8027" s="49"/>
      <c r="WXZ8027" s="49"/>
      <c r="WYA8027" s="49"/>
      <c r="WYB8027" s="49"/>
      <c r="WYC8027" s="49"/>
      <c r="WYD8027" s="49"/>
      <c r="WYE8027" s="49"/>
      <c r="WYF8027" s="49"/>
      <c r="WYG8027" s="49"/>
      <c r="WYH8027" s="49"/>
      <c r="WYI8027" s="49"/>
      <c r="WYJ8027" s="49"/>
      <c r="WYK8027" s="49"/>
      <c r="WYL8027" s="49"/>
      <c r="WYM8027" s="49"/>
      <c r="WYN8027" s="49"/>
      <c r="WYO8027" s="49"/>
      <c r="WYP8027" s="49"/>
      <c r="WYQ8027" s="49"/>
      <c r="WYR8027" s="49"/>
      <c r="WYS8027" s="49"/>
      <c r="WYT8027" s="49"/>
      <c r="WYU8027" s="49"/>
      <c r="WYV8027" s="49"/>
      <c r="WYW8027" s="49"/>
      <c r="WYX8027" s="49"/>
      <c r="WYY8027" s="49"/>
      <c r="WYZ8027" s="49"/>
      <c r="WZA8027" s="49"/>
      <c r="WZB8027" s="49"/>
      <c r="WZC8027" s="49"/>
      <c r="WZD8027" s="49"/>
      <c r="WZE8027" s="49"/>
      <c r="WZF8027" s="49"/>
      <c r="WZG8027" s="49"/>
      <c r="WZH8027" s="49"/>
      <c r="WZI8027" s="49"/>
      <c r="WZJ8027" s="49"/>
      <c r="WZK8027" s="49"/>
      <c r="WZL8027" s="49"/>
      <c r="WZM8027" s="49"/>
      <c r="WZN8027" s="49"/>
      <c r="WZO8027" s="49"/>
      <c r="WZP8027" s="49"/>
      <c r="WZQ8027" s="49"/>
      <c r="WZR8027" s="49"/>
      <c r="WZS8027" s="49"/>
      <c r="WZT8027" s="49"/>
      <c r="WZU8027" s="49"/>
      <c r="WZV8027" s="49"/>
      <c r="WZW8027" s="49"/>
      <c r="WZX8027" s="49"/>
      <c r="WZY8027" s="49"/>
      <c r="WZZ8027" s="49"/>
      <c r="XAA8027" s="49"/>
      <c r="XAB8027" s="49"/>
      <c r="XAC8027" s="49"/>
      <c r="XAD8027" s="49"/>
      <c r="XAE8027" s="49"/>
      <c r="XAF8027" s="49"/>
      <c r="XAG8027" s="49"/>
      <c r="XAH8027" s="49"/>
      <c r="XAI8027" s="49"/>
      <c r="XAJ8027" s="49"/>
      <c r="XAK8027" s="49"/>
      <c r="XAL8027" s="49"/>
      <c r="XAM8027" s="49"/>
      <c r="XAN8027" s="49"/>
      <c r="XAO8027" s="49"/>
      <c r="XAP8027" s="49"/>
      <c r="XAQ8027" s="49"/>
      <c r="XAR8027" s="49"/>
      <c r="XAS8027" s="49"/>
      <c r="XAT8027" s="49"/>
      <c r="XAU8027" s="49"/>
      <c r="XAV8027" s="49"/>
      <c r="XAW8027" s="49"/>
      <c r="XAX8027" s="49"/>
      <c r="XAY8027" s="49"/>
      <c r="XAZ8027" s="49"/>
      <c r="XBA8027" s="49"/>
      <c r="XBB8027" s="49"/>
      <c r="XBC8027" s="49"/>
      <c r="XBD8027" s="49"/>
      <c r="XBE8027" s="49"/>
      <c r="XBF8027" s="49"/>
      <c r="XBG8027" s="49"/>
      <c r="XBH8027" s="49"/>
      <c r="XBI8027" s="49"/>
      <c r="XBJ8027" s="49"/>
      <c r="XBK8027" s="49"/>
      <c r="XBL8027" s="49"/>
      <c r="XBM8027" s="49"/>
      <c r="XBN8027" s="49"/>
      <c r="XBO8027" s="49"/>
      <c r="XBP8027" s="49"/>
      <c r="XBQ8027" s="49"/>
      <c r="XBR8027" s="49"/>
      <c r="XBS8027" s="49"/>
      <c r="XBT8027" s="49"/>
      <c r="XBU8027" s="49"/>
      <c r="XBV8027" s="49"/>
      <c r="XBW8027" s="49"/>
      <c r="XBX8027" s="49"/>
      <c r="XBY8027" s="49"/>
      <c r="XBZ8027" s="49"/>
      <c r="XCA8027" s="49"/>
      <c r="XCB8027" s="49"/>
      <c r="XCC8027" s="49"/>
      <c r="XCD8027" s="49"/>
      <c r="XCE8027" s="49"/>
      <c r="XCF8027" s="49"/>
      <c r="XCG8027" s="49"/>
      <c r="XCH8027" s="49"/>
      <c r="XCI8027" s="49"/>
      <c r="XCJ8027" s="49"/>
      <c r="XCK8027" s="49"/>
      <c r="XCL8027" s="49"/>
      <c r="XCM8027" s="49"/>
      <c r="XCN8027" s="49"/>
      <c r="XCO8027" s="49"/>
      <c r="XCP8027" s="49"/>
      <c r="XCQ8027" s="49"/>
      <c r="XCR8027" s="49"/>
      <c r="XCS8027" s="49"/>
      <c r="XCT8027" s="49"/>
      <c r="XCU8027" s="49"/>
      <c r="XCV8027" s="49"/>
      <c r="XCW8027" s="49"/>
      <c r="XCX8027" s="49"/>
      <c r="XCY8027" s="49"/>
      <c r="XCZ8027" s="49"/>
      <c r="XDA8027" s="49"/>
      <c r="XDB8027" s="49"/>
      <c r="XDC8027" s="49"/>
      <c r="XDD8027" s="49"/>
      <c r="XDE8027" s="49"/>
      <c r="XDF8027" s="49"/>
      <c r="XDG8027" s="49"/>
      <c r="XDH8027" s="49"/>
      <c r="XDI8027" s="49"/>
      <c r="XDJ8027" s="49"/>
      <c r="XDK8027" s="49"/>
      <c r="XDL8027" s="49"/>
      <c r="XDM8027" s="49"/>
      <c r="XDN8027" s="49"/>
      <c r="XDO8027" s="49"/>
      <c r="XDP8027" s="49"/>
      <c r="XDQ8027" s="49"/>
      <c r="XDR8027" s="49"/>
      <c r="XDS8027" s="49"/>
      <c r="XDT8027" s="49"/>
      <c r="XDU8027" s="49"/>
      <c r="XDV8027" s="49"/>
      <c r="XDW8027" s="49"/>
      <c r="XDX8027" s="49"/>
      <c r="XDY8027" s="49"/>
      <c r="XDZ8027" s="49"/>
      <c r="XEA8027" s="49"/>
      <c r="XEB8027" s="49"/>
      <c r="XEC8027" s="49"/>
      <c r="XED8027" s="49"/>
      <c r="XEE8027" s="49"/>
      <c r="XEF8027" s="49"/>
      <c r="XEG8027" s="49"/>
      <c r="XEH8027" s="49"/>
      <c r="XEI8027" s="49"/>
      <c r="XEJ8027" s="49"/>
      <c r="XEK8027" s="49"/>
      <c r="XEL8027" s="49"/>
      <c r="XEM8027" s="49"/>
      <c r="XEN8027" s="49"/>
      <c r="XEO8027" s="49"/>
      <c r="XEP8027" s="49"/>
      <c r="XEQ8027" s="49"/>
      <c r="XER8027" s="49"/>
      <c r="XES8027" s="49"/>
      <c r="XET8027" s="49"/>
      <c r="XEU8027" s="49"/>
    </row>
    <row r="8028" spans="1:16375" s="52" customFormat="1" ht="51" x14ac:dyDescent="0.2">
      <c r="A8028" s="152" t="s">
        <v>922</v>
      </c>
      <c r="B8028" s="160" t="s">
        <v>11498</v>
      </c>
      <c r="C8028" s="208" t="s">
        <v>788</v>
      </c>
      <c r="D8028" s="777" t="s">
        <v>11499</v>
      </c>
      <c r="E8028" s="779" t="s">
        <v>261</v>
      </c>
      <c r="F8028" s="540" t="s">
        <v>600</v>
      </c>
      <c r="G8028" s="166">
        <v>46181541</v>
      </c>
      <c r="H8028" s="549" t="s">
        <v>11517</v>
      </c>
      <c r="I8028" s="152">
        <v>10</v>
      </c>
      <c r="J8028" s="160" t="s">
        <v>33</v>
      </c>
      <c r="K8028" s="127">
        <v>800000</v>
      </c>
      <c r="L8028" s="149">
        <v>80</v>
      </c>
      <c r="M8028" s="430" t="s">
        <v>68</v>
      </c>
      <c r="N8028" s="158" t="s">
        <v>67</v>
      </c>
      <c r="O8028" s="158" t="s">
        <v>497</v>
      </c>
      <c r="P8028" s="262"/>
      <c r="Q8028" s="262"/>
      <c r="R8028" s="49"/>
      <c r="S8028" s="49"/>
      <c r="T8028" s="49"/>
      <c r="U8028" s="49"/>
      <c r="V8028" s="49"/>
      <c r="W8028" s="49"/>
      <c r="X8028" s="49"/>
      <c r="Y8028" s="49"/>
      <c r="Z8028" s="49"/>
      <c r="AA8028" s="49"/>
      <c r="AB8028" s="49"/>
      <c r="AC8028" s="49"/>
      <c r="AD8028" s="49"/>
      <c r="AE8028" s="49"/>
      <c r="AF8028" s="49"/>
      <c r="AG8028" s="49"/>
      <c r="AH8028" s="49"/>
      <c r="AI8028" s="49"/>
      <c r="AJ8028" s="49"/>
      <c r="AK8028" s="49"/>
      <c r="AL8028" s="49"/>
      <c r="AM8028" s="49"/>
      <c r="AN8028" s="49"/>
      <c r="AO8028" s="49"/>
      <c r="AP8028" s="49"/>
      <c r="AQ8028" s="49"/>
      <c r="AR8028" s="49"/>
      <c r="AS8028" s="49"/>
      <c r="AT8028" s="49"/>
      <c r="AU8028" s="49"/>
      <c r="AV8028" s="49"/>
      <c r="AW8028" s="49"/>
      <c r="AX8028" s="49"/>
      <c r="AY8028" s="49"/>
      <c r="AZ8028" s="49"/>
      <c r="BA8028" s="49"/>
      <c r="BB8028" s="49"/>
      <c r="BC8028" s="49"/>
      <c r="BD8028" s="49"/>
      <c r="BE8028" s="49"/>
      <c r="BF8028" s="49"/>
      <c r="BG8028" s="49"/>
      <c r="BH8028" s="49"/>
      <c r="BI8028" s="49"/>
      <c r="BJ8028" s="49"/>
      <c r="BK8028" s="49"/>
      <c r="BL8028" s="49"/>
      <c r="BM8028" s="49"/>
      <c r="BN8028" s="49"/>
      <c r="BO8028" s="49"/>
      <c r="BP8028" s="49"/>
      <c r="BQ8028" s="49"/>
      <c r="BR8028" s="49"/>
      <c r="BS8028" s="49"/>
      <c r="BT8028" s="49"/>
      <c r="BU8028" s="49"/>
      <c r="BV8028" s="49"/>
      <c r="BW8028" s="49"/>
      <c r="BX8028" s="49"/>
      <c r="BY8028" s="49"/>
      <c r="BZ8028" s="49"/>
      <c r="CA8028" s="49"/>
      <c r="CB8028" s="49"/>
      <c r="CC8028" s="49"/>
      <c r="CD8028" s="49"/>
      <c r="CE8028" s="49"/>
      <c r="CF8028" s="49"/>
      <c r="CG8028" s="49"/>
      <c r="CH8028" s="49"/>
      <c r="CI8028" s="49"/>
      <c r="CJ8028" s="49"/>
      <c r="CK8028" s="49"/>
      <c r="CL8028" s="49"/>
      <c r="CM8028" s="49"/>
      <c r="CN8028" s="49"/>
      <c r="CO8028" s="49"/>
      <c r="CP8028" s="49"/>
      <c r="CQ8028" s="49"/>
      <c r="CR8028" s="49"/>
      <c r="CS8028" s="49"/>
      <c r="CT8028" s="49"/>
      <c r="CU8028" s="49"/>
      <c r="CV8028" s="49"/>
      <c r="CW8028" s="49"/>
      <c r="CX8028" s="49"/>
      <c r="CY8028" s="49"/>
      <c r="CZ8028" s="49"/>
      <c r="DA8028" s="49"/>
      <c r="DB8028" s="49"/>
      <c r="DC8028" s="49"/>
      <c r="DD8028" s="49"/>
      <c r="DE8028" s="49"/>
      <c r="DF8028" s="49"/>
      <c r="DG8028" s="49"/>
      <c r="DH8028" s="49"/>
      <c r="DI8028" s="49"/>
      <c r="DJ8028" s="49"/>
      <c r="DK8028" s="49"/>
      <c r="DL8028" s="49"/>
      <c r="DM8028" s="49"/>
      <c r="DN8028" s="49"/>
      <c r="DO8028" s="49"/>
      <c r="DP8028" s="49"/>
      <c r="DQ8028" s="49"/>
      <c r="DR8028" s="49"/>
      <c r="DS8028" s="49"/>
      <c r="DT8028" s="49"/>
      <c r="DU8028" s="49"/>
      <c r="DV8028" s="49"/>
      <c r="DW8028" s="49"/>
      <c r="DX8028" s="49"/>
      <c r="DY8028" s="49"/>
      <c r="DZ8028" s="49"/>
      <c r="EA8028" s="49"/>
      <c r="EB8028" s="49"/>
      <c r="EC8028" s="49"/>
      <c r="ED8028" s="49"/>
      <c r="EE8028" s="49"/>
      <c r="EF8028" s="49"/>
      <c r="EG8028" s="49"/>
      <c r="EH8028" s="49"/>
      <c r="EI8028" s="49"/>
      <c r="EJ8028" s="49"/>
      <c r="EK8028" s="49"/>
      <c r="EL8028" s="49"/>
      <c r="EM8028" s="49"/>
      <c r="EN8028" s="49"/>
      <c r="EO8028" s="49"/>
      <c r="EP8028" s="49"/>
      <c r="EQ8028" s="49"/>
      <c r="ER8028" s="49"/>
      <c r="ES8028" s="49"/>
      <c r="ET8028" s="49"/>
      <c r="EU8028" s="49"/>
      <c r="EV8028" s="49"/>
      <c r="EW8028" s="49"/>
      <c r="EX8028" s="49"/>
      <c r="EY8028" s="49"/>
      <c r="EZ8028" s="49"/>
      <c r="FA8028" s="49"/>
      <c r="FB8028" s="49"/>
      <c r="FC8028" s="49"/>
      <c r="FD8028" s="49"/>
      <c r="FE8028" s="49"/>
      <c r="FF8028" s="49"/>
      <c r="FG8028" s="49"/>
      <c r="FH8028" s="49"/>
      <c r="FI8028" s="49"/>
      <c r="FJ8028" s="49"/>
      <c r="FK8028" s="49"/>
      <c r="FL8028" s="49"/>
      <c r="FM8028" s="49"/>
      <c r="FN8028" s="49"/>
      <c r="FO8028" s="49"/>
      <c r="FP8028" s="49"/>
      <c r="FQ8028" s="49"/>
      <c r="FR8028" s="49"/>
      <c r="FS8028" s="49"/>
      <c r="FT8028" s="49"/>
      <c r="FU8028" s="49"/>
      <c r="FV8028" s="49"/>
      <c r="FW8028" s="49"/>
      <c r="FX8028" s="49"/>
      <c r="FY8028" s="49"/>
      <c r="FZ8028" s="49"/>
      <c r="GA8028" s="49"/>
      <c r="GB8028" s="49"/>
      <c r="GC8028" s="49"/>
      <c r="GD8028" s="49"/>
      <c r="GE8028" s="49"/>
      <c r="GF8028" s="49"/>
      <c r="GG8028" s="49"/>
      <c r="GH8028" s="49"/>
      <c r="GI8028" s="49"/>
      <c r="GJ8028" s="49"/>
      <c r="GK8028" s="49"/>
      <c r="GL8028" s="49"/>
      <c r="GM8028" s="49"/>
      <c r="GN8028" s="49"/>
      <c r="GO8028" s="49"/>
      <c r="GP8028" s="49"/>
      <c r="GQ8028" s="49"/>
      <c r="GR8028" s="49"/>
      <c r="GS8028" s="49"/>
      <c r="GT8028" s="49"/>
      <c r="GU8028" s="49"/>
      <c r="GV8028" s="49"/>
      <c r="GW8028" s="49"/>
      <c r="GX8028" s="49"/>
      <c r="GY8028" s="49"/>
      <c r="GZ8028" s="49"/>
      <c r="HA8028" s="49"/>
      <c r="HB8028" s="49"/>
      <c r="HC8028" s="49"/>
      <c r="HD8028" s="49"/>
      <c r="HE8028" s="49"/>
      <c r="HF8028" s="49"/>
      <c r="HG8028" s="49"/>
      <c r="HH8028" s="49"/>
      <c r="HI8028" s="49"/>
      <c r="HJ8028" s="49"/>
      <c r="HK8028" s="49"/>
      <c r="HL8028" s="49"/>
      <c r="HM8028" s="49"/>
      <c r="HN8028" s="49"/>
      <c r="HO8028" s="49"/>
      <c r="HP8028" s="49"/>
      <c r="HQ8028" s="49"/>
      <c r="HR8028" s="49"/>
      <c r="HS8028" s="49"/>
      <c r="HT8028" s="49"/>
      <c r="HU8028" s="49"/>
      <c r="HV8028" s="49"/>
      <c r="HW8028" s="49"/>
      <c r="HX8028" s="49"/>
      <c r="HY8028" s="49"/>
      <c r="HZ8028" s="49"/>
      <c r="IA8028" s="49"/>
      <c r="IB8028" s="49"/>
      <c r="IC8028" s="49"/>
      <c r="ID8028" s="49"/>
      <c r="IE8028" s="49"/>
      <c r="IF8028" s="49"/>
      <c r="IG8028" s="49"/>
      <c r="IH8028" s="49"/>
      <c r="II8028" s="49"/>
      <c r="IJ8028" s="49"/>
      <c r="IK8028" s="49"/>
      <c r="IL8028" s="49"/>
      <c r="IM8028" s="49"/>
      <c r="IN8028" s="49"/>
      <c r="IO8028" s="49"/>
      <c r="IP8028" s="49"/>
      <c r="IQ8028" s="49"/>
      <c r="IR8028" s="49"/>
      <c r="IS8028" s="49"/>
      <c r="IT8028" s="49"/>
      <c r="IU8028" s="49"/>
      <c r="IV8028" s="49"/>
      <c r="IW8028" s="49"/>
      <c r="IX8028" s="49"/>
      <c r="IY8028" s="49"/>
      <c r="IZ8028" s="49"/>
      <c r="JA8028" s="49"/>
      <c r="JB8028" s="49"/>
      <c r="JC8028" s="49"/>
      <c r="JD8028" s="49"/>
      <c r="JE8028" s="49"/>
      <c r="JF8028" s="49"/>
      <c r="JG8028" s="49"/>
      <c r="JH8028" s="49"/>
      <c r="JI8028" s="49"/>
      <c r="JJ8028" s="49"/>
      <c r="JK8028" s="49"/>
      <c r="JL8028" s="49"/>
      <c r="JM8028" s="49"/>
      <c r="JN8028" s="49"/>
      <c r="JO8028" s="49"/>
      <c r="JP8028" s="49"/>
      <c r="JQ8028" s="49"/>
      <c r="JR8028" s="49"/>
      <c r="JS8028" s="49"/>
      <c r="JT8028" s="49"/>
      <c r="JU8028" s="49"/>
      <c r="JV8028" s="49"/>
      <c r="JW8028" s="49"/>
      <c r="JX8028" s="49"/>
      <c r="JY8028" s="49"/>
      <c r="JZ8028" s="49"/>
      <c r="KA8028" s="49"/>
      <c r="KB8028" s="49"/>
      <c r="KC8028" s="49"/>
      <c r="KD8028" s="49"/>
      <c r="KE8028" s="49"/>
      <c r="KF8028" s="49"/>
      <c r="KG8028" s="49"/>
      <c r="KH8028" s="49"/>
      <c r="KI8028" s="49"/>
      <c r="KJ8028" s="49"/>
      <c r="KK8028" s="49"/>
      <c r="KL8028" s="49"/>
      <c r="KM8028" s="49"/>
      <c r="KN8028" s="49"/>
      <c r="KO8028" s="49"/>
      <c r="KP8028" s="49"/>
      <c r="KQ8028" s="49"/>
      <c r="KR8028" s="49"/>
      <c r="KS8028" s="49"/>
      <c r="KT8028" s="49"/>
      <c r="KU8028" s="49"/>
      <c r="KV8028" s="49"/>
      <c r="KW8028" s="49"/>
      <c r="KX8028" s="49"/>
      <c r="KY8028" s="49"/>
      <c r="KZ8028" s="49"/>
      <c r="LA8028" s="49"/>
      <c r="LB8028" s="49"/>
      <c r="LC8028" s="49"/>
      <c r="LD8028" s="49"/>
      <c r="LE8028" s="49"/>
      <c r="LF8028" s="49"/>
      <c r="LG8028" s="49"/>
      <c r="LH8028" s="49"/>
      <c r="LI8028" s="49"/>
      <c r="LJ8028" s="49"/>
      <c r="LK8028" s="49"/>
      <c r="LL8028" s="49"/>
      <c r="LM8028" s="49"/>
      <c r="LN8028" s="49"/>
      <c r="LO8028" s="49"/>
      <c r="LP8028" s="49"/>
      <c r="LQ8028" s="49"/>
      <c r="LR8028" s="49"/>
      <c r="LS8028" s="49"/>
      <c r="LT8028" s="49"/>
      <c r="LU8028" s="49"/>
      <c r="LV8028" s="49"/>
      <c r="LW8028" s="49"/>
      <c r="LX8028" s="49"/>
      <c r="LY8028" s="49"/>
      <c r="LZ8028" s="49"/>
      <c r="MA8028" s="49"/>
      <c r="MB8028" s="49"/>
      <c r="MC8028" s="49"/>
      <c r="MD8028" s="49"/>
      <c r="ME8028" s="49"/>
      <c r="MF8028" s="49"/>
      <c r="MG8028" s="49"/>
      <c r="MH8028" s="49"/>
      <c r="MI8028" s="49"/>
      <c r="MJ8028" s="49"/>
      <c r="MK8028" s="49"/>
      <c r="ML8028" s="49"/>
      <c r="MM8028" s="49"/>
      <c r="MN8028" s="49"/>
      <c r="MO8028" s="49"/>
      <c r="MP8028" s="49"/>
      <c r="MQ8028" s="49"/>
      <c r="MR8028" s="49"/>
      <c r="MS8028" s="49"/>
      <c r="MT8028" s="49"/>
      <c r="MU8028" s="49"/>
      <c r="MV8028" s="49"/>
      <c r="MW8028" s="49"/>
      <c r="MX8028" s="49"/>
      <c r="MY8028" s="49"/>
      <c r="MZ8028" s="49"/>
      <c r="NA8028" s="49"/>
      <c r="NB8028" s="49"/>
      <c r="NC8028" s="49"/>
      <c r="ND8028" s="49"/>
      <c r="NE8028" s="49"/>
      <c r="NF8028" s="49"/>
      <c r="NG8028" s="49"/>
      <c r="NH8028" s="49"/>
      <c r="NI8028" s="49"/>
      <c r="NJ8028" s="49"/>
      <c r="NK8028" s="49"/>
      <c r="NL8028" s="49"/>
      <c r="NM8028" s="49"/>
      <c r="NN8028" s="49"/>
      <c r="NO8028" s="49"/>
      <c r="NP8028" s="49"/>
      <c r="NQ8028" s="49"/>
      <c r="NR8028" s="49"/>
      <c r="NS8028" s="49"/>
      <c r="NT8028" s="49"/>
      <c r="NU8028" s="49"/>
      <c r="NV8028" s="49"/>
      <c r="NW8028" s="49"/>
      <c r="NX8028" s="49"/>
      <c r="NY8028" s="49"/>
      <c r="NZ8028" s="49"/>
      <c r="OA8028" s="49"/>
      <c r="OB8028" s="49"/>
      <c r="OC8028" s="49"/>
      <c r="OD8028" s="49"/>
      <c r="OE8028" s="49"/>
      <c r="OF8028" s="49"/>
      <c r="OG8028" s="49"/>
      <c r="OH8028" s="49"/>
      <c r="OI8028" s="49"/>
      <c r="OJ8028" s="49"/>
      <c r="OK8028" s="49"/>
      <c r="OL8028" s="49"/>
      <c r="OM8028" s="49"/>
      <c r="ON8028" s="49"/>
      <c r="OO8028" s="49"/>
      <c r="OP8028" s="49"/>
      <c r="OQ8028" s="49"/>
      <c r="OR8028" s="49"/>
      <c r="OS8028" s="49"/>
      <c r="OT8028" s="49"/>
      <c r="OU8028" s="49"/>
      <c r="OV8028" s="49"/>
      <c r="OW8028" s="49"/>
      <c r="OX8028" s="49"/>
      <c r="OY8028" s="49"/>
      <c r="OZ8028" s="49"/>
      <c r="PA8028" s="49"/>
      <c r="PB8028" s="49"/>
      <c r="PC8028" s="49"/>
      <c r="PD8028" s="49"/>
      <c r="PE8028" s="49"/>
      <c r="PF8028" s="49"/>
      <c r="PG8028" s="49"/>
      <c r="PH8028" s="49"/>
      <c r="PI8028" s="49"/>
      <c r="PJ8028" s="49"/>
      <c r="PK8028" s="49"/>
      <c r="PL8028" s="49"/>
      <c r="PM8028" s="49"/>
      <c r="PN8028" s="49"/>
      <c r="PO8028" s="49"/>
      <c r="PP8028" s="49"/>
      <c r="PQ8028" s="49"/>
      <c r="PR8028" s="49"/>
      <c r="PS8028" s="49"/>
      <c r="PT8028" s="49"/>
      <c r="PU8028" s="49"/>
      <c r="PV8028" s="49"/>
      <c r="PW8028" s="49"/>
      <c r="PX8028" s="49"/>
      <c r="PY8028" s="49"/>
      <c r="PZ8028" s="49"/>
      <c r="QA8028" s="49"/>
      <c r="QB8028" s="49"/>
      <c r="QC8028" s="49"/>
      <c r="QD8028" s="49"/>
      <c r="QE8028" s="49"/>
      <c r="QF8028" s="49"/>
      <c r="QG8028" s="49"/>
      <c r="QH8028" s="49"/>
      <c r="QI8028" s="49"/>
      <c r="QJ8028" s="49"/>
      <c r="QK8028" s="49"/>
      <c r="QL8028" s="49"/>
      <c r="QM8028" s="49"/>
      <c r="QN8028" s="49"/>
      <c r="QO8028" s="49"/>
      <c r="QP8028" s="49"/>
      <c r="QQ8028" s="49"/>
      <c r="QR8028" s="49"/>
      <c r="QS8028" s="49"/>
      <c r="QT8028" s="49"/>
      <c r="QU8028" s="49"/>
      <c r="QV8028" s="49"/>
      <c r="QW8028" s="49"/>
      <c r="QX8028" s="49"/>
      <c r="QY8028" s="49"/>
      <c r="QZ8028" s="49"/>
      <c r="RA8028" s="49"/>
      <c r="RB8028" s="49"/>
      <c r="RC8028" s="49"/>
      <c r="RD8028" s="49"/>
      <c r="RE8028" s="49"/>
      <c r="RF8028" s="49"/>
      <c r="RG8028" s="49"/>
      <c r="RH8028" s="49"/>
      <c r="RI8028" s="49"/>
      <c r="RJ8028" s="49"/>
      <c r="RK8028" s="49"/>
      <c r="RL8028" s="49"/>
      <c r="RM8028" s="49"/>
      <c r="RN8028" s="49"/>
      <c r="RO8028" s="49"/>
      <c r="RP8028" s="49"/>
      <c r="RQ8028" s="49"/>
      <c r="RR8028" s="49"/>
      <c r="RS8028" s="49"/>
      <c r="RT8028" s="49"/>
      <c r="RU8028" s="49"/>
      <c r="RV8028" s="49"/>
      <c r="RW8028" s="49"/>
      <c r="RX8028" s="49"/>
      <c r="RY8028" s="49"/>
      <c r="RZ8028" s="49"/>
      <c r="SA8028" s="49"/>
      <c r="SB8028" s="49"/>
      <c r="SC8028" s="49"/>
      <c r="SD8028" s="49"/>
      <c r="SE8028" s="49"/>
      <c r="SF8028" s="49"/>
      <c r="SG8028" s="49"/>
      <c r="SH8028" s="49"/>
      <c r="SI8028" s="49"/>
      <c r="SJ8028" s="49"/>
      <c r="SK8028" s="49"/>
      <c r="SL8028" s="49"/>
      <c r="SM8028" s="49"/>
      <c r="SN8028" s="49"/>
      <c r="SO8028" s="49"/>
      <c r="SP8028" s="49"/>
      <c r="SQ8028" s="49"/>
      <c r="SR8028" s="49"/>
      <c r="SS8028" s="49"/>
      <c r="ST8028" s="49"/>
      <c r="SU8028" s="49"/>
      <c r="SV8028" s="49"/>
      <c r="SW8028" s="49"/>
      <c r="SX8028" s="49"/>
      <c r="SY8028" s="49"/>
      <c r="SZ8028" s="49"/>
      <c r="TA8028" s="49"/>
      <c r="TB8028" s="49"/>
      <c r="TC8028" s="49"/>
      <c r="TD8028" s="49"/>
      <c r="TE8028" s="49"/>
      <c r="TF8028" s="49"/>
      <c r="TG8028" s="49"/>
      <c r="TH8028" s="49"/>
      <c r="TI8028" s="49"/>
      <c r="TJ8028" s="49"/>
      <c r="TK8028" s="49"/>
      <c r="TL8028" s="49"/>
      <c r="TM8028" s="49"/>
      <c r="TN8028" s="49"/>
      <c r="TO8028" s="49"/>
      <c r="TP8028" s="49"/>
      <c r="TQ8028" s="49"/>
      <c r="TR8028" s="49"/>
      <c r="TS8028" s="49"/>
      <c r="TT8028" s="49"/>
      <c r="TU8028" s="49"/>
      <c r="TV8028" s="49"/>
      <c r="TW8028" s="49"/>
      <c r="TX8028" s="49"/>
      <c r="TY8028" s="49"/>
      <c r="TZ8028" s="49"/>
      <c r="UA8028" s="49"/>
      <c r="UB8028" s="49"/>
      <c r="UC8028" s="49"/>
      <c r="UD8028" s="49"/>
      <c r="UE8028" s="49"/>
      <c r="UF8028" s="49"/>
      <c r="UG8028" s="49"/>
      <c r="UH8028" s="49"/>
      <c r="UI8028" s="49"/>
      <c r="UJ8028" s="49"/>
      <c r="UK8028" s="49"/>
      <c r="UL8028" s="49"/>
      <c r="UM8028" s="49"/>
      <c r="UN8028" s="49"/>
      <c r="UO8028" s="49"/>
      <c r="UP8028" s="49"/>
      <c r="UQ8028" s="49"/>
      <c r="UR8028" s="49"/>
      <c r="US8028" s="49"/>
      <c r="UT8028" s="49"/>
      <c r="UU8028" s="49"/>
      <c r="UV8028" s="49"/>
      <c r="UW8028" s="49"/>
      <c r="UX8028" s="49"/>
      <c r="UY8028" s="49"/>
      <c r="UZ8028" s="49"/>
      <c r="VA8028" s="49"/>
      <c r="VB8028" s="49"/>
      <c r="VC8028" s="49"/>
      <c r="VD8028" s="49"/>
      <c r="VE8028" s="49"/>
      <c r="VF8028" s="49"/>
      <c r="VG8028" s="49"/>
      <c r="VH8028" s="49"/>
      <c r="VI8028" s="49"/>
      <c r="VJ8028" s="49"/>
      <c r="VK8028" s="49"/>
      <c r="VL8028" s="49"/>
      <c r="VM8028" s="49"/>
      <c r="VN8028" s="49"/>
      <c r="VO8028" s="49"/>
      <c r="VP8028" s="49"/>
      <c r="VQ8028" s="49"/>
      <c r="VR8028" s="49"/>
      <c r="VS8028" s="49"/>
      <c r="VT8028" s="49"/>
      <c r="VU8028" s="49"/>
      <c r="VV8028" s="49"/>
      <c r="VW8028" s="49"/>
      <c r="VX8028" s="49"/>
      <c r="VY8028" s="49"/>
      <c r="VZ8028" s="49"/>
      <c r="WA8028" s="49"/>
      <c r="WB8028" s="49"/>
      <c r="WC8028" s="49"/>
      <c r="WD8028" s="49"/>
      <c r="WE8028" s="49"/>
      <c r="WF8028" s="49"/>
      <c r="WG8028" s="49"/>
      <c r="WH8028" s="49"/>
      <c r="WI8028" s="49"/>
      <c r="WJ8028" s="49"/>
      <c r="WK8028" s="49"/>
      <c r="WL8028" s="49"/>
      <c r="WM8028" s="49"/>
      <c r="WN8028" s="49"/>
      <c r="WO8028" s="49"/>
      <c r="WP8028" s="49"/>
      <c r="WQ8028" s="49"/>
      <c r="WR8028" s="49"/>
      <c r="WS8028" s="49"/>
      <c r="WT8028" s="49"/>
      <c r="WU8028" s="49"/>
      <c r="WV8028" s="49"/>
      <c r="WW8028" s="49"/>
      <c r="WX8028" s="49"/>
      <c r="WY8028" s="49"/>
      <c r="WZ8028" s="49"/>
      <c r="XA8028" s="49"/>
      <c r="XB8028" s="49"/>
      <c r="XC8028" s="49"/>
      <c r="XD8028" s="49"/>
      <c r="XE8028" s="49"/>
      <c r="XF8028" s="49"/>
      <c r="XG8028" s="49"/>
      <c r="XH8028" s="49"/>
      <c r="XI8028" s="49"/>
      <c r="XJ8028" s="49"/>
      <c r="XK8028" s="49"/>
      <c r="XL8028" s="49"/>
      <c r="XM8028" s="49"/>
      <c r="XN8028" s="49"/>
      <c r="XO8028" s="49"/>
      <c r="XP8028" s="49"/>
      <c r="XQ8028" s="49"/>
      <c r="XR8028" s="49"/>
      <c r="XS8028" s="49"/>
      <c r="XT8028" s="49"/>
      <c r="XU8028" s="49"/>
      <c r="XV8028" s="49"/>
      <c r="XW8028" s="49"/>
      <c r="XX8028" s="49"/>
      <c r="XY8028" s="49"/>
      <c r="XZ8028" s="49"/>
      <c r="YA8028" s="49"/>
      <c r="YB8028" s="49"/>
      <c r="YC8028" s="49"/>
      <c r="YD8028" s="49"/>
      <c r="YE8028" s="49"/>
      <c r="YF8028" s="49"/>
      <c r="YG8028" s="49"/>
      <c r="YH8028" s="49"/>
      <c r="YI8028" s="49"/>
      <c r="YJ8028" s="49"/>
      <c r="YK8028" s="49"/>
      <c r="YL8028" s="49"/>
      <c r="YM8028" s="49"/>
      <c r="YN8028" s="49"/>
      <c r="YO8028" s="49"/>
      <c r="YP8028" s="49"/>
      <c r="YQ8028" s="49"/>
      <c r="YR8028" s="49"/>
      <c r="YS8028" s="49"/>
      <c r="YT8028" s="49"/>
      <c r="YU8028" s="49"/>
      <c r="YV8028" s="49"/>
      <c r="YW8028" s="49"/>
      <c r="YX8028" s="49"/>
      <c r="YY8028" s="49"/>
      <c r="YZ8028" s="49"/>
      <c r="ZA8028" s="49"/>
      <c r="ZB8028" s="49"/>
      <c r="ZC8028" s="49"/>
      <c r="ZD8028" s="49"/>
      <c r="ZE8028" s="49"/>
      <c r="ZF8028" s="49"/>
      <c r="ZG8028" s="49"/>
      <c r="ZH8028" s="49"/>
      <c r="ZI8028" s="49"/>
      <c r="ZJ8028" s="49"/>
      <c r="ZK8028" s="49"/>
      <c r="ZL8028" s="49"/>
      <c r="ZM8028" s="49"/>
      <c r="ZN8028" s="49"/>
      <c r="ZO8028" s="49"/>
      <c r="ZP8028" s="49"/>
      <c r="ZQ8028" s="49"/>
      <c r="ZR8028" s="49"/>
      <c r="ZS8028" s="49"/>
      <c r="ZT8028" s="49"/>
      <c r="ZU8028" s="49"/>
      <c r="ZV8028" s="49"/>
      <c r="ZW8028" s="49"/>
      <c r="ZX8028" s="49"/>
      <c r="ZY8028" s="49"/>
      <c r="ZZ8028" s="49"/>
      <c r="AAA8028" s="49"/>
      <c r="AAB8028" s="49"/>
      <c r="AAC8028" s="49"/>
      <c r="AAD8028" s="49"/>
      <c r="AAE8028" s="49"/>
      <c r="AAF8028" s="49"/>
      <c r="AAG8028" s="49"/>
      <c r="AAH8028" s="49"/>
      <c r="AAI8028" s="49"/>
      <c r="AAJ8028" s="49"/>
      <c r="AAK8028" s="49"/>
      <c r="AAL8028" s="49"/>
      <c r="AAM8028" s="49"/>
      <c r="AAN8028" s="49"/>
      <c r="AAO8028" s="49"/>
      <c r="AAP8028" s="49"/>
      <c r="AAQ8028" s="49"/>
      <c r="AAR8028" s="49"/>
      <c r="AAS8028" s="49"/>
      <c r="AAT8028" s="49"/>
      <c r="AAU8028" s="49"/>
      <c r="AAV8028" s="49"/>
      <c r="AAW8028" s="49"/>
      <c r="AAX8028" s="49"/>
      <c r="AAY8028" s="49"/>
      <c r="AAZ8028" s="49"/>
      <c r="ABA8028" s="49"/>
      <c r="ABB8028" s="49"/>
      <c r="ABC8028" s="49"/>
      <c r="ABD8028" s="49"/>
      <c r="ABE8028" s="49"/>
      <c r="ABF8028" s="49"/>
      <c r="ABG8028" s="49"/>
      <c r="ABH8028" s="49"/>
      <c r="ABI8028" s="49"/>
      <c r="ABJ8028" s="49"/>
      <c r="ABK8028" s="49"/>
      <c r="ABL8028" s="49"/>
      <c r="ABM8028" s="49"/>
      <c r="ABN8028" s="49"/>
      <c r="ABO8028" s="49"/>
      <c r="ABP8028" s="49"/>
      <c r="ABQ8028" s="49"/>
      <c r="ABR8028" s="49"/>
      <c r="ABS8028" s="49"/>
      <c r="ABT8028" s="49"/>
      <c r="ABU8028" s="49"/>
      <c r="ABV8028" s="49"/>
      <c r="ABW8028" s="49"/>
      <c r="ABX8028" s="49"/>
      <c r="ABY8028" s="49"/>
      <c r="ABZ8028" s="49"/>
      <c r="ACA8028" s="49"/>
      <c r="ACB8028" s="49"/>
      <c r="ACC8028" s="49"/>
      <c r="ACD8028" s="49"/>
      <c r="ACE8028" s="49"/>
      <c r="ACF8028" s="49"/>
      <c r="ACG8028" s="49"/>
      <c r="ACH8028" s="49"/>
      <c r="ACI8028" s="49"/>
      <c r="ACJ8028" s="49"/>
      <c r="ACK8028" s="49"/>
      <c r="ACL8028" s="49"/>
      <c r="ACM8028" s="49"/>
      <c r="ACN8028" s="49"/>
      <c r="ACO8028" s="49"/>
      <c r="ACP8028" s="49"/>
      <c r="ACQ8028" s="49"/>
      <c r="ACR8028" s="49"/>
      <c r="ACS8028" s="49"/>
      <c r="ACT8028" s="49"/>
      <c r="ACU8028" s="49"/>
      <c r="ACV8028" s="49"/>
      <c r="ACW8028" s="49"/>
      <c r="ACX8028" s="49"/>
      <c r="ACY8028" s="49"/>
      <c r="ACZ8028" s="49"/>
      <c r="ADA8028" s="49"/>
      <c r="ADB8028" s="49"/>
      <c r="ADC8028" s="49"/>
      <c r="ADD8028" s="49"/>
      <c r="ADE8028" s="49"/>
      <c r="ADF8028" s="49"/>
      <c r="ADG8028" s="49"/>
      <c r="ADH8028" s="49"/>
      <c r="ADI8028" s="49"/>
      <c r="ADJ8028" s="49"/>
      <c r="ADK8028" s="49"/>
      <c r="ADL8028" s="49"/>
      <c r="ADM8028" s="49"/>
      <c r="ADN8028" s="49"/>
      <c r="ADO8028" s="49"/>
      <c r="ADP8028" s="49"/>
      <c r="ADQ8028" s="49"/>
      <c r="ADR8028" s="49"/>
      <c r="ADS8028" s="49"/>
      <c r="ADT8028" s="49"/>
      <c r="ADU8028" s="49"/>
      <c r="ADV8028" s="49"/>
      <c r="ADW8028" s="49"/>
      <c r="ADX8028" s="49"/>
      <c r="ADY8028" s="49"/>
      <c r="ADZ8028" s="49"/>
      <c r="AEA8028" s="49"/>
      <c r="AEB8028" s="49"/>
      <c r="AEC8028" s="49"/>
      <c r="AED8028" s="49"/>
      <c r="AEE8028" s="49"/>
      <c r="AEF8028" s="49"/>
      <c r="AEG8028" s="49"/>
      <c r="AEH8028" s="49"/>
      <c r="AEI8028" s="49"/>
      <c r="AEJ8028" s="49"/>
      <c r="AEK8028" s="49"/>
      <c r="AEL8028" s="49"/>
      <c r="AEM8028" s="49"/>
      <c r="AEN8028" s="49"/>
      <c r="AEO8028" s="49"/>
      <c r="AEP8028" s="49"/>
      <c r="AEQ8028" s="49"/>
      <c r="AER8028" s="49"/>
      <c r="AES8028" s="49"/>
      <c r="AET8028" s="49"/>
      <c r="AEU8028" s="49"/>
      <c r="AEV8028" s="49"/>
      <c r="AEW8028" s="49"/>
      <c r="AEX8028" s="49"/>
      <c r="AEY8028" s="49"/>
      <c r="AEZ8028" s="49"/>
      <c r="AFA8028" s="49"/>
      <c r="AFB8028" s="49"/>
      <c r="AFC8028" s="49"/>
      <c r="AFD8028" s="49"/>
      <c r="AFE8028" s="49"/>
      <c r="AFF8028" s="49"/>
      <c r="AFG8028" s="49"/>
      <c r="AFH8028" s="49"/>
      <c r="AFI8028" s="49"/>
      <c r="AFJ8028" s="49"/>
      <c r="AFK8028" s="49"/>
      <c r="AFL8028" s="49"/>
      <c r="AFM8028" s="49"/>
      <c r="AFN8028" s="49"/>
      <c r="AFO8028" s="49"/>
      <c r="AFP8028" s="49"/>
      <c r="AFQ8028" s="49"/>
      <c r="AFR8028" s="49"/>
      <c r="AFS8028" s="49"/>
      <c r="AFT8028" s="49"/>
      <c r="AFU8028" s="49"/>
      <c r="AFV8028" s="49"/>
      <c r="AFW8028" s="49"/>
      <c r="AFX8028" s="49"/>
      <c r="AFY8028" s="49"/>
      <c r="AFZ8028" s="49"/>
      <c r="AGA8028" s="49"/>
      <c r="AGB8028" s="49"/>
      <c r="AGC8028" s="49"/>
      <c r="AGD8028" s="49"/>
      <c r="AGE8028" s="49"/>
      <c r="AGF8028" s="49"/>
      <c r="AGG8028" s="49"/>
      <c r="AGH8028" s="49"/>
      <c r="AGI8028" s="49"/>
      <c r="AGJ8028" s="49"/>
      <c r="AGK8028" s="49"/>
      <c r="AGL8028" s="49"/>
      <c r="AGM8028" s="49"/>
      <c r="AGN8028" s="49"/>
      <c r="AGO8028" s="49"/>
      <c r="AGP8028" s="49"/>
      <c r="AGQ8028" s="49"/>
      <c r="AGR8028" s="49"/>
      <c r="AGS8028" s="49"/>
      <c r="AGT8028" s="49"/>
      <c r="AGU8028" s="49"/>
      <c r="AGV8028" s="49"/>
      <c r="AGW8028" s="49"/>
      <c r="AGX8028" s="49"/>
      <c r="AGY8028" s="49"/>
      <c r="AGZ8028" s="49"/>
      <c r="AHA8028" s="49"/>
      <c r="AHB8028" s="49"/>
      <c r="AHC8028" s="49"/>
      <c r="AHD8028" s="49"/>
      <c r="AHE8028" s="49"/>
      <c r="AHF8028" s="49"/>
      <c r="AHG8028" s="49"/>
      <c r="AHH8028" s="49"/>
      <c r="AHI8028" s="49"/>
      <c r="AHJ8028" s="49"/>
      <c r="AHK8028" s="49"/>
      <c r="AHL8028" s="49"/>
      <c r="AHM8028" s="49"/>
      <c r="AHN8028" s="49"/>
      <c r="AHO8028" s="49"/>
      <c r="AHP8028" s="49"/>
      <c r="AHQ8028" s="49"/>
      <c r="AHR8028" s="49"/>
      <c r="AHS8028" s="49"/>
      <c r="AHT8028" s="49"/>
      <c r="AHU8028" s="49"/>
      <c r="AHV8028" s="49"/>
      <c r="AHW8028" s="49"/>
      <c r="AHX8028" s="49"/>
      <c r="AHY8028" s="49"/>
      <c r="AHZ8028" s="49"/>
      <c r="AIA8028" s="49"/>
      <c r="AIB8028" s="49"/>
      <c r="AIC8028" s="49"/>
      <c r="AID8028" s="49"/>
      <c r="AIE8028" s="49"/>
      <c r="AIF8028" s="49"/>
      <c r="AIG8028" s="49"/>
      <c r="AIH8028" s="49"/>
      <c r="AII8028" s="49"/>
      <c r="AIJ8028" s="49"/>
      <c r="AIK8028" s="49"/>
      <c r="AIL8028" s="49"/>
      <c r="AIM8028" s="49"/>
      <c r="AIN8028" s="49"/>
      <c r="AIO8028" s="49"/>
      <c r="AIP8028" s="49"/>
      <c r="AIQ8028" s="49"/>
      <c r="AIR8028" s="49"/>
      <c r="AIS8028" s="49"/>
      <c r="AIT8028" s="49"/>
      <c r="AIU8028" s="49"/>
      <c r="AIV8028" s="49"/>
      <c r="AIW8028" s="49"/>
      <c r="AIX8028" s="49"/>
      <c r="AIY8028" s="49"/>
      <c r="AIZ8028" s="49"/>
      <c r="AJA8028" s="49"/>
      <c r="AJB8028" s="49"/>
      <c r="AJC8028" s="49"/>
      <c r="AJD8028" s="49"/>
      <c r="AJE8028" s="49"/>
      <c r="AJF8028" s="49"/>
      <c r="AJG8028" s="49"/>
      <c r="AJH8028" s="49"/>
      <c r="AJI8028" s="49"/>
      <c r="AJJ8028" s="49"/>
      <c r="AJK8028" s="49"/>
      <c r="AJL8028" s="49"/>
      <c r="AJM8028" s="49"/>
      <c r="AJN8028" s="49"/>
      <c r="AJO8028" s="49"/>
      <c r="AJP8028" s="49"/>
      <c r="AJQ8028" s="49"/>
      <c r="AJR8028" s="49"/>
      <c r="AJS8028" s="49"/>
      <c r="AJT8028" s="49"/>
      <c r="AJU8028" s="49"/>
      <c r="AJV8028" s="49"/>
      <c r="AJW8028" s="49"/>
      <c r="AJX8028" s="49"/>
      <c r="AJY8028" s="49"/>
      <c r="AJZ8028" s="49"/>
      <c r="AKA8028" s="49"/>
      <c r="AKB8028" s="49"/>
      <c r="AKC8028" s="49"/>
      <c r="AKD8028" s="49"/>
      <c r="AKE8028" s="49"/>
      <c r="AKF8028" s="49"/>
      <c r="AKG8028" s="49"/>
      <c r="AKH8028" s="49"/>
      <c r="AKI8028" s="49"/>
      <c r="AKJ8028" s="49"/>
      <c r="AKK8028" s="49"/>
      <c r="AKL8028" s="49"/>
      <c r="AKM8028" s="49"/>
      <c r="AKN8028" s="49"/>
      <c r="AKO8028" s="49"/>
      <c r="AKP8028" s="49"/>
      <c r="AKQ8028" s="49"/>
      <c r="AKR8028" s="49"/>
      <c r="AKS8028" s="49"/>
      <c r="AKT8028" s="49"/>
      <c r="AKU8028" s="49"/>
      <c r="AKV8028" s="49"/>
      <c r="AKW8028" s="49"/>
      <c r="AKX8028" s="49"/>
      <c r="AKY8028" s="49"/>
      <c r="AKZ8028" s="49"/>
      <c r="ALA8028" s="49"/>
      <c r="ALB8028" s="49"/>
      <c r="ALC8028" s="49"/>
      <c r="ALD8028" s="49"/>
      <c r="ALE8028" s="49"/>
      <c r="ALF8028" s="49"/>
      <c r="ALG8028" s="49"/>
      <c r="ALH8028" s="49"/>
      <c r="ALI8028" s="49"/>
      <c r="ALJ8028" s="49"/>
      <c r="ALK8028" s="49"/>
      <c r="ALL8028" s="49"/>
      <c r="ALM8028" s="49"/>
      <c r="ALN8028" s="49"/>
      <c r="ALO8028" s="49"/>
      <c r="ALP8028" s="49"/>
      <c r="ALQ8028" s="49"/>
      <c r="ALR8028" s="49"/>
      <c r="ALS8028" s="49"/>
      <c r="ALT8028" s="49"/>
      <c r="ALU8028" s="49"/>
      <c r="ALV8028" s="49"/>
      <c r="ALW8028" s="49"/>
      <c r="ALX8028" s="49"/>
      <c r="ALY8028" s="49"/>
      <c r="ALZ8028" s="49"/>
      <c r="AMA8028" s="49"/>
      <c r="AMB8028" s="49"/>
      <c r="AMC8028" s="49"/>
      <c r="AMD8028" s="49"/>
      <c r="AME8028" s="49"/>
      <c r="AMF8028" s="49"/>
      <c r="AMG8028" s="49"/>
      <c r="AMH8028" s="49"/>
      <c r="AMI8028" s="49"/>
      <c r="AMJ8028" s="49"/>
      <c r="AMK8028" s="49"/>
      <c r="AML8028" s="49"/>
      <c r="AMM8028" s="49"/>
      <c r="AMN8028" s="49"/>
      <c r="AMO8028" s="49"/>
      <c r="AMP8028" s="49"/>
      <c r="AMQ8028" s="49"/>
      <c r="AMR8028" s="49"/>
      <c r="AMS8028" s="49"/>
      <c r="AMT8028" s="49"/>
      <c r="AMU8028" s="49"/>
      <c r="AMV8028" s="49"/>
      <c r="AMW8028" s="49"/>
      <c r="AMX8028" s="49"/>
      <c r="AMY8028" s="49"/>
      <c r="AMZ8028" s="49"/>
      <c r="ANA8028" s="49"/>
      <c r="ANB8028" s="49"/>
      <c r="ANC8028" s="49"/>
      <c r="AND8028" s="49"/>
      <c r="ANE8028" s="49"/>
      <c r="ANF8028" s="49"/>
      <c r="ANG8028" s="49"/>
      <c r="ANH8028" s="49"/>
      <c r="ANI8028" s="49"/>
      <c r="ANJ8028" s="49"/>
      <c r="ANK8028" s="49"/>
      <c r="ANL8028" s="49"/>
      <c r="ANM8028" s="49"/>
      <c r="ANN8028" s="49"/>
      <c r="ANO8028" s="49"/>
      <c r="ANP8028" s="49"/>
      <c r="ANQ8028" s="49"/>
      <c r="ANR8028" s="49"/>
      <c r="ANS8028" s="49"/>
      <c r="ANT8028" s="49"/>
      <c r="ANU8028" s="49"/>
      <c r="ANV8028" s="49"/>
      <c r="ANW8028" s="49"/>
      <c r="ANX8028" s="49"/>
      <c r="ANY8028" s="49"/>
      <c r="ANZ8028" s="49"/>
      <c r="AOA8028" s="49"/>
      <c r="AOB8028" s="49"/>
      <c r="AOC8028" s="49"/>
      <c r="AOD8028" s="49"/>
      <c r="AOE8028" s="49"/>
      <c r="AOF8028" s="49"/>
      <c r="AOG8028" s="49"/>
      <c r="AOH8028" s="49"/>
      <c r="AOI8028" s="49"/>
      <c r="AOJ8028" s="49"/>
      <c r="AOK8028" s="49"/>
      <c r="AOL8028" s="49"/>
      <c r="AOM8028" s="49"/>
      <c r="AON8028" s="49"/>
      <c r="AOO8028" s="49"/>
      <c r="AOP8028" s="49"/>
      <c r="AOQ8028" s="49"/>
      <c r="AOR8028" s="49"/>
      <c r="AOS8028" s="49"/>
      <c r="AOT8028" s="49"/>
      <c r="AOU8028" s="49"/>
      <c r="AOV8028" s="49"/>
      <c r="AOW8028" s="49"/>
      <c r="AOX8028" s="49"/>
      <c r="AOY8028" s="49"/>
      <c r="AOZ8028" s="49"/>
      <c r="APA8028" s="49"/>
      <c r="APB8028" s="49"/>
      <c r="APC8028" s="49"/>
      <c r="APD8028" s="49"/>
      <c r="APE8028" s="49"/>
      <c r="APF8028" s="49"/>
      <c r="APG8028" s="49"/>
      <c r="APH8028" s="49"/>
      <c r="API8028" s="49"/>
      <c r="APJ8028" s="49"/>
      <c r="APK8028" s="49"/>
      <c r="APL8028" s="49"/>
      <c r="APM8028" s="49"/>
      <c r="APN8028" s="49"/>
      <c r="APO8028" s="49"/>
      <c r="APP8028" s="49"/>
      <c r="APQ8028" s="49"/>
      <c r="APR8028" s="49"/>
      <c r="APS8028" s="49"/>
      <c r="APT8028" s="49"/>
      <c r="APU8028" s="49"/>
      <c r="APV8028" s="49"/>
      <c r="APW8028" s="49"/>
      <c r="APX8028" s="49"/>
      <c r="APY8028" s="49"/>
      <c r="APZ8028" s="49"/>
      <c r="AQA8028" s="49"/>
      <c r="AQB8028" s="49"/>
      <c r="AQC8028" s="49"/>
      <c r="AQD8028" s="49"/>
      <c r="AQE8028" s="49"/>
      <c r="AQF8028" s="49"/>
      <c r="AQG8028" s="49"/>
      <c r="AQH8028" s="49"/>
      <c r="AQI8028" s="49"/>
      <c r="AQJ8028" s="49"/>
      <c r="AQK8028" s="49"/>
      <c r="AQL8028" s="49"/>
      <c r="AQM8028" s="49"/>
      <c r="AQN8028" s="49"/>
      <c r="AQO8028" s="49"/>
      <c r="AQP8028" s="49"/>
      <c r="AQQ8028" s="49"/>
      <c r="AQR8028" s="49"/>
      <c r="AQS8028" s="49"/>
      <c r="AQT8028" s="49"/>
      <c r="AQU8028" s="49"/>
      <c r="AQV8028" s="49"/>
      <c r="AQW8028" s="49"/>
      <c r="AQX8028" s="49"/>
      <c r="AQY8028" s="49"/>
      <c r="AQZ8028" s="49"/>
      <c r="ARA8028" s="49"/>
      <c r="ARB8028" s="49"/>
      <c r="ARC8028" s="49"/>
      <c r="ARD8028" s="49"/>
      <c r="ARE8028" s="49"/>
      <c r="ARF8028" s="49"/>
      <c r="ARG8028" s="49"/>
      <c r="ARH8028" s="49"/>
      <c r="ARI8028" s="49"/>
      <c r="ARJ8028" s="49"/>
      <c r="ARK8028" s="49"/>
      <c r="ARL8028" s="49"/>
      <c r="ARM8028" s="49"/>
      <c r="ARN8028" s="49"/>
      <c r="ARO8028" s="49"/>
      <c r="ARP8028" s="49"/>
      <c r="ARQ8028" s="49"/>
      <c r="ARR8028" s="49"/>
      <c r="ARS8028" s="49"/>
      <c r="ART8028" s="49"/>
      <c r="ARU8028" s="49"/>
      <c r="ARV8028" s="49"/>
      <c r="ARW8028" s="49"/>
      <c r="ARX8028" s="49"/>
      <c r="ARY8028" s="49"/>
      <c r="ARZ8028" s="49"/>
      <c r="ASA8028" s="49"/>
      <c r="ASB8028" s="49"/>
      <c r="ASC8028" s="49"/>
      <c r="ASD8028" s="49"/>
      <c r="ASE8028" s="49"/>
      <c r="ASF8028" s="49"/>
      <c r="ASG8028" s="49"/>
      <c r="ASH8028" s="49"/>
      <c r="ASI8028" s="49"/>
      <c r="ASJ8028" s="49"/>
      <c r="ASK8028" s="49"/>
      <c r="ASL8028" s="49"/>
      <c r="ASM8028" s="49"/>
      <c r="ASN8028" s="49"/>
      <c r="ASO8028" s="49"/>
      <c r="ASP8028" s="49"/>
      <c r="ASQ8028" s="49"/>
      <c r="ASR8028" s="49"/>
      <c r="ASS8028" s="49"/>
      <c r="AST8028" s="49"/>
      <c r="ASU8028" s="49"/>
      <c r="ASV8028" s="49"/>
      <c r="ASW8028" s="49"/>
      <c r="ASX8028" s="49"/>
      <c r="ASY8028" s="49"/>
      <c r="ASZ8028" s="49"/>
      <c r="ATA8028" s="49"/>
      <c r="ATB8028" s="49"/>
      <c r="ATC8028" s="49"/>
      <c r="ATD8028" s="49"/>
      <c r="ATE8028" s="49"/>
      <c r="ATF8028" s="49"/>
      <c r="ATG8028" s="49"/>
      <c r="ATH8028" s="49"/>
      <c r="ATI8028" s="49"/>
      <c r="ATJ8028" s="49"/>
      <c r="ATK8028" s="49"/>
      <c r="ATL8028" s="49"/>
      <c r="ATM8028" s="49"/>
      <c r="ATN8028" s="49"/>
      <c r="ATO8028" s="49"/>
      <c r="ATP8028" s="49"/>
      <c r="ATQ8028" s="49"/>
      <c r="ATR8028" s="49"/>
      <c r="ATS8028" s="49"/>
      <c r="ATT8028" s="49"/>
      <c r="ATU8028" s="49"/>
      <c r="ATV8028" s="49"/>
      <c r="ATW8028" s="49"/>
      <c r="ATX8028" s="49"/>
      <c r="ATY8028" s="49"/>
      <c r="ATZ8028" s="49"/>
      <c r="AUA8028" s="49"/>
      <c r="AUB8028" s="49"/>
      <c r="AUC8028" s="49"/>
      <c r="AUD8028" s="49"/>
      <c r="AUE8028" s="49"/>
      <c r="AUF8028" s="49"/>
      <c r="AUG8028" s="49"/>
      <c r="AUH8028" s="49"/>
      <c r="AUI8028" s="49"/>
      <c r="AUJ8028" s="49"/>
      <c r="AUK8028" s="49"/>
      <c r="AUL8028" s="49"/>
      <c r="AUM8028" s="49"/>
      <c r="AUN8028" s="49"/>
      <c r="AUO8028" s="49"/>
      <c r="AUP8028" s="49"/>
      <c r="AUQ8028" s="49"/>
      <c r="AUR8028" s="49"/>
      <c r="AUS8028" s="49"/>
      <c r="AUT8028" s="49"/>
      <c r="AUU8028" s="49"/>
      <c r="AUV8028" s="49"/>
      <c r="AUW8028" s="49"/>
      <c r="AUX8028" s="49"/>
      <c r="AUY8028" s="49"/>
      <c r="AUZ8028" s="49"/>
      <c r="AVA8028" s="49"/>
      <c r="AVB8028" s="49"/>
      <c r="AVC8028" s="49"/>
      <c r="AVD8028" s="49"/>
      <c r="AVE8028" s="49"/>
      <c r="AVF8028" s="49"/>
      <c r="AVG8028" s="49"/>
      <c r="AVH8028" s="49"/>
      <c r="AVI8028" s="49"/>
      <c r="AVJ8028" s="49"/>
      <c r="AVK8028" s="49"/>
      <c r="AVL8028" s="49"/>
      <c r="AVM8028" s="49"/>
      <c r="AVN8028" s="49"/>
      <c r="AVO8028" s="49"/>
      <c r="AVP8028" s="49"/>
      <c r="AVQ8028" s="49"/>
      <c r="AVR8028" s="49"/>
      <c r="AVS8028" s="49"/>
      <c r="AVT8028" s="49"/>
      <c r="AVU8028" s="49"/>
      <c r="AVV8028" s="49"/>
      <c r="AVW8028" s="49"/>
      <c r="AVX8028" s="49"/>
      <c r="AVY8028" s="49"/>
      <c r="AVZ8028" s="49"/>
      <c r="AWA8028" s="49"/>
      <c r="AWB8028" s="49"/>
      <c r="AWC8028" s="49"/>
      <c r="AWD8028" s="49"/>
      <c r="AWE8028" s="49"/>
      <c r="AWF8028" s="49"/>
      <c r="AWG8028" s="49"/>
      <c r="AWH8028" s="49"/>
      <c r="AWI8028" s="49"/>
      <c r="AWJ8028" s="49"/>
      <c r="AWK8028" s="49"/>
      <c r="AWL8028" s="49"/>
      <c r="AWM8028" s="49"/>
      <c r="AWN8028" s="49"/>
      <c r="AWO8028" s="49"/>
      <c r="AWP8028" s="49"/>
      <c r="AWQ8028" s="49"/>
      <c r="AWR8028" s="49"/>
      <c r="AWS8028" s="49"/>
      <c r="AWT8028" s="49"/>
      <c r="AWU8028" s="49"/>
      <c r="AWV8028" s="49"/>
      <c r="AWW8028" s="49"/>
      <c r="AWX8028" s="49"/>
      <c r="AWY8028" s="49"/>
      <c r="AWZ8028" s="49"/>
      <c r="AXA8028" s="49"/>
      <c r="AXB8028" s="49"/>
      <c r="AXC8028" s="49"/>
      <c r="AXD8028" s="49"/>
      <c r="AXE8028" s="49"/>
      <c r="AXF8028" s="49"/>
      <c r="AXG8028" s="49"/>
      <c r="AXH8028" s="49"/>
      <c r="AXI8028" s="49"/>
      <c r="AXJ8028" s="49"/>
      <c r="AXK8028" s="49"/>
      <c r="AXL8028" s="49"/>
      <c r="AXM8028" s="49"/>
      <c r="AXN8028" s="49"/>
      <c r="AXO8028" s="49"/>
      <c r="AXP8028" s="49"/>
      <c r="AXQ8028" s="49"/>
      <c r="AXR8028" s="49"/>
      <c r="AXS8028" s="49"/>
      <c r="AXT8028" s="49"/>
      <c r="AXU8028" s="49"/>
      <c r="AXV8028" s="49"/>
      <c r="AXW8028" s="49"/>
      <c r="AXX8028" s="49"/>
      <c r="AXY8028" s="49"/>
      <c r="AXZ8028" s="49"/>
      <c r="AYA8028" s="49"/>
      <c r="AYB8028" s="49"/>
      <c r="AYC8028" s="49"/>
      <c r="AYD8028" s="49"/>
      <c r="AYE8028" s="49"/>
      <c r="AYF8028" s="49"/>
      <c r="AYG8028" s="49"/>
      <c r="AYH8028" s="49"/>
      <c r="AYI8028" s="49"/>
      <c r="AYJ8028" s="49"/>
      <c r="AYK8028" s="49"/>
      <c r="AYL8028" s="49"/>
      <c r="AYM8028" s="49"/>
      <c r="AYN8028" s="49"/>
      <c r="AYO8028" s="49"/>
      <c r="AYP8028" s="49"/>
      <c r="AYQ8028" s="49"/>
      <c r="AYR8028" s="49"/>
      <c r="AYS8028" s="49"/>
      <c r="AYT8028" s="49"/>
      <c r="AYU8028" s="49"/>
      <c r="AYV8028" s="49"/>
      <c r="AYW8028" s="49"/>
      <c r="AYX8028" s="49"/>
      <c r="AYY8028" s="49"/>
      <c r="AYZ8028" s="49"/>
      <c r="AZA8028" s="49"/>
      <c r="AZB8028" s="49"/>
      <c r="AZC8028" s="49"/>
      <c r="AZD8028" s="49"/>
      <c r="AZE8028" s="49"/>
      <c r="AZF8028" s="49"/>
      <c r="AZG8028" s="49"/>
      <c r="AZH8028" s="49"/>
      <c r="AZI8028" s="49"/>
      <c r="AZJ8028" s="49"/>
      <c r="AZK8028" s="49"/>
      <c r="AZL8028" s="49"/>
      <c r="AZM8028" s="49"/>
      <c r="AZN8028" s="49"/>
      <c r="AZO8028" s="49"/>
      <c r="AZP8028" s="49"/>
      <c r="AZQ8028" s="49"/>
      <c r="AZR8028" s="49"/>
      <c r="AZS8028" s="49"/>
      <c r="AZT8028" s="49"/>
      <c r="AZU8028" s="49"/>
      <c r="AZV8028" s="49"/>
      <c r="AZW8028" s="49"/>
      <c r="AZX8028" s="49"/>
      <c r="AZY8028" s="49"/>
      <c r="AZZ8028" s="49"/>
      <c r="BAA8028" s="49"/>
      <c r="BAB8028" s="49"/>
      <c r="BAC8028" s="49"/>
      <c r="BAD8028" s="49"/>
      <c r="BAE8028" s="49"/>
      <c r="BAF8028" s="49"/>
      <c r="BAG8028" s="49"/>
      <c r="BAH8028" s="49"/>
      <c r="BAI8028" s="49"/>
      <c r="BAJ8028" s="49"/>
      <c r="BAK8028" s="49"/>
      <c r="BAL8028" s="49"/>
      <c r="BAM8028" s="49"/>
      <c r="BAN8028" s="49"/>
      <c r="BAO8028" s="49"/>
      <c r="BAP8028" s="49"/>
      <c r="BAQ8028" s="49"/>
      <c r="BAR8028" s="49"/>
      <c r="BAS8028" s="49"/>
      <c r="BAT8028" s="49"/>
      <c r="BAU8028" s="49"/>
      <c r="BAV8028" s="49"/>
      <c r="BAW8028" s="49"/>
      <c r="BAX8028" s="49"/>
      <c r="BAY8028" s="49"/>
      <c r="BAZ8028" s="49"/>
      <c r="BBA8028" s="49"/>
      <c r="BBB8028" s="49"/>
      <c r="BBC8028" s="49"/>
      <c r="BBD8028" s="49"/>
      <c r="BBE8028" s="49"/>
      <c r="BBF8028" s="49"/>
      <c r="BBG8028" s="49"/>
      <c r="BBH8028" s="49"/>
      <c r="BBI8028" s="49"/>
      <c r="BBJ8028" s="49"/>
      <c r="BBK8028" s="49"/>
      <c r="BBL8028" s="49"/>
      <c r="BBM8028" s="49"/>
      <c r="BBN8028" s="49"/>
      <c r="BBO8028" s="49"/>
      <c r="BBP8028" s="49"/>
      <c r="BBQ8028" s="49"/>
      <c r="BBR8028" s="49"/>
      <c r="BBS8028" s="49"/>
      <c r="BBT8028" s="49"/>
      <c r="BBU8028" s="49"/>
      <c r="BBV8028" s="49"/>
      <c r="BBW8028" s="49"/>
      <c r="BBX8028" s="49"/>
      <c r="BBY8028" s="49"/>
      <c r="BBZ8028" s="49"/>
      <c r="BCA8028" s="49"/>
      <c r="BCB8028" s="49"/>
      <c r="BCC8028" s="49"/>
      <c r="BCD8028" s="49"/>
      <c r="BCE8028" s="49"/>
      <c r="BCF8028" s="49"/>
      <c r="BCG8028" s="49"/>
      <c r="BCH8028" s="49"/>
      <c r="BCI8028" s="49"/>
      <c r="BCJ8028" s="49"/>
      <c r="BCK8028" s="49"/>
      <c r="BCL8028" s="49"/>
      <c r="BCM8028" s="49"/>
      <c r="BCN8028" s="49"/>
      <c r="BCO8028" s="49"/>
      <c r="BCP8028" s="49"/>
      <c r="BCQ8028" s="49"/>
      <c r="BCR8028" s="49"/>
      <c r="BCS8028" s="49"/>
      <c r="BCT8028" s="49"/>
      <c r="BCU8028" s="49"/>
      <c r="BCV8028" s="49"/>
      <c r="BCW8028" s="49"/>
      <c r="BCX8028" s="49"/>
      <c r="BCY8028" s="49"/>
      <c r="BCZ8028" s="49"/>
      <c r="BDA8028" s="49"/>
      <c r="BDB8028" s="49"/>
      <c r="BDC8028" s="49"/>
      <c r="BDD8028" s="49"/>
      <c r="BDE8028" s="49"/>
      <c r="BDF8028" s="49"/>
      <c r="BDG8028" s="49"/>
      <c r="BDH8028" s="49"/>
      <c r="BDI8028" s="49"/>
      <c r="BDJ8028" s="49"/>
      <c r="BDK8028" s="49"/>
      <c r="BDL8028" s="49"/>
      <c r="BDM8028" s="49"/>
      <c r="BDN8028" s="49"/>
      <c r="BDO8028" s="49"/>
      <c r="BDP8028" s="49"/>
      <c r="BDQ8028" s="49"/>
      <c r="BDR8028" s="49"/>
      <c r="BDS8028" s="49"/>
      <c r="BDT8028" s="49"/>
      <c r="BDU8028" s="49"/>
      <c r="BDV8028" s="49"/>
      <c r="BDW8028" s="49"/>
      <c r="BDX8028" s="49"/>
      <c r="BDY8028" s="49"/>
      <c r="BDZ8028" s="49"/>
      <c r="BEA8028" s="49"/>
      <c r="BEB8028" s="49"/>
      <c r="BEC8028" s="49"/>
      <c r="BED8028" s="49"/>
      <c r="BEE8028" s="49"/>
      <c r="BEF8028" s="49"/>
      <c r="BEG8028" s="49"/>
      <c r="BEH8028" s="49"/>
      <c r="BEI8028" s="49"/>
      <c r="BEJ8028" s="49"/>
      <c r="BEK8028" s="49"/>
      <c r="BEL8028" s="49"/>
      <c r="BEM8028" s="49"/>
      <c r="BEN8028" s="49"/>
      <c r="BEO8028" s="49"/>
      <c r="BEP8028" s="49"/>
      <c r="BEQ8028" s="49"/>
      <c r="BER8028" s="49"/>
      <c r="BES8028" s="49"/>
      <c r="BET8028" s="49"/>
      <c r="BEU8028" s="49"/>
      <c r="BEV8028" s="49"/>
      <c r="BEW8028" s="49"/>
      <c r="BEX8028" s="49"/>
      <c r="BEY8028" s="49"/>
      <c r="BEZ8028" s="49"/>
      <c r="BFA8028" s="49"/>
      <c r="BFB8028" s="49"/>
      <c r="BFC8028" s="49"/>
      <c r="BFD8028" s="49"/>
      <c r="BFE8028" s="49"/>
      <c r="BFF8028" s="49"/>
      <c r="BFG8028" s="49"/>
      <c r="BFH8028" s="49"/>
      <c r="BFI8028" s="49"/>
      <c r="BFJ8028" s="49"/>
      <c r="BFK8028" s="49"/>
      <c r="BFL8028" s="49"/>
      <c r="BFM8028" s="49"/>
      <c r="BFN8028" s="49"/>
      <c r="BFO8028" s="49"/>
      <c r="BFP8028" s="49"/>
      <c r="BFQ8028" s="49"/>
      <c r="BFR8028" s="49"/>
      <c r="BFS8028" s="49"/>
      <c r="BFT8028" s="49"/>
      <c r="BFU8028" s="49"/>
      <c r="BFV8028" s="49"/>
      <c r="BFW8028" s="49"/>
      <c r="BFX8028" s="49"/>
      <c r="BFY8028" s="49"/>
      <c r="BFZ8028" s="49"/>
      <c r="BGA8028" s="49"/>
      <c r="BGB8028" s="49"/>
      <c r="BGC8028" s="49"/>
      <c r="BGD8028" s="49"/>
      <c r="BGE8028" s="49"/>
      <c r="BGF8028" s="49"/>
      <c r="BGG8028" s="49"/>
      <c r="BGH8028" s="49"/>
      <c r="BGI8028" s="49"/>
      <c r="BGJ8028" s="49"/>
      <c r="BGK8028" s="49"/>
      <c r="BGL8028" s="49"/>
      <c r="BGM8028" s="49"/>
      <c r="BGN8028" s="49"/>
      <c r="BGO8028" s="49"/>
      <c r="BGP8028" s="49"/>
      <c r="BGQ8028" s="49"/>
      <c r="BGR8028" s="49"/>
      <c r="BGS8028" s="49"/>
      <c r="BGT8028" s="49"/>
      <c r="BGU8028" s="49"/>
      <c r="BGV8028" s="49"/>
      <c r="BGW8028" s="49"/>
      <c r="BGX8028" s="49"/>
      <c r="BGY8028" s="49"/>
      <c r="BGZ8028" s="49"/>
      <c r="BHA8028" s="49"/>
      <c r="BHB8028" s="49"/>
      <c r="BHC8028" s="49"/>
      <c r="BHD8028" s="49"/>
      <c r="BHE8028" s="49"/>
      <c r="BHF8028" s="49"/>
      <c r="BHG8028" s="49"/>
      <c r="BHH8028" s="49"/>
      <c r="BHI8028" s="49"/>
      <c r="BHJ8028" s="49"/>
      <c r="BHK8028" s="49"/>
      <c r="BHL8028" s="49"/>
      <c r="BHM8028" s="49"/>
      <c r="BHN8028" s="49"/>
      <c r="BHO8028" s="49"/>
      <c r="BHP8028" s="49"/>
      <c r="BHQ8028" s="49"/>
      <c r="BHR8028" s="49"/>
      <c r="BHS8028" s="49"/>
      <c r="BHT8028" s="49"/>
      <c r="BHU8028" s="49"/>
      <c r="BHV8028" s="49"/>
      <c r="BHW8028" s="49"/>
      <c r="BHX8028" s="49"/>
      <c r="BHY8028" s="49"/>
      <c r="BHZ8028" s="49"/>
      <c r="BIA8028" s="49"/>
      <c r="BIB8028" s="49"/>
      <c r="BIC8028" s="49"/>
      <c r="BID8028" s="49"/>
      <c r="BIE8028" s="49"/>
      <c r="BIF8028" s="49"/>
      <c r="BIG8028" s="49"/>
      <c r="BIH8028" s="49"/>
      <c r="BII8028" s="49"/>
      <c r="BIJ8028" s="49"/>
      <c r="BIK8028" s="49"/>
      <c r="BIL8028" s="49"/>
      <c r="BIM8028" s="49"/>
      <c r="BIN8028" s="49"/>
      <c r="BIO8028" s="49"/>
      <c r="BIP8028" s="49"/>
      <c r="BIQ8028" s="49"/>
      <c r="BIR8028" s="49"/>
      <c r="BIS8028" s="49"/>
      <c r="BIT8028" s="49"/>
      <c r="BIU8028" s="49"/>
      <c r="BIV8028" s="49"/>
      <c r="BIW8028" s="49"/>
      <c r="BIX8028" s="49"/>
      <c r="BIY8028" s="49"/>
      <c r="BIZ8028" s="49"/>
      <c r="BJA8028" s="49"/>
      <c r="BJB8028" s="49"/>
      <c r="BJC8028" s="49"/>
      <c r="BJD8028" s="49"/>
      <c r="BJE8028" s="49"/>
      <c r="BJF8028" s="49"/>
      <c r="BJG8028" s="49"/>
      <c r="BJH8028" s="49"/>
      <c r="BJI8028" s="49"/>
      <c r="BJJ8028" s="49"/>
      <c r="BJK8028" s="49"/>
      <c r="BJL8028" s="49"/>
      <c r="BJM8028" s="49"/>
      <c r="BJN8028" s="49"/>
      <c r="BJO8028" s="49"/>
      <c r="BJP8028" s="49"/>
      <c r="BJQ8028" s="49"/>
      <c r="BJR8028" s="49"/>
      <c r="BJS8028" s="49"/>
      <c r="BJT8028" s="49"/>
      <c r="BJU8028" s="49"/>
      <c r="BJV8028" s="49"/>
      <c r="BJW8028" s="49"/>
      <c r="BJX8028" s="49"/>
      <c r="BJY8028" s="49"/>
      <c r="BJZ8028" s="49"/>
      <c r="BKA8028" s="49"/>
      <c r="BKB8028" s="49"/>
      <c r="BKC8028" s="49"/>
      <c r="BKD8028" s="49"/>
      <c r="BKE8028" s="49"/>
      <c r="BKF8028" s="49"/>
      <c r="BKG8028" s="49"/>
      <c r="BKH8028" s="49"/>
      <c r="BKI8028" s="49"/>
      <c r="BKJ8028" s="49"/>
      <c r="BKK8028" s="49"/>
      <c r="BKL8028" s="49"/>
      <c r="BKM8028" s="49"/>
      <c r="BKN8028" s="49"/>
      <c r="BKO8028" s="49"/>
      <c r="BKP8028" s="49"/>
      <c r="BKQ8028" s="49"/>
      <c r="BKR8028" s="49"/>
      <c r="BKS8028" s="49"/>
      <c r="BKT8028" s="49"/>
      <c r="BKU8028" s="49"/>
      <c r="BKV8028" s="49"/>
      <c r="BKW8028" s="49"/>
      <c r="BKX8028" s="49"/>
      <c r="BKY8028" s="49"/>
      <c r="BKZ8028" s="49"/>
      <c r="BLA8028" s="49"/>
      <c r="BLB8028" s="49"/>
      <c r="BLC8028" s="49"/>
      <c r="BLD8028" s="49"/>
      <c r="BLE8028" s="49"/>
      <c r="BLF8028" s="49"/>
      <c r="BLG8028" s="49"/>
      <c r="BLH8028" s="49"/>
      <c r="BLI8028" s="49"/>
      <c r="BLJ8028" s="49"/>
      <c r="BLK8028" s="49"/>
      <c r="BLL8028" s="49"/>
      <c r="BLM8028" s="49"/>
      <c r="BLN8028" s="49"/>
      <c r="BLO8028" s="49"/>
      <c r="BLP8028" s="49"/>
      <c r="BLQ8028" s="49"/>
      <c r="BLR8028" s="49"/>
      <c r="BLS8028" s="49"/>
      <c r="BLT8028" s="49"/>
      <c r="BLU8028" s="49"/>
      <c r="BLV8028" s="49"/>
      <c r="BLW8028" s="49"/>
      <c r="BLX8028" s="49"/>
      <c r="BLY8028" s="49"/>
      <c r="BLZ8028" s="49"/>
      <c r="BMA8028" s="49"/>
      <c r="BMB8028" s="49"/>
      <c r="BMC8028" s="49"/>
      <c r="BMD8028" s="49"/>
      <c r="BME8028" s="49"/>
      <c r="BMF8028" s="49"/>
      <c r="BMG8028" s="49"/>
      <c r="BMH8028" s="49"/>
      <c r="BMI8028" s="49"/>
      <c r="BMJ8028" s="49"/>
      <c r="BMK8028" s="49"/>
      <c r="BML8028" s="49"/>
      <c r="BMM8028" s="49"/>
      <c r="BMN8028" s="49"/>
      <c r="BMO8028" s="49"/>
      <c r="BMP8028" s="49"/>
      <c r="BMQ8028" s="49"/>
      <c r="BMR8028" s="49"/>
      <c r="BMS8028" s="49"/>
      <c r="BMT8028" s="49"/>
      <c r="BMU8028" s="49"/>
      <c r="BMV8028" s="49"/>
      <c r="BMW8028" s="49"/>
      <c r="BMX8028" s="49"/>
      <c r="BMY8028" s="49"/>
      <c r="BMZ8028" s="49"/>
      <c r="BNA8028" s="49"/>
      <c r="BNB8028" s="49"/>
      <c r="BNC8028" s="49"/>
      <c r="BND8028" s="49"/>
      <c r="BNE8028" s="49"/>
      <c r="BNF8028" s="49"/>
      <c r="BNG8028" s="49"/>
      <c r="BNH8028" s="49"/>
      <c r="BNI8028" s="49"/>
      <c r="BNJ8028" s="49"/>
      <c r="BNK8028" s="49"/>
      <c r="BNL8028" s="49"/>
      <c r="BNM8028" s="49"/>
      <c r="BNN8028" s="49"/>
      <c r="BNO8028" s="49"/>
      <c r="BNP8028" s="49"/>
      <c r="BNQ8028" s="49"/>
      <c r="BNR8028" s="49"/>
      <c r="BNS8028" s="49"/>
      <c r="BNT8028" s="49"/>
      <c r="BNU8028" s="49"/>
      <c r="BNV8028" s="49"/>
      <c r="BNW8028" s="49"/>
      <c r="BNX8028" s="49"/>
      <c r="BNY8028" s="49"/>
      <c r="BNZ8028" s="49"/>
      <c r="BOA8028" s="49"/>
      <c r="BOB8028" s="49"/>
      <c r="BOC8028" s="49"/>
      <c r="BOD8028" s="49"/>
      <c r="BOE8028" s="49"/>
      <c r="BOF8028" s="49"/>
      <c r="BOG8028" s="49"/>
      <c r="BOH8028" s="49"/>
      <c r="BOI8028" s="49"/>
      <c r="BOJ8028" s="49"/>
      <c r="BOK8028" s="49"/>
      <c r="BOL8028" s="49"/>
      <c r="BOM8028" s="49"/>
      <c r="BON8028" s="49"/>
      <c r="BOO8028" s="49"/>
      <c r="BOP8028" s="49"/>
      <c r="BOQ8028" s="49"/>
      <c r="BOR8028" s="49"/>
      <c r="BOS8028" s="49"/>
      <c r="BOT8028" s="49"/>
      <c r="BOU8028" s="49"/>
      <c r="BOV8028" s="49"/>
      <c r="BOW8028" s="49"/>
      <c r="BOX8028" s="49"/>
      <c r="BOY8028" s="49"/>
      <c r="BOZ8028" s="49"/>
      <c r="BPA8028" s="49"/>
      <c r="BPB8028" s="49"/>
      <c r="BPC8028" s="49"/>
      <c r="BPD8028" s="49"/>
      <c r="BPE8028" s="49"/>
      <c r="BPF8028" s="49"/>
      <c r="BPG8028" s="49"/>
      <c r="BPH8028" s="49"/>
      <c r="BPI8028" s="49"/>
      <c r="BPJ8028" s="49"/>
      <c r="BPK8028" s="49"/>
      <c r="BPL8028" s="49"/>
      <c r="BPM8028" s="49"/>
      <c r="BPN8028" s="49"/>
      <c r="BPO8028" s="49"/>
      <c r="BPP8028" s="49"/>
      <c r="BPQ8028" s="49"/>
      <c r="BPR8028" s="49"/>
      <c r="BPS8028" s="49"/>
      <c r="BPT8028" s="49"/>
      <c r="BPU8028" s="49"/>
      <c r="BPV8028" s="49"/>
      <c r="BPW8028" s="49"/>
      <c r="BPX8028" s="49"/>
      <c r="BPY8028" s="49"/>
      <c r="BPZ8028" s="49"/>
      <c r="BQA8028" s="49"/>
      <c r="BQB8028" s="49"/>
      <c r="BQC8028" s="49"/>
      <c r="BQD8028" s="49"/>
      <c r="BQE8028" s="49"/>
      <c r="BQF8028" s="49"/>
      <c r="BQG8028" s="49"/>
      <c r="BQH8028" s="49"/>
      <c r="BQI8028" s="49"/>
      <c r="BQJ8028" s="49"/>
      <c r="BQK8028" s="49"/>
      <c r="BQL8028" s="49"/>
      <c r="BQM8028" s="49"/>
      <c r="BQN8028" s="49"/>
      <c r="BQO8028" s="49"/>
      <c r="BQP8028" s="49"/>
      <c r="BQQ8028" s="49"/>
      <c r="BQR8028" s="49"/>
      <c r="BQS8028" s="49"/>
      <c r="BQT8028" s="49"/>
      <c r="BQU8028" s="49"/>
      <c r="BQV8028" s="49"/>
      <c r="BQW8028" s="49"/>
      <c r="BQX8028" s="49"/>
      <c r="BQY8028" s="49"/>
      <c r="BQZ8028" s="49"/>
      <c r="BRA8028" s="49"/>
      <c r="BRB8028" s="49"/>
      <c r="BRC8028" s="49"/>
      <c r="BRD8028" s="49"/>
      <c r="BRE8028" s="49"/>
      <c r="BRF8028" s="49"/>
      <c r="BRG8028" s="49"/>
      <c r="BRH8028" s="49"/>
      <c r="BRI8028" s="49"/>
      <c r="BRJ8028" s="49"/>
      <c r="BRK8028" s="49"/>
      <c r="BRL8028" s="49"/>
      <c r="BRM8028" s="49"/>
      <c r="BRN8028" s="49"/>
      <c r="BRO8028" s="49"/>
      <c r="BRP8028" s="49"/>
      <c r="BRQ8028" s="49"/>
      <c r="BRR8028" s="49"/>
      <c r="BRS8028" s="49"/>
      <c r="BRT8028" s="49"/>
      <c r="BRU8028" s="49"/>
      <c r="BRV8028" s="49"/>
      <c r="BRW8028" s="49"/>
      <c r="BRX8028" s="49"/>
      <c r="BRY8028" s="49"/>
      <c r="BRZ8028" s="49"/>
      <c r="BSA8028" s="49"/>
      <c r="BSB8028" s="49"/>
      <c r="BSC8028" s="49"/>
      <c r="BSD8028" s="49"/>
      <c r="BSE8028" s="49"/>
      <c r="BSF8028" s="49"/>
      <c r="BSG8028" s="49"/>
      <c r="BSH8028" s="49"/>
      <c r="BSI8028" s="49"/>
      <c r="BSJ8028" s="49"/>
      <c r="BSK8028" s="49"/>
      <c r="BSL8028" s="49"/>
      <c r="BSM8028" s="49"/>
      <c r="BSN8028" s="49"/>
      <c r="BSO8028" s="49"/>
      <c r="BSP8028" s="49"/>
      <c r="BSQ8028" s="49"/>
      <c r="BSR8028" s="49"/>
      <c r="BSS8028" s="49"/>
      <c r="BST8028" s="49"/>
      <c r="BSU8028" s="49"/>
      <c r="BSV8028" s="49"/>
      <c r="BSW8028" s="49"/>
      <c r="BSX8028" s="49"/>
      <c r="BSY8028" s="49"/>
      <c r="BSZ8028" s="49"/>
      <c r="BTA8028" s="49"/>
      <c r="BTB8028" s="49"/>
      <c r="BTC8028" s="49"/>
      <c r="BTD8028" s="49"/>
      <c r="BTE8028" s="49"/>
      <c r="BTF8028" s="49"/>
      <c r="BTG8028" s="49"/>
      <c r="BTH8028" s="49"/>
      <c r="BTI8028" s="49"/>
      <c r="BTJ8028" s="49"/>
      <c r="BTK8028" s="49"/>
      <c r="BTL8028" s="49"/>
      <c r="BTM8028" s="49"/>
      <c r="BTN8028" s="49"/>
      <c r="BTO8028" s="49"/>
      <c r="BTP8028" s="49"/>
      <c r="BTQ8028" s="49"/>
      <c r="BTR8028" s="49"/>
      <c r="BTS8028" s="49"/>
      <c r="BTT8028" s="49"/>
      <c r="BTU8028" s="49"/>
      <c r="BTV8028" s="49"/>
      <c r="BTW8028" s="49"/>
      <c r="BTX8028" s="49"/>
      <c r="BTY8028" s="49"/>
      <c r="BTZ8028" s="49"/>
      <c r="BUA8028" s="49"/>
      <c r="BUB8028" s="49"/>
      <c r="BUC8028" s="49"/>
      <c r="BUD8028" s="49"/>
      <c r="BUE8028" s="49"/>
      <c r="BUF8028" s="49"/>
      <c r="BUG8028" s="49"/>
      <c r="BUH8028" s="49"/>
      <c r="BUI8028" s="49"/>
      <c r="BUJ8028" s="49"/>
      <c r="BUK8028" s="49"/>
      <c r="BUL8028" s="49"/>
      <c r="BUM8028" s="49"/>
      <c r="BUN8028" s="49"/>
      <c r="BUO8028" s="49"/>
      <c r="BUP8028" s="49"/>
      <c r="BUQ8028" s="49"/>
      <c r="BUR8028" s="49"/>
      <c r="BUS8028" s="49"/>
      <c r="BUT8028" s="49"/>
      <c r="BUU8028" s="49"/>
      <c r="BUV8028" s="49"/>
      <c r="BUW8028" s="49"/>
      <c r="BUX8028" s="49"/>
      <c r="BUY8028" s="49"/>
      <c r="BUZ8028" s="49"/>
      <c r="BVA8028" s="49"/>
      <c r="BVB8028" s="49"/>
      <c r="BVC8028" s="49"/>
      <c r="BVD8028" s="49"/>
      <c r="BVE8028" s="49"/>
      <c r="BVF8028" s="49"/>
      <c r="BVG8028" s="49"/>
      <c r="BVH8028" s="49"/>
      <c r="BVI8028" s="49"/>
      <c r="BVJ8028" s="49"/>
      <c r="BVK8028" s="49"/>
      <c r="BVL8028" s="49"/>
      <c r="BVM8028" s="49"/>
      <c r="BVN8028" s="49"/>
      <c r="BVO8028" s="49"/>
      <c r="BVP8028" s="49"/>
      <c r="BVQ8028" s="49"/>
      <c r="BVR8028" s="49"/>
      <c r="BVS8028" s="49"/>
      <c r="BVT8028" s="49"/>
      <c r="BVU8028" s="49"/>
      <c r="BVV8028" s="49"/>
      <c r="BVW8028" s="49"/>
      <c r="BVX8028" s="49"/>
      <c r="BVY8028" s="49"/>
      <c r="BVZ8028" s="49"/>
      <c r="BWA8028" s="49"/>
      <c r="BWB8028" s="49"/>
      <c r="BWC8028" s="49"/>
      <c r="BWD8028" s="49"/>
      <c r="BWE8028" s="49"/>
      <c r="BWF8028" s="49"/>
      <c r="BWG8028" s="49"/>
      <c r="BWH8028" s="49"/>
      <c r="BWI8028" s="49"/>
      <c r="BWJ8028" s="49"/>
      <c r="BWK8028" s="49"/>
      <c r="BWL8028" s="49"/>
      <c r="BWM8028" s="49"/>
      <c r="BWN8028" s="49"/>
      <c r="BWO8028" s="49"/>
      <c r="BWP8028" s="49"/>
      <c r="BWQ8028" s="49"/>
      <c r="BWR8028" s="49"/>
      <c r="BWS8028" s="49"/>
      <c r="BWT8028" s="49"/>
      <c r="BWU8028" s="49"/>
      <c r="BWV8028" s="49"/>
      <c r="BWW8028" s="49"/>
      <c r="BWX8028" s="49"/>
      <c r="BWY8028" s="49"/>
      <c r="BWZ8028" s="49"/>
      <c r="BXA8028" s="49"/>
      <c r="BXB8028" s="49"/>
      <c r="BXC8028" s="49"/>
      <c r="BXD8028" s="49"/>
      <c r="BXE8028" s="49"/>
      <c r="BXF8028" s="49"/>
      <c r="BXG8028" s="49"/>
      <c r="BXH8028" s="49"/>
      <c r="BXI8028" s="49"/>
      <c r="BXJ8028" s="49"/>
      <c r="BXK8028" s="49"/>
      <c r="BXL8028" s="49"/>
      <c r="BXM8028" s="49"/>
      <c r="BXN8028" s="49"/>
      <c r="BXO8028" s="49"/>
      <c r="BXP8028" s="49"/>
      <c r="BXQ8028" s="49"/>
      <c r="BXR8028" s="49"/>
      <c r="BXS8028" s="49"/>
      <c r="BXT8028" s="49"/>
      <c r="BXU8028" s="49"/>
      <c r="BXV8028" s="49"/>
      <c r="BXW8028" s="49"/>
      <c r="BXX8028" s="49"/>
      <c r="BXY8028" s="49"/>
      <c r="BXZ8028" s="49"/>
      <c r="BYA8028" s="49"/>
      <c r="BYB8028" s="49"/>
      <c r="BYC8028" s="49"/>
      <c r="BYD8028" s="49"/>
      <c r="BYE8028" s="49"/>
      <c r="BYF8028" s="49"/>
      <c r="BYG8028" s="49"/>
      <c r="BYH8028" s="49"/>
      <c r="BYI8028" s="49"/>
      <c r="BYJ8028" s="49"/>
      <c r="BYK8028" s="49"/>
      <c r="BYL8028" s="49"/>
      <c r="BYM8028" s="49"/>
      <c r="BYN8028" s="49"/>
      <c r="BYO8028" s="49"/>
      <c r="BYP8028" s="49"/>
      <c r="BYQ8028" s="49"/>
      <c r="BYR8028" s="49"/>
      <c r="BYS8028" s="49"/>
      <c r="BYT8028" s="49"/>
      <c r="BYU8028" s="49"/>
      <c r="BYV8028" s="49"/>
      <c r="BYW8028" s="49"/>
      <c r="BYX8028" s="49"/>
      <c r="BYY8028" s="49"/>
      <c r="BYZ8028" s="49"/>
      <c r="BZA8028" s="49"/>
      <c r="BZB8028" s="49"/>
      <c r="BZC8028" s="49"/>
      <c r="BZD8028" s="49"/>
      <c r="BZE8028" s="49"/>
      <c r="BZF8028" s="49"/>
      <c r="BZG8028" s="49"/>
      <c r="BZH8028" s="49"/>
      <c r="BZI8028" s="49"/>
      <c r="BZJ8028" s="49"/>
      <c r="BZK8028" s="49"/>
      <c r="BZL8028" s="49"/>
      <c r="BZM8028" s="49"/>
      <c r="BZN8028" s="49"/>
      <c r="BZO8028" s="49"/>
      <c r="BZP8028" s="49"/>
      <c r="BZQ8028" s="49"/>
      <c r="BZR8028" s="49"/>
      <c r="BZS8028" s="49"/>
      <c r="BZT8028" s="49"/>
      <c r="BZU8028" s="49"/>
      <c r="BZV8028" s="49"/>
      <c r="BZW8028" s="49"/>
      <c r="BZX8028" s="49"/>
      <c r="BZY8028" s="49"/>
      <c r="BZZ8028" s="49"/>
      <c r="CAA8028" s="49"/>
      <c r="CAB8028" s="49"/>
      <c r="CAC8028" s="49"/>
      <c r="CAD8028" s="49"/>
      <c r="CAE8028" s="49"/>
      <c r="CAF8028" s="49"/>
      <c r="CAG8028" s="49"/>
      <c r="CAH8028" s="49"/>
      <c r="CAI8028" s="49"/>
      <c r="CAJ8028" s="49"/>
      <c r="CAK8028" s="49"/>
      <c r="CAL8028" s="49"/>
      <c r="CAM8028" s="49"/>
      <c r="CAN8028" s="49"/>
      <c r="CAO8028" s="49"/>
      <c r="CAP8028" s="49"/>
      <c r="CAQ8028" s="49"/>
      <c r="CAR8028" s="49"/>
      <c r="CAS8028" s="49"/>
      <c r="CAT8028" s="49"/>
      <c r="CAU8028" s="49"/>
      <c r="CAV8028" s="49"/>
      <c r="CAW8028" s="49"/>
      <c r="CAX8028" s="49"/>
      <c r="CAY8028" s="49"/>
      <c r="CAZ8028" s="49"/>
      <c r="CBA8028" s="49"/>
      <c r="CBB8028" s="49"/>
      <c r="CBC8028" s="49"/>
      <c r="CBD8028" s="49"/>
      <c r="CBE8028" s="49"/>
      <c r="CBF8028" s="49"/>
      <c r="CBG8028" s="49"/>
      <c r="CBH8028" s="49"/>
      <c r="CBI8028" s="49"/>
      <c r="CBJ8028" s="49"/>
      <c r="CBK8028" s="49"/>
      <c r="CBL8028" s="49"/>
      <c r="CBM8028" s="49"/>
      <c r="CBN8028" s="49"/>
      <c r="CBO8028" s="49"/>
      <c r="CBP8028" s="49"/>
      <c r="CBQ8028" s="49"/>
      <c r="CBR8028" s="49"/>
      <c r="CBS8028" s="49"/>
      <c r="CBT8028" s="49"/>
      <c r="CBU8028" s="49"/>
      <c r="CBV8028" s="49"/>
      <c r="CBW8028" s="49"/>
      <c r="CBX8028" s="49"/>
      <c r="CBY8028" s="49"/>
      <c r="CBZ8028" s="49"/>
      <c r="CCA8028" s="49"/>
      <c r="CCB8028" s="49"/>
      <c r="CCC8028" s="49"/>
      <c r="CCD8028" s="49"/>
      <c r="CCE8028" s="49"/>
      <c r="CCF8028" s="49"/>
      <c r="CCG8028" s="49"/>
      <c r="CCH8028" s="49"/>
      <c r="CCI8028" s="49"/>
      <c r="CCJ8028" s="49"/>
      <c r="CCK8028" s="49"/>
      <c r="CCL8028" s="49"/>
      <c r="CCM8028" s="49"/>
      <c r="CCN8028" s="49"/>
      <c r="CCO8028" s="49"/>
      <c r="CCP8028" s="49"/>
      <c r="CCQ8028" s="49"/>
      <c r="CCR8028" s="49"/>
      <c r="CCS8028" s="49"/>
      <c r="CCT8028" s="49"/>
      <c r="CCU8028" s="49"/>
      <c r="CCV8028" s="49"/>
      <c r="CCW8028" s="49"/>
      <c r="CCX8028" s="49"/>
      <c r="CCY8028" s="49"/>
      <c r="CCZ8028" s="49"/>
      <c r="CDA8028" s="49"/>
      <c r="CDB8028" s="49"/>
      <c r="CDC8028" s="49"/>
      <c r="CDD8028" s="49"/>
      <c r="CDE8028" s="49"/>
      <c r="CDF8028" s="49"/>
      <c r="CDG8028" s="49"/>
      <c r="CDH8028" s="49"/>
      <c r="CDI8028" s="49"/>
      <c r="CDJ8028" s="49"/>
      <c r="CDK8028" s="49"/>
      <c r="CDL8028" s="49"/>
      <c r="CDM8028" s="49"/>
      <c r="CDN8028" s="49"/>
      <c r="CDO8028" s="49"/>
      <c r="CDP8028" s="49"/>
      <c r="CDQ8028" s="49"/>
      <c r="CDR8028" s="49"/>
      <c r="CDS8028" s="49"/>
      <c r="CDT8028" s="49"/>
      <c r="CDU8028" s="49"/>
      <c r="CDV8028" s="49"/>
      <c r="CDW8028" s="49"/>
      <c r="CDX8028" s="49"/>
      <c r="CDY8028" s="49"/>
      <c r="CDZ8028" s="49"/>
      <c r="CEA8028" s="49"/>
      <c r="CEB8028" s="49"/>
      <c r="CEC8028" s="49"/>
      <c r="CED8028" s="49"/>
      <c r="CEE8028" s="49"/>
      <c r="CEF8028" s="49"/>
      <c r="CEG8028" s="49"/>
      <c r="CEH8028" s="49"/>
      <c r="CEI8028" s="49"/>
      <c r="CEJ8028" s="49"/>
      <c r="CEK8028" s="49"/>
      <c r="CEL8028" s="49"/>
      <c r="CEM8028" s="49"/>
      <c r="CEN8028" s="49"/>
      <c r="CEO8028" s="49"/>
      <c r="CEP8028" s="49"/>
      <c r="CEQ8028" s="49"/>
      <c r="CER8028" s="49"/>
      <c r="CES8028" s="49"/>
      <c r="CET8028" s="49"/>
      <c r="CEU8028" s="49"/>
      <c r="CEV8028" s="49"/>
      <c r="CEW8028" s="49"/>
      <c r="CEX8028" s="49"/>
      <c r="CEY8028" s="49"/>
      <c r="CEZ8028" s="49"/>
      <c r="CFA8028" s="49"/>
      <c r="CFB8028" s="49"/>
      <c r="CFC8028" s="49"/>
      <c r="CFD8028" s="49"/>
      <c r="CFE8028" s="49"/>
      <c r="CFF8028" s="49"/>
      <c r="CFG8028" s="49"/>
      <c r="CFH8028" s="49"/>
      <c r="CFI8028" s="49"/>
      <c r="CFJ8028" s="49"/>
      <c r="CFK8028" s="49"/>
      <c r="CFL8028" s="49"/>
      <c r="CFM8028" s="49"/>
      <c r="CFN8028" s="49"/>
      <c r="CFO8028" s="49"/>
      <c r="CFP8028" s="49"/>
      <c r="CFQ8028" s="49"/>
      <c r="CFR8028" s="49"/>
      <c r="CFS8028" s="49"/>
      <c r="CFT8028" s="49"/>
      <c r="CFU8028" s="49"/>
      <c r="CFV8028" s="49"/>
      <c r="CFW8028" s="49"/>
      <c r="CFX8028" s="49"/>
      <c r="CFY8028" s="49"/>
      <c r="CFZ8028" s="49"/>
      <c r="CGA8028" s="49"/>
      <c r="CGB8028" s="49"/>
      <c r="CGC8028" s="49"/>
      <c r="CGD8028" s="49"/>
      <c r="CGE8028" s="49"/>
      <c r="CGF8028" s="49"/>
      <c r="CGG8028" s="49"/>
      <c r="CGH8028" s="49"/>
      <c r="CGI8028" s="49"/>
      <c r="CGJ8028" s="49"/>
      <c r="CGK8028" s="49"/>
      <c r="CGL8028" s="49"/>
      <c r="CGM8028" s="49"/>
      <c r="CGN8028" s="49"/>
      <c r="CGO8028" s="49"/>
      <c r="CGP8028" s="49"/>
      <c r="CGQ8028" s="49"/>
      <c r="CGR8028" s="49"/>
      <c r="CGS8028" s="49"/>
      <c r="CGT8028" s="49"/>
      <c r="CGU8028" s="49"/>
      <c r="CGV8028" s="49"/>
      <c r="CGW8028" s="49"/>
      <c r="CGX8028" s="49"/>
      <c r="CGY8028" s="49"/>
      <c r="CGZ8028" s="49"/>
      <c r="CHA8028" s="49"/>
      <c r="CHB8028" s="49"/>
      <c r="CHC8028" s="49"/>
      <c r="CHD8028" s="49"/>
      <c r="CHE8028" s="49"/>
      <c r="CHF8028" s="49"/>
      <c r="CHG8028" s="49"/>
      <c r="CHH8028" s="49"/>
      <c r="CHI8028" s="49"/>
      <c r="CHJ8028" s="49"/>
      <c r="CHK8028" s="49"/>
      <c r="CHL8028" s="49"/>
      <c r="CHM8028" s="49"/>
      <c r="CHN8028" s="49"/>
      <c r="CHO8028" s="49"/>
      <c r="CHP8028" s="49"/>
      <c r="CHQ8028" s="49"/>
      <c r="CHR8028" s="49"/>
      <c r="CHS8028" s="49"/>
      <c r="CHT8028" s="49"/>
      <c r="CHU8028" s="49"/>
      <c r="CHV8028" s="49"/>
      <c r="CHW8028" s="49"/>
      <c r="CHX8028" s="49"/>
      <c r="CHY8028" s="49"/>
      <c r="CHZ8028" s="49"/>
      <c r="CIA8028" s="49"/>
      <c r="CIB8028" s="49"/>
      <c r="CIC8028" s="49"/>
      <c r="CID8028" s="49"/>
      <c r="CIE8028" s="49"/>
      <c r="CIF8028" s="49"/>
      <c r="CIG8028" s="49"/>
      <c r="CIH8028" s="49"/>
      <c r="CII8028" s="49"/>
      <c r="CIJ8028" s="49"/>
      <c r="CIK8028" s="49"/>
      <c r="CIL8028" s="49"/>
      <c r="CIM8028" s="49"/>
      <c r="CIN8028" s="49"/>
      <c r="CIO8028" s="49"/>
      <c r="CIP8028" s="49"/>
      <c r="CIQ8028" s="49"/>
      <c r="CIR8028" s="49"/>
      <c r="CIS8028" s="49"/>
      <c r="CIT8028" s="49"/>
      <c r="CIU8028" s="49"/>
      <c r="CIV8028" s="49"/>
      <c r="CIW8028" s="49"/>
      <c r="CIX8028" s="49"/>
      <c r="CIY8028" s="49"/>
      <c r="CIZ8028" s="49"/>
      <c r="CJA8028" s="49"/>
      <c r="CJB8028" s="49"/>
      <c r="CJC8028" s="49"/>
      <c r="CJD8028" s="49"/>
      <c r="CJE8028" s="49"/>
      <c r="CJF8028" s="49"/>
      <c r="CJG8028" s="49"/>
      <c r="CJH8028" s="49"/>
      <c r="CJI8028" s="49"/>
      <c r="CJJ8028" s="49"/>
      <c r="CJK8028" s="49"/>
      <c r="CJL8028" s="49"/>
      <c r="CJM8028" s="49"/>
      <c r="CJN8028" s="49"/>
      <c r="CJO8028" s="49"/>
      <c r="CJP8028" s="49"/>
      <c r="CJQ8028" s="49"/>
      <c r="CJR8028" s="49"/>
      <c r="CJS8028" s="49"/>
      <c r="CJT8028" s="49"/>
      <c r="CJU8028" s="49"/>
      <c r="CJV8028" s="49"/>
      <c r="CJW8028" s="49"/>
      <c r="CJX8028" s="49"/>
      <c r="CJY8028" s="49"/>
      <c r="CJZ8028" s="49"/>
      <c r="CKA8028" s="49"/>
      <c r="CKB8028" s="49"/>
      <c r="CKC8028" s="49"/>
      <c r="CKD8028" s="49"/>
      <c r="CKE8028" s="49"/>
      <c r="CKF8028" s="49"/>
      <c r="CKG8028" s="49"/>
      <c r="CKH8028" s="49"/>
      <c r="CKI8028" s="49"/>
      <c r="CKJ8028" s="49"/>
      <c r="CKK8028" s="49"/>
      <c r="CKL8028" s="49"/>
      <c r="CKM8028" s="49"/>
      <c r="CKN8028" s="49"/>
      <c r="CKO8028" s="49"/>
      <c r="CKP8028" s="49"/>
      <c r="CKQ8028" s="49"/>
      <c r="CKR8028" s="49"/>
      <c r="CKS8028" s="49"/>
      <c r="CKT8028" s="49"/>
      <c r="CKU8028" s="49"/>
      <c r="CKV8028" s="49"/>
      <c r="CKW8028" s="49"/>
      <c r="CKX8028" s="49"/>
      <c r="CKY8028" s="49"/>
      <c r="CKZ8028" s="49"/>
      <c r="CLA8028" s="49"/>
      <c r="CLB8028" s="49"/>
      <c r="CLC8028" s="49"/>
      <c r="CLD8028" s="49"/>
      <c r="CLE8028" s="49"/>
      <c r="CLF8028" s="49"/>
      <c r="CLG8028" s="49"/>
      <c r="CLH8028" s="49"/>
      <c r="CLI8028" s="49"/>
      <c r="CLJ8028" s="49"/>
      <c r="CLK8028" s="49"/>
      <c r="CLL8028" s="49"/>
      <c r="CLM8028" s="49"/>
      <c r="CLN8028" s="49"/>
      <c r="CLO8028" s="49"/>
      <c r="CLP8028" s="49"/>
      <c r="CLQ8028" s="49"/>
      <c r="CLR8028" s="49"/>
      <c r="CLS8028" s="49"/>
      <c r="CLT8028" s="49"/>
      <c r="CLU8028" s="49"/>
      <c r="CLV8028" s="49"/>
      <c r="CLW8028" s="49"/>
      <c r="CLX8028" s="49"/>
      <c r="CLY8028" s="49"/>
      <c r="CLZ8028" s="49"/>
      <c r="CMA8028" s="49"/>
      <c r="CMB8028" s="49"/>
      <c r="CMC8028" s="49"/>
      <c r="CMD8028" s="49"/>
      <c r="CME8028" s="49"/>
      <c r="CMF8028" s="49"/>
      <c r="CMG8028" s="49"/>
      <c r="CMH8028" s="49"/>
      <c r="CMI8028" s="49"/>
      <c r="CMJ8028" s="49"/>
      <c r="CMK8028" s="49"/>
      <c r="CML8028" s="49"/>
      <c r="CMM8028" s="49"/>
      <c r="CMN8028" s="49"/>
      <c r="CMO8028" s="49"/>
      <c r="CMP8028" s="49"/>
      <c r="CMQ8028" s="49"/>
      <c r="CMR8028" s="49"/>
      <c r="CMS8028" s="49"/>
      <c r="CMT8028" s="49"/>
      <c r="CMU8028" s="49"/>
      <c r="CMV8028" s="49"/>
      <c r="CMW8028" s="49"/>
      <c r="CMX8028" s="49"/>
      <c r="CMY8028" s="49"/>
      <c r="CMZ8028" s="49"/>
      <c r="CNA8028" s="49"/>
      <c r="CNB8028" s="49"/>
      <c r="CNC8028" s="49"/>
      <c r="CND8028" s="49"/>
      <c r="CNE8028" s="49"/>
      <c r="CNF8028" s="49"/>
      <c r="CNG8028" s="49"/>
      <c r="CNH8028" s="49"/>
      <c r="CNI8028" s="49"/>
      <c r="CNJ8028" s="49"/>
      <c r="CNK8028" s="49"/>
      <c r="CNL8028" s="49"/>
      <c r="CNM8028" s="49"/>
      <c r="CNN8028" s="49"/>
      <c r="CNO8028" s="49"/>
      <c r="CNP8028" s="49"/>
      <c r="CNQ8028" s="49"/>
      <c r="CNR8028" s="49"/>
      <c r="CNS8028" s="49"/>
      <c r="CNT8028" s="49"/>
      <c r="CNU8028" s="49"/>
      <c r="CNV8028" s="49"/>
      <c r="CNW8028" s="49"/>
      <c r="CNX8028" s="49"/>
      <c r="CNY8028" s="49"/>
      <c r="CNZ8028" s="49"/>
      <c r="COA8028" s="49"/>
      <c r="COB8028" s="49"/>
      <c r="COC8028" s="49"/>
      <c r="COD8028" s="49"/>
      <c r="COE8028" s="49"/>
      <c r="COF8028" s="49"/>
      <c r="COG8028" s="49"/>
      <c r="COH8028" s="49"/>
      <c r="COI8028" s="49"/>
      <c r="COJ8028" s="49"/>
      <c r="COK8028" s="49"/>
      <c r="COL8028" s="49"/>
      <c r="COM8028" s="49"/>
      <c r="CON8028" s="49"/>
      <c r="COO8028" s="49"/>
      <c r="COP8028" s="49"/>
      <c r="COQ8028" s="49"/>
      <c r="COR8028" s="49"/>
      <c r="COS8028" s="49"/>
      <c r="COT8028" s="49"/>
      <c r="COU8028" s="49"/>
      <c r="COV8028" s="49"/>
      <c r="COW8028" s="49"/>
      <c r="COX8028" s="49"/>
      <c r="COY8028" s="49"/>
      <c r="COZ8028" s="49"/>
      <c r="CPA8028" s="49"/>
      <c r="CPB8028" s="49"/>
      <c r="CPC8028" s="49"/>
      <c r="CPD8028" s="49"/>
      <c r="CPE8028" s="49"/>
      <c r="CPF8028" s="49"/>
      <c r="CPG8028" s="49"/>
      <c r="CPH8028" s="49"/>
      <c r="CPI8028" s="49"/>
      <c r="CPJ8028" s="49"/>
      <c r="CPK8028" s="49"/>
      <c r="CPL8028" s="49"/>
      <c r="CPM8028" s="49"/>
      <c r="CPN8028" s="49"/>
      <c r="CPO8028" s="49"/>
      <c r="CPP8028" s="49"/>
      <c r="CPQ8028" s="49"/>
      <c r="CPR8028" s="49"/>
      <c r="CPS8028" s="49"/>
      <c r="CPT8028" s="49"/>
      <c r="CPU8028" s="49"/>
      <c r="CPV8028" s="49"/>
      <c r="CPW8028" s="49"/>
      <c r="CPX8028" s="49"/>
      <c r="CPY8028" s="49"/>
      <c r="CPZ8028" s="49"/>
      <c r="CQA8028" s="49"/>
      <c r="CQB8028" s="49"/>
      <c r="CQC8028" s="49"/>
      <c r="CQD8028" s="49"/>
      <c r="CQE8028" s="49"/>
      <c r="CQF8028" s="49"/>
      <c r="CQG8028" s="49"/>
      <c r="CQH8028" s="49"/>
      <c r="CQI8028" s="49"/>
      <c r="CQJ8028" s="49"/>
      <c r="CQK8028" s="49"/>
      <c r="CQL8028" s="49"/>
      <c r="CQM8028" s="49"/>
      <c r="CQN8028" s="49"/>
      <c r="CQO8028" s="49"/>
      <c r="CQP8028" s="49"/>
      <c r="CQQ8028" s="49"/>
      <c r="CQR8028" s="49"/>
      <c r="CQS8028" s="49"/>
      <c r="CQT8028" s="49"/>
      <c r="CQU8028" s="49"/>
      <c r="CQV8028" s="49"/>
      <c r="CQW8028" s="49"/>
      <c r="CQX8028" s="49"/>
      <c r="CQY8028" s="49"/>
      <c r="CQZ8028" s="49"/>
      <c r="CRA8028" s="49"/>
      <c r="CRB8028" s="49"/>
      <c r="CRC8028" s="49"/>
      <c r="CRD8028" s="49"/>
      <c r="CRE8028" s="49"/>
      <c r="CRF8028" s="49"/>
      <c r="CRG8028" s="49"/>
      <c r="CRH8028" s="49"/>
      <c r="CRI8028" s="49"/>
      <c r="CRJ8028" s="49"/>
      <c r="CRK8028" s="49"/>
      <c r="CRL8028" s="49"/>
      <c r="CRM8028" s="49"/>
      <c r="CRN8028" s="49"/>
      <c r="CRO8028" s="49"/>
      <c r="CRP8028" s="49"/>
      <c r="CRQ8028" s="49"/>
      <c r="CRR8028" s="49"/>
      <c r="CRS8028" s="49"/>
      <c r="CRT8028" s="49"/>
      <c r="CRU8028" s="49"/>
      <c r="CRV8028" s="49"/>
      <c r="CRW8028" s="49"/>
      <c r="CRX8028" s="49"/>
      <c r="CRY8028" s="49"/>
      <c r="CRZ8028" s="49"/>
      <c r="CSA8028" s="49"/>
      <c r="CSB8028" s="49"/>
      <c r="CSC8028" s="49"/>
      <c r="CSD8028" s="49"/>
      <c r="CSE8028" s="49"/>
      <c r="CSF8028" s="49"/>
      <c r="CSG8028" s="49"/>
      <c r="CSH8028" s="49"/>
      <c r="CSI8028" s="49"/>
      <c r="CSJ8028" s="49"/>
      <c r="CSK8028" s="49"/>
      <c r="CSL8028" s="49"/>
      <c r="CSM8028" s="49"/>
      <c r="CSN8028" s="49"/>
      <c r="CSO8028" s="49"/>
      <c r="CSP8028" s="49"/>
      <c r="CSQ8028" s="49"/>
      <c r="CSR8028" s="49"/>
      <c r="CSS8028" s="49"/>
      <c r="CST8028" s="49"/>
      <c r="CSU8028" s="49"/>
      <c r="CSV8028" s="49"/>
      <c r="CSW8028" s="49"/>
      <c r="CSX8028" s="49"/>
      <c r="CSY8028" s="49"/>
      <c r="CSZ8028" s="49"/>
      <c r="CTA8028" s="49"/>
      <c r="CTB8028" s="49"/>
      <c r="CTC8028" s="49"/>
      <c r="CTD8028" s="49"/>
      <c r="CTE8028" s="49"/>
      <c r="CTF8028" s="49"/>
      <c r="CTG8028" s="49"/>
      <c r="CTH8028" s="49"/>
      <c r="CTI8028" s="49"/>
      <c r="CTJ8028" s="49"/>
      <c r="CTK8028" s="49"/>
      <c r="CTL8028" s="49"/>
      <c r="CTM8028" s="49"/>
      <c r="CTN8028" s="49"/>
      <c r="CTO8028" s="49"/>
      <c r="CTP8028" s="49"/>
      <c r="CTQ8028" s="49"/>
      <c r="CTR8028" s="49"/>
      <c r="CTS8028" s="49"/>
      <c r="CTT8028" s="49"/>
      <c r="CTU8028" s="49"/>
      <c r="CTV8028" s="49"/>
      <c r="CTW8028" s="49"/>
      <c r="CTX8028" s="49"/>
      <c r="CTY8028" s="49"/>
      <c r="CTZ8028" s="49"/>
      <c r="CUA8028" s="49"/>
      <c r="CUB8028" s="49"/>
      <c r="CUC8028" s="49"/>
      <c r="CUD8028" s="49"/>
      <c r="CUE8028" s="49"/>
      <c r="CUF8028" s="49"/>
      <c r="CUG8028" s="49"/>
      <c r="CUH8028" s="49"/>
      <c r="CUI8028" s="49"/>
      <c r="CUJ8028" s="49"/>
      <c r="CUK8028" s="49"/>
      <c r="CUL8028" s="49"/>
      <c r="CUM8028" s="49"/>
      <c r="CUN8028" s="49"/>
      <c r="CUO8028" s="49"/>
      <c r="CUP8028" s="49"/>
      <c r="CUQ8028" s="49"/>
      <c r="CUR8028" s="49"/>
      <c r="CUS8028" s="49"/>
      <c r="CUT8028" s="49"/>
      <c r="CUU8028" s="49"/>
      <c r="CUV8028" s="49"/>
      <c r="CUW8028" s="49"/>
      <c r="CUX8028" s="49"/>
      <c r="CUY8028" s="49"/>
      <c r="CUZ8028" s="49"/>
      <c r="CVA8028" s="49"/>
      <c r="CVB8028" s="49"/>
      <c r="CVC8028" s="49"/>
      <c r="CVD8028" s="49"/>
      <c r="CVE8028" s="49"/>
      <c r="CVF8028" s="49"/>
      <c r="CVG8028" s="49"/>
      <c r="CVH8028" s="49"/>
      <c r="CVI8028" s="49"/>
      <c r="CVJ8028" s="49"/>
      <c r="CVK8028" s="49"/>
      <c r="CVL8028" s="49"/>
      <c r="CVM8028" s="49"/>
      <c r="CVN8028" s="49"/>
      <c r="CVO8028" s="49"/>
      <c r="CVP8028" s="49"/>
      <c r="CVQ8028" s="49"/>
      <c r="CVR8028" s="49"/>
      <c r="CVS8028" s="49"/>
      <c r="CVT8028" s="49"/>
      <c r="CVU8028" s="49"/>
      <c r="CVV8028" s="49"/>
      <c r="CVW8028" s="49"/>
      <c r="CVX8028" s="49"/>
      <c r="CVY8028" s="49"/>
      <c r="CVZ8028" s="49"/>
      <c r="CWA8028" s="49"/>
      <c r="CWB8028" s="49"/>
      <c r="CWC8028" s="49"/>
      <c r="CWD8028" s="49"/>
      <c r="CWE8028" s="49"/>
      <c r="CWF8028" s="49"/>
      <c r="CWG8028" s="49"/>
      <c r="CWH8028" s="49"/>
      <c r="CWI8028" s="49"/>
      <c r="CWJ8028" s="49"/>
      <c r="CWK8028" s="49"/>
      <c r="CWL8028" s="49"/>
      <c r="CWM8028" s="49"/>
      <c r="CWN8028" s="49"/>
      <c r="CWO8028" s="49"/>
      <c r="CWP8028" s="49"/>
      <c r="CWQ8028" s="49"/>
      <c r="CWR8028" s="49"/>
      <c r="CWS8028" s="49"/>
      <c r="CWT8028" s="49"/>
      <c r="CWU8028" s="49"/>
      <c r="CWV8028" s="49"/>
      <c r="CWW8028" s="49"/>
      <c r="CWX8028" s="49"/>
      <c r="CWY8028" s="49"/>
      <c r="CWZ8028" s="49"/>
      <c r="CXA8028" s="49"/>
      <c r="CXB8028" s="49"/>
      <c r="CXC8028" s="49"/>
      <c r="CXD8028" s="49"/>
      <c r="CXE8028" s="49"/>
      <c r="CXF8028" s="49"/>
      <c r="CXG8028" s="49"/>
      <c r="CXH8028" s="49"/>
      <c r="CXI8028" s="49"/>
      <c r="CXJ8028" s="49"/>
      <c r="CXK8028" s="49"/>
      <c r="CXL8028" s="49"/>
      <c r="CXM8028" s="49"/>
      <c r="CXN8028" s="49"/>
      <c r="CXO8028" s="49"/>
      <c r="CXP8028" s="49"/>
      <c r="CXQ8028" s="49"/>
      <c r="CXR8028" s="49"/>
      <c r="CXS8028" s="49"/>
      <c r="CXT8028" s="49"/>
      <c r="CXU8028" s="49"/>
      <c r="CXV8028" s="49"/>
      <c r="CXW8028" s="49"/>
      <c r="CXX8028" s="49"/>
      <c r="CXY8028" s="49"/>
      <c r="CXZ8028" s="49"/>
      <c r="CYA8028" s="49"/>
      <c r="CYB8028" s="49"/>
      <c r="CYC8028" s="49"/>
      <c r="CYD8028" s="49"/>
      <c r="CYE8028" s="49"/>
      <c r="CYF8028" s="49"/>
      <c r="CYG8028" s="49"/>
      <c r="CYH8028" s="49"/>
      <c r="CYI8028" s="49"/>
      <c r="CYJ8028" s="49"/>
      <c r="CYK8028" s="49"/>
      <c r="CYL8028" s="49"/>
      <c r="CYM8028" s="49"/>
      <c r="CYN8028" s="49"/>
      <c r="CYO8028" s="49"/>
      <c r="CYP8028" s="49"/>
      <c r="CYQ8028" s="49"/>
      <c r="CYR8028" s="49"/>
      <c r="CYS8028" s="49"/>
      <c r="CYT8028" s="49"/>
      <c r="CYU8028" s="49"/>
      <c r="CYV8028" s="49"/>
      <c r="CYW8028" s="49"/>
      <c r="CYX8028" s="49"/>
      <c r="CYY8028" s="49"/>
      <c r="CYZ8028" s="49"/>
      <c r="CZA8028" s="49"/>
      <c r="CZB8028" s="49"/>
      <c r="CZC8028" s="49"/>
      <c r="CZD8028" s="49"/>
      <c r="CZE8028" s="49"/>
      <c r="CZF8028" s="49"/>
      <c r="CZG8028" s="49"/>
      <c r="CZH8028" s="49"/>
      <c r="CZI8028" s="49"/>
      <c r="CZJ8028" s="49"/>
      <c r="CZK8028" s="49"/>
      <c r="CZL8028" s="49"/>
      <c r="CZM8028" s="49"/>
      <c r="CZN8028" s="49"/>
      <c r="CZO8028" s="49"/>
      <c r="CZP8028" s="49"/>
      <c r="CZQ8028" s="49"/>
      <c r="CZR8028" s="49"/>
      <c r="CZS8028" s="49"/>
      <c r="CZT8028" s="49"/>
      <c r="CZU8028" s="49"/>
      <c r="CZV8028" s="49"/>
      <c r="CZW8028" s="49"/>
      <c r="CZX8028" s="49"/>
      <c r="CZY8028" s="49"/>
      <c r="CZZ8028" s="49"/>
      <c r="DAA8028" s="49"/>
      <c r="DAB8028" s="49"/>
      <c r="DAC8028" s="49"/>
      <c r="DAD8028" s="49"/>
      <c r="DAE8028" s="49"/>
      <c r="DAF8028" s="49"/>
      <c r="DAG8028" s="49"/>
      <c r="DAH8028" s="49"/>
      <c r="DAI8028" s="49"/>
      <c r="DAJ8028" s="49"/>
      <c r="DAK8028" s="49"/>
      <c r="DAL8028" s="49"/>
      <c r="DAM8028" s="49"/>
      <c r="DAN8028" s="49"/>
      <c r="DAO8028" s="49"/>
      <c r="DAP8028" s="49"/>
      <c r="DAQ8028" s="49"/>
      <c r="DAR8028" s="49"/>
      <c r="DAS8028" s="49"/>
      <c r="DAT8028" s="49"/>
      <c r="DAU8028" s="49"/>
      <c r="DAV8028" s="49"/>
      <c r="DAW8028" s="49"/>
      <c r="DAX8028" s="49"/>
      <c r="DAY8028" s="49"/>
      <c r="DAZ8028" s="49"/>
      <c r="DBA8028" s="49"/>
      <c r="DBB8028" s="49"/>
      <c r="DBC8028" s="49"/>
      <c r="DBD8028" s="49"/>
      <c r="DBE8028" s="49"/>
      <c r="DBF8028" s="49"/>
      <c r="DBG8028" s="49"/>
      <c r="DBH8028" s="49"/>
      <c r="DBI8028" s="49"/>
      <c r="DBJ8028" s="49"/>
      <c r="DBK8028" s="49"/>
      <c r="DBL8028" s="49"/>
      <c r="DBM8028" s="49"/>
      <c r="DBN8028" s="49"/>
      <c r="DBO8028" s="49"/>
      <c r="DBP8028" s="49"/>
      <c r="DBQ8028" s="49"/>
      <c r="DBR8028" s="49"/>
      <c r="DBS8028" s="49"/>
      <c r="DBT8028" s="49"/>
      <c r="DBU8028" s="49"/>
      <c r="DBV8028" s="49"/>
      <c r="DBW8028" s="49"/>
      <c r="DBX8028" s="49"/>
      <c r="DBY8028" s="49"/>
      <c r="DBZ8028" s="49"/>
      <c r="DCA8028" s="49"/>
      <c r="DCB8028" s="49"/>
      <c r="DCC8028" s="49"/>
      <c r="DCD8028" s="49"/>
      <c r="DCE8028" s="49"/>
      <c r="DCF8028" s="49"/>
      <c r="DCG8028" s="49"/>
      <c r="DCH8028" s="49"/>
      <c r="DCI8028" s="49"/>
      <c r="DCJ8028" s="49"/>
      <c r="DCK8028" s="49"/>
      <c r="DCL8028" s="49"/>
      <c r="DCM8028" s="49"/>
      <c r="DCN8028" s="49"/>
      <c r="DCO8028" s="49"/>
      <c r="DCP8028" s="49"/>
      <c r="DCQ8028" s="49"/>
      <c r="DCR8028" s="49"/>
      <c r="DCS8028" s="49"/>
      <c r="DCT8028" s="49"/>
      <c r="DCU8028" s="49"/>
      <c r="DCV8028" s="49"/>
      <c r="DCW8028" s="49"/>
      <c r="DCX8028" s="49"/>
      <c r="DCY8028" s="49"/>
      <c r="DCZ8028" s="49"/>
      <c r="DDA8028" s="49"/>
      <c r="DDB8028" s="49"/>
      <c r="DDC8028" s="49"/>
      <c r="DDD8028" s="49"/>
      <c r="DDE8028" s="49"/>
      <c r="DDF8028" s="49"/>
      <c r="DDG8028" s="49"/>
      <c r="DDH8028" s="49"/>
      <c r="DDI8028" s="49"/>
      <c r="DDJ8028" s="49"/>
      <c r="DDK8028" s="49"/>
      <c r="DDL8028" s="49"/>
      <c r="DDM8028" s="49"/>
      <c r="DDN8028" s="49"/>
      <c r="DDO8028" s="49"/>
      <c r="DDP8028" s="49"/>
      <c r="DDQ8028" s="49"/>
      <c r="DDR8028" s="49"/>
      <c r="DDS8028" s="49"/>
      <c r="DDT8028" s="49"/>
      <c r="DDU8028" s="49"/>
      <c r="DDV8028" s="49"/>
      <c r="DDW8028" s="49"/>
      <c r="DDX8028" s="49"/>
      <c r="DDY8028" s="49"/>
      <c r="DDZ8028" s="49"/>
      <c r="DEA8028" s="49"/>
      <c r="DEB8028" s="49"/>
      <c r="DEC8028" s="49"/>
      <c r="DED8028" s="49"/>
      <c r="DEE8028" s="49"/>
      <c r="DEF8028" s="49"/>
      <c r="DEG8028" s="49"/>
      <c r="DEH8028" s="49"/>
      <c r="DEI8028" s="49"/>
      <c r="DEJ8028" s="49"/>
      <c r="DEK8028" s="49"/>
      <c r="DEL8028" s="49"/>
      <c r="DEM8028" s="49"/>
      <c r="DEN8028" s="49"/>
      <c r="DEO8028" s="49"/>
      <c r="DEP8028" s="49"/>
      <c r="DEQ8028" s="49"/>
      <c r="DER8028" s="49"/>
      <c r="DES8028" s="49"/>
      <c r="DET8028" s="49"/>
      <c r="DEU8028" s="49"/>
      <c r="DEV8028" s="49"/>
      <c r="DEW8028" s="49"/>
      <c r="DEX8028" s="49"/>
      <c r="DEY8028" s="49"/>
      <c r="DEZ8028" s="49"/>
      <c r="DFA8028" s="49"/>
      <c r="DFB8028" s="49"/>
      <c r="DFC8028" s="49"/>
      <c r="DFD8028" s="49"/>
      <c r="DFE8028" s="49"/>
      <c r="DFF8028" s="49"/>
      <c r="DFG8028" s="49"/>
      <c r="DFH8028" s="49"/>
      <c r="DFI8028" s="49"/>
      <c r="DFJ8028" s="49"/>
      <c r="DFK8028" s="49"/>
      <c r="DFL8028" s="49"/>
      <c r="DFM8028" s="49"/>
      <c r="DFN8028" s="49"/>
      <c r="DFO8028" s="49"/>
      <c r="DFP8028" s="49"/>
      <c r="DFQ8028" s="49"/>
      <c r="DFR8028" s="49"/>
      <c r="DFS8028" s="49"/>
      <c r="DFT8028" s="49"/>
      <c r="DFU8028" s="49"/>
      <c r="DFV8028" s="49"/>
      <c r="DFW8028" s="49"/>
      <c r="DFX8028" s="49"/>
      <c r="DFY8028" s="49"/>
      <c r="DFZ8028" s="49"/>
      <c r="DGA8028" s="49"/>
      <c r="DGB8028" s="49"/>
      <c r="DGC8028" s="49"/>
      <c r="DGD8028" s="49"/>
      <c r="DGE8028" s="49"/>
      <c r="DGF8028" s="49"/>
      <c r="DGG8028" s="49"/>
      <c r="DGH8028" s="49"/>
      <c r="DGI8028" s="49"/>
      <c r="DGJ8028" s="49"/>
      <c r="DGK8028" s="49"/>
      <c r="DGL8028" s="49"/>
      <c r="DGM8028" s="49"/>
      <c r="DGN8028" s="49"/>
      <c r="DGO8028" s="49"/>
      <c r="DGP8028" s="49"/>
      <c r="DGQ8028" s="49"/>
      <c r="DGR8028" s="49"/>
      <c r="DGS8028" s="49"/>
      <c r="DGT8028" s="49"/>
      <c r="DGU8028" s="49"/>
      <c r="DGV8028" s="49"/>
      <c r="DGW8028" s="49"/>
      <c r="DGX8028" s="49"/>
      <c r="DGY8028" s="49"/>
      <c r="DGZ8028" s="49"/>
      <c r="DHA8028" s="49"/>
      <c r="DHB8028" s="49"/>
      <c r="DHC8028" s="49"/>
      <c r="DHD8028" s="49"/>
      <c r="DHE8028" s="49"/>
      <c r="DHF8028" s="49"/>
      <c r="DHG8028" s="49"/>
      <c r="DHH8028" s="49"/>
      <c r="DHI8028" s="49"/>
      <c r="DHJ8028" s="49"/>
      <c r="DHK8028" s="49"/>
      <c r="DHL8028" s="49"/>
      <c r="DHM8028" s="49"/>
      <c r="DHN8028" s="49"/>
      <c r="DHO8028" s="49"/>
      <c r="DHP8028" s="49"/>
      <c r="DHQ8028" s="49"/>
      <c r="DHR8028" s="49"/>
      <c r="DHS8028" s="49"/>
      <c r="DHT8028" s="49"/>
      <c r="DHU8028" s="49"/>
      <c r="DHV8028" s="49"/>
      <c r="DHW8028" s="49"/>
      <c r="DHX8028" s="49"/>
      <c r="DHY8028" s="49"/>
      <c r="DHZ8028" s="49"/>
      <c r="DIA8028" s="49"/>
      <c r="DIB8028" s="49"/>
      <c r="DIC8028" s="49"/>
      <c r="DID8028" s="49"/>
      <c r="DIE8028" s="49"/>
      <c r="DIF8028" s="49"/>
      <c r="DIG8028" s="49"/>
      <c r="DIH8028" s="49"/>
      <c r="DII8028" s="49"/>
      <c r="DIJ8028" s="49"/>
      <c r="DIK8028" s="49"/>
      <c r="DIL8028" s="49"/>
      <c r="DIM8028" s="49"/>
      <c r="DIN8028" s="49"/>
      <c r="DIO8028" s="49"/>
      <c r="DIP8028" s="49"/>
      <c r="DIQ8028" s="49"/>
      <c r="DIR8028" s="49"/>
      <c r="DIS8028" s="49"/>
      <c r="DIT8028" s="49"/>
      <c r="DIU8028" s="49"/>
      <c r="DIV8028" s="49"/>
      <c r="DIW8028" s="49"/>
      <c r="DIX8028" s="49"/>
      <c r="DIY8028" s="49"/>
      <c r="DIZ8028" s="49"/>
      <c r="DJA8028" s="49"/>
      <c r="DJB8028" s="49"/>
      <c r="DJC8028" s="49"/>
      <c r="DJD8028" s="49"/>
      <c r="DJE8028" s="49"/>
      <c r="DJF8028" s="49"/>
      <c r="DJG8028" s="49"/>
      <c r="DJH8028" s="49"/>
      <c r="DJI8028" s="49"/>
      <c r="DJJ8028" s="49"/>
      <c r="DJK8028" s="49"/>
      <c r="DJL8028" s="49"/>
      <c r="DJM8028" s="49"/>
      <c r="DJN8028" s="49"/>
      <c r="DJO8028" s="49"/>
      <c r="DJP8028" s="49"/>
      <c r="DJQ8028" s="49"/>
      <c r="DJR8028" s="49"/>
      <c r="DJS8028" s="49"/>
      <c r="DJT8028" s="49"/>
      <c r="DJU8028" s="49"/>
      <c r="DJV8028" s="49"/>
      <c r="DJW8028" s="49"/>
      <c r="DJX8028" s="49"/>
      <c r="DJY8028" s="49"/>
      <c r="DJZ8028" s="49"/>
      <c r="DKA8028" s="49"/>
      <c r="DKB8028" s="49"/>
      <c r="DKC8028" s="49"/>
      <c r="DKD8028" s="49"/>
      <c r="DKE8028" s="49"/>
      <c r="DKF8028" s="49"/>
      <c r="DKG8028" s="49"/>
      <c r="DKH8028" s="49"/>
      <c r="DKI8028" s="49"/>
      <c r="DKJ8028" s="49"/>
      <c r="DKK8028" s="49"/>
      <c r="DKL8028" s="49"/>
      <c r="DKM8028" s="49"/>
      <c r="DKN8028" s="49"/>
      <c r="DKO8028" s="49"/>
      <c r="DKP8028" s="49"/>
      <c r="DKQ8028" s="49"/>
      <c r="DKR8028" s="49"/>
      <c r="DKS8028" s="49"/>
      <c r="DKT8028" s="49"/>
      <c r="DKU8028" s="49"/>
      <c r="DKV8028" s="49"/>
      <c r="DKW8028" s="49"/>
      <c r="DKX8028" s="49"/>
      <c r="DKY8028" s="49"/>
      <c r="DKZ8028" s="49"/>
      <c r="DLA8028" s="49"/>
      <c r="DLB8028" s="49"/>
      <c r="DLC8028" s="49"/>
      <c r="DLD8028" s="49"/>
      <c r="DLE8028" s="49"/>
      <c r="DLF8028" s="49"/>
      <c r="DLG8028" s="49"/>
      <c r="DLH8028" s="49"/>
      <c r="DLI8028" s="49"/>
      <c r="DLJ8028" s="49"/>
      <c r="DLK8028" s="49"/>
      <c r="DLL8028" s="49"/>
      <c r="DLM8028" s="49"/>
      <c r="DLN8028" s="49"/>
      <c r="DLO8028" s="49"/>
      <c r="DLP8028" s="49"/>
      <c r="DLQ8028" s="49"/>
      <c r="DLR8028" s="49"/>
      <c r="DLS8028" s="49"/>
      <c r="DLT8028" s="49"/>
      <c r="DLU8028" s="49"/>
      <c r="DLV8028" s="49"/>
      <c r="DLW8028" s="49"/>
      <c r="DLX8028" s="49"/>
      <c r="DLY8028" s="49"/>
      <c r="DLZ8028" s="49"/>
      <c r="DMA8028" s="49"/>
      <c r="DMB8028" s="49"/>
      <c r="DMC8028" s="49"/>
      <c r="DMD8028" s="49"/>
      <c r="DME8028" s="49"/>
      <c r="DMF8028" s="49"/>
      <c r="DMG8028" s="49"/>
      <c r="DMH8028" s="49"/>
      <c r="DMI8028" s="49"/>
      <c r="DMJ8028" s="49"/>
      <c r="DMK8028" s="49"/>
      <c r="DML8028" s="49"/>
      <c r="DMM8028" s="49"/>
      <c r="DMN8028" s="49"/>
      <c r="DMO8028" s="49"/>
      <c r="DMP8028" s="49"/>
      <c r="DMQ8028" s="49"/>
      <c r="DMR8028" s="49"/>
      <c r="DMS8028" s="49"/>
      <c r="DMT8028" s="49"/>
      <c r="DMU8028" s="49"/>
      <c r="DMV8028" s="49"/>
      <c r="DMW8028" s="49"/>
      <c r="DMX8028" s="49"/>
      <c r="DMY8028" s="49"/>
      <c r="DMZ8028" s="49"/>
      <c r="DNA8028" s="49"/>
      <c r="DNB8028" s="49"/>
      <c r="DNC8028" s="49"/>
      <c r="DND8028" s="49"/>
      <c r="DNE8028" s="49"/>
      <c r="DNF8028" s="49"/>
      <c r="DNG8028" s="49"/>
      <c r="DNH8028" s="49"/>
      <c r="DNI8028" s="49"/>
      <c r="DNJ8028" s="49"/>
      <c r="DNK8028" s="49"/>
      <c r="DNL8028" s="49"/>
      <c r="DNM8028" s="49"/>
      <c r="DNN8028" s="49"/>
      <c r="DNO8028" s="49"/>
      <c r="DNP8028" s="49"/>
      <c r="DNQ8028" s="49"/>
      <c r="DNR8028" s="49"/>
      <c r="DNS8028" s="49"/>
      <c r="DNT8028" s="49"/>
      <c r="DNU8028" s="49"/>
      <c r="DNV8028" s="49"/>
      <c r="DNW8028" s="49"/>
      <c r="DNX8028" s="49"/>
      <c r="DNY8028" s="49"/>
      <c r="DNZ8028" s="49"/>
      <c r="DOA8028" s="49"/>
      <c r="DOB8028" s="49"/>
      <c r="DOC8028" s="49"/>
      <c r="DOD8028" s="49"/>
      <c r="DOE8028" s="49"/>
      <c r="DOF8028" s="49"/>
      <c r="DOG8028" s="49"/>
      <c r="DOH8028" s="49"/>
      <c r="DOI8028" s="49"/>
      <c r="DOJ8028" s="49"/>
      <c r="DOK8028" s="49"/>
      <c r="DOL8028" s="49"/>
      <c r="DOM8028" s="49"/>
      <c r="DON8028" s="49"/>
      <c r="DOO8028" s="49"/>
      <c r="DOP8028" s="49"/>
      <c r="DOQ8028" s="49"/>
      <c r="DOR8028" s="49"/>
      <c r="DOS8028" s="49"/>
      <c r="DOT8028" s="49"/>
      <c r="DOU8028" s="49"/>
      <c r="DOV8028" s="49"/>
      <c r="DOW8028" s="49"/>
      <c r="DOX8028" s="49"/>
      <c r="DOY8028" s="49"/>
      <c r="DOZ8028" s="49"/>
      <c r="DPA8028" s="49"/>
      <c r="DPB8028" s="49"/>
      <c r="DPC8028" s="49"/>
      <c r="DPD8028" s="49"/>
      <c r="DPE8028" s="49"/>
      <c r="DPF8028" s="49"/>
      <c r="DPG8028" s="49"/>
      <c r="DPH8028" s="49"/>
      <c r="DPI8028" s="49"/>
      <c r="DPJ8028" s="49"/>
      <c r="DPK8028" s="49"/>
      <c r="DPL8028" s="49"/>
      <c r="DPM8028" s="49"/>
      <c r="DPN8028" s="49"/>
      <c r="DPO8028" s="49"/>
      <c r="DPP8028" s="49"/>
      <c r="DPQ8028" s="49"/>
      <c r="DPR8028" s="49"/>
      <c r="DPS8028" s="49"/>
      <c r="DPT8028" s="49"/>
      <c r="DPU8028" s="49"/>
      <c r="DPV8028" s="49"/>
      <c r="DPW8028" s="49"/>
      <c r="DPX8028" s="49"/>
      <c r="DPY8028" s="49"/>
      <c r="DPZ8028" s="49"/>
      <c r="DQA8028" s="49"/>
      <c r="DQB8028" s="49"/>
      <c r="DQC8028" s="49"/>
      <c r="DQD8028" s="49"/>
      <c r="DQE8028" s="49"/>
      <c r="DQF8028" s="49"/>
      <c r="DQG8028" s="49"/>
      <c r="DQH8028" s="49"/>
      <c r="DQI8028" s="49"/>
      <c r="DQJ8028" s="49"/>
      <c r="DQK8028" s="49"/>
      <c r="DQL8028" s="49"/>
      <c r="DQM8028" s="49"/>
      <c r="DQN8028" s="49"/>
      <c r="DQO8028" s="49"/>
      <c r="DQP8028" s="49"/>
      <c r="DQQ8028" s="49"/>
      <c r="DQR8028" s="49"/>
      <c r="DQS8028" s="49"/>
      <c r="DQT8028" s="49"/>
      <c r="DQU8028" s="49"/>
      <c r="DQV8028" s="49"/>
      <c r="DQW8028" s="49"/>
      <c r="DQX8028" s="49"/>
      <c r="DQY8028" s="49"/>
      <c r="DQZ8028" s="49"/>
      <c r="DRA8028" s="49"/>
      <c r="DRB8028" s="49"/>
      <c r="DRC8028" s="49"/>
      <c r="DRD8028" s="49"/>
      <c r="DRE8028" s="49"/>
      <c r="DRF8028" s="49"/>
      <c r="DRG8028" s="49"/>
      <c r="DRH8028" s="49"/>
      <c r="DRI8028" s="49"/>
      <c r="DRJ8028" s="49"/>
      <c r="DRK8028" s="49"/>
      <c r="DRL8028" s="49"/>
      <c r="DRM8028" s="49"/>
      <c r="DRN8028" s="49"/>
      <c r="DRO8028" s="49"/>
      <c r="DRP8028" s="49"/>
      <c r="DRQ8028" s="49"/>
      <c r="DRR8028" s="49"/>
      <c r="DRS8028" s="49"/>
      <c r="DRT8028" s="49"/>
      <c r="DRU8028" s="49"/>
      <c r="DRV8028" s="49"/>
      <c r="DRW8028" s="49"/>
      <c r="DRX8028" s="49"/>
      <c r="DRY8028" s="49"/>
      <c r="DRZ8028" s="49"/>
      <c r="DSA8028" s="49"/>
      <c r="DSB8028" s="49"/>
      <c r="DSC8028" s="49"/>
      <c r="DSD8028" s="49"/>
      <c r="DSE8028" s="49"/>
      <c r="DSF8028" s="49"/>
      <c r="DSG8028" s="49"/>
      <c r="DSH8028" s="49"/>
      <c r="DSI8028" s="49"/>
      <c r="DSJ8028" s="49"/>
      <c r="DSK8028" s="49"/>
      <c r="DSL8028" s="49"/>
      <c r="DSM8028" s="49"/>
      <c r="DSN8028" s="49"/>
      <c r="DSO8028" s="49"/>
      <c r="DSP8028" s="49"/>
      <c r="DSQ8028" s="49"/>
      <c r="DSR8028" s="49"/>
      <c r="DSS8028" s="49"/>
      <c r="DST8028" s="49"/>
      <c r="DSU8028" s="49"/>
      <c r="DSV8028" s="49"/>
      <c r="DSW8028" s="49"/>
      <c r="DSX8028" s="49"/>
      <c r="DSY8028" s="49"/>
      <c r="DSZ8028" s="49"/>
      <c r="DTA8028" s="49"/>
      <c r="DTB8028" s="49"/>
      <c r="DTC8028" s="49"/>
      <c r="DTD8028" s="49"/>
      <c r="DTE8028" s="49"/>
      <c r="DTF8028" s="49"/>
      <c r="DTG8028" s="49"/>
      <c r="DTH8028" s="49"/>
      <c r="DTI8028" s="49"/>
      <c r="DTJ8028" s="49"/>
      <c r="DTK8028" s="49"/>
      <c r="DTL8028" s="49"/>
      <c r="DTM8028" s="49"/>
      <c r="DTN8028" s="49"/>
      <c r="DTO8028" s="49"/>
      <c r="DTP8028" s="49"/>
      <c r="DTQ8028" s="49"/>
      <c r="DTR8028" s="49"/>
      <c r="DTS8028" s="49"/>
      <c r="DTT8028" s="49"/>
      <c r="DTU8028" s="49"/>
      <c r="DTV8028" s="49"/>
      <c r="DTW8028" s="49"/>
      <c r="DTX8028" s="49"/>
      <c r="DTY8028" s="49"/>
      <c r="DTZ8028" s="49"/>
      <c r="DUA8028" s="49"/>
      <c r="DUB8028" s="49"/>
      <c r="DUC8028" s="49"/>
      <c r="DUD8028" s="49"/>
      <c r="DUE8028" s="49"/>
      <c r="DUF8028" s="49"/>
      <c r="DUG8028" s="49"/>
      <c r="DUH8028" s="49"/>
      <c r="DUI8028" s="49"/>
      <c r="DUJ8028" s="49"/>
      <c r="DUK8028" s="49"/>
      <c r="DUL8028" s="49"/>
      <c r="DUM8028" s="49"/>
      <c r="DUN8028" s="49"/>
      <c r="DUO8028" s="49"/>
      <c r="DUP8028" s="49"/>
      <c r="DUQ8028" s="49"/>
      <c r="DUR8028" s="49"/>
      <c r="DUS8028" s="49"/>
      <c r="DUT8028" s="49"/>
      <c r="DUU8028" s="49"/>
      <c r="DUV8028" s="49"/>
      <c r="DUW8028" s="49"/>
      <c r="DUX8028" s="49"/>
      <c r="DUY8028" s="49"/>
      <c r="DUZ8028" s="49"/>
      <c r="DVA8028" s="49"/>
      <c r="DVB8028" s="49"/>
      <c r="DVC8028" s="49"/>
      <c r="DVD8028" s="49"/>
      <c r="DVE8028" s="49"/>
      <c r="DVF8028" s="49"/>
      <c r="DVG8028" s="49"/>
      <c r="DVH8028" s="49"/>
      <c r="DVI8028" s="49"/>
      <c r="DVJ8028" s="49"/>
      <c r="DVK8028" s="49"/>
      <c r="DVL8028" s="49"/>
      <c r="DVM8028" s="49"/>
      <c r="DVN8028" s="49"/>
      <c r="DVO8028" s="49"/>
      <c r="DVP8028" s="49"/>
      <c r="DVQ8028" s="49"/>
      <c r="DVR8028" s="49"/>
      <c r="DVS8028" s="49"/>
      <c r="DVT8028" s="49"/>
      <c r="DVU8028" s="49"/>
      <c r="DVV8028" s="49"/>
      <c r="DVW8028" s="49"/>
      <c r="DVX8028" s="49"/>
      <c r="DVY8028" s="49"/>
      <c r="DVZ8028" s="49"/>
      <c r="DWA8028" s="49"/>
      <c r="DWB8028" s="49"/>
      <c r="DWC8028" s="49"/>
      <c r="DWD8028" s="49"/>
      <c r="DWE8028" s="49"/>
      <c r="DWF8028" s="49"/>
      <c r="DWG8028" s="49"/>
      <c r="DWH8028" s="49"/>
      <c r="DWI8028" s="49"/>
      <c r="DWJ8028" s="49"/>
      <c r="DWK8028" s="49"/>
      <c r="DWL8028" s="49"/>
      <c r="DWM8028" s="49"/>
      <c r="DWN8028" s="49"/>
      <c r="DWO8028" s="49"/>
      <c r="DWP8028" s="49"/>
      <c r="DWQ8028" s="49"/>
      <c r="DWR8028" s="49"/>
      <c r="DWS8028" s="49"/>
      <c r="DWT8028" s="49"/>
      <c r="DWU8028" s="49"/>
      <c r="DWV8028" s="49"/>
      <c r="DWW8028" s="49"/>
      <c r="DWX8028" s="49"/>
      <c r="DWY8028" s="49"/>
      <c r="DWZ8028" s="49"/>
      <c r="DXA8028" s="49"/>
      <c r="DXB8028" s="49"/>
      <c r="DXC8028" s="49"/>
      <c r="DXD8028" s="49"/>
      <c r="DXE8028" s="49"/>
      <c r="DXF8028" s="49"/>
      <c r="DXG8028" s="49"/>
      <c r="DXH8028" s="49"/>
      <c r="DXI8028" s="49"/>
      <c r="DXJ8028" s="49"/>
      <c r="DXK8028" s="49"/>
      <c r="DXL8028" s="49"/>
      <c r="DXM8028" s="49"/>
      <c r="DXN8028" s="49"/>
      <c r="DXO8028" s="49"/>
      <c r="DXP8028" s="49"/>
      <c r="DXQ8028" s="49"/>
      <c r="DXR8028" s="49"/>
      <c r="DXS8028" s="49"/>
      <c r="DXT8028" s="49"/>
      <c r="DXU8028" s="49"/>
      <c r="DXV8028" s="49"/>
      <c r="DXW8028" s="49"/>
      <c r="DXX8028" s="49"/>
      <c r="DXY8028" s="49"/>
      <c r="DXZ8028" s="49"/>
      <c r="DYA8028" s="49"/>
      <c r="DYB8028" s="49"/>
      <c r="DYC8028" s="49"/>
      <c r="DYD8028" s="49"/>
      <c r="DYE8028" s="49"/>
      <c r="DYF8028" s="49"/>
      <c r="DYG8028" s="49"/>
      <c r="DYH8028" s="49"/>
      <c r="DYI8028" s="49"/>
      <c r="DYJ8028" s="49"/>
      <c r="DYK8028" s="49"/>
      <c r="DYL8028" s="49"/>
      <c r="DYM8028" s="49"/>
      <c r="DYN8028" s="49"/>
      <c r="DYO8028" s="49"/>
      <c r="DYP8028" s="49"/>
      <c r="DYQ8028" s="49"/>
      <c r="DYR8028" s="49"/>
      <c r="DYS8028" s="49"/>
      <c r="DYT8028" s="49"/>
      <c r="DYU8028" s="49"/>
      <c r="DYV8028" s="49"/>
      <c r="DYW8028" s="49"/>
      <c r="DYX8028" s="49"/>
      <c r="DYY8028" s="49"/>
      <c r="DYZ8028" s="49"/>
      <c r="DZA8028" s="49"/>
      <c r="DZB8028" s="49"/>
      <c r="DZC8028" s="49"/>
      <c r="DZD8028" s="49"/>
      <c r="DZE8028" s="49"/>
      <c r="DZF8028" s="49"/>
      <c r="DZG8028" s="49"/>
      <c r="DZH8028" s="49"/>
      <c r="DZI8028" s="49"/>
      <c r="DZJ8028" s="49"/>
      <c r="DZK8028" s="49"/>
      <c r="DZL8028" s="49"/>
      <c r="DZM8028" s="49"/>
      <c r="DZN8028" s="49"/>
      <c r="DZO8028" s="49"/>
      <c r="DZP8028" s="49"/>
      <c r="DZQ8028" s="49"/>
      <c r="DZR8028" s="49"/>
      <c r="DZS8028" s="49"/>
      <c r="DZT8028" s="49"/>
      <c r="DZU8028" s="49"/>
      <c r="DZV8028" s="49"/>
      <c r="DZW8028" s="49"/>
      <c r="DZX8028" s="49"/>
      <c r="DZY8028" s="49"/>
      <c r="DZZ8028" s="49"/>
      <c r="EAA8028" s="49"/>
      <c r="EAB8028" s="49"/>
      <c r="EAC8028" s="49"/>
      <c r="EAD8028" s="49"/>
      <c r="EAE8028" s="49"/>
      <c r="EAF8028" s="49"/>
      <c r="EAG8028" s="49"/>
      <c r="EAH8028" s="49"/>
      <c r="EAI8028" s="49"/>
      <c r="EAJ8028" s="49"/>
      <c r="EAK8028" s="49"/>
      <c r="EAL8028" s="49"/>
      <c r="EAM8028" s="49"/>
      <c r="EAN8028" s="49"/>
      <c r="EAO8028" s="49"/>
      <c r="EAP8028" s="49"/>
      <c r="EAQ8028" s="49"/>
      <c r="EAR8028" s="49"/>
      <c r="EAS8028" s="49"/>
      <c r="EAT8028" s="49"/>
      <c r="EAU8028" s="49"/>
      <c r="EAV8028" s="49"/>
      <c r="EAW8028" s="49"/>
      <c r="EAX8028" s="49"/>
      <c r="EAY8028" s="49"/>
      <c r="EAZ8028" s="49"/>
      <c r="EBA8028" s="49"/>
      <c r="EBB8028" s="49"/>
      <c r="EBC8028" s="49"/>
      <c r="EBD8028" s="49"/>
      <c r="EBE8028" s="49"/>
      <c r="EBF8028" s="49"/>
      <c r="EBG8028" s="49"/>
      <c r="EBH8028" s="49"/>
      <c r="EBI8028" s="49"/>
      <c r="EBJ8028" s="49"/>
      <c r="EBK8028" s="49"/>
      <c r="EBL8028" s="49"/>
      <c r="EBM8028" s="49"/>
      <c r="EBN8028" s="49"/>
      <c r="EBO8028" s="49"/>
      <c r="EBP8028" s="49"/>
      <c r="EBQ8028" s="49"/>
      <c r="EBR8028" s="49"/>
      <c r="EBS8028" s="49"/>
      <c r="EBT8028" s="49"/>
      <c r="EBU8028" s="49"/>
      <c r="EBV8028" s="49"/>
      <c r="EBW8028" s="49"/>
      <c r="EBX8028" s="49"/>
      <c r="EBY8028" s="49"/>
      <c r="EBZ8028" s="49"/>
      <c r="ECA8028" s="49"/>
      <c r="ECB8028" s="49"/>
      <c r="ECC8028" s="49"/>
      <c r="ECD8028" s="49"/>
      <c r="ECE8028" s="49"/>
      <c r="ECF8028" s="49"/>
      <c r="ECG8028" s="49"/>
      <c r="ECH8028" s="49"/>
      <c r="ECI8028" s="49"/>
      <c r="ECJ8028" s="49"/>
      <c r="ECK8028" s="49"/>
      <c r="ECL8028" s="49"/>
      <c r="ECM8028" s="49"/>
      <c r="ECN8028" s="49"/>
      <c r="ECO8028" s="49"/>
      <c r="ECP8028" s="49"/>
      <c r="ECQ8028" s="49"/>
      <c r="ECR8028" s="49"/>
      <c r="ECS8028" s="49"/>
      <c r="ECT8028" s="49"/>
      <c r="ECU8028" s="49"/>
      <c r="ECV8028" s="49"/>
      <c r="ECW8028" s="49"/>
      <c r="ECX8028" s="49"/>
      <c r="ECY8028" s="49"/>
      <c r="ECZ8028" s="49"/>
      <c r="EDA8028" s="49"/>
      <c r="EDB8028" s="49"/>
      <c r="EDC8028" s="49"/>
      <c r="EDD8028" s="49"/>
      <c r="EDE8028" s="49"/>
      <c r="EDF8028" s="49"/>
      <c r="EDG8028" s="49"/>
      <c r="EDH8028" s="49"/>
      <c r="EDI8028" s="49"/>
      <c r="EDJ8028" s="49"/>
      <c r="EDK8028" s="49"/>
      <c r="EDL8028" s="49"/>
      <c r="EDM8028" s="49"/>
      <c r="EDN8028" s="49"/>
      <c r="EDO8028" s="49"/>
      <c r="EDP8028" s="49"/>
      <c r="EDQ8028" s="49"/>
      <c r="EDR8028" s="49"/>
      <c r="EDS8028" s="49"/>
      <c r="EDT8028" s="49"/>
      <c r="EDU8028" s="49"/>
      <c r="EDV8028" s="49"/>
      <c r="EDW8028" s="49"/>
      <c r="EDX8028" s="49"/>
      <c r="EDY8028" s="49"/>
      <c r="EDZ8028" s="49"/>
      <c r="EEA8028" s="49"/>
      <c r="EEB8028" s="49"/>
      <c r="EEC8028" s="49"/>
      <c r="EED8028" s="49"/>
      <c r="EEE8028" s="49"/>
      <c r="EEF8028" s="49"/>
      <c r="EEG8028" s="49"/>
      <c r="EEH8028" s="49"/>
      <c r="EEI8028" s="49"/>
      <c r="EEJ8028" s="49"/>
      <c r="EEK8028" s="49"/>
      <c r="EEL8028" s="49"/>
      <c r="EEM8028" s="49"/>
      <c r="EEN8028" s="49"/>
      <c r="EEO8028" s="49"/>
      <c r="EEP8028" s="49"/>
      <c r="EEQ8028" s="49"/>
      <c r="EER8028" s="49"/>
      <c r="EES8028" s="49"/>
      <c r="EET8028" s="49"/>
      <c r="EEU8028" s="49"/>
      <c r="EEV8028" s="49"/>
      <c r="EEW8028" s="49"/>
      <c r="EEX8028" s="49"/>
      <c r="EEY8028" s="49"/>
      <c r="EEZ8028" s="49"/>
      <c r="EFA8028" s="49"/>
      <c r="EFB8028" s="49"/>
      <c r="EFC8028" s="49"/>
      <c r="EFD8028" s="49"/>
      <c r="EFE8028" s="49"/>
      <c r="EFF8028" s="49"/>
      <c r="EFG8028" s="49"/>
      <c r="EFH8028" s="49"/>
      <c r="EFI8028" s="49"/>
      <c r="EFJ8028" s="49"/>
      <c r="EFK8028" s="49"/>
      <c r="EFL8028" s="49"/>
      <c r="EFM8028" s="49"/>
      <c r="EFN8028" s="49"/>
      <c r="EFO8028" s="49"/>
      <c r="EFP8028" s="49"/>
      <c r="EFQ8028" s="49"/>
      <c r="EFR8028" s="49"/>
      <c r="EFS8028" s="49"/>
      <c r="EFT8028" s="49"/>
      <c r="EFU8028" s="49"/>
      <c r="EFV8028" s="49"/>
      <c r="EFW8028" s="49"/>
      <c r="EFX8028" s="49"/>
      <c r="EFY8028" s="49"/>
      <c r="EFZ8028" s="49"/>
      <c r="EGA8028" s="49"/>
      <c r="EGB8028" s="49"/>
      <c r="EGC8028" s="49"/>
      <c r="EGD8028" s="49"/>
      <c r="EGE8028" s="49"/>
      <c r="EGF8028" s="49"/>
      <c r="EGG8028" s="49"/>
      <c r="EGH8028" s="49"/>
      <c r="EGI8028" s="49"/>
      <c r="EGJ8028" s="49"/>
      <c r="EGK8028" s="49"/>
      <c r="EGL8028" s="49"/>
      <c r="EGM8028" s="49"/>
      <c r="EGN8028" s="49"/>
      <c r="EGO8028" s="49"/>
      <c r="EGP8028" s="49"/>
      <c r="EGQ8028" s="49"/>
      <c r="EGR8028" s="49"/>
      <c r="EGS8028" s="49"/>
      <c r="EGT8028" s="49"/>
      <c r="EGU8028" s="49"/>
      <c r="EGV8028" s="49"/>
      <c r="EGW8028" s="49"/>
      <c r="EGX8028" s="49"/>
      <c r="EGY8028" s="49"/>
      <c r="EGZ8028" s="49"/>
      <c r="EHA8028" s="49"/>
      <c r="EHB8028" s="49"/>
      <c r="EHC8028" s="49"/>
      <c r="EHD8028" s="49"/>
      <c r="EHE8028" s="49"/>
      <c r="EHF8028" s="49"/>
      <c r="EHG8028" s="49"/>
      <c r="EHH8028" s="49"/>
      <c r="EHI8028" s="49"/>
      <c r="EHJ8028" s="49"/>
      <c r="EHK8028" s="49"/>
      <c r="EHL8028" s="49"/>
      <c r="EHM8028" s="49"/>
      <c r="EHN8028" s="49"/>
      <c r="EHO8028" s="49"/>
      <c r="EHP8028" s="49"/>
      <c r="EHQ8028" s="49"/>
      <c r="EHR8028" s="49"/>
      <c r="EHS8028" s="49"/>
      <c r="EHT8028" s="49"/>
      <c r="EHU8028" s="49"/>
      <c r="EHV8028" s="49"/>
      <c r="EHW8028" s="49"/>
      <c r="EHX8028" s="49"/>
      <c r="EHY8028" s="49"/>
      <c r="EHZ8028" s="49"/>
      <c r="EIA8028" s="49"/>
      <c r="EIB8028" s="49"/>
      <c r="EIC8028" s="49"/>
      <c r="EID8028" s="49"/>
      <c r="EIE8028" s="49"/>
      <c r="EIF8028" s="49"/>
      <c r="EIG8028" s="49"/>
      <c r="EIH8028" s="49"/>
      <c r="EII8028" s="49"/>
      <c r="EIJ8028" s="49"/>
      <c r="EIK8028" s="49"/>
      <c r="EIL8028" s="49"/>
      <c r="EIM8028" s="49"/>
      <c r="EIN8028" s="49"/>
      <c r="EIO8028" s="49"/>
      <c r="EIP8028" s="49"/>
      <c r="EIQ8028" s="49"/>
      <c r="EIR8028" s="49"/>
      <c r="EIS8028" s="49"/>
      <c r="EIT8028" s="49"/>
      <c r="EIU8028" s="49"/>
      <c r="EIV8028" s="49"/>
      <c r="EIW8028" s="49"/>
      <c r="EIX8028" s="49"/>
      <c r="EIY8028" s="49"/>
      <c r="EIZ8028" s="49"/>
      <c r="EJA8028" s="49"/>
      <c r="EJB8028" s="49"/>
      <c r="EJC8028" s="49"/>
      <c r="EJD8028" s="49"/>
      <c r="EJE8028" s="49"/>
      <c r="EJF8028" s="49"/>
      <c r="EJG8028" s="49"/>
      <c r="EJH8028" s="49"/>
      <c r="EJI8028" s="49"/>
      <c r="EJJ8028" s="49"/>
      <c r="EJK8028" s="49"/>
      <c r="EJL8028" s="49"/>
      <c r="EJM8028" s="49"/>
      <c r="EJN8028" s="49"/>
      <c r="EJO8028" s="49"/>
      <c r="EJP8028" s="49"/>
      <c r="EJQ8028" s="49"/>
      <c r="EJR8028" s="49"/>
      <c r="EJS8028" s="49"/>
      <c r="EJT8028" s="49"/>
      <c r="EJU8028" s="49"/>
      <c r="EJV8028" s="49"/>
      <c r="EJW8028" s="49"/>
      <c r="EJX8028" s="49"/>
      <c r="EJY8028" s="49"/>
      <c r="EJZ8028" s="49"/>
      <c r="EKA8028" s="49"/>
      <c r="EKB8028" s="49"/>
      <c r="EKC8028" s="49"/>
      <c r="EKD8028" s="49"/>
      <c r="EKE8028" s="49"/>
      <c r="EKF8028" s="49"/>
      <c r="EKG8028" s="49"/>
      <c r="EKH8028" s="49"/>
      <c r="EKI8028" s="49"/>
      <c r="EKJ8028" s="49"/>
      <c r="EKK8028" s="49"/>
      <c r="EKL8028" s="49"/>
      <c r="EKM8028" s="49"/>
      <c r="EKN8028" s="49"/>
      <c r="EKO8028" s="49"/>
      <c r="EKP8028" s="49"/>
      <c r="EKQ8028" s="49"/>
      <c r="EKR8028" s="49"/>
      <c r="EKS8028" s="49"/>
      <c r="EKT8028" s="49"/>
      <c r="EKU8028" s="49"/>
      <c r="EKV8028" s="49"/>
      <c r="EKW8028" s="49"/>
      <c r="EKX8028" s="49"/>
      <c r="EKY8028" s="49"/>
      <c r="EKZ8028" s="49"/>
      <c r="ELA8028" s="49"/>
      <c r="ELB8028" s="49"/>
      <c r="ELC8028" s="49"/>
      <c r="ELD8028" s="49"/>
      <c r="ELE8028" s="49"/>
      <c r="ELF8028" s="49"/>
      <c r="ELG8028" s="49"/>
      <c r="ELH8028" s="49"/>
      <c r="ELI8028" s="49"/>
      <c r="ELJ8028" s="49"/>
      <c r="ELK8028" s="49"/>
      <c r="ELL8028" s="49"/>
      <c r="ELM8028" s="49"/>
      <c r="ELN8028" s="49"/>
      <c r="ELO8028" s="49"/>
      <c r="ELP8028" s="49"/>
      <c r="ELQ8028" s="49"/>
      <c r="ELR8028" s="49"/>
      <c r="ELS8028" s="49"/>
      <c r="ELT8028" s="49"/>
      <c r="ELU8028" s="49"/>
      <c r="ELV8028" s="49"/>
      <c r="ELW8028" s="49"/>
      <c r="ELX8028" s="49"/>
      <c r="ELY8028" s="49"/>
      <c r="ELZ8028" s="49"/>
      <c r="EMA8028" s="49"/>
      <c r="EMB8028" s="49"/>
      <c r="EMC8028" s="49"/>
      <c r="EMD8028" s="49"/>
      <c r="EME8028" s="49"/>
      <c r="EMF8028" s="49"/>
      <c r="EMG8028" s="49"/>
      <c r="EMH8028" s="49"/>
      <c r="EMI8028" s="49"/>
      <c r="EMJ8028" s="49"/>
      <c r="EMK8028" s="49"/>
      <c r="EML8028" s="49"/>
      <c r="EMM8028" s="49"/>
      <c r="EMN8028" s="49"/>
      <c r="EMO8028" s="49"/>
      <c r="EMP8028" s="49"/>
      <c r="EMQ8028" s="49"/>
      <c r="EMR8028" s="49"/>
      <c r="EMS8028" s="49"/>
      <c r="EMT8028" s="49"/>
      <c r="EMU8028" s="49"/>
      <c r="EMV8028" s="49"/>
      <c r="EMW8028" s="49"/>
      <c r="EMX8028" s="49"/>
      <c r="EMY8028" s="49"/>
      <c r="EMZ8028" s="49"/>
      <c r="ENA8028" s="49"/>
      <c r="ENB8028" s="49"/>
      <c r="ENC8028" s="49"/>
      <c r="END8028" s="49"/>
      <c r="ENE8028" s="49"/>
      <c r="ENF8028" s="49"/>
      <c r="ENG8028" s="49"/>
      <c r="ENH8028" s="49"/>
      <c r="ENI8028" s="49"/>
      <c r="ENJ8028" s="49"/>
      <c r="ENK8028" s="49"/>
      <c r="ENL8028" s="49"/>
      <c r="ENM8028" s="49"/>
      <c r="ENN8028" s="49"/>
      <c r="ENO8028" s="49"/>
      <c r="ENP8028" s="49"/>
      <c r="ENQ8028" s="49"/>
      <c r="ENR8028" s="49"/>
      <c r="ENS8028" s="49"/>
      <c r="ENT8028" s="49"/>
      <c r="ENU8028" s="49"/>
      <c r="ENV8028" s="49"/>
      <c r="ENW8028" s="49"/>
      <c r="ENX8028" s="49"/>
      <c r="ENY8028" s="49"/>
      <c r="ENZ8028" s="49"/>
      <c r="EOA8028" s="49"/>
      <c r="EOB8028" s="49"/>
      <c r="EOC8028" s="49"/>
      <c r="EOD8028" s="49"/>
      <c r="EOE8028" s="49"/>
      <c r="EOF8028" s="49"/>
      <c r="EOG8028" s="49"/>
      <c r="EOH8028" s="49"/>
      <c r="EOI8028" s="49"/>
      <c r="EOJ8028" s="49"/>
      <c r="EOK8028" s="49"/>
      <c r="EOL8028" s="49"/>
      <c r="EOM8028" s="49"/>
      <c r="EON8028" s="49"/>
      <c r="EOO8028" s="49"/>
      <c r="EOP8028" s="49"/>
      <c r="EOQ8028" s="49"/>
      <c r="EOR8028" s="49"/>
      <c r="EOS8028" s="49"/>
      <c r="EOT8028" s="49"/>
      <c r="EOU8028" s="49"/>
      <c r="EOV8028" s="49"/>
      <c r="EOW8028" s="49"/>
      <c r="EOX8028" s="49"/>
      <c r="EOY8028" s="49"/>
      <c r="EOZ8028" s="49"/>
      <c r="EPA8028" s="49"/>
      <c r="EPB8028" s="49"/>
      <c r="EPC8028" s="49"/>
      <c r="EPD8028" s="49"/>
      <c r="EPE8028" s="49"/>
      <c r="EPF8028" s="49"/>
      <c r="EPG8028" s="49"/>
      <c r="EPH8028" s="49"/>
      <c r="EPI8028" s="49"/>
      <c r="EPJ8028" s="49"/>
      <c r="EPK8028" s="49"/>
      <c r="EPL8028" s="49"/>
      <c r="EPM8028" s="49"/>
      <c r="EPN8028" s="49"/>
      <c r="EPO8028" s="49"/>
      <c r="EPP8028" s="49"/>
      <c r="EPQ8028" s="49"/>
      <c r="EPR8028" s="49"/>
      <c r="EPS8028" s="49"/>
      <c r="EPT8028" s="49"/>
      <c r="EPU8028" s="49"/>
      <c r="EPV8028" s="49"/>
      <c r="EPW8028" s="49"/>
      <c r="EPX8028" s="49"/>
      <c r="EPY8028" s="49"/>
      <c r="EPZ8028" s="49"/>
      <c r="EQA8028" s="49"/>
      <c r="EQB8028" s="49"/>
      <c r="EQC8028" s="49"/>
      <c r="EQD8028" s="49"/>
      <c r="EQE8028" s="49"/>
      <c r="EQF8028" s="49"/>
      <c r="EQG8028" s="49"/>
      <c r="EQH8028" s="49"/>
      <c r="EQI8028" s="49"/>
      <c r="EQJ8028" s="49"/>
      <c r="EQK8028" s="49"/>
      <c r="EQL8028" s="49"/>
      <c r="EQM8028" s="49"/>
      <c r="EQN8028" s="49"/>
      <c r="EQO8028" s="49"/>
      <c r="EQP8028" s="49"/>
      <c r="EQQ8028" s="49"/>
      <c r="EQR8028" s="49"/>
      <c r="EQS8028" s="49"/>
      <c r="EQT8028" s="49"/>
      <c r="EQU8028" s="49"/>
      <c r="EQV8028" s="49"/>
      <c r="EQW8028" s="49"/>
      <c r="EQX8028" s="49"/>
      <c r="EQY8028" s="49"/>
      <c r="EQZ8028" s="49"/>
      <c r="ERA8028" s="49"/>
      <c r="ERB8028" s="49"/>
      <c r="ERC8028" s="49"/>
      <c r="ERD8028" s="49"/>
      <c r="ERE8028" s="49"/>
      <c r="ERF8028" s="49"/>
      <c r="ERG8028" s="49"/>
      <c r="ERH8028" s="49"/>
      <c r="ERI8028" s="49"/>
      <c r="ERJ8028" s="49"/>
      <c r="ERK8028" s="49"/>
      <c r="ERL8028" s="49"/>
      <c r="ERM8028" s="49"/>
      <c r="ERN8028" s="49"/>
      <c r="ERO8028" s="49"/>
      <c r="ERP8028" s="49"/>
      <c r="ERQ8028" s="49"/>
      <c r="ERR8028" s="49"/>
      <c r="ERS8028" s="49"/>
      <c r="ERT8028" s="49"/>
      <c r="ERU8028" s="49"/>
      <c r="ERV8028" s="49"/>
      <c r="ERW8028" s="49"/>
      <c r="ERX8028" s="49"/>
      <c r="ERY8028" s="49"/>
      <c r="ERZ8028" s="49"/>
      <c r="ESA8028" s="49"/>
      <c r="ESB8028" s="49"/>
      <c r="ESC8028" s="49"/>
      <c r="ESD8028" s="49"/>
      <c r="ESE8028" s="49"/>
      <c r="ESF8028" s="49"/>
      <c r="ESG8028" s="49"/>
      <c r="ESH8028" s="49"/>
      <c r="ESI8028" s="49"/>
      <c r="ESJ8028" s="49"/>
      <c r="ESK8028" s="49"/>
      <c r="ESL8028" s="49"/>
      <c r="ESM8028" s="49"/>
      <c r="ESN8028" s="49"/>
      <c r="ESO8028" s="49"/>
      <c r="ESP8028" s="49"/>
      <c r="ESQ8028" s="49"/>
      <c r="ESR8028" s="49"/>
      <c r="ESS8028" s="49"/>
      <c r="EST8028" s="49"/>
      <c r="ESU8028" s="49"/>
      <c r="ESV8028" s="49"/>
      <c r="ESW8028" s="49"/>
      <c r="ESX8028" s="49"/>
      <c r="ESY8028" s="49"/>
      <c r="ESZ8028" s="49"/>
      <c r="ETA8028" s="49"/>
      <c r="ETB8028" s="49"/>
      <c r="ETC8028" s="49"/>
      <c r="ETD8028" s="49"/>
      <c r="ETE8028" s="49"/>
      <c r="ETF8028" s="49"/>
      <c r="ETG8028" s="49"/>
      <c r="ETH8028" s="49"/>
      <c r="ETI8028" s="49"/>
      <c r="ETJ8028" s="49"/>
      <c r="ETK8028" s="49"/>
      <c r="ETL8028" s="49"/>
      <c r="ETM8028" s="49"/>
      <c r="ETN8028" s="49"/>
      <c r="ETO8028" s="49"/>
      <c r="ETP8028" s="49"/>
      <c r="ETQ8028" s="49"/>
      <c r="ETR8028" s="49"/>
      <c r="ETS8028" s="49"/>
      <c r="ETT8028" s="49"/>
      <c r="ETU8028" s="49"/>
      <c r="ETV8028" s="49"/>
      <c r="ETW8028" s="49"/>
      <c r="ETX8028" s="49"/>
      <c r="ETY8028" s="49"/>
      <c r="ETZ8028" s="49"/>
      <c r="EUA8028" s="49"/>
      <c r="EUB8028" s="49"/>
      <c r="EUC8028" s="49"/>
      <c r="EUD8028" s="49"/>
      <c r="EUE8028" s="49"/>
      <c r="EUF8028" s="49"/>
      <c r="EUG8028" s="49"/>
      <c r="EUH8028" s="49"/>
      <c r="EUI8028" s="49"/>
      <c r="EUJ8028" s="49"/>
      <c r="EUK8028" s="49"/>
      <c r="EUL8028" s="49"/>
      <c r="EUM8028" s="49"/>
      <c r="EUN8028" s="49"/>
      <c r="EUO8028" s="49"/>
      <c r="EUP8028" s="49"/>
      <c r="EUQ8028" s="49"/>
      <c r="EUR8028" s="49"/>
      <c r="EUS8028" s="49"/>
      <c r="EUT8028" s="49"/>
      <c r="EUU8028" s="49"/>
      <c r="EUV8028" s="49"/>
      <c r="EUW8028" s="49"/>
      <c r="EUX8028" s="49"/>
      <c r="EUY8028" s="49"/>
      <c r="EUZ8028" s="49"/>
      <c r="EVA8028" s="49"/>
      <c r="EVB8028" s="49"/>
      <c r="EVC8028" s="49"/>
      <c r="EVD8028" s="49"/>
      <c r="EVE8028" s="49"/>
      <c r="EVF8028" s="49"/>
      <c r="EVG8028" s="49"/>
      <c r="EVH8028" s="49"/>
      <c r="EVI8028" s="49"/>
      <c r="EVJ8028" s="49"/>
      <c r="EVK8028" s="49"/>
      <c r="EVL8028" s="49"/>
      <c r="EVM8028" s="49"/>
      <c r="EVN8028" s="49"/>
      <c r="EVO8028" s="49"/>
      <c r="EVP8028" s="49"/>
      <c r="EVQ8028" s="49"/>
      <c r="EVR8028" s="49"/>
      <c r="EVS8028" s="49"/>
      <c r="EVT8028" s="49"/>
      <c r="EVU8028" s="49"/>
      <c r="EVV8028" s="49"/>
      <c r="EVW8028" s="49"/>
      <c r="EVX8028" s="49"/>
      <c r="EVY8028" s="49"/>
      <c r="EVZ8028" s="49"/>
      <c r="EWA8028" s="49"/>
      <c r="EWB8028" s="49"/>
      <c r="EWC8028" s="49"/>
      <c r="EWD8028" s="49"/>
      <c r="EWE8028" s="49"/>
      <c r="EWF8028" s="49"/>
      <c r="EWG8028" s="49"/>
      <c r="EWH8028" s="49"/>
      <c r="EWI8028" s="49"/>
      <c r="EWJ8028" s="49"/>
      <c r="EWK8028" s="49"/>
      <c r="EWL8028" s="49"/>
      <c r="EWM8028" s="49"/>
      <c r="EWN8028" s="49"/>
      <c r="EWO8028" s="49"/>
      <c r="EWP8028" s="49"/>
      <c r="EWQ8028" s="49"/>
      <c r="EWR8028" s="49"/>
      <c r="EWS8028" s="49"/>
      <c r="EWT8028" s="49"/>
      <c r="EWU8028" s="49"/>
      <c r="EWV8028" s="49"/>
      <c r="EWW8028" s="49"/>
      <c r="EWX8028" s="49"/>
      <c r="EWY8028" s="49"/>
      <c r="EWZ8028" s="49"/>
      <c r="EXA8028" s="49"/>
      <c r="EXB8028" s="49"/>
      <c r="EXC8028" s="49"/>
      <c r="EXD8028" s="49"/>
      <c r="EXE8028" s="49"/>
      <c r="EXF8028" s="49"/>
      <c r="EXG8028" s="49"/>
      <c r="EXH8028" s="49"/>
      <c r="EXI8028" s="49"/>
      <c r="EXJ8028" s="49"/>
      <c r="EXK8028" s="49"/>
      <c r="EXL8028" s="49"/>
      <c r="EXM8028" s="49"/>
      <c r="EXN8028" s="49"/>
      <c r="EXO8028" s="49"/>
      <c r="EXP8028" s="49"/>
      <c r="EXQ8028" s="49"/>
      <c r="EXR8028" s="49"/>
      <c r="EXS8028" s="49"/>
      <c r="EXT8028" s="49"/>
      <c r="EXU8028" s="49"/>
      <c r="EXV8028" s="49"/>
      <c r="EXW8028" s="49"/>
      <c r="EXX8028" s="49"/>
      <c r="EXY8028" s="49"/>
      <c r="EXZ8028" s="49"/>
      <c r="EYA8028" s="49"/>
      <c r="EYB8028" s="49"/>
      <c r="EYC8028" s="49"/>
      <c r="EYD8028" s="49"/>
      <c r="EYE8028" s="49"/>
      <c r="EYF8028" s="49"/>
      <c r="EYG8028" s="49"/>
      <c r="EYH8028" s="49"/>
      <c r="EYI8028" s="49"/>
      <c r="EYJ8028" s="49"/>
      <c r="EYK8028" s="49"/>
      <c r="EYL8028" s="49"/>
      <c r="EYM8028" s="49"/>
      <c r="EYN8028" s="49"/>
      <c r="EYO8028" s="49"/>
      <c r="EYP8028" s="49"/>
      <c r="EYQ8028" s="49"/>
      <c r="EYR8028" s="49"/>
      <c r="EYS8028" s="49"/>
      <c r="EYT8028" s="49"/>
      <c r="EYU8028" s="49"/>
      <c r="EYV8028" s="49"/>
      <c r="EYW8028" s="49"/>
      <c r="EYX8028" s="49"/>
      <c r="EYY8028" s="49"/>
      <c r="EYZ8028" s="49"/>
      <c r="EZA8028" s="49"/>
      <c r="EZB8028" s="49"/>
      <c r="EZC8028" s="49"/>
      <c r="EZD8028" s="49"/>
      <c r="EZE8028" s="49"/>
      <c r="EZF8028" s="49"/>
      <c r="EZG8028" s="49"/>
      <c r="EZH8028" s="49"/>
      <c r="EZI8028" s="49"/>
      <c r="EZJ8028" s="49"/>
      <c r="EZK8028" s="49"/>
      <c r="EZL8028" s="49"/>
      <c r="EZM8028" s="49"/>
      <c r="EZN8028" s="49"/>
      <c r="EZO8028" s="49"/>
      <c r="EZP8028" s="49"/>
      <c r="EZQ8028" s="49"/>
      <c r="EZR8028" s="49"/>
      <c r="EZS8028" s="49"/>
      <c r="EZT8028" s="49"/>
      <c r="EZU8028" s="49"/>
      <c r="EZV8028" s="49"/>
      <c r="EZW8028" s="49"/>
      <c r="EZX8028" s="49"/>
      <c r="EZY8028" s="49"/>
      <c r="EZZ8028" s="49"/>
      <c r="FAA8028" s="49"/>
      <c r="FAB8028" s="49"/>
      <c r="FAC8028" s="49"/>
      <c r="FAD8028" s="49"/>
      <c r="FAE8028" s="49"/>
      <c r="FAF8028" s="49"/>
      <c r="FAG8028" s="49"/>
      <c r="FAH8028" s="49"/>
      <c r="FAI8028" s="49"/>
      <c r="FAJ8028" s="49"/>
      <c r="FAK8028" s="49"/>
      <c r="FAL8028" s="49"/>
      <c r="FAM8028" s="49"/>
      <c r="FAN8028" s="49"/>
      <c r="FAO8028" s="49"/>
      <c r="FAP8028" s="49"/>
      <c r="FAQ8028" s="49"/>
      <c r="FAR8028" s="49"/>
      <c r="FAS8028" s="49"/>
      <c r="FAT8028" s="49"/>
      <c r="FAU8028" s="49"/>
      <c r="FAV8028" s="49"/>
      <c r="FAW8028" s="49"/>
      <c r="FAX8028" s="49"/>
      <c r="FAY8028" s="49"/>
      <c r="FAZ8028" s="49"/>
      <c r="FBA8028" s="49"/>
      <c r="FBB8028" s="49"/>
      <c r="FBC8028" s="49"/>
      <c r="FBD8028" s="49"/>
      <c r="FBE8028" s="49"/>
      <c r="FBF8028" s="49"/>
      <c r="FBG8028" s="49"/>
      <c r="FBH8028" s="49"/>
      <c r="FBI8028" s="49"/>
      <c r="FBJ8028" s="49"/>
      <c r="FBK8028" s="49"/>
      <c r="FBL8028" s="49"/>
      <c r="FBM8028" s="49"/>
      <c r="FBN8028" s="49"/>
      <c r="FBO8028" s="49"/>
      <c r="FBP8028" s="49"/>
      <c r="FBQ8028" s="49"/>
      <c r="FBR8028" s="49"/>
      <c r="FBS8028" s="49"/>
      <c r="FBT8028" s="49"/>
      <c r="FBU8028" s="49"/>
      <c r="FBV8028" s="49"/>
      <c r="FBW8028" s="49"/>
      <c r="FBX8028" s="49"/>
      <c r="FBY8028" s="49"/>
      <c r="FBZ8028" s="49"/>
      <c r="FCA8028" s="49"/>
      <c r="FCB8028" s="49"/>
      <c r="FCC8028" s="49"/>
      <c r="FCD8028" s="49"/>
      <c r="FCE8028" s="49"/>
      <c r="FCF8028" s="49"/>
      <c r="FCG8028" s="49"/>
      <c r="FCH8028" s="49"/>
      <c r="FCI8028" s="49"/>
      <c r="FCJ8028" s="49"/>
      <c r="FCK8028" s="49"/>
      <c r="FCL8028" s="49"/>
      <c r="FCM8028" s="49"/>
      <c r="FCN8028" s="49"/>
      <c r="FCO8028" s="49"/>
      <c r="FCP8028" s="49"/>
      <c r="FCQ8028" s="49"/>
      <c r="FCR8028" s="49"/>
      <c r="FCS8028" s="49"/>
      <c r="FCT8028" s="49"/>
      <c r="FCU8028" s="49"/>
      <c r="FCV8028" s="49"/>
      <c r="FCW8028" s="49"/>
      <c r="FCX8028" s="49"/>
      <c r="FCY8028" s="49"/>
      <c r="FCZ8028" s="49"/>
      <c r="FDA8028" s="49"/>
      <c r="FDB8028" s="49"/>
      <c r="FDC8028" s="49"/>
      <c r="FDD8028" s="49"/>
      <c r="FDE8028" s="49"/>
      <c r="FDF8028" s="49"/>
      <c r="FDG8028" s="49"/>
      <c r="FDH8028" s="49"/>
      <c r="FDI8028" s="49"/>
      <c r="FDJ8028" s="49"/>
      <c r="FDK8028" s="49"/>
      <c r="FDL8028" s="49"/>
      <c r="FDM8028" s="49"/>
      <c r="FDN8028" s="49"/>
      <c r="FDO8028" s="49"/>
      <c r="FDP8028" s="49"/>
      <c r="FDQ8028" s="49"/>
      <c r="FDR8028" s="49"/>
      <c r="FDS8028" s="49"/>
      <c r="FDT8028" s="49"/>
      <c r="FDU8028" s="49"/>
      <c r="FDV8028" s="49"/>
      <c r="FDW8028" s="49"/>
      <c r="FDX8028" s="49"/>
      <c r="FDY8028" s="49"/>
      <c r="FDZ8028" s="49"/>
      <c r="FEA8028" s="49"/>
      <c r="FEB8028" s="49"/>
      <c r="FEC8028" s="49"/>
      <c r="FED8028" s="49"/>
      <c r="FEE8028" s="49"/>
      <c r="FEF8028" s="49"/>
      <c r="FEG8028" s="49"/>
      <c r="FEH8028" s="49"/>
      <c r="FEI8028" s="49"/>
      <c r="FEJ8028" s="49"/>
      <c r="FEK8028" s="49"/>
      <c r="FEL8028" s="49"/>
      <c r="FEM8028" s="49"/>
      <c r="FEN8028" s="49"/>
      <c r="FEO8028" s="49"/>
      <c r="FEP8028" s="49"/>
      <c r="FEQ8028" s="49"/>
      <c r="FER8028" s="49"/>
      <c r="FES8028" s="49"/>
      <c r="FET8028" s="49"/>
      <c r="FEU8028" s="49"/>
      <c r="FEV8028" s="49"/>
      <c r="FEW8028" s="49"/>
      <c r="FEX8028" s="49"/>
      <c r="FEY8028" s="49"/>
      <c r="FEZ8028" s="49"/>
      <c r="FFA8028" s="49"/>
      <c r="FFB8028" s="49"/>
      <c r="FFC8028" s="49"/>
      <c r="FFD8028" s="49"/>
      <c r="FFE8028" s="49"/>
      <c r="FFF8028" s="49"/>
      <c r="FFG8028" s="49"/>
      <c r="FFH8028" s="49"/>
      <c r="FFI8028" s="49"/>
      <c r="FFJ8028" s="49"/>
      <c r="FFK8028" s="49"/>
      <c r="FFL8028" s="49"/>
      <c r="FFM8028" s="49"/>
      <c r="FFN8028" s="49"/>
      <c r="FFO8028" s="49"/>
      <c r="FFP8028" s="49"/>
      <c r="FFQ8028" s="49"/>
      <c r="FFR8028" s="49"/>
      <c r="FFS8028" s="49"/>
      <c r="FFT8028" s="49"/>
      <c r="FFU8028" s="49"/>
      <c r="FFV8028" s="49"/>
      <c r="FFW8028" s="49"/>
      <c r="FFX8028" s="49"/>
      <c r="FFY8028" s="49"/>
      <c r="FFZ8028" s="49"/>
      <c r="FGA8028" s="49"/>
      <c r="FGB8028" s="49"/>
      <c r="FGC8028" s="49"/>
      <c r="FGD8028" s="49"/>
      <c r="FGE8028" s="49"/>
      <c r="FGF8028" s="49"/>
      <c r="FGG8028" s="49"/>
      <c r="FGH8028" s="49"/>
      <c r="FGI8028" s="49"/>
      <c r="FGJ8028" s="49"/>
      <c r="FGK8028" s="49"/>
      <c r="FGL8028" s="49"/>
      <c r="FGM8028" s="49"/>
      <c r="FGN8028" s="49"/>
      <c r="FGO8028" s="49"/>
      <c r="FGP8028" s="49"/>
      <c r="FGQ8028" s="49"/>
      <c r="FGR8028" s="49"/>
      <c r="FGS8028" s="49"/>
      <c r="FGT8028" s="49"/>
      <c r="FGU8028" s="49"/>
      <c r="FGV8028" s="49"/>
      <c r="FGW8028" s="49"/>
      <c r="FGX8028" s="49"/>
      <c r="FGY8028" s="49"/>
      <c r="FGZ8028" s="49"/>
      <c r="FHA8028" s="49"/>
      <c r="FHB8028" s="49"/>
      <c r="FHC8028" s="49"/>
      <c r="FHD8028" s="49"/>
      <c r="FHE8028" s="49"/>
      <c r="FHF8028" s="49"/>
      <c r="FHG8028" s="49"/>
      <c r="FHH8028" s="49"/>
      <c r="FHI8028" s="49"/>
      <c r="FHJ8028" s="49"/>
      <c r="FHK8028" s="49"/>
      <c r="FHL8028" s="49"/>
      <c r="FHM8028" s="49"/>
      <c r="FHN8028" s="49"/>
      <c r="FHO8028" s="49"/>
      <c r="FHP8028" s="49"/>
      <c r="FHQ8028" s="49"/>
      <c r="FHR8028" s="49"/>
      <c r="FHS8028" s="49"/>
      <c r="FHT8028" s="49"/>
      <c r="FHU8028" s="49"/>
      <c r="FHV8028" s="49"/>
      <c r="FHW8028" s="49"/>
      <c r="FHX8028" s="49"/>
      <c r="FHY8028" s="49"/>
      <c r="FHZ8028" s="49"/>
      <c r="FIA8028" s="49"/>
      <c r="FIB8028" s="49"/>
      <c r="FIC8028" s="49"/>
      <c r="FID8028" s="49"/>
      <c r="FIE8028" s="49"/>
      <c r="FIF8028" s="49"/>
      <c r="FIG8028" s="49"/>
      <c r="FIH8028" s="49"/>
      <c r="FII8028" s="49"/>
      <c r="FIJ8028" s="49"/>
      <c r="FIK8028" s="49"/>
      <c r="FIL8028" s="49"/>
      <c r="FIM8028" s="49"/>
      <c r="FIN8028" s="49"/>
      <c r="FIO8028" s="49"/>
      <c r="FIP8028" s="49"/>
      <c r="FIQ8028" s="49"/>
      <c r="FIR8028" s="49"/>
      <c r="FIS8028" s="49"/>
      <c r="FIT8028" s="49"/>
      <c r="FIU8028" s="49"/>
      <c r="FIV8028" s="49"/>
      <c r="FIW8028" s="49"/>
      <c r="FIX8028" s="49"/>
      <c r="FIY8028" s="49"/>
      <c r="FIZ8028" s="49"/>
      <c r="FJA8028" s="49"/>
      <c r="FJB8028" s="49"/>
      <c r="FJC8028" s="49"/>
      <c r="FJD8028" s="49"/>
      <c r="FJE8028" s="49"/>
      <c r="FJF8028" s="49"/>
      <c r="FJG8028" s="49"/>
      <c r="FJH8028" s="49"/>
      <c r="FJI8028" s="49"/>
      <c r="FJJ8028" s="49"/>
      <c r="FJK8028" s="49"/>
      <c r="FJL8028" s="49"/>
      <c r="FJM8028" s="49"/>
      <c r="FJN8028" s="49"/>
      <c r="FJO8028" s="49"/>
      <c r="FJP8028" s="49"/>
      <c r="FJQ8028" s="49"/>
      <c r="FJR8028" s="49"/>
      <c r="FJS8028" s="49"/>
      <c r="FJT8028" s="49"/>
      <c r="FJU8028" s="49"/>
      <c r="FJV8028" s="49"/>
      <c r="FJW8028" s="49"/>
      <c r="FJX8028" s="49"/>
      <c r="FJY8028" s="49"/>
      <c r="FJZ8028" s="49"/>
      <c r="FKA8028" s="49"/>
      <c r="FKB8028" s="49"/>
      <c r="FKC8028" s="49"/>
      <c r="FKD8028" s="49"/>
      <c r="FKE8028" s="49"/>
      <c r="FKF8028" s="49"/>
      <c r="FKG8028" s="49"/>
      <c r="FKH8028" s="49"/>
      <c r="FKI8028" s="49"/>
      <c r="FKJ8028" s="49"/>
      <c r="FKK8028" s="49"/>
      <c r="FKL8028" s="49"/>
      <c r="FKM8028" s="49"/>
      <c r="FKN8028" s="49"/>
      <c r="FKO8028" s="49"/>
      <c r="FKP8028" s="49"/>
      <c r="FKQ8028" s="49"/>
      <c r="FKR8028" s="49"/>
      <c r="FKS8028" s="49"/>
      <c r="FKT8028" s="49"/>
      <c r="FKU8028" s="49"/>
      <c r="FKV8028" s="49"/>
      <c r="FKW8028" s="49"/>
      <c r="FKX8028" s="49"/>
      <c r="FKY8028" s="49"/>
      <c r="FKZ8028" s="49"/>
      <c r="FLA8028" s="49"/>
      <c r="FLB8028" s="49"/>
      <c r="FLC8028" s="49"/>
      <c r="FLD8028" s="49"/>
      <c r="FLE8028" s="49"/>
      <c r="FLF8028" s="49"/>
      <c r="FLG8028" s="49"/>
      <c r="FLH8028" s="49"/>
      <c r="FLI8028" s="49"/>
      <c r="FLJ8028" s="49"/>
      <c r="FLK8028" s="49"/>
      <c r="FLL8028" s="49"/>
      <c r="FLM8028" s="49"/>
      <c r="FLN8028" s="49"/>
      <c r="FLO8028" s="49"/>
      <c r="FLP8028" s="49"/>
      <c r="FLQ8028" s="49"/>
      <c r="FLR8028" s="49"/>
      <c r="FLS8028" s="49"/>
      <c r="FLT8028" s="49"/>
      <c r="FLU8028" s="49"/>
      <c r="FLV8028" s="49"/>
      <c r="FLW8028" s="49"/>
      <c r="FLX8028" s="49"/>
      <c r="FLY8028" s="49"/>
      <c r="FLZ8028" s="49"/>
      <c r="FMA8028" s="49"/>
      <c r="FMB8028" s="49"/>
      <c r="FMC8028" s="49"/>
      <c r="FMD8028" s="49"/>
      <c r="FME8028" s="49"/>
      <c r="FMF8028" s="49"/>
      <c r="FMG8028" s="49"/>
      <c r="FMH8028" s="49"/>
      <c r="FMI8028" s="49"/>
      <c r="FMJ8028" s="49"/>
      <c r="FMK8028" s="49"/>
      <c r="FML8028" s="49"/>
      <c r="FMM8028" s="49"/>
      <c r="FMN8028" s="49"/>
      <c r="FMO8028" s="49"/>
      <c r="FMP8028" s="49"/>
      <c r="FMQ8028" s="49"/>
      <c r="FMR8028" s="49"/>
      <c r="FMS8028" s="49"/>
      <c r="FMT8028" s="49"/>
      <c r="FMU8028" s="49"/>
      <c r="FMV8028" s="49"/>
      <c r="FMW8028" s="49"/>
      <c r="FMX8028" s="49"/>
      <c r="FMY8028" s="49"/>
      <c r="FMZ8028" s="49"/>
      <c r="FNA8028" s="49"/>
      <c r="FNB8028" s="49"/>
      <c r="FNC8028" s="49"/>
      <c r="FND8028" s="49"/>
      <c r="FNE8028" s="49"/>
      <c r="FNF8028" s="49"/>
      <c r="FNG8028" s="49"/>
      <c r="FNH8028" s="49"/>
      <c r="FNI8028" s="49"/>
      <c r="FNJ8028" s="49"/>
      <c r="FNK8028" s="49"/>
      <c r="FNL8028" s="49"/>
      <c r="FNM8028" s="49"/>
      <c r="FNN8028" s="49"/>
      <c r="FNO8028" s="49"/>
      <c r="FNP8028" s="49"/>
      <c r="FNQ8028" s="49"/>
      <c r="FNR8028" s="49"/>
      <c r="FNS8028" s="49"/>
      <c r="FNT8028" s="49"/>
      <c r="FNU8028" s="49"/>
      <c r="FNV8028" s="49"/>
      <c r="FNW8028" s="49"/>
      <c r="FNX8028" s="49"/>
      <c r="FNY8028" s="49"/>
      <c r="FNZ8028" s="49"/>
      <c r="FOA8028" s="49"/>
      <c r="FOB8028" s="49"/>
      <c r="FOC8028" s="49"/>
      <c r="FOD8028" s="49"/>
      <c r="FOE8028" s="49"/>
      <c r="FOF8028" s="49"/>
      <c r="FOG8028" s="49"/>
      <c r="FOH8028" s="49"/>
      <c r="FOI8028" s="49"/>
      <c r="FOJ8028" s="49"/>
      <c r="FOK8028" s="49"/>
      <c r="FOL8028" s="49"/>
      <c r="FOM8028" s="49"/>
      <c r="FON8028" s="49"/>
      <c r="FOO8028" s="49"/>
      <c r="FOP8028" s="49"/>
      <c r="FOQ8028" s="49"/>
      <c r="FOR8028" s="49"/>
      <c r="FOS8028" s="49"/>
      <c r="FOT8028" s="49"/>
      <c r="FOU8028" s="49"/>
      <c r="FOV8028" s="49"/>
      <c r="FOW8028" s="49"/>
      <c r="FOX8028" s="49"/>
      <c r="FOY8028" s="49"/>
      <c r="FOZ8028" s="49"/>
      <c r="FPA8028" s="49"/>
      <c r="FPB8028" s="49"/>
      <c r="FPC8028" s="49"/>
      <c r="FPD8028" s="49"/>
      <c r="FPE8028" s="49"/>
      <c r="FPF8028" s="49"/>
      <c r="FPG8028" s="49"/>
      <c r="FPH8028" s="49"/>
      <c r="FPI8028" s="49"/>
      <c r="FPJ8028" s="49"/>
      <c r="FPK8028" s="49"/>
      <c r="FPL8028" s="49"/>
      <c r="FPM8028" s="49"/>
      <c r="FPN8028" s="49"/>
      <c r="FPO8028" s="49"/>
      <c r="FPP8028" s="49"/>
      <c r="FPQ8028" s="49"/>
      <c r="FPR8028" s="49"/>
      <c r="FPS8028" s="49"/>
      <c r="FPT8028" s="49"/>
      <c r="FPU8028" s="49"/>
      <c r="FPV8028" s="49"/>
      <c r="FPW8028" s="49"/>
      <c r="FPX8028" s="49"/>
      <c r="FPY8028" s="49"/>
      <c r="FPZ8028" s="49"/>
      <c r="FQA8028" s="49"/>
      <c r="FQB8028" s="49"/>
      <c r="FQC8028" s="49"/>
      <c r="FQD8028" s="49"/>
      <c r="FQE8028" s="49"/>
      <c r="FQF8028" s="49"/>
      <c r="FQG8028" s="49"/>
      <c r="FQH8028" s="49"/>
      <c r="FQI8028" s="49"/>
      <c r="FQJ8028" s="49"/>
      <c r="FQK8028" s="49"/>
      <c r="FQL8028" s="49"/>
      <c r="FQM8028" s="49"/>
      <c r="FQN8028" s="49"/>
      <c r="FQO8028" s="49"/>
      <c r="FQP8028" s="49"/>
      <c r="FQQ8028" s="49"/>
      <c r="FQR8028" s="49"/>
      <c r="FQS8028" s="49"/>
      <c r="FQT8028" s="49"/>
      <c r="FQU8028" s="49"/>
      <c r="FQV8028" s="49"/>
      <c r="FQW8028" s="49"/>
      <c r="FQX8028" s="49"/>
      <c r="FQY8028" s="49"/>
      <c r="FQZ8028" s="49"/>
      <c r="FRA8028" s="49"/>
      <c r="FRB8028" s="49"/>
      <c r="FRC8028" s="49"/>
      <c r="FRD8028" s="49"/>
      <c r="FRE8028" s="49"/>
      <c r="FRF8028" s="49"/>
      <c r="FRG8028" s="49"/>
      <c r="FRH8028" s="49"/>
      <c r="FRI8028" s="49"/>
      <c r="FRJ8028" s="49"/>
      <c r="FRK8028" s="49"/>
      <c r="FRL8028" s="49"/>
      <c r="FRM8028" s="49"/>
      <c r="FRN8028" s="49"/>
      <c r="FRO8028" s="49"/>
      <c r="FRP8028" s="49"/>
      <c r="FRQ8028" s="49"/>
      <c r="FRR8028" s="49"/>
      <c r="FRS8028" s="49"/>
      <c r="FRT8028" s="49"/>
      <c r="FRU8028" s="49"/>
      <c r="FRV8028" s="49"/>
      <c r="FRW8028" s="49"/>
      <c r="FRX8028" s="49"/>
      <c r="FRY8028" s="49"/>
      <c r="FRZ8028" s="49"/>
      <c r="FSA8028" s="49"/>
      <c r="FSB8028" s="49"/>
      <c r="FSC8028" s="49"/>
      <c r="FSD8028" s="49"/>
      <c r="FSE8028" s="49"/>
      <c r="FSF8028" s="49"/>
      <c r="FSG8028" s="49"/>
      <c r="FSH8028" s="49"/>
      <c r="FSI8028" s="49"/>
      <c r="FSJ8028" s="49"/>
      <c r="FSK8028" s="49"/>
      <c r="FSL8028" s="49"/>
      <c r="FSM8028" s="49"/>
      <c r="FSN8028" s="49"/>
      <c r="FSO8028" s="49"/>
      <c r="FSP8028" s="49"/>
      <c r="FSQ8028" s="49"/>
      <c r="FSR8028" s="49"/>
      <c r="FSS8028" s="49"/>
      <c r="FST8028" s="49"/>
      <c r="FSU8028" s="49"/>
      <c r="FSV8028" s="49"/>
      <c r="FSW8028" s="49"/>
      <c r="FSX8028" s="49"/>
      <c r="FSY8028" s="49"/>
      <c r="FSZ8028" s="49"/>
      <c r="FTA8028" s="49"/>
      <c r="FTB8028" s="49"/>
      <c r="FTC8028" s="49"/>
      <c r="FTD8028" s="49"/>
      <c r="FTE8028" s="49"/>
      <c r="FTF8028" s="49"/>
      <c r="FTG8028" s="49"/>
      <c r="FTH8028" s="49"/>
      <c r="FTI8028" s="49"/>
      <c r="FTJ8028" s="49"/>
      <c r="FTK8028" s="49"/>
      <c r="FTL8028" s="49"/>
      <c r="FTM8028" s="49"/>
      <c r="FTN8028" s="49"/>
      <c r="FTO8028" s="49"/>
      <c r="FTP8028" s="49"/>
      <c r="FTQ8028" s="49"/>
      <c r="FTR8028" s="49"/>
      <c r="FTS8028" s="49"/>
      <c r="FTT8028" s="49"/>
      <c r="FTU8028" s="49"/>
      <c r="FTV8028" s="49"/>
      <c r="FTW8028" s="49"/>
      <c r="FTX8028" s="49"/>
      <c r="FTY8028" s="49"/>
      <c r="FTZ8028" s="49"/>
      <c r="FUA8028" s="49"/>
      <c r="FUB8028" s="49"/>
      <c r="FUC8028" s="49"/>
      <c r="FUD8028" s="49"/>
      <c r="FUE8028" s="49"/>
      <c r="FUF8028" s="49"/>
      <c r="FUG8028" s="49"/>
      <c r="FUH8028" s="49"/>
      <c r="FUI8028" s="49"/>
      <c r="FUJ8028" s="49"/>
      <c r="FUK8028" s="49"/>
      <c r="FUL8028" s="49"/>
      <c r="FUM8028" s="49"/>
      <c r="FUN8028" s="49"/>
      <c r="FUO8028" s="49"/>
      <c r="FUP8028" s="49"/>
      <c r="FUQ8028" s="49"/>
      <c r="FUR8028" s="49"/>
      <c r="FUS8028" s="49"/>
      <c r="FUT8028" s="49"/>
      <c r="FUU8028" s="49"/>
      <c r="FUV8028" s="49"/>
      <c r="FUW8028" s="49"/>
      <c r="FUX8028" s="49"/>
      <c r="FUY8028" s="49"/>
      <c r="FUZ8028" s="49"/>
      <c r="FVA8028" s="49"/>
      <c r="FVB8028" s="49"/>
      <c r="FVC8028" s="49"/>
      <c r="FVD8028" s="49"/>
      <c r="FVE8028" s="49"/>
      <c r="FVF8028" s="49"/>
      <c r="FVG8028" s="49"/>
      <c r="FVH8028" s="49"/>
      <c r="FVI8028" s="49"/>
      <c r="FVJ8028" s="49"/>
      <c r="FVK8028" s="49"/>
      <c r="FVL8028" s="49"/>
      <c r="FVM8028" s="49"/>
      <c r="FVN8028" s="49"/>
      <c r="FVO8028" s="49"/>
      <c r="FVP8028" s="49"/>
      <c r="FVQ8028" s="49"/>
      <c r="FVR8028" s="49"/>
      <c r="FVS8028" s="49"/>
      <c r="FVT8028" s="49"/>
      <c r="FVU8028" s="49"/>
      <c r="FVV8028" s="49"/>
      <c r="FVW8028" s="49"/>
      <c r="FVX8028" s="49"/>
      <c r="FVY8028" s="49"/>
      <c r="FVZ8028" s="49"/>
      <c r="FWA8028" s="49"/>
      <c r="FWB8028" s="49"/>
      <c r="FWC8028" s="49"/>
      <c r="FWD8028" s="49"/>
      <c r="FWE8028" s="49"/>
      <c r="FWF8028" s="49"/>
      <c r="FWG8028" s="49"/>
      <c r="FWH8028" s="49"/>
      <c r="FWI8028" s="49"/>
      <c r="FWJ8028" s="49"/>
      <c r="FWK8028" s="49"/>
      <c r="FWL8028" s="49"/>
      <c r="FWM8028" s="49"/>
      <c r="FWN8028" s="49"/>
      <c r="FWO8028" s="49"/>
      <c r="FWP8028" s="49"/>
      <c r="FWQ8028" s="49"/>
      <c r="FWR8028" s="49"/>
      <c r="FWS8028" s="49"/>
      <c r="FWT8028" s="49"/>
      <c r="FWU8028" s="49"/>
      <c r="FWV8028" s="49"/>
      <c r="FWW8028" s="49"/>
      <c r="FWX8028" s="49"/>
      <c r="FWY8028" s="49"/>
      <c r="FWZ8028" s="49"/>
      <c r="FXA8028" s="49"/>
      <c r="FXB8028" s="49"/>
      <c r="FXC8028" s="49"/>
      <c r="FXD8028" s="49"/>
      <c r="FXE8028" s="49"/>
      <c r="FXF8028" s="49"/>
      <c r="FXG8028" s="49"/>
      <c r="FXH8028" s="49"/>
      <c r="FXI8028" s="49"/>
      <c r="FXJ8028" s="49"/>
      <c r="FXK8028" s="49"/>
      <c r="FXL8028" s="49"/>
      <c r="FXM8028" s="49"/>
      <c r="FXN8028" s="49"/>
      <c r="FXO8028" s="49"/>
      <c r="FXP8028" s="49"/>
      <c r="FXQ8028" s="49"/>
      <c r="FXR8028" s="49"/>
      <c r="FXS8028" s="49"/>
      <c r="FXT8028" s="49"/>
      <c r="FXU8028" s="49"/>
      <c r="FXV8028" s="49"/>
      <c r="FXW8028" s="49"/>
      <c r="FXX8028" s="49"/>
      <c r="FXY8028" s="49"/>
      <c r="FXZ8028" s="49"/>
      <c r="FYA8028" s="49"/>
      <c r="FYB8028" s="49"/>
      <c r="FYC8028" s="49"/>
      <c r="FYD8028" s="49"/>
      <c r="FYE8028" s="49"/>
      <c r="FYF8028" s="49"/>
      <c r="FYG8028" s="49"/>
      <c r="FYH8028" s="49"/>
      <c r="FYI8028" s="49"/>
      <c r="FYJ8028" s="49"/>
      <c r="FYK8028" s="49"/>
      <c r="FYL8028" s="49"/>
      <c r="FYM8028" s="49"/>
      <c r="FYN8028" s="49"/>
      <c r="FYO8028" s="49"/>
      <c r="FYP8028" s="49"/>
      <c r="FYQ8028" s="49"/>
      <c r="FYR8028" s="49"/>
      <c r="FYS8028" s="49"/>
      <c r="FYT8028" s="49"/>
      <c r="FYU8028" s="49"/>
      <c r="FYV8028" s="49"/>
      <c r="FYW8028" s="49"/>
      <c r="FYX8028" s="49"/>
      <c r="FYY8028" s="49"/>
      <c r="FYZ8028" s="49"/>
      <c r="FZA8028" s="49"/>
      <c r="FZB8028" s="49"/>
      <c r="FZC8028" s="49"/>
      <c r="FZD8028" s="49"/>
      <c r="FZE8028" s="49"/>
      <c r="FZF8028" s="49"/>
      <c r="FZG8028" s="49"/>
      <c r="FZH8028" s="49"/>
      <c r="FZI8028" s="49"/>
      <c r="FZJ8028" s="49"/>
      <c r="FZK8028" s="49"/>
      <c r="FZL8028" s="49"/>
      <c r="FZM8028" s="49"/>
      <c r="FZN8028" s="49"/>
      <c r="FZO8028" s="49"/>
      <c r="FZP8028" s="49"/>
      <c r="FZQ8028" s="49"/>
      <c r="FZR8028" s="49"/>
      <c r="FZS8028" s="49"/>
      <c r="FZT8028" s="49"/>
      <c r="FZU8028" s="49"/>
      <c r="FZV8028" s="49"/>
      <c r="FZW8028" s="49"/>
      <c r="FZX8028" s="49"/>
      <c r="FZY8028" s="49"/>
      <c r="FZZ8028" s="49"/>
      <c r="GAA8028" s="49"/>
      <c r="GAB8028" s="49"/>
      <c r="GAC8028" s="49"/>
      <c r="GAD8028" s="49"/>
      <c r="GAE8028" s="49"/>
      <c r="GAF8028" s="49"/>
      <c r="GAG8028" s="49"/>
      <c r="GAH8028" s="49"/>
      <c r="GAI8028" s="49"/>
      <c r="GAJ8028" s="49"/>
      <c r="GAK8028" s="49"/>
      <c r="GAL8028" s="49"/>
      <c r="GAM8028" s="49"/>
      <c r="GAN8028" s="49"/>
      <c r="GAO8028" s="49"/>
      <c r="GAP8028" s="49"/>
      <c r="GAQ8028" s="49"/>
      <c r="GAR8028" s="49"/>
      <c r="GAS8028" s="49"/>
      <c r="GAT8028" s="49"/>
      <c r="GAU8028" s="49"/>
      <c r="GAV8028" s="49"/>
      <c r="GAW8028" s="49"/>
      <c r="GAX8028" s="49"/>
      <c r="GAY8028" s="49"/>
      <c r="GAZ8028" s="49"/>
      <c r="GBA8028" s="49"/>
      <c r="GBB8028" s="49"/>
      <c r="GBC8028" s="49"/>
      <c r="GBD8028" s="49"/>
      <c r="GBE8028" s="49"/>
      <c r="GBF8028" s="49"/>
      <c r="GBG8028" s="49"/>
      <c r="GBH8028" s="49"/>
      <c r="GBI8028" s="49"/>
      <c r="GBJ8028" s="49"/>
      <c r="GBK8028" s="49"/>
      <c r="GBL8028" s="49"/>
      <c r="GBM8028" s="49"/>
      <c r="GBN8028" s="49"/>
      <c r="GBO8028" s="49"/>
      <c r="GBP8028" s="49"/>
      <c r="GBQ8028" s="49"/>
      <c r="GBR8028" s="49"/>
      <c r="GBS8028" s="49"/>
      <c r="GBT8028" s="49"/>
      <c r="GBU8028" s="49"/>
      <c r="GBV8028" s="49"/>
      <c r="GBW8028" s="49"/>
      <c r="GBX8028" s="49"/>
      <c r="GBY8028" s="49"/>
      <c r="GBZ8028" s="49"/>
      <c r="GCA8028" s="49"/>
      <c r="GCB8028" s="49"/>
      <c r="GCC8028" s="49"/>
      <c r="GCD8028" s="49"/>
      <c r="GCE8028" s="49"/>
      <c r="GCF8028" s="49"/>
      <c r="GCG8028" s="49"/>
      <c r="GCH8028" s="49"/>
      <c r="GCI8028" s="49"/>
      <c r="GCJ8028" s="49"/>
      <c r="GCK8028" s="49"/>
      <c r="GCL8028" s="49"/>
      <c r="GCM8028" s="49"/>
      <c r="GCN8028" s="49"/>
      <c r="GCO8028" s="49"/>
      <c r="GCP8028" s="49"/>
      <c r="GCQ8028" s="49"/>
      <c r="GCR8028" s="49"/>
      <c r="GCS8028" s="49"/>
      <c r="GCT8028" s="49"/>
      <c r="GCU8028" s="49"/>
      <c r="GCV8028" s="49"/>
      <c r="GCW8028" s="49"/>
      <c r="GCX8028" s="49"/>
      <c r="GCY8028" s="49"/>
      <c r="GCZ8028" s="49"/>
      <c r="GDA8028" s="49"/>
      <c r="GDB8028" s="49"/>
      <c r="GDC8028" s="49"/>
      <c r="GDD8028" s="49"/>
      <c r="GDE8028" s="49"/>
      <c r="GDF8028" s="49"/>
      <c r="GDG8028" s="49"/>
      <c r="GDH8028" s="49"/>
      <c r="GDI8028" s="49"/>
      <c r="GDJ8028" s="49"/>
      <c r="GDK8028" s="49"/>
      <c r="GDL8028" s="49"/>
      <c r="GDM8028" s="49"/>
      <c r="GDN8028" s="49"/>
      <c r="GDO8028" s="49"/>
      <c r="GDP8028" s="49"/>
      <c r="GDQ8028" s="49"/>
      <c r="GDR8028" s="49"/>
      <c r="GDS8028" s="49"/>
      <c r="GDT8028" s="49"/>
      <c r="GDU8028" s="49"/>
      <c r="GDV8028" s="49"/>
      <c r="GDW8028" s="49"/>
      <c r="GDX8028" s="49"/>
      <c r="GDY8028" s="49"/>
      <c r="GDZ8028" s="49"/>
      <c r="GEA8028" s="49"/>
      <c r="GEB8028" s="49"/>
      <c r="GEC8028" s="49"/>
      <c r="GED8028" s="49"/>
      <c r="GEE8028" s="49"/>
      <c r="GEF8028" s="49"/>
      <c r="GEG8028" s="49"/>
      <c r="GEH8028" s="49"/>
      <c r="GEI8028" s="49"/>
      <c r="GEJ8028" s="49"/>
      <c r="GEK8028" s="49"/>
      <c r="GEL8028" s="49"/>
      <c r="GEM8028" s="49"/>
      <c r="GEN8028" s="49"/>
      <c r="GEO8028" s="49"/>
      <c r="GEP8028" s="49"/>
      <c r="GEQ8028" s="49"/>
      <c r="GER8028" s="49"/>
      <c r="GES8028" s="49"/>
      <c r="GET8028" s="49"/>
      <c r="GEU8028" s="49"/>
      <c r="GEV8028" s="49"/>
      <c r="GEW8028" s="49"/>
      <c r="GEX8028" s="49"/>
      <c r="GEY8028" s="49"/>
      <c r="GEZ8028" s="49"/>
      <c r="GFA8028" s="49"/>
      <c r="GFB8028" s="49"/>
      <c r="GFC8028" s="49"/>
      <c r="GFD8028" s="49"/>
      <c r="GFE8028" s="49"/>
      <c r="GFF8028" s="49"/>
      <c r="GFG8028" s="49"/>
      <c r="GFH8028" s="49"/>
      <c r="GFI8028" s="49"/>
      <c r="GFJ8028" s="49"/>
      <c r="GFK8028" s="49"/>
      <c r="GFL8028" s="49"/>
      <c r="GFM8028" s="49"/>
      <c r="GFN8028" s="49"/>
      <c r="GFO8028" s="49"/>
      <c r="GFP8028" s="49"/>
      <c r="GFQ8028" s="49"/>
      <c r="GFR8028" s="49"/>
      <c r="GFS8028" s="49"/>
      <c r="GFT8028" s="49"/>
      <c r="GFU8028" s="49"/>
      <c r="GFV8028" s="49"/>
      <c r="GFW8028" s="49"/>
      <c r="GFX8028" s="49"/>
      <c r="GFY8028" s="49"/>
      <c r="GFZ8028" s="49"/>
      <c r="GGA8028" s="49"/>
      <c r="GGB8028" s="49"/>
      <c r="GGC8028" s="49"/>
      <c r="GGD8028" s="49"/>
      <c r="GGE8028" s="49"/>
      <c r="GGF8028" s="49"/>
      <c r="GGG8028" s="49"/>
      <c r="GGH8028" s="49"/>
      <c r="GGI8028" s="49"/>
      <c r="GGJ8028" s="49"/>
      <c r="GGK8028" s="49"/>
      <c r="GGL8028" s="49"/>
      <c r="GGM8028" s="49"/>
      <c r="GGN8028" s="49"/>
      <c r="GGO8028" s="49"/>
      <c r="GGP8028" s="49"/>
      <c r="GGQ8028" s="49"/>
      <c r="GGR8028" s="49"/>
      <c r="GGS8028" s="49"/>
      <c r="GGT8028" s="49"/>
      <c r="GGU8028" s="49"/>
      <c r="GGV8028" s="49"/>
      <c r="GGW8028" s="49"/>
      <c r="GGX8028" s="49"/>
      <c r="GGY8028" s="49"/>
      <c r="GGZ8028" s="49"/>
      <c r="GHA8028" s="49"/>
      <c r="GHB8028" s="49"/>
      <c r="GHC8028" s="49"/>
      <c r="GHD8028" s="49"/>
      <c r="GHE8028" s="49"/>
      <c r="GHF8028" s="49"/>
      <c r="GHG8028" s="49"/>
      <c r="GHH8028" s="49"/>
      <c r="GHI8028" s="49"/>
      <c r="GHJ8028" s="49"/>
      <c r="GHK8028" s="49"/>
      <c r="GHL8028" s="49"/>
      <c r="GHM8028" s="49"/>
      <c r="GHN8028" s="49"/>
      <c r="GHO8028" s="49"/>
      <c r="GHP8028" s="49"/>
      <c r="GHQ8028" s="49"/>
      <c r="GHR8028" s="49"/>
      <c r="GHS8028" s="49"/>
      <c r="GHT8028" s="49"/>
      <c r="GHU8028" s="49"/>
      <c r="GHV8028" s="49"/>
      <c r="GHW8028" s="49"/>
      <c r="GHX8028" s="49"/>
      <c r="GHY8028" s="49"/>
      <c r="GHZ8028" s="49"/>
      <c r="GIA8028" s="49"/>
      <c r="GIB8028" s="49"/>
      <c r="GIC8028" s="49"/>
      <c r="GID8028" s="49"/>
      <c r="GIE8028" s="49"/>
      <c r="GIF8028" s="49"/>
      <c r="GIG8028" s="49"/>
      <c r="GIH8028" s="49"/>
      <c r="GII8028" s="49"/>
      <c r="GIJ8028" s="49"/>
      <c r="GIK8028" s="49"/>
      <c r="GIL8028" s="49"/>
      <c r="GIM8028" s="49"/>
      <c r="GIN8028" s="49"/>
      <c r="GIO8028" s="49"/>
      <c r="GIP8028" s="49"/>
      <c r="GIQ8028" s="49"/>
      <c r="GIR8028" s="49"/>
      <c r="GIS8028" s="49"/>
      <c r="GIT8028" s="49"/>
      <c r="GIU8028" s="49"/>
      <c r="GIV8028" s="49"/>
      <c r="GIW8028" s="49"/>
      <c r="GIX8028" s="49"/>
      <c r="GIY8028" s="49"/>
      <c r="GIZ8028" s="49"/>
      <c r="GJA8028" s="49"/>
      <c r="GJB8028" s="49"/>
      <c r="GJC8028" s="49"/>
      <c r="GJD8028" s="49"/>
      <c r="GJE8028" s="49"/>
      <c r="GJF8028" s="49"/>
      <c r="GJG8028" s="49"/>
      <c r="GJH8028" s="49"/>
      <c r="GJI8028" s="49"/>
      <c r="GJJ8028" s="49"/>
      <c r="GJK8028" s="49"/>
      <c r="GJL8028" s="49"/>
      <c r="GJM8028" s="49"/>
      <c r="GJN8028" s="49"/>
      <c r="GJO8028" s="49"/>
      <c r="GJP8028" s="49"/>
      <c r="GJQ8028" s="49"/>
      <c r="GJR8028" s="49"/>
      <c r="GJS8028" s="49"/>
      <c r="GJT8028" s="49"/>
      <c r="GJU8028" s="49"/>
      <c r="GJV8028" s="49"/>
      <c r="GJW8028" s="49"/>
      <c r="GJX8028" s="49"/>
      <c r="GJY8028" s="49"/>
      <c r="GJZ8028" s="49"/>
      <c r="GKA8028" s="49"/>
      <c r="GKB8028" s="49"/>
      <c r="GKC8028" s="49"/>
      <c r="GKD8028" s="49"/>
      <c r="GKE8028" s="49"/>
      <c r="GKF8028" s="49"/>
      <c r="GKG8028" s="49"/>
      <c r="GKH8028" s="49"/>
      <c r="GKI8028" s="49"/>
      <c r="GKJ8028" s="49"/>
      <c r="GKK8028" s="49"/>
      <c r="GKL8028" s="49"/>
      <c r="GKM8028" s="49"/>
      <c r="GKN8028" s="49"/>
      <c r="GKO8028" s="49"/>
      <c r="GKP8028" s="49"/>
      <c r="GKQ8028" s="49"/>
      <c r="GKR8028" s="49"/>
      <c r="GKS8028" s="49"/>
      <c r="GKT8028" s="49"/>
      <c r="GKU8028" s="49"/>
      <c r="GKV8028" s="49"/>
      <c r="GKW8028" s="49"/>
      <c r="GKX8028" s="49"/>
      <c r="GKY8028" s="49"/>
      <c r="GKZ8028" s="49"/>
      <c r="GLA8028" s="49"/>
      <c r="GLB8028" s="49"/>
      <c r="GLC8028" s="49"/>
      <c r="GLD8028" s="49"/>
      <c r="GLE8028" s="49"/>
      <c r="GLF8028" s="49"/>
      <c r="GLG8028" s="49"/>
      <c r="GLH8028" s="49"/>
      <c r="GLI8028" s="49"/>
      <c r="GLJ8028" s="49"/>
      <c r="GLK8028" s="49"/>
      <c r="GLL8028" s="49"/>
      <c r="GLM8028" s="49"/>
      <c r="GLN8028" s="49"/>
      <c r="GLO8028" s="49"/>
      <c r="GLP8028" s="49"/>
      <c r="GLQ8028" s="49"/>
      <c r="GLR8028" s="49"/>
      <c r="GLS8028" s="49"/>
      <c r="GLT8028" s="49"/>
      <c r="GLU8028" s="49"/>
      <c r="GLV8028" s="49"/>
      <c r="GLW8028" s="49"/>
      <c r="GLX8028" s="49"/>
      <c r="GLY8028" s="49"/>
      <c r="GLZ8028" s="49"/>
      <c r="GMA8028" s="49"/>
      <c r="GMB8028" s="49"/>
      <c r="GMC8028" s="49"/>
      <c r="GMD8028" s="49"/>
      <c r="GME8028" s="49"/>
      <c r="GMF8028" s="49"/>
      <c r="GMG8028" s="49"/>
      <c r="GMH8028" s="49"/>
      <c r="GMI8028" s="49"/>
      <c r="GMJ8028" s="49"/>
      <c r="GMK8028" s="49"/>
      <c r="GML8028" s="49"/>
      <c r="GMM8028" s="49"/>
      <c r="GMN8028" s="49"/>
      <c r="GMO8028" s="49"/>
      <c r="GMP8028" s="49"/>
      <c r="GMQ8028" s="49"/>
      <c r="GMR8028" s="49"/>
      <c r="GMS8028" s="49"/>
      <c r="GMT8028" s="49"/>
      <c r="GMU8028" s="49"/>
      <c r="GMV8028" s="49"/>
      <c r="GMW8028" s="49"/>
      <c r="GMX8028" s="49"/>
      <c r="GMY8028" s="49"/>
      <c r="GMZ8028" s="49"/>
      <c r="GNA8028" s="49"/>
      <c r="GNB8028" s="49"/>
      <c r="GNC8028" s="49"/>
      <c r="GND8028" s="49"/>
      <c r="GNE8028" s="49"/>
      <c r="GNF8028" s="49"/>
      <c r="GNG8028" s="49"/>
      <c r="GNH8028" s="49"/>
      <c r="GNI8028" s="49"/>
      <c r="GNJ8028" s="49"/>
      <c r="GNK8028" s="49"/>
      <c r="GNL8028" s="49"/>
      <c r="GNM8028" s="49"/>
      <c r="GNN8028" s="49"/>
      <c r="GNO8028" s="49"/>
      <c r="GNP8028" s="49"/>
      <c r="GNQ8028" s="49"/>
      <c r="GNR8028" s="49"/>
      <c r="GNS8028" s="49"/>
      <c r="GNT8028" s="49"/>
      <c r="GNU8028" s="49"/>
      <c r="GNV8028" s="49"/>
      <c r="GNW8028" s="49"/>
      <c r="GNX8028" s="49"/>
      <c r="GNY8028" s="49"/>
      <c r="GNZ8028" s="49"/>
      <c r="GOA8028" s="49"/>
      <c r="GOB8028" s="49"/>
      <c r="GOC8028" s="49"/>
      <c r="GOD8028" s="49"/>
      <c r="GOE8028" s="49"/>
      <c r="GOF8028" s="49"/>
      <c r="GOG8028" s="49"/>
      <c r="GOH8028" s="49"/>
      <c r="GOI8028" s="49"/>
      <c r="GOJ8028" s="49"/>
      <c r="GOK8028" s="49"/>
      <c r="GOL8028" s="49"/>
      <c r="GOM8028" s="49"/>
      <c r="GON8028" s="49"/>
      <c r="GOO8028" s="49"/>
      <c r="GOP8028" s="49"/>
      <c r="GOQ8028" s="49"/>
      <c r="GOR8028" s="49"/>
      <c r="GOS8028" s="49"/>
      <c r="GOT8028" s="49"/>
      <c r="GOU8028" s="49"/>
      <c r="GOV8028" s="49"/>
      <c r="GOW8028" s="49"/>
      <c r="GOX8028" s="49"/>
      <c r="GOY8028" s="49"/>
      <c r="GOZ8028" s="49"/>
      <c r="GPA8028" s="49"/>
      <c r="GPB8028" s="49"/>
      <c r="GPC8028" s="49"/>
      <c r="GPD8028" s="49"/>
      <c r="GPE8028" s="49"/>
      <c r="GPF8028" s="49"/>
      <c r="GPG8028" s="49"/>
      <c r="GPH8028" s="49"/>
      <c r="GPI8028" s="49"/>
      <c r="GPJ8028" s="49"/>
      <c r="GPK8028" s="49"/>
      <c r="GPL8028" s="49"/>
      <c r="GPM8028" s="49"/>
      <c r="GPN8028" s="49"/>
      <c r="GPO8028" s="49"/>
      <c r="GPP8028" s="49"/>
      <c r="GPQ8028" s="49"/>
      <c r="GPR8028" s="49"/>
      <c r="GPS8028" s="49"/>
      <c r="GPT8028" s="49"/>
      <c r="GPU8028" s="49"/>
      <c r="GPV8028" s="49"/>
      <c r="GPW8028" s="49"/>
      <c r="GPX8028" s="49"/>
      <c r="GPY8028" s="49"/>
      <c r="GPZ8028" s="49"/>
      <c r="GQA8028" s="49"/>
      <c r="GQB8028" s="49"/>
      <c r="GQC8028" s="49"/>
      <c r="GQD8028" s="49"/>
      <c r="GQE8028" s="49"/>
      <c r="GQF8028" s="49"/>
      <c r="GQG8028" s="49"/>
      <c r="GQH8028" s="49"/>
      <c r="GQI8028" s="49"/>
      <c r="GQJ8028" s="49"/>
      <c r="GQK8028" s="49"/>
      <c r="GQL8028" s="49"/>
      <c r="GQM8028" s="49"/>
      <c r="GQN8028" s="49"/>
      <c r="GQO8028" s="49"/>
      <c r="GQP8028" s="49"/>
      <c r="GQQ8028" s="49"/>
      <c r="GQR8028" s="49"/>
      <c r="GQS8028" s="49"/>
      <c r="GQT8028" s="49"/>
      <c r="GQU8028" s="49"/>
      <c r="GQV8028" s="49"/>
      <c r="GQW8028" s="49"/>
      <c r="GQX8028" s="49"/>
      <c r="GQY8028" s="49"/>
      <c r="GQZ8028" s="49"/>
      <c r="GRA8028" s="49"/>
      <c r="GRB8028" s="49"/>
      <c r="GRC8028" s="49"/>
      <c r="GRD8028" s="49"/>
      <c r="GRE8028" s="49"/>
      <c r="GRF8028" s="49"/>
      <c r="GRG8028" s="49"/>
      <c r="GRH8028" s="49"/>
      <c r="GRI8028" s="49"/>
      <c r="GRJ8028" s="49"/>
      <c r="GRK8028" s="49"/>
      <c r="GRL8028" s="49"/>
      <c r="GRM8028" s="49"/>
      <c r="GRN8028" s="49"/>
      <c r="GRO8028" s="49"/>
      <c r="GRP8028" s="49"/>
      <c r="GRQ8028" s="49"/>
      <c r="GRR8028" s="49"/>
      <c r="GRS8028" s="49"/>
      <c r="GRT8028" s="49"/>
      <c r="GRU8028" s="49"/>
      <c r="GRV8028" s="49"/>
      <c r="GRW8028" s="49"/>
      <c r="GRX8028" s="49"/>
      <c r="GRY8028" s="49"/>
      <c r="GRZ8028" s="49"/>
      <c r="GSA8028" s="49"/>
      <c r="GSB8028" s="49"/>
      <c r="GSC8028" s="49"/>
      <c r="GSD8028" s="49"/>
      <c r="GSE8028" s="49"/>
      <c r="GSF8028" s="49"/>
      <c r="GSG8028" s="49"/>
      <c r="GSH8028" s="49"/>
      <c r="GSI8028" s="49"/>
      <c r="GSJ8028" s="49"/>
      <c r="GSK8028" s="49"/>
      <c r="GSL8028" s="49"/>
      <c r="GSM8028" s="49"/>
      <c r="GSN8028" s="49"/>
      <c r="GSO8028" s="49"/>
      <c r="GSP8028" s="49"/>
      <c r="GSQ8028" s="49"/>
      <c r="GSR8028" s="49"/>
      <c r="GSS8028" s="49"/>
      <c r="GST8028" s="49"/>
      <c r="GSU8028" s="49"/>
      <c r="GSV8028" s="49"/>
      <c r="GSW8028" s="49"/>
      <c r="GSX8028" s="49"/>
      <c r="GSY8028" s="49"/>
      <c r="GSZ8028" s="49"/>
      <c r="GTA8028" s="49"/>
      <c r="GTB8028" s="49"/>
      <c r="GTC8028" s="49"/>
      <c r="GTD8028" s="49"/>
      <c r="GTE8028" s="49"/>
      <c r="GTF8028" s="49"/>
      <c r="GTG8028" s="49"/>
      <c r="GTH8028" s="49"/>
      <c r="GTI8028" s="49"/>
      <c r="GTJ8028" s="49"/>
      <c r="GTK8028" s="49"/>
      <c r="GTL8028" s="49"/>
      <c r="GTM8028" s="49"/>
      <c r="GTN8028" s="49"/>
      <c r="GTO8028" s="49"/>
      <c r="GTP8028" s="49"/>
      <c r="GTQ8028" s="49"/>
      <c r="GTR8028" s="49"/>
      <c r="GTS8028" s="49"/>
      <c r="GTT8028" s="49"/>
      <c r="GTU8028" s="49"/>
      <c r="GTV8028" s="49"/>
      <c r="GTW8028" s="49"/>
      <c r="GTX8028" s="49"/>
      <c r="GTY8028" s="49"/>
      <c r="GTZ8028" s="49"/>
      <c r="GUA8028" s="49"/>
      <c r="GUB8028" s="49"/>
      <c r="GUC8028" s="49"/>
      <c r="GUD8028" s="49"/>
      <c r="GUE8028" s="49"/>
      <c r="GUF8028" s="49"/>
      <c r="GUG8028" s="49"/>
      <c r="GUH8028" s="49"/>
      <c r="GUI8028" s="49"/>
      <c r="GUJ8028" s="49"/>
      <c r="GUK8028" s="49"/>
      <c r="GUL8028" s="49"/>
      <c r="GUM8028" s="49"/>
      <c r="GUN8028" s="49"/>
      <c r="GUO8028" s="49"/>
      <c r="GUP8028" s="49"/>
      <c r="GUQ8028" s="49"/>
      <c r="GUR8028" s="49"/>
      <c r="GUS8028" s="49"/>
      <c r="GUT8028" s="49"/>
      <c r="GUU8028" s="49"/>
      <c r="GUV8028" s="49"/>
      <c r="GUW8028" s="49"/>
      <c r="GUX8028" s="49"/>
      <c r="GUY8028" s="49"/>
      <c r="GUZ8028" s="49"/>
      <c r="GVA8028" s="49"/>
      <c r="GVB8028" s="49"/>
      <c r="GVC8028" s="49"/>
      <c r="GVD8028" s="49"/>
      <c r="GVE8028" s="49"/>
      <c r="GVF8028" s="49"/>
      <c r="GVG8028" s="49"/>
      <c r="GVH8028" s="49"/>
      <c r="GVI8028" s="49"/>
      <c r="GVJ8028" s="49"/>
      <c r="GVK8028" s="49"/>
      <c r="GVL8028" s="49"/>
      <c r="GVM8028" s="49"/>
      <c r="GVN8028" s="49"/>
      <c r="GVO8028" s="49"/>
      <c r="GVP8028" s="49"/>
      <c r="GVQ8028" s="49"/>
      <c r="GVR8028" s="49"/>
      <c r="GVS8028" s="49"/>
      <c r="GVT8028" s="49"/>
      <c r="GVU8028" s="49"/>
      <c r="GVV8028" s="49"/>
      <c r="GVW8028" s="49"/>
      <c r="GVX8028" s="49"/>
      <c r="GVY8028" s="49"/>
      <c r="GVZ8028" s="49"/>
      <c r="GWA8028" s="49"/>
      <c r="GWB8028" s="49"/>
      <c r="GWC8028" s="49"/>
      <c r="GWD8028" s="49"/>
      <c r="GWE8028" s="49"/>
      <c r="GWF8028" s="49"/>
      <c r="GWG8028" s="49"/>
      <c r="GWH8028" s="49"/>
      <c r="GWI8028" s="49"/>
      <c r="GWJ8028" s="49"/>
      <c r="GWK8028" s="49"/>
      <c r="GWL8028" s="49"/>
      <c r="GWM8028" s="49"/>
      <c r="GWN8028" s="49"/>
      <c r="GWO8028" s="49"/>
      <c r="GWP8028" s="49"/>
      <c r="GWQ8028" s="49"/>
      <c r="GWR8028" s="49"/>
      <c r="GWS8028" s="49"/>
      <c r="GWT8028" s="49"/>
      <c r="GWU8028" s="49"/>
      <c r="GWV8028" s="49"/>
      <c r="GWW8028" s="49"/>
      <c r="GWX8028" s="49"/>
      <c r="GWY8028" s="49"/>
      <c r="GWZ8028" s="49"/>
      <c r="GXA8028" s="49"/>
      <c r="GXB8028" s="49"/>
      <c r="GXC8028" s="49"/>
      <c r="GXD8028" s="49"/>
      <c r="GXE8028" s="49"/>
      <c r="GXF8028" s="49"/>
      <c r="GXG8028" s="49"/>
      <c r="GXH8028" s="49"/>
      <c r="GXI8028" s="49"/>
      <c r="GXJ8028" s="49"/>
      <c r="GXK8028" s="49"/>
      <c r="GXL8028" s="49"/>
      <c r="GXM8028" s="49"/>
      <c r="GXN8028" s="49"/>
      <c r="GXO8028" s="49"/>
      <c r="GXP8028" s="49"/>
      <c r="GXQ8028" s="49"/>
      <c r="GXR8028" s="49"/>
      <c r="GXS8028" s="49"/>
      <c r="GXT8028" s="49"/>
      <c r="GXU8028" s="49"/>
      <c r="GXV8028" s="49"/>
      <c r="GXW8028" s="49"/>
      <c r="GXX8028" s="49"/>
      <c r="GXY8028" s="49"/>
      <c r="GXZ8028" s="49"/>
      <c r="GYA8028" s="49"/>
      <c r="GYB8028" s="49"/>
      <c r="GYC8028" s="49"/>
      <c r="GYD8028" s="49"/>
      <c r="GYE8028" s="49"/>
      <c r="GYF8028" s="49"/>
      <c r="GYG8028" s="49"/>
      <c r="GYH8028" s="49"/>
      <c r="GYI8028" s="49"/>
      <c r="GYJ8028" s="49"/>
      <c r="GYK8028" s="49"/>
      <c r="GYL8028" s="49"/>
      <c r="GYM8028" s="49"/>
      <c r="GYN8028" s="49"/>
      <c r="GYO8028" s="49"/>
      <c r="GYP8028" s="49"/>
      <c r="GYQ8028" s="49"/>
      <c r="GYR8028" s="49"/>
      <c r="GYS8028" s="49"/>
      <c r="GYT8028" s="49"/>
      <c r="GYU8028" s="49"/>
      <c r="GYV8028" s="49"/>
      <c r="GYW8028" s="49"/>
      <c r="GYX8028" s="49"/>
      <c r="GYY8028" s="49"/>
      <c r="GYZ8028" s="49"/>
      <c r="GZA8028" s="49"/>
      <c r="GZB8028" s="49"/>
      <c r="GZC8028" s="49"/>
      <c r="GZD8028" s="49"/>
      <c r="GZE8028" s="49"/>
      <c r="GZF8028" s="49"/>
      <c r="GZG8028" s="49"/>
      <c r="GZH8028" s="49"/>
      <c r="GZI8028" s="49"/>
      <c r="GZJ8028" s="49"/>
      <c r="GZK8028" s="49"/>
      <c r="GZL8028" s="49"/>
      <c r="GZM8028" s="49"/>
      <c r="GZN8028" s="49"/>
      <c r="GZO8028" s="49"/>
      <c r="GZP8028" s="49"/>
      <c r="GZQ8028" s="49"/>
      <c r="GZR8028" s="49"/>
      <c r="GZS8028" s="49"/>
      <c r="GZT8028" s="49"/>
      <c r="GZU8028" s="49"/>
      <c r="GZV8028" s="49"/>
      <c r="GZW8028" s="49"/>
      <c r="GZX8028" s="49"/>
      <c r="GZY8028" s="49"/>
      <c r="GZZ8028" s="49"/>
      <c r="HAA8028" s="49"/>
      <c r="HAB8028" s="49"/>
      <c r="HAC8028" s="49"/>
      <c r="HAD8028" s="49"/>
      <c r="HAE8028" s="49"/>
      <c r="HAF8028" s="49"/>
      <c r="HAG8028" s="49"/>
      <c r="HAH8028" s="49"/>
      <c r="HAI8028" s="49"/>
      <c r="HAJ8028" s="49"/>
      <c r="HAK8028" s="49"/>
      <c r="HAL8028" s="49"/>
      <c r="HAM8028" s="49"/>
      <c r="HAN8028" s="49"/>
      <c r="HAO8028" s="49"/>
      <c r="HAP8028" s="49"/>
      <c r="HAQ8028" s="49"/>
      <c r="HAR8028" s="49"/>
      <c r="HAS8028" s="49"/>
      <c r="HAT8028" s="49"/>
      <c r="HAU8028" s="49"/>
      <c r="HAV8028" s="49"/>
      <c r="HAW8028" s="49"/>
      <c r="HAX8028" s="49"/>
      <c r="HAY8028" s="49"/>
      <c r="HAZ8028" s="49"/>
      <c r="HBA8028" s="49"/>
      <c r="HBB8028" s="49"/>
      <c r="HBC8028" s="49"/>
      <c r="HBD8028" s="49"/>
      <c r="HBE8028" s="49"/>
      <c r="HBF8028" s="49"/>
      <c r="HBG8028" s="49"/>
      <c r="HBH8028" s="49"/>
      <c r="HBI8028" s="49"/>
      <c r="HBJ8028" s="49"/>
      <c r="HBK8028" s="49"/>
      <c r="HBL8028" s="49"/>
      <c r="HBM8028" s="49"/>
      <c r="HBN8028" s="49"/>
      <c r="HBO8028" s="49"/>
      <c r="HBP8028" s="49"/>
      <c r="HBQ8028" s="49"/>
      <c r="HBR8028" s="49"/>
      <c r="HBS8028" s="49"/>
      <c r="HBT8028" s="49"/>
      <c r="HBU8028" s="49"/>
      <c r="HBV8028" s="49"/>
      <c r="HBW8028" s="49"/>
      <c r="HBX8028" s="49"/>
      <c r="HBY8028" s="49"/>
      <c r="HBZ8028" s="49"/>
      <c r="HCA8028" s="49"/>
      <c r="HCB8028" s="49"/>
      <c r="HCC8028" s="49"/>
      <c r="HCD8028" s="49"/>
      <c r="HCE8028" s="49"/>
      <c r="HCF8028" s="49"/>
      <c r="HCG8028" s="49"/>
      <c r="HCH8028" s="49"/>
      <c r="HCI8028" s="49"/>
      <c r="HCJ8028" s="49"/>
      <c r="HCK8028" s="49"/>
      <c r="HCL8028" s="49"/>
      <c r="HCM8028" s="49"/>
      <c r="HCN8028" s="49"/>
      <c r="HCO8028" s="49"/>
      <c r="HCP8028" s="49"/>
      <c r="HCQ8028" s="49"/>
      <c r="HCR8028" s="49"/>
      <c r="HCS8028" s="49"/>
      <c r="HCT8028" s="49"/>
      <c r="HCU8028" s="49"/>
      <c r="HCV8028" s="49"/>
      <c r="HCW8028" s="49"/>
      <c r="HCX8028" s="49"/>
      <c r="HCY8028" s="49"/>
      <c r="HCZ8028" s="49"/>
      <c r="HDA8028" s="49"/>
      <c r="HDB8028" s="49"/>
      <c r="HDC8028" s="49"/>
      <c r="HDD8028" s="49"/>
      <c r="HDE8028" s="49"/>
      <c r="HDF8028" s="49"/>
      <c r="HDG8028" s="49"/>
      <c r="HDH8028" s="49"/>
      <c r="HDI8028" s="49"/>
      <c r="HDJ8028" s="49"/>
      <c r="HDK8028" s="49"/>
      <c r="HDL8028" s="49"/>
      <c r="HDM8028" s="49"/>
      <c r="HDN8028" s="49"/>
      <c r="HDO8028" s="49"/>
      <c r="HDP8028" s="49"/>
      <c r="HDQ8028" s="49"/>
      <c r="HDR8028" s="49"/>
      <c r="HDS8028" s="49"/>
      <c r="HDT8028" s="49"/>
      <c r="HDU8028" s="49"/>
      <c r="HDV8028" s="49"/>
      <c r="HDW8028" s="49"/>
      <c r="HDX8028" s="49"/>
      <c r="HDY8028" s="49"/>
      <c r="HDZ8028" s="49"/>
      <c r="HEA8028" s="49"/>
      <c r="HEB8028" s="49"/>
      <c r="HEC8028" s="49"/>
      <c r="HED8028" s="49"/>
      <c r="HEE8028" s="49"/>
      <c r="HEF8028" s="49"/>
      <c r="HEG8028" s="49"/>
      <c r="HEH8028" s="49"/>
      <c r="HEI8028" s="49"/>
      <c r="HEJ8028" s="49"/>
      <c r="HEK8028" s="49"/>
      <c r="HEL8028" s="49"/>
      <c r="HEM8028" s="49"/>
      <c r="HEN8028" s="49"/>
      <c r="HEO8028" s="49"/>
      <c r="HEP8028" s="49"/>
      <c r="HEQ8028" s="49"/>
      <c r="HER8028" s="49"/>
      <c r="HES8028" s="49"/>
      <c r="HET8028" s="49"/>
      <c r="HEU8028" s="49"/>
      <c r="HEV8028" s="49"/>
      <c r="HEW8028" s="49"/>
      <c r="HEX8028" s="49"/>
      <c r="HEY8028" s="49"/>
      <c r="HEZ8028" s="49"/>
      <c r="HFA8028" s="49"/>
      <c r="HFB8028" s="49"/>
      <c r="HFC8028" s="49"/>
      <c r="HFD8028" s="49"/>
      <c r="HFE8028" s="49"/>
      <c r="HFF8028" s="49"/>
      <c r="HFG8028" s="49"/>
      <c r="HFH8028" s="49"/>
      <c r="HFI8028" s="49"/>
      <c r="HFJ8028" s="49"/>
      <c r="HFK8028" s="49"/>
      <c r="HFL8028" s="49"/>
      <c r="HFM8028" s="49"/>
      <c r="HFN8028" s="49"/>
      <c r="HFO8028" s="49"/>
      <c r="HFP8028" s="49"/>
      <c r="HFQ8028" s="49"/>
      <c r="HFR8028" s="49"/>
      <c r="HFS8028" s="49"/>
      <c r="HFT8028" s="49"/>
      <c r="HFU8028" s="49"/>
      <c r="HFV8028" s="49"/>
      <c r="HFW8028" s="49"/>
      <c r="HFX8028" s="49"/>
      <c r="HFY8028" s="49"/>
      <c r="HFZ8028" s="49"/>
      <c r="HGA8028" s="49"/>
      <c r="HGB8028" s="49"/>
      <c r="HGC8028" s="49"/>
      <c r="HGD8028" s="49"/>
      <c r="HGE8028" s="49"/>
      <c r="HGF8028" s="49"/>
      <c r="HGG8028" s="49"/>
      <c r="HGH8028" s="49"/>
      <c r="HGI8028" s="49"/>
      <c r="HGJ8028" s="49"/>
      <c r="HGK8028" s="49"/>
      <c r="HGL8028" s="49"/>
      <c r="HGM8028" s="49"/>
      <c r="HGN8028" s="49"/>
      <c r="HGO8028" s="49"/>
      <c r="HGP8028" s="49"/>
      <c r="HGQ8028" s="49"/>
      <c r="HGR8028" s="49"/>
      <c r="HGS8028" s="49"/>
      <c r="HGT8028" s="49"/>
      <c r="HGU8028" s="49"/>
      <c r="HGV8028" s="49"/>
      <c r="HGW8028" s="49"/>
      <c r="HGX8028" s="49"/>
      <c r="HGY8028" s="49"/>
      <c r="HGZ8028" s="49"/>
      <c r="HHA8028" s="49"/>
      <c r="HHB8028" s="49"/>
      <c r="HHC8028" s="49"/>
      <c r="HHD8028" s="49"/>
      <c r="HHE8028" s="49"/>
      <c r="HHF8028" s="49"/>
      <c r="HHG8028" s="49"/>
      <c r="HHH8028" s="49"/>
      <c r="HHI8028" s="49"/>
      <c r="HHJ8028" s="49"/>
      <c r="HHK8028" s="49"/>
      <c r="HHL8028" s="49"/>
      <c r="HHM8028" s="49"/>
      <c r="HHN8028" s="49"/>
      <c r="HHO8028" s="49"/>
      <c r="HHP8028" s="49"/>
      <c r="HHQ8028" s="49"/>
      <c r="HHR8028" s="49"/>
      <c r="HHS8028" s="49"/>
      <c r="HHT8028" s="49"/>
      <c r="HHU8028" s="49"/>
      <c r="HHV8028" s="49"/>
      <c r="HHW8028" s="49"/>
      <c r="HHX8028" s="49"/>
      <c r="HHY8028" s="49"/>
      <c r="HHZ8028" s="49"/>
      <c r="HIA8028" s="49"/>
      <c r="HIB8028" s="49"/>
      <c r="HIC8028" s="49"/>
      <c r="HID8028" s="49"/>
      <c r="HIE8028" s="49"/>
      <c r="HIF8028" s="49"/>
      <c r="HIG8028" s="49"/>
      <c r="HIH8028" s="49"/>
      <c r="HII8028" s="49"/>
      <c r="HIJ8028" s="49"/>
      <c r="HIK8028" s="49"/>
      <c r="HIL8028" s="49"/>
      <c r="HIM8028" s="49"/>
      <c r="HIN8028" s="49"/>
      <c r="HIO8028" s="49"/>
      <c r="HIP8028" s="49"/>
      <c r="HIQ8028" s="49"/>
      <c r="HIR8028" s="49"/>
      <c r="HIS8028" s="49"/>
      <c r="HIT8028" s="49"/>
      <c r="HIU8028" s="49"/>
      <c r="HIV8028" s="49"/>
      <c r="HIW8028" s="49"/>
      <c r="HIX8028" s="49"/>
      <c r="HIY8028" s="49"/>
      <c r="HIZ8028" s="49"/>
      <c r="HJA8028" s="49"/>
      <c r="HJB8028" s="49"/>
      <c r="HJC8028" s="49"/>
      <c r="HJD8028" s="49"/>
      <c r="HJE8028" s="49"/>
      <c r="HJF8028" s="49"/>
      <c r="HJG8028" s="49"/>
      <c r="HJH8028" s="49"/>
      <c r="HJI8028" s="49"/>
      <c r="HJJ8028" s="49"/>
      <c r="HJK8028" s="49"/>
      <c r="HJL8028" s="49"/>
      <c r="HJM8028" s="49"/>
      <c r="HJN8028" s="49"/>
      <c r="HJO8028" s="49"/>
      <c r="HJP8028" s="49"/>
      <c r="HJQ8028" s="49"/>
      <c r="HJR8028" s="49"/>
      <c r="HJS8028" s="49"/>
      <c r="HJT8028" s="49"/>
      <c r="HJU8028" s="49"/>
      <c r="HJV8028" s="49"/>
      <c r="HJW8028" s="49"/>
      <c r="HJX8028" s="49"/>
      <c r="HJY8028" s="49"/>
      <c r="HJZ8028" s="49"/>
      <c r="HKA8028" s="49"/>
      <c r="HKB8028" s="49"/>
      <c r="HKC8028" s="49"/>
      <c r="HKD8028" s="49"/>
      <c r="HKE8028" s="49"/>
      <c r="HKF8028" s="49"/>
      <c r="HKG8028" s="49"/>
      <c r="HKH8028" s="49"/>
      <c r="HKI8028" s="49"/>
      <c r="HKJ8028" s="49"/>
      <c r="HKK8028" s="49"/>
      <c r="HKL8028" s="49"/>
      <c r="HKM8028" s="49"/>
      <c r="HKN8028" s="49"/>
      <c r="HKO8028" s="49"/>
      <c r="HKP8028" s="49"/>
      <c r="HKQ8028" s="49"/>
      <c r="HKR8028" s="49"/>
      <c r="HKS8028" s="49"/>
      <c r="HKT8028" s="49"/>
      <c r="HKU8028" s="49"/>
      <c r="HKV8028" s="49"/>
      <c r="HKW8028" s="49"/>
      <c r="HKX8028" s="49"/>
      <c r="HKY8028" s="49"/>
      <c r="HKZ8028" s="49"/>
      <c r="HLA8028" s="49"/>
      <c r="HLB8028" s="49"/>
      <c r="HLC8028" s="49"/>
      <c r="HLD8028" s="49"/>
      <c r="HLE8028" s="49"/>
      <c r="HLF8028" s="49"/>
      <c r="HLG8028" s="49"/>
      <c r="HLH8028" s="49"/>
      <c r="HLI8028" s="49"/>
      <c r="HLJ8028" s="49"/>
      <c r="HLK8028" s="49"/>
      <c r="HLL8028" s="49"/>
      <c r="HLM8028" s="49"/>
      <c r="HLN8028" s="49"/>
      <c r="HLO8028" s="49"/>
      <c r="HLP8028" s="49"/>
      <c r="HLQ8028" s="49"/>
      <c r="HLR8028" s="49"/>
      <c r="HLS8028" s="49"/>
      <c r="HLT8028" s="49"/>
      <c r="HLU8028" s="49"/>
      <c r="HLV8028" s="49"/>
      <c r="HLW8028" s="49"/>
      <c r="HLX8028" s="49"/>
      <c r="HLY8028" s="49"/>
      <c r="HLZ8028" s="49"/>
      <c r="HMA8028" s="49"/>
      <c r="HMB8028" s="49"/>
      <c r="HMC8028" s="49"/>
      <c r="HMD8028" s="49"/>
      <c r="HME8028" s="49"/>
      <c r="HMF8028" s="49"/>
      <c r="HMG8028" s="49"/>
      <c r="HMH8028" s="49"/>
      <c r="HMI8028" s="49"/>
      <c r="HMJ8028" s="49"/>
      <c r="HMK8028" s="49"/>
      <c r="HML8028" s="49"/>
      <c r="HMM8028" s="49"/>
      <c r="HMN8028" s="49"/>
      <c r="HMO8028" s="49"/>
      <c r="HMP8028" s="49"/>
      <c r="HMQ8028" s="49"/>
      <c r="HMR8028" s="49"/>
      <c r="HMS8028" s="49"/>
      <c r="HMT8028" s="49"/>
      <c r="HMU8028" s="49"/>
      <c r="HMV8028" s="49"/>
      <c r="HMW8028" s="49"/>
      <c r="HMX8028" s="49"/>
      <c r="HMY8028" s="49"/>
      <c r="HMZ8028" s="49"/>
      <c r="HNA8028" s="49"/>
      <c r="HNB8028" s="49"/>
      <c r="HNC8028" s="49"/>
      <c r="HND8028" s="49"/>
      <c r="HNE8028" s="49"/>
      <c r="HNF8028" s="49"/>
      <c r="HNG8028" s="49"/>
      <c r="HNH8028" s="49"/>
      <c r="HNI8028" s="49"/>
      <c r="HNJ8028" s="49"/>
      <c r="HNK8028" s="49"/>
      <c r="HNL8028" s="49"/>
      <c r="HNM8028" s="49"/>
      <c r="HNN8028" s="49"/>
      <c r="HNO8028" s="49"/>
      <c r="HNP8028" s="49"/>
      <c r="HNQ8028" s="49"/>
      <c r="HNR8028" s="49"/>
      <c r="HNS8028" s="49"/>
      <c r="HNT8028" s="49"/>
      <c r="HNU8028" s="49"/>
      <c r="HNV8028" s="49"/>
      <c r="HNW8028" s="49"/>
      <c r="HNX8028" s="49"/>
      <c r="HNY8028" s="49"/>
      <c r="HNZ8028" s="49"/>
      <c r="HOA8028" s="49"/>
      <c r="HOB8028" s="49"/>
      <c r="HOC8028" s="49"/>
      <c r="HOD8028" s="49"/>
      <c r="HOE8028" s="49"/>
      <c r="HOF8028" s="49"/>
      <c r="HOG8028" s="49"/>
      <c r="HOH8028" s="49"/>
      <c r="HOI8028" s="49"/>
      <c r="HOJ8028" s="49"/>
      <c r="HOK8028" s="49"/>
      <c r="HOL8028" s="49"/>
      <c r="HOM8028" s="49"/>
      <c r="HON8028" s="49"/>
      <c r="HOO8028" s="49"/>
      <c r="HOP8028" s="49"/>
      <c r="HOQ8028" s="49"/>
      <c r="HOR8028" s="49"/>
      <c r="HOS8028" s="49"/>
      <c r="HOT8028" s="49"/>
      <c r="HOU8028" s="49"/>
      <c r="HOV8028" s="49"/>
      <c r="HOW8028" s="49"/>
      <c r="HOX8028" s="49"/>
      <c r="HOY8028" s="49"/>
      <c r="HOZ8028" s="49"/>
      <c r="HPA8028" s="49"/>
      <c r="HPB8028" s="49"/>
      <c r="HPC8028" s="49"/>
      <c r="HPD8028" s="49"/>
      <c r="HPE8028" s="49"/>
      <c r="HPF8028" s="49"/>
      <c r="HPG8028" s="49"/>
      <c r="HPH8028" s="49"/>
      <c r="HPI8028" s="49"/>
      <c r="HPJ8028" s="49"/>
      <c r="HPK8028" s="49"/>
      <c r="HPL8028" s="49"/>
      <c r="HPM8028" s="49"/>
      <c r="HPN8028" s="49"/>
      <c r="HPO8028" s="49"/>
      <c r="HPP8028" s="49"/>
      <c r="HPQ8028" s="49"/>
      <c r="HPR8028" s="49"/>
      <c r="HPS8028" s="49"/>
      <c r="HPT8028" s="49"/>
      <c r="HPU8028" s="49"/>
      <c r="HPV8028" s="49"/>
      <c r="HPW8028" s="49"/>
      <c r="HPX8028" s="49"/>
      <c r="HPY8028" s="49"/>
      <c r="HPZ8028" s="49"/>
      <c r="HQA8028" s="49"/>
      <c r="HQB8028" s="49"/>
      <c r="HQC8028" s="49"/>
      <c r="HQD8028" s="49"/>
      <c r="HQE8028" s="49"/>
      <c r="HQF8028" s="49"/>
      <c r="HQG8028" s="49"/>
      <c r="HQH8028" s="49"/>
      <c r="HQI8028" s="49"/>
      <c r="HQJ8028" s="49"/>
      <c r="HQK8028" s="49"/>
      <c r="HQL8028" s="49"/>
      <c r="HQM8028" s="49"/>
      <c r="HQN8028" s="49"/>
      <c r="HQO8028" s="49"/>
      <c r="HQP8028" s="49"/>
      <c r="HQQ8028" s="49"/>
      <c r="HQR8028" s="49"/>
      <c r="HQS8028" s="49"/>
      <c r="HQT8028" s="49"/>
      <c r="HQU8028" s="49"/>
      <c r="HQV8028" s="49"/>
      <c r="HQW8028" s="49"/>
      <c r="HQX8028" s="49"/>
      <c r="HQY8028" s="49"/>
      <c r="HQZ8028" s="49"/>
      <c r="HRA8028" s="49"/>
      <c r="HRB8028" s="49"/>
      <c r="HRC8028" s="49"/>
      <c r="HRD8028" s="49"/>
      <c r="HRE8028" s="49"/>
      <c r="HRF8028" s="49"/>
      <c r="HRG8028" s="49"/>
      <c r="HRH8028" s="49"/>
      <c r="HRI8028" s="49"/>
      <c r="HRJ8028" s="49"/>
      <c r="HRK8028" s="49"/>
      <c r="HRL8028" s="49"/>
      <c r="HRM8028" s="49"/>
      <c r="HRN8028" s="49"/>
      <c r="HRO8028" s="49"/>
      <c r="HRP8028" s="49"/>
      <c r="HRQ8028" s="49"/>
      <c r="HRR8028" s="49"/>
      <c r="HRS8028" s="49"/>
      <c r="HRT8028" s="49"/>
      <c r="HRU8028" s="49"/>
      <c r="HRV8028" s="49"/>
      <c r="HRW8028" s="49"/>
      <c r="HRX8028" s="49"/>
      <c r="HRY8028" s="49"/>
      <c r="HRZ8028" s="49"/>
      <c r="HSA8028" s="49"/>
      <c r="HSB8028" s="49"/>
      <c r="HSC8028" s="49"/>
      <c r="HSD8028" s="49"/>
      <c r="HSE8028" s="49"/>
      <c r="HSF8028" s="49"/>
      <c r="HSG8028" s="49"/>
      <c r="HSH8028" s="49"/>
      <c r="HSI8028" s="49"/>
      <c r="HSJ8028" s="49"/>
      <c r="HSK8028" s="49"/>
      <c r="HSL8028" s="49"/>
      <c r="HSM8028" s="49"/>
      <c r="HSN8028" s="49"/>
      <c r="HSO8028" s="49"/>
      <c r="HSP8028" s="49"/>
      <c r="HSQ8028" s="49"/>
      <c r="HSR8028" s="49"/>
      <c r="HSS8028" s="49"/>
      <c r="HST8028" s="49"/>
      <c r="HSU8028" s="49"/>
      <c r="HSV8028" s="49"/>
      <c r="HSW8028" s="49"/>
      <c r="HSX8028" s="49"/>
      <c r="HSY8028" s="49"/>
      <c r="HSZ8028" s="49"/>
      <c r="HTA8028" s="49"/>
      <c r="HTB8028" s="49"/>
      <c r="HTC8028" s="49"/>
      <c r="HTD8028" s="49"/>
      <c r="HTE8028" s="49"/>
      <c r="HTF8028" s="49"/>
      <c r="HTG8028" s="49"/>
      <c r="HTH8028" s="49"/>
      <c r="HTI8028" s="49"/>
      <c r="HTJ8028" s="49"/>
      <c r="HTK8028" s="49"/>
      <c r="HTL8028" s="49"/>
      <c r="HTM8028" s="49"/>
      <c r="HTN8028" s="49"/>
      <c r="HTO8028" s="49"/>
      <c r="HTP8028" s="49"/>
      <c r="HTQ8028" s="49"/>
      <c r="HTR8028" s="49"/>
      <c r="HTS8028" s="49"/>
      <c r="HTT8028" s="49"/>
      <c r="HTU8028" s="49"/>
      <c r="HTV8028" s="49"/>
      <c r="HTW8028" s="49"/>
      <c r="HTX8028" s="49"/>
      <c r="HTY8028" s="49"/>
      <c r="HTZ8028" s="49"/>
      <c r="HUA8028" s="49"/>
      <c r="HUB8028" s="49"/>
      <c r="HUC8028" s="49"/>
      <c r="HUD8028" s="49"/>
      <c r="HUE8028" s="49"/>
      <c r="HUF8028" s="49"/>
      <c r="HUG8028" s="49"/>
      <c r="HUH8028" s="49"/>
      <c r="HUI8028" s="49"/>
      <c r="HUJ8028" s="49"/>
      <c r="HUK8028" s="49"/>
      <c r="HUL8028" s="49"/>
      <c r="HUM8028" s="49"/>
      <c r="HUN8028" s="49"/>
      <c r="HUO8028" s="49"/>
      <c r="HUP8028" s="49"/>
      <c r="HUQ8028" s="49"/>
      <c r="HUR8028" s="49"/>
      <c r="HUS8028" s="49"/>
      <c r="HUT8028" s="49"/>
      <c r="HUU8028" s="49"/>
      <c r="HUV8028" s="49"/>
      <c r="HUW8028" s="49"/>
      <c r="HUX8028" s="49"/>
      <c r="HUY8028" s="49"/>
      <c r="HUZ8028" s="49"/>
      <c r="HVA8028" s="49"/>
      <c r="HVB8028" s="49"/>
      <c r="HVC8028" s="49"/>
      <c r="HVD8028" s="49"/>
      <c r="HVE8028" s="49"/>
      <c r="HVF8028" s="49"/>
      <c r="HVG8028" s="49"/>
      <c r="HVH8028" s="49"/>
      <c r="HVI8028" s="49"/>
      <c r="HVJ8028" s="49"/>
      <c r="HVK8028" s="49"/>
      <c r="HVL8028" s="49"/>
      <c r="HVM8028" s="49"/>
      <c r="HVN8028" s="49"/>
      <c r="HVO8028" s="49"/>
      <c r="HVP8028" s="49"/>
      <c r="HVQ8028" s="49"/>
      <c r="HVR8028" s="49"/>
      <c r="HVS8028" s="49"/>
      <c r="HVT8028" s="49"/>
      <c r="HVU8028" s="49"/>
      <c r="HVV8028" s="49"/>
      <c r="HVW8028" s="49"/>
      <c r="HVX8028" s="49"/>
      <c r="HVY8028" s="49"/>
      <c r="HVZ8028" s="49"/>
      <c r="HWA8028" s="49"/>
      <c r="HWB8028" s="49"/>
      <c r="HWC8028" s="49"/>
      <c r="HWD8028" s="49"/>
      <c r="HWE8028" s="49"/>
      <c r="HWF8028" s="49"/>
      <c r="HWG8028" s="49"/>
      <c r="HWH8028" s="49"/>
      <c r="HWI8028" s="49"/>
      <c r="HWJ8028" s="49"/>
      <c r="HWK8028" s="49"/>
      <c r="HWL8028" s="49"/>
      <c r="HWM8028" s="49"/>
      <c r="HWN8028" s="49"/>
      <c r="HWO8028" s="49"/>
      <c r="HWP8028" s="49"/>
      <c r="HWQ8028" s="49"/>
      <c r="HWR8028" s="49"/>
      <c r="HWS8028" s="49"/>
      <c r="HWT8028" s="49"/>
      <c r="HWU8028" s="49"/>
      <c r="HWV8028" s="49"/>
      <c r="HWW8028" s="49"/>
      <c r="HWX8028" s="49"/>
      <c r="HWY8028" s="49"/>
      <c r="HWZ8028" s="49"/>
      <c r="HXA8028" s="49"/>
      <c r="HXB8028" s="49"/>
      <c r="HXC8028" s="49"/>
      <c r="HXD8028" s="49"/>
      <c r="HXE8028" s="49"/>
      <c r="HXF8028" s="49"/>
      <c r="HXG8028" s="49"/>
      <c r="HXH8028" s="49"/>
      <c r="HXI8028" s="49"/>
      <c r="HXJ8028" s="49"/>
      <c r="HXK8028" s="49"/>
      <c r="HXL8028" s="49"/>
      <c r="HXM8028" s="49"/>
      <c r="HXN8028" s="49"/>
      <c r="HXO8028" s="49"/>
      <c r="HXP8028" s="49"/>
      <c r="HXQ8028" s="49"/>
      <c r="HXR8028" s="49"/>
      <c r="HXS8028" s="49"/>
      <c r="HXT8028" s="49"/>
      <c r="HXU8028" s="49"/>
      <c r="HXV8028" s="49"/>
      <c r="HXW8028" s="49"/>
      <c r="HXX8028" s="49"/>
      <c r="HXY8028" s="49"/>
      <c r="HXZ8028" s="49"/>
      <c r="HYA8028" s="49"/>
      <c r="HYB8028" s="49"/>
      <c r="HYC8028" s="49"/>
      <c r="HYD8028" s="49"/>
      <c r="HYE8028" s="49"/>
      <c r="HYF8028" s="49"/>
      <c r="HYG8028" s="49"/>
      <c r="HYH8028" s="49"/>
      <c r="HYI8028" s="49"/>
      <c r="HYJ8028" s="49"/>
      <c r="HYK8028" s="49"/>
      <c r="HYL8028" s="49"/>
      <c r="HYM8028" s="49"/>
      <c r="HYN8028" s="49"/>
      <c r="HYO8028" s="49"/>
      <c r="HYP8028" s="49"/>
      <c r="HYQ8028" s="49"/>
      <c r="HYR8028" s="49"/>
      <c r="HYS8028" s="49"/>
      <c r="HYT8028" s="49"/>
      <c r="HYU8028" s="49"/>
      <c r="HYV8028" s="49"/>
      <c r="HYW8028" s="49"/>
      <c r="HYX8028" s="49"/>
      <c r="HYY8028" s="49"/>
      <c r="HYZ8028" s="49"/>
      <c r="HZA8028" s="49"/>
      <c r="HZB8028" s="49"/>
      <c r="HZC8028" s="49"/>
      <c r="HZD8028" s="49"/>
      <c r="HZE8028" s="49"/>
      <c r="HZF8028" s="49"/>
      <c r="HZG8028" s="49"/>
      <c r="HZH8028" s="49"/>
      <c r="HZI8028" s="49"/>
      <c r="HZJ8028" s="49"/>
      <c r="HZK8028" s="49"/>
      <c r="HZL8028" s="49"/>
      <c r="HZM8028" s="49"/>
      <c r="HZN8028" s="49"/>
      <c r="HZO8028" s="49"/>
      <c r="HZP8028" s="49"/>
      <c r="HZQ8028" s="49"/>
      <c r="HZR8028" s="49"/>
      <c r="HZS8028" s="49"/>
      <c r="HZT8028" s="49"/>
      <c r="HZU8028" s="49"/>
      <c r="HZV8028" s="49"/>
      <c r="HZW8028" s="49"/>
      <c r="HZX8028" s="49"/>
      <c r="HZY8028" s="49"/>
      <c r="HZZ8028" s="49"/>
      <c r="IAA8028" s="49"/>
      <c r="IAB8028" s="49"/>
      <c r="IAC8028" s="49"/>
      <c r="IAD8028" s="49"/>
      <c r="IAE8028" s="49"/>
      <c r="IAF8028" s="49"/>
      <c r="IAG8028" s="49"/>
      <c r="IAH8028" s="49"/>
      <c r="IAI8028" s="49"/>
      <c r="IAJ8028" s="49"/>
      <c r="IAK8028" s="49"/>
      <c r="IAL8028" s="49"/>
      <c r="IAM8028" s="49"/>
      <c r="IAN8028" s="49"/>
      <c r="IAO8028" s="49"/>
      <c r="IAP8028" s="49"/>
      <c r="IAQ8028" s="49"/>
      <c r="IAR8028" s="49"/>
      <c r="IAS8028" s="49"/>
      <c r="IAT8028" s="49"/>
      <c r="IAU8028" s="49"/>
      <c r="IAV8028" s="49"/>
      <c r="IAW8028" s="49"/>
      <c r="IAX8028" s="49"/>
      <c r="IAY8028" s="49"/>
      <c r="IAZ8028" s="49"/>
      <c r="IBA8028" s="49"/>
      <c r="IBB8028" s="49"/>
      <c r="IBC8028" s="49"/>
      <c r="IBD8028" s="49"/>
      <c r="IBE8028" s="49"/>
      <c r="IBF8028" s="49"/>
      <c r="IBG8028" s="49"/>
      <c r="IBH8028" s="49"/>
      <c r="IBI8028" s="49"/>
      <c r="IBJ8028" s="49"/>
      <c r="IBK8028" s="49"/>
      <c r="IBL8028" s="49"/>
      <c r="IBM8028" s="49"/>
      <c r="IBN8028" s="49"/>
      <c r="IBO8028" s="49"/>
      <c r="IBP8028" s="49"/>
      <c r="IBQ8028" s="49"/>
      <c r="IBR8028" s="49"/>
      <c r="IBS8028" s="49"/>
      <c r="IBT8028" s="49"/>
      <c r="IBU8028" s="49"/>
      <c r="IBV8028" s="49"/>
      <c r="IBW8028" s="49"/>
      <c r="IBX8028" s="49"/>
      <c r="IBY8028" s="49"/>
      <c r="IBZ8028" s="49"/>
      <c r="ICA8028" s="49"/>
      <c r="ICB8028" s="49"/>
      <c r="ICC8028" s="49"/>
      <c r="ICD8028" s="49"/>
      <c r="ICE8028" s="49"/>
      <c r="ICF8028" s="49"/>
      <c r="ICG8028" s="49"/>
      <c r="ICH8028" s="49"/>
      <c r="ICI8028" s="49"/>
      <c r="ICJ8028" s="49"/>
      <c r="ICK8028" s="49"/>
      <c r="ICL8028" s="49"/>
      <c r="ICM8028" s="49"/>
      <c r="ICN8028" s="49"/>
      <c r="ICO8028" s="49"/>
      <c r="ICP8028" s="49"/>
      <c r="ICQ8028" s="49"/>
      <c r="ICR8028" s="49"/>
      <c r="ICS8028" s="49"/>
      <c r="ICT8028" s="49"/>
      <c r="ICU8028" s="49"/>
      <c r="ICV8028" s="49"/>
      <c r="ICW8028" s="49"/>
      <c r="ICX8028" s="49"/>
      <c r="ICY8028" s="49"/>
      <c r="ICZ8028" s="49"/>
      <c r="IDA8028" s="49"/>
      <c r="IDB8028" s="49"/>
      <c r="IDC8028" s="49"/>
      <c r="IDD8028" s="49"/>
      <c r="IDE8028" s="49"/>
      <c r="IDF8028" s="49"/>
      <c r="IDG8028" s="49"/>
      <c r="IDH8028" s="49"/>
      <c r="IDI8028" s="49"/>
      <c r="IDJ8028" s="49"/>
      <c r="IDK8028" s="49"/>
      <c r="IDL8028" s="49"/>
      <c r="IDM8028" s="49"/>
      <c r="IDN8028" s="49"/>
      <c r="IDO8028" s="49"/>
      <c r="IDP8028" s="49"/>
      <c r="IDQ8028" s="49"/>
      <c r="IDR8028" s="49"/>
      <c r="IDS8028" s="49"/>
      <c r="IDT8028" s="49"/>
      <c r="IDU8028" s="49"/>
      <c r="IDV8028" s="49"/>
      <c r="IDW8028" s="49"/>
      <c r="IDX8028" s="49"/>
      <c r="IDY8028" s="49"/>
      <c r="IDZ8028" s="49"/>
      <c r="IEA8028" s="49"/>
      <c r="IEB8028" s="49"/>
      <c r="IEC8028" s="49"/>
      <c r="IED8028" s="49"/>
      <c r="IEE8028" s="49"/>
      <c r="IEF8028" s="49"/>
      <c r="IEG8028" s="49"/>
      <c r="IEH8028" s="49"/>
      <c r="IEI8028" s="49"/>
      <c r="IEJ8028" s="49"/>
      <c r="IEK8028" s="49"/>
      <c r="IEL8028" s="49"/>
      <c r="IEM8028" s="49"/>
      <c r="IEN8028" s="49"/>
      <c r="IEO8028" s="49"/>
      <c r="IEP8028" s="49"/>
      <c r="IEQ8028" s="49"/>
      <c r="IER8028" s="49"/>
      <c r="IES8028" s="49"/>
      <c r="IET8028" s="49"/>
      <c r="IEU8028" s="49"/>
      <c r="IEV8028" s="49"/>
      <c r="IEW8028" s="49"/>
      <c r="IEX8028" s="49"/>
      <c r="IEY8028" s="49"/>
      <c r="IEZ8028" s="49"/>
      <c r="IFA8028" s="49"/>
      <c r="IFB8028" s="49"/>
      <c r="IFC8028" s="49"/>
      <c r="IFD8028" s="49"/>
      <c r="IFE8028" s="49"/>
      <c r="IFF8028" s="49"/>
      <c r="IFG8028" s="49"/>
      <c r="IFH8028" s="49"/>
      <c r="IFI8028" s="49"/>
      <c r="IFJ8028" s="49"/>
      <c r="IFK8028" s="49"/>
      <c r="IFL8028" s="49"/>
      <c r="IFM8028" s="49"/>
      <c r="IFN8028" s="49"/>
      <c r="IFO8028" s="49"/>
      <c r="IFP8028" s="49"/>
      <c r="IFQ8028" s="49"/>
      <c r="IFR8028" s="49"/>
      <c r="IFS8028" s="49"/>
      <c r="IFT8028" s="49"/>
      <c r="IFU8028" s="49"/>
      <c r="IFV8028" s="49"/>
      <c r="IFW8028" s="49"/>
      <c r="IFX8028" s="49"/>
      <c r="IFY8028" s="49"/>
      <c r="IFZ8028" s="49"/>
      <c r="IGA8028" s="49"/>
      <c r="IGB8028" s="49"/>
      <c r="IGC8028" s="49"/>
      <c r="IGD8028" s="49"/>
      <c r="IGE8028" s="49"/>
      <c r="IGF8028" s="49"/>
      <c r="IGG8028" s="49"/>
      <c r="IGH8028" s="49"/>
      <c r="IGI8028" s="49"/>
      <c r="IGJ8028" s="49"/>
      <c r="IGK8028" s="49"/>
      <c r="IGL8028" s="49"/>
      <c r="IGM8028" s="49"/>
      <c r="IGN8028" s="49"/>
      <c r="IGO8028" s="49"/>
      <c r="IGP8028" s="49"/>
      <c r="IGQ8028" s="49"/>
      <c r="IGR8028" s="49"/>
      <c r="IGS8028" s="49"/>
      <c r="IGT8028" s="49"/>
      <c r="IGU8028" s="49"/>
      <c r="IGV8028" s="49"/>
      <c r="IGW8028" s="49"/>
      <c r="IGX8028" s="49"/>
      <c r="IGY8028" s="49"/>
      <c r="IGZ8028" s="49"/>
      <c r="IHA8028" s="49"/>
      <c r="IHB8028" s="49"/>
      <c r="IHC8028" s="49"/>
      <c r="IHD8028" s="49"/>
      <c r="IHE8028" s="49"/>
      <c r="IHF8028" s="49"/>
      <c r="IHG8028" s="49"/>
      <c r="IHH8028" s="49"/>
      <c r="IHI8028" s="49"/>
      <c r="IHJ8028" s="49"/>
      <c r="IHK8028" s="49"/>
      <c r="IHL8028" s="49"/>
      <c r="IHM8028" s="49"/>
      <c r="IHN8028" s="49"/>
      <c r="IHO8028" s="49"/>
      <c r="IHP8028" s="49"/>
      <c r="IHQ8028" s="49"/>
      <c r="IHR8028" s="49"/>
      <c r="IHS8028" s="49"/>
      <c r="IHT8028" s="49"/>
      <c r="IHU8028" s="49"/>
      <c r="IHV8028" s="49"/>
      <c r="IHW8028" s="49"/>
      <c r="IHX8028" s="49"/>
      <c r="IHY8028" s="49"/>
      <c r="IHZ8028" s="49"/>
      <c r="IIA8028" s="49"/>
      <c r="IIB8028" s="49"/>
      <c r="IIC8028" s="49"/>
      <c r="IID8028" s="49"/>
      <c r="IIE8028" s="49"/>
      <c r="IIF8028" s="49"/>
      <c r="IIG8028" s="49"/>
      <c r="IIH8028" s="49"/>
      <c r="III8028" s="49"/>
      <c r="IIJ8028" s="49"/>
      <c r="IIK8028" s="49"/>
      <c r="IIL8028" s="49"/>
      <c r="IIM8028" s="49"/>
      <c r="IIN8028" s="49"/>
      <c r="IIO8028" s="49"/>
      <c r="IIP8028" s="49"/>
      <c r="IIQ8028" s="49"/>
      <c r="IIR8028" s="49"/>
      <c r="IIS8028" s="49"/>
      <c r="IIT8028" s="49"/>
      <c r="IIU8028" s="49"/>
      <c r="IIV8028" s="49"/>
      <c r="IIW8028" s="49"/>
      <c r="IIX8028" s="49"/>
      <c r="IIY8028" s="49"/>
      <c r="IIZ8028" s="49"/>
      <c r="IJA8028" s="49"/>
      <c r="IJB8028" s="49"/>
      <c r="IJC8028" s="49"/>
      <c r="IJD8028" s="49"/>
      <c r="IJE8028" s="49"/>
      <c r="IJF8028" s="49"/>
      <c r="IJG8028" s="49"/>
      <c r="IJH8028" s="49"/>
      <c r="IJI8028" s="49"/>
      <c r="IJJ8028" s="49"/>
      <c r="IJK8028" s="49"/>
      <c r="IJL8028" s="49"/>
      <c r="IJM8028" s="49"/>
      <c r="IJN8028" s="49"/>
      <c r="IJO8028" s="49"/>
      <c r="IJP8028" s="49"/>
      <c r="IJQ8028" s="49"/>
      <c r="IJR8028" s="49"/>
      <c r="IJS8028" s="49"/>
      <c r="IJT8028" s="49"/>
      <c r="IJU8028" s="49"/>
      <c r="IJV8028" s="49"/>
      <c r="IJW8028" s="49"/>
      <c r="IJX8028" s="49"/>
      <c r="IJY8028" s="49"/>
      <c r="IJZ8028" s="49"/>
      <c r="IKA8028" s="49"/>
      <c r="IKB8028" s="49"/>
      <c r="IKC8028" s="49"/>
      <c r="IKD8028" s="49"/>
      <c r="IKE8028" s="49"/>
      <c r="IKF8028" s="49"/>
      <c r="IKG8028" s="49"/>
      <c r="IKH8028" s="49"/>
      <c r="IKI8028" s="49"/>
      <c r="IKJ8028" s="49"/>
      <c r="IKK8028" s="49"/>
      <c r="IKL8028" s="49"/>
      <c r="IKM8028" s="49"/>
      <c r="IKN8028" s="49"/>
      <c r="IKO8028" s="49"/>
      <c r="IKP8028" s="49"/>
      <c r="IKQ8028" s="49"/>
      <c r="IKR8028" s="49"/>
      <c r="IKS8028" s="49"/>
      <c r="IKT8028" s="49"/>
      <c r="IKU8028" s="49"/>
      <c r="IKV8028" s="49"/>
      <c r="IKW8028" s="49"/>
      <c r="IKX8028" s="49"/>
      <c r="IKY8028" s="49"/>
      <c r="IKZ8028" s="49"/>
      <c r="ILA8028" s="49"/>
      <c r="ILB8028" s="49"/>
      <c r="ILC8028" s="49"/>
      <c r="ILD8028" s="49"/>
      <c r="ILE8028" s="49"/>
      <c r="ILF8028" s="49"/>
      <c r="ILG8028" s="49"/>
      <c r="ILH8028" s="49"/>
      <c r="ILI8028" s="49"/>
      <c r="ILJ8028" s="49"/>
      <c r="ILK8028" s="49"/>
      <c r="ILL8028" s="49"/>
      <c r="ILM8028" s="49"/>
      <c r="ILN8028" s="49"/>
      <c r="ILO8028" s="49"/>
      <c r="ILP8028" s="49"/>
      <c r="ILQ8028" s="49"/>
      <c r="ILR8028" s="49"/>
      <c r="ILS8028" s="49"/>
      <c r="ILT8028" s="49"/>
      <c r="ILU8028" s="49"/>
      <c r="ILV8028" s="49"/>
      <c r="ILW8028" s="49"/>
      <c r="ILX8028" s="49"/>
      <c r="ILY8028" s="49"/>
      <c r="ILZ8028" s="49"/>
      <c r="IMA8028" s="49"/>
      <c r="IMB8028" s="49"/>
      <c r="IMC8028" s="49"/>
      <c r="IMD8028" s="49"/>
      <c r="IME8028" s="49"/>
      <c r="IMF8028" s="49"/>
      <c r="IMG8028" s="49"/>
      <c r="IMH8028" s="49"/>
      <c r="IMI8028" s="49"/>
      <c r="IMJ8028" s="49"/>
      <c r="IMK8028" s="49"/>
      <c r="IML8028" s="49"/>
      <c r="IMM8028" s="49"/>
      <c r="IMN8028" s="49"/>
      <c r="IMO8028" s="49"/>
      <c r="IMP8028" s="49"/>
      <c r="IMQ8028" s="49"/>
      <c r="IMR8028" s="49"/>
      <c r="IMS8028" s="49"/>
      <c r="IMT8028" s="49"/>
      <c r="IMU8028" s="49"/>
      <c r="IMV8028" s="49"/>
      <c r="IMW8028" s="49"/>
      <c r="IMX8028" s="49"/>
      <c r="IMY8028" s="49"/>
      <c r="IMZ8028" s="49"/>
      <c r="INA8028" s="49"/>
      <c r="INB8028" s="49"/>
      <c r="INC8028" s="49"/>
      <c r="IND8028" s="49"/>
      <c r="INE8028" s="49"/>
      <c r="INF8028" s="49"/>
      <c r="ING8028" s="49"/>
      <c r="INH8028" s="49"/>
      <c r="INI8028" s="49"/>
      <c r="INJ8028" s="49"/>
      <c r="INK8028" s="49"/>
      <c r="INL8028" s="49"/>
      <c r="INM8028" s="49"/>
      <c r="INN8028" s="49"/>
      <c r="INO8028" s="49"/>
      <c r="INP8028" s="49"/>
      <c r="INQ8028" s="49"/>
      <c r="INR8028" s="49"/>
      <c r="INS8028" s="49"/>
      <c r="INT8028" s="49"/>
      <c r="INU8028" s="49"/>
      <c r="INV8028" s="49"/>
      <c r="INW8028" s="49"/>
      <c r="INX8028" s="49"/>
      <c r="INY8028" s="49"/>
      <c r="INZ8028" s="49"/>
      <c r="IOA8028" s="49"/>
      <c r="IOB8028" s="49"/>
      <c r="IOC8028" s="49"/>
      <c r="IOD8028" s="49"/>
      <c r="IOE8028" s="49"/>
      <c r="IOF8028" s="49"/>
      <c r="IOG8028" s="49"/>
      <c r="IOH8028" s="49"/>
      <c r="IOI8028" s="49"/>
      <c r="IOJ8028" s="49"/>
      <c r="IOK8028" s="49"/>
      <c r="IOL8028" s="49"/>
      <c r="IOM8028" s="49"/>
      <c r="ION8028" s="49"/>
      <c r="IOO8028" s="49"/>
      <c r="IOP8028" s="49"/>
      <c r="IOQ8028" s="49"/>
      <c r="IOR8028" s="49"/>
      <c r="IOS8028" s="49"/>
      <c r="IOT8028" s="49"/>
      <c r="IOU8028" s="49"/>
      <c r="IOV8028" s="49"/>
      <c r="IOW8028" s="49"/>
      <c r="IOX8028" s="49"/>
      <c r="IOY8028" s="49"/>
      <c r="IOZ8028" s="49"/>
      <c r="IPA8028" s="49"/>
      <c r="IPB8028" s="49"/>
      <c r="IPC8028" s="49"/>
      <c r="IPD8028" s="49"/>
      <c r="IPE8028" s="49"/>
      <c r="IPF8028" s="49"/>
      <c r="IPG8028" s="49"/>
      <c r="IPH8028" s="49"/>
      <c r="IPI8028" s="49"/>
      <c r="IPJ8028" s="49"/>
      <c r="IPK8028" s="49"/>
      <c r="IPL8028" s="49"/>
      <c r="IPM8028" s="49"/>
      <c r="IPN8028" s="49"/>
      <c r="IPO8028" s="49"/>
      <c r="IPP8028" s="49"/>
      <c r="IPQ8028" s="49"/>
      <c r="IPR8028" s="49"/>
      <c r="IPS8028" s="49"/>
      <c r="IPT8028" s="49"/>
      <c r="IPU8028" s="49"/>
      <c r="IPV8028" s="49"/>
      <c r="IPW8028" s="49"/>
      <c r="IPX8028" s="49"/>
      <c r="IPY8028" s="49"/>
      <c r="IPZ8028" s="49"/>
      <c r="IQA8028" s="49"/>
      <c r="IQB8028" s="49"/>
      <c r="IQC8028" s="49"/>
      <c r="IQD8028" s="49"/>
      <c r="IQE8028" s="49"/>
      <c r="IQF8028" s="49"/>
      <c r="IQG8028" s="49"/>
      <c r="IQH8028" s="49"/>
      <c r="IQI8028" s="49"/>
      <c r="IQJ8028" s="49"/>
      <c r="IQK8028" s="49"/>
      <c r="IQL8028" s="49"/>
      <c r="IQM8028" s="49"/>
      <c r="IQN8028" s="49"/>
      <c r="IQO8028" s="49"/>
      <c r="IQP8028" s="49"/>
      <c r="IQQ8028" s="49"/>
      <c r="IQR8028" s="49"/>
      <c r="IQS8028" s="49"/>
      <c r="IQT8028" s="49"/>
      <c r="IQU8028" s="49"/>
      <c r="IQV8028" s="49"/>
      <c r="IQW8028" s="49"/>
      <c r="IQX8028" s="49"/>
      <c r="IQY8028" s="49"/>
      <c r="IQZ8028" s="49"/>
      <c r="IRA8028" s="49"/>
      <c r="IRB8028" s="49"/>
      <c r="IRC8028" s="49"/>
      <c r="IRD8028" s="49"/>
      <c r="IRE8028" s="49"/>
      <c r="IRF8028" s="49"/>
      <c r="IRG8028" s="49"/>
      <c r="IRH8028" s="49"/>
      <c r="IRI8028" s="49"/>
      <c r="IRJ8028" s="49"/>
      <c r="IRK8028" s="49"/>
      <c r="IRL8028" s="49"/>
      <c r="IRM8028" s="49"/>
      <c r="IRN8028" s="49"/>
      <c r="IRO8028" s="49"/>
      <c r="IRP8028" s="49"/>
      <c r="IRQ8028" s="49"/>
      <c r="IRR8028" s="49"/>
      <c r="IRS8028" s="49"/>
      <c r="IRT8028" s="49"/>
      <c r="IRU8028" s="49"/>
      <c r="IRV8028" s="49"/>
      <c r="IRW8028" s="49"/>
      <c r="IRX8028" s="49"/>
      <c r="IRY8028" s="49"/>
      <c r="IRZ8028" s="49"/>
      <c r="ISA8028" s="49"/>
      <c r="ISB8028" s="49"/>
      <c r="ISC8028" s="49"/>
      <c r="ISD8028" s="49"/>
      <c r="ISE8028" s="49"/>
      <c r="ISF8028" s="49"/>
      <c r="ISG8028" s="49"/>
      <c r="ISH8028" s="49"/>
      <c r="ISI8028" s="49"/>
      <c r="ISJ8028" s="49"/>
      <c r="ISK8028" s="49"/>
      <c r="ISL8028" s="49"/>
      <c r="ISM8028" s="49"/>
      <c r="ISN8028" s="49"/>
      <c r="ISO8028" s="49"/>
      <c r="ISP8028" s="49"/>
      <c r="ISQ8028" s="49"/>
      <c r="ISR8028" s="49"/>
      <c r="ISS8028" s="49"/>
      <c r="IST8028" s="49"/>
      <c r="ISU8028" s="49"/>
      <c r="ISV8028" s="49"/>
      <c r="ISW8028" s="49"/>
      <c r="ISX8028" s="49"/>
      <c r="ISY8028" s="49"/>
      <c r="ISZ8028" s="49"/>
      <c r="ITA8028" s="49"/>
      <c r="ITB8028" s="49"/>
      <c r="ITC8028" s="49"/>
      <c r="ITD8028" s="49"/>
      <c r="ITE8028" s="49"/>
      <c r="ITF8028" s="49"/>
      <c r="ITG8028" s="49"/>
      <c r="ITH8028" s="49"/>
      <c r="ITI8028" s="49"/>
      <c r="ITJ8028" s="49"/>
      <c r="ITK8028" s="49"/>
      <c r="ITL8028" s="49"/>
      <c r="ITM8028" s="49"/>
      <c r="ITN8028" s="49"/>
      <c r="ITO8028" s="49"/>
      <c r="ITP8028" s="49"/>
      <c r="ITQ8028" s="49"/>
      <c r="ITR8028" s="49"/>
      <c r="ITS8028" s="49"/>
      <c r="ITT8028" s="49"/>
      <c r="ITU8028" s="49"/>
      <c r="ITV8028" s="49"/>
      <c r="ITW8028" s="49"/>
      <c r="ITX8028" s="49"/>
      <c r="ITY8028" s="49"/>
      <c r="ITZ8028" s="49"/>
      <c r="IUA8028" s="49"/>
      <c r="IUB8028" s="49"/>
      <c r="IUC8028" s="49"/>
      <c r="IUD8028" s="49"/>
      <c r="IUE8028" s="49"/>
      <c r="IUF8028" s="49"/>
      <c r="IUG8028" s="49"/>
      <c r="IUH8028" s="49"/>
      <c r="IUI8028" s="49"/>
      <c r="IUJ8028" s="49"/>
      <c r="IUK8028" s="49"/>
      <c r="IUL8028" s="49"/>
      <c r="IUM8028" s="49"/>
      <c r="IUN8028" s="49"/>
      <c r="IUO8028" s="49"/>
      <c r="IUP8028" s="49"/>
      <c r="IUQ8028" s="49"/>
      <c r="IUR8028" s="49"/>
      <c r="IUS8028" s="49"/>
      <c r="IUT8028" s="49"/>
      <c r="IUU8028" s="49"/>
      <c r="IUV8028" s="49"/>
      <c r="IUW8028" s="49"/>
      <c r="IUX8028" s="49"/>
      <c r="IUY8028" s="49"/>
      <c r="IUZ8028" s="49"/>
      <c r="IVA8028" s="49"/>
      <c r="IVB8028" s="49"/>
      <c r="IVC8028" s="49"/>
      <c r="IVD8028" s="49"/>
      <c r="IVE8028" s="49"/>
      <c r="IVF8028" s="49"/>
      <c r="IVG8028" s="49"/>
      <c r="IVH8028" s="49"/>
      <c r="IVI8028" s="49"/>
      <c r="IVJ8028" s="49"/>
      <c r="IVK8028" s="49"/>
      <c r="IVL8028" s="49"/>
      <c r="IVM8028" s="49"/>
      <c r="IVN8028" s="49"/>
      <c r="IVO8028" s="49"/>
      <c r="IVP8028" s="49"/>
      <c r="IVQ8028" s="49"/>
      <c r="IVR8028" s="49"/>
      <c r="IVS8028" s="49"/>
      <c r="IVT8028" s="49"/>
      <c r="IVU8028" s="49"/>
      <c r="IVV8028" s="49"/>
      <c r="IVW8028" s="49"/>
      <c r="IVX8028" s="49"/>
      <c r="IVY8028" s="49"/>
      <c r="IVZ8028" s="49"/>
      <c r="IWA8028" s="49"/>
      <c r="IWB8028" s="49"/>
      <c r="IWC8028" s="49"/>
      <c r="IWD8028" s="49"/>
      <c r="IWE8028" s="49"/>
      <c r="IWF8028" s="49"/>
      <c r="IWG8028" s="49"/>
      <c r="IWH8028" s="49"/>
      <c r="IWI8028" s="49"/>
      <c r="IWJ8028" s="49"/>
      <c r="IWK8028" s="49"/>
      <c r="IWL8028" s="49"/>
      <c r="IWM8028" s="49"/>
      <c r="IWN8028" s="49"/>
      <c r="IWO8028" s="49"/>
      <c r="IWP8028" s="49"/>
      <c r="IWQ8028" s="49"/>
      <c r="IWR8028" s="49"/>
      <c r="IWS8028" s="49"/>
      <c r="IWT8028" s="49"/>
      <c r="IWU8028" s="49"/>
      <c r="IWV8028" s="49"/>
      <c r="IWW8028" s="49"/>
      <c r="IWX8028" s="49"/>
      <c r="IWY8028" s="49"/>
      <c r="IWZ8028" s="49"/>
      <c r="IXA8028" s="49"/>
      <c r="IXB8028" s="49"/>
      <c r="IXC8028" s="49"/>
      <c r="IXD8028" s="49"/>
      <c r="IXE8028" s="49"/>
      <c r="IXF8028" s="49"/>
      <c r="IXG8028" s="49"/>
      <c r="IXH8028" s="49"/>
      <c r="IXI8028" s="49"/>
      <c r="IXJ8028" s="49"/>
      <c r="IXK8028" s="49"/>
      <c r="IXL8028" s="49"/>
      <c r="IXM8028" s="49"/>
      <c r="IXN8028" s="49"/>
      <c r="IXO8028" s="49"/>
      <c r="IXP8028" s="49"/>
      <c r="IXQ8028" s="49"/>
      <c r="IXR8028" s="49"/>
      <c r="IXS8028" s="49"/>
      <c r="IXT8028" s="49"/>
      <c r="IXU8028" s="49"/>
      <c r="IXV8028" s="49"/>
      <c r="IXW8028" s="49"/>
      <c r="IXX8028" s="49"/>
      <c r="IXY8028" s="49"/>
      <c r="IXZ8028" s="49"/>
      <c r="IYA8028" s="49"/>
      <c r="IYB8028" s="49"/>
      <c r="IYC8028" s="49"/>
      <c r="IYD8028" s="49"/>
      <c r="IYE8028" s="49"/>
      <c r="IYF8028" s="49"/>
      <c r="IYG8028" s="49"/>
      <c r="IYH8028" s="49"/>
      <c r="IYI8028" s="49"/>
      <c r="IYJ8028" s="49"/>
      <c r="IYK8028" s="49"/>
      <c r="IYL8028" s="49"/>
      <c r="IYM8028" s="49"/>
      <c r="IYN8028" s="49"/>
      <c r="IYO8028" s="49"/>
      <c r="IYP8028" s="49"/>
      <c r="IYQ8028" s="49"/>
      <c r="IYR8028" s="49"/>
      <c r="IYS8028" s="49"/>
      <c r="IYT8028" s="49"/>
      <c r="IYU8028" s="49"/>
      <c r="IYV8028" s="49"/>
      <c r="IYW8028" s="49"/>
      <c r="IYX8028" s="49"/>
      <c r="IYY8028" s="49"/>
      <c r="IYZ8028" s="49"/>
      <c r="IZA8028" s="49"/>
      <c r="IZB8028" s="49"/>
      <c r="IZC8028" s="49"/>
      <c r="IZD8028" s="49"/>
      <c r="IZE8028" s="49"/>
      <c r="IZF8028" s="49"/>
      <c r="IZG8028" s="49"/>
      <c r="IZH8028" s="49"/>
      <c r="IZI8028" s="49"/>
      <c r="IZJ8028" s="49"/>
      <c r="IZK8028" s="49"/>
      <c r="IZL8028" s="49"/>
      <c r="IZM8028" s="49"/>
      <c r="IZN8028" s="49"/>
      <c r="IZO8028" s="49"/>
      <c r="IZP8028" s="49"/>
      <c r="IZQ8028" s="49"/>
      <c r="IZR8028" s="49"/>
      <c r="IZS8028" s="49"/>
      <c r="IZT8028" s="49"/>
      <c r="IZU8028" s="49"/>
      <c r="IZV8028" s="49"/>
      <c r="IZW8028" s="49"/>
      <c r="IZX8028" s="49"/>
      <c r="IZY8028" s="49"/>
      <c r="IZZ8028" s="49"/>
      <c r="JAA8028" s="49"/>
      <c r="JAB8028" s="49"/>
      <c r="JAC8028" s="49"/>
      <c r="JAD8028" s="49"/>
      <c r="JAE8028" s="49"/>
      <c r="JAF8028" s="49"/>
      <c r="JAG8028" s="49"/>
      <c r="JAH8028" s="49"/>
      <c r="JAI8028" s="49"/>
      <c r="JAJ8028" s="49"/>
      <c r="JAK8028" s="49"/>
      <c r="JAL8028" s="49"/>
      <c r="JAM8028" s="49"/>
      <c r="JAN8028" s="49"/>
      <c r="JAO8028" s="49"/>
      <c r="JAP8028" s="49"/>
      <c r="JAQ8028" s="49"/>
      <c r="JAR8028" s="49"/>
      <c r="JAS8028" s="49"/>
      <c r="JAT8028" s="49"/>
      <c r="JAU8028" s="49"/>
      <c r="JAV8028" s="49"/>
      <c r="JAW8028" s="49"/>
      <c r="JAX8028" s="49"/>
      <c r="JAY8028" s="49"/>
      <c r="JAZ8028" s="49"/>
      <c r="JBA8028" s="49"/>
      <c r="JBB8028" s="49"/>
      <c r="JBC8028" s="49"/>
      <c r="JBD8028" s="49"/>
      <c r="JBE8028" s="49"/>
      <c r="JBF8028" s="49"/>
      <c r="JBG8028" s="49"/>
      <c r="JBH8028" s="49"/>
      <c r="JBI8028" s="49"/>
      <c r="JBJ8028" s="49"/>
      <c r="JBK8028" s="49"/>
      <c r="JBL8028" s="49"/>
      <c r="JBM8028" s="49"/>
      <c r="JBN8028" s="49"/>
      <c r="JBO8028" s="49"/>
      <c r="JBP8028" s="49"/>
      <c r="JBQ8028" s="49"/>
      <c r="JBR8028" s="49"/>
      <c r="JBS8028" s="49"/>
      <c r="JBT8028" s="49"/>
      <c r="JBU8028" s="49"/>
      <c r="JBV8028" s="49"/>
      <c r="JBW8028" s="49"/>
      <c r="JBX8028" s="49"/>
      <c r="JBY8028" s="49"/>
      <c r="JBZ8028" s="49"/>
      <c r="JCA8028" s="49"/>
      <c r="JCB8028" s="49"/>
      <c r="JCC8028" s="49"/>
      <c r="JCD8028" s="49"/>
      <c r="JCE8028" s="49"/>
      <c r="JCF8028" s="49"/>
      <c r="JCG8028" s="49"/>
      <c r="JCH8028" s="49"/>
      <c r="JCI8028" s="49"/>
      <c r="JCJ8028" s="49"/>
      <c r="JCK8028" s="49"/>
      <c r="JCL8028" s="49"/>
      <c r="JCM8028" s="49"/>
      <c r="JCN8028" s="49"/>
      <c r="JCO8028" s="49"/>
      <c r="JCP8028" s="49"/>
      <c r="JCQ8028" s="49"/>
      <c r="JCR8028" s="49"/>
      <c r="JCS8028" s="49"/>
      <c r="JCT8028" s="49"/>
      <c r="JCU8028" s="49"/>
      <c r="JCV8028" s="49"/>
      <c r="JCW8028" s="49"/>
      <c r="JCX8028" s="49"/>
      <c r="JCY8028" s="49"/>
      <c r="JCZ8028" s="49"/>
      <c r="JDA8028" s="49"/>
      <c r="JDB8028" s="49"/>
      <c r="JDC8028" s="49"/>
      <c r="JDD8028" s="49"/>
      <c r="JDE8028" s="49"/>
      <c r="JDF8028" s="49"/>
      <c r="JDG8028" s="49"/>
      <c r="JDH8028" s="49"/>
      <c r="JDI8028" s="49"/>
      <c r="JDJ8028" s="49"/>
      <c r="JDK8028" s="49"/>
      <c r="JDL8028" s="49"/>
      <c r="JDM8028" s="49"/>
      <c r="JDN8028" s="49"/>
      <c r="JDO8028" s="49"/>
      <c r="JDP8028" s="49"/>
      <c r="JDQ8028" s="49"/>
      <c r="JDR8028" s="49"/>
      <c r="JDS8028" s="49"/>
      <c r="JDT8028" s="49"/>
      <c r="JDU8028" s="49"/>
      <c r="JDV8028" s="49"/>
      <c r="JDW8028" s="49"/>
      <c r="JDX8028" s="49"/>
      <c r="JDY8028" s="49"/>
      <c r="JDZ8028" s="49"/>
      <c r="JEA8028" s="49"/>
      <c r="JEB8028" s="49"/>
      <c r="JEC8028" s="49"/>
      <c r="JED8028" s="49"/>
      <c r="JEE8028" s="49"/>
      <c r="JEF8028" s="49"/>
      <c r="JEG8028" s="49"/>
      <c r="JEH8028" s="49"/>
      <c r="JEI8028" s="49"/>
      <c r="JEJ8028" s="49"/>
      <c r="JEK8028" s="49"/>
      <c r="JEL8028" s="49"/>
      <c r="JEM8028" s="49"/>
      <c r="JEN8028" s="49"/>
      <c r="JEO8028" s="49"/>
      <c r="JEP8028" s="49"/>
      <c r="JEQ8028" s="49"/>
      <c r="JER8028" s="49"/>
      <c r="JES8028" s="49"/>
      <c r="JET8028" s="49"/>
      <c r="JEU8028" s="49"/>
      <c r="JEV8028" s="49"/>
      <c r="JEW8028" s="49"/>
      <c r="JEX8028" s="49"/>
      <c r="JEY8028" s="49"/>
      <c r="JEZ8028" s="49"/>
      <c r="JFA8028" s="49"/>
      <c r="JFB8028" s="49"/>
      <c r="JFC8028" s="49"/>
      <c r="JFD8028" s="49"/>
      <c r="JFE8028" s="49"/>
      <c r="JFF8028" s="49"/>
      <c r="JFG8028" s="49"/>
      <c r="JFH8028" s="49"/>
      <c r="JFI8028" s="49"/>
      <c r="JFJ8028" s="49"/>
      <c r="JFK8028" s="49"/>
      <c r="JFL8028" s="49"/>
      <c r="JFM8028" s="49"/>
      <c r="JFN8028" s="49"/>
      <c r="JFO8028" s="49"/>
      <c r="JFP8028" s="49"/>
      <c r="JFQ8028" s="49"/>
      <c r="JFR8028" s="49"/>
      <c r="JFS8028" s="49"/>
      <c r="JFT8028" s="49"/>
      <c r="JFU8028" s="49"/>
      <c r="JFV8028" s="49"/>
      <c r="JFW8028" s="49"/>
      <c r="JFX8028" s="49"/>
      <c r="JFY8028" s="49"/>
      <c r="JFZ8028" s="49"/>
      <c r="JGA8028" s="49"/>
      <c r="JGB8028" s="49"/>
      <c r="JGC8028" s="49"/>
      <c r="JGD8028" s="49"/>
      <c r="JGE8028" s="49"/>
      <c r="JGF8028" s="49"/>
      <c r="JGG8028" s="49"/>
      <c r="JGH8028" s="49"/>
      <c r="JGI8028" s="49"/>
      <c r="JGJ8028" s="49"/>
      <c r="JGK8028" s="49"/>
      <c r="JGL8028" s="49"/>
      <c r="JGM8028" s="49"/>
      <c r="JGN8028" s="49"/>
      <c r="JGO8028" s="49"/>
      <c r="JGP8028" s="49"/>
      <c r="JGQ8028" s="49"/>
      <c r="JGR8028" s="49"/>
      <c r="JGS8028" s="49"/>
      <c r="JGT8028" s="49"/>
      <c r="JGU8028" s="49"/>
      <c r="JGV8028" s="49"/>
      <c r="JGW8028" s="49"/>
      <c r="JGX8028" s="49"/>
      <c r="JGY8028" s="49"/>
      <c r="JGZ8028" s="49"/>
      <c r="JHA8028" s="49"/>
      <c r="JHB8028" s="49"/>
      <c r="JHC8028" s="49"/>
      <c r="JHD8028" s="49"/>
      <c r="JHE8028" s="49"/>
      <c r="JHF8028" s="49"/>
      <c r="JHG8028" s="49"/>
      <c r="JHH8028" s="49"/>
      <c r="JHI8028" s="49"/>
      <c r="JHJ8028" s="49"/>
      <c r="JHK8028" s="49"/>
      <c r="JHL8028" s="49"/>
      <c r="JHM8028" s="49"/>
      <c r="JHN8028" s="49"/>
      <c r="JHO8028" s="49"/>
      <c r="JHP8028" s="49"/>
      <c r="JHQ8028" s="49"/>
      <c r="JHR8028" s="49"/>
      <c r="JHS8028" s="49"/>
      <c r="JHT8028" s="49"/>
      <c r="JHU8028" s="49"/>
      <c r="JHV8028" s="49"/>
      <c r="JHW8028" s="49"/>
      <c r="JHX8028" s="49"/>
      <c r="JHY8028" s="49"/>
      <c r="JHZ8028" s="49"/>
      <c r="JIA8028" s="49"/>
      <c r="JIB8028" s="49"/>
      <c r="JIC8028" s="49"/>
      <c r="JID8028" s="49"/>
      <c r="JIE8028" s="49"/>
      <c r="JIF8028" s="49"/>
      <c r="JIG8028" s="49"/>
      <c r="JIH8028" s="49"/>
      <c r="JII8028" s="49"/>
      <c r="JIJ8028" s="49"/>
      <c r="JIK8028" s="49"/>
      <c r="JIL8028" s="49"/>
      <c r="JIM8028" s="49"/>
      <c r="JIN8028" s="49"/>
      <c r="JIO8028" s="49"/>
      <c r="JIP8028" s="49"/>
      <c r="JIQ8028" s="49"/>
      <c r="JIR8028" s="49"/>
      <c r="JIS8028" s="49"/>
      <c r="JIT8028" s="49"/>
      <c r="JIU8028" s="49"/>
      <c r="JIV8028" s="49"/>
      <c r="JIW8028" s="49"/>
      <c r="JIX8028" s="49"/>
      <c r="JIY8028" s="49"/>
      <c r="JIZ8028" s="49"/>
      <c r="JJA8028" s="49"/>
      <c r="JJB8028" s="49"/>
      <c r="JJC8028" s="49"/>
      <c r="JJD8028" s="49"/>
      <c r="JJE8028" s="49"/>
      <c r="JJF8028" s="49"/>
      <c r="JJG8028" s="49"/>
      <c r="JJH8028" s="49"/>
      <c r="JJI8028" s="49"/>
      <c r="JJJ8028" s="49"/>
      <c r="JJK8028" s="49"/>
      <c r="JJL8028" s="49"/>
      <c r="JJM8028" s="49"/>
      <c r="JJN8028" s="49"/>
      <c r="JJO8028" s="49"/>
      <c r="JJP8028" s="49"/>
      <c r="JJQ8028" s="49"/>
      <c r="JJR8028" s="49"/>
      <c r="JJS8028" s="49"/>
      <c r="JJT8028" s="49"/>
      <c r="JJU8028" s="49"/>
      <c r="JJV8028" s="49"/>
      <c r="JJW8028" s="49"/>
      <c r="JJX8028" s="49"/>
      <c r="JJY8028" s="49"/>
      <c r="JJZ8028" s="49"/>
      <c r="JKA8028" s="49"/>
      <c r="JKB8028" s="49"/>
      <c r="JKC8028" s="49"/>
      <c r="JKD8028" s="49"/>
      <c r="JKE8028" s="49"/>
      <c r="JKF8028" s="49"/>
      <c r="JKG8028" s="49"/>
      <c r="JKH8028" s="49"/>
      <c r="JKI8028" s="49"/>
      <c r="JKJ8028" s="49"/>
      <c r="JKK8028" s="49"/>
      <c r="JKL8028" s="49"/>
      <c r="JKM8028" s="49"/>
      <c r="JKN8028" s="49"/>
      <c r="JKO8028" s="49"/>
      <c r="JKP8028" s="49"/>
      <c r="JKQ8028" s="49"/>
      <c r="JKR8028" s="49"/>
      <c r="JKS8028" s="49"/>
      <c r="JKT8028" s="49"/>
      <c r="JKU8028" s="49"/>
      <c r="JKV8028" s="49"/>
      <c r="JKW8028" s="49"/>
      <c r="JKX8028" s="49"/>
      <c r="JKY8028" s="49"/>
      <c r="JKZ8028" s="49"/>
      <c r="JLA8028" s="49"/>
      <c r="JLB8028" s="49"/>
      <c r="JLC8028" s="49"/>
      <c r="JLD8028" s="49"/>
      <c r="JLE8028" s="49"/>
      <c r="JLF8028" s="49"/>
      <c r="JLG8028" s="49"/>
      <c r="JLH8028" s="49"/>
      <c r="JLI8028" s="49"/>
      <c r="JLJ8028" s="49"/>
      <c r="JLK8028" s="49"/>
      <c r="JLL8028" s="49"/>
      <c r="JLM8028" s="49"/>
      <c r="JLN8028" s="49"/>
      <c r="JLO8028" s="49"/>
      <c r="JLP8028" s="49"/>
      <c r="JLQ8028" s="49"/>
      <c r="JLR8028" s="49"/>
      <c r="JLS8028" s="49"/>
      <c r="JLT8028" s="49"/>
      <c r="JLU8028" s="49"/>
      <c r="JLV8028" s="49"/>
      <c r="JLW8028" s="49"/>
      <c r="JLX8028" s="49"/>
      <c r="JLY8028" s="49"/>
      <c r="JLZ8028" s="49"/>
      <c r="JMA8028" s="49"/>
      <c r="JMB8028" s="49"/>
      <c r="JMC8028" s="49"/>
      <c r="JMD8028" s="49"/>
      <c r="JME8028" s="49"/>
      <c r="JMF8028" s="49"/>
      <c r="JMG8028" s="49"/>
      <c r="JMH8028" s="49"/>
      <c r="JMI8028" s="49"/>
      <c r="JMJ8028" s="49"/>
      <c r="JMK8028" s="49"/>
      <c r="JML8028" s="49"/>
      <c r="JMM8028" s="49"/>
      <c r="JMN8028" s="49"/>
      <c r="JMO8028" s="49"/>
      <c r="JMP8028" s="49"/>
      <c r="JMQ8028" s="49"/>
      <c r="JMR8028" s="49"/>
      <c r="JMS8028" s="49"/>
      <c r="JMT8028" s="49"/>
      <c r="JMU8028" s="49"/>
      <c r="JMV8028" s="49"/>
      <c r="JMW8028" s="49"/>
      <c r="JMX8028" s="49"/>
      <c r="JMY8028" s="49"/>
      <c r="JMZ8028" s="49"/>
      <c r="JNA8028" s="49"/>
      <c r="JNB8028" s="49"/>
      <c r="JNC8028" s="49"/>
      <c r="JND8028" s="49"/>
      <c r="JNE8028" s="49"/>
      <c r="JNF8028" s="49"/>
      <c r="JNG8028" s="49"/>
      <c r="JNH8028" s="49"/>
      <c r="JNI8028" s="49"/>
      <c r="JNJ8028" s="49"/>
      <c r="JNK8028" s="49"/>
      <c r="JNL8028" s="49"/>
      <c r="JNM8028" s="49"/>
      <c r="JNN8028" s="49"/>
      <c r="JNO8028" s="49"/>
      <c r="JNP8028" s="49"/>
      <c r="JNQ8028" s="49"/>
      <c r="JNR8028" s="49"/>
      <c r="JNS8028" s="49"/>
      <c r="JNT8028" s="49"/>
      <c r="JNU8028" s="49"/>
      <c r="JNV8028" s="49"/>
      <c r="JNW8028" s="49"/>
      <c r="JNX8028" s="49"/>
      <c r="JNY8028" s="49"/>
      <c r="JNZ8028" s="49"/>
      <c r="JOA8028" s="49"/>
      <c r="JOB8028" s="49"/>
      <c r="JOC8028" s="49"/>
      <c r="JOD8028" s="49"/>
      <c r="JOE8028" s="49"/>
      <c r="JOF8028" s="49"/>
      <c r="JOG8028" s="49"/>
      <c r="JOH8028" s="49"/>
      <c r="JOI8028" s="49"/>
      <c r="JOJ8028" s="49"/>
      <c r="JOK8028" s="49"/>
      <c r="JOL8028" s="49"/>
      <c r="JOM8028" s="49"/>
      <c r="JON8028" s="49"/>
      <c r="JOO8028" s="49"/>
      <c r="JOP8028" s="49"/>
      <c r="JOQ8028" s="49"/>
      <c r="JOR8028" s="49"/>
      <c r="JOS8028" s="49"/>
      <c r="JOT8028" s="49"/>
      <c r="JOU8028" s="49"/>
      <c r="JOV8028" s="49"/>
      <c r="JOW8028" s="49"/>
      <c r="JOX8028" s="49"/>
      <c r="JOY8028" s="49"/>
      <c r="JOZ8028" s="49"/>
      <c r="JPA8028" s="49"/>
      <c r="JPB8028" s="49"/>
      <c r="JPC8028" s="49"/>
      <c r="JPD8028" s="49"/>
      <c r="JPE8028" s="49"/>
      <c r="JPF8028" s="49"/>
      <c r="JPG8028" s="49"/>
      <c r="JPH8028" s="49"/>
      <c r="JPI8028" s="49"/>
      <c r="JPJ8028" s="49"/>
      <c r="JPK8028" s="49"/>
      <c r="JPL8028" s="49"/>
      <c r="JPM8028" s="49"/>
      <c r="JPN8028" s="49"/>
      <c r="JPO8028" s="49"/>
      <c r="JPP8028" s="49"/>
      <c r="JPQ8028" s="49"/>
      <c r="JPR8028" s="49"/>
      <c r="JPS8028" s="49"/>
      <c r="JPT8028" s="49"/>
      <c r="JPU8028" s="49"/>
      <c r="JPV8028" s="49"/>
      <c r="JPW8028" s="49"/>
      <c r="JPX8028" s="49"/>
      <c r="JPY8028" s="49"/>
      <c r="JPZ8028" s="49"/>
      <c r="JQA8028" s="49"/>
      <c r="JQB8028" s="49"/>
      <c r="JQC8028" s="49"/>
      <c r="JQD8028" s="49"/>
      <c r="JQE8028" s="49"/>
      <c r="JQF8028" s="49"/>
      <c r="JQG8028" s="49"/>
      <c r="JQH8028" s="49"/>
      <c r="JQI8028" s="49"/>
      <c r="JQJ8028" s="49"/>
      <c r="JQK8028" s="49"/>
      <c r="JQL8028" s="49"/>
      <c r="JQM8028" s="49"/>
      <c r="JQN8028" s="49"/>
      <c r="JQO8028" s="49"/>
      <c r="JQP8028" s="49"/>
      <c r="JQQ8028" s="49"/>
      <c r="JQR8028" s="49"/>
      <c r="JQS8028" s="49"/>
      <c r="JQT8028" s="49"/>
      <c r="JQU8028" s="49"/>
      <c r="JQV8028" s="49"/>
      <c r="JQW8028" s="49"/>
      <c r="JQX8028" s="49"/>
      <c r="JQY8028" s="49"/>
      <c r="JQZ8028" s="49"/>
      <c r="JRA8028" s="49"/>
      <c r="JRB8028" s="49"/>
      <c r="JRC8028" s="49"/>
      <c r="JRD8028" s="49"/>
      <c r="JRE8028" s="49"/>
      <c r="JRF8028" s="49"/>
      <c r="JRG8028" s="49"/>
      <c r="JRH8028" s="49"/>
      <c r="JRI8028" s="49"/>
      <c r="JRJ8028" s="49"/>
      <c r="JRK8028" s="49"/>
      <c r="JRL8028" s="49"/>
      <c r="JRM8028" s="49"/>
      <c r="JRN8028" s="49"/>
      <c r="JRO8028" s="49"/>
      <c r="JRP8028" s="49"/>
      <c r="JRQ8028" s="49"/>
      <c r="JRR8028" s="49"/>
      <c r="JRS8028" s="49"/>
      <c r="JRT8028" s="49"/>
      <c r="JRU8028" s="49"/>
      <c r="JRV8028" s="49"/>
      <c r="JRW8028" s="49"/>
      <c r="JRX8028" s="49"/>
      <c r="JRY8028" s="49"/>
      <c r="JRZ8028" s="49"/>
      <c r="JSA8028" s="49"/>
      <c r="JSB8028" s="49"/>
      <c r="JSC8028" s="49"/>
      <c r="JSD8028" s="49"/>
      <c r="JSE8028" s="49"/>
      <c r="JSF8028" s="49"/>
      <c r="JSG8028" s="49"/>
      <c r="JSH8028" s="49"/>
      <c r="JSI8028" s="49"/>
      <c r="JSJ8028" s="49"/>
      <c r="JSK8028" s="49"/>
      <c r="JSL8028" s="49"/>
      <c r="JSM8028" s="49"/>
      <c r="JSN8028" s="49"/>
      <c r="JSO8028" s="49"/>
      <c r="JSP8028" s="49"/>
      <c r="JSQ8028" s="49"/>
      <c r="JSR8028" s="49"/>
      <c r="JSS8028" s="49"/>
      <c r="JST8028" s="49"/>
      <c r="JSU8028" s="49"/>
      <c r="JSV8028" s="49"/>
      <c r="JSW8028" s="49"/>
      <c r="JSX8028" s="49"/>
      <c r="JSY8028" s="49"/>
      <c r="JSZ8028" s="49"/>
      <c r="JTA8028" s="49"/>
      <c r="JTB8028" s="49"/>
      <c r="JTC8028" s="49"/>
      <c r="JTD8028" s="49"/>
      <c r="JTE8028" s="49"/>
      <c r="JTF8028" s="49"/>
      <c r="JTG8028" s="49"/>
      <c r="JTH8028" s="49"/>
      <c r="JTI8028" s="49"/>
      <c r="JTJ8028" s="49"/>
      <c r="JTK8028" s="49"/>
      <c r="JTL8028" s="49"/>
      <c r="JTM8028" s="49"/>
      <c r="JTN8028" s="49"/>
      <c r="JTO8028" s="49"/>
      <c r="JTP8028" s="49"/>
      <c r="JTQ8028" s="49"/>
      <c r="JTR8028" s="49"/>
      <c r="JTS8028" s="49"/>
      <c r="JTT8028" s="49"/>
      <c r="JTU8028" s="49"/>
      <c r="JTV8028" s="49"/>
      <c r="JTW8028" s="49"/>
      <c r="JTX8028" s="49"/>
      <c r="JTY8028" s="49"/>
      <c r="JTZ8028" s="49"/>
      <c r="JUA8028" s="49"/>
      <c r="JUB8028" s="49"/>
      <c r="JUC8028" s="49"/>
      <c r="JUD8028" s="49"/>
      <c r="JUE8028" s="49"/>
      <c r="JUF8028" s="49"/>
      <c r="JUG8028" s="49"/>
      <c r="JUH8028" s="49"/>
      <c r="JUI8028" s="49"/>
      <c r="JUJ8028" s="49"/>
      <c r="JUK8028" s="49"/>
      <c r="JUL8028" s="49"/>
      <c r="JUM8028" s="49"/>
      <c r="JUN8028" s="49"/>
      <c r="JUO8028" s="49"/>
      <c r="JUP8028" s="49"/>
      <c r="JUQ8028" s="49"/>
      <c r="JUR8028" s="49"/>
      <c r="JUS8028" s="49"/>
      <c r="JUT8028" s="49"/>
      <c r="JUU8028" s="49"/>
      <c r="JUV8028" s="49"/>
      <c r="JUW8028" s="49"/>
      <c r="JUX8028" s="49"/>
      <c r="JUY8028" s="49"/>
      <c r="JUZ8028" s="49"/>
      <c r="JVA8028" s="49"/>
      <c r="JVB8028" s="49"/>
      <c r="JVC8028" s="49"/>
      <c r="JVD8028" s="49"/>
      <c r="JVE8028" s="49"/>
      <c r="JVF8028" s="49"/>
      <c r="JVG8028" s="49"/>
      <c r="JVH8028" s="49"/>
      <c r="JVI8028" s="49"/>
      <c r="JVJ8028" s="49"/>
      <c r="JVK8028" s="49"/>
      <c r="JVL8028" s="49"/>
      <c r="JVM8028" s="49"/>
      <c r="JVN8028" s="49"/>
      <c r="JVO8028" s="49"/>
      <c r="JVP8028" s="49"/>
      <c r="JVQ8028" s="49"/>
      <c r="JVR8028" s="49"/>
      <c r="JVS8028" s="49"/>
      <c r="JVT8028" s="49"/>
      <c r="JVU8028" s="49"/>
      <c r="JVV8028" s="49"/>
      <c r="JVW8028" s="49"/>
      <c r="JVX8028" s="49"/>
      <c r="JVY8028" s="49"/>
      <c r="JVZ8028" s="49"/>
      <c r="JWA8028" s="49"/>
      <c r="JWB8028" s="49"/>
      <c r="JWC8028" s="49"/>
      <c r="JWD8028" s="49"/>
      <c r="JWE8028" s="49"/>
      <c r="JWF8028" s="49"/>
      <c r="JWG8028" s="49"/>
      <c r="JWH8028" s="49"/>
      <c r="JWI8028" s="49"/>
      <c r="JWJ8028" s="49"/>
      <c r="JWK8028" s="49"/>
      <c r="JWL8028" s="49"/>
      <c r="JWM8028" s="49"/>
      <c r="JWN8028" s="49"/>
      <c r="JWO8028" s="49"/>
      <c r="JWP8028" s="49"/>
      <c r="JWQ8028" s="49"/>
      <c r="JWR8028" s="49"/>
      <c r="JWS8028" s="49"/>
      <c r="JWT8028" s="49"/>
      <c r="JWU8028" s="49"/>
      <c r="JWV8028" s="49"/>
      <c r="JWW8028" s="49"/>
      <c r="JWX8028" s="49"/>
      <c r="JWY8028" s="49"/>
      <c r="JWZ8028" s="49"/>
      <c r="JXA8028" s="49"/>
      <c r="JXB8028" s="49"/>
      <c r="JXC8028" s="49"/>
      <c r="JXD8028" s="49"/>
      <c r="JXE8028" s="49"/>
      <c r="JXF8028" s="49"/>
      <c r="JXG8028" s="49"/>
      <c r="JXH8028" s="49"/>
      <c r="JXI8028" s="49"/>
      <c r="JXJ8028" s="49"/>
      <c r="JXK8028" s="49"/>
      <c r="JXL8028" s="49"/>
      <c r="JXM8028" s="49"/>
      <c r="JXN8028" s="49"/>
      <c r="JXO8028" s="49"/>
      <c r="JXP8028" s="49"/>
      <c r="JXQ8028" s="49"/>
      <c r="JXR8028" s="49"/>
      <c r="JXS8028" s="49"/>
      <c r="JXT8028" s="49"/>
      <c r="JXU8028" s="49"/>
      <c r="JXV8028" s="49"/>
      <c r="JXW8028" s="49"/>
      <c r="JXX8028" s="49"/>
      <c r="JXY8028" s="49"/>
      <c r="JXZ8028" s="49"/>
      <c r="JYA8028" s="49"/>
      <c r="JYB8028" s="49"/>
      <c r="JYC8028" s="49"/>
      <c r="JYD8028" s="49"/>
      <c r="JYE8028" s="49"/>
      <c r="JYF8028" s="49"/>
      <c r="JYG8028" s="49"/>
      <c r="JYH8028" s="49"/>
      <c r="JYI8028" s="49"/>
      <c r="JYJ8028" s="49"/>
      <c r="JYK8028" s="49"/>
      <c r="JYL8028" s="49"/>
      <c r="JYM8028" s="49"/>
      <c r="JYN8028" s="49"/>
      <c r="JYO8028" s="49"/>
      <c r="JYP8028" s="49"/>
      <c r="JYQ8028" s="49"/>
      <c r="JYR8028" s="49"/>
      <c r="JYS8028" s="49"/>
      <c r="JYT8028" s="49"/>
      <c r="JYU8028" s="49"/>
      <c r="JYV8028" s="49"/>
      <c r="JYW8028" s="49"/>
      <c r="JYX8028" s="49"/>
      <c r="JYY8028" s="49"/>
      <c r="JYZ8028" s="49"/>
      <c r="JZA8028" s="49"/>
      <c r="JZB8028" s="49"/>
      <c r="JZC8028" s="49"/>
      <c r="JZD8028" s="49"/>
      <c r="JZE8028" s="49"/>
      <c r="JZF8028" s="49"/>
      <c r="JZG8028" s="49"/>
      <c r="JZH8028" s="49"/>
      <c r="JZI8028" s="49"/>
      <c r="JZJ8028" s="49"/>
      <c r="JZK8028" s="49"/>
      <c r="JZL8028" s="49"/>
      <c r="JZM8028" s="49"/>
      <c r="JZN8028" s="49"/>
      <c r="JZO8028" s="49"/>
      <c r="JZP8028" s="49"/>
      <c r="JZQ8028" s="49"/>
      <c r="JZR8028" s="49"/>
      <c r="JZS8028" s="49"/>
      <c r="JZT8028" s="49"/>
      <c r="JZU8028" s="49"/>
      <c r="JZV8028" s="49"/>
      <c r="JZW8028" s="49"/>
      <c r="JZX8028" s="49"/>
      <c r="JZY8028" s="49"/>
      <c r="JZZ8028" s="49"/>
      <c r="KAA8028" s="49"/>
      <c r="KAB8028" s="49"/>
      <c r="KAC8028" s="49"/>
      <c r="KAD8028" s="49"/>
      <c r="KAE8028" s="49"/>
      <c r="KAF8028" s="49"/>
      <c r="KAG8028" s="49"/>
      <c r="KAH8028" s="49"/>
      <c r="KAI8028" s="49"/>
      <c r="KAJ8028" s="49"/>
      <c r="KAK8028" s="49"/>
      <c r="KAL8028" s="49"/>
      <c r="KAM8028" s="49"/>
      <c r="KAN8028" s="49"/>
      <c r="KAO8028" s="49"/>
      <c r="KAP8028" s="49"/>
      <c r="KAQ8028" s="49"/>
      <c r="KAR8028" s="49"/>
      <c r="KAS8028" s="49"/>
      <c r="KAT8028" s="49"/>
      <c r="KAU8028" s="49"/>
      <c r="KAV8028" s="49"/>
      <c r="KAW8028" s="49"/>
      <c r="KAX8028" s="49"/>
      <c r="KAY8028" s="49"/>
      <c r="KAZ8028" s="49"/>
      <c r="KBA8028" s="49"/>
      <c r="KBB8028" s="49"/>
      <c r="KBC8028" s="49"/>
      <c r="KBD8028" s="49"/>
      <c r="KBE8028" s="49"/>
      <c r="KBF8028" s="49"/>
      <c r="KBG8028" s="49"/>
      <c r="KBH8028" s="49"/>
      <c r="KBI8028" s="49"/>
      <c r="KBJ8028" s="49"/>
      <c r="KBK8028" s="49"/>
      <c r="KBL8028" s="49"/>
      <c r="KBM8028" s="49"/>
      <c r="KBN8028" s="49"/>
      <c r="KBO8028" s="49"/>
      <c r="KBP8028" s="49"/>
      <c r="KBQ8028" s="49"/>
      <c r="KBR8028" s="49"/>
      <c r="KBS8028" s="49"/>
      <c r="KBT8028" s="49"/>
      <c r="KBU8028" s="49"/>
      <c r="KBV8028" s="49"/>
      <c r="KBW8028" s="49"/>
      <c r="KBX8028" s="49"/>
      <c r="KBY8028" s="49"/>
      <c r="KBZ8028" s="49"/>
      <c r="KCA8028" s="49"/>
      <c r="KCB8028" s="49"/>
      <c r="KCC8028" s="49"/>
      <c r="KCD8028" s="49"/>
      <c r="KCE8028" s="49"/>
      <c r="KCF8028" s="49"/>
      <c r="KCG8028" s="49"/>
      <c r="KCH8028" s="49"/>
      <c r="KCI8028" s="49"/>
      <c r="KCJ8028" s="49"/>
      <c r="KCK8028" s="49"/>
      <c r="KCL8028" s="49"/>
      <c r="KCM8028" s="49"/>
      <c r="KCN8028" s="49"/>
      <c r="KCO8028" s="49"/>
      <c r="KCP8028" s="49"/>
      <c r="KCQ8028" s="49"/>
      <c r="KCR8028" s="49"/>
      <c r="KCS8028" s="49"/>
      <c r="KCT8028" s="49"/>
      <c r="KCU8028" s="49"/>
      <c r="KCV8028" s="49"/>
      <c r="KCW8028" s="49"/>
      <c r="KCX8028" s="49"/>
      <c r="KCY8028" s="49"/>
      <c r="KCZ8028" s="49"/>
      <c r="KDA8028" s="49"/>
      <c r="KDB8028" s="49"/>
      <c r="KDC8028" s="49"/>
      <c r="KDD8028" s="49"/>
      <c r="KDE8028" s="49"/>
      <c r="KDF8028" s="49"/>
      <c r="KDG8028" s="49"/>
      <c r="KDH8028" s="49"/>
      <c r="KDI8028" s="49"/>
      <c r="KDJ8028" s="49"/>
      <c r="KDK8028" s="49"/>
      <c r="KDL8028" s="49"/>
      <c r="KDM8028" s="49"/>
      <c r="KDN8028" s="49"/>
      <c r="KDO8028" s="49"/>
      <c r="KDP8028" s="49"/>
      <c r="KDQ8028" s="49"/>
      <c r="KDR8028" s="49"/>
      <c r="KDS8028" s="49"/>
      <c r="KDT8028" s="49"/>
      <c r="KDU8028" s="49"/>
      <c r="KDV8028" s="49"/>
      <c r="KDW8028" s="49"/>
      <c r="KDX8028" s="49"/>
      <c r="KDY8028" s="49"/>
      <c r="KDZ8028" s="49"/>
      <c r="KEA8028" s="49"/>
      <c r="KEB8028" s="49"/>
      <c r="KEC8028" s="49"/>
      <c r="KED8028" s="49"/>
      <c r="KEE8028" s="49"/>
      <c r="KEF8028" s="49"/>
      <c r="KEG8028" s="49"/>
      <c r="KEH8028" s="49"/>
      <c r="KEI8028" s="49"/>
      <c r="KEJ8028" s="49"/>
      <c r="KEK8028" s="49"/>
      <c r="KEL8028" s="49"/>
      <c r="KEM8028" s="49"/>
      <c r="KEN8028" s="49"/>
      <c r="KEO8028" s="49"/>
      <c r="KEP8028" s="49"/>
      <c r="KEQ8028" s="49"/>
      <c r="KER8028" s="49"/>
      <c r="KES8028" s="49"/>
      <c r="KET8028" s="49"/>
      <c r="KEU8028" s="49"/>
      <c r="KEV8028" s="49"/>
      <c r="KEW8028" s="49"/>
      <c r="KEX8028" s="49"/>
      <c r="KEY8028" s="49"/>
      <c r="KEZ8028" s="49"/>
      <c r="KFA8028" s="49"/>
      <c r="KFB8028" s="49"/>
      <c r="KFC8028" s="49"/>
      <c r="KFD8028" s="49"/>
      <c r="KFE8028" s="49"/>
      <c r="KFF8028" s="49"/>
      <c r="KFG8028" s="49"/>
      <c r="KFH8028" s="49"/>
      <c r="KFI8028" s="49"/>
      <c r="KFJ8028" s="49"/>
      <c r="KFK8028" s="49"/>
      <c r="KFL8028" s="49"/>
      <c r="KFM8028" s="49"/>
      <c r="KFN8028" s="49"/>
      <c r="KFO8028" s="49"/>
      <c r="KFP8028" s="49"/>
      <c r="KFQ8028" s="49"/>
      <c r="KFR8028" s="49"/>
      <c r="KFS8028" s="49"/>
      <c r="KFT8028" s="49"/>
      <c r="KFU8028" s="49"/>
      <c r="KFV8028" s="49"/>
      <c r="KFW8028" s="49"/>
      <c r="KFX8028" s="49"/>
      <c r="KFY8028" s="49"/>
      <c r="KFZ8028" s="49"/>
      <c r="KGA8028" s="49"/>
      <c r="KGB8028" s="49"/>
      <c r="KGC8028" s="49"/>
      <c r="KGD8028" s="49"/>
      <c r="KGE8028" s="49"/>
      <c r="KGF8028" s="49"/>
      <c r="KGG8028" s="49"/>
      <c r="KGH8028" s="49"/>
      <c r="KGI8028" s="49"/>
      <c r="KGJ8028" s="49"/>
      <c r="KGK8028" s="49"/>
      <c r="KGL8028" s="49"/>
      <c r="KGM8028" s="49"/>
      <c r="KGN8028" s="49"/>
      <c r="KGO8028" s="49"/>
      <c r="KGP8028" s="49"/>
      <c r="KGQ8028" s="49"/>
      <c r="KGR8028" s="49"/>
      <c r="KGS8028" s="49"/>
      <c r="KGT8028" s="49"/>
      <c r="KGU8028" s="49"/>
      <c r="KGV8028" s="49"/>
      <c r="KGW8028" s="49"/>
      <c r="KGX8028" s="49"/>
      <c r="KGY8028" s="49"/>
      <c r="KGZ8028" s="49"/>
      <c r="KHA8028" s="49"/>
      <c r="KHB8028" s="49"/>
      <c r="KHC8028" s="49"/>
      <c r="KHD8028" s="49"/>
      <c r="KHE8028" s="49"/>
      <c r="KHF8028" s="49"/>
      <c r="KHG8028" s="49"/>
      <c r="KHH8028" s="49"/>
      <c r="KHI8028" s="49"/>
      <c r="KHJ8028" s="49"/>
      <c r="KHK8028" s="49"/>
      <c r="KHL8028" s="49"/>
      <c r="KHM8028" s="49"/>
      <c r="KHN8028" s="49"/>
      <c r="KHO8028" s="49"/>
      <c r="KHP8028" s="49"/>
      <c r="KHQ8028" s="49"/>
      <c r="KHR8028" s="49"/>
      <c r="KHS8028" s="49"/>
      <c r="KHT8028" s="49"/>
      <c r="KHU8028" s="49"/>
      <c r="KHV8028" s="49"/>
      <c r="KHW8028" s="49"/>
      <c r="KHX8028" s="49"/>
      <c r="KHY8028" s="49"/>
      <c r="KHZ8028" s="49"/>
      <c r="KIA8028" s="49"/>
      <c r="KIB8028" s="49"/>
      <c r="KIC8028" s="49"/>
      <c r="KID8028" s="49"/>
      <c r="KIE8028" s="49"/>
      <c r="KIF8028" s="49"/>
      <c r="KIG8028" s="49"/>
      <c r="KIH8028" s="49"/>
      <c r="KII8028" s="49"/>
      <c r="KIJ8028" s="49"/>
      <c r="KIK8028" s="49"/>
      <c r="KIL8028" s="49"/>
      <c r="KIM8028" s="49"/>
      <c r="KIN8028" s="49"/>
      <c r="KIO8028" s="49"/>
      <c r="KIP8028" s="49"/>
      <c r="KIQ8028" s="49"/>
      <c r="KIR8028" s="49"/>
      <c r="KIS8028" s="49"/>
      <c r="KIT8028" s="49"/>
      <c r="KIU8028" s="49"/>
      <c r="KIV8028" s="49"/>
      <c r="KIW8028" s="49"/>
      <c r="KIX8028" s="49"/>
      <c r="KIY8028" s="49"/>
      <c r="KIZ8028" s="49"/>
      <c r="KJA8028" s="49"/>
      <c r="KJB8028" s="49"/>
      <c r="KJC8028" s="49"/>
      <c r="KJD8028" s="49"/>
      <c r="KJE8028" s="49"/>
      <c r="KJF8028" s="49"/>
      <c r="KJG8028" s="49"/>
      <c r="KJH8028" s="49"/>
      <c r="KJI8028" s="49"/>
      <c r="KJJ8028" s="49"/>
      <c r="KJK8028" s="49"/>
      <c r="KJL8028" s="49"/>
      <c r="KJM8028" s="49"/>
      <c r="KJN8028" s="49"/>
      <c r="KJO8028" s="49"/>
      <c r="KJP8028" s="49"/>
      <c r="KJQ8028" s="49"/>
      <c r="KJR8028" s="49"/>
      <c r="KJS8028" s="49"/>
      <c r="KJT8028" s="49"/>
      <c r="KJU8028" s="49"/>
      <c r="KJV8028" s="49"/>
      <c r="KJW8028" s="49"/>
      <c r="KJX8028" s="49"/>
      <c r="KJY8028" s="49"/>
      <c r="KJZ8028" s="49"/>
      <c r="KKA8028" s="49"/>
      <c r="KKB8028" s="49"/>
      <c r="KKC8028" s="49"/>
      <c r="KKD8028" s="49"/>
      <c r="KKE8028" s="49"/>
      <c r="KKF8028" s="49"/>
      <c r="KKG8028" s="49"/>
      <c r="KKH8028" s="49"/>
      <c r="KKI8028" s="49"/>
      <c r="KKJ8028" s="49"/>
      <c r="KKK8028" s="49"/>
      <c r="KKL8028" s="49"/>
      <c r="KKM8028" s="49"/>
      <c r="KKN8028" s="49"/>
      <c r="KKO8028" s="49"/>
      <c r="KKP8028" s="49"/>
      <c r="KKQ8028" s="49"/>
      <c r="KKR8028" s="49"/>
      <c r="KKS8028" s="49"/>
      <c r="KKT8028" s="49"/>
      <c r="KKU8028" s="49"/>
      <c r="KKV8028" s="49"/>
      <c r="KKW8028" s="49"/>
      <c r="KKX8028" s="49"/>
      <c r="KKY8028" s="49"/>
      <c r="KKZ8028" s="49"/>
      <c r="KLA8028" s="49"/>
      <c r="KLB8028" s="49"/>
      <c r="KLC8028" s="49"/>
      <c r="KLD8028" s="49"/>
      <c r="KLE8028" s="49"/>
      <c r="KLF8028" s="49"/>
      <c r="KLG8028" s="49"/>
      <c r="KLH8028" s="49"/>
      <c r="KLI8028" s="49"/>
      <c r="KLJ8028" s="49"/>
      <c r="KLK8028" s="49"/>
      <c r="KLL8028" s="49"/>
      <c r="KLM8028" s="49"/>
      <c r="KLN8028" s="49"/>
      <c r="KLO8028" s="49"/>
      <c r="KLP8028" s="49"/>
      <c r="KLQ8028" s="49"/>
      <c r="KLR8028" s="49"/>
      <c r="KLS8028" s="49"/>
      <c r="KLT8028" s="49"/>
      <c r="KLU8028" s="49"/>
      <c r="KLV8028" s="49"/>
      <c r="KLW8028" s="49"/>
      <c r="KLX8028" s="49"/>
      <c r="KLY8028" s="49"/>
      <c r="KLZ8028" s="49"/>
      <c r="KMA8028" s="49"/>
      <c r="KMB8028" s="49"/>
      <c r="KMC8028" s="49"/>
      <c r="KMD8028" s="49"/>
      <c r="KME8028" s="49"/>
      <c r="KMF8028" s="49"/>
      <c r="KMG8028" s="49"/>
      <c r="KMH8028" s="49"/>
      <c r="KMI8028" s="49"/>
      <c r="KMJ8028" s="49"/>
      <c r="KMK8028" s="49"/>
      <c r="KML8028" s="49"/>
      <c r="KMM8028" s="49"/>
      <c r="KMN8028" s="49"/>
      <c r="KMO8028" s="49"/>
      <c r="KMP8028" s="49"/>
      <c r="KMQ8028" s="49"/>
      <c r="KMR8028" s="49"/>
      <c r="KMS8028" s="49"/>
      <c r="KMT8028" s="49"/>
      <c r="KMU8028" s="49"/>
      <c r="KMV8028" s="49"/>
      <c r="KMW8028" s="49"/>
      <c r="KMX8028" s="49"/>
      <c r="KMY8028" s="49"/>
      <c r="KMZ8028" s="49"/>
      <c r="KNA8028" s="49"/>
      <c r="KNB8028" s="49"/>
      <c r="KNC8028" s="49"/>
      <c r="KND8028" s="49"/>
      <c r="KNE8028" s="49"/>
      <c r="KNF8028" s="49"/>
      <c r="KNG8028" s="49"/>
      <c r="KNH8028" s="49"/>
      <c r="KNI8028" s="49"/>
      <c r="KNJ8028" s="49"/>
      <c r="KNK8028" s="49"/>
      <c r="KNL8028" s="49"/>
      <c r="KNM8028" s="49"/>
      <c r="KNN8028" s="49"/>
      <c r="KNO8028" s="49"/>
      <c r="KNP8028" s="49"/>
      <c r="KNQ8028" s="49"/>
      <c r="KNR8028" s="49"/>
      <c r="KNS8028" s="49"/>
      <c r="KNT8028" s="49"/>
      <c r="KNU8028" s="49"/>
      <c r="KNV8028" s="49"/>
      <c r="KNW8028" s="49"/>
      <c r="KNX8028" s="49"/>
      <c r="KNY8028" s="49"/>
      <c r="KNZ8028" s="49"/>
      <c r="KOA8028" s="49"/>
      <c r="KOB8028" s="49"/>
      <c r="KOC8028" s="49"/>
      <c r="KOD8028" s="49"/>
      <c r="KOE8028" s="49"/>
      <c r="KOF8028" s="49"/>
      <c r="KOG8028" s="49"/>
      <c r="KOH8028" s="49"/>
      <c r="KOI8028" s="49"/>
      <c r="KOJ8028" s="49"/>
      <c r="KOK8028" s="49"/>
      <c r="KOL8028" s="49"/>
      <c r="KOM8028" s="49"/>
      <c r="KON8028" s="49"/>
      <c r="KOO8028" s="49"/>
      <c r="KOP8028" s="49"/>
      <c r="KOQ8028" s="49"/>
      <c r="KOR8028" s="49"/>
      <c r="KOS8028" s="49"/>
      <c r="KOT8028" s="49"/>
      <c r="KOU8028" s="49"/>
      <c r="KOV8028" s="49"/>
      <c r="KOW8028" s="49"/>
      <c r="KOX8028" s="49"/>
      <c r="KOY8028" s="49"/>
      <c r="KOZ8028" s="49"/>
      <c r="KPA8028" s="49"/>
      <c r="KPB8028" s="49"/>
      <c r="KPC8028" s="49"/>
      <c r="KPD8028" s="49"/>
      <c r="KPE8028" s="49"/>
      <c r="KPF8028" s="49"/>
      <c r="KPG8028" s="49"/>
      <c r="KPH8028" s="49"/>
      <c r="KPI8028" s="49"/>
      <c r="KPJ8028" s="49"/>
      <c r="KPK8028" s="49"/>
      <c r="KPL8028" s="49"/>
      <c r="KPM8028" s="49"/>
      <c r="KPN8028" s="49"/>
      <c r="KPO8028" s="49"/>
      <c r="KPP8028" s="49"/>
      <c r="KPQ8028" s="49"/>
      <c r="KPR8028" s="49"/>
      <c r="KPS8028" s="49"/>
      <c r="KPT8028" s="49"/>
      <c r="KPU8028" s="49"/>
      <c r="KPV8028" s="49"/>
      <c r="KPW8028" s="49"/>
      <c r="KPX8028" s="49"/>
      <c r="KPY8028" s="49"/>
      <c r="KPZ8028" s="49"/>
      <c r="KQA8028" s="49"/>
      <c r="KQB8028" s="49"/>
      <c r="KQC8028" s="49"/>
      <c r="KQD8028" s="49"/>
      <c r="KQE8028" s="49"/>
      <c r="KQF8028" s="49"/>
      <c r="KQG8028" s="49"/>
      <c r="KQH8028" s="49"/>
      <c r="KQI8028" s="49"/>
      <c r="KQJ8028" s="49"/>
      <c r="KQK8028" s="49"/>
      <c r="KQL8028" s="49"/>
      <c r="KQM8028" s="49"/>
      <c r="KQN8028" s="49"/>
      <c r="KQO8028" s="49"/>
      <c r="KQP8028" s="49"/>
      <c r="KQQ8028" s="49"/>
      <c r="KQR8028" s="49"/>
      <c r="KQS8028" s="49"/>
      <c r="KQT8028" s="49"/>
      <c r="KQU8028" s="49"/>
      <c r="KQV8028" s="49"/>
      <c r="KQW8028" s="49"/>
      <c r="KQX8028" s="49"/>
      <c r="KQY8028" s="49"/>
      <c r="KQZ8028" s="49"/>
      <c r="KRA8028" s="49"/>
      <c r="KRB8028" s="49"/>
      <c r="KRC8028" s="49"/>
      <c r="KRD8028" s="49"/>
      <c r="KRE8028" s="49"/>
      <c r="KRF8028" s="49"/>
      <c r="KRG8028" s="49"/>
      <c r="KRH8028" s="49"/>
      <c r="KRI8028" s="49"/>
      <c r="KRJ8028" s="49"/>
      <c r="KRK8028" s="49"/>
      <c r="KRL8028" s="49"/>
      <c r="KRM8028" s="49"/>
      <c r="KRN8028" s="49"/>
      <c r="KRO8028" s="49"/>
      <c r="KRP8028" s="49"/>
      <c r="KRQ8028" s="49"/>
      <c r="KRR8028" s="49"/>
      <c r="KRS8028" s="49"/>
      <c r="KRT8028" s="49"/>
      <c r="KRU8028" s="49"/>
      <c r="KRV8028" s="49"/>
      <c r="KRW8028" s="49"/>
      <c r="KRX8028" s="49"/>
      <c r="KRY8028" s="49"/>
      <c r="KRZ8028" s="49"/>
      <c r="KSA8028" s="49"/>
      <c r="KSB8028" s="49"/>
      <c r="KSC8028" s="49"/>
      <c r="KSD8028" s="49"/>
      <c r="KSE8028" s="49"/>
      <c r="KSF8028" s="49"/>
      <c r="KSG8028" s="49"/>
      <c r="KSH8028" s="49"/>
      <c r="KSI8028" s="49"/>
      <c r="KSJ8028" s="49"/>
      <c r="KSK8028" s="49"/>
      <c r="KSL8028" s="49"/>
      <c r="KSM8028" s="49"/>
      <c r="KSN8028" s="49"/>
      <c r="KSO8028" s="49"/>
      <c r="KSP8028" s="49"/>
      <c r="KSQ8028" s="49"/>
      <c r="KSR8028" s="49"/>
      <c r="KSS8028" s="49"/>
      <c r="KST8028" s="49"/>
      <c r="KSU8028" s="49"/>
      <c r="KSV8028" s="49"/>
      <c r="KSW8028" s="49"/>
      <c r="KSX8028" s="49"/>
      <c r="KSY8028" s="49"/>
      <c r="KSZ8028" s="49"/>
      <c r="KTA8028" s="49"/>
      <c r="KTB8028" s="49"/>
      <c r="KTC8028" s="49"/>
      <c r="KTD8028" s="49"/>
      <c r="KTE8028" s="49"/>
      <c r="KTF8028" s="49"/>
      <c r="KTG8028" s="49"/>
      <c r="KTH8028" s="49"/>
      <c r="KTI8028" s="49"/>
      <c r="KTJ8028" s="49"/>
      <c r="KTK8028" s="49"/>
      <c r="KTL8028" s="49"/>
      <c r="KTM8028" s="49"/>
      <c r="KTN8028" s="49"/>
      <c r="KTO8028" s="49"/>
      <c r="KTP8028" s="49"/>
      <c r="KTQ8028" s="49"/>
      <c r="KTR8028" s="49"/>
      <c r="KTS8028" s="49"/>
      <c r="KTT8028" s="49"/>
      <c r="KTU8028" s="49"/>
      <c r="KTV8028" s="49"/>
      <c r="KTW8028" s="49"/>
      <c r="KTX8028" s="49"/>
      <c r="KTY8028" s="49"/>
      <c r="KTZ8028" s="49"/>
      <c r="KUA8028" s="49"/>
      <c r="KUB8028" s="49"/>
      <c r="KUC8028" s="49"/>
      <c r="KUD8028" s="49"/>
      <c r="KUE8028" s="49"/>
      <c r="KUF8028" s="49"/>
      <c r="KUG8028" s="49"/>
      <c r="KUH8028" s="49"/>
      <c r="KUI8028" s="49"/>
      <c r="KUJ8028" s="49"/>
      <c r="KUK8028" s="49"/>
      <c r="KUL8028" s="49"/>
      <c r="KUM8028" s="49"/>
      <c r="KUN8028" s="49"/>
      <c r="KUO8028" s="49"/>
      <c r="KUP8028" s="49"/>
      <c r="KUQ8028" s="49"/>
      <c r="KUR8028" s="49"/>
      <c r="KUS8028" s="49"/>
      <c r="KUT8028" s="49"/>
      <c r="KUU8028" s="49"/>
      <c r="KUV8028" s="49"/>
      <c r="KUW8028" s="49"/>
      <c r="KUX8028" s="49"/>
      <c r="KUY8028" s="49"/>
      <c r="KUZ8028" s="49"/>
      <c r="KVA8028" s="49"/>
      <c r="KVB8028" s="49"/>
      <c r="KVC8028" s="49"/>
      <c r="KVD8028" s="49"/>
      <c r="KVE8028" s="49"/>
      <c r="KVF8028" s="49"/>
      <c r="KVG8028" s="49"/>
      <c r="KVH8028" s="49"/>
      <c r="KVI8028" s="49"/>
      <c r="KVJ8028" s="49"/>
      <c r="KVK8028" s="49"/>
      <c r="KVL8028" s="49"/>
      <c r="KVM8028" s="49"/>
      <c r="KVN8028" s="49"/>
      <c r="KVO8028" s="49"/>
      <c r="KVP8028" s="49"/>
      <c r="KVQ8028" s="49"/>
      <c r="KVR8028" s="49"/>
      <c r="KVS8028" s="49"/>
      <c r="KVT8028" s="49"/>
      <c r="KVU8028" s="49"/>
      <c r="KVV8028" s="49"/>
      <c r="KVW8028" s="49"/>
      <c r="KVX8028" s="49"/>
      <c r="KVY8028" s="49"/>
      <c r="KVZ8028" s="49"/>
      <c r="KWA8028" s="49"/>
      <c r="KWB8028" s="49"/>
      <c r="KWC8028" s="49"/>
      <c r="KWD8028" s="49"/>
      <c r="KWE8028" s="49"/>
      <c r="KWF8028" s="49"/>
      <c r="KWG8028" s="49"/>
      <c r="KWH8028" s="49"/>
      <c r="KWI8028" s="49"/>
      <c r="KWJ8028" s="49"/>
      <c r="KWK8028" s="49"/>
      <c r="KWL8028" s="49"/>
      <c r="KWM8028" s="49"/>
      <c r="KWN8028" s="49"/>
      <c r="KWO8028" s="49"/>
      <c r="KWP8028" s="49"/>
      <c r="KWQ8028" s="49"/>
      <c r="KWR8028" s="49"/>
      <c r="KWS8028" s="49"/>
      <c r="KWT8028" s="49"/>
      <c r="KWU8028" s="49"/>
      <c r="KWV8028" s="49"/>
      <c r="KWW8028" s="49"/>
      <c r="KWX8028" s="49"/>
      <c r="KWY8028" s="49"/>
      <c r="KWZ8028" s="49"/>
      <c r="KXA8028" s="49"/>
      <c r="KXB8028" s="49"/>
      <c r="KXC8028" s="49"/>
      <c r="KXD8028" s="49"/>
      <c r="KXE8028" s="49"/>
      <c r="KXF8028" s="49"/>
      <c r="KXG8028" s="49"/>
      <c r="KXH8028" s="49"/>
      <c r="KXI8028" s="49"/>
      <c r="KXJ8028" s="49"/>
      <c r="KXK8028" s="49"/>
      <c r="KXL8028" s="49"/>
      <c r="KXM8028" s="49"/>
      <c r="KXN8028" s="49"/>
      <c r="KXO8028" s="49"/>
      <c r="KXP8028" s="49"/>
      <c r="KXQ8028" s="49"/>
      <c r="KXR8028" s="49"/>
      <c r="KXS8028" s="49"/>
      <c r="KXT8028" s="49"/>
      <c r="KXU8028" s="49"/>
      <c r="KXV8028" s="49"/>
      <c r="KXW8028" s="49"/>
      <c r="KXX8028" s="49"/>
      <c r="KXY8028" s="49"/>
      <c r="KXZ8028" s="49"/>
      <c r="KYA8028" s="49"/>
      <c r="KYB8028" s="49"/>
      <c r="KYC8028" s="49"/>
      <c r="KYD8028" s="49"/>
      <c r="KYE8028" s="49"/>
      <c r="KYF8028" s="49"/>
      <c r="KYG8028" s="49"/>
      <c r="KYH8028" s="49"/>
      <c r="KYI8028" s="49"/>
      <c r="KYJ8028" s="49"/>
      <c r="KYK8028" s="49"/>
      <c r="KYL8028" s="49"/>
      <c r="KYM8028" s="49"/>
      <c r="KYN8028" s="49"/>
      <c r="KYO8028" s="49"/>
      <c r="KYP8028" s="49"/>
      <c r="KYQ8028" s="49"/>
      <c r="KYR8028" s="49"/>
      <c r="KYS8028" s="49"/>
      <c r="KYT8028" s="49"/>
      <c r="KYU8028" s="49"/>
      <c r="KYV8028" s="49"/>
      <c r="KYW8028" s="49"/>
      <c r="KYX8028" s="49"/>
      <c r="KYY8028" s="49"/>
      <c r="KYZ8028" s="49"/>
      <c r="KZA8028" s="49"/>
      <c r="KZB8028" s="49"/>
      <c r="KZC8028" s="49"/>
      <c r="KZD8028" s="49"/>
      <c r="KZE8028" s="49"/>
      <c r="KZF8028" s="49"/>
      <c r="KZG8028" s="49"/>
      <c r="KZH8028" s="49"/>
      <c r="KZI8028" s="49"/>
      <c r="KZJ8028" s="49"/>
      <c r="KZK8028" s="49"/>
      <c r="KZL8028" s="49"/>
      <c r="KZM8028" s="49"/>
      <c r="KZN8028" s="49"/>
      <c r="KZO8028" s="49"/>
      <c r="KZP8028" s="49"/>
      <c r="KZQ8028" s="49"/>
      <c r="KZR8028" s="49"/>
      <c r="KZS8028" s="49"/>
      <c r="KZT8028" s="49"/>
      <c r="KZU8028" s="49"/>
      <c r="KZV8028" s="49"/>
      <c r="KZW8028" s="49"/>
      <c r="KZX8028" s="49"/>
      <c r="KZY8028" s="49"/>
      <c r="KZZ8028" s="49"/>
      <c r="LAA8028" s="49"/>
      <c r="LAB8028" s="49"/>
      <c r="LAC8028" s="49"/>
      <c r="LAD8028" s="49"/>
      <c r="LAE8028" s="49"/>
      <c r="LAF8028" s="49"/>
      <c r="LAG8028" s="49"/>
      <c r="LAH8028" s="49"/>
      <c r="LAI8028" s="49"/>
      <c r="LAJ8028" s="49"/>
      <c r="LAK8028" s="49"/>
      <c r="LAL8028" s="49"/>
      <c r="LAM8028" s="49"/>
      <c r="LAN8028" s="49"/>
      <c r="LAO8028" s="49"/>
      <c r="LAP8028" s="49"/>
      <c r="LAQ8028" s="49"/>
      <c r="LAR8028" s="49"/>
      <c r="LAS8028" s="49"/>
      <c r="LAT8028" s="49"/>
      <c r="LAU8028" s="49"/>
      <c r="LAV8028" s="49"/>
      <c r="LAW8028" s="49"/>
      <c r="LAX8028" s="49"/>
      <c r="LAY8028" s="49"/>
      <c r="LAZ8028" s="49"/>
      <c r="LBA8028" s="49"/>
      <c r="LBB8028" s="49"/>
      <c r="LBC8028" s="49"/>
      <c r="LBD8028" s="49"/>
      <c r="LBE8028" s="49"/>
      <c r="LBF8028" s="49"/>
      <c r="LBG8028" s="49"/>
      <c r="LBH8028" s="49"/>
      <c r="LBI8028" s="49"/>
      <c r="LBJ8028" s="49"/>
      <c r="LBK8028" s="49"/>
      <c r="LBL8028" s="49"/>
      <c r="LBM8028" s="49"/>
      <c r="LBN8028" s="49"/>
      <c r="LBO8028" s="49"/>
      <c r="LBP8028" s="49"/>
      <c r="LBQ8028" s="49"/>
      <c r="LBR8028" s="49"/>
      <c r="LBS8028" s="49"/>
      <c r="LBT8028" s="49"/>
      <c r="LBU8028" s="49"/>
      <c r="LBV8028" s="49"/>
      <c r="LBW8028" s="49"/>
      <c r="LBX8028" s="49"/>
      <c r="LBY8028" s="49"/>
      <c r="LBZ8028" s="49"/>
      <c r="LCA8028" s="49"/>
      <c r="LCB8028" s="49"/>
      <c r="LCC8028" s="49"/>
      <c r="LCD8028" s="49"/>
      <c r="LCE8028" s="49"/>
      <c r="LCF8028" s="49"/>
      <c r="LCG8028" s="49"/>
      <c r="LCH8028" s="49"/>
      <c r="LCI8028" s="49"/>
      <c r="LCJ8028" s="49"/>
      <c r="LCK8028" s="49"/>
      <c r="LCL8028" s="49"/>
      <c r="LCM8028" s="49"/>
      <c r="LCN8028" s="49"/>
      <c r="LCO8028" s="49"/>
      <c r="LCP8028" s="49"/>
      <c r="LCQ8028" s="49"/>
      <c r="LCR8028" s="49"/>
      <c r="LCS8028" s="49"/>
      <c r="LCT8028" s="49"/>
      <c r="LCU8028" s="49"/>
      <c r="LCV8028" s="49"/>
      <c r="LCW8028" s="49"/>
      <c r="LCX8028" s="49"/>
      <c r="LCY8028" s="49"/>
      <c r="LCZ8028" s="49"/>
      <c r="LDA8028" s="49"/>
      <c r="LDB8028" s="49"/>
      <c r="LDC8028" s="49"/>
      <c r="LDD8028" s="49"/>
      <c r="LDE8028" s="49"/>
      <c r="LDF8028" s="49"/>
      <c r="LDG8028" s="49"/>
      <c r="LDH8028" s="49"/>
      <c r="LDI8028" s="49"/>
      <c r="LDJ8028" s="49"/>
      <c r="LDK8028" s="49"/>
      <c r="LDL8028" s="49"/>
      <c r="LDM8028" s="49"/>
      <c r="LDN8028" s="49"/>
      <c r="LDO8028" s="49"/>
      <c r="LDP8028" s="49"/>
      <c r="LDQ8028" s="49"/>
      <c r="LDR8028" s="49"/>
      <c r="LDS8028" s="49"/>
      <c r="LDT8028" s="49"/>
      <c r="LDU8028" s="49"/>
      <c r="LDV8028" s="49"/>
      <c r="LDW8028" s="49"/>
      <c r="LDX8028" s="49"/>
      <c r="LDY8028" s="49"/>
      <c r="LDZ8028" s="49"/>
      <c r="LEA8028" s="49"/>
      <c r="LEB8028" s="49"/>
      <c r="LEC8028" s="49"/>
      <c r="LED8028" s="49"/>
      <c r="LEE8028" s="49"/>
      <c r="LEF8028" s="49"/>
      <c r="LEG8028" s="49"/>
      <c r="LEH8028" s="49"/>
      <c r="LEI8028" s="49"/>
      <c r="LEJ8028" s="49"/>
      <c r="LEK8028" s="49"/>
      <c r="LEL8028" s="49"/>
      <c r="LEM8028" s="49"/>
      <c r="LEN8028" s="49"/>
      <c r="LEO8028" s="49"/>
      <c r="LEP8028" s="49"/>
      <c r="LEQ8028" s="49"/>
      <c r="LER8028" s="49"/>
      <c r="LES8028" s="49"/>
      <c r="LET8028" s="49"/>
      <c r="LEU8028" s="49"/>
      <c r="LEV8028" s="49"/>
      <c r="LEW8028" s="49"/>
      <c r="LEX8028" s="49"/>
      <c r="LEY8028" s="49"/>
      <c r="LEZ8028" s="49"/>
      <c r="LFA8028" s="49"/>
      <c r="LFB8028" s="49"/>
      <c r="LFC8028" s="49"/>
      <c r="LFD8028" s="49"/>
      <c r="LFE8028" s="49"/>
      <c r="LFF8028" s="49"/>
      <c r="LFG8028" s="49"/>
      <c r="LFH8028" s="49"/>
      <c r="LFI8028" s="49"/>
      <c r="LFJ8028" s="49"/>
      <c r="LFK8028" s="49"/>
      <c r="LFL8028" s="49"/>
      <c r="LFM8028" s="49"/>
      <c r="LFN8028" s="49"/>
      <c r="LFO8028" s="49"/>
      <c r="LFP8028" s="49"/>
      <c r="LFQ8028" s="49"/>
      <c r="LFR8028" s="49"/>
      <c r="LFS8028" s="49"/>
      <c r="LFT8028" s="49"/>
      <c r="LFU8028" s="49"/>
      <c r="LFV8028" s="49"/>
      <c r="LFW8028" s="49"/>
      <c r="LFX8028" s="49"/>
      <c r="LFY8028" s="49"/>
      <c r="LFZ8028" s="49"/>
      <c r="LGA8028" s="49"/>
      <c r="LGB8028" s="49"/>
      <c r="LGC8028" s="49"/>
      <c r="LGD8028" s="49"/>
      <c r="LGE8028" s="49"/>
      <c r="LGF8028" s="49"/>
      <c r="LGG8028" s="49"/>
      <c r="LGH8028" s="49"/>
      <c r="LGI8028" s="49"/>
      <c r="LGJ8028" s="49"/>
      <c r="LGK8028" s="49"/>
      <c r="LGL8028" s="49"/>
      <c r="LGM8028" s="49"/>
      <c r="LGN8028" s="49"/>
      <c r="LGO8028" s="49"/>
      <c r="LGP8028" s="49"/>
      <c r="LGQ8028" s="49"/>
      <c r="LGR8028" s="49"/>
      <c r="LGS8028" s="49"/>
      <c r="LGT8028" s="49"/>
      <c r="LGU8028" s="49"/>
      <c r="LGV8028" s="49"/>
      <c r="LGW8028" s="49"/>
      <c r="LGX8028" s="49"/>
      <c r="LGY8028" s="49"/>
      <c r="LGZ8028" s="49"/>
      <c r="LHA8028" s="49"/>
      <c r="LHB8028" s="49"/>
      <c r="LHC8028" s="49"/>
      <c r="LHD8028" s="49"/>
      <c r="LHE8028" s="49"/>
      <c r="LHF8028" s="49"/>
      <c r="LHG8028" s="49"/>
      <c r="LHH8028" s="49"/>
      <c r="LHI8028" s="49"/>
      <c r="LHJ8028" s="49"/>
      <c r="LHK8028" s="49"/>
      <c r="LHL8028" s="49"/>
      <c r="LHM8028" s="49"/>
      <c r="LHN8028" s="49"/>
      <c r="LHO8028" s="49"/>
      <c r="LHP8028" s="49"/>
      <c r="LHQ8028" s="49"/>
      <c r="LHR8028" s="49"/>
      <c r="LHS8028" s="49"/>
      <c r="LHT8028" s="49"/>
      <c r="LHU8028" s="49"/>
      <c r="LHV8028" s="49"/>
      <c r="LHW8028" s="49"/>
      <c r="LHX8028" s="49"/>
      <c r="LHY8028" s="49"/>
      <c r="LHZ8028" s="49"/>
      <c r="LIA8028" s="49"/>
      <c r="LIB8028" s="49"/>
      <c r="LIC8028" s="49"/>
      <c r="LID8028" s="49"/>
      <c r="LIE8028" s="49"/>
      <c r="LIF8028" s="49"/>
      <c r="LIG8028" s="49"/>
      <c r="LIH8028" s="49"/>
      <c r="LII8028" s="49"/>
      <c r="LIJ8028" s="49"/>
      <c r="LIK8028" s="49"/>
      <c r="LIL8028" s="49"/>
      <c r="LIM8028" s="49"/>
      <c r="LIN8028" s="49"/>
      <c r="LIO8028" s="49"/>
      <c r="LIP8028" s="49"/>
      <c r="LIQ8028" s="49"/>
      <c r="LIR8028" s="49"/>
      <c r="LIS8028" s="49"/>
      <c r="LIT8028" s="49"/>
      <c r="LIU8028" s="49"/>
      <c r="LIV8028" s="49"/>
      <c r="LIW8028" s="49"/>
      <c r="LIX8028" s="49"/>
      <c r="LIY8028" s="49"/>
      <c r="LIZ8028" s="49"/>
      <c r="LJA8028" s="49"/>
      <c r="LJB8028" s="49"/>
      <c r="LJC8028" s="49"/>
      <c r="LJD8028" s="49"/>
      <c r="LJE8028" s="49"/>
      <c r="LJF8028" s="49"/>
      <c r="LJG8028" s="49"/>
      <c r="LJH8028" s="49"/>
      <c r="LJI8028" s="49"/>
      <c r="LJJ8028" s="49"/>
      <c r="LJK8028" s="49"/>
      <c r="LJL8028" s="49"/>
      <c r="LJM8028" s="49"/>
      <c r="LJN8028" s="49"/>
      <c r="LJO8028" s="49"/>
      <c r="LJP8028" s="49"/>
      <c r="LJQ8028" s="49"/>
      <c r="LJR8028" s="49"/>
      <c r="LJS8028" s="49"/>
      <c r="LJT8028" s="49"/>
      <c r="LJU8028" s="49"/>
      <c r="LJV8028" s="49"/>
      <c r="LJW8028" s="49"/>
      <c r="LJX8028" s="49"/>
      <c r="LJY8028" s="49"/>
      <c r="LJZ8028" s="49"/>
      <c r="LKA8028" s="49"/>
      <c r="LKB8028" s="49"/>
      <c r="LKC8028" s="49"/>
      <c r="LKD8028" s="49"/>
      <c r="LKE8028" s="49"/>
      <c r="LKF8028" s="49"/>
      <c r="LKG8028" s="49"/>
      <c r="LKH8028" s="49"/>
      <c r="LKI8028" s="49"/>
      <c r="LKJ8028" s="49"/>
      <c r="LKK8028" s="49"/>
      <c r="LKL8028" s="49"/>
      <c r="LKM8028" s="49"/>
      <c r="LKN8028" s="49"/>
      <c r="LKO8028" s="49"/>
      <c r="LKP8028" s="49"/>
      <c r="LKQ8028" s="49"/>
      <c r="LKR8028" s="49"/>
      <c r="LKS8028" s="49"/>
      <c r="LKT8028" s="49"/>
      <c r="LKU8028" s="49"/>
      <c r="LKV8028" s="49"/>
      <c r="LKW8028" s="49"/>
      <c r="LKX8028" s="49"/>
      <c r="LKY8028" s="49"/>
      <c r="LKZ8028" s="49"/>
      <c r="LLA8028" s="49"/>
      <c r="LLB8028" s="49"/>
      <c r="LLC8028" s="49"/>
      <c r="LLD8028" s="49"/>
      <c r="LLE8028" s="49"/>
      <c r="LLF8028" s="49"/>
      <c r="LLG8028" s="49"/>
      <c r="LLH8028" s="49"/>
      <c r="LLI8028" s="49"/>
      <c r="LLJ8028" s="49"/>
      <c r="LLK8028" s="49"/>
      <c r="LLL8028" s="49"/>
      <c r="LLM8028" s="49"/>
      <c r="LLN8028" s="49"/>
      <c r="LLO8028" s="49"/>
      <c r="LLP8028" s="49"/>
      <c r="LLQ8028" s="49"/>
      <c r="LLR8028" s="49"/>
      <c r="LLS8028" s="49"/>
      <c r="LLT8028" s="49"/>
      <c r="LLU8028" s="49"/>
      <c r="LLV8028" s="49"/>
      <c r="LLW8028" s="49"/>
      <c r="LLX8028" s="49"/>
      <c r="LLY8028" s="49"/>
      <c r="LLZ8028" s="49"/>
      <c r="LMA8028" s="49"/>
      <c r="LMB8028" s="49"/>
      <c r="LMC8028" s="49"/>
      <c r="LMD8028" s="49"/>
      <c r="LME8028" s="49"/>
      <c r="LMF8028" s="49"/>
      <c r="LMG8028" s="49"/>
      <c r="LMH8028" s="49"/>
      <c r="LMI8028" s="49"/>
      <c r="LMJ8028" s="49"/>
      <c r="LMK8028" s="49"/>
      <c r="LML8028" s="49"/>
      <c r="LMM8028" s="49"/>
      <c r="LMN8028" s="49"/>
      <c r="LMO8028" s="49"/>
      <c r="LMP8028" s="49"/>
      <c r="LMQ8028" s="49"/>
      <c r="LMR8028" s="49"/>
      <c r="LMS8028" s="49"/>
      <c r="LMT8028" s="49"/>
      <c r="LMU8028" s="49"/>
      <c r="LMV8028" s="49"/>
      <c r="LMW8028" s="49"/>
      <c r="LMX8028" s="49"/>
      <c r="LMY8028" s="49"/>
      <c r="LMZ8028" s="49"/>
      <c r="LNA8028" s="49"/>
      <c r="LNB8028" s="49"/>
      <c r="LNC8028" s="49"/>
      <c r="LND8028" s="49"/>
      <c r="LNE8028" s="49"/>
      <c r="LNF8028" s="49"/>
      <c r="LNG8028" s="49"/>
      <c r="LNH8028" s="49"/>
      <c r="LNI8028" s="49"/>
      <c r="LNJ8028" s="49"/>
      <c r="LNK8028" s="49"/>
      <c r="LNL8028" s="49"/>
      <c r="LNM8028" s="49"/>
      <c r="LNN8028" s="49"/>
      <c r="LNO8028" s="49"/>
      <c r="LNP8028" s="49"/>
      <c r="LNQ8028" s="49"/>
      <c r="LNR8028" s="49"/>
      <c r="LNS8028" s="49"/>
      <c r="LNT8028" s="49"/>
      <c r="LNU8028" s="49"/>
      <c r="LNV8028" s="49"/>
      <c r="LNW8028" s="49"/>
      <c r="LNX8028" s="49"/>
      <c r="LNY8028" s="49"/>
      <c r="LNZ8028" s="49"/>
      <c r="LOA8028" s="49"/>
      <c r="LOB8028" s="49"/>
      <c r="LOC8028" s="49"/>
      <c r="LOD8028" s="49"/>
      <c r="LOE8028" s="49"/>
      <c r="LOF8028" s="49"/>
      <c r="LOG8028" s="49"/>
      <c r="LOH8028" s="49"/>
      <c r="LOI8028" s="49"/>
      <c r="LOJ8028" s="49"/>
      <c r="LOK8028" s="49"/>
      <c r="LOL8028" s="49"/>
      <c r="LOM8028" s="49"/>
      <c r="LON8028" s="49"/>
      <c r="LOO8028" s="49"/>
      <c r="LOP8028" s="49"/>
      <c r="LOQ8028" s="49"/>
      <c r="LOR8028" s="49"/>
      <c r="LOS8028" s="49"/>
      <c r="LOT8028" s="49"/>
      <c r="LOU8028" s="49"/>
      <c r="LOV8028" s="49"/>
      <c r="LOW8028" s="49"/>
      <c r="LOX8028" s="49"/>
      <c r="LOY8028" s="49"/>
      <c r="LOZ8028" s="49"/>
      <c r="LPA8028" s="49"/>
      <c r="LPB8028" s="49"/>
      <c r="LPC8028" s="49"/>
      <c r="LPD8028" s="49"/>
      <c r="LPE8028" s="49"/>
      <c r="LPF8028" s="49"/>
      <c r="LPG8028" s="49"/>
      <c r="LPH8028" s="49"/>
      <c r="LPI8028" s="49"/>
      <c r="LPJ8028" s="49"/>
      <c r="LPK8028" s="49"/>
      <c r="LPL8028" s="49"/>
      <c r="LPM8028" s="49"/>
      <c r="LPN8028" s="49"/>
      <c r="LPO8028" s="49"/>
      <c r="LPP8028" s="49"/>
      <c r="LPQ8028" s="49"/>
      <c r="LPR8028" s="49"/>
      <c r="LPS8028" s="49"/>
      <c r="LPT8028" s="49"/>
      <c r="LPU8028" s="49"/>
      <c r="LPV8028" s="49"/>
      <c r="LPW8028" s="49"/>
      <c r="LPX8028" s="49"/>
      <c r="LPY8028" s="49"/>
      <c r="LPZ8028" s="49"/>
      <c r="LQA8028" s="49"/>
      <c r="LQB8028" s="49"/>
      <c r="LQC8028" s="49"/>
      <c r="LQD8028" s="49"/>
      <c r="LQE8028" s="49"/>
      <c r="LQF8028" s="49"/>
      <c r="LQG8028" s="49"/>
      <c r="LQH8028" s="49"/>
      <c r="LQI8028" s="49"/>
      <c r="LQJ8028" s="49"/>
      <c r="LQK8028" s="49"/>
      <c r="LQL8028" s="49"/>
      <c r="LQM8028" s="49"/>
      <c r="LQN8028" s="49"/>
      <c r="LQO8028" s="49"/>
      <c r="LQP8028" s="49"/>
      <c r="LQQ8028" s="49"/>
      <c r="LQR8028" s="49"/>
      <c r="LQS8028" s="49"/>
      <c r="LQT8028" s="49"/>
      <c r="LQU8028" s="49"/>
      <c r="LQV8028" s="49"/>
      <c r="LQW8028" s="49"/>
      <c r="LQX8028" s="49"/>
      <c r="LQY8028" s="49"/>
      <c r="LQZ8028" s="49"/>
      <c r="LRA8028" s="49"/>
      <c r="LRB8028" s="49"/>
      <c r="LRC8028" s="49"/>
      <c r="LRD8028" s="49"/>
      <c r="LRE8028" s="49"/>
      <c r="LRF8028" s="49"/>
      <c r="LRG8028" s="49"/>
      <c r="LRH8028" s="49"/>
      <c r="LRI8028" s="49"/>
      <c r="LRJ8028" s="49"/>
      <c r="LRK8028" s="49"/>
      <c r="LRL8028" s="49"/>
      <c r="LRM8028" s="49"/>
      <c r="LRN8028" s="49"/>
      <c r="LRO8028" s="49"/>
      <c r="LRP8028" s="49"/>
      <c r="LRQ8028" s="49"/>
      <c r="LRR8028" s="49"/>
      <c r="LRS8028" s="49"/>
      <c r="LRT8028" s="49"/>
      <c r="LRU8028" s="49"/>
      <c r="LRV8028" s="49"/>
      <c r="LRW8028" s="49"/>
      <c r="LRX8028" s="49"/>
      <c r="LRY8028" s="49"/>
      <c r="LRZ8028" s="49"/>
      <c r="LSA8028" s="49"/>
      <c r="LSB8028" s="49"/>
      <c r="LSC8028" s="49"/>
      <c r="LSD8028" s="49"/>
      <c r="LSE8028" s="49"/>
      <c r="LSF8028" s="49"/>
      <c r="LSG8028" s="49"/>
      <c r="LSH8028" s="49"/>
      <c r="LSI8028" s="49"/>
      <c r="LSJ8028" s="49"/>
      <c r="LSK8028" s="49"/>
      <c r="LSL8028" s="49"/>
      <c r="LSM8028" s="49"/>
      <c r="LSN8028" s="49"/>
      <c r="LSO8028" s="49"/>
      <c r="LSP8028" s="49"/>
      <c r="LSQ8028" s="49"/>
      <c r="LSR8028" s="49"/>
      <c r="LSS8028" s="49"/>
      <c r="LST8028" s="49"/>
      <c r="LSU8028" s="49"/>
      <c r="LSV8028" s="49"/>
      <c r="LSW8028" s="49"/>
      <c r="LSX8028" s="49"/>
      <c r="LSY8028" s="49"/>
      <c r="LSZ8028" s="49"/>
      <c r="LTA8028" s="49"/>
      <c r="LTB8028" s="49"/>
      <c r="LTC8028" s="49"/>
      <c r="LTD8028" s="49"/>
      <c r="LTE8028" s="49"/>
      <c r="LTF8028" s="49"/>
      <c r="LTG8028" s="49"/>
      <c r="LTH8028" s="49"/>
      <c r="LTI8028" s="49"/>
      <c r="LTJ8028" s="49"/>
      <c r="LTK8028" s="49"/>
      <c r="LTL8028" s="49"/>
      <c r="LTM8028" s="49"/>
      <c r="LTN8028" s="49"/>
      <c r="LTO8028" s="49"/>
      <c r="LTP8028" s="49"/>
      <c r="LTQ8028" s="49"/>
      <c r="LTR8028" s="49"/>
      <c r="LTS8028" s="49"/>
      <c r="LTT8028" s="49"/>
      <c r="LTU8028" s="49"/>
      <c r="LTV8028" s="49"/>
      <c r="LTW8028" s="49"/>
      <c r="LTX8028" s="49"/>
      <c r="LTY8028" s="49"/>
      <c r="LTZ8028" s="49"/>
      <c r="LUA8028" s="49"/>
      <c r="LUB8028" s="49"/>
      <c r="LUC8028" s="49"/>
      <c r="LUD8028" s="49"/>
      <c r="LUE8028" s="49"/>
      <c r="LUF8028" s="49"/>
      <c r="LUG8028" s="49"/>
      <c r="LUH8028" s="49"/>
      <c r="LUI8028" s="49"/>
      <c r="LUJ8028" s="49"/>
      <c r="LUK8028" s="49"/>
      <c r="LUL8028" s="49"/>
      <c r="LUM8028" s="49"/>
      <c r="LUN8028" s="49"/>
      <c r="LUO8028" s="49"/>
      <c r="LUP8028" s="49"/>
      <c r="LUQ8028" s="49"/>
      <c r="LUR8028" s="49"/>
      <c r="LUS8028" s="49"/>
      <c r="LUT8028" s="49"/>
      <c r="LUU8028" s="49"/>
      <c r="LUV8028" s="49"/>
      <c r="LUW8028" s="49"/>
      <c r="LUX8028" s="49"/>
      <c r="LUY8028" s="49"/>
      <c r="LUZ8028" s="49"/>
      <c r="LVA8028" s="49"/>
      <c r="LVB8028" s="49"/>
      <c r="LVC8028" s="49"/>
      <c r="LVD8028" s="49"/>
      <c r="LVE8028" s="49"/>
      <c r="LVF8028" s="49"/>
      <c r="LVG8028" s="49"/>
      <c r="LVH8028" s="49"/>
      <c r="LVI8028" s="49"/>
      <c r="LVJ8028" s="49"/>
      <c r="LVK8028" s="49"/>
      <c r="LVL8028" s="49"/>
      <c r="LVM8028" s="49"/>
      <c r="LVN8028" s="49"/>
      <c r="LVO8028" s="49"/>
      <c r="LVP8028" s="49"/>
      <c r="LVQ8028" s="49"/>
      <c r="LVR8028" s="49"/>
      <c r="LVS8028" s="49"/>
      <c r="LVT8028" s="49"/>
      <c r="LVU8028" s="49"/>
      <c r="LVV8028" s="49"/>
      <c r="LVW8028" s="49"/>
      <c r="LVX8028" s="49"/>
      <c r="LVY8028" s="49"/>
      <c r="LVZ8028" s="49"/>
      <c r="LWA8028" s="49"/>
      <c r="LWB8028" s="49"/>
      <c r="LWC8028" s="49"/>
      <c r="LWD8028" s="49"/>
      <c r="LWE8028" s="49"/>
      <c r="LWF8028" s="49"/>
      <c r="LWG8028" s="49"/>
      <c r="LWH8028" s="49"/>
      <c r="LWI8028" s="49"/>
      <c r="LWJ8028" s="49"/>
      <c r="LWK8028" s="49"/>
      <c r="LWL8028" s="49"/>
      <c r="LWM8028" s="49"/>
      <c r="LWN8028" s="49"/>
      <c r="LWO8028" s="49"/>
      <c r="LWP8028" s="49"/>
      <c r="LWQ8028" s="49"/>
      <c r="LWR8028" s="49"/>
      <c r="LWS8028" s="49"/>
      <c r="LWT8028" s="49"/>
      <c r="LWU8028" s="49"/>
      <c r="LWV8028" s="49"/>
      <c r="LWW8028" s="49"/>
      <c r="LWX8028" s="49"/>
      <c r="LWY8028" s="49"/>
      <c r="LWZ8028" s="49"/>
      <c r="LXA8028" s="49"/>
      <c r="LXB8028" s="49"/>
      <c r="LXC8028" s="49"/>
      <c r="LXD8028" s="49"/>
      <c r="LXE8028" s="49"/>
      <c r="LXF8028" s="49"/>
      <c r="LXG8028" s="49"/>
      <c r="LXH8028" s="49"/>
      <c r="LXI8028" s="49"/>
      <c r="LXJ8028" s="49"/>
      <c r="LXK8028" s="49"/>
      <c r="LXL8028" s="49"/>
      <c r="LXM8028" s="49"/>
      <c r="LXN8028" s="49"/>
      <c r="LXO8028" s="49"/>
      <c r="LXP8028" s="49"/>
      <c r="LXQ8028" s="49"/>
      <c r="LXR8028" s="49"/>
      <c r="LXS8028" s="49"/>
      <c r="LXT8028" s="49"/>
      <c r="LXU8028" s="49"/>
      <c r="LXV8028" s="49"/>
      <c r="LXW8028" s="49"/>
      <c r="LXX8028" s="49"/>
      <c r="LXY8028" s="49"/>
      <c r="LXZ8028" s="49"/>
      <c r="LYA8028" s="49"/>
      <c r="LYB8028" s="49"/>
      <c r="LYC8028" s="49"/>
      <c r="LYD8028" s="49"/>
      <c r="LYE8028" s="49"/>
      <c r="LYF8028" s="49"/>
      <c r="LYG8028" s="49"/>
      <c r="LYH8028" s="49"/>
      <c r="LYI8028" s="49"/>
      <c r="LYJ8028" s="49"/>
      <c r="LYK8028" s="49"/>
      <c r="LYL8028" s="49"/>
      <c r="LYM8028" s="49"/>
      <c r="LYN8028" s="49"/>
      <c r="LYO8028" s="49"/>
      <c r="LYP8028" s="49"/>
      <c r="LYQ8028" s="49"/>
      <c r="LYR8028" s="49"/>
      <c r="LYS8028" s="49"/>
      <c r="LYT8028" s="49"/>
      <c r="LYU8028" s="49"/>
      <c r="LYV8028" s="49"/>
      <c r="LYW8028" s="49"/>
      <c r="LYX8028" s="49"/>
      <c r="LYY8028" s="49"/>
      <c r="LYZ8028" s="49"/>
      <c r="LZA8028" s="49"/>
      <c r="LZB8028" s="49"/>
      <c r="LZC8028" s="49"/>
      <c r="LZD8028" s="49"/>
      <c r="LZE8028" s="49"/>
      <c r="LZF8028" s="49"/>
      <c r="LZG8028" s="49"/>
      <c r="LZH8028" s="49"/>
      <c r="LZI8028" s="49"/>
      <c r="LZJ8028" s="49"/>
      <c r="LZK8028" s="49"/>
      <c r="LZL8028" s="49"/>
      <c r="LZM8028" s="49"/>
      <c r="LZN8028" s="49"/>
      <c r="LZO8028" s="49"/>
      <c r="LZP8028" s="49"/>
      <c r="LZQ8028" s="49"/>
      <c r="LZR8028" s="49"/>
      <c r="LZS8028" s="49"/>
      <c r="LZT8028" s="49"/>
      <c r="LZU8028" s="49"/>
      <c r="LZV8028" s="49"/>
      <c r="LZW8028" s="49"/>
      <c r="LZX8028" s="49"/>
      <c r="LZY8028" s="49"/>
      <c r="LZZ8028" s="49"/>
      <c r="MAA8028" s="49"/>
      <c r="MAB8028" s="49"/>
      <c r="MAC8028" s="49"/>
      <c r="MAD8028" s="49"/>
      <c r="MAE8028" s="49"/>
      <c r="MAF8028" s="49"/>
      <c r="MAG8028" s="49"/>
      <c r="MAH8028" s="49"/>
      <c r="MAI8028" s="49"/>
      <c r="MAJ8028" s="49"/>
      <c r="MAK8028" s="49"/>
      <c r="MAL8028" s="49"/>
      <c r="MAM8028" s="49"/>
      <c r="MAN8028" s="49"/>
      <c r="MAO8028" s="49"/>
      <c r="MAP8028" s="49"/>
      <c r="MAQ8028" s="49"/>
      <c r="MAR8028" s="49"/>
      <c r="MAS8028" s="49"/>
      <c r="MAT8028" s="49"/>
      <c r="MAU8028" s="49"/>
      <c r="MAV8028" s="49"/>
      <c r="MAW8028" s="49"/>
      <c r="MAX8028" s="49"/>
      <c r="MAY8028" s="49"/>
      <c r="MAZ8028" s="49"/>
      <c r="MBA8028" s="49"/>
      <c r="MBB8028" s="49"/>
      <c r="MBC8028" s="49"/>
      <c r="MBD8028" s="49"/>
      <c r="MBE8028" s="49"/>
      <c r="MBF8028" s="49"/>
      <c r="MBG8028" s="49"/>
      <c r="MBH8028" s="49"/>
      <c r="MBI8028" s="49"/>
      <c r="MBJ8028" s="49"/>
      <c r="MBK8028" s="49"/>
      <c r="MBL8028" s="49"/>
      <c r="MBM8028" s="49"/>
      <c r="MBN8028" s="49"/>
      <c r="MBO8028" s="49"/>
      <c r="MBP8028" s="49"/>
      <c r="MBQ8028" s="49"/>
      <c r="MBR8028" s="49"/>
      <c r="MBS8028" s="49"/>
      <c r="MBT8028" s="49"/>
      <c r="MBU8028" s="49"/>
      <c r="MBV8028" s="49"/>
      <c r="MBW8028" s="49"/>
      <c r="MBX8028" s="49"/>
      <c r="MBY8028" s="49"/>
      <c r="MBZ8028" s="49"/>
      <c r="MCA8028" s="49"/>
      <c r="MCB8028" s="49"/>
      <c r="MCC8028" s="49"/>
      <c r="MCD8028" s="49"/>
      <c r="MCE8028" s="49"/>
      <c r="MCF8028" s="49"/>
      <c r="MCG8028" s="49"/>
      <c r="MCH8028" s="49"/>
      <c r="MCI8028" s="49"/>
      <c r="MCJ8028" s="49"/>
      <c r="MCK8028" s="49"/>
      <c r="MCL8028" s="49"/>
      <c r="MCM8028" s="49"/>
      <c r="MCN8028" s="49"/>
      <c r="MCO8028" s="49"/>
      <c r="MCP8028" s="49"/>
      <c r="MCQ8028" s="49"/>
      <c r="MCR8028" s="49"/>
      <c r="MCS8028" s="49"/>
      <c r="MCT8028" s="49"/>
      <c r="MCU8028" s="49"/>
      <c r="MCV8028" s="49"/>
      <c r="MCW8028" s="49"/>
      <c r="MCX8028" s="49"/>
      <c r="MCY8028" s="49"/>
      <c r="MCZ8028" s="49"/>
      <c r="MDA8028" s="49"/>
      <c r="MDB8028" s="49"/>
      <c r="MDC8028" s="49"/>
      <c r="MDD8028" s="49"/>
      <c r="MDE8028" s="49"/>
      <c r="MDF8028" s="49"/>
      <c r="MDG8028" s="49"/>
      <c r="MDH8028" s="49"/>
      <c r="MDI8028" s="49"/>
      <c r="MDJ8028" s="49"/>
      <c r="MDK8028" s="49"/>
      <c r="MDL8028" s="49"/>
      <c r="MDM8028" s="49"/>
      <c r="MDN8028" s="49"/>
      <c r="MDO8028" s="49"/>
      <c r="MDP8028" s="49"/>
      <c r="MDQ8028" s="49"/>
      <c r="MDR8028" s="49"/>
      <c r="MDS8028" s="49"/>
      <c r="MDT8028" s="49"/>
      <c r="MDU8028" s="49"/>
      <c r="MDV8028" s="49"/>
      <c r="MDW8028" s="49"/>
      <c r="MDX8028" s="49"/>
      <c r="MDY8028" s="49"/>
      <c r="MDZ8028" s="49"/>
      <c r="MEA8028" s="49"/>
      <c r="MEB8028" s="49"/>
      <c r="MEC8028" s="49"/>
      <c r="MED8028" s="49"/>
      <c r="MEE8028" s="49"/>
      <c r="MEF8028" s="49"/>
      <c r="MEG8028" s="49"/>
      <c r="MEH8028" s="49"/>
      <c r="MEI8028" s="49"/>
      <c r="MEJ8028" s="49"/>
      <c r="MEK8028" s="49"/>
      <c r="MEL8028" s="49"/>
      <c r="MEM8028" s="49"/>
      <c r="MEN8028" s="49"/>
      <c r="MEO8028" s="49"/>
      <c r="MEP8028" s="49"/>
      <c r="MEQ8028" s="49"/>
      <c r="MER8028" s="49"/>
      <c r="MES8028" s="49"/>
      <c r="MET8028" s="49"/>
      <c r="MEU8028" s="49"/>
      <c r="MEV8028" s="49"/>
      <c r="MEW8028" s="49"/>
      <c r="MEX8028" s="49"/>
      <c r="MEY8028" s="49"/>
      <c r="MEZ8028" s="49"/>
      <c r="MFA8028" s="49"/>
      <c r="MFB8028" s="49"/>
      <c r="MFC8028" s="49"/>
      <c r="MFD8028" s="49"/>
      <c r="MFE8028" s="49"/>
      <c r="MFF8028" s="49"/>
      <c r="MFG8028" s="49"/>
      <c r="MFH8028" s="49"/>
      <c r="MFI8028" s="49"/>
      <c r="MFJ8028" s="49"/>
      <c r="MFK8028" s="49"/>
      <c r="MFL8028" s="49"/>
      <c r="MFM8028" s="49"/>
      <c r="MFN8028" s="49"/>
      <c r="MFO8028" s="49"/>
      <c r="MFP8028" s="49"/>
      <c r="MFQ8028" s="49"/>
      <c r="MFR8028" s="49"/>
      <c r="MFS8028" s="49"/>
      <c r="MFT8028" s="49"/>
      <c r="MFU8028" s="49"/>
      <c r="MFV8028" s="49"/>
      <c r="MFW8028" s="49"/>
      <c r="MFX8028" s="49"/>
      <c r="MFY8028" s="49"/>
      <c r="MFZ8028" s="49"/>
      <c r="MGA8028" s="49"/>
      <c r="MGB8028" s="49"/>
      <c r="MGC8028" s="49"/>
      <c r="MGD8028" s="49"/>
      <c r="MGE8028" s="49"/>
      <c r="MGF8028" s="49"/>
      <c r="MGG8028" s="49"/>
      <c r="MGH8028" s="49"/>
      <c r="MGI8028" s="49"/>
      <c r="MGJ8028" s="49"/>
      <c r="MGK8028" s="49"/>
      <c r="MGL8028" s="49"/>
      <c r="MGM8028" s="49"/>
      <c r="MGN8028" s="49"/>
      <c r="MGO8028" s="49"/>
      <c r="MGP8028" s="49"/>
      <c r="MGQ8028" s="49"/>
      <c r="MGR8028" s="49"/>
      <c r="MGS8028" s="49"/>
      <c r="MGT8028" s="49"/>
      <c r="MGU8028" s="49"/>
      <c r="MGV8028" s="49"/>
      <c r="MGW8028" s="49"/>
      <c r="MGX8028" s="49"/>
      <c r="MGY8028" s="49"/>
      <c r="MGZ8028" s="49"/>
      <c r="MHA8028" s="49"/>
      <c r="MHB8028" s="49"/>
      <c r="MHC8028" s="49"/>
      <c r="MHD8028" s="49"/>
      <c r="MHE8028" s="49"/>
      <c r="MHF8028" s="49"/>
      <c r="MHG8028" s="49"/>
      <c r="MHH8028" s="49"/>
      <c r="MHI8028" s="49"/>
      <c r="MHJ8028" s="49"/>
      <c r="MHK8028" s="49"/>
      <c r="MHL8028" s="49"/>
      <c r="MHM8028" s="49"/>
      <c r="MHN8028" s="49"/>
      <c r="MHO8028" s="49"/>
      <c r="MHP8028" s="49"/>
      <c r="MHQ8028" s="49"/>
      <c r="MHR8028" s="49"/>
      <c r="MHS8028" s="49"/>
      <c r="MHT8028" s="49"/>
      <c r="MHU8028" s="49"/>
      <c r="MHV8028" s="49"/>
      <c r="MHW8028" s="49"/>
      <c r="MHX8028" s="49"/>
      <c r="MHY8028" s="49"/>
      <c r="MHZ8028" s="49"/>
      <c r="MIA8028" s="49"/>
      <c r="MIB8028" s="49"/>
      <c r="MIC8028" s="49"/>
      <c r="MID8028" s="49"/>
      <c r="MIE8028" s="49"/>
      <c r="MIF8028" s="49"/>
      <c r="MIG8028" s="49"/>
      <c r="MIH8028" s="49"/>
      <c r="MII8028" s="49"/>
      <c r="MIJ8028" s="49"/>
      <c r="MIK8028" s="49"/>
      <c r="MIL8028" s="49"/>
      <c r="MIM8028" s="49"/>
      <c r="MIN8028" s="49"/>
      <c r="MIO8028" s="49"/>
      <c r="MIP8028" s="49"/>
      <c r="MIQ8028" s="49"/>
      <c r="MIR8028" s="49"/>
      <c r="MIS8028" s="49"/>
      <c r="MIT8028" s="49"/>
      <c r="MIU8028" s="49"/>
      <c r="MIV8028" s="49"/>
      <c r="MIW8028" s="49"/>
      <c r="MIX8028" s="49"/>
      <c r="MIY8028" s="49"/>
      <c r="MIZ8028" s="49"/>
      <c r="MJA8028" s="49"/>
      <c r="MJB8028" s="49"/>
      <c r="MJC8028" s="49"/>
      <c r="MJD8028" s="49"/>
      <c r="MJE8028" s="49"/>
      <c r="MJF8028" s="49"/>
      <c r="MJG8028" s="49"/>
      <c r="MJH8028" s="49"/>
      <c r="MJI8028" s="49"/>
      <c r="MJJ8028" s="49"/>
      <c r="MJK8028" s="49"/>
      <c r="MJL8028" s="49"/>
      <c r="MJM8028" s="49"/>
      <c r="MJN8028" s="49"/>
      <c r="MJO8028" s="49"/>
      <c r="MJP8028" s="49"/>
      <c r="MJQ8028" s="49"/>
      <c r="MJR8028" s="49"/>
      <c r="MJS8028" s="49"/>
      <c r="MJT8028" s="49"/>
      <c r="MJU8028" s="49"/>
      <c r="MJV8028" s="49"/>
      <c r="MJW8028" s="49"/>
      <c r="MJX8028" s="49"/>
      <c r="MJY8028" s="49"/>
      <c r="MJZ8028" s="49"/>
      <c r="MKA8028" s="49"/>
      <c r="MKB8028" s="49"/>
      <c r="MKC8028" s="49"/>
      <c r="MKD8028" s="49"/>
      <c r="MKE8028" s="49"/>
      <c r="MKF8028" s="49"/>
      <c r="MKG8028" s="49"/>
      <c r="MKH8028" s="49"/>
      <c r="MKI8028" s="49"/>
      <c r="MKJ8028" s="49"/>
      <c r="MKK8028" s="49"/>
      <c r="MKL8028" s="49"/>
      <c r="MKM8028" s="49"/>
      <c r="MKN8028" s="49"/>
      <c r="MKO8028" s="49"/>
      <c r="MKP8028" s="49"/>
      <c r="MKQ8028" s="49"/>
      <c r="MKR8028" s="49"/>
      <c r="MKS8028" s="49"/>
      <c r="MKT8028" s="49"/>
      <c r="MKU8028" s="49"/>
      <c r="MKV8028" s="49"/>
      <c r="MKW8028" s="49"/>
      <c r="MKX8028" s="49"/>
      <c r="MKY8028" s="49"/>
      <c r="MKZ8028" s="49"/>
      <c r="MLA8028" s="49"/>
      <c r="MLB8028" s="49"/>
      <c r="MLC8028" s="49"/>
      <c r="MLD8028" s="49"/>
      <c r="MLE8028" s="49"/>
      <c r="MLF8028" s="49"/>
      <c r="MLG8028" s="49"/>
      <c r="MLH8028" s="49"/>
      <c r="MLI8028" s="49"/>
      <c r="MLJ8028" s="49"/>
      <c r="MLK8028" s="49"/>
      <c r="MLL8028" s="49"/>
      <c r="MLM8028" s="49"/>
      <c r="MLN8028" s="49"/>
      <c r="MLO8028" s="49"/>
      <c r="MLP8028" s="49"/>
      <c r="MLQ8028" s="49"/>
      <c r="MLR8028" s="49"/>
      <c r="MLS8028" s="49"/>
      <c r="MLT8028" s="49"/>
      <c r="MLU8028" s="49"/>
      <c r="MLV8028" s="49"/>
      <c r="MLW8028" s="49"/>
      <c r="MLX8028" s="49"/>
      <c r="MLY8028" s="49"/>
      <c r="MLZ8028" s="49"/>
      <c r="MMA8028" s="49"/>
      <c r="MMB8028" s="49"/>
      <c r="MMC8028" s="49"/>
      <c r="MMD8028" s="49"/>
      <c r="MME8028" s="49"/>
      <c r="MMF8028" s="49"/>
      <c r="MMG8028" s="49"/>
      <c r="MMH8028" s="49"/>
      <c r="MMI8028" s="49"/>
      <c r="MMJ8028" s="49"/>
      <c r="MMK8028" s="49"/>
      <c r="MML8028" s="49"/>
      <c r="MMM8028" s="49"/>
      <c r="MMN8028" s="49"/>
      <c r="MMO8028" s="49"/>
      <c r="MMP8028" s="49"/>
      <c r="MMQ8028" s="49"/>
      <c r="MMR8028" s="49"/>
      <c r="MMS8028" s="49"/>
      <c r="MMT8028" s="49"/>
      <c r="MMU8028" s="49"/>
      <c r="MMV8028" s="49"/>
      <c r="MMW8028" s="49"/>
      <c r="MMX8028" s="49"/>
      <c r="MMY8028" s="49"/>
      <c r="MMZ8028" s="49"/>
      <c r="MNA8028" s="49"/>
      <c r="MNB8028" s="49"/>
      <c r="MNC8028" s="49"/>
      <c r="MND8028" s="49"/>
      <c r="MNE8028" s="49"/>
      <c r="MNF8028" s="49"/>
      <c r="MNG8028" s="49"/>
      <c r="MNH8028" s="49"/>
      <c r="MNI8028" s="49"/>
      <c r="MNJ8028" s="49"/>
      <c r="MNK8028" s="49"/>
      <c r="MNL8028" s="49"/>
      <c r="MNM8028" s="49"/>
      <c r="MNN8028" s="49"/>
      <c r="MNO8028" s="49"/>
      <c r="MNP8028" s="49"/>
      <c r="MNQ8028" s="49"/>
      <c r="MNR8028" s="49"/>
      <c r="MNS8028" s="49"/>
      <c r="MNT8028" s="49"/>
      <c r="MNU8028" s="49"/>
      <c r="MNV8028" s="49"/>
      <c r="MNW8028" s="49"/>
      <c r="MNX8028" s="49"/>
      <c r="MNY8028" s="49"/>
      <c r="MNZ8028" s="49"/>
      <c r="MOA8028" s="49"/>
      <c r="MOB8028" s="49"/>
      <c r="MOC8028" s="49"/>
      <c r="MOD8028" s="49"/>
      <c r="MOE8028" s="49"/>
      <c r="MOF8028" s="49"/>
      <c r="MOG8028" s="49"/>
      <c r="MOH8028" s="49"/>
      <c r="MOI8028" s="49"/>
      <c r="MOJ8028" s="49"/>
      <c r="MOK8028" s="49"/>
      <c r="MOL8028" s="49"/>
      <c r="MOM8028" s="49"/>
      <c r="MON8028" s="49"/>
      <c r="MOO8028" s="49"/>
      <c r="MOP8028" s="49"/>
      <c r="MOQ8028" s="49"/>
      <c r="MOR8028" s="49"/>
      <c r="MOS8028" s="49"/>
      <c r="MOT8028" s="49"/>
      <c r="MOU8028" s="49"/>
      <c r="MOV8028" s="49"/>
      <c r="MOW8028" s="49"/>
      <c r="MOX8028" s="49"/>
      <c r="MOY8028" s="49"/>
      <c r="MOZ8028" s="49"/>
      <c r="MPA8028" s="49"/>
      <c r="MPB8028" s="49"/>
      <c r="MPC8028" s="49"/>
      <c r="MPD8028" s="49"/>
      <c r="MPE8028" s="49"/>
      <c r="MPF8028" s="49"/>
      <c r="MPG8028" s="49"/>
      <c r="MPH8028" s="49"/>
      <c r="MPI8028" s="49"/>
      <c r="MPJ8028" s="49"/>
      <c r="MPK8028" s="49"/>
      <c r="MPL8028" s="49"/>
      <c r="MPM8028" s="49"/>
      <c r="MPN8028" s="49"/>
      <c r="MPO8028" s="49"/>
      <c r="MPP8028" s="49"/>
      <c r="MPQ8028" s="49"/>
      <c r="MPR8028" s="49"/>
      <c r="MPS8028" s="49"/>
      <c r="MPT8028" s="49"/>
      <c r="MPU8028" s="49"/>
      <c r="MPV8028" s="49"/>
      <c r="MPW8028" s="49"/>
      <c r="MPX8028" s="49"/>
      <c r="MPY8028" s="49"/>
      <c r="MPZ8028" s="49"/>
      <c r="MQA8028" s="49"/>
      <c r="MQB8028" s="49"/>
      <c r="MQC8028" s="49"/>
      <c r="MQD8028" s="49"/>
      <c r="MQE8028" s="49"/>
      <c r="MQF8028" s="49"/>
      <c r="MQG8028" s="49"/>
      <c r="MQH8028" s="49"/>
      <c r="MQI8028" s="49"/>
      <c r="MQJ8028" s="49"/>
      <c r="MQK8028" s="49"/>
      <c r="MQL8028" s="49"/>
      <c r="MQM8028" s="49"/>
      <c r="MQN8028" s="49"/>
      <c r="MQO8028" s="49"/>
      <c r="MQP8028" s="49"/>
      <c r="MQQ8028" s="49"/>
      <c r="MQR8028" s="49"/>
      <c r="MQS8028" s="49"/>
      <c r="MQT8028" s="49"/>
      <c r="MQU8028" s="49"/>
      <c r="MQV8028" s="49"/>
      <c r="MQW8028" s="49"/>
      <c r="MQX8028" s="49"/>
      <c r="MQY8028" s="49"/>
      <c r="MQZ8028" s="49"/>
      <c r="MRA8028" s="49"/>
      <c r="MRB8028" s="49"/>
      <c r="MRC8028" s="49"/>
      <c r="MRD8028" s="49"/>
      <c r="MRE8028" s="49"/>
      <c r="MRF8028" s="49"/>
      <c r="MRG8028" s="49"/>
      <c r="MRH8028" s="49"/>
      <c r="MRI8028" s="49"/>
      <c r="MRJ8028" s="49"/>
      <c r="MRK8028" s="49"/>
      <c r="MRL8028" s="49"/>
      <c r="MRM8028" s="49"/>
      <c r="MRN8028" s="49"/>
      <c r="MRO8028" s="49"/>
      <c r="MRP8028" s="49"/>
      <c r="MRQ8028" s="49"/>
      <c r="MRR8028" s="49"/>
      <c r="MRS8028" s="49"/>
      <c r="MRT8028" s="49"/>
      <c r="MRU8028" s="49"/>
      <c r="MRV8028" s="49"/>
      <c r="MRW8028" s="49"/>
      <c r="MRX8028" s="49"/>
      <c r="MRY8028" s="49"/>
      <c r="MRZ8028" s="49"/>
      <c r="MSA8028" s="49"/>
      <c r="MSB8028" s="49"/>
      <c r="MSC8028" s="49"/>
      <c r="MSD8028" s="49"/>
      <c r="MSE8028" s="49"/>
      <c r="MSF8028" s="49"/>
      <c r="MSG8028" s="49"/>
      <c r="MSH8028" s="49"/>
      <c r="MSI8028" s="49"/>
      <c r="MSJ8028" s="49"/>
      <c r="MSK8028" s="49"/>
      <c r="MSL8028" s="49"/>
      <c r="MSM8028" s="49"/>
      <c r="MSN8028" s="49"/>
      <c r="MSO8028" s="49"/>
      <c r="MSP8028" s="49"/>
      <c r="MSQ8028" s="49"/>
      <c r="MSR8028" s="49"/>
      <c r="MSS8028" s="49"/>
      <c r="MST8028" s="49"/>
      <c r="MSU8028" s="49"/>
      <c r="MSV8028" s="49"/>
      <c r="MSW8028" s="49"/>
      <c r="MSX8028" s="49"/>
      <c r="MSY8028" s="49"/>
      <c r="MSZ8028" s="49"/>
      <c r="MTA8028" s="49"/>
      <c r="MTB8028" s="49"/>
      <c r="MTC8028" s="49"/>
      <c r="MTD8028" s="49"/>
      <c r="MTE8028" s="49"/>
      <c r="MTF8028" s="49"/>
      <c r="MTG8028" s="49"/>
      <c r="MTH8028" s="49"/>
      <c r="MTI8028" s="49"/>
      <c r="MTJ8028" s="49"/>
      <c r="MTK8028" s="49"/>
      <c r="MTL8028" s="49"/>
      <c r="MTM8028" s="49"/>
      <c r="MTN8028" s="49"/>
      <c r="MTO8028" s="49"/>
      <c r="MTP8028" s="49"/>
      <c r="MTQ8028" s="49"/>
      <c r="MTR8028" s="49"/>
      <c r="MTS8028" s="49"/>
      <c r="MTT8028" s="49"/>
      <c r="MTU8028" s="49"/>
      <c r="MTV8028" s="49"/>
      <c r="MTW8028" s="49"/>
      <c r="MTX8028" s="49"/>
      <c r="MTY8028" s="49"/>
      <c r="MTZ8028" s="49"/>
      <c r="MUA8028" s="49"/>
      <c r="MUB8028" s="49"/>
      <c r="MUC8028" s="49"/>
      <c r="MUD8028" s="49"/>
      <c r="MUE8028" s="49"/>
      <c r="MUF8028" s="49"/>
      <c r="MUG8028" s="49"/>
      <c r="MUH8028" s="49"/>
      <c r="MUI8028" s="49"/>
      <c r="MUJ8028" s="49"/>
      <c r="MUK8028" s="49"/>
      <c r="MUL8028" s="49"/>
      <c r="MUM8028" s="49"/>
      <c r="MUN8028" s="49"/>
      <c r="MUO8028" s="49"/>
      <c r="MUP8028" s="49"/>
      <c r="MUQ8028" s="49"/>
      <c r="MUR8028" s="49"/>
      <c r="MUS8028" s="49"/>
      <c r="MUT8028" s="49"/>
      <c r="MUU8028" s="49"/>
      <c r="MUV8028" s="49"/>
      <c r="MUW8028" s="49"/>
      <c r="MUX8028" s="49"/>
      <c r="MUY8028" s="49"/>
      <c r="MUZ8028" s="49"/>
      <c r="MVA8028" s="49"/>
      <c r="MVB8028" s="49"/>
      <c r="MVC8028" s="49"/>
      <c r="MVD8028" s="49"/>
      <c r="MVE8028" s="49"/>
      <c r="MVF8028" s="49"/>
      <c r="MVG8028" s="49"/>
      <c r="MVH8028" s="49"/>
      <c r="MVI8028" s="49"/>
      <c r="MVJ8028" s="49"/>
      <c r="MVK8028" s="49"/>
      <c r="MVL8028" s="49"/>
      <c r="MVM8028" s="49"/>
      <c r="MVN8028" s="49"/>
      <c r="MVO8028" s="49"/>
      <c r="MVP8028" s="49"/>
      <c r="MVQ8028" s="49"/>
      <c r="MVR8028" s="49"/>
      <c r="MVS8028" s="49"/>
      <c r="MVT8028" s="49"/>
      <c r="MVU8028" s="49"/>
      <c r="MVV8028" s="49"/>
      <c r="MVW8028" s="49"/>
      <c r="MVX8028" s="49"/>
      <c r="MVY8028" s="49"/>
      <c r="MVZ8028" s="49"/>
      <c r="MWA8028" s="49"/>
      <c r="MWB8028" s="49"/>
      <c r="MWC8028" s="49"/>
      <c r="MWD8028" s="49"/>
      <c r="MWE8028" s="49"/>
      <c r="MWF8028" s="49"/>
      <c r="MWG8028" s="49"/>
      <c r="MWH8028" s="49"/>
      <c r="MWI8028" s="49"/>
      <c r="MWJ8028" s="49"/>
      <c r="MWK8028" s="49"/>
      <c r="MWL8028" s="49"/>
      <c r="MWM8028" s="49"/>
      <c r="MWN8028" s="49"/>
      <c r="MWO8028" s="49"/>
      <c r="MWP8028" s="49"/>
      <c r="MWQ8028" s="49"/>
      <c r="MWR8028" s="49"/>
      <c r="MWS8028" s="49"/>
      <c r="MWT8028" s="49"/>
      <c r="MWU8028" s="49"/>
      <c r="MWV8028" s="49"/>
      <c r="MWW8028" s="49"/>
      <c r="MWX8028" s="49"/>
      <c r="MWY8028" s="49"/>
      <c r="MWZ8028" s="49"/>
      <c r="MXA8028" s="49"/>
      <c r="MXB8028" s="49"/>
      <c r="MXC8028" s="49"/>
      <c r="MXD8028" s="49"/>
      <c r="MXE8028" s="49"/>
      <c r="MXF8028" s="49"/>
      <c r="MXG8028" s="49"/>
      <c r="MXH8028" s="49"/>
      <c r="MXI8028" s="49"/>
      <c r="MXJ8028" s="49"/>
      <c r="MXK8028" s="49"/>
      <c r="MXL8028" s="49"/>
      <c r="MXM8028" s="49"/>
      <c r="MXN8028" s="49"/>
      <c r="MXO8028" s="49"/>
      <c r="MXP8028" s="49"/>
      <c r="MXQ8028" s="49"/>
      <c r="MXR8028" s="49"/>
      <c r="MXS8028" s="49"/>
      <c r="MXT8028" s="49"/>
      <c r="MXU8028" s="49"/>
      <c r="MXV8028" s="49"/>
      <c r="MXW8028" s="49"/>
      <c r="MXX8028" s="49"/>
      <c r="MXY8028" s="49"/>
      <c r="MXZ8028" s="49"/>
      <c r="MYA8028" s="49"/>
      <c r="MYB8028" s="49"/>
      <c r="MYC8028" s="49"/>
      <c r="MYD8028" s="49"/>
      <c r="MYE8028" s="49"/>
      <c r="MYF8028" s="49"/>
      <c r="MYG8028" s="49"/>
      <c r="MYH8028" s="49"/>
      <c r="MYI8028" s="49"/>
      <c r="MYJ8028" s="49"/>
      <c r="MYK8028" s="49"/>
      <c r="MYL8028" s="49"/>
      <c r="MYM8028" s="49"/>
      <c r="MYN8028" s="49"/>
      <c r="MYO8028" s="49"/>
      <c r="MYP8028" s="49"/>
      <c r="MYQ8028" s="49"/>
      <c r="MYR8028" s="49"/>
      <c r="MYS8028" s="49"/>
      <c r="MYT8028" s="49"/>
      <c r="MYU8028" s="49"/>
      <c r="MYV8028" s="49"/>
      <c r="MYW8028" s="49"/>
      <c r="MYX8028" s="49"/>
      <c r="MYY8028" s="49"/>
      <c r="MYZ8028" s="49"/>
      <c r="MZA8028" s="49"/>
      <c r="MZB8028" s="49"/>
      <c r="MZC8028" s="49"/>
      <c r="MZD8028" s="49"/>
      <c r="MZE8028" s="49"/>
      <c r="MZF8028" s="49"/>
      <c r="MZG8028" s="49"/>
      <c r="MZH8028" s="49"/>
      <c r="MZI8028" s="49"/>
      <c r="MZJ8028" s="49"/>
      <c r="MZK8028" s="49"/>
      <c r="MZL8028" s="49"/>
      <c r="MZM8028" s="49"/>
      <c r="MZN8028" s="49"/>
      <c r="MZO8028" s="49"/>
      <c r="MZP8028" s="49"/>
      <c r="MZQ8028" s="49"/>
      <c r="MZR8028" s="49"/>
      <c r="MZS8028" s="49"/>
      <c r="MZT8028" s="49"/>
      <c r="MZU8028" s="49"/>
      <c r="MZV8028" s="49"/>
      <c r="MZW8028" s="49"/>
      <c r="MZX8028" s="49"/>
      <c r="MZY8028" s="49"/>
      <c r="MZZ8028" s="49"/>
      <c r="NAA8028" s="49"/>
      <c r="NAB8028" s="49"/>
      <c r="NAC8028" s="49"/>
      <c r="NAD8028" s="49"/>
      <c r="NAE8028" s="49"/>
      <c r="NAF8028" s="49"/>
      <c r="NAG8028" s="49"/>
      <c r="NAH8028" s="49"/>
      <c r="NAI8028" s="49"/>
      <c r="NAJ8028" s="49"/>
      <c r="NAK8028" s="49"/>
      <c r="NAL8028" s="49"/>
      <c r="NAM8028" s="49"/>
      <c r="NAN8028" s="49"/>
      <c r="NAO8028" s="49"/>
      <c r="NAP8028" s="49"/>
      <c r="NAQ8028" s="49"/>
      <c r="NAR8028" s="49"/>
      <c r="NAS8028" s="49"/>
      <c r="NAT8028" s="49"/>
      <c r="NAU8028" s="49"/>
      <c r="NAV8028" s="49"/>
      <c r="NAW8028" s="49"/>
      <c r="NAX8028" s="49"/>
      <c r="NAY8028" s="49"/>
      <c r="NAZ8028" s="49"/>
      <c r="NBA8028" s="49"/>
      <c r="NBB8028" s="49"/>
      <c r="NBC8028" s="49"/>
      <c r="NBD8028" s="49"/>
      <c r="NBE8028" s="49"/>
      <c r="NBF8028" s="49"/>
      <c r="NBG8028" s="49"/>
      <c r="NBH8028" s="49"/>
      <c r="NBI8028" s="49"/>
      <c r="NBJ8028" s="49"/>
      <c r="NBK8028" s="49"/>
      <c r="NBL8028" s="49"/>
      <c r="NBM8028" s="49"/>
      <c r="NBN8028" s="49"/>
      <c r="NBO8028" s="49"/>
      <c r="NBP8028" s="49"/>
      <c r="NBQ8028" s="49"/>
      <c r="NBR8028" s="49"/>
      <c r="NBS8028" s="49"/>
      <c r="NBT8028" s="49"/>
      <c r="NBU8028" s="49"/>
      <c r="NBV8028" s="49"/>
      <c r="NBW8028" s="49"/>
      <c r="NBX8028" s="49"/>
      <c r="NBY8028" s="49"/>
      <c r="NBZ8028" s="49"/>
      <c r="NCA8028" s="49"/>
      <c r="NCB8028" s="49"/>
      <c r="NCC8028" s="49"/>
      <c r="NCD8028" s="49"/>
      <c r="NCE8028" s="49"/>
      <c r="NCF8028" s="49"/>
      <c r="NCG8028" s="49"/>
      <c r="NCH8028" s="49"/>
      <c r="NCI8028" s="49"/>
      <c r="NCJ8028" s="49"/>
      <c r="NCK8028" s="49"/>
      <c r="NCL8028" s="49"/>
      <c r="NCM8028" s="49"/>
      <c r="NCN8028" s="49"/>
      <c r="NCO8028" s="49"/>
      <c r="NCP8028" s="49"/>
      <c r="NCQ8028" s="49"/>
      <c r="NCR8028" s="49"/>
      <c r="NCS8028" s="49"/>
      <c r="NCT8028" s="49"/>
      <c r="NCU8028" s="49"/>
      <c r="NCV8028" s="49"/>
      <c r="NCW8028" s="49"/>
      <c r="NCX8028" s="49"/>
      <c r="NCY8028" s="49"/>
      <c r="NCZ8028" s="49"/>
      <c r="NDA8028" s="49"/>
      <c r="NDB8028" s="49"/>
      <c r="NDC8028" s="49"/>
      <c r="NDD8028" s="49"/>
      <c r="NDE8028" s="49"/>
      <c r="NDF8028" s="49"/>
      <c r="NDG8028" s="49"/>
      <c r="NDH8028" s="49"/>
      <c r="NDI8028" s="49"/>
      <c r="NDJ8028" s="49"/>
      <c r="NDK8028" s="49"/>
      <c r="NDL8028" s="49"/>
      <c r="NDM8028" s="49"/>
      <c r="NDN8028" s="49"/>
      <c r="NDO8028" s="49"/>
      <c r="NDP8028" s="49"/>
      <c r="NDQ8028" s="49"/>
      <c r="NDR8028" s="49"/>
      <c r="NDS8028" s="49"/>
      <c r="NDT8028" s="49"/>
      <c r="NDU8028" s="49"/>
      <c r="NDV8028" s="49"/>
      <c r="NDW8028" s="49"/>
      <c r="NDX8028" s="49"/>
      <c r="NDY8028" s="49"/>
      <c r="NDZ8028" s="49"/>
      <c r="NEA8028" s="49"/>
      <c r="NEB8028" s="49"/>
      <c r="NEC8028" s="49"/>
      <c r="NED8028" s="49"/>
      <c r="NEE8028" s="49"/>
      <c r="NEF8028" s="49"/>
      <c r="NEG8028" s="49"/>
      <c r="NEH8028" s="49"/>
      <c r="NEI8028" s="49"/>
      <c r="NEJ8028" s="49"/>
      <c r="NEK8028" s="49"/>
      <c r="NEL8028" s="49"/>
      <c r="NEM8028" s="49"/>
      <c r="NEN8028" s="49"/>
      <c r="NEO8028" s="49"/>
      <c r="NEP8028" s="49"/>
      <c r="NEQ8028" s="49"/>
      <c r="NER8028" s="49"/>
      <c r="NES8028" s="49"/>
      <c r="NET8028" s="49"/>
      <c r="NEU8028" s="49"/>
      <c r="NEV8028" s="49"/>
      <c r="NEW8028" s="49"/>
      <c r="NEX8028" s="49"/>
      <c r="NEY8028" s="49"/>
      <c r="NEZ8028" s="49"/>
      <c r="NFA8028" s="49"/>
      <c r="NFB8028" s="49"/>
      <c r="NFC8028" s="49"/>
      <c r="NFD8028" s="49"/>
      <c r="NFE8028" s="49"/>
      <c r="NFF8028" s="49"/>
      <c r="NFG8028" s="49"/>
      <c r="NFH8028" s="49"/>
      <c r="NFI8028" s="49"/>
      <c r="NFJ8028" s="49"/>
      <c r="NFK8028" s="49"/>
      <c r="NFL8028" s="49"/>
      <c r="NFM8028" s="49"/>
      <c r="NFN8028" s="49"/>
      <c r="NFO8028" s="49"/>
      <c r="NFP8028" s="49"/>
      <c r="NFQ8028" s="49"/>
      <c r="NFR8028" s="49"/>
      <c r="NFS8028" s="49"/>
      <c r="NFT8028" s="49"/>
      <c r="NFU8028" s="49"/>
      <c r="NFV8028" s="49"/>
      <c r="NFW8028" s="49"/>
      <c r="NFX8028" s="49"/>
      <c r="NFY8028" s="49"/>
      <c r="NFZ8028" s="49"/>
      <c r="NGA8028" s="49"/>
      <c r="NGB8028" s="49"/>
      <c r="NGC8028" s="49"/>
      <c r="NGD8028" s="49"/>
      <c r="NGE8028" s="49"/>
      <c r="NGF8028" s="49"/>
      <c r="NGG8028" s="49"/>
      <c r="NGH8028" s="49"/>
      <c r="NGI8028" s="49"/>
      <c r="NGJ8028" s="49"/>
      <c r="NGK8028" s="49"/>
      <c r="NGL8028" s="49"/>
      <c r="NGM8028" s="49"/>
      <c r="NGN8028" s="49"/>
      <c r="NGO8028" s="49"/>
      <c r="NGP8028" s="49"/>
      <c r="NGQ8028" s="49"/>
      <c r="NGR8028" s="49"/>
      <c r="NGS8028" s="49"/>
      <c r="NGT8028" s="49"/>
      <c r="NGU8028" s="49"/>
      <c r="NGV8028" s="49"/>
      <c r="NGW8028" s="49"/>
      <c r="NGX8028" s="49"/>
      <c r="NGY8028" s="49"/>
      <c r="NGZ8028" s="49"/>
      <c r="NHA8028" s="49"/>
      <c r="NHB8028" s="49"/>
      <c r="NHC8028" s="49"/>
      <c r="NHD8028" s="49"/>
      <c r="NHE8028" s="49"/>
      <c r="NHF8028" s="49"/>
      <c r="NHG8028" s="49"/>
      <c r="NHH8028" s="49"/>
      <c r="NHI8028" s="49"/>
      <c r="NHJ8028" s="49"/>
      <c r="NHK8028" s="49"/>
      <c r="NHL8028" s="49"/>
      <c r="NHM8028" s="49"/>
      <c r="NHN8028" s="49"/>
      <c r="NHO8028" s="49"/>
      <c r="NHP8028" s="49"/>
      <c r="NHQ8028" s="49"/>
      <c r="NHR8028" s="49"/>
      <c r="NHS8028" s="49"/>
      <c r="NHT8028" s="49"/>
      <c r="NHU8028" s="49"/>
      <c r="NHV8028" s="49"/>
      <c r="NHW8028" s="49"/>
      <c r="NHX8028" s="49"/>
      <c r="NHY8028" s="49"/>
      <c r="NHZ8028" s="49"/>
      <c r="NIA8028" s="49"/>
      <c r="NIB8028" s="49"/>
      <c r="NIC8028" s="49"/>
      <c r="NID8028" s="49"/>
      <c r="NIE8028" s="49"/>
      <c r="NIF8028" s="49"/>
      <c r="NIG8028" s="49"/>
      <c r="NIH8028" s="49"/>
      <c r="NII8028" s="49"/>
      <c r="NIJ8028" s="49"/>
      <c r="NIK8028" s="49"/>
      <c r="NIL8028" s="49"/>
      <c r="NIM8028" s="49"/>
      <c r="NIN8028" s="49"/>
      <c r="NIO8028" s="49"/>
      <c r="NIP8028" s="49"/>
      <c r="NIQ8028" s="49"/>
      <c r="NIR8028" s="49"/>
      <c r="NIS8028" s="49"/>
      <c r="NIT8028" s="49"/>
      <c r="NIU8028" s="49"/>
      <c r="NIV8028" s="49"/>
      <c r="NIW8028" s="49"/>
      <c r="NIX8028" s="49"/>
      <c r="NIY8028" s="49"/>
      <c r="NIZ8028" s="49"/>
      <c r="NJA8028" s="49"/>
      <c r="NJB8028" s="49"/>
      <c r="NJC8028" s="49"/>
      <c r="NJD8028" s="49"/>
      <c r="NJE8028" s="49"/>
      <c r="NJF8028" s="49"/>
      <c r="NJG8028" s="49"/>
      <c r="NJH8028" s="49"/>
      <c r="NJI8028" s="49"/>
      <c r="NJJ8028" s="49"/>
      <c r="NJK8028" s="49"/>
      <c r="NJL8028" s="49"/>
      <c r="NJM8028" s="49"/>
      <c r="NJN8028" s="49"/>
      <c r="NJO8028" s="49"/>
      <c r="NJP8028" s="49"/>
      <c r="NJQ8028" s="49"/>
      <c r="NJR8028" s="49"/>
      <c r="NJS8028" s="49"/>
      <c r="NJT8028" s="49"/>
      <c r="NJU8028" s="49"/>
      <c r="NJV8028" s="49"/>
      <c r="NJW8028" s="49"/>
      <c r="NJX8028" s="49"/>
      <c r="NJY8028" s="49"/>
      <c r="NJZ8028" s="49"/>
      <c r="NKA8028" s="49"/>
      <c r="NKB8028" s="49"/>
      <c r="NKC8028" s="49"/>
      <c r="NKD8028" s="49"/>
      <c r="NKE8028" s="49"/>
      <c r="NKF8028" s="49"/>
      <c r="NKG8028" s="49"/>
      <c r="NKH8028" s="49"/>
      <c r="NKI8028" s="49"/>
      <c r="NKJ8028" s="49"/>
      <c r="NKK8028" s="49"/>
      <c r="NKL8028" s="49"/>
      <c r="NKM8028" s="49"/>
      <c r="NKN8028" s="49"/>
      <c r="NKO8028" s="49"/>
      <c r="NKP8028" s="49"/>
      <c r="NKQ8028" s="49"/>
      <c r="NKR8028" s="49"/>
      <c r="NKS8028" s="49"/>
      <c r="NKT8028" s="49"/>
      <c r="NKU8028" s="49"/>
      <c r="NKV8028" s="49"/>
      <c r="NKW8028" s="49"/>
      <c r="NKX8028" s="49"/>
      <c r="NKY8028" s="49"/>
      <c r="NKZ8028" s="49"/>
      <c r="NLA8028" s="49"/>
      <c r="NLB8028" s="49"/>
      <c r="NLC8028" s="49"/>
      <c r="NLD8028" s="49"/>
      <c r="NLE8028" s="49"/>
      <c r="NLF8028" s="49"/>
      <c r="NLG8028" s="49"/>
      <c r="NLH8028" s="49"/>
      <c r="NLI8028" s="49"/>
      <c r="NLJ8028" s="49"/>
      <c r="NLK8028" s="49"/>
      <c r="NLL8028" s="49"/>
      <c r="NLM8028" s="49"/>
      <c r="NLN8028" s="49"/>
      <c r="NLO8028" s="49"/>
      <c r="NLP8028" s="49"/>
      <c r="NLQ8028" s="49"/>
      <c r="NLR8028" s="49"/>
      <c r="NLS8028" s="49"/>
      <c r="NLT8028" s="49"/>
      <c r="NLU8028" s="49"/>
      <c r="NLV8028" s="49"/>
      <c r="NLW8028" s="49"/>
      <c r="NLX8028" s="49"/>
      <c r="NLY8028" s="49"/>
      <c r="NLZ8028" s="49"/>
      <c r="NMA8028" s="49"/>
      <c r="NMB8028" s="49"/>
      <c r="NMC8028" s="49"/>
      <c r="NMD8028" s="49"/>
      <c r="NME8028" s="49"/>
      <c r="NMF8028" s="49"/>
      <c r="NMG8028" s="49"/>
      <c r="NMH8028" s="49"/>
      <c r="NMI8028" s="49"/>
      <c r="NMJ8028" s="49"/>
      <c r="NMK8028" s="49"/>
      <c r="NML8028" s="49"/>
      <c r="NMM8028" s="49"/>
      <c r="NMN8028" s="49"/>
      <c r="NMO8028" s="49"/>
      <c r="NMP8028" s="49"/>
      <c r="NMQ8028" s="49"/>
      <c r="NMR8028" s="49"/>
      <c r="NMS8028" s="49"/>
      <c r="NMT8028" s="49"/>
      <c r="NMU8028" s="49"/>
      <c r="NMV8028" s="49"/>
      <c r="NMW8028" s="49"/>
      <c r="NMX8028" s="49"/>
      <c r="NMY8028" s="49"/>
      <c r="NMZ8028" s="49"/>
      <c r="NNA8028" s="49"/>
      <c r="NNB8028" s="49"/>
      <c r="NNC8028" s="49"/>
      <c r="NND8028" s="49"/>
      <c r="NNE8028" s="49"/>
      <c r="NNF8028" s="49"/>
      <c r="NNG8028" s="49"/>
      <c r="NNH8028" s="49"/>
      <c r="NNI8028" s="49"/>
      <c r="NNJ8028" s="49"/>
      <c r="NNK8028" s="49"/>
      <c r="NNL8028" s="49"/>
      <c r="NNM8028" s="49"/>
      <c r="NNN8028" s="49"/>
      <c r="NNO8028" s="49"/>
      <c r="NNP8028" s="49"/>
      <c r="NNQ8028" s="49"/>
      <c r="NNR8028" s="49"/>
      <c r="NNS8028" s="49"/>
      <c r="NNT8028" s="49"/>
      <c r="NNU8028" s="49"/>
      <c r="NNV8028" s="49"/>
      <c r="NNW8028" s="49"/>
      <c r="NNX8028" s="49"/>
      <c r="NNY8028" s="49"/>
      <c r="NNZ8028" s="49"/>
      <c r="NOA8028" s="49"/>
      <c r="NOB8028" s="49"/>
      <c r="NOC8028" s="49"/>
      <c r="NOD8028" s="49"/>
      <c r="NOE8028" s="49"/>
      <c r="NOF8028" s="49"/>
      <c r="NOG8028" s="49"/>
      <c r="NOH8028" s="49"/>
      <c r="NOI8028" s="49"/>
      <c r="NOJ8028" s="49"/>
      <c r="NOK8028" s="49"/>
      <c r="NOL8028" s="49"/>
      <c r="NOM8028" s="49"/>
      <c r="NON8028" s="49"/>
      <c r="NOO8028" s="49"/>
      <c r="NOP8028" s="49"/>
      <c r="NOQ8028" s="49"/>
      <c r="NOR8028" s="49"/>
      <c r="NOS8028" s="49"/>
      <c r="NOT8028" s="49"/>
      <c r="NOU8028" s="49"/>
      <c r="NOV8028" s="49"/>
      <c r="NOW8028" s="49"/>
      <c r="NOX8028" s="49"/>
      <c r="NOY8028" s="49"/>
      <c r="NOZ8028" s="49"/>
      <c r="NPA8028" s="49"/>
      <c r="NPB8028" s="49"/>
      <c r="NPC8028" s="49"/>
      <c r="NPD8028" s="49"/>
      <c r="NPE8028" s="49"/>
      <c r="NPF8028" s="49"/>
      <c r="NPG8028" s="49"/>
      <c r="NPH8028" s="49"/>
      <c r="NPI8028" s="49"/>
      <c r="NPJ8028" s="49"/>
      <c r="NPK8028" s="49"/>
      <c r="NPL8028" s="49"/>
      <c r="NPM8028" s="49"/>
      <c r="NPN8028" s="49"/>
      <c r="NPO8028" s="49"/>
      <c r="NPP8028" s="49"/>
      <c r="NPQ8028" s="49"/>
      <c r="NPR8028" s="49"/>
      <c r="NPS8028" s="49"/>
      <c r="NPT8028" s="49"/>
      <c r="NPU8028" s="49"/>
      <c r="NPV8028" s="49"/>
      <c r="NPW8028" s="49"/>
      <c r="NPX8028" s="49"/>
      <c r="NPY8028" s="49"/>
      <c r="NPZ8028" s="49"/>
      <c r="NQA8028" s="49"/>
      <c r="NQB8028" s="49"/>
      <c r="NQC8028" s="49"/>
      <c r="NQD8028" s="49"/>
      <c r="NQE8028" s="49"/>
      <c r="NQF8028" s="49"/>
      <c r="NQG8028" s="49"/>
      <c r="NQH8028" s="49"/>
      <c r="NQI8028" s="49"/>
      <c r="NQJ8028" s="49"/>
      <c r="NQK8028" s="49"/>
      <c r="NQL8028" s="49"/>
      <c r="NQM8028" s="49"/>
      <c r="NQN8028" s="49"/>
      <c r="NQO8028" s="49"/>
      <c r="NQP8028" s="49"/>
      <c r="NQQ8028" s="49"/>
      <c r="NQR8028" s="49"/>
      <c r="NQS8028" s="49"/>
      <c r="NQT8028" s="49"/>
      <c r="NQU8028" s="49"/>
      <c r="NQV8028" s="49"/>
      <c r="NQW8028" s="49"/>
      <c r="NQX8028" s="49"/>
      <c r="NQY8028" s="49"/>
      <c r="NQZ8028" s="49"/>
      <c r="NRA8028" s="49"/>
      <c r="NRB8028" s="49"/>
      <c r="NRC8028" s="49"/>
      <c r="NRD8028" s="49"/>
      <c r="NRE8028" s="49"/>
      <c r="NRF8028" s="49"/>
      <c r="NRG8028" s="49"/>
      <c r="NRH8028" s="49"/>
      <c r="NRI8028" s="49"/>
      <c r="NRJ8028" s="49"/>
      <c r="NRK8028" s="49"/>
      <c r="NRL8028" s="49"/>
      <c r="NRM8028" s="49"/>
      <c r="NRN8028" s="49"/>
      <c r="NRO8028" s="49"/>
      <c r="NRP8028" s="49"/>
      <c r="NRQ8028" s="49"/>
      <c r="NRR8028" s="49"/>
      <c r="NRS8028" s="49"/>
      <c r="NRT8028" s="49"/>
      <c r="NRU8028" s="49"/>
      <c r="NRV8028" s="49"/>
      <c r="NRW8028" s="49"/>
      <c r="NRX8028" s="49"/>
      <c r="NRY8028" s="49"/>
      <c r="NRZ8028" s="49"/>
      <c r="NSA8028" s="49"/>
      <c r="NSB8028" s="49"/>
      <c r="NSC8028" s="49"/>
      <c r="NSD8028" s="49"/>
      <c r="NSE8028" s="49"/>
      <c r="NSF8028" s="49"/>
      <c r="NSG8028" s="49"/>
      <c r="NSH8028" s="49"/>
      <c r="NSI8028" s="49"/>
      <c r="NSJ8028" s="49"/>
      <c r="NSK8028" s="49"/>
      <c r="NSL8028" s="49"/>
      <c r="NSM8028" s="49"/>
      <c r="NSN8028" s="49"/>
      <c r="NSO8028" s="49"/>
      <c r="NSP8028" s="49"/>
      <c r="NSQ8028" s="49"/>
      <c r="NSR8028" s="49"/>
      <c r="NSS8028" s="49"/>
      <c r="NST8028" s="49"/>
      <c r="NSU8028" s="49"/>
      <c r="NSV8028" s="49"/>
      <c r="NSW8028" s="49"/>
      <c r="NSX8028" s="49"/>
      <c r="NSY8028" s="49"/>
      <c r="NSZ8028" s="49"/>
      <c r="NTA8028" s="49"/>
      <c r="NTB8028" s="49"/>
      <c r="NTC8028" s="49"/>
      <c r="NTD8028" s="49"/>
      <c r="NTE8028" s="49"/>
      <c r="NTF8028" s="49"/>
      <c r="NTG8028" s="49"/>
      <c r="NTH8028" s="49"/>
      <c r="NTI8028" s="49"/>
      <c r="NTJ8028" s="49"/>
      <c r="NTK8028" s="49"/>
      <c r="NTL8028" s="49"/>
      <c r="NTM8028" s="49"/>
      <c r="NTN8028" s="49"/>
      <c r="NTO8028" s="49"/>
      <c r="NTP8028" s="49"/>
      <c r="NTQ8028" s="49"/>
      <c r="NTR8028" s="49"/>
      <c r="NTS8028" s="49"/>
      <c r="NTT8028" s="49"/>
      <c r="NTU8028" s="49"/>
      <c r="NTV8028" s="49"/>
      <c r="NTW8028" s="49"/>
      <c r="NTX8028" s="49"/>
      <c r="NTY8028" s="49"/>
      <c r="NTZ8028" s="49"/>
      <c r="NUA8028" s="49"/>
      <c r="NUB8028" s="49"/>
      <c r="NUC8028" s="49"/>
      <c r="NUD8028" s="49"/>
      <c r="NUE8028" s="49"/>
      <c r="NUF8028" s="49"/>
      <c r="NUG8028" s="49"/>
      <c r="NUH8028" s="49"/>
      <c r="NUI8028" s="49"/>
      <c r="NUJ8028" s="49"/>
      <c r="NUK8028" s="49"/>
      <c r="NUL8028" s="49"/>
      <c r="NUM8028" s="49"/>
      <c r="NUN8028" s="49"/>
      <c r="NUO8028" s="49"/>
      <c r="NUP8028" s="49"/>
      <c r="NUQ8028" s="49"/>
      <c r="NUR8028" s="49"/>
      <c r="NUS8028" s="49"/>
      <c r="NUT8028" s="49"/>
      <c r="NUU8028" s="49"/>
      <c r="NUV8028" s="49"/>
      <c r="NUW8028" s="49"/>
      <c r="NUX8028" s="49"/>
      <c r="NUY8028" s="49"/>
      <c r="NUZ8028" s="49"/>
      <c r="NVA8028" s="49"/>
      <c r="NVB8028" s="49"/>
      <c r="NVC8028" s="49"/>
      <c r="NVD8028" s="49"/>
      <c r="NVE8028" s="49"/>
      <c r="NVF8028" s="49"/>
      <c r="NVG8028" s="49"/>
      <c r="NVH8028" s="49"/>
      <c r="NVI8028" s="49"/>
      <c r="NVJ8028" s="49"/>
      <c r="NVK8028" s="49"/>
      <c r="NVL8028" s="49"/>
      <c r="NVM8028" s="49"/>
      <c r="NVN8028" s="49"/>
      <c r="NVO8028" s="49"/>
      <c r="NVP8028" s="49"/>
      <c r="NVQ8028" s="49"/>
      <c r="NVR8028" s="49"/>
      <c r="NVS8028" s="49"/>
      <c r="NVT8028" s="49"/>
      <c r="NVU8028" s="49"/>
      <c r="NVV8028" s="49"/>
      <c r="NVW8028" s="49"/>
      <c r="NVX8028" s="49"/>
      <c r="NVY8028" s="49"/>
      <c r="NVZ8028" s="49"/>
      <c r="NWA8028" s="49"/>
      <c r="NWB8028" s="49"/>
      <c r="NWC8028" s="49"/>
      <c r="NWD8028" s="49"/>
      <c r="NWE8028" s="49"/>
      <c r="NWF8028" s="49"/>
      <c r="NWG8028" s="49"/>
      <c r="NWH8028" s="49"/>
      <c r="NWI8028" s="49"/>
      <c r="NWJ8028" s="49"/>
      <c r="NWK8028" s="49"/>
      <c r="NWL8028" s="49"/>
      <c r="NWM8028" s="49"/>
      <c r="NWN8028" s="49"/>
      <c r="NWO8028" s="49"/>
      <c r="NWP8028" s="49"/>
      <c r="NWQ8028" s="49"/>
      <c r="NWR8028" s="49"/>
      <c r="NWS8028" s="49"/>
      <c r="NWT8028" s="49"/>
      <c r="NWU8028" s="49"/>
      <c r="NWV8028" s="49"/>
      <c r="NWW8028" s="49"/>
      <c r="NWX8028" s="49"/>
      <c r="NWY8028" s="49"/>
      <c r="NWZ8028" s="49"/>
      <c r="NXA8028" s="49"/>
      <c r="NXB8028" s="49"/>
      <c r="NXC8028" s="49"/>
      <c r="NXD8028" s="49"/>
      <c r="NXE8028" s="49"/>
      <c r="NXF8028" s="49"/>
      <c r="NXG8028" s="49"/>
      <c r="NXH8028" s="49"/>
      <c r="NXI8028" s="49"/>
      <c r="NXJ8028" s="49"/>
      <c r="NXK8028" s="49"/>
      <c r="NXL8028" s="49"/>
      <c r="NXM8028" s="49"/>
      <c r="NXN8028" s="49"/>
      <c r="NXO8028" s="49"/>
      <c r="NXP8028" s="49"/>
      <c r="NXQ8028" s="49"/>
      <c r="NXR8028" s="49"/>
      <c r="NXS8028" s="49"/>
      <c r="NXT8028" s="49"/>
      <c r="NXU8028" s="49"/>
      <c r="NXV8028" s="49"/>
      <c r="NXW8028" s="49"/>
      <c r="NXX8028" s="49"/>
      <c r="NXY8028" s="49"/>
      <c r="NXZ8028" s="49"/>
      <c r="NYA8028" s="49"/>
      <c r="NYB8028" s="49"/>
      <c r="NYC8028" s="49"/>
      <c r="NYD8028" s="49"/>
      <c r="NYE8028" s="49"/>
      <c r="NYF8028" s="49"/>
      <c r="NYG8028" s="49"/>
      <c r="NYH8028" s="49"/>
      <c r="NYI8028" s="49"/>
      <c r="NYJ8028" s="49"/>
      <c r="NYK8028" s="49"/>
      <c r="NYL8028" s="49"/>
      <c r="NYM8028" s="49"/>
      <c r="NYN8028" s="49"/>
      <c r="NYO8028" s="49"/>
      <c r="NYP8028" s="49"/>
      <c r="NYQ8028" s="49"/>
      <c r="NYR8028" s="49"/>
      <c r="NYS8028" s="49"/>
      <c r="NYT8028" s="49"/>
      <c r="NYU8028" s="49"/>
      <c r="NYV8028" s="49"/>
      <c r="NYW8028" s="49"/>
      <c r="NYX8028" s="49"/>
      <c r="NYY8028" s="49"/>
      <c r="NYZ8028" s="49"/>
      <c r="NZA8028" s="49"/>
      <c r="NZB8028" s="49"/>
      <c r="NZC8028" s="49"/>
      <c r="NZD8028" s="49"/>
      <c r="NZE8028" s="49"/>
      <c r="NZF8028" s="49"/>
      <c r="NZG8028" s="49"/>
      <c r="NZH8028" s="49"/>
      <c r="NZI8028" s="49"/>
      <c r="NZJ8028" s="49"/>
      <c r="NZK8028" s="49"/>
      <c r="NZL8028" s="49"/>
      <c r="NZM8028" s="49"/>
      <c r="NZN8028" s="49"/>
      <c r="NZO8028" s="49"/>
      <c r="NZP8028" s="49"/>
      <c r="NZQ8028" s="49"/>
      <c r="NZR8028" s="49"/>
      <c r="NZS8028" s="49"/>
      <c r="NZT8028" s="49"/>
      <c r="NZU8028" s="49"/>
      <c r="NZV8028" s="49"/>
      <c r="NZW8028" s="49"/>
      <c r="NZX8028" s="49"/>
      <c r="NZY8028" s="49"/>
      <c r="NZZ8028" s="49"/>
      <c r="OAA8028" s="49"/>
      <c r="OAB8028" s="49"/>
      <c r="OAC8028" s="49"/>
      <c r="OAD8028" s="49"/>
      <c r="OAE8028" s="49"/>
      <c r="OAF8028" s="49"/>
      <c r="OAG8028" s="49"/>
      <c r="OAH8028" s="49"/>
      <c r="OAI8028" s="49"/>
      <c r="OAJ8028" s="49"/>
      <c r="OAK8028" s="49"/>
      <c r="OAL8028" s="49"/>
      <c r="OAM8028" s="49"/>
      <c r="OAN8028" s="49"/>
      <c r="OAO8028" s="49"/>
      <c r="OAP8028" s="49"/>
      <c r="OAQ8028" s="49"/>
      <c r="OAR8028" s="49"/>
      <c r="OAS8028" s="49"/>
      <c r="OAT8028" s="49"/>
      <c r="OAU8028" s="49"/>
      <c r="OAV8028" s="49"/>
      <c r="OAW8028" s="49"/>
      <c r="OAX8028" s="49"/>
      <c r="OAY8028" s="49"/>
      <c r="OAZ8028" s="49"/>
      <c r="OBA8028" s="49"/>
      <c r="OBB8028" s="49"/>
      <c r="OBC8028" s="49"/>
      <c r="OBD8028" s="49"/>
      <c r="OBE8028" s="49"/>
      <c r="OBF8028" s="49"/>
      <c r="OBG8028" s="49"/>
      <c r="OBH8028" s="49"/>
      <c r="OBI8028" s="49"/>
      <c r="OBJ8028" s="49"/>
      <c r="OBK8028" s="49"/>
      <c r="OBL8028" s="49"/>
      <c r="OBM8028" s="49"/>
      <c r="OBN8028" s="49"/>
      <c r="OBO8028" s="49"/>
      <c r="OBP8028" s="49"/>
      <c r="OBQ8028" s="49"/>
      <c r="OBR8028" s="49"/>
      <c r="OBS8028" s="49"/>
      <c r="OBT8028" s="49"/>
      <c r="OBU8028" s="49"/>
      <c r="OBV8028" s="49"/>
      <c r="OBW8028" s="49"/>
      <c r="OBX8028" s="49"/>
      <c r="OBY8028" s="49"/>
      <c r="OBZ8028" s="49"/>
      <c r="OCA8028" s="49"/>
      <c r="OCB8028" s="49"/>
      <c r="OCC8028" s="49"/>
      <c r="OCD8028" s="49"/>
      <c r="OCE8028" s="49"/>
      <c r="OCF8028" s="49"/>
      <c r="OCG8028" s="49"/>
      <c r="OCH8028" s="49"/>
      <c r="OCI8028" s="49"/>
      <c r="OCJ8028" s="49"/>
      <c r="OCK8028" s="49"/>
      <c r="OCL8028" s="49"/>
      <c r="OCM8028" s="49"/>
      <c r="OCN8028" s="49"/>
      <c r="OCO8028" s="49"/>
      <c r="OCP8028" s="49"/>
      <c r="OCQ8028" s="49"/>
      <c r="OCR8028" s="49"/>
      <c r="OCS8028" s="49"/>
      <c r="OCT8028" s="49"/>
      <c r="OCU8028" s="49"/>
      <c r="OCV8028" s="49"/>
      <c r="OCW8028" s="49"/>
      <c r="OCX8028" s="49"/>
      <c r="OCY8028" s="49"/>
      <c r="OCZ8028" s="49"/>
      <c r="ODA8028" s="49"/>
      <c r="ODB8028" s="49"/>
      <c r="ODC8028" s="49"/>
      <c r="ODD8028" s="49"/>
      <c r="ODE8028" s="49"/>
      <c r="ODF8028" s="49"/>
      <c r="ODG8028" s="49"/>
      <c r="ODH8028" s="49"/>
      <c r="ODI8028" s="49"/>
      <c r="ODJ8028" s="49"/>
      <c r="ODK8028" s="49"/>
      <c r="ODL8028" s="49"/>
      <c r="ODM8028" s="49"/>
      <c r="ODN8028" s="49"/>
      <c r="ODO8028" s="49"/>
      <c r="ODP8028" s="49"/>
      <c r="ODQ8028" s="49"/>
      <c r="ODR8028" s="49"/>
      <c r="ODS8028" s="49"/>
      <c r="ODT8028" s="49"/>
      <c r="ODU8028" s="49"/>
      <c r="ODV8028" s="49"/>
      <c r="ODW8028" s="49"/>
      <c r="ODX8028" s="49"/>
      <c r="ODY8028" s="49"/>
      <c r="ODZ8028" s="49"/>
      <c r="OEA8028" s="49"/>
      <c r="OEB8028" s="49"/>
      <c r="OEC8028" s="49"/>
      <c r="OED8028" s="49"/>
      <c r="OEE8028" s="49"/>
      <c r="OEF8028" s="49"/>
      <c r="OEG8028" s="49"/>
      <c r="OEH8028" s="49"/>
      <c r="OEI8028" s="49"/>
      <c r="OEJ8028" s="49"/>
      <c r="OEK8028" s="49"/>
      <c r="OEL8028" s="49"/>
      <c r="OEM8028" s="49"/>
      <c r="OEN8028" s="49"/>
      <c r="OEO8028" s="49"/>
      <c r="OEP8028" s="49"/>
      <c r="OEQ8028" s="49"/>
      <c r="OER8028" s="49"/>
      <c r="OES8028" s="49"/>
      <c r="OET8028" s="49"/>
      <c r="OEU8028" s="49"/>
      <c r="OEV8028" s="49"/>
      <c r="OEW8028" s="49"/>
      <c r="OEX8028" s="49"/>
      <c r="OEY8028" s="49"/>
      <c r="OEZ8028" s="49"/>
      <c r="OFA8028" s="49"/>
      <c r="OFB8028" s="49"/>
      <c r="OFC8028" s="49"/>
      <c r="OFD8028" s="49"/>
      <c r="OFE8028" s="49"/>
      <c r="OFF8028" s="49"/>
      <c r="OFG8028" s="49"/>
      <c r="OFH8028" s="49"/>
      <c r="OFI8028" s="49"/>
      <c r="OFJ8028" s="49"/>
      <c r="OFK8028" s="49"/>
      <c r="OFL8028" s="49"/>
      <c r="OFM8028" s="49"/>
      <c r="OFN8028" s="49"/>
      <c r="OFO8028" s="49"/>
      <c r="OFP8028" s="49"/>
      <c r="OFQ8028" s="49"/>
      <c r="OFR8028" s="49"/>
      <c r="OFS8028" s="49"/>
      <c r="OFT8028" s="49"/>
      <c r="OFU8028" s="49"/>
      <c r="OFV8028" s="49"/>
      <c r="OFW8028" s="49"/>
      <c r="OFX8028" s="49"/>
      <c r="OFY8028" s="49"/>
      <c r="OFZ8028" s="49"/>
      <c r="OGA8028" s="49"/>
      <c r="OGB8028" s="49"/>
      <c r="OGC8028" s="49"/>
      <c r="OGD8028" s="49"/>
      <c r="OGE8028" s="49"/>
      <c r="OGF8028" s="49"/>
      <c r="OGG8028" s="49"/>
      <c r="OGH8028" s="49"/>
      <c r="OGI8028" s="49"/>
      <c r="OGJ8028" s="49"/>
      <c r="OGK8028" s="49"/>
      <c r="OGL8028" s="49"/>
      <c r="OGM8028" s="49"/>
      <c r="OGN8028" s="49"/>
      <c r="OGO8028" s="49"/>
      <c r="OGP8028" s="49"/>
      <c r="OGQ8028" s="49"/>
      <c r="OGR8028" s="49"/>
      <c r="OGS8028" s="49"/>
      <c r="OGT8028" s="49"/>
      <c r="OGU8028" s="49"/>
      <c r="OGV8028" s="49"/>
      <c r="OGW8028" s="49"/>
      <c r="OGX8028" s="49"/>
      <c r="OGY8028" s="49"/>
      <c r="OGZ8028" s="49"/>
      <c r="OHA8028" s="49"/>
      <c r="OHB8028" s="49"/>
      <c r="OHC8028" s="49"/>
      <c r="OHD8028" s="49"/>
      <c r="OHE8028" s="49"/>
      <c r="OHF8028" s="49"/>
      <c r="OHG8028" s="49"/>
      <c r="OHH8028" s="49"/>
      <c r="OHI8028" s="49"/>
      <c r="OHJ8028" s="49"/>
      <c r="OHK8028" s="49"/>
      <c r="OHL8028" s="49"/>
      <c r="OHM8028" s="49"/>
      <c r="OHN8028" s="49"/>
      <c r="OHO8028" s="49"/>
      <c r="OHP8028" s="49"/>
      <c r="OHQ8028" s="49"/>
      <c r="OHR8028" s="49"/>
      <c r="OHS8028" s="49"/>
      <c r="OHT8028" s="49"/>
      <c r="OHU8028" s="49"/>
      <c r="OHV8028" s="49"/>
      <c r="OHW8028" s="49"/>
      <c r="OHX8028" s="49"/>
      <c r="OHY8028" s="49"/>
      <c r="OHZ8028" s="49"/>
      <c r="OIA8028" s="49"/>
      <c r="OIB8028" s="49"/>
      <c r="OIC8028" s="49"/>
      <c r="OID8028" s="49"/>
      <c r="OIE8028" s="49"/>
      <c r="OIF8028" s="49"/>
      <c r="OIG8028" s="49"/>
      <c r="OIH8028" s="49"/>
      <c r="OII8028" s="49"/>
      <c r="OIJ8028" s="49"/>
      <c r="OIK8028" s="49"/>
      <c r="OIL8028" s="49"/>
      <c r="OIM8028" s="49"/>
      <c r="OIN8028" s="49"/>
      <c r="OIO8028" s="49"/>
      <c r="OIP8028" s="49"/>
      <c r="OIQ8028" s="49"/>
      <c r="OIR8028" s="49"/>
      <c r="OIS8028" s="49"/>
      <c r="OIT8028" s="49"/>
      <c r="OIU8028" s="49"/>
      <c r="OIV8028" s="49"/>
      <c r="OIW8028" s="49"/>
      <c r="OIX8028" s="49"/>
      <c r="OIY8028" s="49"/>
      <c r="OIZ8028" s="49"/>
      <c r="OJA8028" s="49"/>
      <c r="OJB8028" s="49"/>
      <c r="OJC8028" s="49"/>
      <c r="OJD8028" s="49"/>
      <c r="OJE8028" s="49"/>
      <c r="OJF8028" s="49"/>
      <c r="OJG8028" s="49"/>
      <c r="OJH8028" s="49"/>
      <c r="OJI8028" s="49"/>
      <c r="OJJ8028" s="49"/>
      <c r="OJK8028" s="49"/>
      <c r="OJL8028" s="49"/>
      <c r="OJM8028" s="49"/>
      <c r="OJN8028" s="49"/>
      <c r="OJO8028" s="49"/>
      <c r="OJP8028" s="49"/>
      <c r="OJQ8028" s="49"/>
      <c r="OJR8028" s="49"/>
      <c r="OJS8028" s="49"/>
      <c r="OJT8028" s="49"/>
      <c r="OJU8028" s="49"/>
      <c r="OJV8028" s="49"/>
      <c r="OJW8028" s="49"/>
      <c r="OJX8028" s="49"/>
      <c r="OJY8028" s="49"/>
      <c r="OJZ8028" s="49"/>
      <c r="OKA8028" s="49"/>
      <c r="OKB8028" s="49"/>
      <c r="OKC8028" s="49"/>
      <c r="OKD8028" s="49"/>
      <c r="OKE8028" s="49"/>
      <c r="OKF8028" s="49"/>
      <c r="OKG8028" s="49"/>
      <c r="OKH8028" s="49"/>
      <c r="OKI8028" s="49"/>
      <c r="OKJ8028" s="49"/>
      <c r="OKK8028" s="49"/>
      <c r="OKL8028" s="49"/>
      <c r="OKM8028" s="49"/>
      <c r="OKN8028" s="49"/>
      <c r="OKO8028" s="49"/>
      <c r="OKP8028" s="49"/>
      <c r="OKQ8028" s="49"/>
      <c r="OKR8028" s="49"/>
      <c r="OKS8028" s="49"/>
      <c r="OKT8028" s="49"/>
      <c r="OKU8028" s="49"/>
      <c r="OKV8028" s="49"/>
      <c r="OKW8028" s="49"/>
      <c r="OKX8028" s="49"/>
      <c r="OKY8028" s="49"/>
      <c r="OKZ8028" s="49"/>
      <c r="OLA8028" s="49"/>
      <c r="OLB8028" s="49"/>
      <c r="OLC8028" s="49"/>
      <c r="OLD8028" s="49"/>
      <c r="OLE8028" s="49"/>
      <c r="OLF8028" s="49"/>
      <c r="OLG8028" s="49"/>
      <c r="OLH8028" s="49"/>
      <c r="OLI8028" s="49"/>
      <c r="OLJ8028" s="49"/>
      <c r="OLK8028" s="49"/>
      <c r="OLL8028" s="49"/>
      <c r="OLM8028" s="49"/>
      <c r="OLN8028" s="49"/>
      <c r="OLO8028" s="49"/>
      <c r="OLP8028" s="49"/>
      <c r="OLQ8028" s="49"/>
      <c r="OLR8028" s="49"/>
      <c r="OLS8028" s="49"/>
      <c r="OLT8028" s="49"/>
      <c r="OLU8028" s="49"/>
      <c r="OLV8028" s="49"/>
      <c r="OLW8028" s="49"/>
      <c r="OLX8028" s="49"/>
      <c r="OLY8028" s="49"/>
      <c r="OLZ8028" s="49"/>
      <c r="OMA8028" s="49"/>
      <c r="OMB8028" s="49"/>
      <c r="OMC8028" s="49"/>
      <c r="OMD8028" s="49"/>
      <c r="OME8028" s="49"/>
      <c r="OMF8028" s="49"/>
      <c r="OMG8028" s="49"/>
      <c r="OMH8028" s="49"/>
      <c r="OMI8028" s="49"/>
      <c r="OMJ8028" s="49"/>
      <c r="OMK8028" s="49"/>
      <c r="OML8028" s="49"/>
      <c r="OMM8028" s="49"/>
      <c r="OMN8028" s="49"/>
      <c r="OMO8028" s="49"/>
      <c r="OMP8028" s="49"/>
      <c r="OMQ8028" s="49"/>
      <c r="OMR8028" s="49"/>
      <c r="OMS8028" s="49"/>
      <c r="OMT8028" s="49"/>
      <c r="OMU8028" s="49"/>
      <c r="OMV8028" s="49"/>
      <c r="OMW8028" s="49"/>
      <c r="OMX8028" s="49"/>
      <c r="OMY8028" s="49"/>
      <c r="OMZ8028" s="49"/>
      <c r="ONA8028" s="49"/>
      <c r="ONB8028" s="49"/>
      <c r="ONC8028" s="49"/>
      <c r="OND8028" s="49"/>
      <c r="ONE8028" s="49"/>
      <c r="ONF8028" s="49"/>
      <c r="ONG8028" s="49"/>
      <c r="ONH8028" s="49"/>
      <c r="ONI8028" s="49"/>
      <c r="ONJ8028" s="49"/>
      <c r="ONK8028" s="49"/>
      <c r="ONL8028" s="49"/>
      <c r="ONM8028" s="49"/>
      <c r="ONN8028" s="49"/>
      <c r="ONO8028" s="49"/>
      <c r="ONP8028" s="49"/>
      <c r="ONQ8028" s="49"/>
      <c r="ONR8028" s="49"/>
      <c r="ONS8028" s="49"/>
      <c r="ONT8028" s="49"/>
      <c r="ONU8028" s="49"/>
      <c r="ONV8028" s="49"/>
      <c r="ONW8028" s="49"/>
      <c r="ONX8028" s="49"/>
      <c r="ONY8028" s="49"/>
      <c r="ONZ8028" s="49"/>
      <c r="OOA8028" s="49"/>
      <c r="OOB8028" s="49"/>
      <c r="OOC8028" s="49"/>
      <c r="OOD8028" s="49"/>
      <c r="OOE8028" s="49"/>
      <c r="OOF8028" s="49"/>
      <c r="OOG8028" s="49"/>
      <c r="OOH8028" s="49"/>
      <c r="OOI8028" s="49"/>
      <c r="OOJ8028" s="49"/>
      <c r="OOK8028" s="49"/>
      <c r="OOL8028" s="49"/>
      <c r="OOM8028" s="49"/>
      <c r="OON8028" s="49"/>
      <c r="OOO8028" s="49"/>
      <c r="OOP8028" s="49"/>
      <c r="OOQ8028" s="49"/>
      <c r="OOR8028" s="49"/>
      <c r="OOS8028" s="49"/>
      <c r="OOT8028" s="49"/>
      <c r="OOU8028" s="49"/>
      <c r="OOV8028" s="49"/>
      <c r="OOW8028" s="49"/>
      <c r="OOX8028" s="49"/>
      <c r="OOY8028" s="49"/>
      <c r="OOZ8028" s="49"/>
      <c r="OPA8028" s="49"/>
      <c r="OPB8028" s="49"/>
      <c r="OPC8028" s="49"/>
      <c r="OPD8028" s="49"/>
      <c r="OPE8028" s="49"/>
      <c r="OPF8028" s="49"/>
      <c r="OPG8028" s="49"/>
      <c r="OPH8028" s="49"/>
      <c r="OPI8028" s="49"/>
      <c r="OPJ8028" s="49"/>
      <c r="OPK8028" s="49"/>
      <c r="OPL8028" s="49"/>
      <c r="OPM8028" s="49"/>
      <c r="OPN8028" s="49"/>
      <c r="OPO8028" s="49"/>
      <c r="OPP8028" s="49"/>
      <c r="OPQ8028" s="49"/>
      <c r="OPR8028" s="49"/>
      <c r="OPS8028" s="49"/>
      <c r="OPT8028" s="49"/>
      <c r="OPU8028" s="49"/>
      <c r="OPV8028" s="49"/>
      <c r="OPW8028" s="49"/>
      <c r="OPX8028" s="49"/>
      <c r="OPY8028" s="49"/>
      <c r="OPZ8028" s="49"/>
      <c r="OQA8028" s="49"/>
      <c r="OQB8028" s="49"/>
      <c r="OQC8028" s="49"/>
      <c r="OQD8028" s="49"/>
      <c r="OQE8028" s="49"/>
      <c r="OQF8028" s="49"/>
      <c r="OQG8028" s="49"/>
      <c r="OQH8028" s="49"/>
      <c r="OQI8028" s="49"/>
      <c r="OQJ8028" s="49"/>
      <c r="OQK8028" s="49"/>
      <c r="OQL8028" s="49"/>
      <c r="OQM8028" s="49"/>
      <c r="OQN8028" s="49"/>
      <c r="OQO8028" s="49"/>
      <c r="OQP8028" s="49"/>
      <c r="OQQ8028" s="49"/>
      <c r="OQR8028" s="49"/>
      <c r="OQS8028" s="49"/>
      <c r="OQT8028" s="49"/>
      <c r="OQU8028" s="49"/>
      <c r="OQV8028" s="49"/>
      <c r="OQW8028" s="49"/>
      <c r="OQX8028" s="49"/>
      <c r="OQY8028" s="49"/>
      <c r="OQZ8028" s="49"/>
      <c r="ORA8028" s="49"/>
      <c r="ORB8028" s="49"/>
      <c r="ORC8028" s="49"/>
      <c r="ORD8028" s="49"/>
      <c r="ORE8028" s="49"/>
      <c r="ORF8028" s="49"/>
      <c r="ORG8028" s="49"/>
      <c r="ORH8028" s="49"/>
      <c r="ORI8028" s="49"/>
      <c r="ORJ8028" s="49"/>
      <c r="ORK8028" s="49"/>
      <c r="ORL8028" s="49"/>
      <c r="ORM8028" s="49"/>
      <c r="ORN8028" s="49"/>
      <c r="ORO8028" s="49"/>
      <c r="ORP8028" s="49"/>
      <c r="ORQ8028" s="49"/>
      <c r="ORR8028" s="49"/>
      <c r="ORS8028" s="49"/>
      <c r="ORT8028" s="49"/>
      <c r="ORU8028" s="49"/>
      <c r="ORV8028" s="49"/>
      <c r="ORW8028" s="49"/>
      <c r="ORX8028" s="49"/>
      <c r="ORY8028" s="49"/>
      <c r="ORZ8028" s="49"/>
      <c r="OSA8028" s="49"/>
      <c r="OSB8028" s="49"/>
      <c r="OSC8028" s="49"/>
      <c r="OSD8028" s="49"/>
      <c r="OSE8028" s="49"/>
      <c r="OSF8028" s="49"/>
      <c r="OSG8028" s="49"/>
      <c r="OSH8028" s="49"/>
      <c r="OSI8028" s="49"/>
      <c r="OSJ8028" s="49"/>
      <c r="OSK8028" s="49"/>
      <c r="OSL8028" s="49"/>
      <c r="OSM8028" s="49"/>
      <c r="OSN8028" s="49"/>
      <c r="OSO8028" s="49"/>
      <c r="OSP8028" s="49"/>
      <c r="OSQ8028" s="49"/>
      <c r="OSR8028" s="49"/>
      <c r="OSS8028" s="49"/>
      <c r="OST8028" s="49"/>
      <c r="OSU8028" s="49"/>
      <c r="OSV8028" s="49"/>
      <c r="OSW8028" s="49"/>
      <c r="OSX8028" s="49"/>
      <c r="OSY8028" s="49"/>
      <c r="OSZ8028" s="49"/>
      <c r="OTA8028" s="49"/>
      <c r="OTB8028" s="49"/>
      <c r="OTC8028" s="49"/>
      <c r="OTD8028" s="49"/>
      <c r="OTE8028" s="49"/>
      <c r="OTF8028" s="49"/>
      <c r="OTG8028" s="49"/>
      <c r="OTH8028" s="49"/>
      <c r="OTI8028" s="49"/>
      <c r="OTJ8028" s="49"/>
      <c r="OTK8028" s="49"/>
      <c r="OTL8028" s="49"/>
      <c r="OTM8028" s="49"/>
      <c r="OTN8028" s="49"/>
      <c r="OTO8028" s="49"/>
      <c r="OTP8028" s="49"/>
      <c r="OTQ8028" s="49"/>
      <c r="OTR8028" s="49"/>
      <c r="OTS8028" s="49"/>
      <c r="OTT8028" s="49"/>
      <c r="OTU8028" s="49"/>
      <c r="OTV8028" s="49"/>
      <c r="OTW8028" s="49"/>
      <c r="OTX8028" s="49"/>
      <c r="OTY8028" s="49"/>
      <c r="OTZ8028" s="49"/>
      <c r="OUA8028" s="49"/>
      <c r="OUB8028" s="49"/>
      <c r="OUC8028" s="49"/>
      <c r="OUD8028" s="49"/>
      <c r="OUE8028" s="49"/>
      <c r="OUF8028" s="49"/>
      <c r="OUG8028" s="49"/>
      <c r="OUH8028" s="49"/>
      <c r="OUI8028" s="49"/>
      <c r="OUJ8028" s="49"/>
      <c r="OUK8028" s="49"/>
      <c r="OUL8028" s="49"/>
      <c r="OUM8028" s="49"/>
      <c r="OUN8028" s="49"/>
      <c r="OUO8028" s="49"/>
      <c r="OUP8028" s="49"/>
      <c r="OUQ8028" s="49"/>
      <c r="OUR8028" s="49"/>
      <c r="OUS8028" s="49"/>
      <c r="OUT8028" s="49"/>
      <c r="OUU8028" s="49"/>
      <c r="OUV8028" s="49"/>
      <c r="OUW8028" s="49"/>
      <c r="OUX8028" s="49"/>
      <c r="OUY8028" s="49"/>
      <c r="OUZ8028" s="49"/>
      <c r="OVA8028" s="49"/>
      <c r="OVB8028" s="49"/>
      <c r="OVC8028" s="49"/>
      <c r="OVD8028" s="49"/>
      <c r="OVE8028" s="49"/>
      <c r="OVF8028" s="49"/>
      <c r="OVG8028" s="49"/>
      <c r="OVH8028" s="49"/>
      <c r="OVI8028" s="49"/>
      <c r="OVJ8028" s="49"/>
      <c r="OVK8028" s="49"/>
      <c r="OVL8028" s="49"/>
      <c r="OVM8028" s="49"/>
      <c r="OVN8028" s="49"/>
      <c r="OVO8028" s="49"/>
      <c r="OVP8028" s="49"/>
      <c r="OVQ8028" s="49"/>
      <c r="OVR8028" s="49"/>
      <c r="OVS8028" s="49"/>
      <c r="OVT8028" s="49"/>
      <c r="OVU8028" s="49"/>
      <c r="OVV8028" s="49"/>
      <c r="OVW8028" s="49"/>
      <c r="OVX8028" s="49"/>
      <c r="OVY8028" s="49"/>
      <c r="OVZ8028" s="49"/>
      <c r="OWA8028" s="49"/>
      <c r="OWB8028" s="49"/>
      <c r="OWC8028" s="49"/>
      <c r="OWD8028" s="49"/>
      <c r="OWE8028" s="49"/>
      <c r="OWF8028" s="49"/>
      <c r="OWG8028" s="49"/>
      <c r="OWH8028" s="49"/>
      <c r="OWI8028" s="49"/>
      <c r="OWJ8028" s="49"/>
      <c r="OWK8028" s="49"/>
      <c r="OWL8028" s="49"/>
      <c r="OWM8028" s="49"/>
      <c r="OWN8028" s="49"/>
      <c r="OWO8028" s="49"/>
      <c r="OWP8028" s="49"/>
      <c r="OWQ8028" s="49"/>
      <c r="OWR8028" s="49"/>
      <c r="OWS8028" s="49"/>
      <c r="OWT8028" s="49"/>
      <c r="OWU8028" s="49"/>
      <c r="OWV8028" s="49"/>
      <c r="OWW8028" s="49"/>
      <c r="OWX8028" s="49"/>
      <c r="OWY8028" s="49"/>
      <c r="OWZ8028" s="49"/>
      <c r="OXA8028" s="49"/>
      <c r="OXB8028" s="49"/>
      <c r="OXC8028" s="49"/>
      <c r="OXD8028" s="49"/>
      <c r="OXE8028" s="49"/>
      <c r="OXF8028" s="49"/>
      <c r="OXG8028" s="49"/>
      <c r="OXH8028" s="49"/>
      <c r="OXI8028" s="49"/>
      <c r="OXJ8028" s="49"/>
      <c r="OXK8028" s="49"/>
      <c r="OXL8028" s="49"/>
      <c r="OXM8028" s="49"/>
      <c r="OXN8028" s="49"/>
      <c r="OXO8028" s="49"/>
      <c r="OXP8028" s="49"/>
      <c r="OXQ8028" s="49"/>
      <c r="OXR8028" s="49"/>
      <c r="OXS8028" s="49"/>
      <c r="OXT8028" s="49"/>
      <c r="OXU8028" s="49"/>
      <c r="OXV8028" s="49"/>
      <c r="OXW8028" s="49"/>
      <c r="OXX8028" s="49"/>
      <c r="OXY8028" s="49"/>
      <c r="OXZ8028" s="49"/>
      <c r="OYA8028" s="49"/>
      <c r="OYB8028" s="49"/>
      <c r="OYC8028" s="49"/>
      <c r="OYD8028" s="49"/>
      <c r="OYE8028" s="49"/>
      <c r="OYF8028" s="49"/>
      <c r="OYG8028" s="49"/>
      <c r="OYH8028" s="49"/>
      <c r="OYI8028" s="49"/>
      <c r="OYJ8028" s="49"/>
      <c r="OYK8028" s="49"/>
      <c r="OYL8028" s="49"/>
      <c r="OYM8028" s="49"/>
      <c r="OYN8028" s="49"/>
      <c r="OYO8028" s="49"/>
      <c r="OYP8028" s="49"/>
      <c r="OYQ8028" s="49"/>
      <c r="OYR8028" s="49"/>
      <c r="OYS8028" s="49"/>
      <c r="OYT8028" s="49"/>
      <c r="OYU8028" s="49"/>
      <c r="OYV8028" s="49"/>
      <c r="OYW8028" s="49"/>
      <c r="OYX8028" s="49"/>
      <c r="OYY8028" s="49"/>
      <c r="OYZ8028" s="49"/>
      <c r="OZA8028" s="49"/>
      <c r="OZB8028" s="49"/>
      <c r="OZC8028" s="49"/>
      <c r="OZD8028" s="49"/>
      <c r="OZE8028" s="49"/>
      <c r="OZF8028" s="49"/>
      <c r="OZG8028" s="49"/>
      <c r="OZH8028" s="49"/>
      <c r="OZI8028" s="49"/>
      <c r="OZJ8028" s="49"/>
      <c r="OZK8028" s="49"/>
      <c r="OZL8028" s="49"/>
      <c r="OZM8028" s="49"/>
      <c r="OZN8028" s="49"/>
      <c r="OZO8028" s="49"/>
      <c r="OZP8028" s="49"/>
      <c r="OZQ8028" s="49"/>
      <c r="OZR8028" s="49"/>
      <c r="OZS8028" s="49"/>
      <c r="OZT8028" s="49"/>
      <c r="OZU8028" s="49"/>
      <c r="OZV8028" s="49"/>
      <c r="OZW8028" s="49"/>
      <c r="OZX8028" s="49"/>
      <c r="OZY8028" s="49"/>
      <c r="OZZ8028" s="49"/>
      <c r="PAA8028" s="49"/>
      <c r="PAB8028" s="49"/>
      <c r="PAC8028" s="49"/>
      <c r="PAD8028" s="49"/>
      <c r="PAE8028" s="49"/>
      <c r="PAF8028" s="49"/>
      <c r="PAG8028" s="49"/>
      <c r="PAH8028" s="49"/>
      <c r="PAI8028" s="49"/>
      <c r="PAJ8028" s="49"/>
      <c r="PAK8028" s="49"/>
      <c r="PAL8028" s="49"/>
      <c r="PAM8028" s="49"/>
      <c r="PAN8028" s="49"/>
      <c r="PAO8028" s="49"/>
      <c r="PAP8028" s="49"/>
      <c r="PAQ8028" s="49"/>
      <c r="PAR8028" s="49"/>
      <c r="PAS8028" s="49"/>
      <c r="PAT8028" s="49"/>
      <c r="PAU8028" s="49"/>
      <c r="PAV8028" s="49"/>
      <c r="PAW8028" s="49"/>
      <c r="PAX8028" s="49"/>
      <c r="PAY8028" s="49"/>
      <c r="PAZ8028" s="49"/>
      <c r="PBA8028" s="49"/>
      <c r="PBB8028" s="49"/>
      <c r="PBC8028" s="49"/>
      <c r="PBD8028" s="49"/>
      <c r="PBE8028" s="49"/>
      <c r="PBF8028" s="49"/>
      <c r="PBG8028" s="49"/>
      <c r="PBH8028" s="49"/>
      <c r="PBI8028" s="49"/>
      <c r="PBJ8028" s="49"/>
      <c r="PBK8028" s="49"/>
      <c r="PBL8028" s="49"/>
      <c r="PBM8028" s="49"/>
      <c r="PBN8028" s="49"/>
      <c r="PBO8028" s="49"/>
      <c r="PBP8028" s="49"/>
      <c r="PBQ8028" s="49"/>
      <c r="PBR8028" s="49"/>
      <c r="PBS8028" s="49"/>
      <c r="PBT8028" s="49"/>
      <c r="PBU8028" s="49"/>
      <c r="PBV8028" s="49"/>
      <c r="PBW8028" s="49"/>
      <c r="PBX8028" s="49"/>
      <c r="PBY8028" s="49"/>
      <c r="PBZ8028" s="49"/>
      <c r="PCA8028" s="49"/>
      <c r="PCB8028" s="49"/>
      <c r="PCC8028" s="49"/>
      <c r="PCD8028" s="49"/>
      <c r="PCE8028" s="49"/>
      <c r="PCF8028" s="49"/>
      <c r="PCG8028" s="49"/>
      <c r="PCH8028" s="49"/>
      <c r="PCI8028" s="49"/>
      <c r="PCJ8028" s="49"/>
      <c r="PCK8028" s="49"/>
      <c r="PCL8028" s="49"/>
      <c r="PCM8028" s="49"/>
      <c r="PCN8028" s="49"/>
      <c r="PCO8028" s="49"/>
      <c r="PCP8028" s="49"/>
      <c r="PCQ8028" s="49"/>
      <c r="PCR8028" s="49"/>
      <c r="PCS8028" s="49"/>
      <c r="PCT8028" s="49"/>
      <c r="PCU8028" s="49"/>
      <c r="PCV8028" s="49"/>
      <c r="PCW8028" s="49"/>
      <c r="PCX8028" s="49"/>
      <c r="PCY8028" s="49"/>
      <c r="PCZ8028" s="49"/>
      <c r="PDA8028" s="49"/>
      <c r="PDB8028" s="49"/>
      <c r="PDC8028" s="49"/>
      <c r="PDD8028" s="49"/>
      <c r="PDE8028" s="49"/>
      <c r="PDF8028" s="49"/>
      <c r="PDG8028" s="49"/>
      <c r="PDH8028" s="49"/>
      <c r="PDI8028" s="49"/>
      <c r="PDJ8028" s="49"/>
      <c r="PDK8028" s="49"/>
      <c r="PDL8028" s="49"/>
      <c r="PDM8028" s="49"/>
      <c r="PDN8028" s="49"/>
      <c r="PDO8028" s="49"/>
      <c r="PDP8028" s="49"/>
      <c r="PDQ8028" s="49"/>
      <c r="PDR8028" s="49"/>
      <c r="PDS8028" s="49"/>
      <c r="PDT8028" s="49"/>
      <c r="PDU8028" s="49"/>
      <c r="PDV8028" s="49"/>
      <c r="PDW8028" s="49"/>
      <c r="PDX8028" s="49"/>
      <c r="PDY8028" s="49"/>
      <c r="PDZ8028" s="49"/>
      <c r="PEA8028" s="49"/>
      <c r="PEB8028" s="49"/>
      <c r="PEC8028" s="49"/>
      <c r="PED8028" s="49"/>
      <c r="PEE8028" s="49"/>
      <c r="PEF8028" s="49"/>
      <c r="PEG8028" s="49"/>
      <c r="PEH8028" s="49"/>
      <c r="PEI8028" s="49"/>
      <c r="PEJ8028" s="49"/>
      <c r="PEK8028" s="49"/>
      <c r="PEL8028" s="49"/>
      <c r="PEM8028" s="49"/>
      <c r="PEN8028" s="49"/>
      <c r="PEO8028" s="49"/>
      <c r="PEP8028" s="49"/>
      <c r="PEQ8028" s="49"/>
      <c r="PER8028" s="49"/>
      <c r="PES8028" s="49"/>
      <c r="PET8028" s="49"/>
      <c r="PEU8028" s="49"/>
      <c r="PEV8028" s="49"/>
      <c r="PEW8028" s="49"/>
      <c r="PEX8028" s="49"/>
      <c r="PEY8028" s="49"/>
      <c r="PEZ8028" s="49"/>
      <c r="PFA8028" s="49"/>
      <c r="PFB8028" s="49"/>
      <c r="PFC8028" s="49"/>
      <c r="PFD8028" s="49"/>
      <c r="PFE8028" s="49"/>
      <c r="PFF8028" s="49"/>
      <c r="PFG8028" s="49"/>
      <c r="PFH8028" s="49"/>
      <c r="PFI8028" s="49"/>
      <c r="PFJ8028" s="49"/>
      <c r="PFK8028" s="49"/>
      <c r="PFL8028" s="49"/>
      <c r="PFM8028" s="49"/>
      <c r="PFN8028" s="49"/>
      <c r="PFO8028" s="49"/>
      <c r="PFP8028" s="49"/>
      <c r="PFQ8028" s="49"/>
      <c r="PFR8028" s="49"/>
      <c r="PFS8028" s="49"/>
      <c r="PFT8028" s="49"/>
      <c r="PFU8028" s="49"/>
      <c r="PFV8028" s="49"/>
      <c r="PFW8028" s="49"/>
      <c r="PFX8028" s="49"/>
      <c r="PFY8028" s="49"/>
      <c r="PFZ8028" s="49"/>
      <c r="PGA8028" s="49"/>
      <c r="PGB8028" s="49"/>
      <c r="PGC8028" s="49"/>
      <c r="PGD8028" s="49"/>
      <c r="PGE8028" s="49"/>
      <c r="PGF8028" s="49"/>
      <c r="PGG8028" s="49"/>
      <c r="PGH8028" s="49"/>
      <c r="PGI8028" s="49"/>
      <c r="PGJ8028" s="49"/>
      <c r="PGK8028" s="49"/>
      <c r="PGL8028" s="49"/>
      <c r="PGM8028" s="49"/>
      <c r="PGN8028" s="49"/>
      <c r="PGO8028" s="49"/>
      <c r="PGP8028" s="49"/>
      <c r="PGQ8028" s="49"/>
      <c r="PGR8028" s="49"/>
      <c r="PGS8028" s="49"/>
      <c r="PGT8028" s="49"/>
      <c r="PGU8028" s="49"/>
      <c r="PGV8028" s="49"/>
      <c r="PGW8028" s="49"/>
      <c r="PGX8028" s="49"/>
      <c r="PGY8028" s="49"/>
      <c r="PGZ8028" s="49"/>
      <c r="PHA8028" s="49"/>
      <c r="PHB8028" s="49"/>
      <c r="PHC8028" s="49"/>
      <c r="PHD8028" s="49"/>
      <c r="PHE8028" s="49"/>
      <c r="PHF8028" s="49"/>
      <c r="PHG8028" s="49"/>
      <c r="PHH8028" s="49"/>
      <c r="PHI8028" s="49"/>
      <c r="PHJ8028" s="49"/>
      <c r="PHK8028" s="49"/>
      <c r="PHL8028" s="49"/>
      <c r="PHM8028" s="49"/>
      <c r="PHN8028" s="49"/>
      <c r="PHO8028" s="49"/>
      <c r="PHP8028" s="49"/>
      <c r="PHQ8028" s="49"/>
      <c r="PHR8028" s="49"/>
      <c r="PHS8028" s="49"/>
      <c r="PHT8028" s="49"/>
      <c r="PHU8028" s="49"/>
      <c r="PHV8028" s="49"/>
      <c r="PHW8028" s="49"/>
      <c r="PHX8028" s="49"/>
      <c r="PHY8028" s="49"/>
      <c r="PHZ8028" s="49"/>
      <c r="PIA8028" s="49"/>
      <c r="PIB8028" s="49"/>
      <c r="PIC8028" s="49"/>
      <c r="PID8028" s="49"/>
      <c r="PIE8028" s="49"/>
      <c r="PIF8028" s="49"/>
      <c r="PIG8028" s="49"/>
      <c r="PIH8028" s="49"/>
      <c r="PII8028" s="49"/>
      <c r="PIJ8028" s="49"/>
      <c r="PIK8028" s="49"/>
      <c r="PIL8028" s="49"/>
      <c r="PIM8028" s="49"/>
      <c r="PIN8028" s="49"/>
      <c r="PIO8028" s="49"/>
      <c r="PIP8028" s="49"/>
      <c r="PIQ8028" s="49"/>
      <c r="PIR8028" s="49"/>
      <c r="PIS8028" s="49"/>
      <c r="PIT8028" s="49"/>
      <c r="PIU8028" s="49"/>
      <c r="PIV8028" s="49"/>
      <c r="PIW8028" s="49"/>
      <c r="PIX8028" s="49"/>
      <c r="PIY8028" s="49"/>
      <c r="PIZ8028" s="49"/>
      <c r="PJA8028" s="49"/>
      <c r="PJB8028" s="49"/>
      <c r="PJC8028" s="49"/>
      <c r="PJD8028" s="49"/>
      <c r="PJE8028" s="49"/>
      <c r="PJF8028" s="49"/>
      <c r="PJG8028" s="49"/>
      <c r="PJH8028" s="49"/>
      <c r="PJI8028" s="49"/>
      <c r="PJJ8028" s="49"/>
      <c r="PJK8028" s="49"/>
      <c r="PJL8028" s="49"/>
      <c r="PJM8028" s="49"/>
      <c r="PJN8028" s="49"/>
      <c r="PJO8028" s="49"/>
      <c r="PJP8028" s="49"/>
      <c r="PJQ8028" s="49"/>
      <c r="PJR8028" s="49"/>
      <c r="PJS8028" s="49"/>
      <c r="PJT8028" s="49"/>
      <c r="PJU8028" s="49"/>
      <c r="PJV8028" s="49"/>
      <c r="PJW8028" s="49"/>
      <c r="PJX8028" s="49"/>
      <c r="PJY8028" s="49"/>
      <c r="PJZ8028" s="49"/>
      <c r="PKA8028" s="49"/>
      <c r="PKB8028" s="49"/>
      <c r="PKC8028" s="49"/>
      <c r="PKD8028" s="49"/>
      <c r="PKE8028" s="49"/>
      <c r="PKF8028" s="49"/>
      <c r="PKG8028" s="49"/>
      <c r="PKH8028" s="49"/>
      <c r="PKI8028" s="49"/>
      <c r="PKJ8028" s="49"/>
      <c r="PKK8028" s="49"/>
      <c r="PKL8028" s="49"/>
      <c r="PKM8028" s="49"/>
      <c r="PKN8028" s="49"/>
      <c r="PKO8028" s="49"/>
      <c r="PKP8028" s="49"/>
      <c r="PKQ8028" s="49"/>
      <c r="PKR8028" s="49"/>
      <c r="PKS8028" s="49"/>
      <c r="PKT8028" s="49"/>
      <c r="PKU8028" s="49"/>
      <c r="PKV8028" s="49"/>
      <c r="PKW8028" s="49"/>
      <c r="PKX8028" s="49"/>
      <c r="PKY8028" s="49"/>
      <c r="PKZ8028" s="49"/>
      <c r="PLA8028" s="49"/>
      <c r="PLB8028" s="49"/>
      <c r="PLC8028" s="49"/>
      <c r="PLD8028" s="49"/>
      <c r="PLE8028" s="49"/>
      <c r="PLF8028" s="49"/>
      <c r="PLG8028" s="49"/>
      <c r="PLH8028" s="49"/>
      <c r="PLI8028" s="49"/>
      <c r="PLJ8028" s="49"/>
      <c r="PLK8028" s="49"/>
      <c r="PLL8028" s="49"/>
      <c r="PLM8028" s="49"/>
      <c r="PLN8028" s="49"/>
      <c r="PLO8028" s="49"/>
      <c r="PLP8028" s="49"/>
      <c r="PLQ8028" s="49"/>
      <c r="PLR8028" s="49"/>
      <c r="PLS8028" s="49"/>
      <c r="PLT8028" s="49"/>
      <c r="PLU8028" s="49"/>
      <c r="PLV8028" s="49"/>
      <c r="PLW8028" s="49"/>
      <c r="PLX8028" s="49"/>
      <c r="PLY8028" s="49"/>
      <c r="PLZ8028" s="49"/>
      <c r="PMA8028" s="49"/>
      <c r="PMB8028" s="49"/>
      <c r="PMC8028" s="49"/>
      <c r="PMD8028" s="49"/>
      <c r="PME8028" s="49"/>
      <c r="PMF8028" s="49"/>
      <c r="PMG8028" s="49"/>
      <c r="PMH8028" s="49"/>
      <c r="PMI8028" s="49"/>
      <c r="PMJ8028" s="49"/>
      <c r="PMK8028" s="49"/>
      <c r="PML8028" s="49"/>
      <c r="PMM8028" s="49"/>
      <c r="PMN8028" s="49"/>
      <c r="PMO8028" s="49"/>
      <c r="PMP8028" s="49"/>
      <c r="PMQ8028" s="49"/>
      <c r="PMR8028" s="49"/>
      <c r="PMS8028" s="49"/>
      <c r="PMT8028" s="49"/>
      <c r="PMU8028" s="49"/>
      <c r="PMV8028" s="49"/>
      <c r="PMW8028" s="49"/>
      <c r="PMX8028" s="49"/>
      <c r="PMY8028" s="49"/>
      <c r="PMZ8028" s="49"/>
      <c r="PNA8028" s="49"/>
      <c r="PNB8028" s="49"/>
      <c r="PNC8028" s="49"/>
      <c r="PND8028" s="49"/>
      <c r="PNE8028" s="49"/>
      <c r="PNF8028" s="49"/>
      <c r="PNG8028" s="49"/>
      <c r="PNH8028" s="49"/>
      <c r="PNI8028" s="49"/>
      <c r="PNJ8028" s="49"/>
      <c r="PNK8028" s="49"/>
      <c r="PNL8028" s="49"/>
      <c r="PNM8028" s="49"/>
      <c r="PNN8028" s="49"/>
      <c r="PNO8028" s="49"/>
      <c r="PNP8028" s="49"/>
      <c r="PNQ8028" s="49"/>
      <c r="PNR8028" s="49"/>
      <c r="PNS8028" s="49"/>
      <c r="PNT8028" s="49"/>
      <c r="PNU8028" s="49"/>
      <c r="PNV8028" s="49"/>
      <c r="PNW8028" s="49"/>
      <c r="PNX8028" s="49"/>
      <c r="PNY8028" s="49"/>
      <c r="PNZ8028" s="49"/>
      <c r="POA8028" s="49"/>
      <c r="POB8028" s="49"/>
      <c r="POC8028" s="49"/>
      <c r="POD8028" s="49"/>
      <c r="POE8028" s="49"/>
      <c r="POF8028" s="49"/>
      <c r="POG8028" s="49"/>
      <c r="POH8028" s="49"/>
      <c r="POI8028" s="49"/>
      <c r="POJ8028" s="49"/>
      <c r="POK8028" s="49"/>
      <c r="POL8028" s="49"/>
      <c r="POM8028" s="49"/>
      <c r="PON8028" s="49"/>
      <c r="POO8028" s="49"/>
      <c r="POP8028" s="49"/>
      <c r="POQ8028" s="49"/>
      <c r="POR8028" s="49"/>
      <c r="POS8028" s="49"/>
      <c r="POT8028" s="49"/>
      <c r="POU8028" s="49"/>
      <c r="POV8028" s="49"/>
      <c r="POW8028" s="49"/>
      <c r="POX8028" s="49"/>
      <c r="POY8028" s="49"/>
      <c r="POZ8028" s="49"/>
      <c r="PPA8028" s="49"/>
      <c r="PPB8028" s="49"/>
      <c r="PPC8028" s="49"/>
      <c r="PPD8028" s="49"/>
      <c r="PPE8028" s="49"/>
      <c r="PPF8028" s="49"/>
      <c r="PPG8028" s="49"/>
      <c r="PPH8028" s="49"/>
      <c r="PPI8028" s="49"/>
      <c r="PPJ8028" s="49"/>
      <c r="PPK8028" s="49"/>
      <c r="PPL8028" s="49"/>
      <c r="PPM8028" s="49"/>
      <c r="PPN8028" s="49"/>
      <c r="PPO8028" s="49"/>
      <c r="PPP8028" s="49"/>
      <c r="PPQ8028" s="49"/>
      <c r="PPR8028" s="49"/>
      <c r="PPS8028" s="49"/>
      <c r="PPT8028" s="49"/>
      <c r="PPU8028" s="49"/>
      <c r="PPV8028" s="49"/>
      <c r="PPW8028" s="49"/>
      <c r="PPX8028" s="49"/>
      <c r="PPY8028" s="49"/>
      <c r="PPZ8028" s="49"/>
      <c r="PQA8028" s="49"/>
      <c r="PQB8028" s="49"/>
      <c r="PQC8028" s="49"/>
      <c r="PQD8028" s="49"/>
      <c r="PQE8028" s="49"/>
      <c r="PQF8028" s="49"/>
      <c r="PQG8028" s="49"/>
      <c r="PQH8028" s="49"/>
      <c r="PQI8028" s="49"/>
      <c r="PQJ8028" s="49"/>
      <c r="PQK8028" s="49"/>
      <c r="PQL8028" s="49"/>
      <c r="PQM8028" s="49"/>
      <c r="PQN8028" s="49"/>
      <c r="PQO8028" s="49"/>
      <c r="PQP8028" s="49"/>
      <c r="PQQ8028" s="49"/>
      <c r="PQR8028" s="49"/>
      <c r="PQS8028" s="49"/>
      <c r="PQT8028" s="49"/>
      <c r="PQU8028" s="49"/>
      <c r="PQV8028" s="49"/>
      <c r="PQW8028" s="49"/>
      <c r="PQX8028" s="49"/>
      <c r="PQY8028" s="49"/>
      <c r="PQZ8028" s="49"/>
      <c r="PRA8028" s="49"/>
      <c r="PRB8028" s="49"/>
      <c r="PRC8028" s="49"/>
      <c r="PRD8028" s="49"/>
      <c r="PRE8028" s="49"/>
      <c r="PRF8028" s="49"/>
      <c r="PRG8028" s="49"/>
      <c r="PRH8028" s="49"/>
      <c r="PRI8028" s="49"/>
      <c r="PRJ8028" s="49"/>
      <c r="PRK8028" s="49"/>
      <c r="PRL8028" s="49"/>
      <c r="PRM8028" s="49"/>
      <c r="PRN8028" s="49"/>
      <c r="PRO8028" s="49"/>
      <c r="PRP8028" s="49"/>
      <c r="PRQ8028" s="49"/>
      <c r="PRR8028" s="49"/>
      <c r="PRS8028" s="49"/>
      <c r="PRT8028" s="49"/>
      <c r="PRU8028" s="49"/>
      <c r="PRV8028" s="49"/>
      <c r="PRW8028" s="49"/>
      <c r="PRX8028" s="49"/>
      <c r="PRY8028" s="49"/>
      <c r="PRZ8028" s="49"/>
      <c r="PSA8028" s="49"/>
      <c r="PSB8028" s="49"/>
      <c r="PSC8028" s="49"/>
      <c r="PSD8028" s="49"/>
      <c r="PSE8028" s="49"/>
      <c r="PSF8028" s="49"/>
      <c r="PSG8028" s="49"/>
      <c r="PSH8028" s="49"/>
      <c r="PSI8028" s="49"/>
      <c r="PSJ8028" s="49"/>
      <c r="PSK8028" s="49"/>
      <c r="PSL8028" s="49"/>
      <c r="PSM8028" s="49"/>
      <c r="PSN8028" s="49"/>
      <c r="PSO8028" s="49"/>
      <c r="PSP8028" s="49"/>
      <c r="PSQ8028" s="49"/>
      <c r="PSR8028" s="49"/>
      <c r="PSS8028" s="49"/>
      <c r="PST8028" s="49"/>
      <c r="PSU8028" s="49"/>
      <c r="PSV8028" s="49"/>
      <c r="PSW8028" s="49"/>
      <c r="PSX8028" s="49"/>
      <c r="PSY8028" s="49"/>
      <c r="PSZ8028" s="49"/>
      <c r="PTA8028" s="49"/>
      <c r="PTB8028" s="49"/>
      <c r="PTC8028" s="49"/>
      <c r="PTD8028" s="49"/>
      <c r="PTE8028" s="49"/>
      <c r="PTF8028" s="49"/>
      <c r="PTG8028" s="49"/>
      <c r="PTH8028" s="49"/>
      <c r="PTI8028" s="49"/>
      <c r="PTJ8028" s="49"/>
      <c r="PTK8028" s="49"/>
      <c r="PTL8028" s="49"/>
      <c r="PTM8028" s="49"/>
      <c r="PTN8028" s="49"/>
      <c r="PTO8028" s="49"/>
      <c r="PTP8028" s="49"/>
      <c r="PTQ8028" s="49"/>
      <c r="PTR8028" s="49"/>
      <c r="PTS8028" s="49"/>
      <c r="PTT8028" s="49"/>
      <c r="PTU8028" s="49"/>
      <c r="PTV8028" s="49"/>
      <c r="PTW8028" s="49"/>
      <c r="PTX8028" s="49"/>
      <c r="PTY8028" s="49"/>
      <c r="PTZ8028" s="49"/>
      <c r="PUA8028" s="49"/>
      <c r="PUB8028" s="49"/>
      <c r="PUC8028" s="49"/>
      <c r="PUD8028" s="49"/>
      <c r="PUE8028" s="49"/>
      <c r="PUF8028" s="49"/>
      <c r="PUG8028" s="49"/>
      <c r="PUH8028" s="49"/>
      <c r="PUI8028" s="49"/>
      <c r="PUJ8028" s="49"/>
      <c r="PUK8028" s="49"/>
      <c r="PUL8028" s="49"/>
      <c r="PUM8028" s="49"/>
      <c r="PUN8028" s="49"/>
      <c r="PUO8028" s="49"/>
      <c r="PUP8028" s="49"/>
      <c r="PUQ8028" s="49"/>
      <c r="PUR8028" s="49"/>
      <c r="PUS8028" s="49"/>
      <c r="PUT8028" s="49"/>
      <c r="PUU8028" s="49"/>
      <c r="PUV8028" s="49"/>
      <c r="PUW8028" s="49"/>
      <c r="PUX8028" s="49"/>
      <c r="PUY8028" s="49"/>
      <c r="PUZ8028" s="49"/>
      <c r="PVA8028" s="49"/>
      <c r="PVB8028" s="49"/>
      <c r="PVC8028" s="49"/>
      <c r="PVD8028" s="49"/>
      <c r="PVE8028" s="49"/>
      <c r="PVF8028" s="49"/>
      <c r="PVG8028" s="49"/>
      <c r="PVH8028" s="49"/>
      <c r="PVI8028" s="49"/>
      <c r="PVJ8028" s="49"/>
      <c r="PVK8028" s="49"/>
      <c r="PVL8028" s="49"/>
      <c r="PVM8028" s="49"/>
      <c r="PVN8028" s="49"/>
      <c r="PVO8028" s="49"/>
      <c r="PVP8028" s="49"/>
      <c r="PVQ8028" s="49"/>
      <c r="PVR8028" s="49"/>
      <c r="PVS8028" s="49"/>
      <c r="PVT8028" s="49"/>
      <c r="PVU8028" s="49"/>
      <c r="PVV8028" s="49"/>
      <c r="PVW8028" s="49"/>
      <c r="PVX8028" s="49"/>
      <c r="PVY8028" s="49"/>
      <c r="PVZ8028" s="49"/>
      <c r="PWA8028" s="49"/>
      <c r="PWB8028" s="49"/>
      <c r="PWC8028" s="49"/>
      <c r="PWD8028" s="49"/>
      <c r="PWE8028" s="49"/>
      <c r="PWF8028" s="49"/>
      <c r="PWG8028" s="49"/>
      <c r="PWH8028" s="49"/>
      <c r="PWI8028" s="49"/>
      <c r="PWJ8028" s="49"/>
      <c r="PWK8028" s="49"/>
      <c r="PWL8028" s="49"/>
      <c r="PWM8028" s="49"/>
      <c r="PWN8028" s="49"/>
      <c r="PWO8028" s="49"/>
      <c r="PWP8028" s="49"/>
      <c r="PWQ8028" s="49"/>
      <c r="PWR8028" s="49"/>
      <c r="PWS8028" s="49"/>
      <c r="PWT8028" s="49"/>
      <c r="PWU8028" s="49"/>
      <c r="PWV8028" s="49"/>
      <c r="PWW8028" s="49"/>
      <c r="PWX8028" s="49"/>
      <c r="PWY8028" s="49"/>
      <c r="PWZ8028" s="49"/>
      <c r="PXA8028" s="49"/>
      <c r="PXB8028" s="49"/>
      <c r="PXC8028" s="49"/>
      <c r="PXD8028" s="49"/>
      <c r="PXE8028" s="49"/>
      <c r="PXF8028" s="49"/>
      <c r="PXG8028" s="49"/>
      <c r="PXH8028" s="49"/>
      <c r="PXI8028" s="49"/>
      <c r="PXJ8028" s="49"/>
      <c r="PXK8028" s="49"/>
      <c r="PXL8028" s="49"/>
      <c r="PXM8028" s="49"/>
      <c r="PXN8028" s="49"/>
      <c r="PXO8028" s="49"/>
      <c r="PXP8028" s="49"/>
      <c r="PXQ8028" s="49"/>
      <c r="PXR8028" s="49"/>
      <c r="PXS8028" s="49"/>
      <c r="PXT8028" s="49"/>
      <c r="PXU8028" s="49"/>
      <c r="PXV8028" s="49"/>
      <c r="PXW8028" s="49"/>
      <c r="PXX8028" s="49"/>
      <c r="PXY8028" s="49"/>
      <c r="PXZ8028" s="49"/>
      <c r="PYA8028" s="49"/>
      <c r="PYB8028" s="49"/>
      <c r="PYC8028" s="49"/>
      <c r="PYD8028" s="49"/>
      <c r="PYE8028" s="49"/>
      <c r="PYF8028" s="49"/>
      <c r="PYG8028" s="49"/>
      <c r="PYH8028" s="49"/>
      <c r="PYI8028" s="49"/>
      <c r="PYJ8028" s="49"/>
      <c r="PYK8028" s="49"/>
      <c r="PYL8028" s="49"/>
      <c r="PYM8028" s="49"/>
      <c r="PYN8028" s="49"/>
      <c r="PYO8028" s="49"/>
      <c r="PYP8028" s="49"/>
      <c r="PYQ8028" s="49"/>
      <c r="PYR8028" s="49"/>
      <c r="PYS8028" s="49"/>
      <c r="PYT8028" s="49"/>
      <c r="PYU8028" s="49"/>
      <c r="PYV8028" s="49"/>
      <c r="PYW8028" s="49"/>
      <c r="PYX8028" s="49"/>
      <c r="PYY8028" s="49"/>
      <c r="PYZ8028" s="49"/>
      <c r="PZA8028" s="49"/>
      <c r="PZB8028" s="49"/>
      <c r="PZC8028" s="49"/>
      <c r="PZD8028" s="49"/>
      <c r="PZE8028" s="49"/>
      <c r="PZF8028" s="49"/>
      <c r="PZG8028" s="49"/>
      <c r="PZH8028" s="49"/>
      <c r="PZI8028" s="49"/>
      <c r="PZJ8028" s="49"/>
      <c r="PZK8028" s="49"/>
      <c r="PZL8028" s="49"/>
      <c r="PZM8028" s="49"/>
      <c r="PZN8028" s="49"/>
      <c r="PZO8028" s="49"/>
      <c r="PZP8028" s="49"/>
      <c r="PZQ8028" s="49"/>
      <c r="PZR8028" s="49"/>
      <c r="PZS8028" s="49"/>
      <c r="PZT8028" s="49"/>
      <c r="PZU8028" s="49"/>
      <c r="PZV8028" s="49"/>
      <c r="PZW8028" s="49"/>
      <c r="PZX8028" s="49"/>
      <c r="PZY8028" s="49"/>
      <c r="PZZ8028" s="49"/>
      <c r="QAA8028" s="49"/>
      <c r="QAB8028" s="49"/>
      <c r="QAC8028" s="49"/>
      <c r="QAD8028" s="49"/>
      <c r="QAE8028" s="49"/>
      <c r="QAF8028" s="49"/>
      <c r="QAG8028" s="49"/>
      <c r="QAH8028" s="49"/>
      <c r="QAI8028" s="49"/>
      <c r="QAJ8028" s="49"/>
      <c r="QAK8028" s="49"/>
      <c r="QAL8028" s="49"/>
      <c r="QAM8028" s="49"/>
      <c r="QAN8028" s="49"/>
      <c r="QAO8028" s="49"/>
      <c r="QAP8028" s="49"/>
      <c r="QAQ8028" s="49"/>
      <c r="QAR8028" s="49"/>
      <c r="QAS8028" s="49"/>
      <c r="QAT8028" s="49"/>
      <c r="QAU8028" s="49"/>
      <c r="QAV8028" s="49"/>
      <c r="QAW8028" s="49"/>
      <c r="QAX8028" s="49"/>
      <c r="QAY8028" s="49"/>
      <c r="QAZ8028" s="49"/>
      <c r="QBA8028" s="49"/>
      <c r="QBB8028" s="49"/>
      <c r="QBC8028" s="49"/>
      <c r="QBD8028" s="49"/>
      <c r="QBE8028" s="49"/>
      <c r="QBF8028" s="49"/>
      <c r="QBG8028" s="49"/>
      <c r="QBH8028" s="49"/>
      <c r="QBI8028" s="49"/>
      <c r="QBJ8028" s="49"/>
      <c r="QBK8028" s="49"/>
      <c r="QBL8028" s="49"/>
      <c r="QBM8028" s="49"/>
      <c r="QBN8028" s="49"/>
      <c r="QBO8028" s="49"/>
      <c r="QBP8028" s="49"/>
      <c r="QBQ8028" s="49"/>
      <c r="QBR8028" s="49"/>
      <c r="QBS8028" s="49"/>
      <c r="QBT8028" s="49"/>
      <c r="QBU8028" s="49"/>
      <c r="QBV8028" s="49"/>
      <c r="QBW8028" s="49"/>
      <c r="QBX8028" s="49"/>
      <c r="QBY8028" s="49"/>
      <c r="QBZ8028" s="49"/>
      <c r="QCA8028" s="49"/>
      <c r="QCB8028" s="49"/>
      <c r="QCC8028" s="49"/>
      <c r="QCD8028" s="49"/>
      <c r="QCE8028" s="49"/>
      <c r="QCF8028" s="49"/>
      <c r="QCG8028" s="49"/>
      <c r="QCH8028" s="49"/>
      <c r="QCI8028" s="49"/>
      <c r="QCJ8028" s="49"/>
      <c r="QCK8028" s="49"/>
      <c r="QCL8028" s="49"/>
      <c r="QCM8028" s="49"/>
      <c r="QCN8028" s="49"/>
      <c r="QCO8028" s="49"/>
      <c r="QCP8028" s="49"/>
      <c r="QCQ8028" s="49"/>
      <c r="QCR8028" s="49"/>
      <c r="QCS8028" s="49"/>
      <c r="QCT8028" s="49"/>
      <c r="QCU8028" s="49"/>
      <c r="QCV8028" s="49"/>
      <c r="QCW8028" s="49"/>
      <c r="QCX8028" s="49"/>
      <c r="QCY8028" s="49"/>
      <c r="QCZ8028" s="49"/>
      <c r="QDA8028" s="49"/>
      <c r="QDB8028" s="49"/>
      <c r="QDC8028" s="49"/>
      <c r="QDD8028" s="49"/>
      <c r="QDE8028" s="49"/>
      <c r="QDF8028" s="49"/>
      <c r="QDG8028" s="49"/>
      <c r="QDH8028" s="49"/>
      <c r="QDI8028" s="49"/>
      <c r="QDJ8028" s="49"/>
      <c r="QDK8028" s="49"/>
      <c r="QDL8028" s="49"/>
      <c r="QDM8028" s="49"/>
      <c r="QDN8028" s="49"/>
      <c r="QDO8028" s="49"/>
      <c r="QDP8028" s="49"/>
      <c r="QDQ8028" s="49"/>
      <c r="QDR8028" s="49"/>
      <c r="QDS8028" s="49"/>
      <c r="QDT8028" s="49"/>
      <c r="QDU8028" s="49"/>
      <c r="QDV8028" s="49"/>
      <c r="QDW8028" s="49"/>
      <c r="QDX8028" s="49"/>
      <c r="QDY8028" s="49"/>
      <c r="QDZ8028" s="49"/>
      <c r="QEA8028" s="49"/>
      <c r="QEB8028" s="49"/>
      <c r="QEC8028" s="49"/>
      <c r="QED8028" s="49"/>
      <c r="QEE8028" s="49"/>
      <c r="QEF8028" s="49"/>
      <c r="QEG8028" s="49"/>
      <c r="QEH8028" s="49"/>
      <c r="QEI8028" s="49"/>
      <c r="QEJ8028" s="49"/>
      <c r="QEK8028" s="49"/>
      <c r="QEL8028" s="49"/>
      <c r="QEM8028" s="49"/>
      <c r="QEN8028" s="49"/>
      <c r="QEO8028" s="49"/>
      <c r="QEP8028" s="49"/>
      <c r="QEQ8028" s="49"/>
      <c r="QER8028" s="49"/>
      <c r="QES8028" s="49"/>
      <c r="QET8028" s="49"/>
      <c r="QEU8028" s="49"/>
      <c r="QEV8028" s="49"/>
      <c r="QEW8028" s="49"/>
      <c r="QEX8028" s="49"/>
      <c r="QEY8028" s="49"/>
      <c r="QEZ8028" s="49"/>
      <c r="QFA8028" s="49"/>
      <c r="QFB8028" s="49"/>
      <c r="QFC8028" s="49"/>
      <c r="QFD8028" s="49"/>
      <c r="QFE8028" s="49"/>
      <c r="QFF8028" s="49"/>
      <c r="QFG8028" s="49"/>
      <c r="QFH8028" s="49"/>
      <c r="QFI8028" s="49"/>
      <c r="QFJ8028" s="49"/>
      <c r="QFK8028" s="49"/>
      <c r="QFL8028" s="49"/>
      <c r="QFM8028" s="49"/>
      <c r="QFN8028" s="49"/>
      <c r="QFO8028" s="49"/>
      <c r="QFP8028" s="49"/>
      <c r="QFQ8028" s="49"/>
      <c r="QFR8028" s="49"/>
      <c r="QFS8028" s="49"/>
      <c r="QFT8028" s="49"/>
      <c r="QFU8028" s="49"/>
      <c r="QFV8028" s="49"/>
      <c r="QFW8028" s="49"/>
      <c r="QFX8028" s="49"/>
      <c r="QFY8028" s="49"/>
      <c r="QFZ8028" s="49"/>
      <c r="QGA8028" s="49"/>
      <c r="QGB8028" s="49"/>
      <c r="QGC8028" s="49"/>
      <c r="QGD8028" s="49"/>
      <c r="QGE8028" s="49"/>
      <c r="QGF8028" s="49"/>
      <c r="QGG8028" s="49"/>
      <c r="QGH8028" s="49"/>
      <c r="QGI8028" s="49"/>
      <c r="QGJ8028" s="49"/>
      <c r="QGK8028" s="49"/>
      <c r="QGL8028" s="49"/>
      <c r="QGM8028" s="49"/>
      <c r="QGN8028" s="49"/>
      <c r="QGO8028" s="49"/>
      <c r="QGP8028" s="49"/>
      <c r="QGQ8028" s="49"/>
      <c r="QGR8028" s="49"/>
      <c r="QGS8028" s="49"/>
      <c r="QGT8028" s="49"/>
      <c r="QGU8028" s="49"/>
      <c r="QGV8028" s="49"/>
      <c r="QGW8028" s="49"/>
      <c r="QGX8028" s="49"/>
      <c r="QGY8028" s="49"/>
      <c r="QGZ8028" s="49"/>
      <c r="QHA8028" s="49"/>
      <c r="QHB8028" s="49"/>
      <c r="QHC8028" s="49"/>
      <c r="QHD8028" s="49"/>
      <c r="QHE8028" s="49"/>
      <c r="QHF8028" s="49"/>
      <c r="QHG8028" s="49"/>
      <c r="QHH8028" s="49"/>
      <c r="QHI8028" s="49"/>
      <c r="QHJ8028" s="49"/>
      <c r="QHK8028" s="49"/>
      <c r="QHL8028" s="49"/>
      <c r="QHM8028" s="49"/>
      <c r="QHN8028" s="49"/>
      <c r="QHO8028" s="49"/>
      <c r="QHP8028" s="49"/>
      <c r="QHQ8028" s="49"/>
      <c r="QHR8028" s="49"/>
      <c r="QHS8028" s="49"/>
      <c r="QHT8028" s="49"/>
      <c r="QHU8028" s="49"/>
      <c r="QHV8028" s="49"/>
      <c r="QHW8028" s="49"/>
      <c r="QHX8028" s="49"/>
      <c r="QHY8028" s="49"/>
      <c r="QHZ8028" s="49"/>
      <c r="QIA8028" s="49"/>
      <c r="QIB8028" s="49"/>
      <c r="QIC8028" s="49"/>
      <c r="QID8028" s="49"/>
      <c r="QIE8028" s="49"/>
      <c r="QIF8028" s="49"/>
      <c r="QIG8028" s="49"/>
      <c r="QIH8028" s="49"/>
      <c r="QII8028" s="49"/>
      <c r="QIJ8028" s="49"/>
      <c r="QIK8028" s="49"/>
      <c r="QIL8028" s="49"/>
      <c r="QIM8028" s="49"/>
      <c r="QIN8028" s="49"/>
      <c r="QIO8028" s="49"/>
      <c r="QIP8028" s="49"/>
      <c r="QIQ8028" s="49"/>
      <c r="QIR8028" s="49"/>
      <c r="QIS8028" s="49"/>
      <c r="QIT8028" s="49"/>
      <c r="QIU8028" s="49"/>
      <c r="QIV8028" s="49"/>
      <c r="QIW8028" s="49"/>
      <c r="QIX8028" s="49"/>
      <c r="QIY8028" s="49"/>
      <c r="QIZ8028" s="49"/>
      <c r="QJA8028" s="49"/>
      <c r="QJB8028" s="49"/>
      <c r="QJC8028" s="49"/>
      <c r="QJD8028" s="49"/>
      <c r="QJE8028" s="49"/>
      <c r="QJF8028" s="49"/>
      <c r="QJG8028" s="49"/>
      <c r="QJH8028" s="49"/>
      <c r="QJI8028" s="49"/>
      <c r="QJJ8028" s="49"/>
      <c r="QJK8028" s="49"/>
      <c r="QJL8028" s="49"/>
      <c r="QJM8028" s="49"/>
      <c r="QJN8028" s="49"/>
      <c r="QJO8028" s="49"/>
      <c r="QJP8028" s="49"/>
      <c r="QJQ8028" s="49"/>
      <c r="QJR8028" s="49"/>
      <c r="QJS8028" s="49"/>
      <c r="QJT8028" s="49"/>
      <c r="QJU8028" s="49"/>
      <c r="QJV8028" s="49"/>
      <c r="QJW8028" s="49"/>
      <c r="QJX8028" s="49"/>
      <c r="QJY8028" s="49"/>
      <c r="QJZ8028" s="49"/>
      <c r="QKA8028" s="49"/>
      <c r="QKB8028" s="49"/>
      <c r="QKC8028" s="49"/>
      <c r="QKD8028" s="49"/>
      <c r="QKE8028" s="49"/>
      <c r="QKF8028" s="49"/>
      <c r="QKG8028" s="49"/>
      <c r="QKH8028" s="49"/>
      <c r="QKI8028" s="49"/>
      <c r="QKJ8028" s="49"/>
      <c r="QKK8028" s="49"/>
      <c r="QKL8028" s="49"/>
      <c r="QKM8028" s="49"/>
      <c r="QKN8028" s="49"/>
      <c r="QKO8028" s="49"/>
      <c r="QKP8028" s="49"/>
      <c r="QKQ8028" s="49"/>
      <c r="QKR8028" s="49"/>
      <c r="QKS8028" s="49"/>
      <c r="QKT8028" s="49"/>
      <c r="QKU8028" s="49"/>
      <c r="QKV8028" s="49"/>
      <c r="QKW8028" s="49"/>
      <c r="QKX8028" s="49"/>
      <c r="QKY8028" s="49"/>
      <c r="QKZ8028" s="49"/>
      <c r="QLA8028" s="49"/>
      <c r="QLB8028" s="49"/>
      <c r="QLC8028" s="49"/>
      <c r="QLD8028" s="49"/>
      <c r="QLE8028" s="49"/>
      <c r="QLF8028" s="49"/>
      <c r="QLG8028" s="49"/>
      <c r="QLH8028" s="49"/>
      <c r="QLI8028" s="49"/>
      <c r="QLJ8028" s="49"/>
      <c r="QLK8028" s="49"/>
      <c r="QLL8028" s="49"/>
      <c r="QLM8028" s="49"/>
      <c r="QLN8028" s="49"/>
      <c r="QLO8028" s="49"/>
      <c r="QLP8028" s="49"/>
      <c r="QLQ8028" s="49"/>
      <c r="QLR8028" s="49"/>
      <c r="QLS8028" s="49"/>
      <c r="QLT8028" s="49"/>
      <c r="QLU8028" s="49"/>
      <c r="QLV8028" s="49"/>
      <c r="QLW8028" s="49"/>
      <c r="QLX8028" s="49"/>
      <c r="QLY8028" s="49"/>
      <c r="QLZ8028" s="49"/>
      <c r="QMA8028" s="49"/>
      <c r="QMB8028" s="49"/>
      <c r="QMC8028" s="49"/>
      <c r="QMD8028" s="49"/>
      <c r="QME8028" s="49"/>
      <c r="QMF8028" s="49"/>
      <c r="QMG8028" s="49"/>
      <c r="QMH8028" s="49"/>
      <c r="QMI8028" s="49"/>
      <c r="QMJ8028" s="49"/>
      <c r="QMK8028" s="49"/>
      <c r="QML8028" s="49"/>
      <c r="QMM8028" s="49"/>
      <c r="QMN8028" s="49"/>
      <c r="QMO8028" s="49"/>
      <c r="QMP8028" s="49"/>
      <c r="QMQ8028" s="49"/>
      <c r="QMR8028" s="49"/>
      <c r="QMS8028" s="49"/>
      <c r="QMT8028" s="49"/>
      <c r="QMU8028" s="49"/>
      <c r="QMV8028" s="49"/>
      <c r="QMW8028" s="49"/>
      <c r="QMX8028" s="49"/>
      <c r="QMY8028" s="49"/>
      <c r="QMZ8028" s="49"/>
      <c r="QNA8028" s="49"/>
      <c r="QNB8028" s="49"/>
      <c r="QNC8028" s="49"/>
      <c r="QND8028" s="49"/>
      <c r="QNE8028" s="49"/>
      <c r="QNF8028" s="49"/>
      <c r="QNG8028" s="49"/>
      <c r="QNH8028" s="49"/>
      <c r="QNI8028" s="49"/>
      <c r="QNJ8028" s="49"/>
      <c r="QNK8028" s="49"/>
      <c r="QNL8028" s="49"/>
      <c r="QNM8028" s="49"/>
      <c r="QNN8028" s="49"/>
      <c r="QNO8028" s="49"/>
      <c r="QNP8028" s="49"/>
      <c r="QNQ8028" s="49"/>
      <c r="QNR8028" s="49"/>
      <c r="QNS8028" s="49"/>
      <c r="QNT8028" s="49"/>
      <c r="QNU8028" s="49"/>
      <c r="QNV8028" s="49"/>
      <c r="QNW8028" s="49"/>
      <c r="QNX8028" s="49"/>
      <c r="QNY8028" s="49"/>
      <c r="QNZ8028" s="49"/>
      <c r="QOA8028" s="49"/>
      <c r="QOB8028" s="49"/>
      <c r="QOC8028" s="49"/>
      <c r="QOD8028" s="49"/>
      <c r="QOE8028" s="49"/>
      <c r="QOF8028" s="49"/>
      <c r="QOG8028" s="49"/>
      <c r="QOH8028" s="49"/>
      <c r="QOI8028" s="49"/>
      <c r="QOJ8028" s="49"/>
      <c r="QOK8028" s="49"/>
      <c r="QOL8028" s="49"/>
      <c r="QOM8028" s="49"/>
      <c r="QON8028" s="49"/>
      <c r="QOO8028" s="49"/>
      <c r="QOP8028" s="49"/>
      <c r="QOQ8028" s="49"/>
      <c r="QOR8028" s="49"/>
      <c r="QOS8028" s="49"/>
      <c r="QOT8028" s="49"/>
      <c r="QOU8028" s="49"/>
      <c r="QOV8028" s="49"/>
      <c r="QOW8028" s="49"/>
      <c r="QOX8028" s="49"/>
      <c r="QOY8028" s="49"/>
      <c r="QOZ8028" s="49"/>
      <c r="QPA8028" s="49"/>
      <c r="QPB8028" s="49"/>
      <c r="QPC8028" s="49"/>
      <c r="QPD8028" s="49"/>
      <c r="QPE8028" s="49"/>
      <c r="QPF8028" s="49"/>
      <c r="QPG8028" s="49"/>
      <c r="QPH8028" s="49"/>
      <c r="QPI8028" s="49"/>
      <c r="QPJ8028" s="49"/>
      <c r="QPK8028" s="49"/>
      <c r="QPL8028" s="49"/>
      <c r="QPM8028" s="49"/>
      <c r="QPN8028" s="49"/>
      <c r="QPO8028" s="49"/>
      <c r="QPP8028" s="49"/>
      <c r="QPQ8028" s="49"/>
      <c r="QPR8028" s="49"/>
      <c r="QPS8028" s="49"/>
      <c r="QPT8028" s="49"/>
      <c r="QPU8028" s="49"/>
      <c r="QPV8028" s="49"/>
      <c r="QPW8028" s="49"/>
      <c r="QPX8028" s="49"/>
      <c r="QPY8028" s="49"/>
      <c r="QPZ8028" s="49"/>
      <c r="QQA8028" s="49"/>
      <c r="QQB8028" s="49"/>
      <c r="QQC8028" s="49"/>
      <c r="QQD8028" s="49"/>
      <c r="QQE8028" s="49"/>
      <c r="QQF8028" s="49"/>
      <c r="QQG8028" s="49"/>
      <c r="QQH8028" s="49"/>
      <c r="QQI8028" s="49"/>
      <c r="QQJ8028" s="49"/>
      <c r="QQK8028" s="49"/>
      <c r="QQL8028" s="49"/>
      <c r="QQM8028" s="49"/>
      <c r="QQN8028" s="49"/>
      <c r="QQO8028" s="49"/>
      <c r="QQP8028" s="49"/>
      <c r="QQQ8028" s="49"/>
      <c r="QQR8028" s="49"/>
      <c r="QQS8028" s="49"/>
      <c r="QQT8028" s="49"/>
      <c r="QQU8028" s="49"/>
      <c r="QQV8028" s="49"/>
      <c r="QQW8028" s="49"/>
      <c r="QQX8028" s="49"/>
      <c r="QQY8028" s="49"/>
      <c r="QQZ8028" s="49"/>
      <c r="QRA8028" s="49"/>
      <c r="QRB8028" s="49"/>
      <c r="QRC8028" s="49"/>
      <c r="QRD8028" s="49"/>
      <c r="QRE8028" s="49"/>
      <c r="QRF8028" s="49"/>
      <c r="QRG8028" s="49"/>
      <c r="QRH8028" s="49"/>
      <c r="QRI8028" s="49"/>
      <c r="QRJ8028" s="49"/>
      <c r="QRK8028" s="49"/>
      <c r="QRL8028" s="49"/>
      <c r="QRM8028" s="49"/>
      <c r="QRN8028" s="49"/>
      <c r="QRO8028" s="49"/>
      <c r="QRP8028" s="49"/>
      <c r="QRQ8028" s="49"/>
      <c r="QRR8028" s="49"/>
      <c r="QRS8028" s="49"/>
      <c r="QRT8028" s="49"/>
      <c r="QRU8028" s="49"/>
      <c r="QRV8028" s="49"/>
      <c r="QRW8028" s="49"/>
      <c r="QRX8028" s="49"/>
      <c r="QRY8028" s="49"/>
      <c r="QRZ8028" s="49"/>
      <c r="QSA8028" s="49"/>
      <c r="QSB8028" s="49"/>
      <c r="QSC8028" s="49"/>
      <c r="QSD8028" s="49"/>
      <c r="QSE8028" s="49"/>
      <c r="QSF8028" s="49"/>
      <c r="QSG8028" s="49"/>
      <c r="QSH8028" s="49"/>
      <c r="QSI8028" s="49"/>
      <c r="QSJ8028" s="49"/>
      <c r="QSK8028" s="49"/>
      <c r="QSL8028" s="49"/>
      <c r="QSM8028" s="49"/>
      <c r="QSN8028" s="49"/>
      <c r="QSO8028" s="49"/>
      <c r="QSP8028" s="49"/>
      <c r="QSQ8028" s="49"/>
      <c r="QSR8028" s="49"/>
      <c r="QSS8028" s="49"/>
      <c r="QST8028" s="49"/>
      <c r="QSU8028" s="49"/>
      <c r="QSV8028" s="49"/>
      <c r="QSW8028" s="49"/>
      <c r="QSX8028" s="49"/>
      <c r="QSY8028" s="49"/>
      <c r="QSZ8028" s="49"/>
      <c r="QTA8028" s="49"/>
      <c r="QTB8028" s="49"/>
      <c r="QTC8028" s="49"/>
      <c r="QTD8028" s="49"/>
      <c r="QTE8028" s="49"/>
      <c r="QTF8028" s="49"/>
      <c r="QTG8028" s="49"/>
      <c r="QTH8028" s="49"/>
      <c r="QTI8028" s="49"/>
      <c r="QTJ8028" s="49"/>
      <c r="QTK8028" s="49"/>
      <c r="QTL8028" s="49"/>
      <c r="QTM8028" s="49"/>
      <c r="QTN8028" s="49"/>
      <c r="QTO8028" s="49"/>
      <c r="QTP8028" s="49"/>
      <c r="QTQ8028" s="49"/>
      <c r="QTR8028" s="49"/>
      <c r="QTS8028" s="49"/>
      <c r="QTT8028" s="49"/>
      <c r="QTU8028" s="49"/>
      <c r="QTV8028" s="49"/>
      <c r="QTW8028" s="49"/>
      <c r="QTX8028" s="49"/>
      <c r="QTY8028" s="49"/>
      <c r="QTZ8028" s="49"/>
      <c r="QUA8028" s="49"/>
      <c r="QUB8028" s="49"/>
      <c r="QUC8028" s="49"/>
      <c r="QUD8028" s="49"/>
      <c r="QUE8028" s="49"/>
      <c r="QUF8028" s="49"/>
      <c r="QUG8028" s="49"/>
      <c r="QUH8028" s="49"/>
      <c r="QUI8028" s="49"/>
      <c r="QUJ8028" s="49"/>
      <c r="QUK8028" s="49"/>
      <c r="QUL8028" s="49"/>
      <c r="QUM8028" s="49"/>
      <c r="QUN8028" s="49"/>
      <c r="QUO8028" s="49"/>
      <c r="QUP8028" s="49"/>
      <c r="QUQ8028" s="49"/>
      <c r="QUR8028" s="49"/>
      <c r="QUS8028" s="49"/>
      <c r="QUT8028" s="49"/>
      <c r="QUU8028" s="49"/>
      <c r="QUV8028" s="49"/>
      <c r="QUW8028" s="49"/>
      <c r="QUX8028" s="49"/>
      <c r="QUY8028" s="49"/>
      <c r="QUZ8028" s="49"/>
      <c r="QVA8028" s="49"/>
      <c r="QVB8028" s="49"/>
      <c r="QVC8028" s="49"/>
      <c r="QVD8028" s="49"/>
      <c r="QVE8028" s="49"/>
      <c r="QVF8028" s="49"/>
      <c r="QVG8028" s="49"/>
      <c r="QVH8028" s="49"/>
      <c r="QVI8028" s="49"/>
      <c r="QVJ8028" s="49"/>
      <c r="QVK8028" s="49"/>
      <c r="QVL8028" s="49"/>
      <c r="QVM8028" s="49"/>
      <c r="QVN8028" s="49"/>
      <c r="QVO8028" s="49"/>
      <c r="QVP8028" s="49"/>
      <c r="QVQ8028" s="49"/>
      <c r="QVR8028" s="49"/>
      <c r="QVS8028" s="49"/>
      <c r="QVT8028" s="49"/>
      <c r="QVU8028" s="49"/>
      <c r="QVV8028" s="49"/>
      <c r="QVW8028" s="49"/>
      <c r="QVX8028" s="49"/>
      <c r="QVY8028" s="49"/>
      <c r="QVZ8028" s="49"/>
      <c r="QWA8028" s="49"/>
      <c r="QWB8028" s="49"/>
      <c r="QWC8028" s="49"/>
      <c r="QWD8028" s="49"/>
      <c r="QWE8028" s="49"/>
      <c r="QWF8028" s="49"/>
      <c r="QWG8028" s="49"/>
      <c r="QWH8028" s="49"/>
      <c r="QWI8028" s="49"/>
      <c r="QWJ8028" s="49"/>
      <c r="QWK8028" s="49"/>
      <c r="QWL8028" s="49"/>
      <c r="QWM8028" s="49"/>
      <c r="QWN8028" s="49"/>
      <c r="QWO8028" s="49"/>
      <c r="QWP8028" s="49"/>
      <c r="QWQ8028" s="49"/>
      <c r="QWR8028" s="49"/>
      <c r="QWS8028" s="49"/>
      <c r="QWT8028" s="49"/>
      <c r="QWU8028" s="49"/>
      <c r="QWV8028" s="49"/>
      <c r="QWW8028" s="49"/>
      <c r="QWX8028" s="49"/>
      <c r="QWY8028" s="49"/>
      <c r="QWZ8028" s="49"/>
      <c r="QXA8028" s="49"/>
      <c r="QXB8028" s="49"/>
      <c r="QXC8028" s="49"/>
      <c r="QXD8028" s="49"/>
      <c r="QXE8028" s="49"/>
      <c r="QXF8028" s="49"/>
      <c r="QXG8028" s="49"/>
      <c r="QXH8028" s="49"/>
      <c r="QXI8028" s="49"/>
      <c r="QXJ8028" s="49"/>
      <c r="QXK8028" s="49"/>
      <c r="QXL8028" s="49"/>
      <c r="QXM8028" s="49"/>
      <c r="QXN8028" s="49"/>
      <c r="QXO8028" s="49"/>
      <c r="QXP8028" s="49"/>
      <c r="QXQ8028" s="49"/>
      <c r="QXR8028" s="49"/>
      <c r="QXS8028" s="49"/>
      <c r="QXT8028" s="49"/>
      <c r="QXU8028" s="49"/>
      <c r="QXV8028" s="49"/>
      <c r="QXW8028" s="49"/>
      <c r="QXX8028" s="49"/>
      <c r="QXY8028" s="49"/>
      <c r="QXZ8028" s="49"/>
      <c r="QYA8028" s="49"/>
      <c r="QYB8028" s="49"/>
      <c r="QYC8028" s="49"/>
      <c r="QYD8028" s="49"/>
      <c r="QYE8028" s="49"/>
      <c r="QYF8028" s="49"/>
      <c r="QYG8028" s="49"/>
      <c r="QYH8028" s="49"/>
      <c r="QYI8028" s="49"/>
      <c r="QYJ8028" s="49"/>
      <c r="QYK8028" s="49"/>
      <c r="QYL8028" s="49"/>
      <c r="QYM8028" s="49"/>
      <c r="QYN8028" s="49"/>
      <c r="QYO8028" s="49"/>
      <c r="QYP8028" s="49"/>
      <c r="QYQ8028" s="49"/>
      <c r="QYR8028" s="49"/>
      <c r="QYS8028" s="49"/>
      <c r="QYT8028" s="49"/>
      <c r="QYU8028" s="49"/>
      <c r="QYV8028" s="49"/>
      <c r="QYW8028" s="49"/>
      <c r="QYX8028" s="49"/>
      <c r="QYY8028" s="49"/>
      <c r="QYZ8028" s="49"/>
      <c r="QZA8028" s="49"/>
      <c r="QZB8028" s="49"/>
      <c r="QZC8028" s="49"/>
      <c r="QZD8028" s="49"/>
      <c r="QZE8028" s="49"/>
      <c r="QZF8028" s="49"/>
      <c r="QZG8028" s="49"/>
      <c r="QZH8028" s="49"/>
      <c r="QZI8028" s="49"/>
      <c r="QZJ8028" s="49"/>
      <c r="QZK8028" s="49"/>
      <c r="QZL8028" s="49"/>
      <c r="QZM8028" s="49"/>
      <c r="QZN8028" s="49"/>
      <c r="QZO8028" s="49"/>
      <c r="QZP8028" s="49"/>
      <c r="QZQ8028" s="49"/>
      <c r="QZR8028" s="49"/>
      <c r="QZS8028" s="49"/>
      <c r="QZT8028" s="49"/>
      <c r="QZU8028" s="49"/>
      <c r="QZV8028" s="49"/>
      <c r="QZW8028" s="49"/>
      <c r="QZX8028" s="49"/>
      <c r="QZY8028" s="49"/>
      <c r="QZZ8028" s="49"/>
      <c r="RAA8028" s="49"/>
      <c r="RAB8028" s="49"/>
      <c r="RAC8028" s="49"/>
      <c r="RAD8028" s="49"/>
      <c r="RAE8028" s="49"/>
      <c r="RAF8028" s="49"/>
      <c r="RAG8028" s="49"/>
      <c r="RAH8028" s="49"/>
      <c r="RAI8028" s="49"/>
      <c r="RAJ8028" s="49"/>
      <c r="RAK8028" s="49"/>
      <c r="RAL8028" s="49"/>
      <c r="RAM8028" s="49"/>
      <c r="RAN8028" s="49"/>
      <c r="RAO8028" s="49"/>
      <c r="RAP8028" s="49"/>
      <c r="RAQ8028" s="49"/>
      <c r="RAR8028" s="49"/>
      <c r="RAS8028" s="49"/>
      <c r="RAT8028" s="49"/>
      <c r="RAU8028" s="49"/>
      <c r="RAV8028" s="49"/>
      <c r="RAW8028" s="49"/>
      <c r="RAX8028" s="49"/>
      <c r="RAY8028" s="49"/>
      <c r="RAZ8028" s="49"/>
      <c r="RBA8028" s="49"/>
      <c r="RBB8028" s="49"/>
      <c r="RBC8028" s="49"/>
      <c r="RBD8028" s="49"/>
      <c r="RBE8028" s="49"/>
      <c r="RBF8028" s="49"/>
      <c r="RBG8028" s="49"/>
      <c r="RBH8028" s="49"/>
      <c r="RBI8028" s="49"/>
      <c r="RBJ8028" s="49"/>
      <c r="RBK8028" s="49"/>
      <c r="RBL8028" s="49"/>
      <c r="RBM8028" s="49"/>
      <c r="RBN8028" s="49"/>
      <c r="RBO8028" s="49"/>
      <c r="RBP8028" s="49"/>
      <c r="RBQ8028" s="49"/>
      <c r="RBR8028" s="49"/>
      <c r="RBS8028" s="49"/>
      <c r="RBT8028" s="49"/>
      <c r="RBU8028" s="49"/>
      <c r="RBV8028" s="49"/>
      <c r="RBW8028" s="49"/>
      <c r="RBX8028" s="49"/>
      <c r="RBY8028" s="49"/>
      <c r="RBZ8028" s="49"/>
      <c r="RCA8028" s="49"/>
      <c r="RCB8028" s="49"/>
      <c r="RCC8028" s="49"/>
      <c r="RCD8028" s="49"/>
      <c r="RCE8028" s="49"/>
      <c r="RCF8028" s="49"/>
      <c r="RCG8028" s="49"/>
      <c r="RCH8028" s="49"/>
      <c r="RCI8028" s="49"/>
      <c r="RCJ8028" s="49"/>
      <c r="RCK8028" s="49"/>
      <c r="RCL8028" s="49"/>
      <c r="RCM8028" s="49"/>
      <c r="RCN8028" s="49"/>
      <c r="RCO8028" s="49"/>
      <c r="RCP8028" s="49"/>
      <c r="RCQ8028" s="49"/>
      <c r="RCR8028" s="49"/>
      <c r="RCS8028" s="49"/>
      <c r="RCT8028" s="49"/>
      <c r="RCU8028" s="49"/>
      <c r="RCV8028" s="49"/>
      <c r="RCW8028" s="49"/>
      <c r="RCX8028" s="49"/>
      <c r="RCY8028" s="49"/>
      <c r="RCZ8028" s="49"/>
      <c r="RDA8028" s="49"/>
      <c r="RDB8028" s="49"/>
      <c r="RDC8028" s="49"/>
      <c r="RDD8028" s="49"/>
      <c r="RDE8028" s="49"/>
      <c r="RDF8028" s="49"/>
      <c r="RDG8028" s="49"/>
      <c r="RDH8028" s="49"/>
      <c r="RDI8028" s="49"/>
      <c r="RDJ8028" s="49"/>
      <c r="RDK8028" s="49"/>
      <c r="RDL8028" s="49"/>
      <c r="RDM8028" s="49"/>
      <c r="RDN8028" s="49"/>
      <c r="RDO8028" s="49"/>
      <c r="RDP8028" s="49"/>
      <c r="RDQ8028" s="49"/>
      <c r="RDR8028" s="49"/>
      <c r="RDS8028" s="49"/>
      <c r="RDT8028" s="49"/>
      <c r="RDU8028" s="49"/>
      <c r="RDV8028" s="49"/>
      <c r="RDW8028" s="49"/>
      <c r="RDX8028" s="49"/>
      <c r="RDY8028" s="49"/>
      <c r="RDZ8028" s="49"/>
      <c r="REA8028" s="49"/>
      <c r="REB8028" s="49"/>
      <c r="REC8028" s="49"/>
      <c r="RED8028" s="49"/>
      <c r="REE8028" s="49"/>
      <c r="REF8028" s="49"/>
      <c r="REG8028" s="49"/>
      <c r="REH8028" s="49"/>
      <c r="REI8028" s="49"/>
      <c r="REJ8028" s="49"/>
      <c r="REK8028" s="49"/>
      <c r="REL8028" s="49"/>
      <c r="REM8028" s="49"/>
      <c r="REN8028" s="49"/>
      <c r="REO8028" s="49"/>
      <c r="REP8028" s="49"/>
      <c r="REQ8028" s="49"/>
      <c r="RER8028" s="49"/>
      <c r="RES8028" s="49"/>
      <c r="RET8028" s="49"/>
      <c r="REU8028" s="49"/>
      <c r="REV8028" s="49"/>
      <c r="REW8028" s="49"/>
      <c r="REX8028" s="49"/>
      <c r="REY8028" s="49"/>
      <c r="REZ8028" s="49"/>
      <c r="RFA8028" s="49"/>
      <c r="RFB8028" s="49"/>
      <c r="RFC8028" s="49"/>
      <c r="RFD8028" s="49"/>
      <c r="RFE8028" s="49"/>
      <c r="RFF8028" s="49"/>
      <c r="RFG8028" s="49"/>
      <c r="RFH8028" s="49"/>
      <c r="RFI8028" s="49"/>
      <c r="RFJ8028" s="49"/>
      <c r="RFK8028" s="49"/>
      <c r="RFL8028" s="49"/>
      <c r="RFM8028" s="49"/>
      <c r="RFN8028" s="49"/>
      <c r="RFO8028" s="49"/>
      <c r="RFP8028" s="49"/>
      <c r="RFQ8028" s="49"/>
      <c r="RFR8028" s="49"/>
      <c r="RFS8028" s="49"/>
      <c r="RFT8028" s="49"/>
      <c r="RFU8028" s="49"/>
      <c r="RFV8028" s="49"/>
      <c r="RFW8028" s="49"/>
      <c r="RFX8028" s="49"/>
      <c r="RFY8028" s="49"/>
      <c r="RFZ8028" s="49"/>
      <c r="RGA8028" s="49"/>
      <c r="RGB8028" s="49"/>
      <c r="RGC8028" s="49"/>
      <c r="RGD8028" s="49"/>
      <c r="RGE8028" s="49"/>
      <c r="RGF8028" s="49"/>
      <c r="RGG8028" s="49"/>
      <c r="RGH8028" s="49"/>
      <c r="RGI8028" s="49"/>
      <c r="RGJ8028" s="49"/>
      <c r="RGK8028" s="49"/>
      <c r="RGL8028" s="49"/>
      <c r="RGM8028" s="49"/>
      <c r="RGN8028" s="49"/>
      <c r="RGO8028" s="49"/>
      <c r="RGP8028" s="49"/>
      <c r="RGQ8028" s="49"/>
      <c r="RGR8028" s="49"/>
      <c r="RGS8028" s="49"/>
      <c r="RGT8028" s="49"/>
      <c r="RGU8028" s="49"/>
      <c r="RGV8028" s="49"/>
      <c r="RGW8028" s="49"/>
      <c r="RGX8028" s="49"/>
      <c r="RGY8028" s="49"/>
      <c r="RGZ8028" s="49"/>
      <c r="RHA8028" s="49"/>
      <c r="RHB8028" s="49"/>
      <c r="RHC8028" s="49"/>
      <c r="RHD8028" s="49"/>
      <c r="RHE8028" s="49"/>
      <c r="RHF8028" s="49"/>
      <c r="RHG8028" s="49"/>
      <c r="RHH8028" s="49"/>
      <c r="RHI8028" s="49"/>
      <c r="RHJ8028" s="49"/>
      <c r="RHK8028" s="49"/>
      <c r="RHL8028" s="49"/>
      <c r="RHM8028" s="49"/>
      <c r="RHN8028" s="49"/>
      <c r="RHO8028" s="49"/>
      <c r="RHP8028" s="49"/>
      <c r="RHQ8028" s="49"/>
      <c r="RHR8028" s="49"/>
      <c r="RHS8028" s="49"/>
      <c r="RHT8028" s="49"/>
      <c r="RHU8028" s="49"/>
      <c r="RHV8028" s="49"/>
      <c r="RHW8028" s="49"/>
      <c r="RHX8028" s="49"/>
      <c r="RHY8028" s="49"/>
      <c r="RHZ8028" s="49"/>
      <c r="RIA8028" s="49"/>
      <c r="RIB8028" s="49"/>
      <c r="RIC8028" s="49"/>
      <c r="RID8028" s="49"/>
      <c r="RIE8028" s="49"/>
      <c r="RIF8028" s="49"/>
      <c r="RIG8028" s="49"/>
      <c r="RIH8028" s="49"/>
      <c r="RII8028" s="49"/>
      <c r="RIJ8028" s="49"/>
      <c r="RIK8028" s="49"/>
      <c r="RIL8028" s="49"/>
      <c r="RIM8028" s="49"/>
      <c r="RIN8028" s="49"/>
      <c r="RIO8028" s="49"/>
      <c r="RIP8028" s="49"/>
      <c r="RIQ8028" s="49"/>
      <c r="RIR8028" s="49"/>
      <c r="RIS8028" s="49"/>
      <c r="RIT8028" s="49"/>
      <c r="RIU8028" s="49"/>
      <c r="RIV8028" s="49"/>
      <c r="RIW8028" s="49"/>
      <c r="RIX8028" s="49"/>
      <c r="RIY8028" s="49"/>
      <c r="RIZ8028" s="49"/>
      <c r="RJA8028" s="49"/>
      <c r="RJB8028" s="49"/>
      <c r="RJC8028" s="49"/>
      <c r="RJD8028" s="49"/>
      <c r="RJE8028" s="49"/>
      <c r="RJF8028" s="49"/>
      <c r="RJG8028" s="49"/>
      <c r="RJH8028" s="49"/>
      <c r="RJI8028" s="49"/>
      <c r="RJJ8028" s="49"/>
      <c r="RJK8028" s="49"/>
      <c r="RJL8028" s="49"/>
      <c r="RJM8028" s="49"/>
      <c r="RJN8028" s="49"/>
      <c r="RJO8028" s="49"/>
      <c r="RJP8028" s="49"/>
      <c r="RJQ8028" s="49"/>
      <c r="RJR8028" s="49"/>
      <c r="RJS8028" s="49"/>
      <c r="RJT8028" s="49"/>
      <c r="RJU8028" s="49"/>
      <c r="RJV8028" s="49"/>
      <c r="RJW8028" s="49"/>
      <c r="RJX8028" s="49"/>
      <c r="RJY8028" s="49"/>
      <c r="RJZ8028" s="49"/>
      <c r="RKA8028" s="49"/>
      <c r="RKB8028" s="49"/>
      <c r="RKC8028" s="49"/>
      <c r="RKD8028" s="49"/>
      <c r="RKE8028" s="49"/>
      <c r="RKF8028" s="49"/>
      <c r="RKG8028" s="49"/>
      <c r="RKH8028" s="49"/>
      <c r="RKI8028" s="49"/>
      <c r="RKJ8028" s="49"/>
      <c r="RKK8028" s="49"/>
      <c r="RKL8028" s="49"/>
      <c r="RKM8028" s="49"/>
      <c r="RKN8028" s="49"/>
      <c r="RKO8028" s="49"/>
      <c r="RKP8028" s="49"/>
      <c r="RKQ8028" s="49"/>
      <c r="RKR8028" s="49"/>
      <c r="RKS8028" s="49"/>
      <c r="RKT8028" s="49"/>
      <c r="RKU8028" s="49"/>
      <c r="RKV8028" s="49"/>
      <c r="RKW8028" s="49"/>
      <c r="RKX8028" s="49"/>
      <c r="RKY8028" s="49"/>
      <c r="RKZ8028" s="49"/>
      <c r="RLA8028" s="49"/>
      <c r="RLB8028" s="49"/>
      <c r="RLC8028" s="49"/>
      <c r="RLD8028" s="49"/>
      <c r="RLE8028" s="49"/>
      <c r="RLF8028" s="49"/>
      <c r="RLG8028" s="49"/>
      <c r="RLH8028" s="49"/>
      <c r="RLI8028" s="49"/>
      <c r="RLJ8028" s="49"/>
      <c r="RLK8028" s="49"/>
      <c r="RLL8028" s="49"/>
      <c r="RLM8028" s="49"/>
      <c r="RLN8028" s="49"/>
      <c r="RLO8028" s="49"/>
      <c r="RLP8028" s="49"/>
      <c r="RLQ8028" s="49"/>
      <c r="RLR8028" s="49"/>
      <c r="RLS8028" s="49"/>
      <c r="RLT8028" s="49"/>
      <c r="RLU8028" s="49"/>
      <c r="RLV8028" s="49"/>
      <c r="RLW8028" s="49"/>
      <c r="RLX8028" s="49"/>
      <c r="RLY8028" s="49"/>
      <c r="RLZ8028" s="49"/>
      <c r="RMA8028" s="49"/>
      <c r="RMB8028" s="49"/>
      <c r="RMC8028" s="49"/>
      <c r="RMD8028" s="49"/>
      <c r="RME8028" s="49"/>
      <c r="RMF8028" s="49"/>
      <c r="RMG8028" s="49"/>
      <c r="RMH8028" s="49"/>
      <c r="RMI8028" s="49"/>
      <c r="RMJ8028" s="49"/>
      <c r="RMK8028" s="49"/>
      <c r="RML8028" s="49"/>
      <c r="RMM8028" s="49"/>
      <c r="RMN8028" s="49"/>
      <c r="RMO8028" s="49"/>
      <c r="RMP8028" s="49"/>
      <c r="RMQ8028" s="49"/>
      <c r="RMR8028" s="49"/>
      <c r="RMS8028" s="49"/>
      <c r="RMT8028" s="49"/>
      <c r="RMU8028" s="49"/>
      <c r="RMV8028" s="49"/>
      <c r="RMW8028" s="49"/>
      <c r="RMX8028" s="49"/>
      <c r="RMY8028" s="49"/>
      <c r="RMZ8028" s="49"/>
      <c r="RNA8028" s="49"/>
      <c r="RNB8028" s="49"/>
      <c r="RNC8028" s="49"/>
      <c r="RND8028" s="49"/>
      <c r="RNE8028" s="49"/>
      <c r="RNF8028" s="49"/>
      <c r="RNG8028" s="49"/>
      <c r="RNH8028" s="49"/>
      <c r="RNI8028" s="49"/>
      <c r="RNJ8028" s="49"/>
      <c r="RNK8028" s="49"/>
      <c r="RNL8028" s="49"/>
      <c r="RNM8028" s="49"/>
      <c r="RNN8028" s="49"/>
      <c r="RNO8028" s="49"/>
      <c r="RNP8028" s="49"/>
      <c r="RNQ8028" s="49"/>
      <c r="RNR8028" s="49"/>
      <c r="RNS8028" s="49"/>
      <c r="RNT8028" s="49"/>
      <c r="RNU8028" s="49"/>
      <c r="RNV8028" s="49"/>
      <c r="RNW8028" s="49"/>
      <c r="RNX8028" s="49"/>
      <c r="RNY8028" s="49"/>
      <c r="RNZ8028" s="49"/>
      <c r="ROA8028" s="49"/>
      <c r="ROB8028" s="49"/>
      <c r="ROC8028" s="49"/>
      <c r="ROD8028" s="49"/>
      <c r="ROE8028" s="49"/>
      <c r="ROF8028" s="49"/>
      <c r="ROG8028" s="49"/>
      <c r="ROH8028" s="49"/>
      <c r="ROI8028" s="49"/>
      <c r="ROJ8028" s="49"/>
      <c r="ROK8028" s="49"/>
      <c r="ROL8028" s="49"/>
      <c r="ROM8028" s="49"/>
      <c r="RON8028" s="49"/>
      <c r="ROO8028" s="49"/>
      <c r="ROP8028" s="49"/>
      <c r="ROQ8028" s="49"/>
      <c r="ROR8028" s="49"/>
      <c r="ROS8028" s="49"/>
      <c r="ROT8028" s="49"/>
      <c r="ROU8028" s="49"/>
      <c r="ROV8028" s="49"/>
      <c r="ROW8028" s="49"/>
      <c r="ROX8028" s="49"/>
      <c r="ROY8028" s="49"/>
      <c r="ROZ8028" s="49"/>
      <c r="RPA8028" s="49"/>
      <c r="RPB8028" s="49"/>
      <c r="RPC8028" s="49"/>
      <c r="RPD8028" s="49"/>
      <c r="RPE8028" s="49"/>
      <c r="RPF8028" s="49"/>
      <c r="RPG8028" s="49"/>
      <c r="RPH8028" s="49"/>
      <c r="RPI8028" s="49"/>
      <c r="RPJ8028" s="49"/>
      <c r="RPK8028" s="49"/>
      <c r="RPL8028" s="49"/>
      <c r="RPM8028" s="49"/>
      <c r="RPN8028" s="49"/>
      <c r="RPO8028" s="49"/>
      <c r="RPP8028" s="49"/>
      <c r="RPQ8028" s="49"/>
      <c r="RPR8028" s="49"/>
      <c r="RPS8028" s="49"/>
      <c r="RPT8028" s="49"/>
      <c r="RPU8028" s="49"/>
      <c r="RPV8028" s="49"/>
      <c r="RPW8028" s="49"/>
      <c r="RPX8028" s="49"/>
      <c r="RPY8028" s="49"/>
      <c r="RPZ8028" s="49"/>
      <c r="RQA8028" s="49"/>
      <c r="RQB8028" s="49"/>
      <c r="RQC8028" s="49"/>
      <c r="RQD8028" s="49"/>
      <c r="RQE8028" s="49"/>
      <c r="RQF8028" s="49"/>
      <c r="RQG8028" s="49"/>
      <c r="RQH8028" s="49"/>
      <c r="RQI8028" s="49"/>
      <c r="RQJ8028" s="49"/>
      <c r="RQK8028" s="49"/>
      <c r="RQL8028" s="49"/>
      <c r="RQM8028" s="49"/>
      <c r="RQN8028" s="49"/>
      <c r="RQO8028" s="49"/>
      <c r="RQP8028" s="49"/>
      <c r="RQQ8028" s="49"/>
      <c r="RQR8028" s="49"/>
      <c r="RQS8028" s="49"/>
      <c r="RQT8028" s="49"/>
      <c r="RQU8028" s="49"/>
      <c r="RQV8028" s="49"/>
      <c r="RQW8028" s="49"/>
      <c r="RQX8028" s="49"/>
      <c r="RQY8028" s="49"/>
      <c r="RQZ8028" s="49"/>
      <c r="RRA8028" s="49"/>
      <c r="RRB8028" s="49"/>
      <c r="RRC8028" s="49"/>
      <c r="RRD8028" s="49"/>
      <c r="RRE8028" s="49"/>
      <c r="RRF8028" s="49"/>
      <c r="RRG8028" s="49"/>
      <c r="RRH8028" s="49"/>
      <c r="RRI8028" s="49"/>
      <c r="RRJ8028" s="49"/>
      <c r="RRK8028" s="49"/>
      <c r="RRL8028" s="49"/>
      <c r="RRM8028" s="49"/>
      <c r="RRN8028" s="49"/>
      <c r="RRO8028" s="49"/>
      <c r="RRP8028" s="49"/>
      <c r="RRQ8028" s="49"/>
      <c r="RRR8028" s="49"/>
      <c r="RRS8028" s="49"/>
      <c r="RRT8028" s="49"/>
      <c r="RRU8028" s="49"/>
      <c r="RRV8028" s="49"/>
      <c r="RRW8028" s="49"/>
      <c r="RRX8028" s="49"/>
      <c r="RRY8028" s="49"/>
      <c r="RRZ8028" s="49"/>
      <c r="RSA8028" s="49"/>
      <c r="RSB8028" s="49"/>
      <c r="RSC8028" s="49"/>
      <c r="RSD8028" s="49"/>
      <c r="RSE8028" s="49"/>
      <c r="RSF8028" s="49"/>
      <c r="RSG8028" s="49"/>
      <c r="RSH8028" s="49"/>
      <c r="RSI8028" s="49"/>
      <c r="RSJ8028" s="49"/>
      <c r="RSK8028" s="49"/>
      <c r="RSL8028" s="49"/>
      <c r="RSM8028" s="49"/>
      <c r="RSN8028" s="49"/>
      <c r="RSO8028" s="49"/>
      <c r="RSP8028" s="49"/>
      <c r="RSQ8028" s="49"/>
      <c r="RSR8028" s="49"/>
      <c r="RSS8028" s="49"/>
      <c r="RST8028" s="49"/>
      <c r="RSU8028" s="49"/>
      <c r="RSV8028" s="49"/>
      <c r="RSW8028" s="49"/>
      <c r="RSX8028" s="49"/>
      <c r="RSY8028" s="49"/>
      <c r="RSZ8028" s="49"/>
      <c r="RTA8028" s="49"/>
      <c r="RTB8028" s="49"/>
      <c r="RTC8028" s="49"/>
      <c r="RTD8028" s="49"/>
      <c r="RTE8028" s="49"/>
      <c r="RTF8028" s="49"/>
      <c r="RTG8028" s="49"/>
      <c r="RTH8028" s="49"/>
      <c r="RTI8028" s="49"/>
      <c r="RTJ8028" s="49"/>
      <c r="RTK8028" s="49"/>
      <c r="RTL8028" s="49"/>
      <c r="RTM8028" s="49"/>
      <c r="RTN8028" s="49"/>
      <c r="RTO8028" s="49"/>
      <c r="RTP8028" s="49"/>
      <c r="RTQ8028" s="49"/>
      <c r="RTR8028" s="49"/>
      <c r="RTS8028" s="49"/>
      <c r="RTT8028" s="49"/>
      <c r="RTU8028" s="49"/>
      <c r="RTV8028" s="49"/>
      <c r="RTW8028" s="49"/>
      <c r="RTX8028" s="49"/>
      <c r="RTY8028" s="49"/>
      <c r="RTZ8028" s="49"/>
      <c r="RUA8028" s="49"/>
      <c r="RUB8028" s="49"/>
      <c r="RUC8028" s="49"/>
      <c r="RUD8028" s="49"/>
      <c r="RUE8028" s="49"/>
      <c r="RUF8028" s="49"/>
      <c r="RUG8028" s="49"/>
      <c r="RUH8028" s="49"/>
      <c r="RUI8028" s="49"/>
      <c r="RUJ8028" s="49"/>
      <c r="RUK8028" s="49"/>
      <c r="RUL8028" s="49"/>
      <c r="RUM8028" s="49"/>
      <c r="RUN8028" s="49"/>
      <c r="RUO8028" s="49"/>
      <c r="RUP8028" s="49"/>
      <c r="RUQ8028" s="49"/>
      <c r="RUR8028" s="49"/>
      <c r="RUS8028" s="49"/>
      <c r="RUT8028" s="49"/>
      <c r="RUU8028" s="49"/>
      <c r="RUV8028" s="49"/>
      <c r="RUW8028" s="49"/>
      <c r="RUX8028" s="49"/>
      <c r="RUY8028" s="49"/>
      <c r="RUZ8028" s="49"/>
      <c r="RVA8028" s="49"/>
      <c r="RVB8028" s="49"/>
      <c r="RVC8028" s="49"/>
      <c r="RVD8028" s="49"/>
      <c r="RVE8028" s="49"/>
      <c r="RVF8028" s="49"/>
      <c r="RVG8028" s="49"/>
      <c r="RVH8028" s="49"/>
      <c r="RVI8028" s="49"/>
      <c r="RVJ8028" s="49"/>
      <c r="RVK8028" s="49"/>
      <c r="RVL8028" s="49"/>
      <c r="RVM8028" s="49"/>
      <c r="RVN8028" s="49"/>
      <c r="RVO8028" s="49"/>
      <c r="RVP8028" s="49"/>
      <c r="RVQ8028" s="49"/>
      <c r="RVR8028" s="49"/>
      <c r="RVS8028" s="49"/>
      <c r="RVT8028" s="49"/>
      <c r="RVU8028" s="49"/>
      <c r="RVV8028" s="49"/>
      <c r="RVW8028" s="49"/>
      <c r="RVX8028" s="49"/>
      <c r="RVY8028" s="49"/>
      <c r="RVZ8028" s="49"/>
      <c r="RWA8028" s="49"/>
      <c r="RWB8028" s="49"/>
      <c r="RWC8028" s="49"/>
      <c r="RWD8028" s="49"/>
      <c r="RWE8028" s="49"/>
      <c r="RWF8028" s="49"/>
      <c r="RWG8028" s="49"/>
      <c r="RWH8028" s="49"/>
      <c r="RWI8028" s="49"/>
      <c r="RWJ8028" s="49"/>
      <c r="RWK8028" s="49"/>
      <c r="RWL8028" s="49"/>
      <c r="RWM8028" s="49"/>
      <c r="RWN8028" s="49"/>
      <c r="RWO8028" s="49"/>
      <c r="RWP8028" s="49"/>
      <c r="RWQ8028" s="49"/>
      <c r="RWR8028" s="49"/>
      <c r="RWS8028" s="49"/>
      <c r="RWT8028" s="49"/>
      <c r="RWU8028" s="49"/>
      <c r="RWV8028" s="49"/>
      <c r="RWW8028" s="49"/>
      <c r="RWX8028" s="49"/>
      <c r="RWY8028" s="49"/>
      <c r="RWZ8028" s="49"/>
      <c r="RXA8028" s="49"/>
      <c r="RXB8028" s="49"/>
      <c r="RXC8028" s="49"/>
      <c r="RXD8028" s="49"/>
      <c r="RXE8028" s="49"/>
      <c r="RXF8028" s="49"/>
      <c r="RXG8028" s="49"/>
      <c r="RXH8028" s="49"/>
      <c r="RXI8028" s="49"/>
      <c r="RXJ8028" s="49"/>
      <c r="RXK8028" s="49"/>
      <c r="RXL8028" s="49"/>
      <c r="RXM8028" s="49"/>
      <c r="RXN8028" s="49"/>
      <c r="RXO8028" s="49"/>
      <c r="RXP8028" s="49"/>
      <c r="RXQ8028" s="49"/>
      <c r="RXR8028" s="49"/>
      <c r="RXS8028" s="49"/>
      <c r="RXT8028" s="49"/>
      <c r="RXU8028" s="49"/>
      <c r="RXV8028" s="49"/>
      <c r="RXW8028" s="49"/>
      <c r="RXX8028" s="49"/>
      <c r="RXY8028" s="49"/>
      <c r="RXZ8028" s="49"/>
      <c r="RYA8028" s="49"/>
      <c r="RYB8028" s="49"/>
      <c r="RYC8028" s="49"/>
      <c r="RYD8028" s="49"/>
      <c r="RYE8028" s="49"/>
      <c r="RYF8028" s="49"/>
      <c r="RYG8028" s="49"/>
      <c r="RYH8028" s="49"/>
      <c r="RYI8028" s="49"/>
      <c r="RYJ8028" s="49"/>
      <c r="RYK8028" s="49"/>
      <c r="RYL8028" s="49"/>
      <c r="RYM8028" s="49"/>
      <c r="RYN8028" s="49"/>
      <c r="RYO8028" s="49"/>
      <c r="RYP8028" s="49"/>
      <c r="RYQ8028" s="49"/>
      <c r="RYR8028" s="49"/>
      <c r="RYS8028" s="49"/>
      <c r="RYT8028" s="49"/>
      <c r="RYU8028" s="49"/>
      <c r="RYV8028" s="49"/>
      <c r="RYW8028" s="49"/>
      <c r="RYX8028" s="49"/>
      <c r="RYY8028" s="49"/>
      <c r="RYZ8028" s="49"/>
      <c r="RZA8028" s="49"/>
      <c r="RZB8028" s="49"/>
      <c r="RZC8028" s="49"/>
      <c r="RZD8028" s="49"/>
      <c r="RZE8028" s="49"/>
      <c r="RZF8028" s="49"/>
      <c r="RZG8028" s="49"/>
      <c r="RZH8028" s="49"/>
      <c r="RZI8028" s="49"/>
      <c r="RZJ8028" s="49"/>
      <c r="RZK8028" s="49"/>
      <c r="RZL8028" s="49"/>
      <c r="RZM8028" s="49"/>
      <c r="RZN8028" s="49"/>
      <c r="RZO8028" s="49"/>
      <c r="RZP8028" s="49"/>
      <c r="RZQ8028" s="49"/>
      <c r="RZR8028" s="49"/>
      <c r="RZS8028" s="49"/>
      <c r="RZT8028" s="49"/>
      <c r="RZU8028" s="49"/>
      <c r="RZV8028" s="49"/>
      <c r="RZW8028" s="49"/>
      <c r="RZX8028" s="49"/>
      <c r="RZY8028" s="49"/>
      <c r="RZZ8028" s="49"/>
      <c r="SAA8028" s="49"/>
      <c r="SAB8028" s="49"/>
      <c r="SAC8028" s="49"/>
      <c r="SAD8028" s="49"/>
      <c r="SAE8028" s="49"/>
      <c r="SAF8028" s="49"/>
      <c r="SAG8028" s="49"/>
      <c r="SAH8028" s="49"/>
      <c r="SAI8028" s="49"/>
      <c r="SAJ8028" s="49"/>
      <c r="SAK8028" s="49"/>
      <c r="SAL8028" s="49"/>
      <c r="SAM8028" s="49"/>
      <c r="SAN8028" s="49"/>
      <c r="SAO8028" s="49"/>
      <c r="SAP8028" s="49"/>
      <c r="SAQ8028" s="49"/>
      <c r="SAR8028" s="49"/>
      <c r="SAS8028" s="49"/>
      <c r="SAT8028" s="49"/>
      <c r="SAU8028" s="49"/>
      <c r="SAV8028" s="49"/>
      <c r="SAW8028" s="49"/>
      <c r="SAX8028" s="49"/>
      <c r="SAY8028" s="49"/>
      <c r="SAZ8028" s="49"/>
      <c r="SBA8028" s="49"/>
      <c r="SBB8028" s="49"/>
      <c r="SBC8028" s="49"/>
      <c r="SBD8028" s="49"/>
      <c r="SBE8028" s="49"/>
      <c r="SBF8028" s="49"/>
      <c r="SBG8028" s="49"/>
      <c r="SBH8028" s="49"/>
      <c r="SBI8028" s="49"/>
      <c r="SBJ8028" s="49"/>
      <c r="SBK8028" s="49"/>
      <c r="SBL8028" s="49"/>
      <c r="SBM8028" s="49"/>
      <c r="SBN8028" s="49"/>
      <c r="SBO8028" s="49"/>
      <c r="SBP8028" s="49"/>
      <c r="SBQ8028" s="49"/>
      <c r="SBR8028" s="49"/>
      <c r="SBS8028" s="49"/>
      <c r="SBT8028" s="49"/>
      <c r="SBU8028" s="49"/>
      <c r="SBV8028" s="49"/>
      <c r="SBW8028" s="49"/>
      <c r="SBX8028" s="49"/>
      <c r="SBY8028" s="49"/>
      <c r="SBZ8028" s="49"/>
      <c r="SCA8028" s="49"/>
      <c r="SCB8028" s="49"/>
      <c r="SCC8028" s="49"/>
      <c r="SCD8028" s="49"/>
      <c r="SCE8028" s="49"/>
      <c r="SCF8028" s="49"/>
      <c r="SCG8028" s="49"/>
      <c r="SCH8028" s="49"/>
      <c r="SCI8028" s="49"/>
      <c r="SCJ8028" s="49"/>
      <c r="SCK8028" s="49"/>
      <c r="SCL8028" s="49"/>
      <c r="SCM8028" s="49"/>
      <c r="SCN8028" s="49"/>
      <c r="SCO8028" s="49"/>
      <c r="SCP8028" s="49"/>
      <c r="SCQ8028" s="49"/>
      <c r="SCR8028" s="49"/>
      <c r="SCS8028" s="49"/>
      <c r="SCT8028" s="49"/>
      <c r="SCU8028" s="49"/>
      <c r="SCV8028" s="49"/>
      <c r="SCW8028" s="49"/>
      <c r="SCX8028" s="49"/>
      <c r="SCY8028" s="49"/>
      <c r="SCZ8028" s="49"/>
      <c r="SDA8028" s="49"/>
      <c r="SDB8028" s="49"/>
      <c r="SDC8028" s="49"/>
      <c r="SDD8028" s="49"/>
      <c r="SDE8028" s="49"/>
      <c r="SDF8028" s="49"/>
      <c r="SDG8028" s="49"/>
      <c r="SDH8028" s="49"/>
      <c r="SDI8028" s="49"/>
      <c r="SDJ8028" s="49"/>
      <c r="SDK8028" s="49"/>
      <c r="SDL8028" s="49"/>
      <c r="SDM8028" s="49"/>
      <c r="SDN8028" s="49"/>
      <c r="SDO8028" s="49"/>
      <c r="SDP8028" s="49"/>
      <c r="SDQ8028" s="49"/>
      <c r="SDR8028" s="49"/>
      <c r="SDS8028" s="49"/>
      <c r="SDT8028" s="49"/>
      <c r="SDU8028" s="49"/>
      <c r="SDV8028" s="49"/>
      <c r="SDW8028" s="49"/>
      <c r="SDX8028" s="49"/>
      <c r="SDY8028" s="49"/>
      <c r="SDZ8028" s="49"/>
      <c r="SEA8028" s="49"/>
      <c r="SEB8028" s="49"/>
      <c r="SEC8028" s="49"/>
      <c r="SED8028" s="49"/>
      <c r="SEE8028" s="49"/>
      <c r="SEF8028" s="49"/>
      <c r="SEG8028" s="49"/>
      <c r="SEH8028" s="49"/>
      <c r="SEI8028" s="49"/>
      <c r="SEJ8028" s="49"/>
      <c r="SEK8028" s="49"/>
      <c r="SEL8028" s="49"/>
      <c r="SEM8028" s="49"/>
      <c r="SEN8028" s="49"/>
      <c r="SEO8028" s="49"/>
      <c r="SEP8028" s="49"/>
      <c r="SEQ8028" s="49"/>
      <c r="SER8028" s="49"/>
      <c r="SES8028" s="49"/>
      <c r="SET8028" s="49"/>
      <c r="SEU8028" s="49"/>
      <c r="SEV8028" s="49"/>
      <c r="SEW8028" s="49"/>
      <c r="SEX8028" s="49"/>
      <c r="SEY8028" s="49"/>
      <c r="SEZ8028" s="49"/>
      <c r="SFA8028" s="49"/>
      <c r="SFB8028" s="49"/>
      <c r="SFC8028" s="49"/>
      <c r="SFD8028" s="49"/>
      <c r="SFE8028" s="49"/>
      <c r="SFF8028" s="49"/>
      <c r="SFG8028" s="49"/>
      <c r="SFH8028" s="49"/>
      <c r="SFI8028" s="49"/>
      <c r="SFJ8028" s="49"/>
      <c r="SFK8028" s="49"/>
      <c r="SFL8028" s="49"/>
      <c r="SFM8028" s="49"/>
      <c r="SFN8028" s="49"/>
      <c r="SFO8028" s="49"/>
      <c r="SFP8028" s="49"/>
      <c r="SFQ8028" s="49"/>
      <c r="SFR8028" s="49"/>
      <c r="SFS8028" s="49"/>
      <c r="SFT8028" s="49"/>
      <c r="SFU8028" s="49"/>
      <c r="SFV8028" s="49"/>
      <c r="SFW8028" s="49"/>
      <c r="SFX8028" s="49"/>
      <c r="SFY8028" s="49"/>
      <c r="SFZ8028" s="49"/>
      <c r="SGA8028" s="49"/>
      <c r="SGB8028" s="49"/>
      <c r="SGC8028" s="49"/>
      <c r="SGD8028" s="49"/>
      <c r="SGE8028" s="49"/>
      <c r="SGF8028" s="49"/>
      <c r="SGG8028" s="49"/>
      <c r="SGH8028" s="49"/>
      <c r="SGI8028" s="49"/>
      <c r="SGJ8028" s="49"/>
      <c r="SGK8028" s="49"/>
      <c r="SGL8028" s="49"/>
      <c r="SGM8028" s="49"/>
      <c r="SGN8028" s="49"/>
      <c r="SGO8028" s="49"/>
      <c r="SGP8028" s="49"/>
      <c r="SGQ8028" s="49"/>
      <c r="SGR8028" s="49"/>
      <c r="SGS8028" s="49"/>
      <c r="SGT8028" s="49"/>
      <c r="SGU8028" s="49"/>
      <c r="SGV8028" s="49"/>
      <c r="SGW8028" s="49"/>
      <c r="SGX8028" s="49"/>
      <c r="SGY8028" s="49"/>
      <c r="SGZ8028" s="49"/>
      <c r="SHA8028" s="49"/>
      <c r="SHB8028" s="49"/>
      <c r="SHC8028" s="49"/>
      <c r="SHD8028" s="49"/>
      <c r="SHE8028" s="49"/>
      <c r="SHF8028" s="49"/>
      <c r="SHG8028" s="49"/>
      <c r="SHH8028" s="49"/>
      <c r="SHI8028" s="49"/>
      <c r="SHJ8028" s="49"/>
      <c r="SHK8028" s="49"/>
      <c r="SHL8028" s="49"/>
      <c r="SHM8028" s="49"/>
      <c r="SHN8028" s="49"/>
      <c r="SHO8028" s="49"/>
      <c r="SHP8028" s="49"/>
      <c r="SHQ8028" s="49"/>
      <c r="SHR8028" s="49"/>
      <c r="SHS8028" s="49"/>
      <c r="SHT8028" s="49"/>
      <c r="SHU8028" s="49"/>
      <c r="SHV8028" s="49"/>
      <c r="SHW8028" s="49"/>
      <c r="SHX8028" s="49"/>
      <c r="SHY8028" s="49"/>
      <c r="SHZ8028" s="49"/>
      <c r="SIA8028" s="49"/>
      <c r="SIB8028" s="49"/>
      <c r="SIC8028" s="49"/>
      <c r="SID8028" s="49"/>
      <c r="SIE8028" s="49"/>
      <c r="SIF8028" s="49"/>
      <c r="SIG8028" s="49"/>
      <c r="SIH8028" s="49"/>
      <c r="SII8028" s="49"/>
      <c r="SIJ8028" s="49"/>
      <c r="SIK8028" s="49"/>
      <c r="SIL8028" s="49"/>
      <c r="SIM8028" s="49"/>
      <c r="SIN8028" s="49"/>
      <c r="SIO8028" s="49"/>
      <c r="SIP8028" s="49"/>
      <c r="SIQ8028" s="49"/>
      <c r="SIR8028" s="49"/>
      <c r="SIS8028" s="49"/>
      <c r="SIT8028" s="49"/>
      <c r="SIU8028" s="49"/>
      <c r="SIV8028" s="49"/>
      <c r="SIW8028" s="49"/>
      <c r="SIX8028" s="49"/>
      <c r="SIY8028" s="49"/>
      <c r="SIZ8028" s="49"/>
      <c r="SJA8028" s="49"/>
      <c r="SJB8028" s="49"/>
      <c r="SJC8028" s="49"/>
      <c r="SJD8028" s="49"/>
      <c r="SJE8028" s="49"/>
      <c r="SJF8028" s="49"/>
      <c r="SJG8028" s="49"/>
      <c r="SJH8028" s="49"/>
      <c r="SJI8028" s="49"/>
      <c r="SJJ8028" s="49"/>
      <c r="SJK8028" s="49"/>
      <c r="SJL8028" s="49"/>
      <c r="SJM8028" s="49"/>
      <c r="SJN8028" s="49"/>
      <c r="SJO8028" s="49"/>
      <c r="SJP8028" s="49"/>
      <c r="SJQ8028" s="49"/>
      <c r="SJR8028" s="49"/>
      <c r="SJS8028" s="49"/>
      <c r="SJT8028" s="49"/>
      <c r="SJU8028" s="49"/>
      <c r="SJV8028" s="49"/>
      <c r="SJW8028" s="49"/>
      <c r="SJX8028" s="49"/>
      <c r="SJY8028" s="49"/>
      <c r="SJZ8028" s="49"/>
      <c r="SKA8028" s="49"/>
      <c r="SKB8028" s="49"/>
      <c r="SKC8028" s="49"/>
      <c r="SKD8028" s="49"/>
      <c r="SKE8028" s="49"/>
      <c r="SKF8028" s="49"/>
      <c r="SKG8028" s="49"/>
      <c r="SKH8028" s="49"/>
      <c r="SKI8028" s="49"/>
      <c r="SKJ8028" s="49"/>
      <c r="SKK8028" s="49"/>
      <c r="SKL8028" s="49"/>
      <c r="SKM8028" s="49"/>
      <c r="SKN8028" s="49"/>
      <c r="SKO8028" s="49"/>
      <c r="SKP8028" s="49"/>
      <c r="SKQ8028" s="49"/>
      <c r="SKR8028" s="49"/>
      <c r="SKS8028" s="49"/>
      <c r="SKT8028" s="49"/>
      <c r="SKU8028" s="49"/>
      <c r="SKV8028" s="49"/>
      <c r="SKW8028" s="49"/>
      <c r="SKX8028" s="49"/>
      <c r="SKY8028" s="49"/>
      <c r="SKZ8028" s="49"/>
      <c r="SLA8028" s="49"/>
      <c r="SLB8028" s="49"/>
      <c r="SLC8028" s="49"/>
      <c r="SLD8028" s="49"/>
      <c r="SLE8028" s="49"/>
      <c r="SLF8028" s="49"/>
      <c r="SLG8028" s="49"/>
      <c r="SLH8028" s="49"/>
      <c r="SLI8028" s="49"/>
      <c r="SLJ8028" s="49"/>
      <c r="SLK8028" s="49"/>
      <c r="SLL8028" s="49"/>
      <c r="SLM8028" s="49"/>
      <c r="SLN8028" s="49"/>
      <c r="SLO8028" s="49"/>
      <c r="SLP8028" s="49"/>
      <c r="SLQ8028" s="49"/>
      <c r="SLR8028" s="49"/>
      <c r="SLS8028" s="49"/>
      <c r="SLT8028" s="49"/>
      <c r="SLU8028" s="49"/>
      <c r="SLV8028" s="49"/>
      <c r="SLW8028" s="49"/>
      <c r="SLX8028" s="49"/>
      <c r="SLY8028" s="49"/>
      <c r="SLZ8028" s="49"/>
      <c r="SMA8028" s="49"/>
      <c r="SMB8028" s="49"/>
      <c r="SMC8028" s="49"/>
      <c r="SMD8028" s="49"/>
      <c r="SME8028" s="49"/>
      <c r="SMF8028" s="49"/>
      <c r="SMG8028" s="49"/>
      <c r="SMH8028" s="49"/>
      <c r="SMI8028" s="49"/>
      <c r="SMJ8028" s="49"/>
      <c r="SMK8028" s="49"/>
      <c r="SML8028" s="49"/>
      <c r="SMM8028" s="49"/>
      <c r="SMN8028" s="49"/>
      <c r="SMO8028" s="49"/>
      <c r="SMP8028" s="49"/>
      <c r="SMQ8028" s="49"/>
      <c r="SMR8028" s="49"/>
      <c r="SMS8028" s="49"/>
      <c r="SMT8028" s="49"/>
      <c r="SMU8028" s="49"/>
      <c r="SMV8028" s="49"/>
      <c r="SMW8028" s="49"/>
      <c r="SMX8028" s="49"/>
      <c r="SMY8028" s="49"/>
      <c r="SMZ8028" s="49"/>
      <c r="SNA8028" s="49"/>
      <c r="SNB8028" s="49"/>
      <c r="SNC8028" s="49"/>
      <c r="SND8028" s="49"/>
      <c r="SNE8028" s="49"/>
      <c r="SNF8028" s="49"/>
      <c r="SNG8028" s="49"/>
      <c r="SNH8028" s="49"/>
      <c r="SNI8028" s="49"/>
      <c r="SNJ8028" s="49"/>
      <c r="SNK8028" s="49"/>
      <c r="SNL8028" s="49"/>
      <c r="SNM8028" s="49"/>
      <c r="SNN8028" s="49"/>
      <c r="SNO8028" s="49"/>
      <c r="SNP8028" s="49"/>
      <c r="SNQ8028" s="49"/>
      <c r="SNR8028" s="49"/>
      <c r="SNS8028" s="49"/>
      <c r="SNT8028" s="49"/>
      <c r="SNU8028" s="49"/>
      <c r="SNV8028" s="49"/>
      <c r="SNW8028" s="49"/>
      <c r="SNX8028" s="49"/>
      <c r="SNY8028" s="49"/>
      <c r="SNZ8028" s="49"/>
      <c r="SOA8028" s="49"/>
      <c r="SOB8028" s="49"/>
      <c r="SOC8028" s="49"/>
      <c r="SOD8028" s="49"/>
      <c r="SOE8028" s="49"/>
      <c r="SOF8028" s="49"/>
      <c r="SOG8028" s="49"/>
      <c r="SOH8028" s="49"/>
      <c r="SOI8028" s="49"/>
      <c r="SOJ8028" s="49"/>
      <c r="SOK8028" s="49"/>
      <c r="SOL8028" s="49"/>
      <c r="SOM8028" s="49"/>
      <c r="SON8028" s="49"/>
      <c r="SOO8028" s="49"/>
      <c r="SOP8028" s="49"/>
      <c r="SOQ8028" s="49"/>
      <c r="SOR8028" s="49"/>
      <c r="SOS8028" s="49"/>
      <c r="SOT8028" s="49"/>
      <c r="SOU8028" s="49"/>
      <c r="SOV8028" s="49"/>
      <c r="SOW8028" s="49"/>
      <c r="SOX8028" s="49"/>
      <c r="SOY8028" s="49"/>
      <c r="SOZ8028" s="49"/>
      <c r="SPA8028" s="49"/>
      <c r="SPB8028" s="49"/>
      <c r="SPC8028" s="49"/>
      <c r="SPD8028" s="49"/>
      <c r="SPE8028" s="49"/>
      <c r="SPF8028" s="49"/>
      <c r="SPG8028" s="49"/>
      <c r="SPH8028" s="49"/>
      <c r="SPI8028" s="49"/>
      <c r="SPJ8028" s="49"/>
      <c r="SPK8028" s="49"/>
      <c r="SPL8028" s="49"/>
      <c r="SPM8028" s="49"/>
      <c r="SPN8028" s="49"/>
      <c r="SPO8028" s="49"/>
      <c r="SPP8028" s="49"/>
      <c r="SPQ8028" s="49"/>
      <c r="SPR8028" s="49"/>
      <c r="SPS8028" s="49"/>
      <c r="SPT8028" s="49"/>
      <c r="SPU8028" s="49"/>
      <c r="SPV8028" s="49"/>
      <c r="SPW8028" s="49"/>
      <c r="SPX8028" s="49"/>
      <c r="SPY8028" s="49"/>
      <c r="SPZ8028" s="49"/>
      <c r="SQA8028" s="49"/>
      <c r="SQB8028" s="49"/>
      <c r="SQC8028" s="49"/>
      <c r="SQD8028" s="49"/>
      <c r="SQE8028" s="49"/>
      <c r="SQF8028" s="49"/>
      <c r="SQG8028" s="49"/>
      <c r="SQH8028" s="49"/>
      <c r="SQI8028" s="49"/>
      <c r="SQJ8028" s="49"/>
      <c r="SQK8028" s="49"/>
      <c r="SQL8028" s="49"/>
      <c r="SQM8028" s="49"/>
      <c r="SQN8028" s="49"/>
      <c r="SQO8028" s="49"/>
      <c r="SQP8028" s="49"/>
      <c r="SQQ8028" s="49"/>
      <c r="SQR8028" s="49"/>
      <c r="SQS8028" s="49"/>
      <c r="SQT8028" s="49"/>
      <c r="SQU8028" s="49"/>
      <c r="SQV8028" s="49"/>
      <c r="SQW8028" s="49"/>
      <c r="SQX8028" s="49"/>
      <c r="SQY8028" s="49"/>
      <c r="SQZ8028" s="49"/>
      <c r="SRA8028" s="49"/>
      <c r="SRB8028" s="49"/>
      <c r="SRC8028" s="49"/>
      <c r="SRD8028" s="49"/>
      <c r="SRE8028" s="49"/>
      <c r="SRF8028" s="49"/>
      <c r="SRG8028" s="49"/>
      <c r="SRH8028" s="49"/>
      <c r="SRI8028" s="49"/>
      <c r="SRJ8028" s="49"/>
      <c r="SRK8028" s="49"/>
      <c r="SRL8028" s="49"/>
      <c r="SRM8028" s="49"/>
      <c r="SRN8028" s="49"/>
      <c r="SRO8028" s="49"/>
      <c r="SRP8028" s="49"/>
      <c r="SRQ8028" s="49"/>
      <c r="SRR8028" s="49"/>
      <c r="SRS8028" s="49"/>
      <c r="SRT8028" s="49"/>
      <c r="SRU8028" s="49"/>
      <c r="SRV8028" s="49"/>
      <c r="SRW8028" s="49"/>
      <c r="SRX8028" s="49"/>
      <c r="SRY8028" s="49"/>
      <c r="SRZ8028" s="49"/>
      <c r="SSA8028" s="49"/>
      <c r="SSB8028" s="49"/>
      <c r="SSC8028" s="49"/>
      <c r="SSD8028" s="49"/>
      <c r="SSE8028" s="49"/>
      <c r="SSF8028" s="49"/>
      <c r="SSG8028" s="49"/>
      <c r="SSH8028" s="49"/>
      <c r="SSI8028" s="49"/>
      <c r="SSJ8028" s="49"/>
      <c r="SSK8028" s="49"/>
      <c r="SSL8028" s="49"/>
      <c r="SSM8028" s="49"/>
      <c r="SSN8028" s="49"/>
      <c r="SSO8028" s="49"/>
      <c r="SSP8028" s="49"/>
      <c r="SSQ8028" s="49"/>
      <c r="SSR8028" s="49"/>
      <c r="SSS8028" s="49"/>
      <c r="SST8028" s="49"/>
      <c r="SSU8028" s="49"/>
      <c r="SSV8028" s="49"/>
      <c r="SSW8028" s="49"/>
      <c r="SSX8028" s="49"/>
      <c r="SSY8028" s="49"/>
      <c r="SSZ8028" s="49"/>
      <c r="STA8028" s="49"/>
      <c r="STB8028" s="49"/>
      <c r="STC8028" s="49"/>
      <c r="STD8028" s="49"/>
      <c r="STE8028" s="49"/>
      <c r="STF8028" s="49"/>
      <c r="STG8028" s="49"/>
      <c r="STH8028" s="49"/>
      <c r="STI8028" s="49"/>
      <c r="STJ8028" s="49"/>
      <c r="STK8028" s="49"/>
      <c r="STL8028" s="49"/>
      <c r="STM8028" s="49"/>
      <c r="STN8028" s="49"/>
      <c r="STO8028" s="49"/>
      <c r="STP8028" s="49"/>
      <c r="STQ8028" s="49"/>
      <c r="STR8028" s="49"/>
      <c r="STS8028" s="49"/>
      <c r="STT8028" s="49"/>
      <c r="STU8028" s="49"/>
      <c r="STV8028" s="49"/>
      <c r="STW8028" s="49"/>
      <c r="STX8028" s="49"/>
      <c r="STY8028" s="49"/>
      <c r="STZ8028" s="49"/>
      <c r="SUA8028" s="49"/>
      <c r="SUB8028" s="49"/>
      <c r="SUC8028" s="49"/>
      <c r="SUD8028" s="49"/>
      <c r="SUE8028" s="49"/>
      <c r="SUF8028" s="49"/>
      <c r="SUG8028" s="49"/>
      <c r="SUH8028" s="49"/>
      <c r="SUI8028" s="49"/>
      <c r="SUJ8028" s="49"/>
      <c r="SUK8028" s="49"/>
      <c r="SUL8028" s="49"/>
      <c r="SUM8028" s="49"/>
      <c r="SUN8028" s="49"/>
      <c r="SUO8028" s="49"/>
      <c r="SUP8028" s="49"/>
      <c r="SUQ8028" s="49"/>
      <c r="SUR8028" s="49"/>
      <c r="SUS8028" s="49"/>
      <c r="SUT8028" s="49"/>
      <c r="SUU8028" s="49"/>
      <c r="SUV8028" s="49"/>
      <c r="SUW8028" s="49"/>
      <c r="SUX8028" s="49"/>
      <c r="SUY8028" s="49"/>
      <c r="SUZ8028" s="49"/>
      <c r="SVA8028" s="49"/>
      <c r="SVB8028" s="49"/>
      <c r="SVC8028" s="49"/>
      <c r="SVD8028" s="49"/>
      <c r="SVE8028" s="49"/>
      <c r="SVF8028" s="49"/>
      <c r="SVG8028" s="49"/>
      <c r="SVH8028" s="49"/>
      <c r="SVI8028" s="49"/>
      <c r="SVJ8028" s="49"/>
      <c r="SVK8028" s="49"/>
      <c r="SVL8028" s="49"/>
      <c r="SVM8028" s="49"/>
      <c r="SVN8028" s="49"/>
      <c r="SVO8028" s="49"/>
      <c r="SVP8028" s="49"/>
      <c r="SVQ8028" s="49"/>
      <c r="SVR8028" s="49"/>
      <c r="SVS8028" s="49"/>
      <c r="SVT8028" s="49"/>
      <c r="SVU8028" s="49"/>
      <c r="SVV8028" s="49"/>
      <c r="SVW8028" s="49"/>
      <c r="SVX8028" s="49"/>
      <c r="SVY8028" s="49"/>
      <c r="SVZ8028" s="49"/>
      <c r="SWA8028" s="49"/>
      <c r="SWB8028" s="49"/>
      <c r="SWC8028" s="49"/>
      <c r="SWD8028" s="49"/>
      <c r="SWE8028" s="49"/>
      <c r="SWF8028" s="49"/>
      <c r="SWG8028" s="49"/>
      <c r="SWH8028" s="49"/>
      <c r="SWI8028" s="49"/>
      <c r="SWJ8028" s="49"/>
      <c r="SWK8028" s="49"/>
      <c r="SWL8028" s="49"/>
      <c r="SWM8028" s="49"/>
      <c r="SWN8028" s="49"/>
      <c r="SWO8028" s="49"/>
      <c r="SWP8028" s="49"/>
      <c r="SWQ8028" s="49"/>
      <c r="SWR8028" s="49"/>
      <c r="SWS8028" s="49"/>
      <c r="SWT8028" s="49"/>
      <c r="SWU8028" s="49"/>
      <c r="SWV8028" s="49"/>
      <c r="SWW8028" s="49"/>
      <c r="SWX8028" s="49"/>
      <c r="SWY8028" s="49"/>
      <c r="SWZ8028" s="49"/>
      <c r="SXA8028" s="49"/>
      <c r="SXB8028" s="49"/>
      <c r="SXC8028" s="49"/>
      <c r="SXD8028" s="49"/>
      <c r="SXE8028" s="49"/>
      <c r="SXF8028" s="49"/>
      <c r="SXG8028" s="49"/>
      <c r="SXH8028" s="49"/>
      <c r="SXI8028" s="49"/>
      <c r="SXJ8028" s="49"/>
      <c r="SXK8028" s="49"/>
      <c r="SXL8028" s="49"/>
      <c r="SXM8028" s="49"/>
      <c r="SXN8028" s="49"/>
      <c r="SXO8028" s="49"/>
      <c r="SXP8028" s="49"/>
      <c r="SXQ8028" s="49"/>
      <c r="SXR8028" s="49"/>
      <c r="SXS8028" s="49"/>
      <c r="SXT8028" s="49"/>
      <c r="SXU8028" s="49"/>
      <c r="SXV8028" s="49"/>
      <c r="SXW8028" s="49"/>
      <c r="SXX8028" s="49"/>
      <c r="SXY8028" s="49"/>
      <c r="SXZ8028" s="49"/>
      <c r="SYA8028" s="49"/>
      <c r="SYB8028" s="49"/>
      <c r="SYC8028" s="49"/>
      <c r="SYD8028" s="49"/>
      <c r="SYE8028" s="49"/>
      <c r="SYF8028" s="49"/>
      <c r="SYG8028" s="49"/>
      <c r="SYH8028" s="49"/>
      <c r="SYI8028" s="49"/>
      <c r="SYJ8028" s="49"/>
      <c r="SYK8028" s="49"/>
      <c r="SYL8028" s="49"/>
      <c r="SYM8028" s="49"/>
      <c r="SYN8028" s="49"/>
      <c r="SYO8028" s="49"/>
      <c r="SYP8028" s="49"/>
      <c r="SYQ8028" s="49"/>
      <c r="SYR8028" s="49"/>
      <c r="SYS8028" s="49"/>
      <c r="SYT8028" s="49"/>
      <c r="SYU8028" s="49"/>
      <c r="SYV8028" s="49"/>
      <c r="SYW8028" s="49"/>
      <c r="SYX8028" s="49"/>
      <c r="SYY8028" s="49"/>
      <c r="SYZ8028" s="49"/>
      <c r="SZA8028" s="49"/>
      <c r="SZB8028" s="49"/>
      <c r="SZC8028" s="49"/>
      <c r="SZD8028" s="49"/>
      <c r="SZE8028" s="49"/>
      <c r="SZF8028" s="49"/>
      <c r="SZG8028" s="49"/>
      <c r="SZH8028" s="49"/>
      <c r="SZI8028" s="49"/>
      <c r="SZJ8028" s="49"/>
      <c r="SZK8028" s="49"/>
      <c r="SZL8028" s="49"/>
      <c r="SZM8028" s="49"/>
      <c r="SZN8028" s="49"/>
      <c r="SZO8028" s="49"/>
      <c r="SZP8028" s="49"/>
      <c r="SZQ8028" s="49"/>
      <c r="SZR8028" s="49"/>
      <c r="SZS8028" s="49"/>
      <c r="SZT8028" s="49"/>
      <c r="SZU8028" s="49"/>
      <c r="SZV8028" s="49"/>
      <c r="SZW8028" s="49"/>
      <c r="SZX8028" s="49"/>
      <c r="SZY8028" s="49"/>
      <c r="SZZ8028" s="49"/>
      <c r="TAA8028" s="49"/>
      <c r="TAB8028" s="49"/>
      <c r="TAC8028" s="49"/>
      <c r="TAD8028" s="49"/>
      <c r="TAE8028" s="49"/>
      <c r="TAF8028" s="49"/>
      <c r="TAG8028" s="49"/>
      <c r="TAH8028" s="49"/>
      <c r="TAI8028" s="49"/>
      <c r="TAJ8028" s="49"/>
      <c r="TAK8028" s="49"/>
      <c r="TAL8028" s="49"/>
      <c r="TAM8028" s="49"/>
      <c r="TAN8028" s="49"/>
      <c r="TAO8028" s="49"/>
      <c r="TAP8028" s="49"/>
      <c r="TAQ8028" s="49"/>
      <c r="TAR8028" s="49"/>
      <c r="TAS8028" s="49"/>
      <c r="TAT8028" s="49"/>
      <c r="TAU8028" s="49"/>
      <c r="TAV8028" s="49"/>
      <c r="TAW8028" s="49"/>
      <c r="TAX8028" s="49"/>
      <c r="TAY8028" s="49"/>
      <c r="TAZ8028" s="49"/>
      <c r="TBA8028" s="49"/>
      <c r="TBB8028" s="49"/>
      <c r="TBC8028" s="49"/>
      <c r="TBD8028" s="49"/>
      <c r="TBE8028" s="49"/>
      <c r="TBF8028" s="49"/>
      <c r="TBG8028" s="49"/>
      <c r="TBH8028" s="49"/>
      <c r="TBI8028" s="49"/>
      <c r="TBJ8028" s="49"/>
      <c r="TBK8028" s="49"/>
      <c r="TBL8028" s="49"/>
      <c r="TBM8028" s="49"/>
      <c r="TBN8028" s="49"/>
      <c r="TBO8028" s="49"/>
      <c r="TBP8028" s="49"/>
      <c r="TBQ8028" s="49"/>
      <c r="TBR8028" s="49"/>
      <c r="TBS8028" s="49"/>
      <c r="TBT8028" s="49"/>
      <c r="TBU8028" s="49"/>
      <c r="TBV8028" s="49"/>
      <c r="TBW8028" s="49"/>
      <c r="TBX8028" s="49"/>
      <c r="TBY8028" s="49"/>
      <c r="TBZ8028" s="49"/>
      <c r="TCA8028" s="49"/>
      <c r="TCB8028" s="49"/>
      <c r="TCC8028" s="49"/>
      <c r="TCD8028" s="49"/>
      <c r="TCE8028" s="49"/>
      <c r="TCF8028" s="49"/>
      <c r="TCG8028" s="49"/>
      <c r="TCH8028" s="49"/>
      <c r="TCI8028" s="49"/>
      <c r="TCJ8028" s="49"/>
      <c r="TCK8028" s="49"/>
      <c r="TCL8028" s="49"/>
      <c r="TCM8028" s="49"/>
      <c r="TCN8028" s="49"/>
      <c r="TCO8028" s="49"/>
      <c r="TCP8028" s="49"/>
      <c r="TCQ8028" s="49"/>
      <c r="TCR8028" s="49"/>
      <c r="TCS8028" s="49"/>
      <c r="TCT8028" s="49"/>
      <c r="TCU8028" s="49"/>
      <c r="TCV8028" s="49"/>
      <c r="TCW8028" s="49"/>
      <c r="TCX8028" s="49"/>
      <c r="TCY8028" s="49"/>
      <c r="TCZ8028" s="49"/>
      <c r="TDA8028" s="49"/>
      <c r="TDB8028" s="49"/>
      <c r="TDC8028" s="49"/>
      <c r="TDD8028" s="49"/>
      <c r="TDE8028" s="49"/>
      <c r="TDF8028" s="49"/>
      <c r="TDG8028" s="49"/>
      <c r="TDH8028" s="49"/>
      <c r="TDI8028" s="49"/>
      <c r="TDJ8028" s="49"/>
      <c r="TDK8028" s="49"/>
      <c r="TDL8028" s="49"/>
      <c r="TDM8028" s="49"/>
      <c r="TDN8028" s="49"/>
      <c r="TDO8028" s="49"/>
      <c r="TDP8028" s="49"/>
      <c r="TDQ8028" s="49"/>
      <c r="TDR8028" s="49"/>
      <c r="TDS8028" s="49"/>
      <c r="TDT8028" s="49"/>
      <c r="TDU8028" s="49"/>
      <c r="TDV8028" s="49"/>
      <c r="TDW8028" s="49"/>
      <c r="TDX8028" s="49"/>
      <c r="TDY8028" s="49"/>
      <c r="TDZ8028" s="49"/>
      <c r="TEA8028" s="49"/>
      <c r="TEB8028" s="49"/>
      <c r="TEC8028" s="49"/>
      <c r="TED8028" s="49"/>
      <c r="TEE8028" s="49"/>
      <c r="TEF8028" s="49"/>
      <c r="TEG8028" s="49"/>
      <c r="TEH8028" s="49"/>
      <c r="TEI8028" s="49"/>
      <c r="TEJ8028" s="49"/>
      <c r="TEK8028" s="49"/>
      <c r="TEL8028" s="49"/>
      <c r="TEM8028" s="49"/>
      <c r="TEN8028" s="49"/>
      <c r="TEO8028" s="49"/>
      <c r="TEP8028" s="49"/>
      <c r="TEQ8028" s="49"/>
      <c r="TER8028" s="49"/>
      <c r="TES8028" s="49"/>
      <c r="TET8028" s="49"/>
      <c r="TEU8028" s="49"/>
      <c r="TEV8028" s="49"/>
      <c r="TEW8028" s="49"/>
      <c r="TEX8028" s="49"/>
      <c r="TEY8028" s="49"/>
      <c r="TEZ8028" s="49"/>
      <c r="TFA8028" s="49"/>
      <c r="TFB8028" s="49"/>
      <c r="TFC8028" s="49"/>
      <c r="TFD8028" s="49"/>
      <c r="TFE8028" s="49"/>
      <c r="TFF8028" s="49"/>
      <c r="TFG8028" s="49"/>
      <c r="TFH8028" s="49"/>
      <c r="TFI8028" s="49"/>
      <c r="TFJ8028" s="49"/>
      <c r="TFK8028" s="49"/>
      <c r="TFL8028" s="49"/>
      <c r="TFM8028" s="49"/>
      <c r="TFN8028" s="49"/>
      <c r="TFO8028" s="49"/>
      <c r="TFP8028" s="49"/>
      <c r="TFQ8028" s="49"/>
      <c r="TFR8028" s="49"/>
      <c r="TFS8028" s="49"/>
      <c r="TFT8028" s="49"/>
      <c r="TFU8028" s="49"/>
      <c r="TFV8028" s="49"/>
      <c r="TFW8028" s="49"/>
      <c r="TFX8028" s="49"/>
      <c r="TFY8028" s="49"/>
      <c r="TFZ8028" s="49"/>
      <c r="TGA8028" s="49"/>
      <c r="TGB8028" s="49"/>
      <c r="TGC8028" s="49"/>
      <c r="TGD8028" s="49"/>
      <c r="TGE8028" s="49"/>
      <c r="TGF8028" s="49"/>
      <c r="TGG8028" s="49"/>
      <c r="TGH8028" s="49"/>
      <c r="TGI8028" s="49"/>
      <c r="TGJ8028" s="49"/>
      <c r="TGK8028" s="49"/>
      <c r="TGL8028" s="49"/>
      <c r="TGM8028" s="49"/>
      <c r="TGN8028" s="49"/>
      <c r="TGO8028" s="49"/>
      <c r="TGP8028" s="49"/>
      <c r="TGQ8028" s="49"/>
      <c r="TGR8028" s="49"/>
      <c r="TGS8028" s="49"/>
      <c r="TGT8028" s="49"/>
      <c r="TGU8028" s="49"/>
      <c r="TGV8028" s="49"/>
      <c r="TGW8028" s="49"/>
      <c r="TGX8028" s="49"/>
      <c r="TGY8028" s="49"/>
      <c r="TGZ8028" s="49"/>
      <c r="THA8028" s="49"/>
      <c r="THB8028" s="49"/>
      <c r="THC8028" s="49"/>
      <c r="THD8028" s="49"/>
      <c r="THE8028" s="49"/>
      <c r="THF8028" s="49"/>
      <c r="THG8028" s="49"/>
      <c r="THH8028" s="49"/>
      <c r="THI8028" s="49"/>
      <c r="THJ8028" s="49"/>
      <c r="THK8028" s="49"/>
      <c r="THL8028" s="49"/>
      <c r="THM8028" s="49"/>
      <c r="THN8028" s="49"/>
      <c r="THO8028" s="49"/>
      <c r="THP8028" s="49"/>
      <c r="THQ8028" s="49"/>
      <c r="THR8028" s="49"/>
      <c r="THS8028" s="49"/>
      <c r="THT8028" s="49"/>
      <c r="THU8028" s="49"/>
      <c r="THV8028" s="49"/>
      <c r="THW8028" s="49"/>
      <c r="THX8028" s="49"/>
      <c r="THY8028" s="49"/>
      <c r="THZ8028" s="49"/>
      <c r="TIA8028" s="49"/>
      <c r="TIB8028" s="49"/>
      <c r="TIC8028" s="49"/>
      <c r="TID8028" s="49"/>
      <c r="TIE8028" s="49"/>
      <c r="TIF8028" s="49"/>
      <c r="TIG8028" s="49"/>
      <c r="TIH8028" s="49"/>
      <c r="TII8028" s="49"/>
      <c r="TIJ8028" s="49"/>
      <c r="TIK8028" s="49"/>
      <c r="TIL8028" s="49"/>
      <c r="TIM8028" s="49"/>
      <c r="TIN8028" s="49"/>
      <c r="TIO8028" s="49"/>
      <c r="TIP8028" s="49"/>
      <c r="TIQ8028" s="49"/>
      <c r="TIR8028" s="49"/>
      <c r="TIS8028" s="49"/>
      <c r="TIT8028" s="49"/>
      <c r="TIU8028" s="49"/>
      <c r="TIV8028" s="49"/>
      <c r="TIW8028" s="49"/>
      <c r="TIX8028" s="49"/>
      <c r="TIY8028" s="49"/>
      <c r="TIZ8028" s="49"/>
      <c r="TJA8028" s="49"/>
      <c r="TJB8028" s="49"/>
      <c r="TJC8028" s="49"/>
      <c r="TJD8028" s="49"/>
      <c r="TJE8028" s="49"/>
      <c r="TJF8028" s="49"/>
      <c r="TJG8028" s="49"/>
      <c r="TJH8028" s="49"/>
      <c r="TJI8028" s="49"/>
      <c r="TJJ8028" s="49"/>
      <c r="TJK8028" s="49"/>
      <c r="TJL8028" s="49"/>
      <c r="TJM8028" s="49"/>
      <c r="TJN8028" s="49"/>
      <c r="TJO8028" s="49"/>
      <c r="TJP8028" s="49"/>
      <c r="TJQ8028" s="49"/>
      <c r="TJR8028" s="49"/>
      <c r="TJS8028" s="49"/>
      <c r="TJT8028" s="49"/>
      <c r="TJU8028" s="49"/>
      <c r="TJV8028" s="49"/>
      <c r="TJW8028" s="49"/>
      <c r="TJX8028" s="49"/>
      <c r="TJY8028" s="49"/>
      <c r="TJZ8028" s="49"/>
      <c r="TKA8028" s="49"/>
      <c r="TKB8028" s="49"/>
      <c r="TKC8028" s="49"/>
      <c r="TKD8028" s="49"/>
      <c r="TKE8028" s="49"/>
      <c r="TKF8028" s="49"/>
      <c r="TKG8028" s="49"/>
      <c r="TKH8028" s="49"/>
      <c r="TKI8028" s="49"/>
      <c r="TKJ8028" s="49"/>
      <c r="TKK8028" s="49"/>
      <c r="TKL8028" s="49"/>
      <c r="TKM8028" s="49"/>
      <c r="TKN8028" s="49"/>
      <c r="TKO8028" s="49"/>
      <c r="TKP8028" s="49"/>
      <c r="TKQ8028" s="49"/>
      <c r="TKR8028" s="49"/>
      <c r="TKS8028" s="49"/>
      <c r="TKT8028" s="49"/>
      <c r="TKU8028" s="49"/>
      <c r="TKV8028" s="49"/>
      <c r="TKW8028" s="49"/>
      <c r="TKX8028" s="49"/>
      <c r="TKY8028" s="49"/>
      <c r="TKZ8028" s="49"/>
      <c r="TLA8028" s="49"/>
      <c r="TLB8028" s="49"/>
      <c r="TLC8028" s="49"/>
      <c r="TLD8028" s="49"/>
      <c r="TLE8028" s="49"/>
      <c r="TLF8028" s="49"/>
      <c r="TLG8028" s="49"/>
      <c r="TLH8028" s="49"/>
      <c r="TLI8028" s="49"/>
      <c r="TLJ8028" s="49"/>
      <c r="TLK8028" s="49"/>
      <c r="TLL8028" s="49"/>
      <c r="TLM8028" s="49"/>
      <c r="TLN8028" s="49"/>
      <c r="TLO8028" s="49"/>
      <c r="TLP8028" s="49"/>
      <c r="TLQ8028" s="49"/>
      <c r="TLR8028" s="49"/>
      <c r="TLS8028" s="49"/>
      <c r="TLT8028" s="49"/>
      <c r="TLU8028" s="49"/>
      <c r="TLV8028" s="49"/>
      <c r="TLW8028" s="49"/>
      <c r="TLX8028" s="49"/>
      <c r="TLY8028" s="49"/>
      <c r="TLZ8028" s="49"/>
      <c r="TMA8028" s="49"/>
      <c r="TMB8028" s="49"/>
      <c r="TMC8028" s="49"/>
      <c r="TMD8028" s="49"/>
      <c r="TME8028" s="49"/>
      <c r="TMF8028" s="49"/>
      <c r="TMG8028" s="49"/>
      <c r="TMH8028" s="49"/>
      <c r="TMI8028" s="49"/>
      <c r="TMJ8028" s="49"/>
      <c r="TMK8028" s="49"/>
      <c r="TML8028" s="49"/>
      <c r="TMM8028" s="49"/>
      <c r="TMN8028" s="49"/>
      <c r="TMO8028" s="49"/>
      <c r="TMP8028" s="49"/>
      <c r="TMQ8028" s="49"/>
      <c r="TMR8028" s="49"/>
      <c r="TMS8028" s="49"/>
      <c r="TMT8028" s="49"/>
      <c r="TMU8028" s="49"/>
      <c r="TMV8028" s="49"/>
      <c r="TMW8028" s="49"/>
      <c r="TMX8028" s="49"/>
      <c r="TMY8028" s="49"/>
      <c r="TMZ8028" s="49"/>
      <c r="TNA8028" s="49"/>
      <c r="TNB8028" s="49"/>
      <c r="TNC8028" s="49"/>
      <c r="TND8028" s="49"/>
      <c r="TNE8028" s="49"/>
      <c r="TNF8028" s="49"/>
      <c r="TNG8028" s="49"/>
      <c r="TNH8028" s="49"/>
      <c r="TNI8028" s="49"/>
      <c r="TNJ8028" s="49"/>
      <c r="TNK8028" s="49"/>
      <c r="TNL8028" s="49"/>
      <c r="TNM8028" s="49"/>
      <c r="TNN8028" s="49"/>
      <c r="TNO8028" s="49"/>
      <c r="TNP8028" s="49"/>
      <c r="TNQ8028" s="49"/>
      <c r="TNR8028" s="49"/>
      <c r="TNS8028" s="49"/>
      <c r="TNT8028" s="49"/>
      <c r="TNU8028" s="49"/>
      <c r="TNV8028" s="49"/>
      <c r="TNW8028" s="49"/>
      <c r="TNX8028" s="49"/>
      <c r="TNY8028" s="49"/>
      <c r="TNZ8028" s="49"/>
      <c r="TOA8028" s="49"/>
      <c r="TOB8028" s="49"/>
      <c r="TOC8028" s="49"/>
      <c r="TOD8028" s="49"/>
      <c r="TOE8028" s="49"/>
      <c r="TOF8028" s="49"/>
      <c r="TOG8028" s="49"/>
      <c r="TOH8028" s="49"/>
      <c r="TOI8028" s="49"/>
      <c r="TOJ8028" s="49"/>
      <c r="TOK8028" s="49"/>
      <c r="TOL8028" s="49"/>
      <c r="TOM8028" s="49"/>
      <c r="TON8028" s="49"/>
      <c r="TOO8028" s="49"/>
      <c r="TOP8028" s="49"/>
      <c r="TOQ8028" s="49"/>
      <c r="TOR8028" s="49"/>
      <c r="TOS8028" s="49"/>
      <c r="TOT8028" s="49"/>
      <c r="TOU8028" s="49"/>
      <c r="TOV8028" s="49"/>
      <c r="TOW8028" s="49"/>
      <c r="TOX8028" s="49"/>
      <c r="TOY8028" s="49"/>
      <c r="TOZ8028" s="49"/>
      <c r="TPA8028" s="49"/>
      <c r="TPB8028" s="49"/>
      <c r="TPC8028" s="49"/>
      <c r="TPD8028" s="49"/>
      <c r="TPE8028" s="49"/>
      <c r="TPF8028" s="49"/>
      <c r="TPG8028" s="49"/>
      <c r="TPH8028" s="49"/>
      <c r="TPI8028" s="49"/>
      <c r="TPJ8028" s="49"/>
      <c r="TPK8028" s="49"/>
      <c r="TPL8028" s="49"/>
      <c r="TPM8028" s="49"/>
      <c r="TPN8028" s="49"/>
      <c r="TPO8028" s="49"/>
      <c r="TPP8028" s="49"/>
      <c r="TPQ8028" s="49"/>
      <c r="TPR8028" s="49"/>
      <c r="TPS8028" s="49"/>
      <c r="TPT8028" s="49"/>
      <c r="TPU8028" s="49"/>
      <c r="TPV8028" s="49"/>
      <c r="TPW8028" s="49"/>
      <c r="TPX8028" s="49"/>
      <c r="TPY8028" s="49"/>
      <c r="TPZ8028" s="49"/>
      <c r="TQA8028" s="49"/>
      <c r="TQB8028" s="49"/>
      <c r="TQC8028" s="49"/>
      <c r="TQD8028" s="49"/>
      <c r="TQE8028" s="49"/>
      <c r="TQF8028" s="49"/>
      <c r="TQG8028" s="49"/>
      <c r="TQH8028" s="49"/>
      <c r="TQI8028" s="49"/>
      <c r="TQJ8028" s="49"/>
      <c r="TQK8028" s="49"/>
      <c r="TQL8028" s="49"/>
      <c r="TQM8028" s="49"/>
      <c r="TQN8028" s="49"/>
      <c r="TQO8028" s="49"/>
      <c r="TQP8028" s="49"/>
      <c r="TQQ8028" s="49"/>
      <c r="TQR8028" s="49"/>
      <c r="TQS8028" s="49"/>
      <c r="TQT8028" s="49"/>
      <c r="TQU8028" s="49"/>
      <c r="TQV8028" s="49"/>
      <c r="TQW8028" s="49"/>
      <c r="TQX8028" s="49"/>
      <c r="TQY8028" s="49"/>
      <c r="TQZ8028" s="49"/>
      <c r="TRA8028" s="49"/>
      <c r="TRB8028" s="49"/>
      <c r="TRC8028" s="49"/>
      <c r="TRD8028" s="49"/>
      <c r="TRE8028" s="49"/>
      <c r="TRF8028" s="49"/>
      <c r="TRG8028" s="49"/>
      <c r="TRH8028" s="49"/>
      <c r="TRI8028" s="49"/>
      <c r="TRJ8028" s="49"/>
      <c r="TRK8028" s="49"/>
      <c r="TRL8028" s="49"/>
      <c r="TRM8028" s="49"/>
      <c r="TRN8028" s="49"/>
      <c r="TRO8028" s="49"/>
      <c r="TRP8028" s="49"/>
      <c r="TRQ8028" s="49"/>
      <c r="TRR8028" s="49"/>
      <c r="TRS8028" s="49"/>
      <c r="TRT8028" s="49"/>
      <c r="TRU8028" s="49"/>
      <c r="TRV8028" s="49"/>
      <c r="TRW8028" s="49"/>
      <c r="TRX8028" s="49"/>
      <c r="TRY8028" s="49"/>
      <c r="TRZ8028" s="49"/>
      <c r="TSA8028" s="49"/>
      <c r="TSB8028" s="49"/>
      <c r="TSC8028" s="49"/>
      <c r="TSD8028" s="49"/>
      <c r="TSE8028" s="49"/>
      <c r="TSF8028" s="49"/>
      <c r="TSG8028" s="49"/>
      <c r="TSH8028" s="49"/>
      <c r="TSI8028" s="49"/>
      <c r="TSJ8028" s="49"/>
      <c r="TSK8028" s="49"/>
      <c r="TSL8028" s="49"/>
      <c r="TSM8028" s="49"/>
      <c r="TSN8028" s="49"/>
      <c r="TSO8028" s="49"/>
      <c r="TSP8028" s="49"/>
      <c r="TSQ8028" s="49"/>
      <c r="TSR8028" s="49"/>
      <c r="TSS8028" s="49"/>
      <c r="TST8028" s="49"/>
      <c r="TSU8028" s="49"/>
      <c r="TSV8028" s="49"/>
      <c r="TSW8028" s="49"/>
      <c r="TSX8028" s="49"/>
      <c r="TSY8028" s="49"/>
      <c r="TSZ8028" s="49"/>
      <c r="TTA8028" s="49"/>
      <c r="TTB8028" s="49"/>
      <c r="TTC8028" s="49"/>
      <c r="TTD8028" s="49"/>
      <c r="TTE8028" s="49"/>
      <c r="TTF8028" s="49"/>
      <c r="TTG8028" s="49"/>
      <c r="TTH8028" s="49"/>
      <c r="TTI8028" s="49"/>
      <c r="TTJ8028" s="49"/>
      <c r="TTK8028" s="49"/>
      <c r="TTL8028" s="49"/>
      <c r="TTM8028" s="49"/>
      <c r="TTN8028" s="49"/>
      <c r="TTO8028" s="49"/>
      <c r="TTP8028" s="49"/>
      <c r="TTQ8028" s="49"/>
      <c r="TTR8028" s="49"/>
      <c r="TTS8028" s="49"/>
      <c r="TTT8028" s="49"/>
      <c r="TTU8028" s="49"/>
      <c r="TTV8028" s="49"/>
      <c r="TTW8028" s="49"/>
      <c r="TTX8028" s="49"/>
      <c r="TTY8028" s="49"/>
      <c r="TTZ8028" s="49"/>
      <c r="TUA8028" s="49"/>
      <c r="TUB8028" s="49"/>
      <c r="TUC8028" s="49"/>
      <c r="TUD8028" s="49"/>
      <c r="TUE8028" s="49"/>
      <c r="TUF8028" s="49"/>
      <c r="TUG8028" s="49"/>
      <c r="TUH8028" s="49"/>
      <c r="TUI8028" s="49"/>
      <c r="TUJ8028" s="49"/>
      <c r="TUK8028" s="49"/>
      <c r="TUL8028" s="49"/>
      <c r="TUM8028" s="49"/>
      <c r="TUN8028" s="49"/>
      <c r="TUO8028" s="49"/>
      <c r="TUP8028" s="49"/>
      <c r="TUQ8028" s="49"/>
      <c r="TUR8028" s="49"/>
      <c r="TUS8028" s="49"/>
      <c r="TUT8028" s="49"/>
      <c r="TUU8028" s="49"/>
      <c r="TUV8028" s="49"/>
      <c r="TUW8028" s="49"/>
      <c r="TUX8028" s="49"/>
      <c r="TUY8028" s="49"/>
      <c r="TUZ8028" s="49"/>
      <c r="TVA8028" s="49"/>
      <c r="TVB8028" s="49"/>
      <c r="TVC8028" s="49"/>
      <c r="TVD8028" s="49"/>
      <c r="TVE8028" s="49"/>
      <c r="TVF8028" s="49"/>
      <c r="TVG8028" s="49"/>
      <c r="TVH8028" s="49"/>
      <c r="TVI8028" s="49"/>
      <c r="TVJ8028" s="49"/>
      <c r="TVK8028" s="49"/>
      <c r="TVL8028" s="49"/>
      <c r="TVM8028" s="49"/>
      <c r="TVN8028" s="49"/>
      <c r="TVO8028" s="49"/>
      <c r="TVP8028" s="49"/>
      <c r="TVQ8028" s="49"/>
      <c r="TVR8028" s="49"/>
      <c r="TVS8028" s="49"/>
      <c r="TVT8028" s="49"/>
      <c r="TVU8028" s="49"/>
      <c r="TVV8028" s="49"/>
      <c r="TVW8028" s="49"/>
      <c r="TVX8028" s="49"/>
      <c r="TVY8028" s="49"/>
      <c r="TVZ8028" s="49"/>
      <c r="TWA8028" s="49"/>
      <c r="TWB8028" s="49"/>
      <c r="TWC8028" s="49"/>
      <c r="TWD8028" s="49"/>
      <c r="TWE8028" s="49"/>
      <c r="TWF8028" s="49"/>
      <c r="TWG8028" s="49"/>
      <c r="TWH8028" s="49"/>
      <c r="TWI8028" s="49"/>
      <c r="TWJ8028" s="49"/>
      <c r="TWK8028" s="49"/>
      <c r="TWL8028" s="49"/>
      <c r="TWM8028" s="49"/>
      <c r="TWN8028" s="49"/>
      <c r="TWO8028" s="49"/>
      <c r="TWP8028" s="49"/>
      <c r="TWQ8028" s="49"/>
      <c r="TWR8028" s="49"/>
      <c r="TWS8028" s="49"/>
      <c r="TWT8028" s="49"/>
      <c r="TWU8028" s="49"/>
      <c r="TWV8028" s="49"/>
      <c r="TWW8028" s="49"/>
      <c r="TWX8028" s="49"/>
      <c r="TWY8028" s="49"/>
      <c r="TWZ8028" s="49"/>
      <c r="TXA8028" s="49"/>
      <c r="TXB8028" s="49"/>
      <c r="TXC8028" s="49"/>
      <c r="TXD8028" s="49"/>
      <c r="TXE8028" s="49"/>
      <c r="TXF8028" s="49"/>
      <c r="TXG8028" s="49"/>
      <c r="TXH8028" s="49"/>
      <c r="TXI8028" s="49"/>
      <c r="TXJ8028" s="49"/>
      <c r="TXK8028" s="49"/>
      <c r="TXL8028" s="49"/>
      <c r="TXM8028" s="49"/>
      <c r="TXN8028" s="49"/>
      <c r="TXO8028" s="49"/>
      <c r="TXP8028" s="49"/>
      <c r="TXQ8028" s="49"/>
      <c r="TXR8028" s="49"/>
      <c r="TXS8028" s="49"/>
      <c r="TXT8028" s="49"/>
      <c r="TXU8028" s="49"/>
      <c r="TXV8028" s="49"/>
      <c r="TXW8028" s="49"/>
      <c r="TXX8028" s="49"/>
      <c r="TXY8028" s="49"/>
      <c r="TXZ8028" s="49"/>
      <c r="TYA8028" s="49"/>
      <c r="TYB8028" s="49"/>
      <c r="TYC8028" s="49"/>
      <c r="TYD8028" s="49"/>
      <c r="TYE8028" s="49"/>
      <c r="TYF8028" s="49"/>
      <c r="TYG8028" s="49"/>
      <c r="TYH8028" s="49"/>
      <c r="TYI8028" s="49"/>
      <c r="TYJ8028" s="49"/>
      <c r="TYK8028" s="49"/>
      <c r="TYL8028" s="49"/>
      <c r="TYM8028" s="49"/>
      <c r="TYN8028" s="49"/>
      <c r="TYO8028" s="49"/>
      <c r="TYP8028" s="49"/>
      <c r="TYQ8028" s="49"/>
      <c r="TYR8028" s="49"/>
      <c r="TYS8028" s="49"/>
      <c r="TYT8028" s="49"/>
      <c r="TYU8028" s="49"/>
      <c r="TYV8028" s="49"/>
      <c r="TYW8028" s="49"/>
      <c r="TYX8028" s="49"/>
      <c r="TYY8028" s="49"/>
      <c r="TYZ8028" s="49"/>
      <c r="TZA8028" s="49"/>
      <c r="TZB8028" s="49"/>
      <c r="TZC8028" s="49"/>
      <c r="TZD8028" s="49"/>
      <c r="TZE8028" s="49"/>
      <c r="TZF8028" s="49"/>
      <c r="TZG8028" s="49"/>
      <c r="TZH8028" s="49"/>
      <c r="TZI8028" s="49"/>
      <c r="TZJ8028" s="49"/>
      <c r="TZK8028" s="49"/>
      <c r="TZL8028" s="49"/>
      <c r="TZM8028" s="49"/>
      <c r="TZN8028" s="49"/>
      <c r="TZO8028" s="49"/>
      <c r="TZP8028" s="49"/>
      <c r="TZQ8028" s="49"/>
      <c r="TZR8028" s="49"/>
      <c r="TZS8028" s="49"/>
      <c r="TZT8028" s="49"/>
      <c r="TZU8028" s="49"/>
      <c r="TZV8028" s="49"/>
      <c r="TZW8028" s="49"/>
      <c r="TZX8028" s="49"/>
      <c r="TZY8028" s="49"/>
      <c r="TZZ8028" s="49"/>
      <c r="UAA8028" s="49"/>
      <c r="UAB8028" s="49"/>
      <c r="UAC8028" s="49"/>
      <c r="UAD8028" s="49"/>
      <c r="UAE8028" s="49"/>
      <c r="UAF8028" s="49"/>
      <c r="UAG8028" s="49"/>
      <c r="UAH8028" s="49"/>
      <c r="UAI8028" s="49"/>
      <c r="UAJ8028" s="49"/>
      <c r="UAK8028" s="49"/>
      <c r="UAL8028" s="49"/>
      <c r="UAM8028" s="49"/>
      <c r="UAN8028" s="49"/>
      <c r="UAO8028" s="49"/>
      <c r="UAP8028" s="49"/>
      <c r="UAQ8028" s="49"/>
      <c r="UAR8028" s="49"/>
      <c r="UAS8028" s="49"/>
      <c r="UAT8028" s="49"/>
      <c r="UAU8028" s="49"/>
      <c r="UAV8028" s="49"/>
      <c r="UAW8028" s="49"/>
      <c r="UAX8028" s="49"/>
      <c r="UAY8028" s="49"/>
      <c r="UAZ8028" s="49"/>
      <c r="UBA8028" s="49"/>
      <c r="UBB8028" s="49"/>
      <c r="UBC8028" s="49"/>
      <c r="UBD8028" s="49"/>
      <c r="UBE8028" s="49"/>
      <c r="UBF8028" s="49"/>
      <c r="UBG8028" s="49"/>
      <c r="UBH8028" s="49"/>
      <c r="UBI8028" s="49"/>
      <c r="UBJ8028" s="49"/>
      <c r="UBK8028" s="49"/>
      <c r="UBL8028" s="49"/>
      <c r="UBM8028" s="49"/>
      <c r="UBN8028" s="49"/>
      <c r="UBO8028" s="49"/>
      <c r="UBP8028" s="49"/>
      <c r="UBQ8028" s="49"/>
      <c r="UBR8028" s="49"/>
      <c r="UBS8028" s="49"/>
      <c r="UBT8028" s="49"/>
      <c r="UBU8028" s="49"/>
      <c r="UBV8028" s="49"/>
      <c r="UBW8028" s="49"/>
      <c r="UBX8028" s="49"/>
      <c r="UBY8028" s="49"/>
      <c r="UBZ8028" s="49"/>
      <c r="UCA8028" s="49"/>
      <c r="UCB8028" s="49"/>
      <c r="UCC8028" s="49"/>
      <c r="UCD8028" s="49"/>
      <c r="UCE8028" s="49"/>
      <c r="UCF8028" s="49"/>
      <c r="UCG8028" s="49"/>
      <c r="UCH8028" s="49"/>
      <c r="UCI8028" s="49"/>
      <c r="UCJ8028" s="49"/>
      <c r="UCK8028" s="49"/>
      <c r="UCL8028" s="49"/>
      <c r="UCM8028" s="49"/>
      <c r="UCN8028" s="49"/>
      <c r="UCO8028" s="49"/>
      <c r="UCP8028" s="49"/>
      <c r="UCQ8028" s="49"/>
      <c r="UCR8028" s="49"/>
      <c r="UCS8028" s="49"/>
      <c r="UCT8028" s="49"/>
      <c r="UCU8028" s="49"/>
      <c r="UCV8028" s="49"/>
      <c r="UCW8028" s="49"/>
      <c r="UCX8028" s="49"/>
      <c r="UCY8028" s="49"/>
      <c r="UCZ8028" s="49"/>
      <c r="UDA8028" s="49"/>
      <c r="UDB8028" s="49"/>
      <c r="UDC8028" s="49"/>
      <c r="UDD8028" s="49"/>
      <c r="UDE8028" s="49"/>
      <c r="UDF8028" s="49"/>
      <c r="UDG8028" s="49"/>
      <c r="UDH8028" s="49"/>
      <c r="UDI8028" s="49"/>
      <c r="UDJ8028" s="49"/>
      <c r="UDK8028" s="49"/>
      <c r="UDL8028" s="49"/>
      <c r="UDM8028" s="49"/>
      <c r="UDN8028" s="49"/>
      <c r="UDO8028" s="49"/>
      <c r="UDP8028" s="49"/>
      <c r="UDQ8028" s="49"/>
      <c r="UDR8028" s="49"/>
      <c r="UDS8028" s="49"/>
      <c r="UDT8028" s="49"/>
      <c r="UDU8028" s="49"/>
      <c r="UDV8028" s="49"/>
      <c r="UDW8028" s="49"/>
      <c r="UDX8028" s="49"/>
      <c r="UDY8028" s="49"/>
      <c r="UDZ8028" s="49"/>
      <c r="UEA8028" s="49"/>
      <c r="UEB8028" s="49"/>
      <c r="UEC8028" s="49"/>
      <c r="UED8028" s="49"/>
      <c r="UEE8028" s="49"/>
      <c r="UEF8028" s="49"/>
      <c r="UEG8028" s="49"/>
      <c r="UEH8028" s="49"/>
      <c r="UEI8028" s="49"/>
      <c r="UEJ8028" s="49"/>
      <c r="UEK8028" s="49"/>
      <c r="UEL8028" s="49"/>
      <c r="UEM8028" s="49"/>
      <c r="UEN8028" s="49"/>
      <c r="UEO8028" s="49"/>
      <c r="UEP8028" s="49"/>
      <c r="UEQ8028" s="49"/>
      <c r="UER8028" s="49"/>
      <c r="UES8028" s="49"/>
      <c r="UET8028" s="49"/>
      <c r="UEU8028" s="49"/>
      <c r="UEV8028" s="49"/>
      <c r="UEW8028" s="49"/>
      <c r="UEX8028" s="49"/>
      <c r="UEY8028" s="49"/>
      <c r="UEZ8028" s="49"/>
      <c r="UFA8028" s="49"/>
      <c r="UFB8028" s="49"/>
      <c r="UFC8028" s="49"/>
      <c r="UFD8028" s="49"/>
      <c r="UFE8028" s="49"/>
      <c r="UFF8028" s="49"/>
      <c r="UFG8028" s="49"/>
      <c r="UFH8028" s="49"/>
      <c r="UFI8028" s="49"/>
      <c r="UFJ8028" s="49"/>
      <c r="UFK8028" s="49"/>
      <c r="UFL8028" s="49"/>
      <c r="UFM8028" s="49"/>
      <c r="UFN8028" s="49"/>
      <c r="UFO8028" s="49"/>
      <c r="UFP8028" s="49"/>
      <c r="UFQ8028" s="49"/>
      <c r="UFR8028" s="49"/>
      <c r="UFS8028" s="49"/>
      <c r="UFT8028" s="49"/>
      <c r="UFU8028" s="49"/>
      <c r="UFV8028" s="49"/>
      <c r="UFW8028" s="49"/>
      <c r="UFX8028" s="49"/>
      <c r="UFY8028" s="49"/>
      <c r="UFZ8028" s="49"/>
      <c r="UGA8028" s="49"/>
      <c r="UGB8028" s="49"/>
      <c r="UGC8028" s="49"/>
      <c r="UGD8028" s="49"/>
      <c r="UGE8028" s="49"/>
      <c r="UGF8028" s="49"/>
      <c r="UGG8028" s="49"/>
      <c r="UGH8028" s="49"/>
      <c r="UGI8028" s="49"/>
      <c r="UGJ8028" s="49"/>
      <c r="UGK8028" s="49"/>
      <c r="UGL8028" s="49"/>
      <c r="UGM8028" s="49"/>
      <c r="UGN8028" s="49"/>
      <c r="UGO8028" s="49"/>
      <c r="UGP8028" s="49"/>
      <c r="UGQ8028" s="49"/>
      <c r="UGR8028" s="49"/>
      <c r="UGS8028" s="49"/>
      <c r="UGT8028" s="49"/>
      <c r="UGU8028" s="49"/>
      <c r="UGV8028" s="49"/>
      <c r="UGW8028" s="49"/>
      <c r="UGX8028" s="49"/>
      <c r="UGY8028" s="49"/>
      <c r="UGZ8028" s="49"/>
      <c r="UHA8028" s="49"/>
      <c r="UHB8028" s="49"/>
      <c r="UHC8028" s="49"/>
      <c r="UHD8028" s="49"/>
      <c r="UHE8028" s="49"/>
      <c r="UHF8028" s="49"/>
      <c r="UHG8028" s="49"/>
      <c r="UHH8028" s="49"/>
      <c r="UHI8028" s="49"/>
      <c r="UHJ8028" s="49"/>
      <c r="UHK8028" s="49"/>
      <c r="UHL8028" s="49"/>
      <c r="UHM8028" s="49"/>
      <c r="UHN8028" s="49"/>
      <c r="UHO8028" s="49"/>
      <c r="UHP8028" s="49"/>
      <c r="UHQ8028" s="49"/>
      <c r="UHR8028" s="49"/>
      <c r="UHS8028" s="49"/>
      <c r="UHT8028" s="49"/>
      <c r="UHU8028" s="49"/>
      <c r="UHV8028" s="49"/>
      <c r="UHW8028" s="49"/>
      <c r="UHX8028" s="49"/>
      <c r="UHY8028" s="49"/>
      <c r="UHZ8028" s="49"/>
      <c r="UIA8028" s="49"/>
      <c r="UIB8028" s="49"/>
      <c r="UIC8028" s="49"/>
      <c r="UID8028" s="49"/>
      <c r="UIE8028" s="49"/>
      <c r="UIF8028" s="49"/>
      <c r="UIG8028" s="49"/>
      <c r="UIH8028" s="49"/>
      <c r="UII8028" s="49"/>
      <c r="UIJ8028" s="49"/>
      <c r="UIK8028" s="49"/>
      <c r="UIL8028" s="49"/>
      <c r="UIM8028" s="49"/>
      <c r="UIN8028" s="49"/>
      <c r="UIO8028" s="49"/>
      <c r="UIP8028" s="49"/>
      <c r="UIQ8028" s="49"/>
      <c r="UIR8028" s="49"/>
      <c r="UIS8028" s="49"/>
      <c r="UIT8028" s="49"/>
      <c r="UIU8028" s="49"/>
      <c r="UIV8028" s="49"/>
      <c r="UIW8028" s="49"/>
      <c r="UIX8028" s="49"/>
      <c r="UIY8028" s="49"/>
      <c r="UIZ8028" s="49"/>
      <c r="UJA8028" s="49"/>
      <c r="UJB8028" s="49"/>
      <c r="UJC8028" s="49"/>
      <c r="UJD8028" s="49"/>
      <c r="UJE8028" s="49"/>
      <c r="UJF8028" s="49"/>
      <c r="UJG8028" s="49"/>
      <c r="UJH8028" s="49"/>
      <c r="UJI8028" s="49"/>
      <c r="UJJ8028" s="49"/>
      <c r="UJK8028" s="49"/>
      <c r="UJL8028" s="49"/>
      <c r="UJM8028" s="49"/>
      <c r="UJN8028" s="49"/>
      <c r="UJO8028" s="49"/>
      <c r="UJP8028" s="49"/>
      <c r="UJQ8028" s="49"/>
      <c r="UJR8028" s="49"/>
      <c r="UJS8028" s="49"/>
      <c r="UJT8028" s="49"/>
      <c r="UJU8028" s="49"/>
      <c r="UJV8028" s="49"/>
      <c r="UJW8028" s="49"/>
      <c r="UJX8028" s="49"/>
      <c r="UJY8028" s="49"/>
      <c r="UJZ8028" s="49"/>
      <c r="UKA8028" s="49"/>
      <c r="UKB8028" s="49"/>
      <c r="UKC8028" s="49"/>
      <c r="UKD8028" s="49"/>
      <c r="UKE8028" s="49"/>
      <c r="UKF8028" s="49"/>
      <c r="UKG8028" s="49"/>
      <c r="UKH8028" s="49"/>
      <c r="UKI8028" s="49"/>
      <c r="UKJ8028" s="49"/>
      <c r="UKK8028" s="49"/>
      <c r="UKL8028" s="49"/>
      <c r="UKM8028" s="49"/>
      <c r="UKN8028" s="49"/>
      <c r="UKO8028" s="49"/>
      <c r="UKP8028" s="49"/>
      <c r="UKQ8028" s="49"/>
      <c r="UKR8028" s="49"/>
      <c r="UKS8028" s="49"/>
      <c r="UKT8028" s="49"/>
      <c r="UKU8028" s="49"/>
      <c r="UKV8028" s="49"/>
      <c r="UKW8028" s="49"/>
      <c r="UKX8028" s="49"/>
      <c r="UKY8028" s="49"/>
      <c r="UKZ8028" s="49"/>
      <c r="ULA8028" s="49"/>
      <c r="ULB8028" s="49"/>
      <c r="ULC8028" s="49"/>
      <c r="ULD8028" s="49"/>
      <c r="ULE8028" s="49"/>
      <c r="ULF8028" s="49"/>
      <c r="ULG8028" s="49"/>
      <c r="ULH8028" s="49"/>
      <c r="ULI8028" s="49"/>
      <c r="ULJ8028" s="49"/>
      <c r="ULK8028" s="49"/>
      <c r="ULL8028" s="49"/>
      <c r="ULM8028" s="49"/>
      <c r="ULN8028" s="49"/>
      <c r="ULO8028" s="49"/>
      <c r="ULP8028" s="49"/>
      <c r="ULQ8028" s="49"/>
      <c r="ULR8028" s="49"/>
      <c r="ULS8028" s="49"/>
      <c r="ULT8028" s="49"/>
      <c r="ULU8028" s="49"/>
      <c r="ULV8028" s="49"/>
      <c r="ULW8028" s="49"/>
      <c r="ULX8028" s="49"/>
      <c r="ULY8028" s="49"/>
      <c r="ULZ8028" s="49"/>
      <c r="UMA8028" s="49"/>
      <c r="UMB8028" s="49"/>
      <c r="UMC8028" s="49"/>
      <c r="UMD8028" s="49"/>
      <c r="UME8028" s="49"/>
      <c r="UMF8028" s="49"/>
      <c r="UMG8028" s="49"/>
      <c r="UMH8028" s="49"/>
      <c r="UMI8028" s="49"/>
      <c r="UMJ8028" s="49"/>
      <c r="UMK8028" s="49"/>
      <c r="UML8028" s="49"/>
      <c r="UMM8028" s="49"/>
      <c r="UMN8028" s="49"/>
      <c r="UMO8028" s="49"/>
      <c r="UMP8028" s="49"/>
      <c r="UMQ8028" s="49"/>
      <c r="UMR8028" s="49"/>
      <c r="UMS8028" s="49"/>
      <c r="UMT8028" s="49"/>
      <c r="UMU8028" s="49"/>
      <c r="UMV8028" s="49"/>
      <c r="UMW8028" s="49"/>
      <c r="UMX8028" s="49"/>
      <c r="UMY8028" s="49"/>
      <c r="UMZ8028" s="49"/>
      <c r="UNA8028" s="49"/>
      <c r="UNB8028" s="49"/>
      <c r="UNC8028" s="49"/>
      <c r="UND8028" s="49"/>
      <c r="UNE8028" s="49"/>
      <c r="UNF8028" s="49"/>
      <c r="UNG8028" s="49"/>
      <c r="UNH8028" s="49"/>
      <c r="UNI8028" s="49"/>
      <c r="UNJ8028" s="49"/>
      <c r="UNK8028" s="49"/>
      <c r="UNL8028" s="49"/>
      <c r="UNM8028" s="49"/>
      <c r="UNN8028" s="49"/>
      <c r="UNO8028" s="49"/>
      <c r="UNP8028" s="49"/>
      <c r="UNQ8028" s="49"/>
      <c r="UNR8028" s="49"/>
      <c r="UNS8028" s="49"/>
      <c r="UNT8028" s="49"/>
      <c r="UNU8028" s="49"/>
      <c r="UNV8028" s="49"/>
      <c r="UNW8028" s="49"/>
      <c r="UNX8028" s="49"/>
      <c r="UNY8028" s="49"/>
      <c r="UNZ8028" s="49"/>
      <c r="UOA8028" s="49"/>
      <c r="UOB8028" s="49"/>
      <c r="UOC8028" s="49"/>
      <c r="UOD8028" s="49"/>
      <c r="UOE8028" s="49"/>
      <c r="UOF8028" s="49"/>
      <c r="UOG8028" s="49"/>
      <c r="UOH8028" s="49"/>
      <c r="UOI8028" s="49"/>
      <c r="UOJ8028" s="49"/>
      <c r="UOK8028" s="49"/>
      <c r="UOL8028" s="49"/>
      <c r="UOM8028" s="49"/>
      <c r="UON8028" s="49"/>
      <c r="UOO8028" s="49"/>
      <c r="UOP8028" s="49"/>
      <c r="UOQ8028" s="49"/>
      <c r="UOR8028" s="49"/>
      <c r="UOS8028" s="49"/>
      <c r="UOT8028" s="49"/>
      <c r="UOU8028" s="49"/>
      <c r="UOV8028" s="49"/>
      <c r="UOW8028" s="49"/>
      <c r="UOX8028" s="49"/>
      <c r="UOY8028" s="49"/>
      <c r="UOZ8028" s="49"/>
      <c r="UPA8028" s="49"/>
      <c r="UPB8028" s="49"/>
      <c r="UPC8028" s="49"/>
      <c r="UPD8028" s="49"/>
      <c r="UPE8028" s="49"/>
      <c r="UPF8028" s="49"/>
      <c r="UPG8028" s="49"/>
      <c r="UPH8028" s="49"/>
      <c r="UPI8028" s="49"/>
      <c r="UPJ8028" s="49"/>
      <c r="UPK8028" s="49"/>
      <c r="UPL8028" s="49"/>
      <c r="UPM8028" s="49"/>
      <c r="UPN8028" s="49"/>
      <c r="UPO8028" s="49"/>
      <c r="UPP8028" s="49"/>
      <c r="UPQ8028" s="49"/>
      <c r="UPR8028" s="49"/>
      <c r="UPS8028" s="49"/>
      <c r="UPT8028" s="49"/>
      <c r="UPU8028" s="49"/>
      <c r="UPV8028" s="49"/>
      <c r="UPW8028" s="49"/>
      <c r="UPX8028" s="49"/>
      <c r="UPY8028" s="49"/>
      <c r="UPZ8028" s="49"/>
      <c r="UQA8028" s="49"/>
      <c r="UQB8028" s="49"/>
      <c r="UQC8028" s="49"/>
      <c r="UQD8028" s="49"/>
      <c r="UQE8028" s="49"/>
      <c r="UQF8028" s="49"/>
      <c r="UQG8028" s="49"/>
      <c r="UQH8028" s="49"/>
      <c r="UQI8028" s="49"/>
      <c r="UQJ8028" s="49"/>
      <c r="UQK8028" s="49"/>
      <c r="UQL8028" s="49"/>
      <c r="UQM8028" s="49"/>
      <c r="UQN8028" s="49"/>
      <c r="UQO8028" s="49"/>
      <c r="UQP8028" s="49"/>
      <c r="UQQ8028" s="49"/>
      <c r="UQR8028" s="49"/>
      <c r="UQS8028" s="49"/>
      <c r="UQT8028" s="49"/>
      <c r="UQU8028" s="49"/>
      <c r="UQV8028" s="49"/>
      <c r="UQW8028" s="49"/>
      <c r="UQX8028" s="49"/>
      <c r="UQY8028" s="49"/>
      <c r="UQZ8028" s="49"/>
      <c r="URA8028" s="49"/>
      <c r="URB8028" s="49"/>
      <c r="URC8028" s="49"/>
      <c r="URD8028" s="49"/>
      <c r="URE8028" s="49"/>
      <c r="URF8028" s="49"/>
      <c r="URG8028" s="49"/>
      <c r="URH8028" s="49"/>
      <c r="URI8028" s="49"/>
      <c r="URJ8028" s="49"/>
      <c r="URK8028" s="49"/>
      <c r="URL8028" s="49"/>
      <c r="URM8028" s="49"/>
      <c r="URN8028" s="49"/>
      <c r="URO8028" s="49"/>
      <c r="URP8028" s="49"/>
      <c r="URQ8028" s="49"/>
      <c r="URR8028" s="49"/>
      <c r="URS8028" s="49"/>
      <c r="URT8028" s="49"/>
      <c r="URU8028" s="49"/>
      <c r="URV8028" s="49"/>
      <c r="URW8028" s="49"/>
      <c r="URX8028" s="49"/>
      <c r="URY8028" s="49"/>
      <c r="URZ8028" s="49"/>
      <c r="USA8028" s="49"/>
      <c r="USB8028" s="49"/>
      <c r="USC8028" s="49"/>
      <c r="USD8028" s="49"/>
      <c r="USE8028" s="49"/>
      <c r="USF8028" s="49"/>
      <c r="USG8028" s="49"/>
      <c r="USH8028" s="49"/>
      <c r="USI8028" s="49"/>
      <c r="USJ8028" s="49"/>
      <c r="USK8028" s="49"/>
      <c r="USL8028" s="49"/>
      <c r="USM8028" s="49"/>
      <c r="USN8028" s="49"/>
      <c r="USO8028" s="49"/>
      <c r="USP8028" s="49"/>
      <c r="USQ8028" s="49"/>
      <c r="USR8028" s="49"/>
      <c r="USS8028" s="49"/>
      <c r="UST8028" s="49"/>
      <c r="USU8028" s="49"/>
      <c r="USV8028" s="49"/>
      <c r="USW8028" s="49"/>
      <c r="USX8028" s="49"/>
      <c r="USY8028" s="49"/>
      <c r="USZ8028" s="49"/>
      <c r="UTA8028" s="49"/>
      <c r="UTB8028" s="49"/>
      <c r="UTC8028" s="49"/>
      <c r="UTD8028" s="49"/>
      <c r="UTE8028" s="49"/>
      <c r="UTF8028" s="49"/>
      <c r="UTG8028" s="49"/>
      <c r="UTH8028" s="49"/>
      <c r="UTI8028" s="49"/>
      <c r="UTJ8028" s="49"/>
      <c r="UTK8028" s="49"/>
      <c r="UTL8028" s="49"/>
      <c r="UTM8028" s="49"/>
      <c r="UTN8028" s="49"/>
      <c r="UTO8028" s="49"/>
      <c r="UTP8028" s="49"/>
      <c r="UTQ8028" s="49"/>
      <c r="UTR8028" s="49"/>
      <c r="UTS8028" s="49"/>
      <c r="UTT8028" s="49"/>
      <c r="UTU8028" s="49"/>
      <c r="UTV8028" s="49"/>
      <c r="UTW8028" s="49"/>
      <c r="UTX8028" s="49"/>
      <c r="UTY8028" s="49"/>
      <c r="UTZ8028" s="49"/>
      <c r="UUA8028" s="49"/>
      <c r="UUB8028" s="49"/>
      <c r="UUC8028" s="49"/>
      <c r="UUD8028" s="49"/>
      <c r="UUE8028" s="49"/>
      <c r="UUF8028" s="49"/>
      <c r="UUG8028" s="49"/>
      <c r="UUH8028" s="49"/>
      <c r="UUI8028" s="49"/>
      <c r="UUJ8028" s="49"/>
      <c r="UUK8028" s="49"/>
      <c r="UUL8028" s="49"/>
      <c r="UUM8028" s="49"/>
      <c r="UUN8028" s="49"/>
      <c r="UUO8028" s="49"/>
      <c r="UUP8028" s="49"/>
      <c r="UUQ8028" s="49"/>
      <c r="UUR8028" s="49"/>
      <c r="UUS8028" s="49"/>
      <c r="UUT8028" s="49"/>
      <c r="UUU8028" s="49"/>
      <c r="UUV8028" s="49"/>
      <c r="UUW8028" s="49"/>
      <c r="UUX8028" s="49"/>
      <c r="UUY8028" s="49"/>
      <c r="UUZ8028" s="49"/>
      <c r="UVA8028" s="49"/>
      <c r="UVB8028" s="49"/>
      <c r="UVC8028" s="49"/>
      <c r="UVD8028" s="49"/>
      <c r="UVE8028" s="49"/>
      <c r="UVF8028" s="49"/>
      <c r="UVG8028" s="49"/>
      <c r="UVH8028" s="49"/>
      <c r="UVI8028" s="49"/>
      <c r="UVJ8028" s="49"/>
      <c r="UVK8028" s="49"/>
      <c r="UVL8028" s="49"/>
      <c r="UVM8028" s="49"/>
      <c r="UVN8028" s="49"/>
      <c r="UVO8028" s="49"/>
      <c r="UVP8028" s="49"/>
      <c r="UVQ8028" s="49"/>
      <c r="UVR8028" s="49"/>
      <c r="UVS8028" s="49"/>
      <c r="UVT8028" s="49"/>
      <c r="UVU8028" s="49"/>
      <c r="UVV8028" s="49"/>
      <c r="UVW8028" s="49"/>
      <c r="UVX8028" s="49"/>
      <c r="UVY8028" s="49"/>
      <c r="UVZ8028" s="49"/>
      <c r="UWA8028" s="49"/>
      <c r="UWB8028" s="49"/>
      <c r="UWC8028" s="49"/>
      <c r="UWD8028" s="49"/>
      <c r="UWE8028" s="49"/>
      <c r="UWF8028" s="49"/>
      <c r="UWG8028" s="49"/>
      <c r="UWH8028" s="49"/>
      <c r="UWI8028" s="49"/>
      <c r="UWJ8028" s="49"/>
      <c r="UWK8028" s="49"/>
      <c r="UWL8028" s="49"/>
      <c r="UWM8028" s="49"/>
      <c r="UWN8028" s="49"/>
      <c r="UWO8028" s="49"/>
      <c r="UWP8028" s="49"/>
      <c r="UWQ8028" s="49"/>
      <c r="UWR8028" s="49"/>
      <c r="UWS8028" s="49"/>
      <c r="UWT8028" s="49"/>
      <c r="UWU8028" s="49"/>
      <c r="UWV8028" s="49"/>
      <c r="UWW8028" s="49"/>
      <c r="UWX8028" s="49"/>
      <c r="UWY8028" s="49"/>
      <c r="UWZ8028" s="49"/>
      <c r="UXA8028" s="49"/>
      <c r="UXB8028" s="49"/>
      <c r="UXC8028" s="49"/>
      <c r="UXD8028" s="49"/>
      <c r="UXE8028" s="49"/>
      <c r="UXF8028" s="49"/>
      <c r="UXG8028" s="49"/>
      <c r="UXH8028" s="49"/>
      <c r="UXI8028" s="49"/>
      <c r="UXJ8028" s="49"/>
      <c r="UXK8028" s="49"/>
      <c r="UXL8028" s="49"/>
      <c r="UXM8028" s="49"/>
      <c r="UXN8028" s="49"/>
      <c r="UXO8028" s="49"/>
      <c r="UXP8028" s="49"/>
      <c r="UXQ8028" s="49"/>
      <c r="UXR8028" s="49"/>
      <c r="UXS8028" s="49"/>
      <c r="UXT8028" s="49"/>
      <c r="UXU8028" s="49"/>
      <c r="UXV8028" s="49"/>
      <c r="UXW8028" s="49"/>
      <c r="UXX8028" s="49"/>
      <c r="UXY8028" s="49"/>
      <c r="UXZ8028" s="49"/>
      <c r="UYA8028" s="49"/>
      <c r="UYB8028" s="49"/>
      <c r="UYC8028" s="49"/>
      <c r="UYD8028" s="49"/>
      <c r="UYE8028" s="49"/>
      <c r="UYF8028" s="49"/>
      <c r="UYG8028" s="49"/>
      <c r="UYH8028" s="49"/>
      <c r="UYI8028" s="49"/>
      <c r="UYJ8028" s="49"/>
      <c r="UYK8028" s="49"/>
      <c r="UYL8028" s="49"/>
      <c r="UYM8028" s="49"/>
      <c r="UYN8028" s="49"/>
      <c r="UYO8028" s="49"/>
      <c r="UYP8028" s="49"/>
      <c r="UYQ8028" s="49"/>
      <c r="UYR8028" s="49"/>
      <c r="UYS8028" s="49"/>
      <c r="UYT8028" s="49"/>
      <c r="UYU8028" s="49"/>
      <c r="UYV8028" s="49"/>
      <c r="UYW8028" s="49"/>
      <c r="UYX8028" s="49"/>
      <c r="UYY8028" s="49"/>
      <c r="UYZ8028" s="49"/>
      <c r="UZA8028" s="49"/>
      <c r="UZB8028" s="49"/>
      <c r="UZC8028" s="49"/>
      <c r="UZD8028" s="49"/>
      <c r="UZE8028" s="49"/>
      <c r="UZF8028" s="49"/>
      <c r="UZG8028" s="49"/>
      <c r="UZH8028" s="49"/>
      <c r="UZI8028" s="49"/>
      <c r="UZJ8028" s="49"/>
      <c r="UZK8028" s="49"/>
      <c r="UZL8028" s="49"/>
      <c r="UZM8028" s="49"/>
      <c r="UZN8028" s="49"/>
      <c r="UZO8028" s="49"/>
      <c r="UZP8028" s="49"/>
      <c r="UZQ8028" s="49"/>
      <c r="UZR8028" s="49"/>
      <c r="UZS8028" s="49"/>
      <c r="UZT8028" s="49"/>
      <c r="UZU8028" s="49"/>
      <c r="UZV8028" s="49"/>
      <c r="UZW8028" s="49"/>
      <c r="UZX8028" s="49"/>
      <c r="UZY8028" s="49"/>
      <c r="UZZ8028" s="49"/>
      <c r="VAA8028" s="49"/>
      <c r="VAB8028" s="49"/>
      <c r="VAC8028" s="49"/>
      <c r="VAD8028" s="49"/>
      <c r="VAE8028" s="49"/>
      <c r="VAF8028" s="49"/>
      <c r="VAG8028" s="49"/>
      <c r="VAH8028" s="49"/>
      <c r="VAI8028" s="49"/>
      <c r="VAJ8028" s="49"/>
      <c r="VAK8028" s="49"/>
      <c r="VAL8028" s="49"/>
      <c r="VAM8028" s="49"/>
      <c r="VAN8028" s="49"/>
      <c r="VAO8028" s="49"/>
      <c r="VAP8028" s="49"/>
      <c r="VAQ8028" s="49"/>
      <c r="VAR8028" s="49"/>
      <c r="VAS8028" s="49"/>
      <c r="VAT8028" s="49"/>
      <c r="VAU8028" s="49"/>
      <c r="VAV8028" s="49"/>
      <c r="VAW8028" s="49"/>
      <c r="VAX8028" s="49"/>
      <c r="VAY8028" s="49"/>
      <c r="VAZ8028" s="49"/>
      <c r="VBA8028" s="49"/>
      <c r="VBB8028" s="49"/>
      <c r="VBC8028" s="49"/>
      <c r="VBD8028" s="49"/>
      <c r="VBE8028" s="49"/>
      <c r="VBF8028" s="49"/>
      <c r="VBG8028" s="49"/>
      <c r="VBH8028" s="49"/>
      <c r="VBI8028" s="49"/>
      <c r="VBJ8028" s="49"/>
      <c r="VBK8028" s="49"/>
      <c r="VBL8028" s="49"/>
      <c r="VBM8028" s="49"/>
      <c r="VBN8028" s="49"/>
      <c r="VBO8028" s="49"/>
      <c r="VBP8028" s="49"/>
      <c r="VBQ8028" s="49"/>
      <c r="VBR8028" s="49"/>
      <c r="VBS8028" s="49"/>
      <c r="VBT8028" s="49"/>
      <c r="VBU8028" s="49"/>
      <c r="VBV8028" s="49"/>
      <c r="VBW8028" s="49"/>
      <c r="VBX8028" s="49"/>
      <c r="VBY8028" s="49"/>
      <c r="VBZ8028" s="49"/>
      <c r="VCA8028" s="49"/>
      <c r="VCB8028" s="49"/>
      <c r="VCC8028" s="49"/>
      <c r="VCD8028" s="49"/>
      <c r="VCE8028" s="49"/>
      <c r="VCF8028" s="49"/>
      <c r="VCG8028" s="49"/>
      <c r="VCH8028" s="49"/>
      <c r="VCI8028" s="49"/>
      <c r="VCJ8028" s="49"/>
      <c r="VCK8028" s="49"/>
      <c r="VCL8028" s="49"/>
      <c r="VCM8028" s="49"/>
      <c r="VCN8028" s="49"/>
      <c r="VCO8028" s="49"/>
      <c r="VCP8028" s="49"/>
      <c r="VCQ8028" s="49"/>
      <c r="VCR8028" s="49"/>
      <c r="VCS8028" s="49"/>
      <c r="VCT8028" s="49"/>
      <c r="VCU8028" s="49"/>
      <c r="VCV8028" s="49"/>
      <c r="VCW8028" s="49"/>
      <c r="VCX8028" s="49"/>
      <c r="VCY8028" s="49"/>
      <c r="VCZ8028" s="49"/>
      <c r="VDA8028" s="49"/>
      <c r="VDB8028" s="49"/>
      <c r="VDC8028" s="49"/>
      <c r="VDD8028" s="49"/>
      <c r="VDE8028" s="49"/>
      <c r="VDF8028" s="49"/>
      <c r="VDG8028" s="49"/>
      <c r="VDH8028" s="49"/>
      <c r="VDI8028" s="49"/>
      <c r="VDJ8028" s="49"/>
      <c r="VDK8028" s="49"/>
      <c r="VDL8028" s="49"/>
      <c r="VDM8028" s="49"/>
      <c r="VDN8028" s="49"/>
      <c r="VDO8028" s="49"/>
      <c r="VDP8028" s="49"/>
      <c r="VDQ8028" s="49"/>
      <c r="VDR8028" s="49"/>
      <c r="VDS8028" s="49"/>
      <c r="VDT8028" s="49"/>
      <c r="VDU8028" s="49"/>
      <c r="VDV8028" s="49"/>
      <c r="VDW8028" s="49"/>
      <c r="VDX8028" s="49"/>
      <c r="VDY8028" s="49"/>
      <c r="VDZ8028" s="49"/>
      <c r="VEA8028" s="49"/>
      <c r="VEB8028" s="49"/>
      <c r="VEC8028" s="49"/>
      <c r="VED8028" s="49"/>
      <c r="VEE8028" s="49"/>
      <c r="VEF8028" s="49"/>
      <c r="VEG8028" s="49"/>
      <c r="VEH8028" s="49"/>
      <c r="VEI8028" s="49"/>
      <c r="VEJ8028" s="49"/>
      <c r="VEK8028" s="49"/>
      <c r="VEL8028" s="49"/>
      <c r="VEM8028" s="49"/>
      <c r="VEN8028" s="49"/>
      <c r="VEO8028" s="49"/>
      <c r="VEP8028" s="49"/>
      <c r="VEQ8028" s="49"/>
      <c r="VER8028" s="49"/>
      <c r="VES8028" s="49"/>
      <c r="VET8028" s="49"/>
      <c r="VEU8028" s="49"/>
      <c r="VEV8028" s="49"/>
      <c r="VEW8028" s="49"/>
      <c r="VEX8028" s="49"/>
      <c r="VEY8028" s="49"/>
      <c r="VEZ8028" s="49"/>
      <c r="VFA8028" s="49"/>
      <c r="VFB8028" s="49"/>
      <c r="VFC8028" s="49"/>
      <c r="VFD8028" s="49"/>
      <c r="VFE8028" s="49"/>
      <c r="VFF8028" s="49"/>
      <c r="VFG8028" s="49"/>
      <c r="VFH8028" s="49"/>
      <c r="VFI8028" s="49"/>
      <c r="VFJ8028" s="49"/>
      <c r="VFK8028" s="49"/>
      <c r="VFL8028" s="49"/>
      <c r="VFM8028" s="49"/>
      <c r="VFN8028" s="49"/>
      <c r="VFO8028" s="49"/>
      <c r="VFP8028" s="49"/>
      <c r="VFQ8028" s="49"/>
      <c r="VFR8028" s="49"/>
      <c r="VFS8028" s="49"/>
      <c r="VFT8028" s="49"/>
      <c r="VFU8028" s="49"/>
      <c r="VFV8028" s="49"/>
      <c r="VFW8028" s="49"/>
      <c r="VFX8028" s="49"/>
      <c r="VFY8028" s="49"/>
      <c r="VFZ8028" s="49"/>
      <c r="VGA8028" s="49"/>
      <c r="VGB8028" s="49"/>
      <c r="VGC8028" s="49"/>
      <c r="VGD8028" s="49"/>
      <c r="VGE8028" s="49"/>
      <c r="VGF8028" s="49"/>
      <c r="VGG8028" s="49"/>
      <c r="VGH8028" s="49"/>
      <c r="VGI8028" s="49"/>
      <c r="VGJ8028" s="49"/>
      <c r="VGK8028" s="49"/>
      <c r="VGL8028" s="49"/>
      <c r="VGM8028" s="49"/>
      <c r="VGN8028" s="49"/>
      <c r="VGO8028" s="49"/>
      <c r="VGP8028" s="49"/>
      <c r="VGQ8028" s="49"/>
      <c r="VGR8028" s="49"/>
      <c r="VGS8028" s="49"/>
      <c r="VGT8028" s="49"/>
      <c r="VGU8028" s="49"/>
      <c r="VGV8028" s="49"/>
      <c r="VGW8028" s="49"/>
      <c r="VGX8028" s="49"/>
      <c r="VGY8028" s="49"/>
      <c r="VGZ8028" s="49"/>
      <c r="VHA8028" s="49"/>
      <c r="VHB8028" s="49"/>
      <c r="VHC8028" s="49"/>
      <c r="VHD8028" s="49"/>
      <c r="VHE8028" s="49"/>
      <c r="VHF8028" s="49"/>
      <c r="VHG8028" s="49"/>
      <c r="VHH8028" s="49"/>
      <c r="VHI8028" s="49"/>
      <c r="VHJ8028" s="49"/>
      <c r="VHK8028" s="49"/>
      <c r="VHL8028" s="49"/>
      <c r="VHM8028" s="49"/>
      <c r="VHN8028" s="49"/>
      <c r="VHO8028" s="49"/>
      <c r="VHP8028" s="49"/>
      <c r="VHQ8028" s="49"/>
      <c r="VHR8028" s="49"/>
      <c r="VHS8028" s="49"/>
      <c r="VHT8028" s="49"/>
      <c r="VHU8028" s="49"/>
      <c r="VHV8028" s="49"/>
      <c r="VHW8028" s="49"/>
      <c r="VHX8028" s="49"/>
      <c r="VHY8028" s="49"/>
      <c r="VHZ8028" s="49"/>
      <c r="VIA8028" s="49"/>
      <c r="VIB8028" s="49"/>
      <c r="VIC8028" s="49"/>
      <c r="VID8028" s="49"/>
      <c r="VIE8028" s="49"/>
      <c r="VIF8028" s="49"/>
      <c r="VIG8028" s="49"/>
      <c r="VIH8028" s="49"/>
      <c r="VII8028" s="49"/>
      <c r="VIJ8028" s="49"/>
      <c r="VIK8028" s="49"/>
      <c r="VIL8028" s="49"/>
      <c r="VIM8028" s="49"/>
      <c r="VIN8028" s="49"/>
      <c r="VIO8028" s="49"/>
      <c r="VIP8028" s="49"/>
      <c r="VIQ8028" s="49"/>
      <c r="VIR8028" s="49"/>
      <c r="VIS8028" s="49"/>
      <c r="VIT8028" s="49"/>
      <c r="VIU8028" s="49"/>
      <c r="VIV8028" s="49"/>
      <c r="VIW8028" s="49"/>
      <c r="VIX8028" s="49"/>
      <c r="VIY8028" s="49"/>
      <c r="VIZ8028" s="49"/>
      <c r="VJA8028" s="49"/>
      <c r="VJB8028" s="49"/>
      <c r="VJC8028" s="49"/>
      <c r="VJD8028" s="49"/>
      <c r="VJE8028" s="49"/>
      <c r="VJF8028" s="49"/>
      <c r="VJG8028" s="49"/>
      <c r="VJH8028" s="49"/>
      <c r="VJI8028" s="49"/>
      <c r="VJJ8028" s="49"/>
      <c r="VJK8028" s="49"/>
      <c r="VJL8028" s="49"/>
      <c r="VJM8028" s="49"/>
      <c r="VJN8028" s="49"/>
      <c r="VJO8028" s="49"/>
      <c r="VJP8028" s="49"/>
      <c r="VJQ8028" s="49"/>
      <c r="VJR8028" s="49"/>
      <c r="VJS8028" s="49"/>
      <c r="VJT8028" s="49"/>
      <c r="VJU8028" s="49"/>
      <c r="VJV8028" s="49"/>
      <c r="VJW8028" s="49"/>
      <c r="VJX8028" s="49"/>
      <c r="VJY8028" s="49"/>
      <c r="VJZ8028" s="49"/>
      <c r="VKA8028" s="49"/>
      <c r="VKB8028" s="49"/>
      <c r="VKC8028" s="49"/>
      <c r="VKD8028" s="49"/>
      <c r="VKE8028" s="49"/>
      <c r="VKF8028" s="49"/>
      <c r="VKG8028" s="49"/>
      <c r="VKH8028" s="49"/>
      <c r="VKI8028" s="49"/>
      <c r="VKJ8028" s="49"/>
      <c r="VKK8028" s="49"/>
      <c r="VKL8028" s="49"/>
      <c r="VKM8028" s="49"/>
      <c r="VKN8028" s="49"/>
      <c r="VKO8028" s="49"/>
      <c r="VKP8028" s="49"/>
      <c r="VKQ8028" s="49"/>
      <c r="VKR8028" s="49"/>
      <c r="VKS8028" s="49"/>
      <c r="VKT8028" s="49"/>
      <c r="VKU8028" s="49"/>
      <c r="VKV8028" s="49"/>
      <c r="VKW8028" s="49"/>
      <c r="VKX8028" s="49"/>
      <c r="VKY8028" s="49"/>
      <c r="VKZ8028" s="49"/>
      <c r="VLA8028" s="49"/>
      <c r="VLB8028" s="49"/>
      <c r="VLC8028" s="49"/>
      <c r="VLD8028" s="49"/>
      <c r="VLE8028" s="49"/>
      <c r="VLF8028" s="49"/>
      <c r="VLG8028" s="49"/>
      <c r="VLH8028" s="49"/>
      <c r="VLI8028" s="49"/>
      <c r="VLJ8028" s="49"/>
      <c r="VLK8028" s="49"/>
      <c r="VLL8028" s="49"/>
      <c r="VLM8028" s="49"/>
      <c r="VLN8028" s="49"/>
      <c r="VLO8028" s="49"/>
      <c r="VLP8028" s="49"/>
      <c r="VLQ8028" s="49"/>
      <c r="VLR8028" s="49"/>
      <c r="VLS8028" s="49"/>
      <c r="VLT8028" s="49"/>
      <c r="VLU8028" s="49"/>
      <c r="VLV8028" s="49"/>
      <c r="VLW8028" s="49"/>
      <c r="VLX8028" s="49"/>
      <c r="VLY8028" s="49"/>
      <c r="VLZ8028" s="49"/>
      <c r="VMA8028" s="49"/>
      <c r="VMB8028" s="49"/>
      <c r="VMC8028" s="49"/>
      <c r="VMD8028" s="49"/>
      <c r="VME8028" s="49"/>
      <c r="VMF8028" s="49"/>
      <c r="VMG8028" s="49"/>
      <c r="VMH8028" s="49"/>
      <c r="VMI8028" s="49"/>
      <c r="VMJ8028" s="49"/>
      <c r="VMK8028" s="49"/>
      <c r="VML8028" s="49"/>
      <c r="VMM8028" s="49"/>
      <c r="VMN8028" s="49"/>
      <c r="VMO8028" s="49"/>
      <c r="VMP8028" s="49"/>
      <c r="VMQ8028" s="49"/>
      <c r="VMR8028" s="49"/>
      <c r="VMS8028" s="49"/>
      <c r="VMT8028" s="49"/>
      <c r="VMU8028" s="49"/>
      <c r="VMV8028" s="49"/>
      <c r="VMW8028" s="49"/>
      <c r="VMX8028" s="49"/>
      <c r="VMY8028" s="49"/>
      <c r="VMZ8028" s="49"/>
      <c r="VNA8028" s="49"/>
      <c r="VNB8028" s="49"/>
      <c r="VNC8028" s="49"/>
      <c r="VND8028" s="49"/>
      <c r="VNE8028" s="49"/>
      <c r="VNF8028" s="49"/>
      <c r="VNG8028" s="49"/>
      <c r="VNH8028" s="49"/>
      <c r="VNI8028" s="49"/>
      <c r="VNJ8028" s="49"/>
      <c r="VNK8028" s="49"/>
      <c r="VNL8028" s="49"/>
      <c r="VNM8028" s="49"/>
      <c r="VNN8028" s="49"/>
      <c r="VNO8028" s="49"/>
      <c r="VNP8028" s="49"/>
      <c r="VNQ8028" s="49"/>
      <c r="VNR8028" s="49"/>
      <c r="VNS8028" s="49"/>
      <c r="VNT8028" s="49"/>
      <c r="VNU8028" s="49"/>
      <c r="VNV8028" s="49"/>
      <c r="VNW8028" s="49"/>
      <c r="VNX8028" s="49"/>
      <c r="VNY8028" s="49"/>
      <c r="VNZ8028" s="49"/>
      <c r="VOA8028" s="49"/>
      <c r="VOB8028" s="49"/>
      <c r="VOC8028" s="49"/>
      <c r="VOD8028" s="49"/>
      <c r="VOE8028" s="49"/>
      <c r="VOF8028" s="49"/>
      <c r="VOG8028" s="49"/>
      <c r="VOH8028" s="49"/>
      <c r="VOI8028" s="49"/>
      <c r="VOJ8028" s="49"/>
      <c r="VOK8028" s="49"/>
      <c r="VOL8028" s="49"/>
      <c r="VOM8028" s="49"/>
      <c r="VON8028" s="49"/>
      <c r="VOO8028" s="49"/>
      <c r="VOP8028" s="49"/>
      <c r="VOQ8028" s="49"/>
      <c r="VOR8028" s="49"/>
      <c r="VOS8028" s="49"/>
      <c r="VOT8028" s="49"/>
      <c r="VOU8028" s="49"/>
      <c r="VOV8028" s="49"/>
      <c r="VOW8028" s="49"/>
      <c r="VOX8028" s="49"/>
      <c r="VOY8028" s="49"/>
      <c r="VOZ8028" s="49"/>
      <c r="VPA8028" s="49"/>
      <c r="VPB8028" s="49"/>
      <c r="VPC8028" s="49"/>
      <c r="VPD8028" s="49"/>
      <c r="VPE8028" s="49"/>
      <c r="VPF8028" s="49"/>
      <c r="VPG8028" s="49"/>
      <c r="VPH8028" s="49"/>
      <c r="VPI8028" s="49"/>
      <c r="VPJ8028" s="49"/>
      <c r="VPK8028" s="49"/>
      <c r="VPL8028" s="49"/>
      <c r="VPM8028" s="49"/>
      <c r="VPN8028" s="49"/>
      <c r="VPO8028" s="49"/>
      <c r="VPP8028" s="49"/>
      <c r="VPQ8028" s="49"/>
      <c r="VPR8028" s="49"/>
      <c r="VPS8028" s="49"/>
      <c r="VPT8028" s="49"/>
      <c r="VPU8028" s="49"/>
      <c r="VPV8028" s="49"/>
      <c r="VPW8028" s="49"/>
      <c r="VPX8028" s="49"/>
      <c r="VPY8028" s="49"/>
      <c r="VPZ8028" s="49"/>
      <c r="VQA8028" s="49"/>
      <c r="VQB8028" s="49"/>
      <c r="VQC8028" s="49"/>
      <c r="VQD8028" s="49"/>
      <c r="VQE8028" s="49"/>
      <c r="VQF8028" s="49"/>
      <c r="VQG8028" s="49"/>
      <c r="VQH8028" s="49"/>
      <c r="VQI8028" s="49"/>
      <c r="VQJ8028" s="49"/>
      <c r="VQK8028" s="49"/>
      <c r="VQL8028" s="49"/>
      <c r="VQM8028" s="49"/>
      <c r="VQN8028" s="49"/>
      <c r="VQO8028" s="49"/>
      <c r="VQP8028" s="49"/>
      <c r="VQQ8028" s="49"/>
      <c r="VQR8028" s="49"/>
      <c r="VQS8028" s="49"/>
      <c r="VQT8028" s="49"/>
      <c r="VQU8028" s="49"/>
      <c r="VQV8028" s="49"/>
      <c r="VQW8028" s="49"/>
      <c r="VQX8028" s="49"/>
      <c r="VQY8028" s="49"/>
      <c r="VQZ8028" s="49"/>
      <c r="VRA8028" s="49"/>
      <c r="VRB8028" s="49"/>
      <c r="VRC8028" s="49"/>
      <c r="VRD8028" s="49"/>
      <c r="VRE8028" s="49"/>
      <c r="VRF8028" s="49"/>
      <c r="VRG8028" s="49"/>
      <c r="VRH8028" s="49"/>
      <c r="VRI8028" s="49"/>
      <c r="VRJ8028" s="49"/>
      <c r="VRK8028" s="49"/>
      <c r="VRL8028" s="49"/>
      <c r="VRM8028" s="49"/>
      <c r="VRN8028" s="49"/>
      <c r="VRO8028" s="49"/>
      <c r="VRP8028" s="49"/>
      <c r="VRQ8028" s="49"/>
      <c r="VRR8028" s="49"/>
      <c r="VRS8028" s="49"/>
      <c r="VRT8028" s="49"/>
      <c r="VRU8028" s="49"/>
      <c r="VRV8028" s="49"/>
      <c r="VRW8028" s="49"/>
      <c r="VRX8028" s="49"/>
      <c r="VRY8028" s="49"/>
      <c r="VRZ8028" s="49"/>
      <c r="VSA8028" s="49"/>
      <c r="VSB8028" s="49"/>
      <c r="VSC8028" s="49"/>
      <c r="VSD8028" s="49"/>
      <c r="VSE8028" s="49"/>
      <c r="VSF8028" s="49"/>
      <c r="VSG8028" s="49"/>
      <c r="VSH8028" s="49"/>
      <c r="VSI8028" s="49"/>
      <c r="VSJ8028" s="49"/>
      <c r="VSK8028" s="49"/>
      <c r="VSL8028" s="49"/>
      <c r="VSM8028" s="49"/>
      <c r="VSN8028" s="49"/>
      <c r="VSO8028" s="49"/>
      <c r="VSP8028" s="49"/>
      <c r="VSQ8028" s="49"/>
      <c r="VSR8028" s="49"/>
      <c r="VSS8028" s="49"/>
      <c r="VST8028" s="49"/>
      <c r="VSU8028" s="49"/>
      <c r="VSV8028" s="49"/>
      <c r="VSW8028" s="49"/>
      <c r="VSX8028" s="49"/>
      <c r="VSY8028" s="49"/>
      <c r="VSZ8028" s="49"/>
      <c r="VTA8028" s="49"/>
      <c r="VTB8028" s="49"/>
      <c r="VTC8028" s="49"/>
      <c r="VTD8028" s="49"/>
      <c r="VTE8028" s="49"/>
      <c r="VTF8028" s="49"/>
      <c r="VTG8028" s="49"/>
      <c r="VTH8028" s="49"/>
      <c r="VTI8028" s="49"/>
      <c r="VTJ8028" s="49"/>
      <c r="VTK8028" s="49"/>
      <c r="VTL8028" s="49"/>
      <c r="VTM8028" s="49"/>
      <c r="VTN8028" s="49"/>
      <c r="VTO8028" s="49"/>
      <c r="VTP8028" s="49"/>
      <c r="VTQ8028" s="49"/>
      <c r="VTR8028" s="49"/>
      <c r="VTS8028" s="49"/>
      <c r="VTT8028" s="49"/>
      <c r="VTU8028" s="49"/>
      <c r="VTV8028" s="49"/>
      <c r="VTW8028" s="49"/>
      <c r="VTX8028" s="49"/>
      <c r="VTY8028" s="49"/>
      <c r="VTZ8028" s="49"/>
      <c r="VUA8028" s="49"/>
      <c r="VUB8028" s="49"/>
      <c r="VUC8028" s="49"/>
      <c r="VUD8028" s="49"/>
      <c r="VUE8028" s="49"/>
      <c r="VUF8028" s="49"/>
      <c r="VUG8028" s="49"/>
      <c r="VUH8028" s="49"/>
      <c r="VUI8028" s="49"/>
      <c r="VUJ8028" s="49"/>
      <c r="VUK8028" s="49"/>
      <c r="VUL8028" s="49"/>
      <c r="VUM8028" s="49"/>
      <c r="VUN8028" s="49"/>
      <c r="VUO8028" s="49"/>
      <c r="VUP8028" s="49"/>
      <c r="VUQ8028" s="49"/>
      <c r="VUR8028" s="49"/>
      <c r="VUS8028" s="49"/>
      <c r="VUT8028" s="49"/>
      <c r="VUU8028" s="49"/>
      <c r="VUV8028" s="49"/>
      <c r="VUW8028" s="49"/>
      <c r="VUX8028" s="49"/>
      <c r="VUY8028" s="49"/>
      <c r="VUZ8028" s="49"/>
      <c r="VVA8028" s="49"/>
      <c r="VVB8028" s="49"/>
      <c r="VVC8028" s="49"/>
      <c r="VVD8028" s="49"/>
      <c r="VVE8028" s="49"/>
      <c r="VVF8028" s="49"/>
      <c r="VVG8028" s="49"/>
      <c r="VVH8028" s="49"/>
      <c r="VVI8028" s="49"/>
      <c r="VVJ8028" s="49"/>
      <c r="VVK8028" s="49"/>
      <c r="VVL8028" s="49"/>
      <c r="VVM8028" s="49"/>
      <c r="VVN8028" s="49"/>
      <c r="VVO8028" s="49"/>
      <c r="VVP8028" s="49"/>
      <c r="VVQ8028" s="49"/>
      <c r="VVR8028" s="49"/>
      <c r="VVS8028" s="49"/>
      <c r="VVT8028" s="49"/>
      <c r="VVU8028" s="49"/>
      <c r="VVV8028" s="49"/>
      <c r="VVW8028" s="49"/>
      <c r="VVX8028" s="49"/>
      <c r="VVY8028" s="49"/>
      <c r="VVZ8028" s="49"/>
      <c r="VWA8028" s="49"/>
      <c r="VWB8028" s="49"/>
      <c r="VWC8028" s="49"/>
      <c r="VWD8028" s="49"/>
      <c r="VWE8028" s="49"/>
      <c r="VWF8028" s="49"/>
      <c r="VWG8028" s="49"/>
      <c r="VWH8028" s="49"/>
      <c r="VWI8028" s="49"/>
      <c r="VWJ8028" s="49"/>
      <c r="VWK8028" s="49"/>
      <c r="VWL8028" s="49"/>
      <c r="VWM8028" s="49"/>
      <c r="VWN8028" s="49"/>
      <c r="VWO8028" s="49"/>
      <c r="VWP8028" s="49"/>
      <c r="VWQ8028" s="49"/>
      <c r="VWR8028" s="49"/>
      <c r="VWS8028" s="49"/>
      <c r="VWT8028" s="49"/>
      <c r="VWU8028" s="49"/>
      <c r="VWV8028" s="49"/>
      <c r="VWW8028" s="49"/>
      <c r="VWX8028" s="49"/>
      <c r="VWY8028" s="49"/>
      <c r="VWZ8028" s="49"/>
      <c r="VXA8028" s="49"/>
      <c r="VXB8028" s="49"/>
      <c r="VXC8028" s="49"/>
      <c r="VXD8028" s="49"/>
      <c r="VXE8028" s="49"/>
      <c r="VXF8028" s="49"/>
      <c r="VXG8028" s="49"/>
      <c r="VXH8028" s="49"/>
      <c r="VXI8028" s="49"/>
      <c r="VXJ8028" s="49"/>
      <c r="VXK8028" s="49"/>
      <c r="VXL8028" s="49"/>
      <c r="VXM8028" s="49"/>
      <c r="VXN8028" s="49"/>
      <c r="VXO8028" s="49"/>
      <c r="VXP8028" s="49"/>
      <c r="VXQ8028" s="49"/>
      <c r="VXR8028" s="49"/>
      <c r="VXS8028" s="49"/>
      <c r="VXT8028" s="49"/>
      <c r="VXU8028" s="49"/>
      <c r="VXV8028" s="49"/>
      <c r="VXW8028" s="49"/>
      <c r="VXX8028" s="49"/>
      <c r="VXY8028" s="49"/>
      <c r="VXZ8028" s="49"/>
      <c r="VYA8028" s="49"/>
      <c r="VYB8028" s="49"/>
      <c r="VYC8028" s="49"/>
      <c r="VYD8028" s="49"/>
      <c r="VYE8028" s="49"/>
      <c r="VYF8028" s="49"/>
      <c r="VYG8028" s="49"/>
      <c r="VYH8028" s="49"/>
      <c r="VYI8028" s="49"/>
      <c r="VYJ8028" s="49"/>
      <c r="VYK8028" s="49"/>
      <c r="VYL8028" s="49"/>
      <c r="VYM8028" s="49"/>
      <c r="VYN8028" s="49"/>
      <c r="VYO8028" s="49"/>
      <c r="VYP8028" s="49"/>
      <c r="VYQ8028" s="49"/>
      <c r="VYR8028" s="49"/>
      <c r="VYS8028" s="49"/>
      <c r="VYT8028" s="49"/>
      <c r="VYU8028" s="49"/>
      <c r="VYV8028" s="49"/>
      <c r="VYW8028" s="49"/>
      <c r="VYX8028" s="49"/>
      <c r="VYY8028" s="49"/>
      <c r="VYZ8028" s="49"/>
      <c r="VZA8028" s="49"/>
      <c r="VZB8028" s="49"/>
      <c r="VZC8028" s="49"/>
      <c r="VZD8028" s="49"/>
      <c r="VZE8028" s="49"/>
      <c r="VZF8028" s="49"/>
      <c r="VZG8028" s="49"/>
      <c r="VZH8028" s="49"/>
      <c r="VZI8028" s="49"/>
      <c r="VZJ8028" s="49"/>
      <c r="VZK8028" s="49"/>
      <c r="VZL8028" s="49"/>
      <c r="VZM8028" s="49"/>
      <c r="VZN8028" s="49"/>
      <c r="VZO8028" s="49"/>
      <c r="VZP8028" s="49"/>
      <c r="VZQ8028" s="49"/>
      <c r="VZR8028" s="49"/>
      <c r="VZS8028" s="49"/>
      <c r="VZT8028" s="49"/>
      <c r="VZU8028" s="49"/>
      <c r="VZV8028" s="49"/>
      <c r="VZW8028" s="49"/>
      <c r="VZX8028" s="49"/>
      <c r="VZY8028" s="49"/>
      <c r="VZZ8028" s="49"/>
      <c r="WAA8028" s="49"/>
      <c r="WAB8028" s="49"/>
      <c r="WAC8028" s="49"/>
      <c r="WAD8028" s="49"/>
      <c r="WAE8028" s="49"/>
      <c r="WAF8028" s="49"/>
      <c r="WAG8028" s="49"/>
      <c r="WAH8028" s="49"/>
      <c r="WAI8028" s="49"/>
      <c r="WAJ8028" s="49"/>
      <c r="WAK8028" s="49"/>
      <c r="WAL8028" s="49"/>
      <c r="WAM8028" s="49"/>
      <c r="WAN8028" s="49"/>
      <c r="WAO8028" s="49"/>
      <c r="WAP8028" s="49"/>
      <c r="WAQ8028" s="49"/>
      <c r="WAR8028" s="49"/>
      <c r="WAS8028" s="49"/>
      <c r="WAT8028" s="49"/>
      <c r="WAU8028" s="49"/>
      <c r="WAV8028" s="49"/>
      <c r="WAW8028" s="49"/>
      <c r="WAX8028" s="49"/>
      <c r="WAY8028" s="49"/>
      <c r="WAZ8028" s="49"/>
      <c r="WBA8028" s="49"/>
      <c r="WBB8028" s="49"/>
      <c r="WBC8028" s="49"/>
      <c r="WBD8028" s="49"/>
      <c r="WBE8028" s="49"/>
      <c r="WBF8028" s="49"/>
      <c r="WBG8028" s="49"/>
      <c r="WBH8028" s="49"/>
      <c r="WBI8028" s="49"/>
      <c r="WBJ8028" s="49"/>
      <c r="WBK8028" s="49"/>
      <c r="WBL8028" s="49"/>
      <c r="WBM8028" s="49"/>
      <c r="WBN8028" s="49"/>
      <c r="WBO8028" s="49"/>
      <c r="WBP8028" s="49"/>
      <c r="WBQ8028" s="49"/>
      <c r="WBR8028" s="49"/>
      <c r="WBS8028" s="49"/>
      <c r="WBT8028" s="49"/>
      <c r="WBU8028" s="49"/>
      <c r="WBV8028" s="49"/>
      <c r="WBW8028" s="49"/>
      <c r="WBX8028" s="49"/>
      <c r="WBY8028" s="49"/>
      <c r="WBZ8028" s="49"/>
      <c r="WCA8028" s="49"/>
      <c r="WCB8028" s="49"/>
      <c r="WCC8028" s="49"/>
      <c r="WCD8028" s="49"/>
      <c r="WCE8028" s="49"/>
      <c r="WCF8028" s="49"/>
      <c r="WCG8028" s="49"/>
      <c r="WCH8028" s="49"/>
      <c r="WCI8028" s="49"/>
      <c r="WCJ8028" s="49"/>
      <c r="WCK8028" s="49"/>
      <c r="WCL8028" s="49"/>
      <c r="WCM8028" s="49"/>
      <c r="WCN8028" s="49"/>
      <c r="WCO8028" s="49"/>
      <c r="WCP8028" s="49"/>
      <c r="WCQ8028" s="49"/>
      <c r="WCR8028" s="49"/>
      <c r="WCS8028" s="49"/>
      <c r="WCT8028" s="49"/>
      <c r="WCU8028" s="49"/>
      <c r="WCV8028" s="49"/>
      <c r="WCW8028" s="49"/>
      <c r="WCX8028" s="49"/>
      <c r="WCY8028" s="49"/>
      <c r="WCZ8028" s="49"/>
      <c r="WDA8028" s="49"/>
      <c r="WDB8028" s="49"/>
      <c r="WDC8028" s="49"/>
      <c r="WDD8028" s="49"/>
      <c r="WDE8028" s="49"/>
      <c r="WDF8028" s="49"/>
      <c r="WDG8028" s="49"/>
      <c r="WDH8028" s="49"/>
      <c r="WDI8028" s="49"/>
      <c r="WDJ8028" s="49"/>
      <c r="WDK8028" s="49"/>
      <c r="WDL8028" s="49"/>
      <c r="WDM8028" s="49"/>
      <c r="WDN8028" s="49"/>
      <c r="WDO8028" s="49"/>
      <c r="WDP8028" s="49"/>
      <c r="WDQ8028" s="49"/>
      <c r="WDR8028" s="49"/>
      <c r="WDS8028" s="49"/>
      <c r="WDT8028" s="49"/>
      <c r="WDU8028" s="49"/>
      <c r="WDV8028" s="49"/>
      <c r="WDW8028" s="49"/>
      <c r="WDX8028" s="49"/>
      <c r="WDY8028" s="49"/>
      <c r="WDZ8028" s="49"/>
      <c r="WEA8028" s="49"/>
      <c r="WEB8028" s="49"/>
      <c r="WEC8028" s="49"/>
      <c r="WED8028" s="49"/>
      <c r="WEE8028" s="49"/>
      <c r="WEF8028" s="49"/>
      <c r="WEG8028" s="49"/>
      <c r="WEH8028" s="49"/>
      <c r="WEI8028" s="49"/>
      <c r="WEJ8028" s="49"/>
      <c r="WEK8028" s="49"/>
      <c r="WEL8028" s="49"/>
      <c r="WEM8028" s="49"/>
      <c r="WEN8028" s="49"/>
      <c r="WEO8028" s="49"/>
      <c r="WEP8028" s="49"/>
      <c r="WEQ8028" s="49"/>
      <c r="WER8028" s="49"/>
      <c r="WES8028" s="49"/>
      <c r="WET8028" s="49"/>
      <c r="WEU8028" s="49"/>
      <c r="WEV8028" s="49"/>
      <c r="WEW8028" s="49"/>
      <c r="WEX8028" s="49"/>
      <c r="WEY8028" s="49"/>
      <c r="WEZ8028" s="49"/>
      <c r="WFA8028" s="49"/>
      <c r="WFB8028" s="49"/>
      <c r="WFC8028" s="49"/>
      <c r="WFD8028" s="49"/>
      <c r="WFE8028" s="49"/>
      <c r="WFF8028" s="49"/>
      <c r="WFG8028" s="49"/>
      <c r="WFH8028" s="49"/>
      <c r="WFI8028" s="49"/>
      <c r="WFJ8028" s="49"/>
      <c r="WFK8028" s="49"/>
      <c r="WFL8028" s="49"/>
      <c r="WFM8028" s="49"/>
      <c r="WFN8028" s="49"/>
      <c r="WFO8028" s="49"/>
      <c r="WFP8028" s="49"/>
      <c r="WFQ8028" s="49"/>
      <c r="WFR8028" s="49"/>
      <c r="WFS8028" s="49"/>
      <c r="WFT8028" s="49"/>
      <c r="WFU8028" s="49"/>
      <c r="WFV8028" s="49"/>
      <c r="WFW8028" s="49"/>
      <c r="WFX8028" s="49"/>
      <c r="WFY8028" s="49"/>
      <c r="WFZ8028" s="49"/>
      <c r="WGA8028" s="49"/>
      <c r="WGB8028" s="49"/>
      <c r="WGC8028" s="49"/>
      <c r="WGD8028" s="49"/>
      <c r="WGE8028" s="49"/>
      <c r="WGF8028" s="49"/>
      <c r="WGG8028" s="49"/>
      <c r="WGH8028" s="49"/>
      <c r="WGI8028" s="49"/>
      <c r="WGJ8028" s="49"/>
      <c r="WGK8028" s="49"/>
      <c r="WGL8028" s="49"/>
      <c r="WGM8028" s="49"/>
      <c r="WGN8028" s="49"/>
      <c r="WGO8028" s="49"/>
      <c r="WGP8028" s="49"/>
      <c r="WGQ8028" s="49"/>
      <c r="WGR8028" s="49"/>
      <c r="WGS8028" s="49"/>
      <c r="WGT8028" s="49"/>
      <c r="WGU8028" s="49"/>
      <c r="WGV8028" s="49"/>
      <c r="WGW8028" s="49"/>
      <c r="WGX8028" s="49"/>
      <c r="WGY8028" s="49"/>
      <c r="WGZ8028" s="49"/>
      <c r="WHA8028" s="49"/>
      <c r="WHB8028" s="49"/>
      <c r="WHC8028" s="49"/>
      <c r="WHD8028" s="49"/>
      <c r="WHE8028" s="49"/>
      <c r="WHF8028" s="49"/>
      <c r="WHG8028" s="49"/>
      <c r="WHH8028" s="49"/>
      <c r="WHI8028" s="49"/>
      <c r="WHJ8028" s="49"/>
      <c r="WHK8028" s="49"/>
      <c r="WHL8028" s="49"/>
      <c r="WHM8028" s="49"/>
      <c r="WHN8028" s="49"/>
      <c r="WHO8028" s="49"/>
      <c r="WHP8028" s="49"/>
      <c r="WHQ8028" s="49"/>
      <c r="WHR8028" s="49"/>
      <c r="WHS8028" s="49"/>
      <c r="WHT8028" s="49"/>
      <c r="WHU8028" s="49"/>
      <c r="WHV8028" s="49"/>
      <c r="WHW8028" s="49"/>
      <c r="WHX8028" s="49"/>
      <c r="WHY8028" s="49"/>
      <c r="WHZ8028" s="49"/>
      <c r="WIA8028" s="49"/>
      <c r="WIB8028" s="49"/>
      <c r="WIC8028" s="49"/>
      <c r="WID8028" s="49"/>
      <c r="WIE8028" s="49"/>
      <c r="WIF8028" s="49"/>
      <c r="WIG8028" s="49"/>
      <c r="WIH8028" s="49"/>
      <c r="WII8028" s="49"/>
      <c r="WIJ8028" s="49"/>
      <c r="WIK8028" s="49"/>
      <c r="WIL8028" s="49"/>
      <c r="WIM8028" s="49"/>
      <c r="WIN8028" s="49"/>
      <c r="WIO8028" s="49"/>
      <c r="WIP8028" s="49"/>
      <c r="WIQ8028" s="49"/>
      <c r="WIR8028" s="49"/>
      <c r="WIS8028" s="49"/>
      <c r="WIT8028" s="49"/>
      <c r="WIU8028" s="49"/>
      <c r="WIV8028" s="49"/>
      <c r="WIW8028" s="49"/>
      <c r="WIX8028" s="49"/>
      <c r="WIY8028" s="49"/>
      <c r="WIZ8028" s="49"/>
      <c r="WJA8028" s="49"/>
      <c r="WJB8028" s="49"/>
      <c r="WJC8028" s="49"/>
      <c r="WJD8028" s="49"/>
      <c r="WJE8028" s="49"/>
      <c r="WJF8028" s="49"/>
      <c r="WJG8028" s="49"/>
      <c r="WJH8028" s="49"/>
      <c r="WJI8028" s="49"/>
      <c r="WJJ8028" s="49"/>
      <c r="WJK8028" s="49"/>
      <c r="WJL8028" s="49"/>
      <c r="WJM8028" s="49"/>
      <c r="WJN8028" s="49"/>
      <c r="WJO8028" s="49"/>
      <c r="WJP8028" s="49"/>
      <c r="WJQ8028" s="49"/>
      <c r="WJR8028" s="49"/>
      <c r="WJS8028" s="49"/>
      <c r="WJT8028" s="49"/>
      <c r="WJU8028" s="49"/>
      <c r="WJV8028" s="49"/>
      <c r="WJW8028" s="49"/>
      <c r="WJX8028" s="49"/>
      <c r="WJY8028" s="49"/>
      <c r="WJZ8028" s="49"/>
      <c r="WKA8028" s="49"/>
      <c r="WKB8028" s="49"/>
      <c r="WKC8028" s="49"/>
      <c r="WKD8028" s="49"/>
      <c r="WKE8028" s="49"/>
      <c r="WKF8028" s="49"/>
      <c r="WKG8028" s="49"/>
      <c r="WKH8028" s="49"/>
      <c r="WKI8028" s="49"/>
      <c r="WKJ8028" s="49"/>
      <c r="WKK8028" s="49"/>
      <c r="WKL8028" s="49"/>
      <c r="WKM8028" s="49"/>
      <c r="WKN8028" s="49"/>
      <c r="WKO8028" s="49"/>
      <c r="WKP8028" s="49"/>
      <c r="WKQ8028" s="49"/>
      <c r="WKR8028" s="49"/>
      <c r="WKS8028" s="49"/>
      <c r="WKT8028" s="49"/>
      <c r="WKU8028" s="49"/>
      <c r="WKV8028" s="49"/>
      <c r="WKW8028" s="49"/>
      <c r="WKX8028" s="49"/>
      <c r="WKY8028" s="49"/>
      <c r="WKZ8028" s="49"/>
      <c r="WLA8028" s="49"/>
      <c r="WLB8028" s="49"/>
      <c r="WLC8028" s="49"/>
      <c r="WLD8028" s="49"/>
      <c r="WLE8028" s="49"/>
      <c r="WLF8028" s="49"/>
      <c r="WLG8028" s="49"/>
      <c r="WLH8028" s="49"/>
      <c r="WLI8028" s="49"/>
      <c r="WLJ8028" s="49"/>
      <c r="WLK8028" s="49"/>
      <c r="WLL8028" s="49"/>
      <c r="WLM8028" s="49"/>
      <c r="WLN8028" s="49"/>
      <c r="WLO8028" s="49"/>
      <c r="WLP8028" s="49"/>
      <c r="WLQ8028" s="49"/>
      <c r="WLR8028" s="49"/>
      <c r="WLS8028" s="49"/>
      <c r="WLT8028" s="49"/>
      <c r="WLU8028" s="49"/>
      <c r="WLV8028" s="49"/>
      <c r="WLW8028" s="49"/>
      <c r="WLX8028" s="49"/>
      <c r="WLY8028" s="49"/>
      <c r="WLZ8028" s="49"/>
      <c r="WMA8028" s="49"/>
      <c r="WMB8028" s="49"/>
      <c r="WMC8028" s="49"/>
      <c r="WMD8028" s="49"/>
      <c r="WME8028" s="49"/>
      <c r="WMF8028" s="49"/>
      <c r="WMG8028" s="49"/>
      <c r="WMH8028" s="49"/>
      <c r="WMI8028" s="49"/>
      <c r="WMJ8028" s="49"/>
      <c r="WMK8028" s="49"/>
      <c r="WML8028" s="49"/>
      <c r="WMM8028" s="49"/>
      <c r="WMN8028" s="49"/>
      <c r="WMO8028" s="49"/>
      <c r="WMP8028" s="49"/>
      <c r="WMQ8028" s="49"/>
      <c r="WMR8028" s="49"/>
      <c r="WMS8028" s="49"/>
      <c r="WMT8028" s="49"/>
      <c r="WMU8028" s="49"/>
      <c r="WMV8028" s="49"/>
      <c r="WMW8028" s="49"/>
      <c r="WMX8028" s="49"/>
      <c r="WMY8028" s="49"/>
      <c r="WMZ8028" s="49"/>
      <c r="WNA8028" s="49"/>
      <c r="WNB8028" s="49"/>
      <c r="WNC8028" s="49"/>
      <c r="WND8028" s="49"/>
      <c r="WNE8028" s="49"/>
      <c r="WNF8028" s="49"/>
      <c r="WNG8028" s="49"/>
      <c r="WNH8028" s="49"/>
      <c r="WNI8028" s="49"/>
      <c r="WNJ8028" s="49"/>
      <c r="WNK8028" s="49"/>
      <c r="WNL8028" s="49"/>
      <c r="WNM8028" s="49"/>
      <c r="WNN8028" s="49"/>
      <c r="WNO8028" s="49"/>
      <c r="WNP8028" s="49"/>
      <c r="WNQ8028" s="49"/>
      <c r="WNR8028" s="49"/>
      <c r="WNS8028" s="49"/>
      <c r="WNT8028" s="49"/>
      <c r="WNU8028" s="49"/>
      <c r="WNV8028" s="49"/>
      <c r="WNW8028" s="49"/>
      <c r="WNX8028" s="49"/>
      <c r="WNY8028" s="49"/>
      <c r="WNZ8028" s="49"/>
      <c r="WOA8028" s="49"/>
      <c r="WOB8028" s="49"/>
      <c r="WOC8028" s="49"/>
      <c r="WOD8028" s="49"/>
      <c r="WOE8028" s="49"/>
      <c r="WOF8028" s="49"/>
      <c r="WOG8028" s="49"/>
      <c r="WOH8028" s="49"/>
      <c r="WOI8028" s="49"/>
      <c r="WOJ8028" s="49"/>
      <c r="WOK8028" s="49"/>
      <c r="WOL8028" s="49"/>
      <c r="WOM8028" s="49"/>
      <c r="WON8028" s="49"/>
      <c r="WOO8028" s="49"/>
      <c r="WOP8028" s="49"/>
      <c r="WOQ8028" s="49"/>
      <c r="WOR8028" s="49"/>
      <c r="WOS8028" s="49"/>
      <c r="WOT8028" s="49"/>
      <c r="WOU8028" s="49"/>
      <c r="WOV8028" s="49"/>
      <c r="WOW8028" s="49"/>
      <c r="WOX8028" s="49"/>
      <c r="WOY8028" s="49"/>
      <c r="WOZ8028" s="49"/>
      <c r="WPA8028" s="49"/>
      <c r="WPB8028" s="49"/>
      <c r="WPC8028" s="49"/>
      <c r="WPD8028" s="49"/>
      <c r="WPE8028" s="49"/>
      <c r="WPF8028" s="49"/>
      <c r="WPG8028" s="49"/>
      <c r="WPH8028" s="49"/>
      <c r="WPI8028" s="49"/>
      <c r="WPJ8028" s="49"/>
      <c r="WPK8028" s="49"/>
      <c r="WPL8028" s="49"/>
      <c r="WPM8028" s="49"/>
      <c r="WPN8028" s="49"/>
      <c r="WPO8028" s="49"/>
      <c r="WPP8028" s="49"/>
      <c r="WPQ8028" s="49"/>
      <c r="WPR8028" s="49"/>
      <c r="WPS8028" s="49"/>
      <c r="WPT8028" s="49"/>
      <c r="WPU8028" s="49"/>
      <c r="WPV8028" s="49"/>
      <c r="WPW8028" s="49"/>
      <c r="WPX8028" s="49"/>
      <c r="WPY8028" s="49"/>
      <c r="WPZ8028" s="49"/>
      <c r="WQA8028" s="49"/>
      <c r="WQB8028" s="49"/>
      <c r="WQC8028" s="49"/>
      <c r="WQD8028" s="49"/>
      <c r="WQE8028" s="49"/>
      <c r="WQF8028" s="49"/>
      <c r="WQG8028" s="49"/>
      <c r="WQH8028" s="49"/>
      <c r="WQI8028" s="49"/>
      <c r="WQJ8028" s="49"/>
      <c r="WQK8028" s="49"/>
      <c r="WQL8028" s="49"/>
      <c r="WQM8028" s="49"/>
      <c r="WQN8028" s="49"/>
      <c r="WQO8028" s="49"/>
      <c r="WQP8028" s="49"/>
      <c r="WQQ8028" s="49"/>
      <c r="WQR8028" s="49"/>
      <c r="WQS8028" s="49"/>
      <c r="WQT8028" s="49"/>
      <c r="WQU8028" s="49"/>
      <c r="WQV8028" s="49"/>
      <c r="WQW8028" s="49"/>
      <c r="WQX8028" s="49"/>
      <c r="WQY8028" s="49"/>
      <c r="WQZ8028" s="49"/>
      <c r="WRA8028" s="49"/>
      <c r="WRB8028" s="49"/>
      <c r="WRC8028" s="49"/>
      <c r="WRD8028" s="49"/>
      <c r="WRE8028" s="49"/>
      <c r="WRF8028" s="49"/>
      <c r="WRG8028" s="49"/>
      <c r="WRH8028" s="49"/>
      <c r="WRI8028" s="49"/>
      <c r="WRJ8028" s="49"/>
      <c r="WRK8028" s="49"/>
      <c r="WRL8028" s="49"/>
      <c r="WRM8028" s="49"/>
      <c r="WRN8028" s="49"/>
      <c r="WRO8028" s="49"/>
      <c r="WRP8028" s="49"/>
      <c r="WRQ8028" s="49"/>
      <c r="WRR8028" s="49"/>
      <c r="WRS8028" s="49"/>
      <c r="WRT8028" s="49"/>
      <c r="WRU8028" s="49"/>
      <c r="WRV8028" s="49"/>
      <c r="WRW8028" s="49"/>
      <c r="WRX8028" s="49"/>
      <c r="WRY8028" s="49"/>
      <c r="WRZ8028" s="49"/>
      <c r="WSA8028" s="49"/>
      <c r="WSB8028" s="49"/>
      <c r="WSC8028" s="49"/>
      <c r="WSD8028" s="49"/>
      <c r="WSE8028" s="49"/>
      <c r="WSF8028" s="49"/>
      <c r="WSG8028" s="49"/>
      <c r="WSH8028" s="49"/>
      <c r="WSI8028" s="49"/>
      <c r="WSJ8028" s="49"/>
      <c r="WSK8028" s="49"/>
      <c r="WSL8028" s="49"/>
      <c r="WSM8028" s="49"/>
      <c r="WSN8028" s="49"/>
      <c r="WSO8028" s="49"/>
      <c r="WSP8028" s="49"/>
      <c r="WSQ8028" s="49"/>
      <c r="WSR8028" s="49"/>
      <c r="WSS8028" s="49"/>
      <c r="WST8028" s="49"/>
      <c r="WSU8028" s="49"/>
      <c r="WSV8028" s="49"/>
      <c r="WSW8028" s="49"/>
      <c r="WSX8028" s="49"/>
      <c r="WSY8028" s="49"/>
      <c r="WSZ8028" s="49"/>
      <c r="WTA8028" s="49"/>
      <c r="WTB8028" s="49"/>
      <c r="WTC8028" s="49"/>
      <c r="WTD8028" s="49"/>
      <c r="WTE8028" s="49"/>
      <c r="WTF8028" s="49"/>
      <c r="WTG8028" s="49"/>
      <c r="WTH8028" s="49"/>
      <c r="WTI8028" s="49"/>
      <c r="WTJ8028" s="49"/>
      <c r="WTK8028" s="49"/>
      <c r="WTL8028" s="49"/>
      <c r="WTM8028" s="49"/>
      <c r="WTN8028" s="49"/>
      <c r="WTO8028" s="49"/>
      <c r="WTP8028" s="49"/>
      <c r="WTQ8028" s="49"/>
      <c r="WTR8028" s="49"/>
      <c r="WTS8028" s="49"/>
      <c r="WTT8028" s="49"/>
      <c r="WTU8028" s="49"/>
      <c r="WTV8028" s="49"/>
      <c r="WTW8028" s="49"/>
      <c r="WTX8028" s="49"/>
      <c r="WTY8028" s="49"/>
      <c r="WTZ8028" s="49"/>
      <c r="WUA8028" s="49"/>
      <c r="WUB8028" s="49"/>
      <c r="WUC8028" s="49"/>
      <c r="WUD8028" s="49"/>
      <c r="WUE8028" s="49"/>
      <c r="WUF8028" s="49"/>
      <c r="WUG8028" s="49"/>
      <c r="WUH8028" s="49"/>
      <c r="WUI8028" s="49"/>
      <c r="WUJ8028" s="49"/>
      <c r="WUK8028" s="49"/>
      <c r="WUL8028" s="49"/>
      <c r="WUM8028" s="49"/>
      <c r="WUN8028" s="49"/>
      <c r="WUO8028" s="49"/>
      <c r="WUP8028" s="49"/>
      <c r="WUQ8028" s="49"/>
      <c r="WUR8028" s="49"/>
      <c r="WUS8028" s="49"/>
      <c r="WUT8028" s="49"/>
      <c r="WUU8028" s="49"/>
      <c r="WUV8028" s="49"/>
      <c r="WUW8028" s="49"/>
      <c r="WUX8028" s="49"/>
      <c r="WUY8028" s="49"/>
      <c r="WUZ8028" s="49"/>
      <c r="WVA8028" s="49"/>
      <c r="WVB8028" s="49"/>
      <c r="WVC8028" s="49"/>
      <c r="WVD8028" s="49"/>
      <c r="WVE8028" s="49"/>
      <c r="WVF8028" s="49"/>
      <c r="WVG8028" s="49"/>
      <c r="WVH8028" s="49"/>
      <c r="WVI8028" s="49"/>
      <c r="WVJ8028" s="49"/>
      <c r="WVK8028" s="49"/>
      <c r="WVL8028" s="49"/>
      <c r="WVM8028" s="49"/>
      <c r="WVN8028" s="49"/>
      <c r="WVO8028" s="49"/>
      <c r="WVP8028" s="49"/>
      <c r="WVQ8028" s="49"/>
      <c r="WVR8028" s="49"/>
      <c r="WVS8028" s="49"/>
      <c r="WVT8028" s="49"/>
      <c r="WVU8028" s="49"/>
      <c r="WVV8028" s="49"/>
      <c r="WVW8028" s="49"/>
      <c r="WVX8028" s="49"/>
      <c r="WVY8028" s="49"/>
      <c r="WVZ8028" s="49"/>
      <c r="WWA8028" s="49"/>
      <c r="WWB8028" s="49"/>
      <c r="WWC8028" s="49"/>
      <c r="WWD8028" s="49"/>
      <c r="WWE8028" s="49"/>
      <c r="WWF8028" s="49"/>
      <c r="WWG8028" s="49"/>
      <c r="WWH8028" s="49"/>
      <c r="WWI8028" s="49"/>
      <c r="WWJ8028" s="49"/>
      <c r="WWK8028" s="49"/>
      <c r="WWL8028" s="49"/>
      <c r="WWM8028" s="49"/>
      <c r="WWN8028" s="49"/>
      <c r="WWO8028" s="49"/>
      <c r="WWP8028" s="49"/>
      <c r="WWQ8028" s="49"/>
      <c r="WWR8028" s="49"/>
      <c r="WWS8028" s="49"/>
      <c r="WWT8028" s="49"/>
      <c r="WWU8028" s="49"/>
      <c r="WWV8028" s="49"/>
      <c r="WWW8028" s="49"/>
      <c r="WWX8028" s="49"/>
      <c r="WWY8028" s="49"/>
      <c r="WWZ8028" s="49"/>
      <c r="WXA8028" s="49"/>
      <c r="WXB8028" s="49"/>
      <c r="WXC8028" s="49"/>
      <c r="WXD8028" s="49"/>
      <c r="WXE8028" s="49"/>
      <c r="WXF8028" s="49"/>
      <c r="WXG8028" s="49"/>
      <c r="WXH8028" s="49"/>
      <c r="WXI8028" s="49"/>
      <c r="WXJ8028" s="49"/>
      <c r="WXK8028" s="49"/>
      <c r="WXL8028" s="49"/>
      <c r="WXM8028" s="49"/>
      <c r="WXN8028" s="49"/>
      <c r="WXO8028" s="49"/>
      <c r="WXP8028" s="49"/>
      <c r="WXQ8028" s="49"/>
      <c r="WXR8028" s="49"/>
      <c r="WXS8028" s="49"/>
      <c r="WXT8028" s="49"/>
      <c r="WXU8028" s="49"/>
      <c r="WXV8028" s="49"/>
      <c r="WXW8028" s="49"/>
      <c r="WXX8028" s="49"/>
      <c r="WXY8028" s="49"/>
      <c r="WXZ8028" s="49"/>
      <c r="WYA8028" s="49"/>
      <c r="WYB8028" s="49"/>
      <c r="WYC8028" s="49"/>
      <c r="WYD8028" s="49"/>
      <c r="WYE8028" s="49"/>
      <c r="WYF8028" s="49"/>
      <c r="WYG8028" s="49"/>
      <c r="WYH8028" s="49"/>
      <c r="WYI8028" s="49"/>
      <c r="WYJ8028" s="49"/>
      <c r="WYK8028" s="49"/>
      <c r="WYL8028" s="49"/>
      <c r="WYM8028" s="49"/>
      <c r="WYN8028" s="49"/>
      <c r="WYO8028" s="49"/>
      <c r="WYP8028" s="49"/>
      <c r="WYQ8028" s="49"/>
      <c r="WYR8028" s="49"/>
      <c r="WYS8028" s="49"/>
      <c r="WYT8028" s="49"/>
      <c r="WYU8028" s="49"/>
      <c r="WYV8028" s="49"/>
      <c r="WYW8028" s="49"/>
      <c r="WYX8028" s="49"/>
      <c r="WYY8028" s="49"/>
      <c r="WYZ8028" s="49"/>
      <c r="WZA8028" s="49"/>
      <c r="WZB8028" s="49"/>
      <c r="WZC8028" s="49"/>
      <c r="WZD8028" s="49"/>
      <c r="WZE8028" s="49"/>
      <c r="WZF8028" s="49"/>
      <c r="WZG8028" s="49"/>
      <c r="WZH8028" s="49"/>
      <c r="WZI8028" s="49"/>
      <c r="WZJ8028" s="49"/>
      <c r="WZK8028" s="49"/>
      <c r="WZL8028" s="49"/>
      <c r="WZM8028" s="49"/>
      <c r="WZN8028" s="49"/>
      <c r="WZO8028" s="49"/>
      <c r="WZP8028" s="49"/>
      <c r="WZQ8028" s="49"/>
      <c r="WZR8028" s="49"/>
      <c r="WZS8028" s="49"/>
      <c r="WZT8028" s="49"/>
      <c r="WZU8028" s="49"/>
      <c r="WZV8028" s="49"/>
      <c r="WZW8028" s="49"/>
      <c r="WZX8028" s="49"/>
      <c r="WZY8028" s="49"/>
      <c r="WZZ8028" s="49"/>
      <c r="XAA8028" s="49"/>
      <c r="XAB8028" s="49"/>
      <c r="XAC8028" s="49"/>
      <c r="XAD8028" s="49"/>
      <c r="XAE8028" s="49"/>
      <c r="XAF8028" s="49"/>
      <c r="XAG8028" s="49"/>
      <c r="XAH8028" s="49"/>
      <c r="XAI8028" s="49"/>
      <c r="XAJ8028" s="49"/>
      <c r="XAK8028" s="49"/>
      <c r="XAL8028" s="49"/>
      <c r="XAM8028" s="49"/>
      <c r="XAN8028" s="49"/>
      <c r="XAO8028" s="49"/>
      <c r="XAP8028" s="49"/>
      <c r="XAQ8028" s="49"/>
      <c r="XAR8028" s="49"/>
      <c r="XAS8028" s="49"/>
      <c r="XAT8028" s="49"/>
      <c r="XAU8028" s="49"/>
      <c r="XAV8028" s="49"/>
      <c r="XAW8028" s="49"/>
      <c r="XAX8028" s="49"/>
      <c r="XAY8028" s="49"/>
      <c r="XAZ8028" s="49"/>
      <c r="XBA8028" s="49"/>
      <c r="XBB8028" s="49"/>
      <c r="XBC8028" s="49"/>
      <c r="XBD8028" s="49"/>
      <c r="XBE8028" s="49"/>
      <c r="XBF8028" s="49"/>
      <c r="XBG8028" s="49"/>
      <c r="XBH8028" s="49"/>
      <c r="XBI8028" s="49"/>
      <c r="XBJ8028" s="49"/>
      <c r="XBK8028" s="49"/>
      <c r="XBL8028" s="49"/>
      <c r="XBM8028" s="49"/>
      <c r="XBN8028" s="49"/>
      <c r="XBO8028" s="49"/>
      <c r="XBP8028" s="49"/>
      <c r="XBQ8028" s="49"/>
      <c r="XBR8028" s="49"/>
      <c r="XBS8028" s="49"/>
      <c r="XBT8028" s="49"/>
      <c r="XBU8028" s="49"/>
      <c r="XBV8028" s="49"/>
      <c r="XBW8028" s="49"/>
      <c r="XBX8028" s="49"/>
      <c r="XBY8028" s="49"/>
      <c r="XBZ8028" s="49"/>
      <c r="XCA8028" s="49"/>
      <c r="XCB8028" s="49"/>
      <c r="XCC8028" s="49"/>
      <c r="XCD8028" s="49"/>
      <c r="XCE8028" s="49"/>
      <c r="XCF8028" s="49"/>
      <c r="XCG8028" s="49"/>
      <c r="XCH8028" s="49"/>
      <c r="XCI8028" s="49"/>
      <c r="XCJ8028" s="49"/>
      <c r="XCK8028" s="49"/>
      <c r="XCL8028" s="49"/>
      <c r="XCM8028" s="49"/>
      <c r="XCN8028" s="49"/>
      <c r="XCO8028" s="49"/>
      <c r="XCP8028" s="49"/>
      <c r="XCQ8028" s="49"/>
      <c r="XCR8028" s="49"/>
      <c r="XCS8028" s="49"/>
      <c r="XCT8028" s="49"/>
      <c r="XCU8028" s="49"/>
      <c r="XCV8028" s="49"/>
      <c r="XCW8028" s="49"/>
      <c r="XCX8028" s="49"/>
      <c r="XCY8028" s="49"/>
      <c r="XCZ8028" s="49"/>
      <c r="XDA8028" s="49"/>
      <c r="XDB8028" s="49"/>
      <c r="XDC8028" s="49"/>
      <c r="XDD8028" s="49"/>
      <c r="XDE8028" s="49"/>
      <c r="XDF8028" s="49"/>
      <c r="XDG8028" s="49"/>
      <c r="XDH8028" s="49"/>
      <c r="XDI8028" s="49"/>
      <c r="XDJ8028" s="49"/>
      <c r="XDK8028" s="49"/>
      <c r="XDL8028" s="49"/>
      <c r="XDM8028" s="49"/>
      <c r="XDN8028" s="49"/>
      <c r="XDO8028" s="49"/>
      <c r="XDP8028" s="49"/>
      <c r="XDQ8028" s="49"/>
      <c r="XDR8028" s="49"/>
      <c r="XDS8028" s="49"/>
      <c r="XDT8028" s="49"/>
      <c r="XDU8028" s="49"/>
      <c r="XDV8028" s="49"/>
      <c r="XDW8028" s="49"/>
      <c r="XDX8028" s="49"/>
      <c r="XDY8028" s="49"/>
      <c r="XDZ8028" s="49"/>
      <c r="XEA8028" s="49"/>
      <c r="XEB8028" s="49"/>
      <c r="XEC8028" s="49"/>
      <c r="XED8028" s="49"/>
      <c r="XEE8028" s="49"/>
      <c r="XEF8028" s="49"/>
      <c r="XEG8028" s="49"/>
      <c r="XEH8028" s="49"/>
      <c r="XEI8028" s="49"/>
      <c r="XEJ8028" s="49"/>
      <c r="XEK8028" s="49"/>
      <c r="XEL8028" s="49"/>
      <c r="XEM8028" s="49"/>
      <c r="XEN8028" s="49"/>
      <c r="XEO8028" s="49"/>
      <c r="XEP8028" s="49"/>
      <c r="XEQ8028" s="49"/>
      <c r="XER8028" s="49"/>
      <c r="XES8028" s="49"/>
      <c r="XET8028" s="49"/>
      <c r="XEU8028" s="49"/>
    </row>
    <row r="8029" spans="1:16375" ht="38.25" x14ac:dyDescent="0.2">
      <c r="A8029" s="152" t="s">
        <v>922</v>
      </c>
      <c r="B8029" s="160" t="s">
        <v>11498</v>
      </c>
      <c r="C8029" s="208" t="s">
        <v>788</v>
      </c>
      <c r="D8029" s="777" t="s">
        <v>11499</v>
      </c>
      <c r="E8029" s="779" t="s">
        <v>261</v>
      </c>
      <c r="F8029" s="540" t="s">
        <v>600</v>
      </c>
      <c r="G8029" s="166">
        <v>47131705</v>
      </c>
      <c r="H8029" s="549" t="s">
        <v>11518</v>
      </c>
      <c r="I8029" s="152">
        <v>10</v>
      </c>
      <c r="J8029" s="160" t="s">
        <v>33</v>
      </c>
      <c r="K8029" s="127">
        <v>260000</v>
      </c>
      <c r="L8029" s="149">
        <v>20</v>
      </c>
      <c r="M8029" s="430" t="s">
        <v>68</v>
      </c>
      <c r="N8029" s="158" t="s">
        <v>67</v>
      </c>
      <c r="O8029" s="158" t="s">
        <v>497</v>
      </c>
      <c r="P8029" s="262"/>
      <c r="Q8029" s="262"/>
    </row>
    <row r="8030" spans="1:16375" ht="25.5" x14ac:dyDescent="0.2">
      <c r="A8030" s="152" t="s">
        <v>922</v>
      </c>
      <c r="B8030" s="160" t="s">
        <v>11498</v>
      </c>
      <c r="C8030" s="208" t="s">
        <v>788</v>
      </c>
      <c r="D8030" s="777" t="s">
        <v>11499</v>
      </c>
      <c r="E8030" s="779" t="s">
        <v>261</v>
      </c>
      <c r="F8030" s="780" t="s">
        <v>600</v>
      </c>
      <c r="G8030" s="166">
        <v>47121804</v>
      </c>
      <c r="H8030" s="549" t="s">
        <v>11519</v>
      </c>
      <c r="I8030" s="152">
        <v>10</v>
      </c>
      <c r="J8030" s="160" t="s">
        <v>33</v>
      </c>
      <c r="K8030" s="127">
        <v>450000</v>
      </c>
      <c r="L8030" s="149">
        <v>20</v>
      </c>
      <c r="M8030" s="430" t="s">
        <v>68</v>
      </c>
      <c r="N8030" s="158" t="s">
        <v>67</v>
      </c>
      <c r="O8030" s="158" t="s">
        <v>497</v>
      </c>
      <c r="P8030" s="262"/>
      <c r="Q8030" s="262"/>
    </row>
    <row r="8031" spans="1:16375" ht="25.5" x14ac:dyDescent="0.2">
      <c r="A8031" s="152" t="s">
        <v>922</v>
      </c>
      <c r="B8031" s="160" t="s">
        <v>11498</v>
      </c>
      <c r="C8031" s="208" t="s">
        <v>788</v>
      </c>
      <c r="D8031" s="777" t="s">
        <v>11499</v>
      </c>
      <c r="E8031" s="779" t="s">
        <v>261</v>
      </c>
      <c r="F8031" s="780" t="s">
        <v>600</v>
      </c>
      <c r="G8031" s="166">
        <v>47121701</v>
      </c>
      <c r="H8031" s="549" t="s">
        <v>11520</v>
      </c>
      <c r="I8031" s="152">
        <v>10</v>
      </c>
      <c r="J8031" s="160" t="s">
        <v>33</v>
      </c>
      <c r="K8031" s="127">
        <v>900000</v>
      </c>
      <c r="L8031" s="149">
        <v>60</v>
      </c>
      <c r="M8031" s="430" t="s">
        <v>68</v>
      </c>
      <c r="N8031" s="158" t="s">
        <v>67</v>
      </c>
      <c r="O8031" s="158" t="s">
        <v>497</v>
      </c>
      <c r="P8031" s="262"/>
      <c r="Q8031" s="262"/>
    </row>
    <row r="8032" spans="1:16375" ht="25.5" x14ac:dyDescent="0.2">
      <c r="A8032" s="152" t="s">
        <v>922</v>
      </c>
      <c r="B8032" s="160" t="s">
        <v>11498</v>
      </c>
      <c r="C8032" s="208" t="s">
        <v>788</v>
      </c>
      <c r="D8032" s="777" t="s">
        <v>11499</v>
      </c>
      <c r="E8032" s="779" t="s">
        <v>261</v>
      </c>
      <c r="F8032" s="780" t="s">
        <v>600</v>
      </c>
      <c r="G8032" s="166">
        <v>47121803</v>
      </c>
      <c r="H8032" s="549" t="s">
        <v>11521</v>
      </c>
      <c r="I8032" s="152">
        <v>10</v>
      </c>
      <c r="J8032" s="160" t="s">
        <v>33</v>
      </c>
      <c r="K8032" s="127">
        <v>102000</v>
      </c>
      <c r="L8032" s="149">
        <v>15</v>
      </c>
      <c r="M8032" s="430" t="s">
        <v>68</v>
      </c>
      <c r="N8032" s="158" t="s">
        <v>67</v>
      </c>
      <c r="O8032" s="158" t="s">
        <v>497</v>
      </c>
      <c r="P8032" s="262"/>
      <c r="Q8032" s="262"/>
    </row>
    <row r="8033" spans="1:17" ht="25.5" x14ac:dyDescent="0.2">
      <c r="A8033" s="152" t="s">
        <v>922</v>
      </c>
      <c r="B8033" s="160" t="s">
        <v>11498</v>
      </c>
      <c r="C8033" s="208" t="s">
        <v>788</v>
      </c>
      <c r="D8033" s="777" t="s">
        <v>11499</v>
      </c>
      <c r="E8033" s="779" t="s">
        <v>261</v>
      </c>
      <c r="F8033" s="780" t="s">
        <v>600</v>
      </c>
      <c r="G8033" s="166">
        <v>47131613</v>
      </c>
      <c r="H8033" s="549" t="s">
        <v>11522</v>
      </c>
      <c r="I8033" s="152">
        <v>10</v>
      </c>
      <c r="J8033" s="160" t="s">
        <v>33</v>
      </c>
      <c r="K8033" s="127">
        <v>1620000</v>
      </c>
      <c r="L8033" s="149">
        <v>100</v>
      </c>
      <c r="M8033" s="430" t="s">
        <v>68</v>
      </c>
      <c r="N8033" s="158" t="s">
        <v>67</v>
      </c>
      <c r="O8033" s="158" t="s">
        <v>497</v>
      </c>
      <c r="P8033" s="262"/>
      <c r="Q8033" s="262"/>
    </row>
    <row r="8034" spans="1:17" ht="25.5" x14ac:dyDescent="0.2">
      <c r="A8034" s="152" t="s">
        <v>922</v>
      </c>
      <c r="B8034" s="160" t="s">
        <v>11498</v>
      </c>
      <c r="C8034" s="208" t="s">
        <v>788</v>
      </c>
      <c r="D8034" s="777" t="s">
        <v>11499</v>
      </c>
      <c r="E8034" s="779" t="s">
        <v>261</v>
      </c>
      <c r="F8034" s="780" t="s">
        <v>600</v>
      </c>
      <c r="G8034" s="166">
        <v>47131611</v>
      </c>
      <c r="H8034" s="549" t="s">
        <v>11523</v>
      </c>
      <c r="I8034" s="152">
        <v>10</v>
      </c>
      <c r="J8034" s="160" t="s">
        <v>33</v>
      </c>
      <c r="K8034" s="127">
        <v>480000</v>
      </c>
      <c r="L8034" s="149">
        <v>50</v>
      </c>
      <c r="M8034" s="430" t="s">
        <v>68</v>
      </c>
      <c r="N8034" s="158" t="s">
        <v>67</v>
      </c>
      <c r="O8034" s="158" t="s">
        <v>497</v>
      </c>
      <c r="P8034" s="262"/>
      <c r="Q8034" s="262"/>
    </row>
    <row r="8035" spans="1:17" ht="25.5" x14ac:dyDescent="0.2">
      <c r="A8035" s="152" t="s">
        <v>922</v>
      </c>
      <c r="B8035" s="160" t="s">
        <v>11498</v>
      </c>
      <c r="C8035" s="208" t="s">
        <v>788</v>
      </c>
      <c r="D8035" s="777" t="s">
        <v>11499</v>
      </c>
      <c r="E8035" s="779" t="s">
        <v>261</v>
      </c>
      <c r="F8035" s="780" t="s">
        <v>600</v>
      </c>
      <c r="G8035" s="166">
        <v>47131605</v>
      </c>
      <c r="H8035" s="549" t="s">
        <v>11524</v>
      </c>
      <c r="I8035" s="152">
        <v>10</v>
      </c>
      <c r="J8035" s="160" t="s">
        <v>33</v>
      </c>
      <c r="K8035" s="127">
        <v>405000</v>
      </c>
      <c r="L8035" s="149">
        <v>25</v>
      </c>
      <c r="M8035" s="430" t="s">
        <v>68</v>
      </c>
      <c r="N8035" s="158" t="s">
        <v>67</v>
      </c>
      <c r="O8035" s="158" t="s">
        <v>497</v>
      </c>
      <c r="P8035" s="262"/>
      <c r="Q8035" s="262"/>
    </row>
    <row r="8036" spans="1:17" ht="25.5" x14ac:dyDescent="0.2">
      <c r="A8036" s="152" t="s">
        <v>922</v>
      </c>
      <c r="B8036" s="160" t="s">
        <v>11498</v>
      </c>
      <c r="C8036" s="208" t="s">
        <v>788</v>
      </c>
      <c r="D8036" s="777" t="s">
        <v>11499</v>
      </c>
      <c r="E8036" s="779" t="s">
        <v>261</v>
      </c>
      <c r="F8036" s="780" t="s">
        <v>600</v>
      </c>
      <c r="G8036" s="166">
        <v>47131608</v>
      </c>
      <c r="H8036" s="549" t="s">
        <v>11525</v>
      </c>
      <c r="I8036" s="152">
        <v>10</v>
      </c>
      <c r="J8036" s="160" t="s">
        <v>33</v>
      </c>
      <c r="K8036" s="127">
        <v>405000</v>
      </c>
      <c r="L8036" s="149">
        <v>30</v>
      </c>
      <c r="M8036" s="430" t="s">
        <v>68</v>
      </c>
      <c r="N8036" s="158" t="s">
        <v>67</v>
      </c>
      <c r="O8036" s="158" t="s">
        <v>497</v>
      </c>
      <c r="P8036" s="262"/>
      <c r="Q8036" s="262"/>
    </row>
    <row r="8037" spans="1:17" ht="25.5" x14ac:dyDescent="0.2">
      <c r="A8037" s="152" t="s">
        <v>922</v>
      </c>
      <c r="B8037" s="160" t="s">
        <v>11498</v>
      </c>
      <c r="C8037" s="208" t="s">
        <v>788</v>
      </c>
      <c r="D8037" s="777" t="s">
        <v>11499</v>
      </c>
      <c r="E8037" s="779" t="s">
        <v>261</v>
      </c>
      <c r="F8037" s="780" t="s">
        <v>600</v>
      </c>
      <c r="G8037" s="166">
        <v>47131605</v>
      </c>
      <c r="H8037" s="549" t="s">
        <v>11526</v>
      </c>
      <c r="I8037" s="152">
        <v>10</v>
      </c>
      <c r="J8037" s="160" t="s">
        <v>33</v>
      </c>
      <c r="K8037" s="127">
        <v>314000</v>
      </c>
      <c r="L8037" s="149">
        <v>20</v>
      </c>
      <c r="M8037" s="430" t="s">
        <v>68</v>
      </c>
      <c r="N8037" s="158" t="s">
        <v>67</v>
      </c>
      <c r="O8037" s="158" t="s">
        <v>497</v>
      </c>
      <c r="P8037" s="262"/>
      <c r="Q8037" s="262"/>
    </row>
    <row r="8038" spans="1:17" ht="38.25" x14ac:dyDescent="0.2">
      <c r="A8038" s="152" t="s">
        <v>922</v>
      </c>
      <c r="B8038" s="160" t="s">
        <v>11498</v>
      </c>
      <c r="C8038" s="208" t="s">
        <v>788</v>
      </c>
      <c r="D8038" s="777" t="s">
        <v>11499</v>
      </c>
      <c r="E8038" s="779" t="s">
        <v>261</v>
      </c>
      <c r="F8038" s="780" t="s">
        <v>600</v>
      </c>
      <c r="G8038" s="166">
        <v>47131604</v>
      </c>
      <c r="H8038" s="549" t="s">
        <v>11527</v>
      </c>
      <c r="I8038" s="152">
        <v>10</v>
      </c>
      <c r="J8038" s="160" t="s">
        <v>33</v>
      </c>
      <c r="K8038" s="127">
        <v>1350000</v>
      </c>
      <c r="L8038" s="149">
        <v>100</v>
      </c>
      <c r="M8038" s="430" t="s">
        <v>68</v>
      </c>
      <c r="N8038" s="158" t="s">
        <v>67</v>
      </c>
      <c r="O8038" s="158" t="s">
        <v>497</v>
      </c>
      <c r="P8038" s="262"/>
      <c r="Q8038" s="262"/>
    </row>
    <row r="8039" spans="1:17" ht="25.5" x14ac:dyDescent="0.2">
      <c r="A8039" s="152" t="s">
        <v>922</v>
      </c>
      <c r="B8039" s="160" t="s">
        <v>11498</v>
      </c>
      <c r="C8039" s="208" t="s">
        <v>788</v>
      </c>
      <c r="D8039" s="777" t="s">
        <v>11499</v>
      </c>
      <c r="E8039" s="779" t="s">
        <v>261</v>
      </c>
      <c r="F8039" s="780" t="s">
        <v>600</v>
      </c>
      <c r="G8039" s="166">
        <v>47131604</v>
      </c>
      <c r="H8039" s="549" t="s">
        <v>11528</v>
      </c>
      <c r="I8039" s="152">
        <v>10</v>
      </c>
      <c r="J8039" s="160" t="s">
        <v>33</v>
      </c>
      <c r="K8039" s="127">
        <v>560000</v>
      </c>
      <c r="L8039" s="149">
        <v>20</v>
      </c>
      <c r="M8039" s="430" t="s">
        <v>68</v>
      </c>
      <c r="N8039" s="158" t="s">
        <v>67</v>
      </c>
      <c r="O8039" s="158" t="s">
        <v>497</v>
      </c>
      <c r="P8039" s="262"/>
      <c r="Q8039" s="262"/>
    </row>
    <row r="8040" spans="1:17" ht="25.5" x14ac:dyDescent="0.2">
      <c r="A8040" s="152" t="s">
        <v>922</v>
      </c>
      <c r="B8040" s="160" t="s">
        <v>11498</v>
      </c>
      <c r="C8040" s="208" t="s">
        <v>788</v>
      </c>
      <c r="D8040" s="777" t="s">
        <v>11499</v>
      </c>
      <c r="E8040" s="779" t="s">
        <v>261</v>
      </c>
      <c r="F8040" s="780" t="s">
        <v>600</v>
      </c>
      <c r="G8040" s="166">
        <v>47131604</v>
      </c>
      <c r="H8040" s="549" t="s">
        <v>11529</v>
      </c>
      <c r="I8040" s="152">
        <v>10</v>
      </c>
      <c r="J8040" s="160" t="s">
        <v>33</v>
      </c>
      <c r="K8040" s="127">
        <v>2196000</v>
      </c>
      <c r="L8040" s="149">
        <v>20</v>
      </c>
      <c r="M8040" s="430" t="s">
        <v>68</v>
      </c>
      <c r="N8040" s="158" t="s">
        <v>67</v>
      </c>
      <c r="O8040" s="158" t="s">
        <v>497</v>
      </c>
      <c r="P8040" s="262"/>
      <c r="Q8040" s="262"/>
    </row>
    <row r="8041" spans="1:17" ht="51" x14ac:dyDescent="0.2">
      <c r="A8041" s="152" t="s">
        <v>922</v>
      </c>
      <c r="B8041" s="153" t="s">
        <v>11498</v>
      </c>
      <c r="C8041" s="158" t="s">
        <v>3577</v>
      </c>
      <c r="D8041" s="781" t="s">
        <v>11530</v>
      </c>
      <c r="E8041" s="779" t="s">
        <v>232</v>
      </c>
      <c r="F8041" s="166" t="s">
        <v>11531</v>
      </c>
      <c r="G8041" s="166">
        <v>237500</v>
      </c>
      <c r="H8041" s="549" t="s">
        <v>11532</v>
      </c>
      <c r="I8041" s="331">
        <v>10</v>
      </c>
      <c r="J8041" s="403" t="s">
        <v>230</v>
      </c>
      <c r="K8041" s="127">
        <v>36418387</v>
      </c>
      <c r="L8041" s="149" t="s">
        <v>3244</v>
      </c>
      <c r="M8041" s="431"/>
      <c r="N8041" s="166" t="s">
        <v>127</v>
      </c>
      <c r="O8041" s="166"/>
      <c r="P8041" s="262"/>
      <c r="Q8041" s="262"/>
    </row>
    <row r="8042" spans="1:17" ht="51" x14ac:dyDescent="0.2">
      <c r="A8042" s="152" t="s">
        <v>922</v>
      </c>
      <c r="B8042" s="153" t="s">
        <v>11498</v>
      </c>
      <c r="C8042" s="166" t="s">
        <v>3577</v>
      </c>
      <c r="D8042" s="781" t="s">
        <v>11530</v>
      </c>
      <c r="E8042" s="779" t="s">
        <v>232</v>
      </c>
      <c r="F8042" s="166" t="s">
        <v>11531</v>
      </c>
      <c r="G8042" s="166">
        <v>237500</v>
      </c>
      <c r="H8042" s="549" t="s">
        <v>11533</v>
      </c>
      <c r="I8042" s="331">
        <v>10</v>
      </c>
      <c r="J8042" s="403" t="s">
        <v>230</v>
      </c>
      <c r="K8042" s="127">
        <v>36418387</v>
      </c>
      <c r="L8042" s="149" t="s">
        <v>3244</v>
      </c>
      <c r="M8042" s="431"/>
      <c r="N8042" s="166" t="s">
        <v>127</v>
      </c>
      <c r="O8042" s="166"/>
      <c r="P8042" s="262"/>
      <c r="Q8042" s="262"/>
    </row>
    <row r="8043" spans="1:17" ht="51" x14ac:dyDescent="0.2">
      <c r="A8043" s="152" t="s">
        <v>922</v>
      </c>
      <c r="B8043" s="153" t="s">
        <v>11498</v>
      </c>
      <c r="C8043" s="166" t="s">
        <v>3577</v>
      </c>
      <c r="D8043" s="781" t="s">
        <v>11530</v>
      </c>
      <c r="E8043" s="372" t="s">
        <v>373</v>
      </c>
      <c r="F8043" s="166" t="s">
        <v>11534</v>
      </c>
      <c r="G8043" s="166">
        <v>78181500</v>
      </c>
      <c r="H8043" s="403" t="s">
        <v>11535</v>
      </c>
      <c r="I8043" s="331">
        <v>10</v>
      </c>
      <c r="J8043" s="403" t="s">
        <v>230</v>
      </c>
      <c r="K8043" s="127">
        <v>47075000</v>
      </c>
      <c r="L8043" s="149" t="s">
        <v>3244</v>
      </c>
      <c r="M8043" s="431"/>
      <c r="N8043" s="166"/>
      <c r="O8043" s="166"/>
      <c r="P8043" s="262"/>
      <c r="Q8043" s="262"/>
    </row>
    <row r="8044" spans="1:17" ht="51" x14ac:dyDescent="0.2">
      <c r="A8044" s="152" t="s">
        <v>922</v>
      </c>
      <c r="B8044" s="527" t="s">
        <v>11498</v>
      </c>
      <c r="C8044" s="353" t="s">
        <v>3577</v>
      </c>
      <c r="D8044" s="782" t="s">
        <v>11530</v>
      </c>
      <c r="E8044" s="557" t="s">
        <v>373</v>
      </c>
      <c r="F8044" s="166" t="s">
        <v>11534</v>
      </c>
      <c r="G8044" s="166">
        <v>78181500</v>
      </c>
      <c r="H8044" s="403" t="s">
        <v>11536</v>
      </c>
      <c r="I8044" s="331">
        <v>10</v>
      </c>
      <c r="J8044" s="403" t="s">
        <v>230</v>
      </c>
      <c r="K8044" s="127">
        <v>111000000</v>
      </c>
      <c r="L8044" s="149" t="s">
        <v>3244</v>
      </c>
      <c r="M8044" s="431"/>
      <c r="N8044" s="166"/>
      <c r="O8044" s="166"/>
      <c r="P8044" s="262"/>
      <c r="Q8044" s="262"/>
    </row>
    <row r="8045" spans="1:17" ht="51" x14ac:dyDescent="0.2">
      <c r="A8045" s="656" t="s">
        <v>922</v>
      </c>
      <c r="B8045" s="208" t="s">
        <v>11498</v>
      </c>
      <c r="C8045" s="635" t="s">
        <v>3083</v>
      </c>
      <c r="D8045" s="635" t="s">
        <v>11537</v>
      </c>
      <c r="E8045" s="208" t="s">
        <v>6506</v>
      </c>
      <c r="F8045" s="372" t="s">
        <v>11538</v>
      </c>
      <c r="G8045" s="166">
        <v>55121714</v>
      </c>
      <c r="H8045" s="403" t="s">
        <v>11539</v>
      </c>
      <c r="I8045" s="331">
        <v>10</v>
      </c>
      <c r="J8045" s="403" t="s">
        <v>33</v>
      </c>
      <c r="K8045" s="128">
        <v>18000000</v>
      </c>
      <c r="L8045" s="149" t="s">
        <v>3244</v>
      </c>
      <c r="M8045" s="431" t="s">
        <v>68</v>
      </c>
      <c r="N8045" s="166" t="s">
        <v>67</v>
      </c>
      <c r="O8045" s="158" t="s">
        <v>497</v>
      </c>
      <c r="P8045" s="262"/>
      <c r="Q8045" s="262"/>
    </row>
    <row r="8046" spans="1:17" ht="51" x14ac:dyDescent="0.2">
      <c r="A8046" s="656" t="s">
        <v>922</v>
      </c>
      <c r="B8046" s="208" t="s">
        <v>11498</v>
      </c>
      <c r="C8046" s="783" t="s">
        <v>11540</v>
      </c>
      <c r="D8046" s="635" t="s">
        <v>11541</v>
      </c>
      <c r="E8046" s="208" t="s">
        <v>6462</v>
      </c>
      <c r="F8046" s="784" t="s">
        <v>11542</v>
      </c>
      <c r="G8046" s="166">
        <v>80131500</v>
      </c>
      <c r="H8046" s="403" t="s">
        <v>11542</v>
      </c>
      <c r="I8046" s="331">
        <v>10</v>
      </c>
      <c r="J8046" s="403" t="s">
        <v>33</v>
      </c>
      <c r="K8046" s="129">
        <v>53320000</v>
      </c>
      <c r="L8046" s="636" t="s">
        <v>3244</v>
      </c>
      <c r="M8046" s="431" t="s">
        <v>127</v>
      </c>
      <c r="N8046" s="166" t="s">
        <v>68</v>
      </c>
      <c r="O8046" s="166" t="s">
        <v>1001</v>
      </c>
      <c r="P8046" s="262"/>
      <c r="Q8046" s="262"/>
    </row>
    <row r="8047" spans="1:17" ht="51" x14ac:dyDescent="0.2">
      <c r="A8047" s="656" t="s">
        <v>922</v>
      </c>
      <c r="B8047" s="208" t="s">
        <v>11498</v>
      </c>
      <c r="C8047" s="353" t="s">
        <v>3577</v>
      </c>
      <c r="D8047" s="527" t="s">
        <v>11530</v>
      </c>
      <c r="E8047" s="369" t="s">
        <v>862</v>
      </c>
      <c r="F8047" s="166" t="s">
        <v>11543</v>
      </c>
      <c r="G8047" s="166">
        <v>84131600</v>
      </c>
      <c r="H8047" s="403" t="s">
        <v>11544</v>
      </c>
      <c r="I8047" s="331">
        <v>10</v>
      </c>
      <c r="J8047" s="403" t="s">
        <v>33</v>
      </c>
      <c r="K8047" s="130">
        <v>177130000</v>
      </c>
      <c r="L8047" s="149" t="s">
        <v>3244</v>
      </c>
      <c r="M8047" s="431" t="s">
        <v>67</v>
      </c>
      <c r="N8047" s="166" t="s">
        <v>35</v>
      </c>
      <c r="O8047" s="166" t="s">
        <v>497</v>
      </c>
      <c r="P8047" s="262"/>
      <c r="Q8047" s="262"/>
    </row>
    <row r="8048" spans="1:17" ht="38.25" x14ac:dyDescent="0.2">
      <c r="A8048" s="656" t="s">
        <v>922</v>
      </c>
      <c r="B8048" s="208" t="s">
        <v>11498</v>
      </c>
      <c r="C8048" s="635" t="s">
        <v>11545</v>
      </c>
      <c r="D8048" s="635" t="s">
        <v>11546</v>
      </c>
      <c r="E8048" s="372" t="s">
        <v>188</v>
      </c>
      <c r="F8048" s="166" t="s">
        <v>189</v>
      </c>
      <c r="G8048" s="166">
        <v>56101508</v>
      </c>
      <c r="H8048" s="403" t="s">
        <v>11547</v>
      </c>
      <c r="I8048" s="331">
        <v>10</v>
      </c>
      <c r="J8048" s="403" t="s">
        <v>33</v>
      </c>
      <c r="K8048" s="127">
        <v>49400000</v>
      </c>
      <c r="L8048" s="149">
        <v>130</v>
      </c>
      <c r="M8048" s="431" t="s">
        <v>35</v>
      </c>
      <c r="N8048" s="166" t="s">
        <v>79</v>
      </c>
      <c r="O8048" s="166" t="s">
        <v>9460</v>
      </c>
      <c r="P8048" s="262"/>
      <c r="Q8048" s="262"/>
    </row>
    <row r="8049" spans="1:17" ht="38.25" x14ac:dyDescent="0.2">
      <c r="A8049" s="656" t="s">
        <v>922</v>
      </c>
      <c r="B8049" s="208" t="s">
        <v>11498</v>
      </c>
      <c r="C8049" s="635" t="s">
        <v>11545</v>
      </c>
      <c r="D8049" s="635" t="s">
        <v>11546</v>
      </c>
      <c r="E8049" s="372" t="s">
        <v>188</v>
      </c>
      <c r="F8049" s="166" t="s">
        <v>189</v>
      </c>
      <c r="G8049" s="166">
        <v>52121509</v>
      </c>
      <c r="H8049" s="403" t="s">
        <v>11548</v>
      </c>
      <c r="I8049" s="331">
        <v>10</v>
      </c>
      <c r="J8049" s="403" t="s">
        <v>33</v>
      </c>
      <c r="K8049" s="127">
        <v>22885000</v>
      </c>
      <c r="L8049" s="149">
        <v>199</v>
      </c>
      <c r="M8049" s="431" t="s">
        <v>35</v>
      </c>
      <c r="N8049" s="166" t="s">
        <v>79</v>
      </c>
      <c r="O8049" s="166" t="s">
        <v>9460</v>
      </c>
      <c r="P8049" s="262"/>
      <c r="Q8049" s="262"/>
    </row>
    <row r="8050" spans="1:17" ht="38.25" x14ac:dyDescent="0.2">
      <c r="A8050" s="656" t="s">
        <v>922</v>
      </c>
      <c r="B8050" s="208" t="s">
        <v>11498</v>
      </c>
      <c r="C8050" s="635" t="s">
        <v>11545</v>
      </c>
      <c r="D8050" s="635" t="s">
        <v>11546</v>
      </c>
      <c r="E8050" s="557" t="s">
        <v>188</v>
      </c>
      <c r="F8050" s="166" t="s">
        <v>189</v>
      </c>
      <c r="G8050" s="166">
        <v>52121505</v>
      </c>
      <c r="H8050" s="403" t="s">
        <v>11549</v>
      </c>
      <c r="I8050" s="331">
        <v>10</v>
      </c>
      <c r="J8050" s="403" t="s">
        <v>33</v>
      </c>
      <c r="K8050" s="127">
        <v>5965000</v>
      </c>
      <c r="L8050" s="149">
        <v>199</v>
      </c>
      <c r="M8050" s="431" t="s">
        <v>35</v>
      </c>
      <c r="N8050" s="166" t="s">
        <v>79</v>
      </c>
      <c r="O8050" s="166" t="s">
        <v>9460</v>
      </c>
      <c r="P8050" s="262"/>
      <c r="Q8050" s="262"/>
    </row>
    <row r="8051" spans="1:17" ht="63.75" x14ac:dyDescent="0.2">
      <c r="A8051" s="656" t="s">
        <v>922</v>
      </c>
      <c r="B8051" s="208" t="s">
        <v>11498</v>
      </c>
      <c r="C8051" s="635" t="s">
        <v>11550</v>
      </c>
      <c r="D8051" s="783" t="s">
        <v>11551</v>
      </c>
      <c r="E8051" s="208" t="s">
        <v>6418</v>
      </c>
      <c r="F8051" s="372" t="s">
        <v>11552</v>
      </c>
      <c r="G8051" s="166">
        <v>90101800</v>
      </c>
      <c r="H8051" s="403" t="s">
        <v>11553</v>
      </c>
      <c r="I8051" s="331">
        <v>10</v>
      </c>
      <c r="J8051" s="403" t="s">
        <v>33</v>
      </c>
      <c r="K8051" s="127">
        <v>30000000</v>
      </c>
      <c r="L8051" s="149" t="s">
        <v>3244</v>
      </c>
      <c r="M8051" s="431" t="s">
        <v>67</v>
      </c>
      <c r="N8051" s="166" t="s">
        <v>35</v>
      </c>
      <c r="O8051" s="166" t="s">
        <v>497</v>
      </c>
      <c r="P8051" s="262"/>
      <c r="Q8051" s="262"/>
    </row>
    <row r="8052" spans="1:17" ht="51" x14ac:dyDescent="0.2">
      <c r="A8052" s="656" t="s">
        <v>922</v>
      </c>
      <c r="B8052" s="208" t="s">
        <v>11498</v>
      </c>
      <c r="C8052" s="208" t="s">
        <v>11554</v>
      </c>
      <c r="D8052" s="635" t="s">
        <v>11555</v>
      </c>
      <c r="E8052" s="369" t="s">
        <v>9637</v>
      </c>
      <c r="F8052" s="166" t="s">
        <v>11556</v>
      </c>
      <c r="G8052" s="166">
        <v>25172608</v>
      </c>
      <c r="H8052" s="403" t="s">
        <v>11557</v>
      </c>
      <c r="I8052" s="331">
        <v>10</v>
      </c>
      <c r="J8052" s="403" t="s">
        <v>33</v>
      </c>
      <c r="K8052" s="127">
        <v>750000</v>
      </c>
      <c r="L8052" s="149">
        <v>5</v>
      </c>
      <c r="M8052" s="431" t="s">
        <v>67</v>
      </c>
      <c r="N8052" s="166" t="s">
        <v>35</v>
      </c>
      <c r="O8052" s="166" t="s">
        <v>497</v>
      </c>
      <c r="P8052" s="262"/>
      <c r="Q8052" s="262"/>
    </row>
    <row r="8053" spans="1:17" ht="51" x14ac:dyDescent="0.2">
      <c r="A8053" s="656" t="s">
        <v>922</v>
      </c>
      <c r="B8053" s="208" t="s">
        <v>11498</v>
      </c>
      <c r="C8053" s="208" t="s">
        <v>11554</v>
      </c>
      <c r="D8053" s="635" t="s">
        <v>11555</v>
      </c>
      <c r="E8053" s="372" t="s">
        <v>228</v>
      </c>
      <c r="F8053" s="166" t="s">
        <v>11556</v>
      </c>
      <c r="G8053" s="166">
        <v>14111828</v>
      </c>
      <c r="H8053" s="783" t="s">
        <v>11558</v>
      </c>
      <c r="I8053" s="331">
        <v>10</v>
      </c>
      <c r="J8053" s="403" t="s">
        <v>33</v>
      </c>
      <c r="K8053" s="127">
        <v>38449500</v>
      </c>
      <c r="L8053" s="149" t="s">
        <v>3244</v>
      </c>
      <c r="M8053" s="431" t="s">
        <v>67</v>
      </c>
      <c r="N8053" s="166" t="s">
        <v>35</v>
      </c>
      <c r="O8053" s="166" t="s">
        <v>497</v>
      </c>
      <c r="P8053" s="262"/>
      <c r="Q8053" s="262"/>
    </row>
    <row r="8054" spans="1:17" ht="38.25" x14ac:dyDescent="0.2">
      <c r="A8054" s="656" t="s">
        <v>922</v>
      </c>
      <c r="B8054" s="208" t="s">
        <v>11498</v>
      </c>
      <c r="C8054" s="208" t="s">
        <v>11554</v>
      </c>
      <c r="D8054" s="635" t="s">
        <v>11555</v>
      </c>
      <c r="E8054" s="372" t="s">
        <v>6514</v>
      </c>
      <c r="F8054" s="780" t="s">
        <v>1618</v>
      </c>
      <c r="G8054" s="166">
        <v>60121301</v>
      </c>
      <c r="H8054" s="403" t="s">
        <v>11559</v>
      </c>
      <c r="I8054" s="331">
        <v>10</v>
      </c>
      <c r="J8054" s="403" t="s">
        <v>33</v>
      </c>
      <c r="K8054" s="127">
        <v>230000</v>
      </c>
      <c r="L8054" s="149">
        <v>2</v>
      </c>
      <c r="M8054" s="431" t="s">
        <v>67</v>
      </c>
      <c r="N8054" s="166" t="s">
        <v>35</v>
      </c>
      <c r="O8054" s="166" t="s">
        <v>497</v>
      </c>
      <c r="P8054" s="262"/>
      <c r="Q8054" s="262"/>
    </row>
    <row r="8055" spans="1:17" ht="38.25" x14ac:dyDescent="0.2">
      <c r="A8055" s="656" t="s">
        <v>922</v>
      </c>
      <c r="B8055" s="208" t="s">
        <v>11498</v>
      </c>
      <c r="C8055" s="635" t="s">
        <v>7666</v>
      </c>
      <c r="D8055" s="635" t="s">
        <v>11560</v>
      </c>
      <c r="E8055" s="372" t="s">
        <v>82</v>
      </c>
      <c r="F8055" s="208" t="s">
        <v>83</v>
      </c>
      <c r="G8055" s="785">
        <v>40101701</v>
      </c>
      <c r="H8055" s="403" t="s">
        <v>11561</v>
      </c>
      <c r="I8055" s="331">
        <v>10</v>
      </c>
      <c r="J8055" s="403" t="s">
        <v>33</v>
      </c>
      <c r="K8055" s="127">
        <v>13500000</v>
      </c>
      <c r="L8055" s="149">
        <v>3</v>
      </c>
      <c r="M8055" s="431" t="s">
        <v>36</v>
      </c>
      <c r="N8055" s="166" t="s">
        <v>80</v>
      </c>
      <c r="O8055" s="166" t="s">
        <v>497</v>
      </c>
      <c r="P8055" s="262"/>
      <c r="Q8055" s="262"/>
    </row>
    <row r="8056" spans="1:17" ht="38.25" x14ac:dyDescent="0.2">
      <c r="A8056" s="656" t="s">
        <v>922</v>
      </c>
      <c r="B8056" s="208" t="s">
        <v>11498</v>
      </c>
      <c r="C8056" s="635" t="s">
        <v>7666</v>
      </c>
      <c r="D8056" s="635" t="s">
        <v>11560</v>
      </c>
      <c r="E8056" s="372" t="s">
        <v>82</v>
      </c>
      <c r="F8056" s="166" t="s">
        <v>83</v>
      </c>
      <c r="G8056" s="166">
        <v>52141506</v>
      </c>
      <c r="H8056" s="403" t="s">
        <v>11562</v>
      </c>
      <c r="I8056" s="331">
        <v>10</v>
      </c>
      <c r="J8056" s="403" t="s">
        <v>33</v>
      </c>
      <c r="K8056" s="127">
        <v>1800000</v>
      </c>
      <c r="L8056" s="149">
        <v>1</v>
      </c>
      <c r="M8056" s="431" t="s">
        <v>36</v>
      </c>
      <c r="N8056" s="166" t="s">
        <v>80</v>
      </c>
      <c r="O8056" s="166" t="s">
        <v>497</v>
      </c>
      <c r="P8056" s="262"/>
      <c r="Q8056" s="262"/>
    </row>
    <row r="8057" spans="1:17" ht="38.25" x14ac:dyDescent="0.2">
      <c r="A8057" s="656" t="s">
        <v>922</v>
      </c>
      <c r="B8057" s="208" t="s">
        <v>11498</v>
      </c>
      <c r="C8057" s="635" t="s">
        <v>7666</v>
      </c>
      <c r="D8057" s="635" t="s">
        <v>11560</v>
      </c>
      <c r="E8057" s="372" t="s">
        <v>82</v>
      </c>
      <c r="F8057" s="208" t="s">
        <v>83</v>
      </c>
      <c r="G8057" s="166">
        <v>52141509</v>
      </c>
      <c r="H8057" s="403" t="s">
        <v>4218</v>
      </c>
      <c r="I8057" s="331">
        <v>10</v>
      </c>
      <c r="J8057" s="403" t="s">
        <v>33</v>
      </c>
      <c r="K8057" s="127">
        <v>2800000</v>
      </c>
      <c r="L8057" s="149">
        <v>1</v>
      </c>
      <c r="M8057" s="431" t="s">
        <v>36</v>
      </c>
      <c r="N8057" s="166" t="s">
        <v>80</v>
      </c>
      <c r="O8057" s="166" t="s">
        <v>497</v>
      </c>
      <c r="P8057" s="262"/>
      <c r="Q8057" s="262"/>
    </row>
    <row r="8058" spans="1:17" ht="38.25" x14ac:dyDescent="0.2">
      <c r="A8058" s="152" t="s">
        <v>922</v>
      </c>
      <c r="B8058" s="153" t="s">
        <v>11498</v>
      </c>
      <c r="C8058" s="208" t="s">
        <v>788</v>
      </c>
      <c r="D8058" s="527" t="s">
        <v>11499</v>
      </c>
      <c r="E8058" s="557" t="s">
        <v>373</v>
      </c>
      <c r="F8058" s="166" t="s">
        <v>374</v>
      </c>
      <c r="G8058" s="166">
        <v>73152100</v>
      </c>
      <c r="H8058" s="403" t="s">
        <v>11563</v>
      </c>
      <c r="I8058" s="331">
        <v>10</v>
      </c>
      <c r="J8058" s="403" t="s">
        <v>33</v>
      </c>
      <c r="K8058" s="127">
        <v>45000000</v>
      </c>
      <c r="L8058" s="149" t="s">
        <v>3244</v>
      </c>
      <c r="M8058" s="431" t="s">
        <v>35</v>
      </c>
      <c r="N8058" s="166" t="s">
        <v>36</v>
      </c>
      <c r="O8058" s="166" t="s">
        <v>497</v>
      </c>
      <c r="P8058" s="262"/>
      <c r="Q8058" s="262"/>
    </row>
    <row r="8059" spans="1:17" ht="25.5" x14ac:dyDescent="0.2">
      <c r="A8059" s="656" t="s">
        <v>11564</v>
      </c>
      <c r="B8059" s="153" t="s">
        <v>11498</v>
      </c>
      <c r="C8059" s="786"/>
      <c r="D8059" s="787"/>
      <c r="E8059" s="208" t="s">
        <v>399</v>
      </c>
      <c r="F8059" s="788" t="s">
        <v>11565</v>
      </c>
      <c r="G8059" s="166">
        <v>31211502</v>
      </c>
      <c r="H8059" s="403" t="s">
        <v>400</v>
      </c>
      <c r="I8059" s="331">
        <v>16</v>
      </c>
      <c r="J8059" s="403" t="s">
        <v>33</v>
      </c>
      <c r="K8059" s="127">
        <v>2000000</v>
      </c>
      <c r="L8059" s="149" t="s">
        <v>3244</v>
      </c>
      <c r="M8059" s="431" t="s">
        <v>68</v>
      </c>
      <c r="N8059" s="166" t="s">
        <v>67</v>
      </c>
      <c r="O8059" s="166" t="s">
        <v>497</v>
      </c>
      <c r="P8059" s="262"/>
      <c r="Q8059" s="262"/>
    </row>
    <row r="8060" spans="1:17" ht="38.25" x14ac:dyDescent="0.2">
      <c r="A8060" s="152" t="s">
        <v>922</v>
      </c>
      <c r="B8060" s="153" t="s">
        <v>11498</v>
      </c>
      <c r="C8060" s="158" t="s">
        <v>11550</v>
      </c>
      <c r="D8060" s="153" t="s">
        <v>11551</v>
      </c>
      <c r="E8060" s="369" t="s">
        <v>239</v>
      </c>
      <c r="F8060" s="158" t="s">
        <v>240</v>
      </c>
      <c r="G8060" s="166">
        <v>31211502</v>
      </c>
      <c r="H8060" s="403" t="s">
        <v>11566</v>
      </c>
      <c r="I8060" s="331">
        <v>10</v>
      </c>
      <c r="J8060" s="403" t="s">
        <v>33</v>
      </c>
      <c r="K8060" s="127">
        <v>4436663</v>
      </c>
      <c r="L8060" s="149">
        <v>11</v>
      </c>
      <c r="M8060" s="431" t="s">
        <v>36</v>
      </c>
      <c r="N8060" s="166" t="s">
        <v>79</v>
      </c>
      <c r="O8060" s="166" t="s">
        <v>497</v>
      </c>
      <c r="P8060" s="262"/>
      <c r="Q8060" s="262"/>
    </row>
    <row r="8061" spans="1:17" ht="38.25" x14ac:dyDescent="0.2">
      <c r="A8061" s="152" t="s">
        <v>922</v>
      </c>
      <c r="B8061" s="153" t="s">
        <v>11498</v>
      </c>
      <c r="C8061" s="166" t="s">
        <v>11550</v>
      </c>
      <c r="D8061" s="153" t="s">
        <v>11551</v>
      </c>
      <c r="E8061" s="372" t="s">
        <v>239</v>
      </c>
      <c r="F8061" s="166" t="s">
        <v>240</v>
      </c>
      <c r="G8061" s="166">
        <v>31211501</v>
      </c>
      <c r="H8061" s="403" t="s">
        <v>11567</v>
      </c>
      <c r="I8061" s="331">
        <v>10</v>
      </c>
      <c r="J8061" s="403" t="s">
        <v>33</v>
      </c>
      <c r="K8061" s="127">
        <v>2800000</v>
      </c>
      <c r="L8061" s="149">
        <v>7</v>
      </c>
      <c r="M8061" s="431" t="s">
        <v>36</v>
      </c>
      <c r="N8061" s="166" t="s">
        <v>79</v>
      </c>
      <c r="O8061" s="166" t="s">
        <v>497</v>
      </c>
      <c r="P8061" s="262"/>
      <c r="Q8061" s="262"/>
    </row>
    <row r="8062" spans="1:17" ht="38.25" x14ac:dyDescent="0.2">
      <c r="A8062" s="152" t="s">
        <v>922</v>
      </c>
      <c r="B8062" s="153" t="s">
        <v>11498</v>
      </c>
      <c r="C8062" s="166" t="s">
        <v>11550</v>
      </c>
      <c r="D8062" s="153" t="s">
        <v>11551</v>
      </c>
      <c r="E8062" s="372" t="s">
        <v>239</v>
      </c>
      <c r="F8062" s="166" t="s">
        <v>240</v>
      </c>
      <c r="G8062" s="166">
        <v>31211501</v>
      </c>
      <c r="H8062" s="403" t="s">
        <v>11568</v>
      </c>
      <c r="I8062" s="331">
        <v>10</v>
      </c>
      <c r="J8062" s="403" t="s">
        <v>33</v>
      </c>
      <c r="K8062" s="127">
        <v>475000</v>
      </c>
      <c r="L8062" s="149">
        <v>5</v>
      </c>
      <c r="M8062" s="431" t="s">
        <v>36</v>
      </c>
      <c r="N8062" s="166" t="s">
        <v>79</v>
      </c>
      <c r="O8062" s="166" t="s">
        <v>497</v>
      </c>
      <c r="P8062" s="262"/>
      <c r="Q8062" s="262"/>
    </row>
    <row r="8063" spans="1:17" ht="38.25" x14ac:dyDescent="0.2">
      <c r="A8063" s="152" t="s">
        <v>922</v>
      </c>
      <c r="B8063" s="153" t="s">
        <v>11498</v>
      </c>
      <c r="C8063" s="166" t="s">
        <v>11550</v>
      </c>
      <c r="D8063" s="153" t="s">
        <v>11551</v>
      </c>
      <c r="E8063" s="372" t="s">
        <v>239</v>
      </c>
      <c r="F8063" s="166" t="s">
        <v>240</v>
      </c>
      <c r="G8063" s="166">
        <v>31211522</v>
      </c>
      <c r="H8063" s="403" t="s">
        <v>11569</v>
      </c>
      <c r="I8063" s="331">
        <v>10</v>
      </c>
      <c r="J8063" s="403" t="s">
        <v>33</v>
      </c>
      <c r="K8063" s="127">
        <v>850000</v>
      </c>
      <c r="L8063" s="149">
        <v>5</v>
      </c>
      <c r="M8063" s="431" t="s">
        <v>36</v>
      </c>
      <c r="N8063" s="166" t="s">
        <v>79</v>
      </c>
      <c r="O8063" s="166" t="s">
        <v>497</v>
      </c>
      <c r="P8063" s="262"/>
      <c r="Q8063" s="262"/>
    </row>
    <row r="8064" spans="1:17" ht="38.25" x14ac:dyDescent="0.2">
      <c r="A8064" s="152" t="s">
        <v>922</v>
      </c>
      <c r="B8064" s="153" t="s">
        <v>11498</v>
      </c>
      <c r="C8064" s="166" t="s">
        <v>11550</v>
      </c>
      <c r="D8064" s="153" t="s">
        <v>11551</v>
      </c>
      <c r="E8064" s="372" t="s">
        <v>239</v>
      </c>
      <c r="F8064" s="166" t="s">
        <v>240</v>
      </c>
      <c r="G8064" s="166">
        <v>31211501</v>
      </c>
      <c r="H8064" s="403" t="s">
        <v>11570</v>
      </c>
      <c r="I8064" s="331">
        <v>10</v>
      </c>
      <c r="J8064" s="403" t="s">
        <v>33</v>
      </c>
      <c r="K8064" s="127">
        <v>3500000</v>
      </c>
      <c r="L8064" s="149">
        <v>5</v>
      </c>
      <c r="M8064" s="431" t="s">
        <v>36</v>
      </c>
      <c r="N8064" s="166" t="s">
        <v>79</v>
      </c>
      <c r="O8064" s="166" t="s">
        <v>497</v>
      </c>
      <c r="P8064" s="262"/>
      <c r="Q8064" s="262"/>
    </row>
    <row r="8065" spans="1:17" ht="38.25" x14ac:dyDescent="0.2">
      <c r="A8065" s="152" t="s">
        <v>922</v>
      </c>
      <c r="B8065" s="153" t="s">
        <v>11498</v>
      </c>
      <c r="C8065" s="166" t="s">
        <v>11550</v>
      </c>
      <c r="D8065" s="153" t="s">
        <v>11551</v>
      </c>
      <c r="E8065" s="372" t="s">
        <v>239</v>
      </c>
      <c r="F8065" s="166" t="s">
        <v>240</v>
      </c>
      <c r="G8065" s="166">
        <v>12352310</v>
      </c>
      <c r="H8065" s="403" t="s">
        <v>11571</v>
      </c>
      <c r="I8065" s="331">
        <v>10</v>
      </c>
      <c r="J8065" s="403" t="s">
        <v>33</v>
      </c>
      <c r="K8065" s="127">
        <v>240000</v>
      </c>
      <c r="L8065" s="149">
        <v>5</v>
      </c>
      <c r="M8065" s="431" t="s">
        <v>36</v>
      </c>
      <c r="N8065" s="166" t="s">
        <v>79</v>
      </c>
      <c r="O8065" s="166" t="s">
        <v>497</v>
      </c>
      <c r="P8065" s="262"/>
      <c r="Q8065" s="262"/>
    </row>
    <row r="8066" spans="1:17" ht="38.25" x14ac:dyDescent="0.2">
      <c r="A8066" s="152" t="s">
        <v>922</v>
      </c>
      <c r="B8066" s="153" t="s">
        <v>11498</v>
      </c>
      <c r="C8066" s="166" t="s">
        <v>11550</v>
      </c>
      <c r="D8066" s="153" t="s">
        <v>11551</v>
      </c>
      <c r="E8066" s="372" t="s">
        <v>239</v>
      </c>
      <c r="F8066" s="166" t="s">
        <v>240</v>
      </c>
      <c r="G8066" s="166">
        <v>31133710</v>
      </c>
      <c r="H8066" s="403" t="s">
        <v>11572</v>
      </c>
      <c r="I8066" s="331">
        <v>10</v>
      </c>
      <c r="J8066" s="403" t="s">
        <v>33</v>
      </c>
      <c r="K8066" s="127">
        <v>325000</v>
      </c>
      <c r="L8066" s="149">
        <v>5</v>
      </c>
      <c r="M8066" s="431" t="s">
        <v>36</v>
      </c>
      <c r="N8066" s="166" t="s">
        <v>79</v>
      </c>
      <c r="O8066" s="166" t="s">
        <v>497</v>
      </c>
      <c r="P8066" s="262"/>
      <c r="Q8066" s="262"/>
    </row>
    <row r="8067" spans="1:17" ht="38.25" x14ac:dyDescent="0.2">
      <c r="A8067" s="152" t="s">
        <v>922</v>
      </c>
      <c r="B8067" s="153" t="s">
        <v>11498</v>
      </c>
      <c r="C8067" s="166" t="s">
        <v>11550</v>
      </c>
      <c r="D8067" s="153" t="s">
        <v>11551</v>
      </c>
      <c r="E8067" s="372" t="s">
        <v>239</v>
      </c>
      <c r="F8067" s="166" t="s">
        <v>240</v>
      </c>
      <c r="G8067" s="166">
        <v>73101505</v>
      </c>
      <c r="H8067" s="403" t="s">
        <v>11573</v>
      </c>
      <c r="I8067" s="331">
        <v>10</v>
      </c>
      <c r="J8067" s="403" t="s">
        <v>33</v>
      </c>
      <c r="K8067" s="127">
        <v>1500000</v>
      </c>
      <c r="L8067" s="149">
        <v>3</v>
      </c>
      <c r="M8067" s="431" t="s">
        <v>36</v>
      </c>
      <c r="N8067" s="166" t="s">
        <v>79</v>
      </c>
      <c r="O8067" s="166" t="s">
        <v>497</v>
      </c>
      <c r="P8067" s="262"/>
      <c r="Q8067" s="262"/>
    </row>
    <row r="8068" spans="1:17" ht="38.25" x14ac:dyDescent="0.2">
      <c r="A8068" s="152" t="s">
        <v>922</v>
      </c>
      <c r="B8068" s="153" t="s">
        <v>11498</v>
      </c>
      <c r="C8068" s="166" t="s">
        <v>11550</v>
      </c>
      <c r="D8068" s="153" t="s">
        <v>11551</v>
      </c>
      <c r="E8068" s="372" t="s">
        <v>239</v>
      </c>
      <c r="F8068" s="166" t="s">
        <v>240</v>
      </c>
      <c r="G8068" s="166">
        <v>73101505</v>
      </c>
      <c r="H8068" s="403" t="s">
        <v>11574</v>
      </c>
      <c r="I8068" s="331">
        <v>10</v>
      </c>
      <c r="J8068" s="403" t="s">
        <v>33</v>
      </c>
      <c r="K8068" s="127">
        <v>1200000</v>
      </c>
      <c r="L8068" s="149">
        <v>500</v>
      </c>
      <c r="M8068" s="431" t="s">
        <v>36</v>
      </c>
      <c r="N8068" s="166" t="s">
        <v>79</v>
      </c>
      <c r="O8068" s="166" t="s">
        <v>497</v>
      </c>
      <c r="P8068" s="262"/>
      <c r="Q8068" s="262"/>
    </row>
    <row r="8069" spans="1:17" ht="38.25" x14ac:dyDescent="0.2">
      <c r="A8069" s="152" t="s">
        <v>922</v>
      </c>
      <c r="B8069" s="153" t="s">
        <v>11498</v>
      </c>
      <c r="C8069" s="166" t="s">
        <v>11550</v>
      </c>
      <c r="D8069" s="153" t="s">
        <v>11551</v>
      </c>
      <c r="E8069" s="372" t="s">
        <v>261</v>
      </c>
      <c r="F8069" s="166" t="s">
        <v>240</v>
      </c>
      <c r="G8069" s="166">
        <v>43201806</v>
      </c>
      <c r="H8069" s="403" t="s">
        <v>11575</v>
      </c>
      <c r="I8069" s="331">
        <v>10</v>
      </c>
      <c r="J8069" s="403" t="s">
        <v>33</v>
      </c>
      <c r="K8069" s="127">
        <v>32500</v>
      </c>
      <c r="L8069" s="149">
        <v>5</v>
      </c>
      <c r="M8069" s="431" t="s">
        <v>36</v>
      </c>
      <c r="N8069" s="166" t="s">
        <v>79</v>
      </c>
      <c r="O8069" s="166" t="s">
        <v>497</v>
      </c>
      <c r="P8069" s="262"/>
      <c r="Q8069" s="262"/>
    </row>
    <row r="8070" spans="1:17" ht="38.25" x14ac:dyDescent="0.2">
      <c r="A8070" s="152" t="s">
        <v>922</v>
      </c>
      <c r="B8070" s="153" t="s">
        <v>11498</v>
      </c>
      <c r="C8070" s="166" t="s">
        <v>11550</v>
      </c>
      <c r="D8070" s="153" t="s">
        <v>11551</v>
      </c>
      <c r="E8070" s="372" t="s">
        <v>261</v>
      </c>
      <c r="F8070" s="166" t="s">
        <v>240</v>
      </c>
      <c r="G8070" s="166">
        <v>42281700</v>
      </c>
      <c r="H8070" s="403" t="s">
        <v>11576</v>
      </c>
      <c r="I8070" s="331">
        <v>10</v>
      </c>
      <c r="J8070" s="403" t="s">
        <v>33</v>
      </c>
      <c r="K8070" s="127">
        <v>24000</v>
      </c>
      <c r="L8070" s="149">
        <v>2</v>
      </c>
      <c r="M8070" s="431" t="s">
        <v>36</v>
      </c>
      <c r="N8070" s="166" t="s">
        <v>79</v>
      </c>
      <c r="O8070" s="166" t="s">
        <v>497</v>
      </c>
      <c r="P8070" s="262"/>
      <c r="Q8070" s="262"/>
    </row>
    <row r="8071" spans="1:17" ht="38.25" x14ac:dyDescent="0.2">
      <c r="A8071" s="152" t="s">
        <v>922</v>
      </c>
      <c r="B8071" s="153" t="s">
        <v>11498</v>
      </c>
      <c r="C8071" s="166" t="s">
        <v>11550</v>
      </c>
      <c r="D8071" s="153" t="s">
        <v>11551</v>
      </c>
      <c r="E8071" s="372" t="s">
        <v>261</v>
      </c>
      <c r="F8071" s="166" t="s">
        <v>240</v>
      </c>
      <c r="G8071" s="166">
        <v>31211906</v>
      </c>
      <c r="H8071" s="403" t="s">
        <v>11577</v>
      </c>
      <c r="I8071" s="331">
        <v>10</v>
      </c>
      <c r="J8071" s="403" t="s">
        <v>33</v>
      </c>
      <c r="K8071" s="127">
        <v>190000</v>
      </c>
      <c r="L8071" s="149">
        <v>10</v>
      </c>
      <c r="M8071" s="431" t="s">
        <v>36</v>
      </c>
      <c r="N8071" s="166" t="s">
        <v>79</v>
      </c>
      <c r="O8071" s="166" t="s">
        <v>497</v>
      </c>
      <c r="P8071" s="262"/>
      <c r="Q8071" s="262"/>
    </row>
    <row r="8072" spans="1:17" ht="38.25" x14ac:dyDescent="0.2">
      <c r="A8072" s="152" t="s">
        <v>922</v>
      </c>
      <c r="B8072" s="153" t="s">
        <v>11498</v>
      </c>
      <c r="C8072" s="166" t="s">
        <v>11550</v>
      </c>
      <c r="D8072" s="153" t="s">
        <v>11551</v>
      </c>
      <c r="E8072" s="372" t="s">
        <v>261</v>
      </c>
      <c r="F8072" s="166" t="s">
        <v>240</v>
      </c>
      <c r="G8072" s="166">
        <v>31211904</v>
      </c>
      <c r="H8072" s="403" t="s">
        <v>11578</v>
      </c>
      <c r="I8072" s="331">
        <v>10</v>
      </c>
      <c r="J8072" s="403" t="s">
        <v>33</v>
      </c>
      <c r="K8072" s="127">
        <v>30000</v>
      </c>
      <c r="L8072" s="149">
        <v>5</v>
      </c>
      <c r="M8072" s="431" t="s">
        <v>36</v>
      </c>
      <c r="N8072" s="166" t="s">
        <v>79</v>
      </c>
      <c r="O8072" s="166" t="s">
        <v>497</v>
      </c>
      <c r="P8072" s="262"/>
      <c r="Q8072" s="262"/>
    </row>
    <row r="8073" spans="1:17" ht="38.25" x14ac:dyDescent="0.2">
      <c r="A8073" s="152" t="s">
        <v>922</v>
      </c>
      <c r="B8073" s="153" t="s">
        <v>11498</v>
      </c>
      <c r="C8073" s="166" t="s">
        <v>11550</v>
      </c>
      <c r="D8073" s="153" t="s">
        <v>11551</v>
      </c>
      <c r="E8073" s="372" t="s">
        <v>261</v>
      </c>
      <c r="F8073" s="166" t="s">
        <v>240</v>
      </c>
      <c r="G8073" s="166">
        <v>31211904</v>
      </c>
      <c r="H8073" s="403" t="s">
        <v>11579</v>
      </c>
      <c r="I8073" s="331">
        <v>10</v>
      </c>
      <c r="J8073" s="403" t="s">
        <v>33</v>
      </c>
      <c r="K8073" s="127">
        <v>45000</v>
      </c>
      <c r="L8073" s="149">
        <v>5</v>
      </c>
      <c r="M8073" s="431" t="s">
        <v>36</v>
      </c>
      <c r="N8073" s="166" t="s">
        <v>79</v>
      </c>
      <c r="O8073" s="166" t="s">
        <v>497</v>
      </c>
      <c r="P8073" s="262"/>
      <c r="Q8073" s="262"/>
    </row>
    <row r="8074" spans="1:17" ht="38.25" x14ac:dyDescent="0.2">
      <c r="A8074" s="152" t="s">
        <v>922</v>
      </c>
      <c r="B8074" s="153" t="s">
        <v>11498</v>
      </c>
      <c r="C8074" s="166" t="s">
        <v>11550</v>
      </c>
      <c r="D8074" s="153" t="s">
        <v>11551</v>
      </c>
      <c r="E8074" s="372" t="s">
        <v>261</v>
      </c>
      <c r="F8074" s="166" t="s">
        <v>240</v>
      </c>
      <c r="G8074" s="166">
        <v>31211904</v>
      </c>
      <c r="H8074" s="403" t="s">
        <v>11580</v>
      </c>
      <c r="I8074" s="331">
        <v>10</v>
      </c>
      <c r="J8074" s="403" t="s">
        <v>33</v>
      </c>
      <c r="K8074" s="127">
        <v>120000</v>
      </c>
      <c r="L8074" s="149">
        <v>10</v>
      </c>
      <c r="M8074" s="431" t="s">
        <v>36</v>
      </c>
      <c r="N8074" s="166" t="s">
        <v>79</v>
      </c>
      <c r="O8074" s="166" t="s">
        <v>497</v>
      </c>
      <c r="P8074" s="262"/>
      <c r="Q8074" s="262"/>
    </row>
    <row r="8075" spans="1:17" ht="38.25" x14ac:dyDescent="0.2">
      <c r="A8075" s="152" t="s">
        <v>922</v>
      </c>
      <c r="B8075" s="153" t="s">
        <v>11498</v>
      </c>
      <c r="C8075" s="166" t="s">
        <v>11550</v>
      </c>
      <c r="D8075" s="153" t="s">
        <v>11551</v>
      </c>
      <c r="E8075" s="372" t="s">
        <v>261</v>
      </c>
      <c r="F8075" s="166" t="s">
        <v>240</v>
      </c>
      <c r="G8075" s="166">
        <v>31211904</v>
      </c>
      <c r="H8075" s="403" t="s">
        <v>11581</v>
      </c>
      <c r="I8075" s="331">
        <v>10</v>
      </c>
      <c r="J8075" s="403" t="s">
        <v>33</v>
      </c>
      <c r="K8075" s="127">
        <v>175000</v>
      </c>
      <c r="L8075" s="149">
        <v>10</v>
      </c>
      <c r="M8075" s="431" t="s">
        <v>36</v>
      </c>
      <c r="N8075" s="166" t="s">
        <v>79</v>
      </c>
      <c r="O8075" s="166" t="s">
        <v>497</v>
      </c>
      <c r="P8075" s="262"/>
      <c r="Q8075" s="262"/>
    </row>
    <row r="8076" spans="1:17" ht="38.25" x14ac:dyDescent="0.2">
      <c r="A8076" s="152" t="s">
        <v>922</v>
      </c>
      <c r="B8076" s="153" t="s">
        <v>11498</v>
      </c>
      <c r="C8076" s="166" t="s">
        <v>11550</v>
      </c>
      <c r="D8076" s="153" t="s">
        <v>11551</v>
      </c>
      <c r="E8076" s="372" t="s">
        <v>261</v>
      </c>
      <c r="F8076" s="166" t="s">
        <v>240</v>
      </c>
      <c r="G8076" s="166">
        <v>60121410</v>
      </c>
      <c r="H8076" s="403" t="s">
        <v>11582</v>
      </c>
      <c r="I8076" s="331">
        <v>10</v>
      </c>
      <c r="J8076" s="403" t="s">
        <v>33</v>
      </c>
      <c r="K8076" s="127">
        <v>40000</v>
      </c>
      <c r="L8076" s="149">
        <v>1</v>
      </c>
      <c r="M8076" s="431" t="s">
        <v>36</v>
      </c>
      <c r="N8076" s="166" t="s">
        <v>79</v>
      </c>
      <c r="O8076" s="166" t="s">
        <v>497</v>
      </c>
      <c r="P8076" s="262"/>
      <c r="Q8076" s="262"/>
    </row>
    <row r="8077" spans="1:17" ht="38.25" x14ac:dyDescent="0.2">
      <c r="A8077" s="152" t="s">
        <v>922</v>
      </c>
      <c r="B8077" s="153" t="s">
        <v>11498</v>
      </c>
      <c r="C8077" s="166" t="s">
        <v>11550</v>
      </c>
      <c r="D8077" s="153" t="s">
        <v>11551</v>
      </c>
      <c r="E8077" s="372" t="s">
        <v>261</v>
      </c>
      <c r="F8077" s="166" t="s">
        <v>240</v>
      </c>
      <c r="G8077" s="166">
        <v>60121410</v>
      </c>
      <c r="H8077" s="403" t="s">
        <v>11583</v>
      </c>
      <c r="I8077" s="331">
        <v>10</v>
      </c>
      <c r="J8077" s="403" t="s">
        <v>33</v>
      </c>
      <c r="K8077" s="127">
        <v>45000</v>
      </c>
      <c r="L8077" s="149">
        <v>1</v>
      </c>
      <c r="M8077" s="431" t="s">
        <v>36</v>
      </c>
      <c r="N8077" s="166" t="s">
        <v>79</v>
      </c>
      <c r="O8077" s="166" t="s">
        <v>497</v>
      </c>
      <c r="P8077" s="262"/>
      <c r="Q8077" s="262"/>
    </row>
    <row r="8078" spans="1:17" ht="38.25" x14ac:dyDescent="0.2">
      <c r="A8078" s="152" t="s">
        <v>922</v>
      </c>
      <c r="B8078" s="153" t="s">
        <v>11498</v>
      </c>
      <c r="C8078" s="166" t="s">
        <v>11550</v>
      </c>
      <c r="D8078" s="153" t="s">
        <v>11551</v>
      </c>
      <c r="E8078" s="372" t="s">
        <v>261</v>
      </c>
      <c r="F8078" s="166" t="s">
        <v>240</v>
      </c>
      <c r="G8078" s="166">
        <v>60121410</v>
      </c>
      <c r="H8078" s="403" t="s">
        <v>11584</v>
      </c>
      <c r="I8078" s="331">
        <v>10</v>
      </c>
      <c r="J8078" s="403" t="s">
        <v>33</v>
      </c>
      <c r="K8078" s="127">
        <v>70000</v>
      </c>
      <c r="L8078" s="149">
        <v>1</v>
      </c>
      <c r="M8078" s="431" t="s">
        <v>36</v>
      </c>
      <c r="N8078" s="166" t="s">
        <v>79</v>
      </c>
      <c r="O8078" s="166" t="s">
        <v>497</v>
      </c>
      <c r="P8078" s="262"/>
      <c r="Q8078" s="262"/>
    </row>
    <row r="8079" spans="1:17" ht="38.25" x14ac:dyDescent="0.2">
      <c r="A8079" s="152" t="s">
        <v>922</v>
      </c>
      <c r="B8079" s="153" t="s">
        <v>11498</v>
      </c>
      <c r="C8079" s="166" t="s">
        <v>11550</v>
      </c>
      <c r="D8079" s="153" t="s">
        <v>11551</v>
      </c>
      <c r="E8079" s="372" t="s">
        <v>261</v>
      </c>
      <c r="F8079" s="166" t="s">
        <v>240</v>
      </c>
      <c r="G8079" s="166">
        <v>60121410</v>
      </c>
      <c r="H8079" s="403" t="s">
        <v>11585</v>
      </c>
      <c r="I8079" s="331">
        <v>10</v>
      </c>
      <c r="J8079" s="403" t="s">
        <v>33</v>
      </c>
      <c r="K8079" s="127">
        <v>80000</v>
      </c>
      <c r="L8079" s="149">
        <v>1</v>
      </c>
      <c r="M8079" s="431" t="s">
        <v>36</v>
      </c>
      <c r="N8079" s="166" t="s">
        <v>79</v>
      </c>
      <c r="O8079" s="166" t="s">
        <v>497</v>
      </c>
      <c r="P8079" s="262"/>
      <c r="Q8079" s="262"/>
    </row>
    <row r="8080" spans="1:17" ht="38.25" x14ac:dyDescent="0.2">
      <c r="A8080" s="152" t="s">
        <v>922</v>
      </c>
      <c r="B8080" s="153" t="s">
        <v>11498</v>
      </c>
      <c r="C8080" s="166" t="s">
        <v>11550</v>
      </c>
      <c r="D8080" s="153" t="s">
        <v>11551</v>
      </c>
      <c r="E8080" s="372" t="s">
        <v>261</v>
      </c>
      <c r="F8080" s="166" t="s">
        <v>240</v>
      </c>
      <c r="G8080" s="166">
        <v>40172608</v>
      </c>
      <c r="H8080" s="403" t="s">
        <v>11586</v>
      </c>
      <c r="I8080" s="331">
        <v>10</v>
      </c>
      <c r="J8080" s="403" t="s">
        <v>33</v>
      </c>
      <c r="K8080" s="127">
        <v>60000</v>
      </c>
      <c r="L8080" s="149">
        <v>5</v>
      </c>
      <c r="M8080" s="431" t="s">
        <v>36</v>
      </c>
      <c r="N8080" s="166" t="s">
        <v>79</v>
      </c>
      <c r="O8080" s="166" t="s">
        <v>497</v>
      </c>
      <c r="P8080" s="262"/>
      <c r="Q8080" s="262"/>
    </row>
    <row r="8081" spans="1:17" ht="38.25" x14ac:dyDescent="0.2">
      <c r="A8081" s="152" t="s">
        <v>922</v>
      </c>
      <c r="B8081" s="153" t="s">
        <v>11498</v>
      </c>
      <c r="C8081" s="166" t="s">
        <v>11550</v>
      </c>
      <c r="D8081" s="153" t="s">
        <v>11551</v>
      </c>
      <c r="E8081" s="372" t="s">
        <v>261</v>
      </c>
      <c r="F8081" s="166" t="s">
        <v>240</v>
      </c>
      <c r="G8081" s="166">
        <v>27111751</v>
      </c>
      <c r="H8081" s="403" t="s">
        <v>11587</v>
      </c>
      <c r="I8081" s="331">
        <v>10</v>
      </c>
      <c r="J8081" s="403" t="s">
        <v>33</v>
      </c>
      <c r="K8081" s="127">
        <v>175000</v>
      </c>
      <c r="L8081" s="149">
        <v>5</v>
      </c>
      <c r="M8081" s="431" t="s">
        <v>36</v>
      </c>
      <c r="N8081" s="166" t="s">
        <v>79</v>
      </c>
      <c r="O8081" s="166" t="s">
        <v>497</v>
      </c>
      <c r="P8081" s="262"/>
      <c r="Q8081" s="262"/>
    </row>
    <row r="8082" spans="1:17" ht="38.25" x14ac:dyDescent="0.2">
      <c r="A8082" s="152" t="s">
        <v>922</v>
      </c>
      <c r="B8082" s="153" t="s">
        <v>11498</v>
      </c>
      <c r="C8082" s="166" t="s">
        <v>11550</v>
      </c>
      <c r="D8082" s="153" t="s">
        <v>11551</v>
      </c>
      <c r="E8082" s="372" t="s">
        <v>261</v>
      </c>
      <c r="F8082" s="166" t="s">
        <v>240</v>
      </c>
      <c r="G8082" s="166">
        <v>30181700</v>
      </c>
      <c r="H8082" s="403" t="s">
        <v>11588</v>
      </c>
      <c r="I8082" s="331">
        <v>10</v>
      </c>
      <c r="J8082" s="403" t="s">
        <v>33</v>
      </c>
      <c r="K8082" s="127">
        <v>450000</v>
      </c>
      <c r="L8082" s="149">
        <v>5</v>
      </c>
      <c r="M8082" s="431" t="s">
        <v>36</v>
      </c>
      <c r="N8082" s="166" t="s">
        <v>79</v>
      </c>
      <c r="O8082" s="166" t="s">
        <v>497</v>
      </c>
      <c r="P8082" s="262"/>
      <c r="Q8082" s="262"/>
    </row>
    <row r="8083" spans="1:17" ht="38.25" x14ac:dyDescent="0.2">
      <c r="A8083" s="152" t="s">
        <v>922</v>
      </c>
      <c r="B8083" s="153" t="s">
        <v>11498</v>
      </c>
      <c r="C8083" s="166" t="s">
        <v>11550</v>
      </c>
      <c r="D8083" s="153" t="s">
        <v>11551</v>
      </c>
      <c r="E8083" s="372" t="s">
        <v>261</v>
      </c>
      <c r="F8083" s="166" t="s">
        <v>240</v>
      </c>
      <c r="G8083" s="166">
        <v>27112001</v>
      </c>
      <c r="H8083" s="403" t="s">
        <v>11589</v>
      </c>
      <c r="I8083" s="331">
        <v>10</v>
      </c>
      <c r="J8083" s="403" t="s">
        <v>33</v>
      </c>
      <c r="K8083" s="127">
        <v>150000</v>
      </c>
      <c r="L8083" s="149">
        <v>5</v>
      </c>
      <c r="M8083" s="431" t="s">
        <v>36</v>
      </c>
      <c r="N8083" s="166" t="s">
        <v>79</v>
      </c>
      <c r="O8083" s="166" t="s">
        <v>497</v>
      </c>
      <c r="P8083" s="262"/>
      <c r="Q8083" s="262"/>
    </row>
    <row r="8084" spans="1:17" ht="38.25" x14ac:dyDescent="0.2">
      <c r="A8084" s="152" t="s">
        <v>922</v>
      </c>
      <c r="B8084" s="153" t="s">
        <v>11498</v>
      </c>
      <c r="C8084" s="166" t="s">
        <v>11550</v>
      </c>
      <c r="D8084" s="153" t="s">
        <v>11551</v>
      </c>
      <c r="E8084" s="372" t="s">
        <v>261</v>
      </c>
      <c r="F8084" s="166" t="s">
        <v>240</v>
      </c>
      <c r="G8084" s="166">
        <v>24101507</v>
      </c>
      <c r="H8084" s="403" t="s">
        <v>11590</v>
      </c>
      <c r="I8084" s="331">
        <v>10</v>
      </c>
      <c r="J8084" s="403" t="s">
        <v>33</v>
      </c>
      <c r="K8084" s="127">
        <v>500000</v>
      </c>
      <c r="L8084" s="149">
        <v>2</v>
      </c>
      <c r="M8084" s="431" t="s">
        <v>36</v>
      </c>
      <c r="N8084" s="166" t="s">
        <v>79</v>
      </c>
      <c r="O8084" s="166" t="s">
        <v>497</v>
      </c>
      <c r="P8084" s="262"/>
      <c r="Q8084" s="262"/>
    </row>
    <row r="8085" spans="1:17" ht="38.25" x14ac:dyDescent="0.2">
      <c r="A8085" s="152" t="s">
        <v>922</v>
      </c>
      <c r="B8085" s="153" t="s">
        <v>11498</v>
      </c>
      <c r="C8085" s="166" t="s">
        <v>11550</v>
      </c>
      <c r="D8085" s="153" t="s">
        <v>11551</v>
      </c>
      <c r="E8085" s="372" t="s">
        <v>6475</v>
      </c>
      <c r="F8085" s="166" t="s">
        <v>240</v>
      </c>
      <c r="G8085" s="166">
        <v>11121502</v>
      </c>
      <c r="H8085" s="403" t="s">
        <v>11591</v>
      </c>
      <c r="I8085" s="331">
        <v>10</v>
      </c>
      <c r="J8085" s="403" t="s">
        <v>33</v>
      </c>
      <c r="K8085" s="127">
        <v>725000</v>
      </c>
      <c r="L8085" s="149">
        <v>5</v>
      </c>
      <c r="M8085" s="431" t="s">
        <v>36</v>
      </c>
      <c r="N8085" s="166" t="s">
        <v>79</v>
      </c>
      <c r="O8085" s="166" t="s">
        <v>497</v>
      </c>
      <c r="P8085" s="262"/>
      <c r="Q8085" s="262"/>
    </row>
    <row r="8086" spans="1:17" ht="38.25" x14ac:dyDescent="0.2">
      <c r="A8086" s="152" t="s">
        <v>922</v>
      </c>
      <c r="B8086" s="153" t="s">
        <v>11498</v>
      </c>
      <c r="C8086" s="166" t="s">
        <v>11550</v>
      </c>
      <c r="D8086" s="153" t="s">
        <v>11551</v>
      </c>
      <c r="E8086" s="372" t="s">
        <v>6475</v>
      </c>
      <c r="F8086" s="166" t="s">
        <v>240</v>
      </c>
      <c r="G8086" s="166">
        <v>30111602</v>
      </c>
      <c r="H8086" s="403" t="s">
        <v>11592</v>
      </c>
      <c r="I8086" s="331">
        <v>10</v>
      </c>
      <c r="J8086" s="403" t="s">
        <v>33</v>
      </c>
      <c r="K8086" s="127">
        <v>220000</v>
      </c>
      <c r="L8086" s="149">
        <v>10</v>
      </c>
      <c r="M8086" s="431" t="s">
        <v>36</v>
      </c>
      <c r="N8086" s="166" t="s">
        <v>79</v>
      </c>
      <c r="O8086" s="166" t="s">
        <v>497</v>
      </c>
      <c r="P8086" s="262"/>
      <c r="Q8086" s="262"/>
    </row>
    <row r="8087" spans="1:17" ht="38.25" x14ac:dyDescent="0.2">
      <c r="A8087" s="152" t="s">
        <v>922</v>
      </c>
      <c r="B8087" s="153" t="s">
        <v>11498</v>
      </c>
      <c r="C8087" s="166" t="s">
        <v>11550</v>
      </c>
      <c r="D8087" s="153" t="s">
        <v>11551</v>
      </c>
      <c r="E8087" s="372" t="s">
        <v>6475</v>
      </c>
      <c r="F8087" s="166" t="s">
        <v>240</v>
      </c>
      <c r="G8087" s="166">
        <v>30111601</v>
      </c>
      <c r="H8087" s="403" t="s">
        <v>11593</v>
      </c>
      <c r="I8087" s="331">
        <v>10</v>
      </c>
      <c r="J8087" s="403" t="s">
        <v>33</v>
      </c>
      <c r="K8087" s="127">
        <v>455000</v>
      </c>
      <c r="L8087" s="149">
        <v>10</v>
      </c>
      <c r="M8087" s="431" t="s">
        <v>36</v>
      </c>
      <c r="N8087" s="166" t="s">
        <v>79</v>
      </c>
      <c r="O8087" s="166" t="s">
        <v>497</v>
      </c>
      <c r="P8087" s="262"/>
      <c r="Q8087" s="262"/>
    </row>
    <row r="8088" spans="1:17" ht="38.25" x14ac:dyDescent="0.2">
      <c r="A8088" s="152" t="s">
        <v>922</v>
      </c>
      <c r="B8088" s="153" t="s">
        <v>11498</v>
      </c>
      <c r="C8088" s="166" t="s">
        <v>11550</v>
      </c>
      <c r="D8088" s="153" t="s">
        <v>11551</v>
      </c>
      <c r="E8088" s="372" t="s">
        <v>315</v>
      </c>
      <c r="F8088" s="166" t="s">
        <v>240</v>
      </c>
      <c r="G8088" s="166">
        <v>24101705</v>
      </c>
      <c r="H8088" s="403" t="s">
        <v>11594</v>
      </c>
      <c r="I8088" s="331">
        <v>10</v>
      </c>
      <c r="J8088" s="403" t="s">
        <v>33</v>
      </c>
      <c r="K8088" s="127">
        <v>157500</v>
      </c>
      <c r="L8088" s="149">
        <v>225</v>
      </c>
      <c r="M8088" s="431" t="s">
        <v>36</v>
      </c>
      <c r="N8088" s="166" t="s">
        <v>79</v>
      </c>
      <c r="O8088" s="166" t="s">
        <v>497</v>
      </c>
      <c r="P8088" s="262"/>
      <c r="Q8088" s="262"/>
    </row>
    <row r="8089" spans="1:17" ht="38.25" x14ac:dyDescent="0.2">
      <c r="A8089" s="152" t="s">
        <v>922</v>
      </c>
      <c r="B8089" s="153" t="s">
        <v>11498</v>
      </c>
      <c r="C8089" s="166" t="s">
        <v>11550</v>
      </c>
      <c r="D8089" s="153" t="s">
        <v>11551</v>
      </c>
      <c r="E8089" s="372" t="s">
        <v>315</v>
      </c>
      <c r="F8089" s="166" t="s">
        <v>240</v>
      </c>
      <c r="G8089" s="166">
        <v>23101508</v>
      </c>
      <c r="H8089" s="403" t="s">
        <v>11595</v>
      </c>
      <c r="I8089" s="331">
        <v>10</v>
      </c>
      <c r="J8089" s="403" t="s">
        <v>33</v>
      </c>
      <c r="K8089" s="127">
        <v>45000</v>
      </c>
      <c r="L8089" s="149">
        <v>1</v>
      </c>
      <c r="M8089" s="431" t="s">
        <v>36</v>
      </c>
      <c r="N8089" s="166" t="s">
        <v>79</v>
      </c>
      <c r="O8089" s="166" t="s">
        <v>497</v>
      </c>
      <c r="P8089" s="262"/>
      <c r="Q8089" s="262"/>
    </row>
    <row r="8090" spans="1:17" ht="38.25" x14ac:dyDescent="0.2">
      <c r="A8090" s="152" t="s">
        <v>922</v>
      </c>
      <c r="B8090" s="153" t="s">
        <v>11498</v>
      </c>
      <c r="C8090" s="166" t="s">
        <v>11550</v>
      </c>
      <c r="D8090" s="153" t="s">
        <v>11551</v>
      </c>
      <c r="E8090" s="372" t="s">
        <v>315</v>
      </c>
      <c r="F8090" s="166" t="s">
        <v>240</v>
      </c>
      <c r="G8090" s="166">
        <v>30151514</v>
      </c>
      <c r="H8090" s="403" t="s">
        <v>11596</v>
      </c>
      <c r="I8090" s="331">
        <v>10</v>
      </c>
      <c r="J8090" s="403" t="s">
        <v>33</v>
      </c>
      <c r="K8090" s="127">
        <v>3128500</v>
      </c>
      <c r="L8090" s="149">
        <v>20</v>
      </c>
      <c r="M8090" s="431" t="s">
        <v>36</v>
      </c>
      <c r="N8090" s="166" t="s">
        <v>79</v>
      </c>
      <c r="O8090" s="166" t="s">
        <v>497</v>
      </c>
      <c r="P8090" s="262"/>
      <c r="Q8090" s="262"/>
    </row>
    <row r="8091" spans="1:17" ht="38.25" x14ac:dyDescent="0.2">
      <c r="A8091" s="152" t="s">
        <v>922</v>
      </c>
      <c r="B8091" s="153" t="s">
        <v>11498</v>
      </c>
      <c r="C8091" s="166" t="s">
        <v>11550</v>
      </c>
      <c r="D8091" s="153" t="s">
        <v>11551</v>
      </c>
      <c r="E8091" s="372" t="s">
        <v>315</v>
      </c>
      <c r="F8091" s="166" t="s">
        <v>240</v>
      </c>
      <c r="G8091" s="166">
        <v>27112100</v>
      </c>
      <c r="H8091" s="403" t="s">
        <v>11597</v>
      </c>
      <c r="I8091" s="331">
        <v>10</v>
      </c>
      <c r="J8091" s="403" t="s">
        <v>33</v>
      </c>
      <c r="K8091" s="127">
        <v>60000</v>
      </c>
      <c r="L8091" s="149">
        <v>1</v>
      </c>
      <c r="M8091" s="431" t="s">
        <v>36</v>
      </c>
      <c r="N8091" s="166" t="s">
        <v>79</v>
      </c>
      <c r="O8091" s="166" t="s">
        <v>497</v>
      </c>
      <c r="P8091" s="262"/>
      <c r="Q8091" s="262"/>
    </row>
    <row r="8092" spans="1:17" ht="38.25" x14ac:dyDescent="0.2">
      <c r="A8092" s="152" t="s">
        <v>922</v>
      </c>
      <c r="B8092" s="153" t="s">
        <v>11498</v>
      </c>
      <c r="C8092" s="166" t="s">
        <v>11550</v>
      </c>
      <c r="D8092" s="153" t="s">
        <v>11551</v>
      </c>
      <c r="E8092" s="372" t="s">
        <v>315</v>
      </c>
      <c r="F8092" s="166" t="s">
        <v>240</v>
      </c>
      <c r="G8092" s="166">
        <v>27112100</v>
      </c>
      <c r="H8092" s="403" t="s">
        <v>11598</v>
      </c>
      <c r="I8092" s="331">
        <v>10</v>
      </c>
      <c r="J8092" s="403" t="s">
        <v>33</v>
      </c>
      <c r="K8092" s="127">
        <v>15000</v>
      </c>
      <c r="L8092" s="149">
        <v>1</v>
      </c>
      <c r="M8092" s="431" t="s">
        <v>36</v>
      </c>
      <c r="N8092" s="166" t="s">
        <v>79</v>
      </c>
      <c r="O8092" s="166" t="s">
        <v>497</v>
      </c>
      <c r="P8092" s="262"/>
      <c r="Q8092" s="262"/>
    </row>
    <row r="8093" spans="1:17" ht="38.25" x14ac:dyDescent="0.2">
      <c r="A8093" s="152" t="s">
        <v>922</v>
      </c>
      <c r="B8093" s="153" t="s">
        <v>11498</v>
      </c>
      <c r="C8093" s="166" t="s">
        <v>11550</v>
      </c>
      <c r="D8093" s="153" t="s">
        <v>11551</v>
      </c>
      <c r="E8093" s="372" t="s">
        <v>315</v>
      </c>
      <c r="F8093" s="166" t="s">
        <v>240</v>
      </c>
      <c r="G8093" s="166">
        <v>27112113</v>
      </c>
      <c r="H8093" s="403" t="s">
        <v>11599</v>
      </c>
      <c r="I8093" s="331">
        <v>10</v>
      </c>
      <c r="J8093" s="403" t="s">
        <v>33</v>
      </c>
      <c r="K8093" s="127">
        <v>32000</v>
      </c>
      <c r="L8093" s="149">
        <v>1</v>
      </c>
      <c r="M8093" s="431" t="s">
        <v>36</v>
      </c>
      <c r="N8093" s="166" t="s">
        <v>79</v>
      </c>
      <c r="O8093" s="166" t="s">
        <v>497</v>
      </c>
      <c r="P8093" s="262"/>
      <c r="Q8093" s="262"/>
    </row>
    <row r="8094" spans="1:17" ht="38.25" x14ac:dyDescent="0.2">
      <c r="A8094" s="152" t="s">
        <v>922</v>
      </c>
      <c r="B8094" s="153" t="s">
        <v>11498</v>
      </c>
      <c r="C8094" s="166" t="s">
        <v>11550</v>
      </c>
      <c r="D8094" s="153" t="s">
        <v>11551</v>
      </c>
      <c r="E8094" s="372" t="s">
        <v>315</v>
      </c>
      <c r="F8094" s="166" t="s">
        <v>240</v>
      </c>
      <c r="G8094" s="166">
        <v>27112114</v>
      </c>
      <c r="H8094" s="403" t="s">
        <v>11600</v>
      </c>
      <c r="I8094" s="331">
        <v>10</v>
      </c>
      <c r="J8094" s="403" t="s">
        <v>33</v>
      </c>
      <c r="K8094" s="127">
        <v>80000</v>
      </c>
      <c r="L8094" s="149">
        <v>2</v>
      </c>
      <c r="M8094" s="431" t="s">
        <v>36</v>
      </c>
      <c r="N8094" s="166" t="s">
        <v>79</v>
      </c>
      <c r="O8094" s="166" t="s">
        <v>497</v>
      </c>
      <c r="P8094" s="262"/>
      <c r="Q8094" s="262"/>
    </row>
    <row r="8095" spans="1:17" ht="38.25" x14ac:dyDescent="0.2">
      <c r="A8095" s="152" t="s">
        <v>922</v>
      </c>
      <c r="B8095" s="153" t="s">
        <v>11498</v>
      </c>
      <c r="C8095" s="166" t="s">
        <v>11550</v>
      </c>
      <c r="D8095" s="153" t="s">
        <v>11551</v>
      </c>
      <c r="E8095" s="372" t="s">
        <v>315</v>
      </c>
      <c r="F8095" s="166" t="s">
        <v>240</v>
      </c>
      <c r="G8095" s="789">
        <v>27112201</v>
      </c>
      <c r="H8095" s="403" t="s">
        <v>11601</v>
      </c>
      <c r="I8095" s="331">
        <v>10</v>
      </c>
      <c r="J8095" s="403" t="s">
        <v>33</v>
      </c>
      <c r="K8095" s="127">
        <v>15000</v>
      </c>
      <c r="L8095" s="149">
        <v>1</v>
      </c>
      <c r="M8095" s="431" t="s">
        <v>36</v>
      </c>
      <c r="N8095" s="166" t="s">
        <v>79</v>
      </c>
      <c r="O8095" s="166" t="s">
        <v>497</v>
      </c>
      <c r="P8095" s="262"/>
      <c r="Q8095" s="262"/>
    </row>
    <row r="8096" spans="1:17" ht="38.25" x14ac:dyDescent="0.2">
      <c r="A8096" s="152" t="s">
        <v>922</v>
      </c>
      <c r="B8096" s="153" t="s">
        <v>11498</v>
      </c>
      <c r="C8096" s="166" t="s">
        <v>11550</v>
      </c>
      <c r="D8096" s="153" t="s">
        <v>11551</v>
      </c>
      <c r="E8096" s="372" t="s">
        <v>315</v>
      </c>
      <c r="F8096" s="166" t="s">
        <v>240</v>
      </c>
      <c r="G8096" s="789">
        <v>27112201</v>
      </c>
      <c r="H8096" s="403" t="s">
        <v>11602</v>
      </c>
      <c r="I8096" s="331">
        <v>10</v>
      </c>
      <c r="J8096" s="403" t="s">
        <v>33</v>
      </c>
      <c r="K8096" s="127">
        <v>18000</v>
      </c>
      <c r="L8096" s="149">
        <v>1</v>
      </c>
      <c r="M8096" s="431" t="s">
        <v>36</v>
      </c>
      <c r="N8096" s="166" t="s">
        <v>79</v>
      </c>
      <c r="O8096" s="166" t="s">
        <v>497</v>
      </c>
      <c r="P8096" s="262"/>
      <c r="Q8096" s="262"/>
    </row>
    <row r="8097" spans="1:17" ht="38.25" x14ac:dyDescent="0.2">
      <c r="A8097" s="152" t="s">
        <v>922</v>
      </c>
      <c r="B8097" s="153" t="s">
        <v>11498</v>
      </c>
      <c r="C8097" s="166" t="s">
        <v>11550</v>
      </c>
      <c r="D8097" s="153" t="s">
        <v>11551</v>
      </c>
      <c r="E8097" s="372" t="s">
        <v>315</v>
      </c>
      <c r="F8097" s="166" t="s">
        <v>240</v>
      </c>
      <c r="G8097" s="166">
        <v>27112017</v>
      </c>
      <c r="H8097" s="403" t="s">
        <v>11603</v>
      </c>
      <c r="I8097" s="331">
        <v>10</v>
      </c>
      <c r="J8097" s="403" t="s">
        <v>33</v>
      </c>
      <c r="K8097" s="127">
        <v>170000</v>
      </c>
      <c r="L8097" s="149">
        <v>1</v>
      </c>
      <c r="M8097" s="431" t="s">
        <v>36</v>
      </c>
      <c r="N8097" s="166" t="s">
        <v>79</v>
      </c>
      <c r="O8097" s="166" t="s">
        <v>497</v>
      </c>
      <c r="P8097" s="262"/>
      <c r="Q8097" s="262"/>
    </row>
    <row r="8098" spans="1:17" ht="38.25" x14ac:dyDescent="0.2">
      <c r="A8098" s="152" t="s">
        <v>922</v>
      </c>
      <c r="B8098" s="153" t="s">
        <v>11498</v>
      </c>
      <c r="C8098" s="166" t="s">
        <v>11550</v>
      </c>
      <c r="D8098" s="153" t="s">
        <v>11551</v>
      </c>
      <c r="E8098" s="372" t="s">
        <v>315</v>
      </c>
      <c r="F8098" s="166" t="s">
        <v>240</v>
      </c>
      <c r="G8098" s="166">
        <v>27112004</v>
      </c>
      <c r="H8098" s="403" t="s">
        <v>11604</v>
      </c>
      <c r="I8098" s="331">
        <v>10</v>
      </c>
      <c r="J8098" s="403" t="s">
        <v>33</v>
      </c>
      <c r="K8098" s="127">
        <v>110000</v>
      </c>
      <c r="L8098" s="149">
        <v>2</v>
      </c>
      <c r="M8098" s="431" t="s">
        <v>36</v>
      </c>
      <c r="N8098" s="166" t="s">
        <v>79</v>
      </c>
      <c r="O8098" s="166" t="s">
        <v>497</v>
      </c>
      <c r="P8098" s="262"/>
      <c r="Q8098" s="262"/>
    </row>
    <row r="8099" spans="1:17" ht="38.25" x14ac:dyDescent="0.2">
      <c r="A8099" s="152" t="s">
        <v>922</v>
      </c>
      <c r="B8099" s="153" t="s">
        <v>11498</v>
      </c>
      <c r="C8099" s="166" t="s">
        <v>11550</v>
      </c>
      <c r="D8099" s="153" t="s">
        <v>11551</v>
      </c>
      <c r="E8099" s="372" t="s">
        <v>315</v>
      </c>
      <c r="F8099" s="166" t="s">
        <v>240</v>
      </c>
      <c r="G8099" s="166">
        <v>27112004</v>
      </c>
      <c r="H8099" s="403" t="s">
        <v>11605</v>
      </c>
      <c r="I8099" s="331">
        <v>10</v>
      </c>
      <c r="J8099" s="403" t="s">
        <v>33</v>
      </c>
      <c r="K8099" s="127">
        <v>220000</v>
      </c>
      <c r="L8099" s="149">
        <v>1</v>
      </c>
      <c r="M8099" s="431" t="s">
        <v>36</v>
      </c>
      <c r="N8099" s="166" t="s">
        <v>79</v>
      </c>
      <c r="O8099" s="166" t="s">
        <v>497</v>
      </c>
      <c r="P8099" s="262"/>
      <c r="Q8099" s="262"/>
    </row>
    <row r="8100" spans="1:17" ht="38.25" x14ac:dyDescent="0.2">
      <c r="A8100" s="152" t="s">
        <v>922</v>
      </c>
      <c r="B8100" s="153" t="s">
        <v>11498</v>
      </c>
      <c r="C8100" s="166" t="s">
        <v>11550</v>
      </c>
      <c r="D8100" s="153" t="s">
        <v>11551</v>
      </c>
      <c r="E8100" s="372" t="s">
        <v>315</v>
      </c>
      <c r="F8100" s="166" t="s">
        <v>240</v>
      </c>
      <c r="G8100" s="166">
        <v>27112004</v>
      </c>
      <c r="H8100" s="403" t="s">
        <v>11606</v>
      </c>
      <c r="I8100" s="331">
        <v>10</v>
      </c>
      <c r="J8100" s="403" t="s">
        <v>33</v>
      </c>
      <c r="K8100" s="127">
        <v>110000</v>
      </c>
      <c r="L8100" s="149">
        <v>2</v>
      </c>
      <c r="M8100" s="431" t="s">
        <v>36</v>
      </c>
      <c r="N8100" s="166" t="s">
        <v>79</v>
      </c>
      <c r="O8100" s="166" t="s">
        <v>497</v>
      </c>
      <c r="P8100" s="262"/>
      <c r="Q8100" s="262"/>
    </row>
    <row r="8101" spans="1:17" ht="38.25" x14ac:dyDescent="0.2">
      <c r="A8101" s="152" t="s">
        <v>922</v>
      </c>
      <c r="B8101" s="153" t="s">
        <v>11498</v>
      </c>
      <c r="C8101" s="166" t="s">
        <v>11550</v>
      </c>
      <c r="D8101" s="153" t="s">
        <v>11551</v>
      </c>
      <c r="E8101" s="372" t="s">
        <v>315</v>
      </c>
      <c r="F8101" s="166" t="s">
        <v>240</v>
      </c>
      <c r="G8101" s="166">
        <v>27111500</v>
      </c>
      <c r="H8101" s="403" t="s">
        <v>11607</v>
      </c>
      <c r="I8101" s="331">
        <v>10</v>
      </c>
      <c r="J8101" s="403" t="s">
        <v>33</v>
      </c>
      <c r="K8101" s="127">
        <v>900000</v>
      </c>
      <c r="L8101" s="149">
        <v>1</v>
      </c>
      <c r="M8101" s="431" t="s">
        <v>36</v>
      </c>
      <c r="N8101" s="166" t="s">
        <v>79</v>
      </c>
      <c r="O8101" s="166" t="s">
        <v>497</v>
      </c>
      <c r="P8101" s="262"/>
      <c r="Q8101" s="262"/>
    </row>
    <row r="8102" spans="1:17" ht="38.25" x14ac:dyDescent="0.2">
      <c r="A8102" s="152" t="s">
        <v>922</v>
      </c>
      <c r="B8102" s="153" t="s">
        <v>11498</v>
      </c>
      <c r="C8102" s="166" t="s">
        <v>11550</v>
      </c>
      <c r="D8102" s="153" t="s">
        <v>11551</v>
      </c>
      <c r="E8102" s="372" t="s">
        <v>315</v>
      </c>
      <c r="F8102" s="166" t="s">
        <v>240</v>
      </c>
      <c r="G8102" s="166">
        <v>27112838</v>
      </c>
      <c r="H8102" s="403" t="s">
        <v>11608</v>
      </c>
      <c r="I8102" s="331">
        <v>10</v>
      </c>
      <c r="J8102" s="403" t="s">
        <v>33</v>
      </c>
      <c r="K8102" s="127">
        <v>35000</v>
      </c>
      <c r="L8102" s="149">
        <v>5</v>
      </c>
      <c r="M8102" s="431" t="s">
        <v>36</v>
      </c>
      <c r="N8102" s="166" t="s">
        <v>79</v>
      </c>
      <c r="O8102" s="166" t="s">
        <v>497</v>
      </c>
      <c r="P8102" s="262"/>
      <c r="Q8102" s="262"/>
    </row>
    <row r="8103" spans="1:17" ht="38.25" x14ac:dyDescent="0.2">
      <c r="A8103" s="152" t="s">
        <v>922</v>
      </c>
      <c r="B8103" s="153" t="s">
        <v>11498</v>
      </c>
      <c r="C8103" s="166" t="s">
        <v>11550</v>
      </c>
      <c r="D8103" s="153" t="s">
        <v>11551</v>
      </c>
      <c r="E8103" s="372" t="s">
        <v>315</v>
      </c>
      <c r="F8103" s="166" t="s">
        <v>240</v>
      </c>
      <c r="G8103" s="166">
        <v>27112838</v>
      </c>
      <c r="H8103" s="403" t="s">
        <v>11609</v>
      </c>
      <c r="I8103" s="331">
        <v>10</v>
      </c>
      <c r="J8103" s="403" t="s">
        <v>33</v>
      </c>
      <c r="K8103" s="127">
        <v>160000</v>
      </c>
      <c r="L8103" s="149">
        <v>5</v>
      </c>
      <c r="M8103" s="431" t="s">
        <v>36</v>
      </c>
      <c r="N8103" s="166" t="s">
        <v>79</v>
      </c>
      <c r="O8103" s="166" t="s">
        <v>497</v>
      </c>
      <c r="P8103" s="262"/>
      <c r="Q8103" s="262"/>
    </row>
    <row r="8104" spans="1:17" ht="38.25" x14ac:dyDescent="0.2">
      <c r="A8104" s="152" t="s">
        <v>922</v>
      </c>
      <c r="B8104" s="153" t="s">
        <v>11498</v>
      </c>
      <c r="C8104" s="166" t="s">
        <v>11550</v>
      </c>
      <c r="D8104" s="153" t="s">
        <v>11551</v>
      </c>
      <c r="E8104" s="372" t="s">
        <v>315</v>
      </c>
      <c r="F8104" s="166" t="s">
        <v>240</v>
      </c>
      <c r="G8104" s="166">
        <v>27112838</v>
      </c>
      <c r="H8104" s="403" t="s">
        <v>11610</v>
      </c>
      <c r="I8104" s="331">
        <v>10</v>
      </c>
      <c r="J8104" s="403" t="s">
        <v>33</v>
      </c>
      <c r="K8104" s="127">
        <v>70000</v>
      </c>
      <c r="L8104" s="149">
        <v>2</v>
      </c>
      <c r="M8104" s="431" t="s">
        <v>36</v>
      </c>
      <c r="N8104" s="166" t="s">
        <v>79</v>
      </c>
      <c r="O8104" s="166" t="s">
        <v>497</v>
      </c>
      <c r="P8104" s="262"/>
      <c r="Q8104" s="262"/>
    </row>
    <row r="8105" spans="1:17" ht="38.25" x14ac:dyDescent="0.2">
      <c r="A8105" s="152" t="s">
        <v>922</v>
      </c>
      <c r="B8105" s="153" t="s">
        <v>11498</v>
      </c>
      <c r="C8105" s="166" t="s">
        <v>11550</v>
      </c>
      <c r="D8105" s="153" t="s">
        <v>11551</v>
      </c>
      <c r="E8105" s="372" t="s">
        <v>315</v>
      </c>
      <c r="F8105" s="166" t="s">
        <v>240</v>
      </c>
      <c r="G8105" s="166">
        <v>27112838</v>
      </c>
      <c r="H8105" s="403" t="s">
        <v>11611</v>
      </c>
      <c r="I8105" s="331">
        <v>10</v>
      </c>
      <c r="J8105" s="403" t="s">
        <v>33</v>
      </c>
      <c r="K8105" s="127">
        <v>330000</v>
      </c>
      <c r="L8105" s="149">
        <v>3</v>
      </c>
      <c r="M8105" s="431" t="s">
        <v>36</v>
      </c>
      <c r="N8105" s="166" t="s">
        <v>79</v>
      </c>
      <c r="O8105" s="166" t="s">
        <v>497</v>
      </c>
      <c r="P8105" s="262"/>
      <c r="Q8105" s="262"/>
    </row>
    <row r="8106" spans="1:17" ht="38.25" x14ac:dyDescent="0.2">
      <c r="A8106" s="152" t="s">
        <v>922</v>
      </c>
      <c r="B8106" s="153" t="s">
        <v>11498</v>
      </c>
      <c r="C8106" s="166" t="s">
        <v>11550</v>
      </c>
      <c r="D8106" s="153" t="s">
        <v>11551</v>
      </c>
      <c r="E8106" s="372" t="s">
        <v>315</v>
      </c>
      <c r="F8106" s="166" t="s">
        <v>240</v>
      </c>
      <c r="G8106" s="166">
        <v>27112838</v>
      </c>
      <c r="H8106" s="403" t="s">
        <v>11612</v>
      </c>
      <c r="I8106" s="331">
        <v>10</v>
      </c>
      <c r="J8106" s="403" t="s">
        <v>33</v>
      </c>
      <c r="K8106" s="127">
        <v>420000</v>
      </c>
      <c r="L8106" s="149">
        <v>3</v>
      </c>
      <c r="M8106" s="431" t="s">
        <v>36</v>
      </c>
      <c r="N8106" s="166" t="s">
        <v>79</v>
      </c>
      <c r="O8106" s="166" t="s">
        <v>497</v>
      </c>
      <c r="P8106" s="262"/>
      <c r="Q8106" s="262"/>
    </row>
    <row r="8107" spans="1:17" ht="38.25" x14ac:dyDescent="0.2">
      <c r="A8107" s="152" t="s">
        <v>922</v>
      </c>
      <c r="B8107" s="153" t="s">
        <v>11498</v>
      </c>
      <c r="C8107" s="166" t="s">
        <v>11550</v>
      </c>
      <c r="D8107" s="153" t="s">
        <v>11551</v>
      </c>
      <c r="E8107" s="372" t="s">
        <v>315</v>
      </c>
      <c r="F8107" s="166" t="s">
        <v>240</v>
      </c>
      <c r="G8107" s="166">
        <v>27112838</v>
      </c>
      <c r="H8107" s="403" t="s">
        <v>11613</v>
      </c>
      <c r="I8107" s="331">
        <v>10</v>
      </c>
      <c r="J8107" s="403" t="s">
        <v>33</v>
      </c>
      <c r="K8107" s="127">
        <v>150000</v>
      </c>
      <c r="L8107" s="149">
        <v>1</v>
      </c>
      <c r="M8107" s="431" t="s">
        <v>36</v>
      </c>
      <c r="N8107" s="166" t="s">
        <v>79</v>
      </c>
      <c r="O8107" s="166" t="s">
        <v>497</v>
      </c>
      <c r="P8107" s="262"/>
      <c r="Q8107" s="262"/>
    </row>
    <row r="8108" spans="1:17" ht="38.25" x14ac:dyDescent="0.2">
      <c r="A8108" s="152" t="s">
        <v>922</v>
      </c>
      <c r="B8108" s="153" t="s">
        <v>11498</v>
      </c>
      <c r="C8108" s="166" t="s">
        <v>11550</v>
      </c>
      <c r="D8108" s="153" t="s">
        <v>11551</v>
      </c>
      <c r="E8108" s="372" t="s">
        <v>315</v>
      </c>
      <c r="F8108" s="166" t="s">
        <v>240</v>
      </c>
      <c r="G8108" s="166">
        <v>27111701</v>
      </c>
      <c r="H8108" s="403" t="s">
        <v>11614</v>
      </c>
      <c r="I8108" s="331">
        <v>10</v>
      </c>
      <c r="J8108" s="403" t="s">
        <v>33</v>
      </c>
      <c r="K8108" s="127">
        <v>100000</v>
      </c>
      <c r="L8108" s="149">
        <v>1</v>
      </c>
      <c r="M8108" s="431" t="s">
        <v>36</v>
      </c>
      <c r="N8108" s="166" t="s">
        <v>79</v>
      </c>
      <c r="O8108" s="166" t="s">
        <v>497</v>
      </c>
      <c r="P8108" s="262"/>
      <c r="Q8108" s="262"/>
    </row>
    <row r="8109" spans="1:17" ht="38.25" x14ac:dyDescent="0.2">
      <c r="A8109" s="152" t="s">
        <v>922</v>
      </c>
      <c r="B8109" s="153" t="s">
        <v>11498</v>
      </c>
      <c r="C8109" s="166" t="s">
        <v>11550</v>
      </c>
      <c r="D8109" s="153" t="s">
        <v>11551</v>
      </c>
      <c r="E8109" s="372" t="s">
        <v>315</v>
      </c>
      <c r="F8109" s="166" t="s">
        <v>240</v>
      </c>
      <c r="G8109" s="166">
        <v>27111707</v>
      </c>
      <c r="H8109" s="403" t="s">
        <v>11615</v>
      </c>
      <c r="I8109" s="331">
        <v>10</v>
      </c>
      <c r="J8109" s="403" t="s">
        <v>33</v>
      </c>
      <c r="K8109" s="127">
        <v>85000</v>
      </c>
      <c r="L8109" s="149">
        <v>1</v>
      </c>
      <c r="M8109" s="431" t="s">
        <v>36</v>
      </c>
      <c r="N8109" s="166" t="s">
        <v>79</v>
      </c>
      <c r="O8109" s="166" t="s">
        <v>497</v>
      </c>
      <c r="P8109" s="262"/>
      <c r="Q8109" s="262"/>
    </row>
    <row r="8110" spans="1:17" ht="38.25" x14ac:dyDescent="0.2">
      <c r="A8110" s="152" t="s">
        <v>922</v>
      </c>
      <c r="B8110" s="153" t="s">
        <v>11498</v>
      </c>
      <c r="C8110" s="166" t="s">
        <v>11550</v>
      </c>
      <c r="D8110" s="153" t="s">
        <v>11551</v>
      </c>
      <c r="E8110" s="372" t="s">
        <v>315</v>
      </c>
      <c r="F8110" s="166" t="s">
        <v>240</v>
      </c>
      <c r="G8110" s="166">
        <v>46171505</v>
      </c>
      <c r="H8110" s="403" t="s">
        <v>11616</v>
      </c>
      <c r="I8110" s="331">
        <v>10</v>
      </c>
      <c r="J8110" s="403" t="s">
        <v>33</v>
      </c>
      <c r="K8110" s="127">
        <v>45000</v>
      </c>
      <c r="L8110" s="149">
        <v>1</v>
      </c>
      <c r="M8110" s="431" t="s">
        <v>36</v>
      </c>
      <c r="N8110" s="166" t="s">
        <v>79</v>
      </c>
      <c r="O8110" s="166" t="s">
        <v>497</v>
      </c>
      <c r="P8110" s="262"/>
      <c r="Q8110" s="262"/>
    </row>
    <row r="8111" spans="1:17" ht="38.25" x14ac:dyDescent="0.2">
      <c r="A8111" s="152" t="s">
        <v>922</v>
      </c>
      <c r="B8111" s="153" t="s">
        <v>11498</v>
      </c>
      <c r="C8111" s="166" t="s">
        <v>11550</v>
      </c>
      <c r="D8111" s="153" t="s">
        <v>11551</v>
      </c>
      <c r="E8111" s="372" t="s">
        <v>6481</v>
      </c>
      <c r="F8111" s="166" t="s">
        <v>240</v>
      </c>
      <c r="G8111" s="785">
        <v>27111515</v>
      </c>
      <c r="H8111" s="403" t="s">
        <v>11617</v>
      </c>
      <c r="I8111" s="331">
        <v>10</v>
      </c>
      <c r="J8111" s="403" t="s">
        <v>33</v>
      </c>
      <c r="K8111" s="127">
        <v>2200000</v>
      </c>
      <c r="L8111" s="149">
        <v>1</v>
      </c>
      <c r="M8111" s="431" t="s">
        <v>36</v>
      </c>
      <c r="N8111" s="166" t="s">
        <v>79</v>
      </c>
      <c r="O8111" s="166" t="s">
        <v>497</v>
      </c>
      <c r="P8111" s="262"/>
      <c r="Q8111" s="262"/>
    </row>
    <row r="8112" spans="1:17" ht="38.25" x14ac:dyDescent="0.2">
      <c r="A8112" s="152" t="s">
        <v>922</v>
      </c>
      <c r="B8112" s="153" t="s">
        <v>11498</v>
      </c>
      <c r="C8112" s="166" t="s">
        <v>11550</v>
      </c>
      <c r="D8112" s="153" t="s">
        <v>11551</v>
      </c>
      <c r="E8112" s="372" t="s">
        <v>333</v>
      </c>
      <c r="F8112" s="166" t="s">
        <v>240</v>
      </c>
      <c r="G8112" s="166">
        <v>39121725</v>
      </c>
      <c r="H8112" s="403" t="s">
        <v>11618</v>
      </c>
      <c r="I8112" s="331">
        <v>10</v>
      </c>
      <c r="J8112" s="403" t="s">
        <v>33</v>
      </c>
      <c r="K8112" s="127">
        <v>900000</v>
      </c>
      <c r="L8112" s="149">
        <v>100</v>
      </c>
      <c r="M8112" s="431" t="s">
        <v>36</v>
      </c>
      <c r="N8112" s="166" t="s">
        <v>79</v>
      </c>
      <c r="O8112" s="166" t="s">
        <v>497</v>
      </c>
      <c r="P8112" s="262"/>
      <c r="Q8112" s="262"/>
    </row>
    <row r="8113" spans="1:17" ht="38.25" x14ac:dyDescent="0.2">
      <c r="A8113" s="152" t="s">
        <v>922</v>
      </c>
      <c r="B8113" s="153" t="s">
        <v>11498</v>
      </c>
      <c r="C8113" s="166" t="s">
        <v>11550</v>
      </c>
      <c r="D8113" s="153" t="s">
        <v>11551</v>
      </c>
      <c r="E8113" s="372" t="s">
        <v>333</v>
      </c>
      <c r="F8113" s="166" t="s">
        <v>240</v>
      </c>
      <c r="G8113" s="166">
        <v>26121600</v>
      </c>
      <c r="H8113" s="403" t="s">
        <v>11619</v>
      </c>
      <c r="I8113" s="331">
        <v>10</v>
      </c>
      <c r="J8113" s="403" t="s">
        <v>33</v>
      </c>
      <c r="K8113" s="127">
        <v>460000</v>
      </c>
      <c r="L8113" s="149">
        <v>1</v>
      </c>
      <c r="M8113" s="431" t="s">
        <v>36</v>
      </c>
      <c r="N8113" s="166" t="s">
        <v>79</v>
      </c>
      <c r="O8113" s="166" t="s">
        <v>497</v>
      </c>
      <c r="P8113" s="262"/>
      <c r="Q8113" s="262"/>
    </row>
    <row r="8114" spans="1:17" ht="38.25" x14ac:dyDescent="0.2">
      <c r="A8114" s="152" t="s">
        <v>922</v>
      </c>
      <c r="B8114" s="153" t="s">
        <v>11498</v>
      </c>
      <c r="C8114" s="166" t="s">
        <v>11550</v>
      </c>
      <c r="D8114" s="153" t="s">
        <v>11551</v>
      </c>
      <c r="E8114" s="372" t="s">
        <v>333</v>
      </c>
      <c r="F8114" s="166" t="s">
        <v>240</v>
      </c>
      <c r="G8114" s="166">
        <v>39111611</v>
      </c>
      <c r="H8114" s="403" t="s">
        <v>11620</v>
      </c>
      <c r="I8114" s="331">
        <v>10</v>
      </c>
      <c r="J8114" s="403" t="s">
        <v>33</v>
      </c>
      <c r="K8114" s="127">
        <v>1050000</v>
      </c>
      <c r="L8114" s="149">
        <v>15</v>
      </c>
      <c r="M8114" s="431" t="s">
        <v>36</v>
      </c>
      <c r="N8114" s="166" t="s">
        <v>79</v>
      </c>
      <c r="O8114" s="166" t="s">
        <v>497</v>
      </c>
      <c r="P8114" s="262"/>
      <c r="Q8114" s="262"/>
    </row>
    <row r="8115" spans="1:17" ht="38.25" x14ac:dyDescent="0.2">
      <c r="A8115" s="152" t="s">
        <v>922</v>
      </c>
      <c r="B8115" s="153" t="s">
        <v>11498</v>
      </c>
      <c r="C8115" s="166" t="s">
        <v>11550</v>
      </c>
      <c r="D8115" s="153" t="s">
        <v>11551</v>
      </c>
      <c r="E8115" s="372" t="s">
        <v>333</v>
      </c>
      <c r="F8115" s="166" t="s">
        <v>240</v>
      </c>
      <c r="G8115" s="166">
        <v>39111611</v>
      </c>
      <c r="H8115" s="403" t="s">
        <v>11621</v>
      </c>
      <c r="I8115" s="331">
        <v>10</v>
      </c>
      <c r="J8115" s="403" t="s">
        <v>33</v>
      </c>
      <c r="K8115" s="127">
        <v>1350000</v>
      </c>
      <c r="L8115" s="149">
        <v>15</v>
      </c>
      <c r="M8115" s="431" t="s">
        <v>36</v>
      </c>
      <c r="N8115" s="166" t="s">
        <v>79</v>
      </c>
      <c r="O8115" s="166" t="s">
        <v>497</v>
      </c>
      <c r="P8115" s="262"/>
      <c r="Q8115" s="262"/>
    </row>
    <row r="8116" spans="1:17" ht="38.25" x14ac:dyDescent="0.2">
      <c r="A8116" s="152" t="s">
        <v>922</v>
      </c>
      <c r="B8116" s="153" t="s">
        <v>11498</v>
      </c>
      <c r="C8116" s="166" t="s">
        <v>11550</v>
      </c>
      <c r="D8116" s="153" t="s">
        <v>11551</v>
      </c>
      <c r="E8116" s="372" t="s">
        <v>333</v>
      </c>
      <c r="F8116" s="166" t="s">
        <v>240</v>
      </c>
      <c r="G8116" s="166">
        <v>39111612</v>
      </c>
      <c r="H8116" s="403" t="s">
        <v>11622</v>
      </c>
      <c r="I8116" s="331">
        <v>10</v>
      </c>
      <c r="J8116" s="403" t="s">
        <v>33</v>
      </c>
      <c r="K8116" s="127">
        <v>300000</v>
      </c>
      <c r="L8116" s="149">
        <v>10</v>
      </c>
      <c r="M8116" s="431" t="s">
        <v>36</v>
      </c>
      <c r="N8116" s="166" t="s">
        <v>79</v>
      </c>
      <c r="O8116" s="166" t="s">
        <v>497</v>
      </c>
      <c r="P8116" s="262"/>
      <c r="Q8116" s="262"/>
    </row>
    <row r="8117" spans="1:17" ht="38.25" x14ac:dyDescent="0.2">
      <c r="A8117" s="152" t="s">
        <v>922</v>
      </c>
      <c r="B8117" s="153" t="s">
        <v>11498</v>
      </c>
      <c r="C8117" s="166" t="s">
        <v>11550</v>
      </c>
      <c r="D8117" s="153" t="s">
        <v>11551</v>
      </c>
      <c r="E8117" s="372" t="s">
        <v>333</v>
      </c>
      <c r="F8117" s="166" t="s">
        <v>240</v>
      </c>
      <c r="G8117" s="166"/>
      <c r="H8117" s="403" t="s">
        <v>11623</v>
      </c>
      <c r="I8117" s="331">
        <v>10</v>
      </c>
      <c r="J8117" s="403" t="s">
        <v>33</v>
      </c>
      <c r="K8117" s="127">
        <v>280000</v>
      </c>
      <c r="L8117" s="149">
        <v>10</v>
      </c>
      <c r="M8117" s="431" t="s">
        <v>36</v>
      </c>
      <c r="N8117" s="166" t="s">
        <v>79</v>
      </c>
      <c r="O8117" s="166" t="s">
        <v>497</v>
      </c>
      <c r="P8117" s="262"/>
      <c r="Q8117" s="262"/>
    </row>
    <row r="8118" spans="1:17" ht="38.25" x14ac:dyDescent="0.2">
      <c r="A8118" s="152" t="s">
        <v>922</v>
      </c>
      <c r="B8118" s="153" t="s">
        <v>11498</v>
      </c>
      <c r="C8118" s="166" t="s">
        <v>11550</v>
      </c>
      <c r="D8118" s="153" t="s">
        <v>11551</v>
      </c>
      <c r="E8118" s="372" t="s">
        <v>333</v>
      </c>
      <c r="F8118" s="166" t="s">
        <v>240</v>
      </c>
      <c r="G8118" s="166">
        <v>39111612</v>
      </c>
      <c r="H8118" s="403" t="s">
        <v>11624</v>
      </c>
      <c r="I8118" s="331">
        <v>10</v>
      </c>
      <c r="J8118" s="403" t="s">
        <v>33</v>
      </c>
      <c r="K8118" s="127">
        <v>240000</v>
      </c>
      <c r="L8118" s="149">
        <v>10</v>
      </c>
      <c r="M8118" s="431" t="s">
        <v>36</v>
      </c>
      <c r="N8118" s="166" t="s">
        <v>79</v>
      </c>
      <c r="O8118" s="166" t="s">
        <v>497</v>
      </c>
      <c r="P8118" s="262"/>
      <c r="Q8118" s="262"/>
    </row>
    <row r="8119" spans="1:17" ht="38.25" x14ac:dyDescent="0.2">
      <c r="A8119" s="152" t="s">
        <v>922</v>
      </c>
      <c r="B8119" s="153" t="s">
        <v>11498</v>
      </c>
      <c r="C8119" s="166" t="s">
        <v>11550</v>
      </c>
      <c r="D8119" s="153" t="s">
        <v>11551</v>
      </c>
      <c r="E8119" s="372" t="s">
        <v>333</v>
      </c>
      <c r="F8119" s="166" t="s">
        <v>240</v>
      </c>
      <c r="G8119" s="166">
        <v>39111612</v>
      </c>
      <c r="H8119" s="403" t="s">
        <v>11625</v>
      </c>
      <c r="I8119" s="331">
        <v>10</v>
      </c>
      <c r="J8119" s="403" t="s">
        <v>33</v>
      </c>
      <c r="K8119" s="127">
        <v>1350000</v>
      </c>
      <c r="L8119" s="149">
        <v>15</v>
      </c>
      <c r="M8119" s="431" t="s">
        <v>36</v>
      </c>
      <c r="N8119" s="166" t="s">
        <v>79</v>
      </c>
      <c r="O8119" s="166" t="s">
        <v>497</v>
      </c>
      <c r="P8119" s="262"/>
      <c r="Q8119" s="262"/>
    </row>
    <row r="8120" spans="1:17" ht="38.25" x14ac:dyDescent="0.2">
      <c r="A8120" s="152" t="s">
        <v>922</v>
      </c>
      <c r="B8120" s="153" t="s">
        <v>11498</v>
      </c>
      <c r="C8120" s="353" t="s">
        <v>11550</v>
      </c>
      <c r="D8120" s="527" t="s">
        <v>11551</v>
      </c>
      <c r="E8120" s="372" t="s">
        <v>333</v>
      </c>
      <c r="F8120" s="166" t="s">
        <v>240</v>
      </c>
      <c r="G8120" s="166">
        <v>39111600</v>
      </c>
      <c r="H8120" s="403" t="s">
        <v>11626</v>
      </c>
      <c r="I8120" s="331">
        <v>10</v>
      </c>
      <c r="J8120" s="403" t="s">
        <v>33</v>
      </c>
      <c r="K8120" s="127">
        <v>120000</v>
      </c>
      <c r="L8120" s="149">
        <v>4</v>
      </c>
      <c r="M8120" s="431" t="s">
        <v>36</v>
      </c>
      <c r="N8120" s="166" t="s">
        <v>79</v>
      </c>
      <c r="O8120" s="166" t="s">
        <v>497</v>
      </c>
      <c r="P8120" s="262"/>
      <c r="Q8120" s="262"/>
    </row>
    <row r="8121" spans="1:17" ht="25.5" x14ac:dyDescent="0.2">
      <c r="A8121" s="152" t="s">
        <v>922</v>
      </c>
      <c r="B8121" s="153" t="s">
        <v>11498</v>
      </c>
      <c r="C8121" s="635" t="s">
        <v>11627</v>
      </c>
      <c r="D8121" s="635" t="s">
        <v>11628</v>
      </c>
      <c r="E8121" s="372" t="s">
        <v>359</v>
      </c>
      <c r="F8121" s="208" t="s">
        <v>360</v>
      </c>
      <c r="G8121" s="208">
        <v>78102206</v>
      </c>
      <c r="H8121" s="403" t="s">
        <v>11629</v>
      </c>
      <c r="I8121" s="331">
        <v>10</v>
      </c>
      <c r="J8121" s="403" t="s">
        <v>33</v>
      </c>
      <c r="K8121" s="131">
        <v>1200000</v>
      </c>
      <c r="L8121" s="149" t="s">
        <v>3244</v>
      </c>
      <c r="M8121" s="431" t="s">
        <v>35</v>
      </c>
      <c r="N8121" s="166" t="s">
        <v>36</v>
      </c>
      <c r="O8121" s="166" t="s">
        <v>1001</v>
      </c>
      <c r="P8121" s="262"/>
      <c r="Q8121" s="262"/>
    </row>
    <row r="8122" spans="1:17" ht="51" x14ac:dyDescent="0.2">
      <c r="A8122" s="152" t="s">
        <v>922</v>
      </c>
      <c r="B8122" s="153" t="s">
        <v>11498</v>
      </c>
      <c r="C8122" s="635" t="s">
        <v>7646</v>
      </c>
      <c r="D8122" s="790" t="s">
        <v>11630</v>
      </c>
      <c r="E8122" s="372" t="s">
        <v>373</v>
      </c>
      <c r="F8122" s="791" t="s">
        <v>374</v>
      </c>
      <c r="G8122" s="792">
        <v>72154066</v>
      </c>
      <c r="H8122" s="208" t="s">
        <v>11631</v>
      </c>
      <c r="I8122" s="331">
        <v>10</v>
      </c>
      <c r="J8122" s="403" t="s">
        <v>33</v>
      </c>
      <c r="K8122" s="127">
        <v>300000</v>
      </c>
      <c r="L8122" s="149" t="s">
        <v>3244</v>
      </c>
      <c r="M8122" s="431" t="s">
        <v>80</v>
      </c>
      <c r="N8122" s="166" t="s">
        <v>901</v>
      </c>
      <c r="O8122" s="166" t="s">
        <v>497</v>
      </c>
      <c r="P8122" s="262"/>
      <c r="Q8122" s="262"/>
    </row>
    <row r="8123" spans="1:17" ht="38.25" x14ac:dyDescent="0.2">
      <c r="A8123" s="152" t="s">
        <v>922</v>
      </c>
      <c r="B8123" s="153" t="s">
        <v>11498</v>
      </c>
      <c r="C8123" s="635" t="s">
        <v>11632</v>
      </c>
      <c r="D8123" s="635" t="s">
        <v>11633</v>
      </c>
      <c r="E8123" s="793" t="s">
        <v>373</v>
      </c>
      <c r="F8123" s="166" t="s">
        <v>374</v>
      </c>
      <c r="G8123" s="372">
        <v>72154066</v>
      </c>
      <c r="H8123" s="403" t="s">
        <v>11634</v>
      </c>
      <c r="I8123" s="331">
        <v>10</v>
      </c>
      <c r="J8123" s="403" t="s">
        <v>33</v>
      </c>
      <c r="K8123" s="127">
        <v>25000000</v>
      </c>
      <c r="L8123" s="149" t="s">
        <v>3244</v>
      </c>
      <c r="M8123" s="431" t="s">
        <v>79</v>
      </c>
      <c r="N8123" s="166" t="s">
        <v>80</v>
      </c>
      <c r="O8123" s="166" t="s">
        <v>497</v>
      </c>
      <c r="P8123" s="262"/>
      <c r="Q8123" s="262"/>
    </row>
    <row r="8124" spans="1:17" ht="25.5" x14ac:dyDescent="0.2">
      <c r="A8124" s="152" t="s">
        <v>922</v>
      </c>
      <c r="B8124" s="153" t="s">
        <v>11498</v>
      </c>
      <c r="C8124" s="635" t="s">
        <v>854</v>
      </c>
      <c r="D8124" s="635" t="s">
        <v>11635</v>
      </c>
      <c r="E8124" s="793" t="s">
        <v>86</v>
      </c>
      <c r="F8124" s="780" t="s">
        <v>87</v>
      </c>
      <c r="G8124" s="792">
        <v>46171619</v>
      </c>
      <c r="H8124" s="208" t="s">
        <v>1454</v>
      </c>
      <c r="I8124" s="331">
        <v>10</v>
      </c>
      <c r="J8124" s="403" t="s">
        <v>33</v>
      </c>
      <c r="K8124" s="127">
        <v>3000000</v>
      </c>
      <c r="L8124" s="149" t="s">
        <v>3244</v>
      </c>
      <c r="M8124" s="431" t="s">
        <v>901</v>
      </c>
      <c r="N8124" s="166" t="s">
        <v>1239</v>
      </c>
      <c r="O8124" s="166" t="s">
        <v>497</v>
      </c>
      <c r="P8124" s="262"/>
      <c r="Q8124" s="262"/>
    </row>
    <row r="8125" spans="1:17" ht="51" x14ac:dyDescent="0.2">
      <c r="A8125" s="152" t="s">
        <v>922</v>
      </c>
      <c r="B8125" s="153" t="s">
        <v>11498</v>
      </c>
      <c r="C8125" s="794" t="s">
        <v>7646</v>
      </c>
      <c r="D8125" s="795" t="s">
        <v>11630</v>
      </c>
      <c r="E8125" s="208" t="s">
        <v>11636</v>
      </c>
      <c r="F8125" s="166" t="s">
        <v>1372</v>
      </c>
      <c r="G8125" s="166">
        <v>72154055</v>
      </c>
      <c r="H8125" s="403" t="s">
        <v>11637</v>
      </c>
      <c r="I8125" s="331">
        <v>10</v>
      </c>
      <c r="J8125" s="403" t="s">
        <v>33</v>
      </c>
      <c r="K8125" s="127">
        <v>12000000</v>
      </c>
      <c r="L8125" s="149" t="s">
        <v>3244</v>
      </c>
      <c r="M8125" s="431" t="s">
        <v>67</v>
      </c>
      <c r="N8125" s="166" t="s">
        <v>35</v>
      </c>
      <c r="O8125" s="166" t="s">
        <v>497</v>
      </c>
      <c r="P8125" s="262"/>
      <c r="Q8125" s="262"/>
    </row>
    <row r="8126" spans="1:17" ht="51" x14ac:dyDescent="0.2">
      <c r="A8126" s="152" t="s">
        <v>922</v>
      </c>
      <c r="B8126" s="153" t="s">
        <v>11498</v>
      </c>
      <c r="C8126" s="794" t="s">
        <v>7646</v>
      </c>
      <c r="D8126" s="795" t="s">
        <v>11630</v>
      </c>
      <c r="E8126" s="372" t="s">
        <v>11636</v>
      </c>
      <c r="F8126" s="166" t="s">
        <v>1372</v>
      </c>
      <c r="G8126" s="166">
        <v>83101500</v>
      </c>
      <c r="H8126" s="403" t="s">
        <v>11638</v>
      </c>
      <c r="I8126" s="331">
        <v>10</v>
      </c>
      <c r="J8126" s="403" t="s">
        <v>33</v>
      </c>
      <c r="K8126" s="127">
        <v>4000000</v>
      </c>
      <c r="L8126" s="149" t="s">
        <v>3244</v>
      </c>
      <c r="M8126" s="431" t="s">
        <v>67</v>
      </c>
      <c r="N8126" s="166" t="s">
        <v>35</v>
      </c>
      <c r="O8126" s="166" t="s">
        <v>497</v>
      </c>
      <c r="P8126" s="262"/>
      <c r="Q8126" s="262"/>
    </row>
    <row r="8127" spans="1:17" ht="51" x14ac:dyDescent="0.2">
      <c r="A8127" s="152" t="s">
        <v>922</v>
      </c>
      <c r="B8127" s="153" t="s">
        <v>11498</v>
      </c>
      <c r="C8127" s="794" t="s">
        <v>7646</v>
      </c>
      <c r="D8127" s="795" t="s">
        <v>11630</v>
      </c>
      <c r="E8127" s="372" t="s">
        <v>11636</v>
      </c>
      <c r="F8127" s="166" t="s">
        <v>1372</v>
      </c>
      <c r="G8127" s="166">
        <v>47101500</v>
      </c>
      <c r="H8127" s="403" t="s">
        <v>11639</v>
      </c>
      <c r="I8127" s="331">
        <v>10</v>
      </c>
      <c r="J8127" s="403" t="s">
        <v>33</v>
      </c>
      <c r="K8127" s="127">
        <v>4000000</v>
      </c>
      <c r="L8127" s="149" t="s">
        <v>3244</v>
      </c>
      <c r="M8127" s="431" t="s">
        <v>67</v>
      </c>
      <c r="N8127" s="166" t="s">
        <v>35</v>
      </c>
      <c r="O8127" s="166" t="s">
        <v>497</v>
      </c>
      <c r="P8127" s="262"/>
      <c r="Q8127" s="262"/>
    </row>
    <row r="8128" spans="1:17" ht="51" x14ac:dyDescent="0.2">
      <c r="A8128" s="152" t="s">
        <v>922</v>
      </c>
      <c r="B8128" s="153" t="s">
        <v>11498</v>
      </c>
      <c r="C8128" s="796" t="s">
        <v>7646</v>
      </c>
      <c r="D8128" s="797" t="s">
        <v>11630</v>
      </c>
      <c r="E8128" s="372" t="s">
        <v>11636</v>
      </c>
      <c r="F8128" s="166" t="s">
        <v>1372</v>
      </c>
      <c r="G8128" s="166">
        <v>47101500</v>
      </c>
      <c r="H8128" s="403" t="s">
        <v>11640</v>
      </c>
      <c r="I8128" s="331">
        <v>10</v>
      </c>
      <c r="J8128" s="403" t="s">
        <v>33</v>
      </c>
      <c r="K8128" s="127">
        <v>3000000</v>
      </c>
      <c r="L8128" s="149" t="s">
        <v>3244</v>
      </c>
      <c r="M8128" s="431" t="s">
        <v>67</v>
      </c>
      <c r="N8128" s="166" t="s">
        <v>35</v>
      </c>
      <c r="O8128" s="166" t="s">
        <v>497</v>
      </c>
      <c r="P8128" s="262"/>
      <c r="Q8128" s="262"/>
    </row>
    <row r="8129" spans="1:17" ht="38.25" x14ac:dyDescent="0.2">
      <c r="A8129" s="152" t="s">
        <v>922</v>
      </c>
      <c r="B8129" s="160" t="s">
        <v>11498</v>
      </c>
      <c r="C8129" s="635" t="s">
        <v>11641</v>
      </c>
      <c r="D8129" s="635" t="s">
        <v>11642</v>
      </c>
      <c r="E8129" s="372" t="s">
        <v>86</v>
      </c>
      <c r="F8129" s="780" t="s">
        <v>87</v>
      </c>
      <c r="G8129" s="166">
        <v>43223300</v>
      </c>
      <c r="H8129" s="403" t="s">
        <v>11643</v>
      </c>
      <c r="I8129" s="331">
        <v>10</v>
      </c>
      <c r="J8129" s="403" t="s">
        <v>33</v>
      </c>
      <c r="K8129" s="127">
        <v>3000000</v>
      </c>
      <c r="L8129" s="149">
        <v>3</v>
      </c>
      <c r="M8129" s="431" t="s">
        <v>79</v>
      </c>
      <c r="N8129" s="166" t="s">
        <v>80</v>
      </c>
      <c r="O8129" s="166" t="s">
        <v>497</v>
      </c>
      <c r="P8129" s="262"/>
      <c r="Q8129" s="262"/>
    </row>
    <row r="8130" spans="1:17" ht="38.25" x14ac:dyDescent="0.2">
      <c r="A8130" s="152" t="s">
        <v>922</v>
      </c>
      <c r="B8130" s="153" t="s">
        <v>11498</v>
      </c>
      <c r="C8130" s="635" t="s">
        <v>11641</v>
      </c>
      <c r="D8130" s="635" t="s">
        <v>11642</v>
      </c>
      <c r="E8130" s="372" t="s">
        <v>86</v>
      </c>
      <c r="F8130" s="780" t="s">
        <v>87</v>
      </c>
      <c r="G8130" s="166">
        <v>26121542</v>
      </c>
      <c r="H8130" s="403" t="s">
        <v>11644</v>
      </c>
      <c r="I8130" s="331">
        <v>10</v>
      </c>
      <c r="J8130" s="403" t="s">
        <v>33</v>
      </c>
      <c r="K8130" s="127">
        <v>500000</v>
      </c>
      <c r="L8130" s="149">
        <v>1</v>
      </c>
      <c r="M8130" s="431" t="s">
        <v>79</v>
      </c>
      <c r="N8130" s="166" t="s">
        <v>80</v>
      </c>
      <c r="O8130" s="166" t="s">
        <v>497</v>
      </c>
      <c r="P8130" s="262"/>
      <c r="Q8130" s="262"/>
    </row>
    <row r="8131" spans="1:17" ht="38.25" x14ac:dyDescent="0.2">
      <c r="A8131" s="152" t="s">
        <v>922</v>
      </c>
      <c r="B8131" s="153" t="s">
        <v>11498</v>
      </c>
      <c r="C8131" s="635" t="s">
        <v>11641</v>
      </c>
      <c r="D8131" s="635" t="s">
        <v>11642</v>
      </c>
      <c r="E8131" s="372" t="s">
        <v>86</v>
      </c>
      <c r="F8131" s="780" t="s">
        <v>87</v>
      </c>
      <c r="G8131" s="166">
        <v>32151901</v>
      </c>
      <c r="H8131" s="403" t="s">
        <v>11645</v>
      </c>
      <c r="I8131" s="331">
        <v>10</v>
      </c>
      <c r="J8131" s="403" t="s">
        <v>33</v>
      </c>
      <c r="K8131" s="127">
        <v>150000</v>
      </c>
      <c r="L8131" s="149">
        <v>2</v>
      </c>
      <c r="M8131" s="431" t="s">
        <v>79</v>
      </c>
      <c r="N8131" s="166" t="s">
        <v>80</v>
      </c>
      <c r="O8131" s="166" t="s">
        <v>497</v>
      </c>
      <c r="P8131" s="262"/>
      <c r="Q8131" s="262"/>
    </row>
    <row r="8132" spans="1:17" ht="38.25" x14ac:dyDescent="0.2">
      <c r="A8132" s="152" t="s">
        <v>922</v>
      </c>
      <c r="B8132" s="153" t="s">
        <v>11498</v>
      </c>
      <c r="C8132" s="635" t="s">
        <v>11641</v>
      </c>
      <c r="D8132" s="635" t="s">
        <v>11642</v>
      </c>
      <c r="E8132" s="372" t="s">
        <v>86</v>
      </c>
      <c r="F8132" s="780" t="s">
        <v>87</v>
      </c>
      <c r="G8132" s="798">
        <v>26121542</v>
      </c>
      <c r="H8132" s="403" t="s">
        <v>11646</v>
      </c>
      <c r="I8132" s="331">
        <v>10</v>
      </c>
      <c r="J8132" s="403" t="s">
        <v>33</v>
      </c>
      <c r="K8132" s="127">
        <v>1050000</v>
      </c>
      <c r="L8132" s="149">
        <v>3</v>
      </c>
      <c r="M8132" s="431" t="s">
        <v>79</v>
      </c>
      <c r="N8132" s="166" t="s">
        <v>80</v>
      </c>
      <c r="O8132" s="166" t="s">
        <v>497</v>
      </c>
      <c r="P8132" s="262"/>
      <c r="Q8132" s="262"/>
    </row>
    <row r="8133" spans="1:17" ht="38.25" x14ac:dyDescent="0.2">
      <c r="A8133" s="152" t="s">
        <v>922</v>
      </c>
      <c r="B8133" s="153" t="s">
        <v>11498</v>
      </c>
      <c r="C8133" s="635" t="s">
        <v>11641</v>
      </c>
      <c r="D8133" s="635" t="s">
        <v>11642</v>
      </c>
      <c r="E8133" s="372" t="s">
        <v>86</v>
      </c>
      <c r="F8133" s="780" t="s">
        <v>87</v>
      </c>
      <c r="G8133" s="166">
        <v>261216</v>
      </c>
      <c r="H8133" s="403" t="s">
        <v>11647</v>
      </c>
      <c r="I8133" s="331">
        <v>10</v>
      </c>
      <c r="J8133" s="403" t="s">
        <v>33</v>
      </c>
      <c r="K8133" s="127">
        <v>3000000</v>
      </c>
      <c r="L8133" s="149">
        <v>50</v>
      </c>
      <c r="M8133" s="431" t="s">
        <v>79</v>
      </c>
      <c r="N8133" s="166" t="s">
        <v>80</v>
      </c>
      <c r="O8133" s="166" t="s">
        <v>497</v>
      </c>
      <c r="P8133" s="262"/>
      <c r="Q8133" s="262"/>
    </row>
    <row r="8134" spans="1:17" ht="114.75" x14ac:dyDescent="0.2">
      <c r="A8134" s="152" t="s">
        <v>922</v>
      </c>
      <c r="B8134" s="153" t="s">
        <v>11498</v>
      </c>
      <c r="C8134" s="635" t="s">
        <v>11641</v>
      </c>
      <c r="D8134" s="635" t="s">
        <v>11642</v>
      </c>
      <c r="E8134" s="372" t="s">
        <v>86</v>
      </c>
      <c r="F8134" s="780" t="s">
        <v>87</v>
      </c>
      <c r="G8134" s="166">
        <v>39121440</v>
      </c>
      <c r="H8134" s="403" t="s">
        <v>11648</v>
      </c>
      <c r="I8134" s="331">
        <v>10</v>
      </c>
      <c r="J8134" s="403" t="s">
        <v>33</v>
      </c>
      <c r="K8134" s="127">
        <v>400000</v>
      </c>
      <c r="L8134" s="149">
        <v>1</v>
      </c>
      <c r="M8134" s="431" t="s">
        <v>79</v>
      </c>
      <c r="N8134" s="166" t="s">
        <v>80</v>
      </c>
      <c r="O8134" s="166" t="s">
        <v>497</v>
      </c>
      <c r="P8134" s="262"/>
      <c r="Q8134" s="262"/>
    </row>
    <row r="8135" spans="1:17" ht="38.25" x14ac:dyDescent="0.2">
      <c r="A8135" s="152" t="s">
        <v>922</v>
      </c>
      <c r="B8135" s="153" t="s">
        <v>11498</v>
      </c>
      <c r="C8135" s="635" t="s">
        <v>11641</v>
      </c>
      <c r="D8135" s="635" t="s">
        <v>11642</v>
      </c>
      <c r="E8135" s="372" t="s">
        <v>88</v>
      </c>
      <c r="F8135" s="166" t="s">
        <v>89</v>
      </c>
      <c r="G8135" s="166">
        <v>26111704</v>
      </c>
      <c r="H8135" s="403" t="s">
        <v>11649</v>
      </c>
      <c r="I8135" s="331">
        <v>10</v>
      </c>
      <c r="J8135" s="403" t="s">
        <v>33</v>
      </c>
      <c r="K8135" s="127">
        <v>7500000</v>
      </c>
      <c r="L8135" s="149">
        <v>1</v>
      </c>
      <c r="M8135" s="431" t="s">
        <v>79</v>
      </c>
      <c r="N8135" s="166" t="s">
        <v>80</v>
      </c>
      <c r="O8135" s="166" t="s">
        <v>497</v>
      </c>
      <c r="P8135" s="262"/>
      <c r="Q8135" s="262"/>
    </row>
    <row r="8136" spans="1:17" ht="38.25" x14ac:dyDescent="0.2">
      <c r="A8136" s="152" t="s">
        <v>922</v>
      </c>
      <c r="B8136" s="153" t="s">
        <v>11498</v>
      </c>
      <c r="C8136" s="635" t="s">
        <v>11641</v>
      </c>
      <c r="D8136" s="635" t="s">
        <v>11642</v>
      </c>
      <c r="E8136" s="372" t="s">
        <v>88</v>
      </c>
      <c r="F8136" s="166" t="s">
        <v>89</v>
      </c>
      <c r="G8136" s="166">
        <v>26111704</v>
      </c>
      <c r="H8136" s="403" t="s">
        <v>11650</v>
      </c>
      <c r="I8136" s="331">
        <v>10</v>
      </c>
      <c r="J8136" s="403" t="s">
        <v>33</v>
      </c>
      <c r="K8136" s="127">
        <v>7000000</v>
      </c>
      <c r="L8136" s="149">
        <v>1</v>
      </c>
      <c r="M8136" s="431" t="s">
        <v>79</v>
      </c>
      <c r="N8136" s="166" t="s">
        <v>80</v>
      </c>
      <c r="O8136" s="166" t="s">
        <v>497</v>
      </c>
      <c r="P8136" s="262"/>
      <c r="Q8136" s="262"/>
    </row>
    <row r="8137" spans="1:17" ht="38.25" x14ac:dyDescent="0.2">
      <c r="A8137" s="152" t="s">
        <v>922</v>
      </c>
      <c r="B8137" s="153" t="s">
        <v>11498</v>
      </c>
      <c r="C8137" s="635" t="s">
        <v>11641</v>
      </c>
      <c r="D8137" s="635" t="s">
        <v>11642</v>
      </c>
      <c r="E8137" s="799" t="s">
        <v>88</v>
      </c>
      <c r="F8137" s="780" t="s">
        <v>89</v>
      </c>
      <c r="G8137" s="166"/>
      <c r="H8137" s="403" t="s">
        <v>11651</v>
      </c>
      <c r="I8137" s="331">
        <v>10</v>
      </c>
      <c r="J8137" s="403" t="s">
        <v>33</v>
      </c>
      <c r="K8137" s="127">
        <v>800000</v>
      </c>
      <c r="L8137" s="149">
        <v>2</v>
      </c>
      <c r="M8137" s="431" t="s">
        <v>79</v>
      </c>
      <c r="N8137" s="166" t="s">
        <v>80</v>
      </c>
      <c r="O8137" s="166" t="s">
        <v>497</v>
      </c>
      <c r="P8137" s="262"/>
      <c r="Q8137" s="262"/>
    </row>
    <row r="8138" spans="1:17" ht="38.25" x14ac:dyDescent="0.2">
      <c r="A8138" s="152" t="s">
        <v>922</v>
      </c>
      <c r="B8138" s="153" t="s">
        <v>11498</v>
      </c>
      <c r="C8138" s="635" t="s">
        <v>11641</v>
      </c>
      <c r="D8138" s="635" t="s">
        <v>11642</v>
      </c>
      <c r="E8138" s="372" t="s">
        <v>9583</v>
      </c>
      <c r="F8138" s="166" t="s">
        <v>89</v>
      </c>
      <c r="G8138" s="166">
        <v>50404118</v>
      </c>
      <c r="H8138" s="403" t="s">
        <v>11652</v>
      </c>
      <c r="I8138" s="331">
        <v>10</v>
      </c>
      <c r="J8138" s="403" t="s">
        <v>33</v>
      </c>
      <c r="K8138" s="127">
        <v>800000</v>
      </c>
      <c r="L8138" s="149">
        <v>10</v>
      </c>
      <c r="M8138" s="431" t="s">
        <v>79</v>
      </c>
      <c r="N8138" s="166" t="s">
        <v>80</v>
      </c>
      <c r="O8138" s="166" t="s">
        <v>497</v>
      </c>
      <c r="P8138" s="262"/>
      <c r="Q8138" s="262"/>
    </row>
    <row r="8139" spans="1:17" ht="38.25" x14ac:dyDescent="0.2">
      <c r="A8139" s="152" t="s">
        <v>922</v>
      </c>
      <c r="B8139" s="153" t="s">
        <v>11498</v>
      </c>
      <c r="C8139" s="635" t="s">
        <v>11641</v>
      </c>
      <c r="D8139" s="635" t="s">
        <v>11642</v>
      </c>
      <c r="E8139" s="372" t="s">
        <v>9583</v>
      </c>
      <c r="F8139" s="166" t="s">
        <v>89</v>
      </c>
      <c r="G8139" s="166">
        <v>50404118</v>
      </c>
      <c r="H8139" s="403" t="s">
        <v>11653</v>
      </c>
      <c r="I8139" s="331">
        <v>10</v>
      </c>
      <c r="J8139" s="403" t="s">
        <v>33</v>
      </c>
      <c r="K8139" s="127">
        <v>900000</v>
      </c>
      <c r="L8139" s="149">
        <v>10</v>
      </c>
      <c r="M8139" s="431" t="s">
        <v>79</v>
      </c>
      <c r="N8139" s="166" t="s">
        <v>80</v>
      </c>
      <c r="O8139" s="166" t="s">
        <v>497</v>
      </c>
      <c r="P8139" s="262"/>
      <c r="Q8139" s="262"/>
    </row>
    <row r="8140" spans="1:17" ht="38.25" x14ac:dyDescent="0.2">
      <c r="A8140" s="152" t="s">
        <v>922</v>
      </c>
      <c r="B8140" s="153" t="s">
        <v>11498</v>
      </c>
      <c r="C8140" s="635" t="s">
        <v>11641</v>
      </c>
      <c r="D8140" s="635" t="s">
        <v>11642</v>
      </c>
      <c r="E8140" s="372" t="s">
        <v>9583</v>
      </c>
      <c r="F8140" s="166" t="s">
        <v>89</v>
      </c>
      <c r="G8140" s="166">
        <v>31261501</v>
      </c>
      <c r="H8140" s="403" t="s">
        <v>11654</v>
      </c>
      <c r="I8140" s="331">
        <v>10</v>
      </c>
      <c r="J8140" s="403" t="s">
        <v>33</v>
      </c>
      <c r="K8140" s="127">
        <v>1000000</v>
      </c>
      <c r="L8140" s="149">
        <v>10</v>
      </c>
      <c r="M8140" s="431" t="s">
        <v>79</v>
      </c>
      <c r="N8140" s="166" t="s">
        <v>80</v>
      </c>
      <c r="O8140" s="166" t="s">
        <v>497</v>
      </c>
      <c r="P8140" s="262"/>
      <c r="Q8140" s="262"/>
    </row>
    <row r="8141" spans="1:17" ht="38.25" x14ac:dyDescent="0.2">
      <c r="A8141" s="152" t="s">
        <v>922</v>
      </c>
      <c r="B8141" s="153" t="s">
        <v>11498</v>
      </c>
      <c r="C8141" s="635" t="s">
        <v>11641</v>
      </c>
      <c r="D8141" s="635" t="s">
        <v>11642</v>
      </c>
      <c r="E8141" s="372" t="s">
        <v>9583</v>
      </c>
      <c r="F8141" s="166" t="s">
        <v>89</v>
      </c>
      <c r="G8141" s="166">
        <v>31261501</v>
      </c>
      <c r="H8141" s="403" t="s">
        <v>11655</v>
      </c>
      <c r="I8141" s="331">
        <v>10</v>
      </c>
      <c r="J8141" s="403" t="s">
        <v>33</v>
      </c>
      <c r="K8141" s="127">
        <v>600000</v>
      </c>
      <c r="L8141" s="149">
        <v>10</v>
      </c>
      <c r="M8141" s="431" t="s">
        <v>79</v>
      </c>
      <c r="N8141" s="166" t="s">
        <v>80</v>
      </c>
      <c r="O8141" s="166" t="s">
        <v>497</v>
      </c>
      <c r="P8141" s="262"/>
      <c r="Q8141" s="262"/>
    </row>
    <row r="8142" spans="1:17" ht="38.25" x14ac:dyDescent="0.2">
      <c r="A8142" s="152" t="s">
        <v>922</v>
      </c>
      <c r="B8142" s="153" t="s">
        <v>11498</v>
      </c>
      <c r="C8142" s="635" t="s">
        <v>11641</v>
      </c>
      <c r="D8142" s="635" t="s">
        <v>11642</v>
      </c>
      <c r="E8142" s="372" t="s">
        <v>9583</v>
      </c>
      <c r="F8142" s="166" t="s">
        <v>89</v>
      </c>
      <c r="G8142" s="166">
        <v>52161533</v>
      </c>
      <c r="H8142" s="403" t="s">
        <v>11656</v>
      </c>
      <c r="I8142" s="331">
        <v>10</v>
      </c>
      <c r="J8142" s="403" t="s">
        <v>33</v>
      </c>
      <c r="K8142" s="127">
        <v>2250000</v>
      </c>
      <c r="L8142" s="149">
        <v>5</v>
      </c>
      <c r="M8142" s="431" t="s">
        <v>79</v>
      </c>
      <c r="N8142" s="166" t="s">
        <v>80</v>
      </c>
      <c r="O8142" s="166" t="s">
        <v>497</v>
      </c>
      <c r="P8142" s="262"/>
      <c r="Q8142" s="262"/>
    </row>
    <row r="8143" spans="1:17" ht="38.25" x14ac:dyDescent="0.2">
      <c r="A8143" s="152" t="s">
        <v>922</v>
      </c>
      <c r="B8143" s="153" t="s">
        <v>11498</v>
      </c>
      <c r="C8143" s="635" t="s">
        <v>11641</v>
      </c>
      <c r="D8143" s="635" t="s">
        <v>11642</v>
      </c>
      <c r="E8143" s="372" t="s">
        <v>9583</v>
      </c>
      <c r="F8143" s="166" t="s">
        <v>89</v>
      </c>
      <c r="G8143" s="166">
        <v>50404118</v>
      </c>
      <c r="H8143" s="403" t="s">
        <v>11657</v>
      </c>
      <c r="I8143" s="331">
        <v>10</v>
      </c>
      <c r="J8143" s="403" t="s">
        <v>33</v>
      </c>
      <c r="K8143" s="127">
        <v>800000</v>
      </c>
      <c r="L8143" s="149">
        <v>10</v>
      </c>
      <c r="M8143" s="431" t="s">
        <v>79</v>
      </c>
      <c r="N8143" s="166" t="s">
        <v>80</v>
      </c>
      <c r="O8143" s="166" t="s">
        <v>497</v>
      </c>
      <c r="P8143" s="262"/>
      <c r="Q8143" s="262"/>
    </row>
    <row r="8144" spans="1:17" ht="38.25" x14ac:dyDescent="0.2">
      <c r="A8144" s="152" t="s">
        <v>922</v>
      </c>
      <c r="B8144" s="153" t="s">
        <v>11498</v>
      </c>
      <c r="C8144" s="635" t="s">
        <v>11641</v>
      </c>
      <c r="D8144" s="635" t="s">
        <v>11642</v>
      </c>
      <c r="E8144" s="372" t="s">
        <v>9583</v>
      </c>
      <c r="F8144" s="166" t="s">
        <v>89</v>
      </c>
      <c r="G8144" s="166">
        <v>50404118</v>
      </c>
      <c r="H8144" s="403" t="s">
        <v>11658</v>
      </c>
      <c r="I8144" s="331">
        <v>10</v>
      </c>
      <c r="J8144" s="403" t="s">
        <v>33</v>
      </c>
      <c r="K8144" s="127">
        <v>800000</v>
      </c>
      <c r="L8144" s="149">
        <v>10</v>
      </c>
      <c r="M8144" s="431" t="s">
        <v>79</v>
      </c>
      <c r="N8144" s="166" t="s">
        <v>80</v>
      </c>
      <c r="O8144" s="166" t="s">
        <v>497</v>
      </c>
      <c r="P8144" s="262"/>
      <c r="Q8144" s="262"/>
    </row>
    <row r="8145" spans="1:17" ht="38.25" x14ac:dyDescent="0.2">
      <c r="A8145" s="152" t="s">
        <v>922</v>
      </c>
      <c r="B8145" s="153" t="s">
        <v>11498</v>
      </c>
      <c r="C8145" s="635" t="s">
        <v>11641</v>
      </c>
      <c r="D8145" s="635" t="s">
        <v>11642</v>
      </c>
      <c r="E8145" s="372" t="s">
        <v>9583</v>
      </c>
      <c r="F8145" s="166" t="s">
        <v>89</v>
      </c>
      <c r="G8145" s="166">
        <v>31261501</v>
      </c>
      <c r="H8145" s="403" t="s">
        <v>11659</v>
      </c>
      <c r="I8145" s="331">
        <v>10</v>
      </c>
      <c r="J8145" s="403" t="s">
        <v>33</v>
      </c>
      <c r="K8145" s="127">
        <v>800000</v>
      </c>
      <c r="L8145" s="149">
        <v>10</v>
      </c>
      <c r="M8145" s="431" t="s">
        <v>79</v>
      </c>
      <c r="N8145" s="166" t="s">
        <v>80</v>
      </c>
      <c r="O8145" s="166" t="s">
        <v>497</v>
      </c>
      <c r="P8145" s="262"/>
      <c r="Q8145" s="262"/>
    </row>
    <row r="8146" spans="1:17" ht="38.25" x14ac:dyDescent="0.2">
      <c r="A8146" s="152" t="s">
        <v>922</v>
      </c>
      <c r="B8146" s="153" t="s">
        <v>11498</v>
      </c>
      <c r="C8146" s="635" t="s">
        <v>11641</v>
      </c>
      <c r="D8146" s="635" t="s">
        <v>11642</v>
      </c>
      <c r="E8146" s="372" t="s">
        <v>9583</v>
      </c>
      <c r="F8146" s="166" t="s">
        <v>89</v>
      </c>
      <c r="G8146" s="166">
        <v>43221706</v>
      </c>
      <c r="H8146" s="403" t="s">
        <v>11660</v>
      </c>
      <c r="I8146" s="331">
        <v>10</v>
      </c>
      <c r="J8146" s="403" t="s">
        <v>33</v>
      </c>
      <c r="K8146" s="127">
        <v>1600000</v>
      </c>
      <c r="L8146" s="149">
        <v>10</v>
      </c>
      <c r="M8146" s="431" t="s">
        <v>79</v>
      </c>
      <c r="N8146" s="166" t="s">
        <v>80</v>
      </c>
      <c r="O8146" s="166" t="s">
        <v>497</v>
      </c>
      <c r="P8146" s="262"/>
      <c r="Q8146" s="262"/>
    </row>
    <row r="8147" spans="1:17" ht="38.25" x14ac:dyDescent="0.2">
      <c r="A8147" s="152" t="s">
        <v>922</v>
      </c>
      <c r="B8147" s="153" t="s">
        <v>11498</v>
      </c>
      <c r="C8147" s="635" t="s">
        <v>11641</v>
      </c>
      <c r="D8147" s="635" t="s">
        <v>11642</v>
      </c>
      <c r="E8147" s="372" t="s">
        <v>9583</v>
      </c>
      <c r="F8147" s="166" t="s">
        <v>89</v>
      </c>
      <c r="G8147" s="166">
        <v>52161533</v>
      </c>
      <c r="H8147" s="403" t="s">
        <v>11661</v>
      </c>
      <c r="I8147" s="331">
        <v>10</v>
      </c>
      <c r="J8147" s="403" t="s">
        <v>33</v>
      </c>
      <c r="K8147" s="127">
        <v>7000000</v>
      </c>
      <c r="L8147" s="149">
        <v>10</v>
      </c>
      <c r="M8147" s="431" t="s">
        <v>79</v>
      </c>
      <c r="N8147" s="166" t="s">
        <v>80</v>
      </c>
      <c r="O8147" s="166" t="s">
        <v>497</v>
      </c>
      <c r="P8147" s="262"/>
      <c r="Q8147" s="262"/>
    </row>
    <row r="8148" spans="1:17" ht="38.25" x14ac:dyDescent="0.2">
      <c r="A8148" s="152" t="s">
        <v>922</v>
      </c>
      <c r="B8148" s="153" t="s">
        <v>11498</v>
      </c>
      <c r="C8148" s="635" t="s">
        <v>11641</v>
      </c>
      <c r="D8148" s="635" t="s">
        <v>11642</v>
      </c>
      <c r="E8148" s="372" t="s">
        <v>9583</v>
      </c>
      <c r="F8148" s="166" t="s">
        <v>89</v>
      </c>
      <c r="G8148" s="166">
        <v>43191630</v>
      </c>
      <c r="H8148" s="403" t="s">
        <v>11662</v>
      </c>
      <c r="I8148" s="331">
        <v>10</v>
      </c>
      <c r="J8148" s="403" t="s">
        <v>33</v>
      </c>
      <c r="K8148" s="127">
        <v>1600000</v>
      </c>
      <c r="L8148" s="149">
        <v>20</v>
      </c>
      <c r="M8148" s="431" t="s">
        <v>79</v>
      </c>
      <c r="N8148" s="166" t="s">
        <v>80</v>
      </c>
      <c r="O8148" s="166" t="s">
        <v>497</v>
      </c>
      <c r="P8148" s="262"/>
      <c r="Q8148" s="262"/>
    </row>
    <row r="8149" spans="1:17" ht="38.25" x14ac:dyDescent="0.2">
      <c r="A8149" s="152" t="s">
        <v>922</v>
      </c>
      <c r="B8149" s="153" t="s">
        <v>11498</v>
      </c>
      <c r="C8149" s="635" t="s">
        <v>11641</v>
      </c>
      <c r="D8149" s="635" t="s">
        <v>11642</v>
      </c>
      <c r="E8149" s="372" t="s">
        <v>9583</v>
      </c>
      <c r="F8149" s="166" t="s">
        <v>89</v>
      </c>
      <c r="G8149" s="166">
        <v>43223300</v>
      </c>
      <c r="H8149" s="403" t="s">
        <v>11663</v>
      </c>
      <c r="I8149" s="331">
        <v>10</v>
      </c>
      <c r="J8149" s="403" t="s">
        <v>33</v>
      </c>
      <c r="K8149" s="127">
        <v>500000</v>
      </c>
      <c r="L8149" s="149">
        <v>1</v>
      </c>
      <c r="M8149" s="431" t="s">
        <v>79</v>
      </c>
      <c r="N8149" s="166" t="s">
        <v>80</v>
      </c>
      <c r="O8149" s="166" t="s">
        <v>497</v>
      </c>
      <c r="P8149" s="262"/>
      <c r="Q8149" s="262"/>
    </row>
    <row r="8150" spans="1:17" ht="38.25" x14ac:dyDescent="0.2">
      <c r="A8150" s="152" t="s">
        <v>922</v>
      </c>
      <c r="B8150" s="153" t="s">
        <v>11498</v>
      </c>
      <c r="C8150" s="635" t="s">
        <v>11641</v>
      </c>
      <c r="D8150" s="635" t="s">
        <v>11642</v>
      </c>
      <c r="E8150" s="372" t="s">
        <v>9583</v>
      </c>
      <c r="F8150" s="166" t="s">
        <v>89</v>
      </c>
      <c r="G8150" s="166">
        <v>43191600</v>
      </c>
      <c r="H8150" s="403" t="s">
        <v>11664</v>
      </c>
      <c r="I8150" s="331">
        <v>10</v>
      </c>
      <c r="J8150" s="403" t="s">
        <v>33</v>
      </c>
      <c r="K8150" s="127">
        <v>9000000</v>
      </c>
      <c r="L8150" s="149">
        <v>10</v>
      </c>
      <c r="M8150" s="431" t="s">
        <v>79</v>
      </c>
      <c r="N8150" s="166" t="s">
        <v>80</v>
      </c>
      <c r="O8150" s="166" t="s">
        <v>497</v>
      </c>
      <c r="P8150" s="262"/>
      <c r="Q8150" s="262"/>
    </row>
    <row r="8151" spans="1:17" ht="38.25" x14ac:dyDescent="0.2">
      <c r="A8151" s="152" t="s">
        <v>922</v>
      </c>
      <c r="B8151" s="153" t="s">
        <v>11498</v>
      </c>
      <c r="C8151" s="635" t="s">
        <v>11641</v>
      </c>
      <c r="D8151" s="635" t="s">
        <v>11642</v>
      </c>
      <c r="E8151" s="372" t="s">
        <v>9583</v>
      </c>
      <c r="F8151" s="166" t="s">
        <v>89</v>
      </c>
      <c r="G8151" s="166">
        <v>26111700</v>
      </c>
      <c r="H8151" s="403" t="s">
        <v>11665</v>
      </c>
      <c r="I8151" s="331">
        <v>10</v>
      </c>
      <c r="J8151" s="403" t="s">
        <v>33</v>
      </c>
      <c r="K8151" s="127">
        <v>7000000</v>
      </c>
      <c r="L8151" s="149">
        <v>10</v>
      </c>
      <c r="M8151" s="431" t="s">
        <v>79</v>
      </c>
      <c r="N8151" s="166" t="s">
        <v>80</v>
      </c>
      <c r="O8151" s="166" t="s">
        <v>497</v>
      </c>
      <c r="P8151" s="262"/>
      <c r="Q8151" s="262"/>
    </row>
    <row r="8152" spans="1:17" ht="38.25" x14ac:dyDescent="0.2">
      <c r="A8152" s="152" t="s">
        <v>922</v>
      </c>
      <c r="B8152" s="153" t="s">
        <v>11498</v>
      </c>
      <c r="C8152" s="635" t="s">
        <v>11641</v>
      </c>
      <c r="D8152" s="635" t="s">
        <v>11642</v>
      </c>
      <c r="E8152" s="372" t="s">
        <v>335</v>
      </c>
      <c r="F8152" s="166" t="s">
        <v>89</v>
      </c>
      <c r="G8152" s="166">
        <v>26111700</v>
      </c>
      <c r="H8152" s="403" t="s">
        <v>11666</v>
      </c>
      <c r="I8152" s="331">
        <v>10</v>
      </c>
      <c r="J8152" s="403" t="s">
        <v>33</v>
      </c>
      <c r="K8152" s="127">
        <v>5100000</v>
      </c>
      <c r="L8152" s="149">
        <v>30</v>
      </c>
      <c r="M8152" s="431" t="s">
        <v>79</v>
      </c>
      <c r="N8152" s="166" t="s">
        <v>80</v>
      </c>
      <c r="O8152" s="166" t="s">
        <v>497</v>
      </c>
      <c r="P8152" s="262"/>
      <c r="Q8152" s="262"/>
    </row>
    <row r="8153" spans="1:17" ht="38.25" x14ac:dyDescent="0.2">
      <c r="A8153" s="152" t="s">
        <v>922</v>
      </c>
      <c r="B8153" s="153" t="s">
        <v>11498</v>
      </c>
      <c r="C8153" s="635" t="s">
        <v>11641</v>
      </c>
      <c r="D8153" s="635" t="s">
        <v>11642</v>
      </c>
      <c r="E8153" s="372" t="s">
        <v>11667</v>
      </c>
      <c r="F8153" s="166" t="s">
        <v>89</v>
      </c>
      <c r="G8153" s="166">
        <v>43223332</v>
      </c>
      <c r="H8153" s="403" t="s">
        <v>11668</v>
      </c>
      <c r="I8153" s="331">
        <v>10</v>
      </c>
      <c r="J8153" s="403" t="s">
        <v>33</v>
      </c>
      <c r="K8153" s="127">
        <v>2000000</v>
      </c>
      <c r="L8153" s="149">
        <v>1</v>
      </c>
      <c r="M8153" s="431" t="s">
        <v>79</v>
      </c>
      <c r="N8153" s="166" t="s">
        <v>80</v>
      </c>
      <c r="O8153" s="166" t="s">
        <v>497</v>
      </c>
      <c r="P8153" s="262"/>
      <c r="Q8153" s="262"/>
    </row>
    <row r="8154" spans="1:17" ht="38.25" x14ac:dyDescent="0.2">
      <c r="A8154" s="152" t="s">
        <v>922</v>
      </c>
      <c r="B8154" s="153" t="s">
        <v>11498</v>
      </c>
      <c r="C8154" s="635" t="s">
        <v>11641</v>
      </c>
      <c r="D8154" s="635" t="s">
        <v>11642</v>
      </c>
      <c r="E8154" s="372" t="s">
        <v>11669</v>
      </c>
      <c r="F8154" s="166" t="s">
        <v>89</v>
      </c>
      <c r="G8154" s="166">
        <v>43223300</v>
      </c>
      <c r="H8154" s="403" t="s">
        <v>11670</v>
      </c>
      <c r="I8154" s="331">
        <v>10</v>
      </c>
      <c r="J8154" s="403" t="s">
        <v>33</v>
      </c>
      <c r="K8154" s="127">
        <v>400000</v>
      </c>
      <c r="L8154" s="149">
        <v>1</v>
      </c>
      <c r="M8154" s="431" t="s">
        <v>79</v>
      </c>
      <c r="N8154" s="166" t="s">
        <v>80</v>
      </c>
      <c r="O8154" s="166" t="s">
        <v>497</v>
      </c>
      <c r="P8154" s="262"/>
      <c r="Q8154" s="262"/>
    </row>
    <row r="8155" spans="1:17" ht="38.25" x14ac:dyDescent="0.2">
      <c r="A8155" s="152" t="s">
        <v>922</v>
      </c>
      <c r="B8155" s="160" t="s">
        <v>11498</v>
      </c>
      <c r="C8155" s="635" t="s">
        <v>11671</v>
      </c>
      <c r="D8155" s="635" t="s">
        <v>11672</v>
      </c>
      <c r="E8155" s="372" t="s">
        <v>261</v>
      </c>
      <c r="F8155" s="166" t="s">
        <v>600</v>
      </c>
      <c r="G8155" s="166">
        <v>46181705</v>
      </c>
      <c r="H8155" s="403" t="s">
        <v>11673</v>
      </c>
      <c r="I8155" s="331">
        <v>10</v>
      </c>
      <c r="J8155" s="403" t="s">
        <v>33</v>
      </c>
      <c r="K8155" s="127">
        <v>50000000</v>
      </c>
      <c r="L8155" s="149">
        <v>100</v>
      </c>
      <c r="M8155" s="431" t="s">
        <v>35</v>
      </c>
      <c r="N8155" s="166" t="s">
        <v>36</v>
      </c>
      <c r="O8155" s="788" t="s">
        <v>2727</v>
      </c>
      <c r="P8155" s="262"/>
      <c r="Q8155" s="262"/>
    </row>
    <row r="8156" spans="1:17" ht="38.25" x14ac:dyDescent="0.2">
      <c r="A8156" s="152" t="s">
        <v>922</v>
      </c>
      <c r="B8156" s="160" t="s">
        <v>11498</v>
      </c>
      <c r="C8156" s="635" t="s">
        <v>11671</v>
      </c>
      <c r="D8156" s="635" t="s">
        <v>11672</v>
      </c>
      <c r="E8156" s="372" t="s">
        <v>261</v>
      </c>
      <c r="F8156" s="166" t="s">
        <v>600</v>
      </c>
      <c r="G8156" s="166">
        <v>46181705</v>
      </c>
      <c r="H8156" s="403" t="s">
        <v>11674</v>
      </c>
      <c r="I8156" s="331">
        <v>10</v>
      </c>
      <c r="J8156" s="403" t="s">
        <v>33</v>
      </c>
      <c r="K8156" s="127">
        <v>50000000</v>
      </c>
      <c r="L8156" s="149">
        <v>100</v>
      </c>
      <c r="M8156" s="431" t="s">
        <v>35</v>
      </c>
      <c r="N8156" s="166" t="s">
        <v>36</v>
      </c>
      <c r="O8156" s="788" t="s">
        <v>2727</v>
      </c>
      <c r="P8156" s="262"/>
      <c r="Q8156" s="262"/>
    </row>
    <row r="8157" spans="1:17" ht="25.5" x14ac:dyDescent="0.2">
      <c r="A8157" s="152" t="s">
        <v>922</v>
      </c>
      <c r="B8157" s="160" t="s">
        <v>11498</v>
      </c>
      <c r="C8157" s="635" t="s">
        <v>11675</v>
      </c>
      <c r="D8157" s="635" t="s">
        <v>11676</v>
      </c>
      <c r="E8157" s="372" t="s">
        <v>188</v>
      </c>
      <c r="F8157" s="166" t="s">
        <v>189</v>
      </c>
      <c r="G8157" s="166">
        <v>42131606</v>
      </c>
      <c r="H8157" s="403" t="s">
        <v>11677</v>
      </c>
      <c r="I8157" s="331">
        <v>10</v>
      </c>
      <c r="J8157" s="403" t="s">
        <v>33</v>
      </c>
      <c r="K8157" s="127">
        <v>1500000</v>
      </c>
      <c r="L8157" s="149">
        <v>50</v>
      </c>
      <c r="M8157" s="431" t="s">
        <v>79</v>
      </c>
      <c r="N8157" s="166" t="s">
        <v>80</v>
      </c>
      <c r="O8157" s="166" t="s">
        <v>497</v>
      </c>
      <c r="P8157" s="262"/>
      <c r="Q8157" s="262"/>
    </row>
    <row r="8158" spans="1:17" ht="38.25" x14ac:dyDescent="0.2">
      <c r="A8158" s="152" t="s">
        <v>922</v>
      </c>
      <c r="B8158" s="160" t="s">
        <v>11498</v>
      </c>
      <c r="C8158" s="635" t="s">
        <v>11675</v>
      </c>
      <c r="D8158" s="635" t="s">
        <v>11676</v>
      </c>
      <c r="E8158" s="372" t="s">
        <v>239</v>
      </c>
      <c r="F8158" s="780" t="s">
        <v>240</v>
      </c>
      <c r="G8158" s="166">
        <v>12352104</v>
      </c>
      <c r="H8158" s="403" t="s">
        <v>11678</v>
      </c>
      <c r="I8158" s="331">
        <v>10</v>
      </c>
      <c r="J8158" s="403" t="s">
        <v>33</v>
      </c>
      <c r="K8158" s="127">
        <v>500000</v>
      </c>
      <c r="L8158" s="149">
        <v>5</v>
      </c>
      <c r="M8158" s="431" t="s">
        <v>79</v>
      </c>
      <c r="N8158" s="166" t="s">
        <v>80</v>
      </c>
      <c r="O8158" s="166" t="s">
        <v>497</v>
      </c>
      <c r="P8158" s="262"/>
      <c r="Q8158" s="262"/>
    </row>
    <row r="8159" spans="1:17" ht="38.25" x14ac:dyDescent="0.2">
      <c r="A8159" s="152" t="s">
        <v>922</v>
      </c>
      <c r="B8159" s="160" t="s">
        <v>11498</v>
      </c>
      <c r="C8159" s="635" t="s">
        <v>11675</v>
      </c>
      <c r="D8159" s="635" t="s">
        <v>11676</v>
      </c>
      <c r="E8159" s="372" t="s">
        <v>239</v>
      </c>
      <c r="F8159" s="780" t="s">
        <v>240</v>
      </c>
      <c r="G8159" s="166">
        <v>42172000</v>
      </c>
      <c r="H8159" s="403" t="s">
        <v>11679</v>
      </c>
      <c r="I8159" s="331">
        <v>10</v>
      </c>
      <c r="J8159" s="403" t="s">
        <v>33</v>
      </c>
      <c r="K8159" s="127">
        <v>2100000</v>
      </c>
      <c r="L8159" s="149">
        <v>6</v>
      </c>
      <c r="M8159" s="431" t="s">
        <v>79</v>
      </c>
      <c r="N8159" s="166" t="s">
        <v>80</v>
      </c>
      <c r="O8159" s="166" t="s">
        <v>497</v>
      </c>
      <c r="P8159" s="262"/>
      <c r="Q8159" s="262"/>
    </row>
    <row r="8160" spans="1:17" ht="38.25" x14ac:dyDescent="0.2">
      <c r="A8160" s="152" t="s">
        <v>922</v>
      </c>
      <c r="B8160" s="160" t="s">
        <v>11498</v>
      </c>
      <c r="C8160" s="635" t="s">
        <v>11675</v>
      </c>
      <c r="D8160" s="635" t="s">
        <v>11676</v>
      </c>
      <c r="E8160" s="557" t="s">
        <v>239</v>
      </c>
      <c r="F8160" s="780" t="s">
        <v>240</v>
      </c>
      <c r="G8160" s="353">
        <v>43211807</v>
      </c>
      <c r="H8160" s="552" t="s">
        <v>11680</v>
      </c>
      <c r="I8160" s="331">
        <v>10</v>
      </c>
      <c r="J8160" s="552" t="s">
        <v>33</v>
      </c>
      <c r="K8160" s="128">
        <v>4369337</v>
      </c>
      <c r="L8160" s="605">
        <v>100</v>
      </c>
      <c r="M8160" s="721" t="s">
        <v>79</v>
      </c>
      <c r="N8160" s="353" t="s">
        <v>80</v>
      </c>
      <c r="O8160" s="353" t="s">
        <v>497</v>
      </c>
      <c r="P8160" s="262"/>
      <c r="Q8160" s="262"/>
    </row>
    <row r="8161" spans="1:17" ht="25.5" x14ac:dyDescent="0.2">
      <c r="A8161" s="152" t="s">
        <v>922</v>
      </c>
      <c r="B8161" s="160" t="s">
        <v>11498</v>
      </c>
      <c r="C8161" s="635" t="s">
        <v>11675</v>
      </c>
      <c r="D8161" s="635" t="s">
        <v>11676</v>
      </c>
      <c r="E8161" s="225" t="s">
        <v>261</v>
      </c>
      <c r="F8161" s="780" t="s">
        <v>600</v>
      </c>
      <c r="G8161" s="208">
        <v>46181504</v>
      </c>
      <c r="H8161" s="208" t="s">
        <v>11681</v>
      </c>
      <c r="I8161" s="331">
        <v>10</v>
      </c>
      <c r="J8161" s="208" t="s">
        <v>33</v>
      </c>
      <c r="K8161" s="132">
        <v>800000</v>
      </c>
      <c r="L8161" s="215">
        <v>20</v>
      </c>
      <c r="M8161" s="471" t="s">
        <v>79</v>
      </c>
      <c r="N8161" s="166" t="s">
        <v>80</v>
      </c>
      <c r="O8161" s="208" t="s">
        <v>497</v>
      </c>
      <c r="P8161" s="262"/>
      <c r="Q8161" s="262"/>
    </row>
    <row r="8162" spans="1:17" ht="25.5" x14ac:dyDescent="0.2">
      <c r="A8162" s="152" t="s">
        <v>922</v>
      </c>
      <c r="B8162" s="160" t="s">
        <v>11498</v>
      </c>
      <c r="C8162" s="635" t="s">
        <v>11675</v>
      </c>
      <c r="D8162" s="635" t="s">
        <v>11676</v>
      </c>
      <c r="E8162" s="225" t="s">
        <v>261</v>
      </c>
      <c r="F8162" s="215" t="s">
        <v>600</v>
      </c>
      <c r="G8162" s="208">
        <v>31201513</v>
      </c>
      <c r="H8162" s="208" t="s">
        <v>11682</v>
      </c>
      <c r="I8162" s="331">
        <v>10</v>
      </c>
      <c r="J8162" s="208" t="s">
        <v>33</v>
      </c>
      <c r="K8162" s="132">
        <v>45000</v>
      </c>
      <c r="L8162" s="208">
        <v>3</v>
      </c>
      <c r="M8162" s="471" t="s">
        <v>79</v>
      </c>
      <c r="N8162" s="166" t="s">
        <v>80</v>
      </c>
      <c r="O8162" s="208" t="s">
        <v>497</v>
      </c>
      <c r="P8162" s="262"/>
      <c r="Q8162" s="262"/>
    </row>
    <row r="8163" spans="1:17" ht="25.5" x14ac:dyDescent="0.2">
      <c r="A8163" s="152" t="s">
        <v>922</v>
      </c>
      <c r="B8163" s="160" t="s">
        <v>11498</v>
      </c>
      <c r="C8163" s="635" t="s">
        <v>11675</v>
      </c>
      <c r="D8163" s="635" t="s">
        <v>11676</v>
      </c>
      <c r="E8163" s="225" t="s">
        <v>261</v>
      </c>
      <c r="F8163" s="215" t="s">
        <v>600</v>
      </c>
      <c r="G8163" s="208">
        <v>24111514</v>
      </c>
      <c r="H8163" s="208" t="s">
        <v>11683</v>
      </c>
      <c r="I8163" s="331">
        <v>10</v>
      </c>
      <c r="J8163" s="208" t="s">
        <v>33</v>
      </c>
      <c r="K8163" s="132">
        <v>2000000</v>
      </c>
      <c r="L8163" s="208">
        <v>50</v>
      </c>
      <c r="M8163" s="471" t="s">
        <v>79</v>
      </c>
      <c r="N8163" s="166" t="s">
        <v>80</v>
      </c>
      <c r="O8163" s="208" t="s">
        <v>497</v>
      </c>
      <c r="P8163" s="262"/>
      <c r="Q8163" s="262"/>
    </row>
    <row r="8164" spans="1:17" ht="25.5" x14ac:dyDescent="0.2">
      <c r="A8164" s="152" t="s">
        <v>922</v>
      </c>
      <c r="B8164" s="160" t="s">
        <v>11498</v>
      </c>
      <c r="C8164" s="635" t="s">
        <v>11675</v>
      </c>
      <c r="D8164" s="635" t="s">
        <v>11676</v>
      </c>
      <c r="E8164" s="225" t="s">
        <v>261</v>
      </c>
      <c r="F8164" s="215" t="s">
        <v>600</v>
      </c>
      <c r="G8164" s="208">
        <v>46182205</v>
      </c>
      <c r="H8164" s="208" t="s">
        <v>11684</v>
      </c>
      <c r="I8164" s="331">
        <v>10</v>
      </c>
      <c r="J8164" s="208" t="s">
        <v>33</v>
      </c>
      <c r="K8164" s="132">
        <v>8026500</v>
      </c>
      <c r="L8164" s="208">
        <v>100</v>
      </c>
      <c r="M8164" s="431" t="s">
        <v>79</v>
      </c>
      <c r="N8164" s="353" t="s">
        <v>80</v>
      </c>
      <c r="O8164" s="208" t="s">
        <v>497</v>
      </c>
      <c r="P8164" s="262"/>
      <c r="Q8164" s="262"/>
    </row>
    <row r="8165" spans="1:17" ht="25.5" x14ac:dyDescent="0.2">
      <c r="A8165" s="152" t="s">
        <v>922</v>
      </c>
      <c r="B8165" s="160" t="s">
        <v>11498</v>
      </c>
      <c r="C8165" s="635" t="s">
        <v>11675</v>
      </c>
      <c r="D8165" s="635" t="s">
        <v>11676</v>
      </c>
      <c r="E8165" s="225" t="s">
        <v>335</v>
      </c>
      <c r="F8165" s="791" t="s">
        <v>91</v>
      </c>
      <c r="G8165" s="208">
        <v>42182103</v>
      </c>
      <c r="H8165" s="208" t="s">
        <v>11685</v>
      </c>
      <c r="I8165" s="331">
        <v>10</v>
      </c>
      <c r="J8165" s="208" t="s">
        <v>33</v>
      </c>
      <c r="K8165" s="132">
        <v>100000</v>
      </c>
      <c r="L8165" s="208">
        <v>1</v>
      </c>
      <c r="M8165" s="431" t="s">
        <v>79</v>
      </c>
      <c r="N8165" s="353" t="s">
        <v>80</v>
      </c>
      <c r="O8165" s="208" t="s">
        <v>497</v>
      </c>
      <c r="P8165" s="262"/>
      <c r="Q8165" s="262"/>
    </row>
    <row r="8166" spans="1:17" ht="25.5" x14ac:dyDescent="0.2">
      <c r="A8166" s="152" t="s">
        <v>922</v>
      </c>
      <c r="B8166" s="160" t="s">
        <v>11498</v>
      </c>
      <c r="C8166" s="635" t="s">
        <v>11675</v>
      </c>
      <c r="D8166" s="635" t="s">
        <v>11676</v>
      </c>
      <c r="E8166" s="225" t="s">
        <v>335</v>
      </c>
      <c r="F8166" s="791" t="s">
        <v>91</v>
      </c>
      <c r="G8166" s="208">
        <v>41111508</v>
      </c>
      <c r="H8166" s="208" t="s">
        <v>11686</v>
      </c>
      <c r="I8166" s="331">
        <v>10</v>
      </c>
      <c r="J8166" s="208" t="s">
        <v>33</v>
      </c>
      <c r="K8166" s="132">
        <v>200000</v>
      </c>
      <c r="L8166" s="208">
        <v>1</v>
      </c>
      <c r="M8166" s="431" t="s">
        <v>79</v>
      </c>
      <c r="N8166" s="353" t="s">
        <v>80</v>
      </c>
      <c r="O8166" s="208" t="s">
        <v>497</v>
      </c>
      <c r="P8166" s="262"/>
      <c r="Q8166" s="262"/>
    </row>
    <row r="8167" spans="1:17" ht="38.25" x14ac:dyDescent="0.2">
      <c r="A8167" s="152" t="s">
        <v>922</v>
      </c>
      <c r="B8167" s="160" t="s">
        <v>11498</v>
      </c>
      <c r="C8167" s="800" t="s">
        <v>11687</v>
      </c>
      <c r="D8167" s="783" t="s">
        <v>11676</v>
      </c>
      <c r="E8167" s="208" t="s">
        <v>11688</v>
      </c>
      <c r="F8167" s="801" t="s">
        <v>374</v>
      </c>
      <c r="G8167" s="208">
        <v>73152100</v>
      </c>
      <c r="H8167" s="208" t="s">
        <v>11689</v>
      </c>
      <c r="I8167" s="331">
        <v>10</v>
      </c>
      <c r="J8167" s="208" t="s">
        <v>33</v>
      </c>
      <c r="K8167" s="132">
        <v>8000000</v>
      </c>
      <c r="L8167" s="208" t="s">
        <v>3244</v>
      </c>
      <c r="M8167" s="431" t="s">
        <v>901</v>
      </c>
      <c r="N8167" s="166" t="s">
        <v>1239</v>
      </c>
      <c r="O8167" s="208" t="s">
        <v>497</v>
      </c>
      <c r="P8167" s="262"/>
      <c r="Q8167" s="262"/>
    </row>
    <row r="8168" spans="1:17" ht="38.25" x14ac:dyDescent="0.2">
      <c r="A8168" s="152" t="s">
        <v>922</v>
      </c>
      <c r="B8168" s="160" t="s">
        <v>11498</v>
      </c>
      <c r="C8168" s="800" t="s">
        <v>11687</v>
      </c>
      <c r="D8168" s="208" t="s">
        <v>11690</v>
      </c>
      <c r="E8168" s="208" t="s">
        <v>373</v>
      </c>
      <c r="F8168" s="801" t="s">
        <v>374</v>
      </c>
      <c r="G8168" s="208">
        <v>73152100</v>
      </c>
      <c r="H8168" s="208" t="s">
        <v>11691</v>
      </c>
      <c r="I8168" s="331">
        <v>10</v>
      </c>
      <c r="J8168" s="208" t="s">
        <v>33</v>
      </c>
      <c r="K8168" s="132">
        <v>8000000</v>
      </c>
      <c r="L8168" s="208" t="s">
        <v>3244</v>
      </c>
      <c r="M8168" s="431" t="s">
        <v>901</v>
      </c>
      <c r="N8168" s="166" t="s">
        <v>1239</v>
      </c>
      <c r="O8168" s="208" t="s">
        <v>497</v>
      </c>
      <c r="P8168" s="262"/>
      <c r="Q8168" s="262"/>
    </row>
    <row r="8169" spans="1:17" ht="38.25" x14ac:dyDescent="0.2">
      <c r="A8169" s="152" t="s">
        <v>922</v>
      </c>
      <c r="B8169" s="160" t="s">
        <v>11498</v>
      </c>
      <c r="C8169" s="800" t="s">
        <v>11687</v>
      </c>
      <c r="D8169" s="208" t="s">
        <v>11690</v>
      </c>
      <c r="E8169" s="208" t="s">
        <v>373</v>
      </c>
      <c r="F8169" s="801" t="s">
        <v>374</v>
      </c>
      <c r="G8169" s="208">
        <v>73152100</v>
      </c>
      <c r="H8169" s="208" t="s">
        <v>4601</v>
      </c>
      <c r="I8169" s="331">
        <v>10</v>
      </c>
      <c r="J8169" s="208" t="s">
        <v>33</v>
      </c>
      <c r="K8169" s="132">
        <v>8000000</v>
      </c>
      <c r="L8169" s="208" t="s">
        <v>3244</v>
      </c>
      <c r="M8169" s="431" t="s">
        <v>901</v>
      </c>
      <c r="N8169" s="166" t="s">
        <v>1239</v>
      </c>
      <c r="O8169" s="208" t="s">
        <v>497</v>
      </c>
      <c r="P8169" s="262"/>
      <c r="Q8169" s="262"/>
    </row>
    <row r="8170" spans="1:17" ht="38.25" x14ac:dyDescent="0.2">
      <c r="A8170" s="152" t="s">
        <v>922</v>
      </c>
      <c r="B8170" s="160" t="s">
        <v>11498</v>
      </c>
      <c r="C8170" s="800" t="s">
        <v>11687</v>
      </c>
      <c r="D8170" s="208" t="s">
        <v>11690</v>
      </c>
      <c r="E8170" s="208" t="s">
        <v>373</v>
      </c>
      <c r="F8170" s="801" t="s">
        <v>374</v>
      </c>
      <c r="G8170" s="208">
        <v>12142208</v>
      </c>
      <c r="H8170" s="208" t="s">
        <v>11692</v>
      </c>
      <c r="I8170" s="331">
        <v>10</v>
      </c>
      <c r="J8170" s="208" t="s">
        <v>33</v>
      </c>
      <c r="K8170" s="132">
        <v>4000000</v>
      </c>
      <c r="L8170" s="208" t="s">
        <v>3244</v>
      </c>
      <c r="M8170" s="431" t="s">
        <v>901</v>
      </c>
      <c r="N8170" s="166" t="s">
        <v>1239</v>
      </c>
      <c r="O8170" s="208" t="s">
        <v>497</v>
      </c>
      <c r="P8170" s="262"/>
      <c r="Q8170" s="262"/>
    </row>
    <row r="8171" spans="1:17" ht="51" x14ac:dyDescent="0.2">
      <c r="A8171" s="152" t="s">
        <v>922</v>
      </c>
      <c r="B8171" s="208" t="s">
        <v>11498</v>
      </c>
      <c r="C8171" s="783" t="s">
        <v>3172</v>
      </c>
      <c r="D8171" s="802" t="s">
        <v>11693</v>
      </c>
      <c r="E8171" s="208" t="s">
        <v>337</v>
      </c>
      <c r="F8171" s="215" t="s">
        <v>11694</v>
      </c>
      <c r="G8171" s="785">
        <v>72101507</v>
      </c>
      <c r="H8171" s="208" t="s">
        <v>11695</v>
      </c>
      <c r="I8171" s="331">
        <v>10</v>
      </c>
      <c r="J8171" s="208" t="s">
        <v>3754</v>
      </c>
      <c r="K8171" s="133">
        <v>470200000</v>
      </c>
      <c r="L8171" s="723" t="s">
        <v>3244</v>
      </c>
      <c r="M8171" s="208" t="s">
        <v>2521</v>
      </c>
      <c r="N8171" s="208" t="s">
        <v>2527</v>
      </c>
      <c r="O8171" s="208" t="s">
        <v>11734</v>
      </c>
      <c r="P8171" s="262"/>
      <c r="Q8171" s="262"/>
    </row>
    <row r="8172" spans="1:17" ht="25.5" x14ac:dyDescent="0.2">
      <c r="A8172" s="208" t="s">
        <v>922</v>
      </c>
      <c r="B8172" s="208" t="s">
        <v>11498</v>
      </c>
      <c r="C8172" s="208" t="s">
        <v>3577</v>
      </c>
      <c r="D8172" s="208" t="s">
        <v>11530</v>
      </c>
      <c r="E8172" s="803" t="s">
        <v>11696</v>
      </c>
      <c r="F8172" s="780" t="s">
        <v>600</v>
      </c>
      <c r="G8172" s="785">
        <v>25172504</v>
      </c>
      <c r="H8172" s="802" t="s">
        <v>11697</v>
      </c>
      <c r="I8172" s="331">
        <v>10</v>
      </c>
      <c r="J8172" s="208" t="s">
        <v>3754</v>
      </c>
      <c r="K8172" s="132">
        <v>100000000</v>
      </c>
      <c r="L8172" s="208">
        <v>120</v>
      </c>
      <c r="M8172" s="208" t="s">
        <v>2529</v>
      </c>
      <c r="N8172" s="208" t="s">
        <v>2521</v>
      </c>
      <c r="O8172" s="788" t="s">
        <v>2727</v>
      </c>
      <c r="P8172" s="262"/>
      <c r="Q8172" s="262"/>
    </row>
    <row r="8173" spans="1:17" ht="25.5" x14ac:dyDescent="0.2">
      <c r="A8173" s="208" t="s">
        <v>922</v>
      </c>
      <c r="B8173" s="208" t="s">
        <v>11498</v>
      </c>
      <c r="C8173" s="208" t="s">
        <v>802</v>
      </c>
      <c r="D8173" s="802" t="s">
        <v>11698</v>
      </c>
      <c r="E8173" s="225" t="s">
        <v>311</v>
      </c>
      <c r="F8173" s="208" t="s">
        <v>487</v>
      </c>
      <c r="G8173" s="208">
        <v>56112102</v>
      </c>
      <c r="H8173" s="208" t="s">
        <v>11699</v>
      </c>
      <c r="I8173" s="331">
        <v>16</v>
      </c>
      <c r="J8173" s="208" t="s">
        <v>3754</v>
      </c>
      <c r="K8173" s="132">
        <v>2070000</v>
      </c>
      <c r="L8173" s="208">
        <v>1</v>
      </c>
      <c r="M8173" s="208" t="s">
        <v>2651</v>
      </c>
      <c r="N8173" s="208" t="s">
        <v>2633</v>
      </c>
      <c r="O8173" s="208" t="s">
        <v>497</v>
      </c>
      <c r="P8173" s="262"/>
      <c r="Q8173" s="262"/>
    </row>
    <row r="8174" spans="1:17" ht="25.5" x14ac:dyDescent="0.2">
      <c r="A8174" s="208" t="s">
        <v>922</v>
      </c>
      <c r="B8174" s="208" t="s">
        <v>11498</v>
      </c>
      <c r="C8174" s="208" t="s">
        <v>802</v>
      </c>
      <c r="D8174" s="802" t="s">
        <v>11698</v>
      </c>
      <c r="E8174" s="804" t="s">
        <v>82</v>
      </c>
      <c r="F8174" s="208" t="s">
        <v>83</v>
      </c>
      <c r="G8174" s="208">
        <v>43212110</v>
      </c>
      <c r="H8174" s="208" t="s">
        <v>11700</v>
      </c>
      <c r="I8174" s="331">
        <v>10</v>
      </c>
      <c r="J8174" s="208" t="s">
        <v>3754</v>
      </c>
      <c r="K8174" s="132">
        <v>4000000</v>
      </c>
      <c r="L8174" s="208">
        <v>1</v>
      </c>
      <c r="M8174" s="208" t="s">
        <v>2651</v>
      </c>
      <c r="N8174" s="208" t="s">
        <v>2633</v>
      </c>
      <c r="O8174" s="208" t="s">
        <v>497</v>
      </c>
      <c r="P8174" s="262"/>
      <c r="Q8174" s="262"/>
    </row>
    <row r="8175" spans="1:17" ht="25.5" x14ac:dyDescent="0.2">
      <c r="A8175" s="208" t="s">
        <v>922</v>
      </c>
      <c r="B8175" s="208" t="s">
        <v>11498</v>
      </c>
      <c r="C8175" s="208" t="s">
        <v>802</v>
      </c>
      <c r="D8175" s="802" t="s">
        <v>11698</v>
      </c>
      <c r="E8175" s="225" t="s">
        <v>261</v>
      </c>
      <c r="F8175" s="780" t="s">
        <v>600</v>
      </c>
      <c r="G8175" s="208">
        <v>76122000</v>
      </c>
      <c r="H8175" s="208" t="s">
        <v>11701</v>
      </c>
      <c r="I8175" s="331">
        <v>10</v>
      </c>
      <c r="J8175" s="208" t="s">
        <v>3754</v>
      </c>
      <c r="K8175" s="132">
        <v>14000000</v>
      </c>
      <c r="L8175" s="208">
        <v>20</v>
      </c>
      <c r="M8175" s="208" t="s">
        <v>2651</v>
      </c>
      <c r="N8175" s="208" t="s">
        <v>2633</v>
      </c>
      <c r="O8175" s="208" t="s">
        <v>497</v>
      </c>
      <c r="P8175" s="262"/>
      <c r="Q8175" s="262"/>
    </row>
    <row r="8176" spans="1:17" ht="25.5" x14ac:dyDescent="0.2">
      <c r="A8176" s="208" t="s">
        <v>922</v>
      </c>
      <c r="B8176" s="208" t="s">
        <v>11498</v>
      </c>
      <c r="C8176" s="208" t="s">
        <v>802</v>
      </c>
      <c r="D8176" s="802" t="s">
        <v>11698</v>
      </c>
      <c r="E8176" s="804" t="s">
        <v>311</v>
      </c>
      <c r="F8176" s="208" t="s">
        <v>312</v>
      </c>
      <c r="G8176" s="208">
        <v>56112102</v>
      </c>
      <c r="H8176" s="208" t="s">
        <v>11702</v>
      </c>
      <c r="I8176" s="331">
        <v>10</v>
      </c>
      <c r="J8176" s="208" t="s">
        <v>3754</v>
      </c>
      <c r="K8176" s="132">
        <v>7050000</v>
      </c>
      <c r="L8176" s="208">
        <v>15</v>
      </c>
      <c r="M8176" s="208" t="s">
        <v>2651</v>
      </c>
      <c r="N8176" s="208" t="s">
        <v>2633</v>
      </c>
      <c r="O8176" s="208" t="s">
        <v>497</v>
      </c>
      <c r="P8176" s="262"/>
      <c r="Q8176" s="262"/>
    </row>
    <row r="8177" spans="1:17" ht="25.5" x14ac:dyDescent="0.2">
      <c r="A8177" s="208" t="s">
        <v>922</v>
      </c>
      <c r="B8177" s="208" t="s">
        <v>11498</v>
      </c>
      <c r="C8177" s="208" t="s">
        <v>802</v>
      </c>
      <c r="D8177" s="802" t="s">
        <v>11698</v>
      </c>
      <c r="E8177" s="804" t="s">
        <v>311</v>
      </c>
      <c r="F8177" s="208" t="s">
        <v>312</v>
      </c>
      <c r="G8177" s="208">
        <v>56101703</v>
      </c>
      <c r="H8177" s="208" t="s">
        <v>11703</v>
      </c>
      <c r="I8177" s="331">
        <v>10</v>
      </c>
      <c r="J8177" s="208" t="s">
        <v>3754</v>
      </c>
      <c r="K8177" s="132">
        <v>3000000</v>
      </c>
      <c r="L8177" s="208">
        <v>5</v>
      </c>
      <c r="M8177" s="208" t="s">
        <v>2651</v>
      </c>
      <c r="N8177" s="208" t="s">
        <v>2633</v>
      </c>
      <c r="O8177" s="208" t="s">
        <v>497</v>
      </c>
      <c r="P8177" s="262"/>
      <c r="Q8177" s="262"/>
    </row>
    <row r="8178" spans="1:17" ht="25.5" x14ac:dyDescent="0.2">
      <c r="A8178" s="208" t="s">
        <v>922</v>
      </c>
      <c r="B8178" s="208" t="s">
        <v>11498</v>
      </c>
      <c r="C8178" s="208" t="s">
        <v>802</v>
      </c>
      <c r="D8178" s="802" t="s">
        <v>11698</v>
      </c>
      <c r="E8178" s="804" t="s">
        <v>311</v>
      </c>
      <c r="F8178" s="208" t="s">
        <v>312</v>
      </c>
      <c r="G8178" s="208">
        <v>49161504</v>
      </c>
      <c r="H8178" s="208" t="s">
        <v>11704</v>
      </c>
      <c r="I8178" s="331">
        <v>10</v>
      </c>
      <c r="J8178" s="208" t="s">
        <v>3754</v>
      </c>
      <c r="K8178" s="132">
        <v>498000</v>
      </c>
      <c r="L8178" s="208">
        <v>3</v>
      </c>
      <c r="M8178" s="208" t="s">
        <v>2651</v>
      </c>
      <c r="N8178" s="208" t="s">
        <v>2633</v>
      </c>
      <c r="O8178" s="208" t="s">
        <v>497</v>
      </c>
      <c r="P8178" s="262"/>
      <c r="Q8178" s="262"/>
    </row>
    <row r="8179" spans="1:17" ht="25.5" x14ac:dyDescent="0.2">
      <c r="A8179" s="208" t="s">
        <v>922</v>
      </c>
      <c r="B8179" s="208" t="s">
        <v>11498</v>
      </c>
      <c r="C8179" s="208" t="s">
        <v>802</v>
      </c>
      <c r="D8179" s="802" t="s">
        <v>11698</v>
      </c>
      <c r="E8179" s="804" t="s">
        <v>311</v>
      </c>
      <c r="F8179" s="208" t="s">
        <v>312</v>
      </c>
      <c r="G8179" s="208">
        <v>49161504</v>
      </c>
      <c r="H8179" s="208" t="s">
        <v>11705</v>
      </c>
      <c r="I8179" s="331">
        <v>10</v>
      </c>
      <c r="J8179" s="208" t="s">
        <v>3754</v>
      </c>
      <c r="K8179" s="132">
        <v>332000</v>
      </c>
      <c r="L8179" s="208">
        <v>2</v>
      </c>
      <c r="M8179" s="208" t="s">
        <v>2651</v>
      </c>
      <c r="N8179" s="208" t="s">
        <v>2633</v>
      </c>
      <c r="O8179" s="208" t="s">
        <v>497</v>
      </c>
      <c r="P8179" s="262"/>
      <c r="Q8179" s="262"/>
    </row>
    <row r="8180" spans="1:17" ht="25.5" x14ac:dyDescent="0.2">
      <c r="A8180" s="208" t="s">
        <v>922</v>
      </c>
      <c r="B8180" s="208" t="s">
        <v>11498</v>
      </c>
      <c r="C8180" s="208" t="s">
        <v>802</v>
      </c>
      <c r="D8180" s="802" t="s">
        <v>11698</v>
      </c>
      <c r="E8180" s="805" t="s">
        <v>315</v>
      </c>
      <c r="F8180" s="780" t="s">
        <v>316</v>
      </c>
      <c r="G8180" s="208">
        <v>48101809</v>
      </c>
      <c r="H8180" s="208" t="s">
        <v>11706</v>
      </c>
      <c r="I8180" s="331">
        <v>10</v>
      </c>
      <c r="J8180" s="208" t="s">
        <v>3754</v>
      </c>
      <c r="K8180" s="132">
        <v>1014000</v>
      </c>
      <c r="L8180" s="208">
        <v>6</v>
      </c>
      <c r="M8180" s="208" t="s">
        <v>2651</v>
      </c>
      <c r="N8180" s="208" t="s">
        <v>2633</v>
      </c>
      <c r="O8180" s="208" t="s">
        <v>497</v>
      </c>
      <c r="P8180" s="262"/>
      <c r="Q8180" s="262"/>
    </row>
    <row r="8181" spans="1:17" ht="25.5" x14ac:dyDescent="0.2">
      <c r="A8181" s="208" t="s">
        <v>922</v>
      </c>
      <c r="B8181" s="208" t="s">
        <v>11498</v>
      </c>
      <c r="C8181" s="208" t="s">
        <v>802</v>
      </c>
      <c r="D8181" s="802" t="s">
        <v>11698</v>
      </c>
      <c r="E8181" s="805" t="s">
        <v>6431</v>
      </c>
      <c r="F8181" s="780" t="s">
        <v>316</v>
      </c>
      <c r="G8181" s="208">
        <v>48101518</v>
      </c>
      <c r="H8181" s="208" t="s">
        <v>11707</v>
      </c>
      <c r="I8181" s="331">
        <v>10</v>
      </c>
      <c r="J8181" s="208" t="s">
        <v>3754</v>
      </c>
      <c r="K8181" s="132">
        <v>690000</v>
      </c>
      <c r="L8181" s="208">
        <v>6</v>
      </c>
      <c r="M8181" s="208" t="s">
        <v>2651</v>
      </c>
      <c r="N8181" s="208" t="s">
        <v>2633</v>
      </c>
      <c r="O8181" s="208" t="s">
        <v>497</v>
      </c>
      <c r="P8181" s="262"/>
      <c r="Q8181" s="262"/>
    </row>
    <row r="8182" spans="1:17" ht="25.5" x14ac:dyDescent="0.2">
      <c r="A8182" s="208" t="s">
        <v>922</v>
      </c>
      <c r="B8182" s="208" t="s">
        <v>11498</v>
      </c>
      <c r="C8182" s="208" t="s">
        <v>802</v>
      </c>
      <c r="D8182" s="802" t="s">
        <v>11698</v>
      </c>
      <c r="E8182" s="805" t="s">
        <v>6481</v>
      </c>
      <c r="F8182" s="780" t="s">
        <v>316</v>
      </c>
      <c r="G8182" s="208">
        <v>48101518</v>
      </c>
      <c r="H8182" s="208" t="s">
        <v>11708</v>
      </c>
      <c r="I8182" s="331">
        <v>10</v>
      </c>
      <c r="J8182" s="208" t="s">
        <v>3754</v>
      </c>
      <c r="K8182" s="132">
        <v>360000</v>
      </c>
      <c r="L8182" s="208">
        <v>6</v>
      </c>
      <c r="M8182" s="208" t="s">
        <v>2651</v>
      </c>
      <c r="N8182" s="208" t="s">
        <v>2633</v>
      </c>
      <c r="O8182" s="208" t="s">
        <v>497</v>
      </c>
      <c r="P8182" s="262"/>
      <c r="Q8182" s="262"/>
    </row>
    <row r="8183" spans="1:17" ht="25.5" x14ac:dyDescent="0.2">
      <c r="A8183" s="208" t="s">
        <v>922</v>
      </c>
      <c r="B8183" s="208" t="s">
        <v>11498</v>
      </c>
      <c r="C8183" s="208" t="s">
        <v>802</v>
      </c>
      <c r="D8183" s="802" t="s">
        <v>11698</v>
      </c>
      <c r="E8183" s="805" t="s">
        <v>6514</v>
      </c>
      <c r="F8183" s="780" t="s">
        <v>316</v>
      </c>
      <c r="G8183" s="208">
        <v>52151802</v>
      </c>
      <c r="H8183" s="208" t="s">
        <v>11709</v>
      </c>
      <c r="I8183" s="331">
        <v>10</v>
      </c>
      <c r="J8183" s="208" t="s">
        <v>3754</v>
      </c>
      <c r="K8183" s="132">
        <v>720000</v>
      </c>
      <c r="L8183" s="208">
        <v>6</v>
      </c>
      <c r="M8183" s="208" t="s">
        <v>2651</v>
      </c>
      <c r="N8183" s="208" t="s">
        <v>2633</v>
      </c>
      <c r="O8183" s="208" t="s">
        <v>497</v>
      </c>
      <c r="P8183" s="262"/>
      <c r="Q8183" s="262"/>
    </row>
    <row r="8184" spans="1:17" ht="25.5" x14ac:dyDescent="0.2">
      <c r="A8184" s="208" t="s">
        <v>922</v>
      </c>
      <c r="B8184" s="208" t="s">
        <v>11498</v>
      </c>
      <c r="C8184" s="208" t="s">
        <v>802</v>
      </c>
      <c r="D8184" s="802" t="s">
        <v>11698</v>
      </c>
      <c r="E8184" s="805" t="s">
        <v>333</v>
      </c>
      <c r="F8184" s="215" t="s">
        <v>1066</v>
      </c>
      <c r="G8184" s="208">
        <v>52141524</v>
      </c>
      <c r="H8184" s="208" t="s">
        <v>11710</v>
      </c>
      <c r="I8184" s="331">
        <v>10</v>
      </c>
      <c r="J8184" s="208" t="s">
        <v>3754</v>
      </c>
      <c r="K8184" s="132">
        <v>1680000</v>
      </c>
      <c r="L8184" s="208">
        <v>6</v>
      </c>
      <c r="M8184" s="208" t="s">
        <v>2651</v>
      </c>
      <c r="N8184" s="208" t="s">
        <v>2633</v>
      </c>
      <c r="O8184" s="208" t="s">
        <v>497</v>
      </c>
      <c r="P8184" s="262"/>
      <c r="Q8184" s="262"/>
    </row>
    <row r="8185" spans="1:17" ht="25.5" x14ac:dyDescent="0.2">
      <c r="A8185" s="208" t="s">
        <v>922</v>
      </c>
      <c r="B8185" s="208" t="s">
        <v>11498</v>
      </c>
      <c r="C8185" s="208" t="s">
        <v>802</v>
      </c>
      <c r="D8185" s="802" t="s">
        <v>11698</v>
      </c>
      <c r="E8185" s="805" t="s">
        <v>9583</v>
      </c>
      <c r="F8185" s="780" t="s">
        <v>1066</v>
      </c>
      <c r="G8185" s="208">
        <v>52141804</v>
      </c>
      <c r="H8185" s="208" t="s">
        <v>11711</v>
      </c>
      <c r="I8185" s="331">
        <v>10</v>
      </c>
      <c r="J8185" s="208" t="s">
        <v>3754</v>
      </c>
      <c r="K8185" s="132">
        <v>1920000</v>
      </c>
      <c r="L8185" s="208">
        <v>6</v>
      </c>
      <c r="M8185" s="208" t="s">
        <v>2651</v>
      </c>
      <c r="N8185" s="208" t="s">
        <v>2633</v>
      </c>
      <c r="O8185" s="208" t="s">
        <v>497</v>
      </c>
      <c r="P8185" s="262"/>
      <c r="Q8185" s="262"/>
    </row>
    <row r="8186" spans="1:17" ht="25.5" x14ac:dyDescent="0.2">
      <c r="A8186" s="208" t="s">
        <v>922</v>
      </c>
      <c r="B8186" s="208" t="s">
        <v>11498</v>
      </c>
      <c r="C8186" s="208" t="s">
        <v>802</v>
      </c>
      <c r="D8186" s="802" t="s">
        <v>11698</v>
      </c>
      <c r="E8186" s="805" t="s">
        <v>335</v>
      </c>
      <c r="F8186" s="780" t="s">
        <v>1066</v>
      </c>
      <c r="G8186" s="208">
        <v>47111502</v>
      </c>
      <c r="H8186" s="208" t="s">
        <v>4216</v>
      </c>
      <c r="I8186" s="208">
        <v>10</v>
      </c>
      <c r="J8186" s="208" t="s">
        <v>3754</v>
      </c>
      <c r="K8186" s="132">
        <v>12000000</v>
      </c>
      <c r="L8186" s="208">
        <v>6</v>
      </c>
      <c r="M8186" s="208" t="s">
        <v>2651</v>
      </c>
      <c r="N8186" s="208" t="s">
        <v>2633</v>
      </c>
      <c r="O8186" s="208" t="s">
        <v>497</v>
      </c>
      <c r="P8186" s="262"/>
      <c r="Q8186" s="262"/>
    </row>
    <row r="8187" spans="1:17" ht="38.25" x14ac:dyDescent="0.2">
      <c r="A8187" s="208" t="s">
        <v>922</v>
      </c>
      <c r="B8187" s="208" t="s">
        <v>11498</v>
      </c>
      <c r="C8187" s="208" t="s">
        <v>11687</v>
      </c>
      <c r="D8187" s="208" t="s">
        <v>11690</v>
      </c>
      <c r="E8187" s="208" t="s">
        <v>82</v>
      </c>
      <c r="F8187" s="208" t="s">
        <v>83</v>
      </c>
      <c r="G8187" s="785">
        <v>40151601</v>
      </c>
      <c r="H8187" s="806" t="s">
        <v>11712</v>
      </c>
      <c r="I8187" s="208">
        <v>10</v>
      </c>
      <c r="J8187" s="208" t="s">
        <v>3754</v>
      </c>
      <c r="K8187" s="132">
        <v>4500000</v>
      </c>
      <c r="L8187" s="208">
        <v>1</v>
      </c>
      <c r="M8187" s="431" t="s">
        <v>901</v>
      </c>
      <c r="N8187" s="166" t="s">
        <v>1239</v>
      </c>
      <c r="O8187" s="208" t="s">
        <v>497</v>
      </c>
      <c r="P8187" s="262"/>
      <c r="Q8187" s="262"/>
    </row>
    <row r="8188" spans="1:17" ht="38.25" x14ac:dyDescent="0.2">
      <c r="A8188" s="208" t="s">
        <v>922</v>
      </c>
      <c r="B8188" s="208" t="s">
        <v>11498</v>
      </c>
      <c r="C8188" s="208" t="s">
        <v>11687</v>
      </c>
      <c r="D8188" s="208" t="s">
        <v>11690</v>
      </c>
      <c r="E8188" s="208" t="s">
        <v>86</v>
      </c>
      <c r="F8188" s="780" t="s">
        <v>87</v>
      </c>
      <c r="G8188" s="785">
        <v>26131501</v>
      </c>
      <c r="H8188" s="806" t="s">
        <v>11713</v>
      </c>
      <c r="I8188" s="208">
        <v>10</v>
      </c>
      <c r="J8188" s="208" t="s">
        <v>3754</v>
      </c>
      <c r="K8188" s="132">
        <v>4000000</v>
      </c>
      <c r="L8188" s="208">
        <v>1</v>
      </c>
      <c r="M8188" s="431" t="s">
        <v>901</v>
      </c>
      <c r="N8188" s="166" t="s">
        <v>1239</v>
      </c>
      <c r="O8188" s="208" t="s">
        <v>497</v>
      </c>
      <c r="P8188" s="262"/>
      <c r="Q8188" s="262"/>
    </row>
    <row r="8189" spans="1:17" ht="38.25" x14ac:dyDescent="0.2">
      <c r="A8189" s="208" t="s">
        <v>922</v>
      </c>
      <c r="B8189" s="208" t="s">
        <v>11498</v>
      </c>
      <c r="C8189" s="208" t="s">
        <v>11687</v>
      </c>
      <c r="D8189" s="208" t="s">
        <v>11690</v>
      </c>
      <c r="E8189" s="208" t="s">
        <v>6481</v>
      </c>
      <c r="F8189" s="780" t="s">
        <v>87</v>
      </c>
      <c r="G8189" s="785">
        <v>27112006</v>
      </c>
      <c r="H8189" s="807" t="s">
        <v>4023</v>
      </c>
      <c r="I8189" s="208">
        <v>10</v>
      </c>
      <c r="J8189" s="208" t="s">
        <v>3754</v>
      </c>
      <c r="K8189" s="132">
        <v>2500000</v>
      </c>
      <c r="L8189" s="208">
        <v>1</v>
      </c>
      <c r="M8189" s="431" t="s">
        <v>901</v>
      </c>
      <c r="N8189" s="166" t="s">
        <v>1239</v>
      </c>
      <c r="O8189" s="208" t="s">
        <v>497</v>
      </c>
      <c r="P8189" s="262"/>
      <c r="Q8189" s="262"/>
    </row>
    <row r="8190" spans="1:17" ht="38.25" x14ac:dyDescent="0.2">
      <c r="A8190" s="208" t="s">
        <v>922</v>
      </c>
      <c r="B8190" s="208" t="s">
        <v>11498</v>
      </c>
      <c r="C8190" s="208" t="s">
        <v>11687</v>
      </c>
      <c r="D8190" s="208" t="s">
        <v>11690</v>
      </c>
      <c r="E8190" s="208" t="s">
        <v>86</v>
      </c>
      <c r="F8190" s="780" t="s">
        <v>87</v>
      </c>
      <c r="G8190" s="785">
        <v>40151502</v>
      </c>
      <c r="H8190" s="806" t="s">
        <v>11714</v>
      </c>
      <c r="I8190" s="208">
        <v>10</v>
      </c>
      <c r="J8190" s="208" t="s">
        <v>3754</v>
      </c>
      <c r="K8190" s="132">
        <v>1560000</v>
      </c>
      <c r="L8190" s="208">
        <v>1</v>
      </c>
      <c r="M8190" s="431" t="s">
        <v>901</v>
      </c>
      <c r="N8190" s="166" t="s">
        <v>1239</v>
      </c>
      <c r="O8190" s="208" t="s">
        <v>497</v>
      </c>
      <c r="P8190" s="262"/>
      <c r="Q8190" s="262"/>
    </row>
    <row r="8191" spans="1:17" ht="51" x14ac:dyDescent="0.2">
      <c r="A8191" s="208" t="s">
        <v>922</v>
      </c>
      <c r="B8191" s="208" t="s">
        <v>11498</v>
      </c>
      <c r="C8191" s="208" t="s">
        <v>3577</v>
      </c>
      <c r="D8191" s="208" t="s">
        <v>11530</v>
      </c>
      <c r="E8191" s="208" t="s">
        <v>232</v>
      </c>
      <c r="F8191" s="780" t="s">
        <v>11715</v>
      </c>
      <c r="G8191" s="792">
        <v>15101506</v>
      </c>
      <c r="H8191" s="208" t="s">
        <v>11716</v>
      </c>
      <c r="I8191" s="208">
        <v>10</v>
      </c>
      <c r="J8191" s="208" t="s">
        <v>3754</v>
      </c>
      <c r="K8191" s="132">
        <v>231248222</v>
      </c>
      <c r="L8191" s="208" t="s">
        <v>3244</v>
      </c>
      <c r="M8191" s="471" t="s">
        <v>1239</v>
      </c>
      <c r="N8191" s="208" t="s">
        <v>6591</v>
      </c>
      <c r="O8191" s="208" t="s">
        <v>2727</v>
      </c>
      <c r="P8191" s="262"/>
      <c r="Q8191" s="262"/>
    </row>
    <row r="8192" spans="1:17" ht="51" x14ac:dyDescent="0.2">
      <c r="A8192" s="208" t="s">
        <v>922</v>
      </c>
      <c r="B8192" s="208" t="s">
        <v>11498</v>
      </c>
      <c r="C8192" s="208" t="s">
        <v>3577</v>
      </c>
      <c r="D8192" s="208" t="s">
        <v>11530</v>
      </c>
      <c r="E8192" s="208" t="s">
        <v>232</v>
      </c>
      <c r="F8192" s="780" t="s">
        <v>11715</v>
      </c>
      <c r="G8192" s="792">
        <v>15101506</v>
      </c>
      <c r="H8192" s="208" t="s">
        <v>11717</v>
      </c>
      <c r="I8192" s="208">
        <v>10</v>
      </c>
      <c r="J8192" s="208" t="s">
        <v>3754</v>
      </c>
      <c r="K8192" s="132">
        <v>231248222</v>
      </c>
      <c r="L8192" s="208" t="s">
        <v>3244</v>
      </c>
      <c r="M8192" s="471" t="s">
        <v>1239</v>
      </c>
      <c r="N8192" s="208" t="s">
        <v>6591</v>
      </c>
      <c r="O8192" s="208" t="s">
        <v>2727</v>
      </c>
      <c r="P8192" s="262"/>
      <c r="Q8192" s="262"/>
    </row>
    <row r="8193" spans="1:21" ht="51" x14ac:dyDescent="0.2">
      <c r="A8193" s="208" t="s">
        <v>922</v>
      </c>
      <c r="B8193" s="208" t="s">
        <v>11498</v>
      </c>
      <c r="C8193" s="208" t="s">
        <v>3577</v>
      </c>
      <c r="D8193" s="208" t="s">
        <v>11530</v>
      </c>
      <c r="E8193" s="208" t="s">
        <v>232</v>
      </c>
      <c r="F8193" s="780" t="s">
        <v>11715</v>
      </c>
      <c r="G8193" s="792">
        <v>15101506</v>
      </c>
      <c r="H8193" s="208" t="s">
        <v>11718</v>
      </c>
      <c r="I8193" s="208">
        <v>10</v>
      </c>
      <c r="J8193" s="208" t="s">
        <v>3754</v>
      </c>
      <c r="K8193" s="132">
        <v>7000000</v>
      </c>
      <c r="L8193" s="208" t="s">
        <v>3244</v>
      </c>
      <c r="M8193" s="471" t="s">
        <v>1239</v>
      </c>
      <c r="N8193" s="208" t="s">
        <v>6591</v>
      </c>
      <c r="O8193" s="208" t="s">
        <v>2727</v>
      </c>
      <c r="P8193" s="262"/>
      <c r="Q8193" s="262"/>
    </row>
    <row r="8194" spans="1:21" ht="51" x14ac:dyDescent="0.2">
      <c r="A8194" s="208" t="s">
        <v>922</v>
      </c>
      <c r="B8194" s="208" t="s">
        <v>11498</v>
      </c>
      <c r="C8194" s="208" t="s">
        <v>3577</v>
      </c>
      <c r="D8194" s="208" t="s">
        <v>11530</v>
      </c>
      <c r="E8194" s="792" t="s">
        <v>232</v>
      </c>
      <c r="F8194" s="780" t="s">
        <v>11715</v>
      </c>
      <c r="G8194" s="792">
        <v>15101505</v>
      </c>
      <c r="H8194" s="208" t="s">
        <v>11719</v>
      </c>
      <c r="I8194" s="208">
        <v>10</v>
      </c>
      <c r="J8194" s="208" t="s">
        <v>3754</v>
      </c>
      <c r="K8194" s="132">
        <v>7676782</v>
      </c>
      <c r="L8194" s="208" t="s">
        <v>3244</v>
      </c>
      <c r="M8194" s="471" t="s">
        <v>1239</v>
      </c>
      <c r="N8194" s="208" t="s">
        <v>6591</v>
      </c>
      <c r="O8194" s="723" t="s">
        <v>11734</v>
      </c>
      <c r="P8194" s="262"/>
      <c r="Q8194" s="262"/>
    </row>
    <row r="8195" spans="1:21" ht="38.25" x14ac:dyDescent="0.2">
      <c r="A8195" s="208" t="s">
        <v>922</v>
      </c>
      <c r="B8195" s="208" t="s">
        <v>11498</v>
      </c>
      <c r="C8195" s="208" t="s">
        <v>11720</v>
      </c>
      <c r="D8195" s="635" t="s">
        <v>11721</v>
      </c>
      <c r="E8195" s="808" t="s">
        <v>373</v>
      </c>
      <c r="F8195" s="791" t="s">
        <v>374</v>
      </c>
      <c r="G8195" s="785">
        <v>78181500</v>
      </c>
      <c r="H8195" s="405" t="s">
        <v>11722</v>
      </c>
      <c r="I8195" s="208">
        <v>10</v>
      </c>
      <c r="J8195" s="208" t="s">
        <v>3754</v>
      </c>
      <c r="K8195" s="132">
        <v>10000000</v>
      </c>
      <c r="L8195" s="208" t="s">
        <v>3244</v>
      </c>
      <c r="M8195" s="471" t="s">
        <v>1239</v>
      </c>
      <c r="N8195" s="208" t="s">
        <v>2527</v>
      </c>
      <c r="O8195" s="723" t="s">
        <v>497</v>
      </c>
      <c r="P8195" s="262"/>
      <c r="Q8195" s="262"/>
    </row>
    <row r="8196" spans="1:21" ht="153" x14ac:dyDescent="0.2">
      <c r="A8196" s="208" t="s">
        <v>922</v>
      </c>
      <c r="B8196" s="208" t="s">
        <v>11498</v>
      </c>
      <c r="C8196" s="208" t="s">
        <v>3577</v>
      </c>
      <c r="D8196" s="208" t="s">
        <v>11530</v>
      </c>
      <c r="E8196" s="208" t="s">
        <v>373</v>
      </c>
      <c r="F8196" s="788" t="s">
        <v>11723</v>
      </c>
      <c r="G8196" s="208">
        <v>78181500</v>
      </c>
      <c r="H8196" s="208" t="s">
        <v>11724</v>
      </c>
      <c r="I8196" s="208">
        <v>10</v>
      </c>
      <c r="J8196" s="208" t="s">
        <v>3754</v>
      </c>
      <c r="K8196" s="134">
        <v>230925000</v>
      </c>
      <c r="L8196" s="208" t="s">
        <v>3244</v>
      </c>
      <c r="M8196" s="208" t="s">
        <v>1239</v>
      </c>
      <c r="N8196" s="208" t="s">
        <v>6591</v>
      </c>
      <c r="O8196" s="809" t="s">
        <v>11734</v>
      </c>
      <c r="P8196" s="262"/>
      <c r="Q8196" s="262"/>
    </row>
    <row r="8197" spans="1:21" ht="153" x14ac:dyDescent="0.2">
      <c r="A8197" s="208" t="s">
        <v>922</v>
      </c>
      <c r="B8197" s="208" t="s">
        <v>11498</v>
      </c>
      <c r="C8197" s="208" t="s">
        <v>11725</v>
      </c>
      <c r="D8197" s="635" t="s">
        <v>11726</v>
      </c>
      <c r="E8197" s="208" t="s">
        <v>373</v>
      </c>
      <c r="F8197" s="788" t="s">
        <v>11723</v>
      </c>
      <c r="G8197" s="208">
        <v>78181500</v>
      </c>
      <c r="H8197" s="208" t="s">
        <v>11727</v>
      </c>
      <c r="I8197" s="208">
        <v>10</v>
      </c>
      <c r="J8197" s="208" t="s">
        <v>3754</v>
      </c>
      <c r="K8197" s="134">
        <v>521660000</v>
      </c>
      <c r="L8197" s="208" t="s">
        <v>3244</v>
      </c>
      <c r="M8197" s="208" t="s">
        <v>1239</v>
      </c>
      <c r="N8197" s="208" t="s">
        <v>6591</v>
      </c>
      <c r="O8197" s="809" t="s">
        <v>11734</v>
      </c>
      <c r="P8197" s="262"/>
      <c r="Q8197" s="262"/>
    </row>
    <row r="8198" spans="1:21" ht="38.25" x14ac:dyDescent="0.2">
      <c r="A8198" s="364" t="s">
        <v>922</v>
      </c>
      <c r="B8198" s="364" t="s">
        <v>11498</v>
      </c>
      <c r="C8198" s="364" t="s">
        <v>11725</v>
      </c>
      <c r="D8198" s="364" t="s">
        <v>11726</v>
      </c>
      <c r="E8198" s="810" t="s">
        <v>373</v>
      </c>
      <c r="F8198" s="811" t="s">
        <v>374</v>
      </c>
      <c r="G8198" s="812">
        <v>78181500</v>
      </c>
      <c r="H8198" s="364" t="s">
        <v>11728</v>
      </c>
      <c r="I8198" s="364">
        <v>10</v>
      </c>
      <c r="J8198" s="364" t="s">
        <v>3754</v>
      </c>
      <c r="K8198" s="135">
        <v>18000000</v>
      </c>
      <c r="L8198" s="364" t="s">
        <v>3244</v>
      </c>
      <c r="M8198" s="208" t="s">
        <v>2529</v>
      </c>
      <c r="N8198" s="208" t="s">
        <v>2521</v>
      </c>
      <c r="O8198" s="208" t="s">
        <v>497</v>
      </c>
      <c r="P8198" s="262"/>
      <c r="Q8198" s="262"/>
    </row>
    <row r="8199" spans="1:21" ht="25.5" x14ac:dyDescent="0.2">
      <c r="A8199" s="364" t="s">
        <v>922</v>
      </c>
      <c r="B8199" s="364" t="s">
        <v>11498</v>
      </c>
      <c r="C8199" s="364" t="s">
        <v>788</v>
      </c>
      <c r="D8199" s="364" t="s">
        <v>11499</v>
      </c>
      <c r="E8199" s="810" t="s">
        <v>11729</v>
      </c>
      <c r="F8199" s="811" t="s">
        <v>1552</v>
      </c>
      <c r="G8199" s="812">
        <v>50221100</v>
      </c>
      <c r="H8199" s="364" t="s">
        <v>11730</v>
      </c>
      <c r="I8199" s="364">
        <v>10</v>
      </c>
      <c r="J8199" s="364" t="s">
        <v>3754</v>
      </c>
      <c r="K8199" s="135">
        <v>20000000</v>
      </c>
      <c r="L8199" s="364" t="s">
        <v>3244</v>
      </c>
      <c r="M8199" s="208" t="s">
        <v>2518</v>
      </c>
      <c r="N8199" s="208" t="s">
        <v>35</v>
      </c>
      <c r="O8199" s="208" t="s">
        <v>497</v>
      </c>
      <c r="P8199" s="262"/>
      <c r="Q8199" s="262"/>
    </row>
    <row r="8200" spans="1:21" ht="38.25" x14ac:dyDescent="0.2">
      <c r="A8200" s="364" t="s">
        <v>922</v>
      </c>
      <c r="B8200" s="364" t="s">
        <v>11498</v>
      </c>
      <c r="C8200" s="208" t="s">
        <v>788</v>
      </c>
      <c r="D8200" s="208" t="s">
        <v>11499</v>
      </c>
      <c r="E8200" s="810" t="s">
        <v>109</v>
      </c>
      <c r="F8200" s="811" t="s">
        <v>110</v>
      </c>
      <c r="G8200" s="785">
        <v>50161509</v>
      </c>
      <c r="H8200" s="364" t="s">
        <v>11730</v>
      </c>
      <c r="I8200" s="364">
        <v>10</v>
      </c>
      <c r="J8200" s="364" t="s">
        <v>3754</v>
      </c>
      <c r="K8200" s="135">
        <v>10000000</v>
      </c>
      <c r="L8200" s="364" t="s">
        <v>3244</v>
      </c>
      <c r="M8200" s="208" t="s">
        <v>2529</v>
      </c>
      <c r="N8200" s="208" t="s">
        <v>2529</v>
      </c>
      <c r="O8200" s="208" t="s">
        <v>497</v>
      </c>
      <c r="P8200" s="262"/>
      <c r="Q8200" s="262"/>
    </row>
    <row r="8201" spans="1:21" ht="51" x14ac:dyDescent="0.2">
      <c r="A8201" s="364" t="s">
        <v>922</v>
      </c>
      <c r="B8201" s="364" t="s">
        <v>11498</v>
      </c>
      <c r="C8201" s="723" t="s">
        <v>3172</v>
      </c>
      <c r="D8201" s="723" t="s">
        <v>11693</v>
      </c>
      <c r="E8201" s="810" t="s">
        <v>396</v>
      </c>
      <c r="F8201" s="811" t="s">
        <v>397</v>
      </c>
      <c r="G8201" s="785">
        <v>83101500</v>
      </c>
      <c r="H8201" s="364" t="s">
        <v>7530</v>
      </c>
      <c r="I8201" s="364">
        <v>10</v>
      </c>
      <c r="J8201" s="364" t="s">
        <v>3754</v>
      </c>
      <c r="K8201" s="135">
        <v>786000000</v>
      </c>
      <c r="L8201" s="364" t="s">
        <v>3244</v>
      </c>
      <c r="M8201" s="208"/>
      <c r="N8201" s="208"/>
      <c r="O8201" s="208"/>
      <c r="P8201" s="262"/>
      <c r="Q8201" s="262"/>
    </row>
    <row r="8202" spans="1:21" ht="38.25" x14ac:dyDescent="0.2">
      <c r="A8202" s="364" t="s">
        <v>922</v>
      </c>
      <c r="B8202" s="364" t="s">
        <v>11498</v>
      </c>
      <c r="C8202" s="813" t="s">
        <v>11731</v>
      </c>
      <c r="D8202" s="814" t="s">
        <v>11732</v>
      </c>
      <c r="E8202" s="810" t="s">
        <v>6453</v>
      </c>
      <c r="F8202" s="811" t="s">
        <v>406</v>
      </c>
      <c r="G8202" s="785">
        <v>93161600</v>
      </c>
      <c r="H8202" s="364" t="s">
        <v>4329</v>
      </c>
      <c r="I8202" s="364">
        <v>10</v>
      </c>
      <c r="J8202" s="364" t="s">
        <v>3754</v>
      </c>
      <c r="K8202" s="135">
        <v>37000000</v>
      </c>
      <c r="L8202" s="364" t="s">
        <v>3244</v>
      </c>
      <c r="M8202" s="208"/>
      <c r="N8202" s="208"/>
      <c r="O8202" s="208"/>
      <c r="P8202" s="262"/>
      <c r="Q8202" s="262"/>
    </row>
    <row r="8203" spans="1:21" ht="25.5" x14ac:dyDescent="0.2">
      <c r="A8203" s="364" t="s">
        <v>922</v>
      </c>
      <c r="B8203" s="364" t="s">
        <v>11498</v>
      </c>
      <c r="C8203" s="364" t="s">
        <v>3172</v>
      </c>
      <c r="D8203" s="364" t="s">
        <v>11693</v>
      </c>
      <c r="E8203" s="810" t="s">
        <v>957</v>
      </c>
      <c r="F8203" s="811" t="s">
        <v>745</v>
      </c>
      <c r="G8203" s="780">
        <v>93161600</v>
      </c>
      <c r="H8203" s="364" t="s">
        <v>2698</v>
      </c>
      <c r="I8203" s="364">
        <v>10</v>
      </c>
      <c r="J8203" s="364" t="s">
        <v>3754</v>
      </c>
      <c r="K8203" s="135">
        <v>22490000</v>
      </c>
      <c r="L8203" s="364" t="s">
        <v>3244</v>
      </c>
      <c r="M8203" s="208"/>
      <c r="N8203" s="208"/>
      <c r="O8203" s="208"/>
      <c r="P8203" s="262"/>
      <c r="Q8203" s="262"/>
    </row>
    <row r="8204" spans="1:21" ht="25.5" x14ac:dyDescent="0.2">
      <c r="A8204" s="364" t="s">
        <v>922</v>
      </c>
      <c r="B8204" s="364" t="s">
        <v>11498</v>
      </c>
      <c r="C8204" s="364"/>
      <c r="D8204" s="364"/>
      <c r="E8204" s="810" t="s">
        <v>6442</v>
      </c>
      <c r="F8204" s="811" t="s">
        <v>11733</v>
      </c>
      <c r="G8204" s="780"/>
      <c r="H8204" s="811" t="s">
        <v>11733</v>
      </c>
      <c r="I8204" s="364">
        <v>10</v>
      </c>
      <c r="J8204" s="364" t="s">
        <v>3754</v>
      </c>
      <c r="K8204" s="135">
        <v>35000000</v>
      </c>
      <c r="L8204" s="364" t="s">
        <v>3244</v>
      </c>
      <c r="M8204" s="208"/>
      <c r="N8204" s="208"/>
      <c r="O8204" s="208"/>
      <c r="P8204" s="262"/>
      <c r="Q8204" s="262"/>
    </row>
    <row r="8205" spans="1:21" ht="63.75" x14ac:dyDescent="0.2">
      <c r="A8205" s="136" t="s">
        <v>907</v>
      </c>
      <c r="B8205" s="137" t="s">
        <v>11735</v>
      </c>
      <c r="C8205" s="154" t="s">
        <v>50</v>
      </c>
      <c r="D8205" s="155" t="s">
        <v>9015</v>
      </c>
      <c r="E8205" s="815" t="s">
        <v>11736</v>
      </c>
      <c r="F8205" s="138" t="s">
        <v>2951</v>
      </c>
      <c r="G8205" s="138">
        <v>52161547</v>
      </c>
      <c r="H8205" s="256" t="s">
        <v>11737</v>
      </c>
      <c r="I8205" s="136">
        <v>10</v>
      </c>
      <c r="J8205" s="141" t="s">
        <v>33</v>
      </c>
      <c r="K8205" s="175">
        <v>110000000</v>
      </c>
      <c r="L8205" s="816">
        <v>1</v>
      </c>
      <c r="M8205" s="137"/>
      <c r="N8205" s="139"/>
      <c r="O8205" s="138" t="s">
        <v>36</v>
      </c>
      <c r="P8205" s="138" t="s">
        <v>36</v>
      </c>
      <c r="Q8205" s="138" t="s">
        <v>37</v>
      </c>
      <c r="U8205" s="58"/>
    </row>
    <row r="8206" spans="1:21" ht="38.25" x14ac:dyDescent="0.2">
      <c r="A8206" s="136" t="s">
        <v>907</v>
      </c>
      <c r="B8206" s="137" t="s">
        <v>11735</v>
      </c>
      <c r="C8206" s="154" t="s">
        <v>50</v>
      </c>
      <c r="D8206" s="155" t="s">
        <v>9015</v>
      </c>
      <c r="E8206" s="815" t="s">
        <v>11738</v>
      </c>
      <c r="F8206" s="146" t="s">
        <v>3292</v>
      </c>
      <c r="G8206" s="146">
        <v>43231512</v>
      </c>
      <c r="H8206" s="256" t="s">
        <v>11739</v>
      </c>
      <c r="I8206" s="136">
        <v>10</v>
      </c>
      <c r="J8206" s="141" t="s">
        <v>33</v>
      </c>
      <c r="K8206" s="175">
        <v>17000000</v>
      </c>
      <c r="L8206" s="816">
        <v>17</v>
      </c>
      <c r="M8206" s="144"/>
      <c r="N8206" s="145"/>
      <c r="O8206" s="146" t="s">
        <v>36</v>
      </c>
      <c r="P8206" s="146" t="s">
        <v>36</v>
      </c>
      <c r="Q8206" s="146" t="s">
        <v>37</v>
      </c>
    </row>
    <row r="8207" spans="1:21" x14ac:dyDescent="0.2">
      <c r="A8207" s="136" t="s">
        <v>907</v>
      </c>
      <c r="B8207" s="137" t="s">
        <v>11735</v>
      </c>
      <c r="C8207" s="151" t="s">
        <v>58</v>
      </c>
      <c r="D8207" s="164" t="s">
        <v>2956</v>
      </c>
      <c r="E8207" s="815" t="s">
        <v>11740</v>
      </c>
      <c r="F8207" s="146" t="s">
        <v>11741</v>
      </c>
      <c r="G8207" s="146">
        <v>50161509</v>
      </c>
      <c r="H8207" s="354" t="s">
        <v>11742</v>
      </c>
      <c r="I8207" s="136">
        <v>10</v>
      </c>
      <c r="J8207" s="141" t="s">
        <v>33</v>
      </c>
      <c r="K8207" s="175">
        <v>4000000</v>
      </c>
      <c r="L8207" s="395">
        <v>1</v>
      </c>
      <c r="M8207" s="144"/>
      <c r="N8207" s="145"/>
      <c r="O8207" s="146" t="s">
        <v>67</v>
      </c>
      <c r="P8207" s="146" t="s">
        <v>67</v>
      </c>
      <c r="Q8207" s="146" t="s">
        <v>37</v>
      </c>
    </row>
    <row r="8208" spans="1:21" x14ac:dyDescent="0.2">
      <c r="A8208" s="136" t="s">
        <v>907</v>
      </c>
      <c r="B8208" s="137" t="s">
        <v>11735</v>
      </c>
      <c r="C8208" s="151" t="s">
        <v>58</v>
      </c>
      <c r="D8208" s="164" t="s">
        <v>2956</v>
      </c>
      <c r="E8208" s="815" t="s">
        <v>8741</v>
      </c>
      <c r="F8208" s="146" t="s">
        <v>8742</v>
      </c>
      <c r="G8208" s="146">
        <v>50201706</v>
      </c>
      <c r="H8208" s="256" t="s">
        <v>11743</v>
      </c>
      <c r="I8208" s="136">
        <v>10</v>
      </c>
      <c r="J8208" s="141" t="s">
        <v>33</v>
      </c>
      <c r="K8208" s="175">
        <v>12000000</v>
      </c>
      <c r="L8208" s="395">
        <v>1</v>
      </c>
      <c r="M8208" s="144"/>
      <c r="N8208" s="145"/>
      <c r="O8208" s="146" t="s">
        <v>67</v>
      </c>
      <c r="P8208" s="146" t="s">
        <v>67</v>
      </c>
      <c r="Q8208" s="146" t="s">
        <v>37</v>
      </c>
    </row>
    <row r="8209" spans="1:17" ht="38.25" x14ac:dyDescent="0.2">
      <c r="A8209" s="136" t="s">
        <v>907</v>
      </c>
      <c r="B8209" s="137" t="s">
        <v>11735</v>
      </c>
      <c r="C8209" s="151" t="s">
        <v>58</v>
      </c>
      <c r="D8209" s="164" t="s">
        <v>2956</v>
      </c>
      <c r="E8209" s="815" t="s">
        <v>11744</v>
      </c>
      <c r="F8209" s="146" t="s">
        <v>6489</v>
      </c>
      <c r="G8209" s="146">
        <v>50202301</v>
      </c>
      <c r="H8209" s="256" t="s">
        <v>11745</v>
      </c>
      <c r="I8209" s="136">
        <v>10</v>
      </c>
      <c r="J8209" s="141" t="s">
        <v>33</v>
      </c>
      <c r="K8209" s="175">
        <v>17000000</v>
      </c>
      <c r="L8209" s="395">
        <v>1</v>
      </c>
      <c r="M8209" s="144"/>
      <c r="N8209" s="145"/>
      <c r="O8209" s="146" t="s">
        <v>67</v>
      </c>
      <c r="P8209" s="146" t="s">
        <v>67</v>
      </c>
      <c r="Q8209" s="146" t="s">
        <v>37</v>
      </c>
    </row>
    <row r="8210" spans="1:17" ht="25.5" x14ac:dyDescent="0.2">
      <c r="A8210" s="136" t="s">
        <v>907</v>
      </c>
      <c r="B8210" s="137" t="s">
        <v>11735</v>
      </c>
      <c r="C8210" s="151" t="s">
        <v>58</v>
      </c>
      <c r="D8210" s="164" t="s">
        <v>2956</v>
      </c>
      <c r="E8210" s="815" t="s">
        <v>11746</v>
      </c>
      <c r="F8210" s="146" t="s">
        <v>2958</v>
      </c>
      <c r="G8210" s="146">
        <v>14111507</v>
      </c>
      <c r="H8210" s="256" t="s">
        <v>11747</v>
      </c>
      <c r="I8210" s="136">
        <v>10</v>
      </c>
      <c r="J8210" s="147" t="s">
        <v>230</v>
      </c>
      <c r="K8210" s="175">
        <v>55000000</v>
      </c>
      <c r="L8210" s="395">
        <v>1</v>
      </c>
      <c r="M8210" s="144"/>
      <c r="N8210" s="145"/>
      <c r="O8210" s="146" t="s">
        <v>127</v>
      </c>
      <c r="P8210" s="146" t="s">
        <v>127</v>
      </c>
      <c r="Q8210" s="146" t="s">
        <v>37</v>
      </c>
    </row>
    <row r="8211" spans="1:17" ht="25.5" x14ac:dyDescent="0.2">
      <c r="A8211" s="136" t="s">
        <v>907</v>
      </c>
      <c r="B8211" s="137" t="s">
        <v>11735</v>
      </c>
      <c r="C8211" s="151" t="s">
        <v>58</v>
      </c>
      <c r="D8211" s="164" t="s">
        <v>2956</v>
      </c>
      <c r="E8211" s="815" t="s">
        <v>11746</v>
      </c>
      <c r="F8211" s="146" t="s">
        <v>2958</v>
      </c>
      <c r="G8211" s="146">
        <v>14111507</v>
      </c>
      <c r="H8211" s="256" t="s">
        <v>11748</v>
      </c>
      <c r="I8211" s="136">
        <v>10</v>
      </c>
      <c r="J8211" s="141" t="s">
        <v>33</v>
      </c>
      <c r="K8211" s="175">
        <v>60000000</v>
      </c>
      <c r="L8211" s="395">
        <v>1</v>
      </c>
      <c r="M8211" s="144"/>
      <c r="N8211" s="145"/>
      <c r="O8211" s="146" t="s">
        <v>79</v>
      </c>
      <c r="P8211" s="146" t="s">
        <v>79</v>
      </c>
      <c r="Q8211" s="146" t="s">
        <v>37</v>
      </c>
    </row>
    <row r="8212" spans="1:17" ht="25.5" x14ac:dyDescent="0.2">
      <c r="A8212" s="136" t="s">
        <v>907</v>
      </c>
      <c r="B8212" s="137" t="s">
        <v>11735</v>
      </c>
      <c r="C8212" s="151" t="s">
        <v>58</v>
      </c>
      <c r="D8212" s="164" t="s">
        <v>2956</v>
      </c>
      <c r="E8212" s="815" t="s">
        <v>11746</v>
      </c>
      <c r="F8212" s="146" t="s">
        <v>2958</v>
      </c>
      <c r="G8212" s="146">
        <v>14111507</v>
      </c>
      <c r="H8212" s="256" t="s">
        <v>11749</v>
      </c>
      <c r="I8212" s="136">
        <v>10</v>
      </c>
      <c r="J8212" s="141" t="s">
        <v>33</v>
      </c>
      <c r="K8212" s="175">
        <v>9000000</v>
      </c>
      <c r="L8212" s="395">
        <v>1</v>
      </c>
      <c r="M8212" s="144"/>
      <c r="N8212" s="145"/>
      <c r="O8212" s="146" t="s">
        <v>699</v>
      </c>
      <c r="P8212" s="146" t="s">
        <v>699</v>
      </c>
      <c r="Q8212" s="146" t="s">
        <v>37</v>
      </c>
    </row>
    <row r="8213" spans="1:17" ht="89.25" x14ac:dyDescent="0.2">
      <c r="A8213" s="136" t="s">
        <v>907</v>
      </c>
      <c r="B8213" s="137" t="s">
        <v>11735</v>
      </c>
      <c r="C8213" s="151" t="s">
        <v>234</v>
      </c>
      <c r="D8213" s="164" t="s">
        <v>11750</v>
      </c>
      <c r="E8213" s="815" t="s">
        <v>11751</v>
      </c>
      <c r="F8213" s="146" t="s">
        <v>6277</v>
      </c>
      <c r="G8213" s="146" t="s">
        <v>11752</v>
      </c>
      <c r="H8213" s="256" t="s">
        <v>11753</v>
      </c>
      <c r="I8213" s="136">
        <v>10</v>
      </c>
      <c r="J8213" s="147" t="s">
        <v>230</v>
      </c>
      <c r="K8213" s="175">
        <v>550000000</v>
      </c>
      <c r="L8213" s="395">
        <v>1</v>
      </c>
      <c r="M8213" s="144"/>
      <c r="N8213" s="145"/>
      <c r="O8213" s="146" t="s">
        <v>127</v>
      </c>
      <c r="P8213" s="146" t="s">
        <v>127</v>
      </c>
      <c r="Q8213" s="146" t="s">
        <v>2727</v>
      </c>
    </row>
    <row r="8214" spans="1:17" ht="89.25" x14ac:dyDescent="0.2">
      <c r="A8214" s="136" t="s">
        <v>907</v>
      </c>
      <c r="B8214" s="137" t="s">
        <v>11735</v>
      </c>
      <c r="C8214" s="151" t="s">
        <v>234</v>
      </c>
      <c r="D8214" s="164" t="s">
        <v>11750</v>
      </c>
      <c r="E8214" s="815" t="s">
        <v>11751</v>
      </c>
      <c r="F8214" s="146" t="s">
        <v>6277</v>
      </c>
      <c r="G8214" s="146" t="s">
        <v>11752</v>
      </c>
      <c r="H8214" s="256" t="s">
        <v>11754</v>
      </c>
      <c r="I8214" s="136">
        <v>10</v>
      </c>
      <c r="J8214" s="141" t="s">
        <v>33</v>
      </c>
      <c r="K8214" s="175">
        <v>300000000</v>
      </c>
      <c r="L8214" s="395">
        <v>1</v>
      </c>
      <c r="M8214" s="144"/>
      <c r="N8214" s="145"/>
      <c r="O8214" s="146" t="s">
        <v>67</v>
      </c>
      <c r="P8214" s="146" t="s">
        <v>67</v>
      </c>
      <c r="Q8214" s="146" t="s">
        <v>11755</v>
      </c>
    </row>
    <row r="8215" spans="1:17" ht="89.25" x14ac:dyDescent="0.2">
      <c r="A8215" s="136" t="s">
        <v>907</v>
      </c>
      <c r="B8215" s="137" t="s">
        <v>11735</v>
      </c>
      <c r="C8215" s="151" t="s">
        <v>234</v>
      </c>
      <c r="D8215" s="164" t="s">
        <v>11750</v>
      </c>
      <c r="E8215" s="815" t="s">
        <v>11751</v>
      </c>
      <c r="F8215" s="146" t="s">
        <v>6277</v>
      </c>
      <c r="G8215" s="146" t="s">
        <v>11752</v>
      </c>
      <c r="H8215" s="256" t="s">
        <v>11756</v>
      </c>
      <c r="I8215" s="136">
        <v>10</v>
      </c>
      <c r="J8215" s="141" t="s">
        <v>33</v>
      </c>
      <c r="K8215" s="175">
        <v>80000000</v>
      </c>
      <c r="L8215" s="395">
        <v>1</v>
      </c>
      <c r="M8215" s="144"/>
      <c r="N8215" s="145"/>
      <c r="O8215" s="146" t="s">
        <v>699</v>
      </c>
      <c r="P8215" s="146" t="s">
        <v>699</v>
      </c>
      <c r="Q8215" s="146" t="s">
        <v>2727</v>
      </c>
    </row>
    <row r="8216" spans="1:17" ht="38.25" x14ac:dyDescent="0.2">
      <c r="A8216" s="136" t="s">
        <v>907</v>
      </c>
      <c r="B8216" s="137" t="s">
        <v>11735</v>
      </c>
      <c r="C8216" s="151" t="s">
        <v>58</v>
      </c>
      <c r="D8216" s="164" t="s">
        <v>2956</v>
      </c>
      <c r="E8216" s="815" t="s">
        <v>11757</v>
      </c>
      <c r="F8216" s="146" t="s">
        <v>5653</v>
      </c>
      <c r="G8216" s="146">
        <v>44103105</v>
      </c>
      <c r="H8216" s="256" t="s">
        <v>11758</v>
      </c>
      <c r="I8216" s="136">
        <v>10</v>
      </c>
      <c r="J8216" s="141" t="s">
        <v>33</v>
      </c>
      <c r="K8216" s="175">
        <v>8000000</v>
      </c>
      <c r="L8216" s="395">
        <v>1</v>
      </c>
      <c r="M8216" s="144"/>
      <c r="N8216" s="145"/>
      <c r="O8216" s="146" t="s">
        <v>67</v>
      </c>
      <c r="P8216" s="146" t="s">
        <v>67</v>
      </c>
      <c r="Q8216" s="146" t="s">
        <v>37</v>
      </c>
    </row>
    <row r="8217" spans="1:17" ht="38.25" x14ac:dyDescent="0.2">
      <c r="A8217" s="136" t="s">
        <v>907</v>
      </c>
      <c r="B8217" s="137" t="s">
        <v>11735</v>
      </c>
      <c r="C8217" s="151" t="s">
        <v>58</v>
      </c>
      <c r="D8217" s="164" t="s">
        <v>2956</v>
      </c>
      <c r="E8217" s="815" t="s">
        <v>11757</v>
      </c>
      <c r="F8217" s="146" t="s">
        <v>5653</v>
      </c>
      <c r="G8217" s="146">
        <v>31211502</v>
      </c>
      <c r="H8217" s="256" t="s">
        <v>11759</v>
      </c>
      <c r="I8217" s="136">
        <v>10</v>
      </c>
      <c r="J8217" s="141" t="s">
        <v>33</v>
      </c>
      <c r="K8217" s="175">
        <v>8000000</v>
      </c>
      <c r="L8217" s="395">
        <v>1</v>
      </c>
      <c r="M8217" s="144"/>
      <c r="N8217" s="145"/>
      <c r="O8217" s="146" t="s">
        <v>35</v>
      </c>
      <c r="P8217" s="146" t="s">
        <v>35</v>
      </c>
      <c r="Q8217" s="146" t="s">
        <v>2727</v>
      </c>
    </row>
    <row r="8218" spans="1:17" ht="38.25" x14ac:dyDescent="0.2">
      <c r="A8218" s="136" t="s">
        <v>907</v>
      </c>
      <c r="B8218" s="137" t="s">
        <v>11735</v>
      </c>
      <c r="C8218" s="151" t="s">
        <v>58</v>
      </c>
      <c r="D8218" s="164" t="s">
        <v>2956</v>
      </c>
      <c r="E8218" s="815" t="s">
        <v>11760</v>
      </c>
      <c r="F8218" s="146" t="s">
        <v>3919</v>
      </c>
      <c r="G8218" s="146">
        <v>47131803</v>
      </c>
      <c r="H8218" s="256" t="s">
        <v>11761</v>
      </c>
      <c r="I8218" s="136">
        <v>10</v>
      </c>
      <c r="J8218" s="141" t="s">
        <v>33</v>
      </c>
      <c r="K8218" s="175">
        <v>14300000</v>
      </c>
      <c r="L8218" s="395">
        <v>1</v>
      </c>
      <c r="M8218" s="144"/>
      <c r="N8218" s="145"/>
      <c r="O8218" s="146" t="s">
        <v>67</v>
      </c>
      <c r="P8218" s="146" t="s">
        <v>67</v>
      </c>
      <c r="Q8218" s="146" t="s">
        <v>37</v>
      </c>
    </row>
    <row r="8219" spans="1:17" ht="51" x14ac:dyDescent="0.2">
      <c r="A8219" s="136" t="s">
        <v>907</v>
      </c>
      <c r="B8219" s="137" t="s">
        <v>11735</v>
      </c>
      <c r="C8219" s="151" t="s">
        <v>234</v>
      </c>
      <c r="D8219" s="164" t="s">
        <v>976</v>
      </c>
      <c r="E8219" s="815" t="s">
        <v>11696</v>
      </c>
      <c r="F8219" s="146" t="s">
        <v>3359</v>
      </c>
      <c r="G8219" s="146" t="s">
        <v>11762</v>
      </c>
      <c r="H8219" s="256" t="s">
        <v>11763</v>
      </c>
      <c r="I8219" s="136">
        <v>10</v>
      </c>
      <c r="J8219" s="141" t="s">
        <v>33</v>
      </c>
      <c r="K8219" s="175">
        <v>100000000</v>
      </c>
      <c r="L8219" s="395">
        <v>1</v>
      </c>
      <c r="M8219" s="144"/>
      <c r="N8219" s="145"/>
      <c r="O8219" s="146" t="s">
        <v>35</v>
      </c>
      <c r="P8219" s="146" t="s">
        <v>36</v>
      </c>
      <c r="Q8219" s="146" t="s">
        <v>11764</v>
      </c>
    </row>
    <row r="8220" spans="1:17" ht="25.5" x14ac:dyDescent="0.2">
      <c r="A8220" s="136" t="s">
        <v>907</v>
      </c>
      <c r="B8220" s="137" t="s">
        <v>11735</v>
      </c>
      <c r="C8220" s="151" t="s">
        <v>58</v>
      </c>
      <c r="D8220" s="164" t="s">
        <v>2956</v>
      </c>
      <c r="E8220" s="815" t="s">
        <v>11765</v>
      </c>
      <c r="F8220" s="146" t="s">
        <v>8032</v>
      </c>
      <c r="G8220" s="146">
        <v>24111503</v>
      </c>
      <c r="H8220" s="815" t="s">
        <v>11766</v>
      </c>
      <c r="I8220" s="136">
        <v>10</v>
      </c>
      <c r="J8220" s="141" t="s">
        <v>33</v>
      </c>
      <c r="K8220" s="175">
        <v>500000</v>
      </c>
      <c r="L8220" s="395">
        <v>1</v>
      </c>
      <c r="M8220" s="144"/>
      <c r="N8220" s="145"/>
      <c r="O8220" s="146" t="s">
        <v>67</v>
      </c>
      <c r="P8220" s="146" t="s">
        <v>67</v>
      </c>
      <c r="Q8220" s="146" t="s">
        <v>37</v>
      </c>
    </row>
    <row r="8221" spans="1:17" ht="25.5" x14ac:dyDescent="0.2">
      <c r="A8221" s="136" t="s">
        <v>907</v>
      </c>
      <c r="B8221" s="137" t="s">
        <v>11735</v>
      </c>
      <c r="C8221" s="151" t="s">
        <v>58</v>
      </c>
      <c r="D8221" s="164" t="s">
        <v>2956</v>
      </c>
      <c r="E8221" s="815" t="s">
        <v>11767</v>
      </c>
      <c r="F8221" s="146" t="s">
        <v>11768</v>
      </c>
      <c r="G8221" s="146">
        <v>40183002</v>
      </c>
      <c r="H8221" s="815" t="s">
        <v>11769</v>
      </c>
      <c r="I8221" s="136">
        <v>10</v>
      </c>
      <c r="J8221" s="141" t="s">
        <v>33</v>
      </c>
      <c r="K8221" s="175">
        <v>1000000</v>
      </c>
      <c r="L8221" s="395">
        <v>1</v>
      </c>
      <c r="M8221" s="144"/>
      <c r="N8221" s="145"/>
      <c r="O8221" s="146" t="s">
        <v>35</v>
      </c>
      <c r="P8221" s="146" t="s">
        <v>35</v>
      </c>
      <c r="Q8221" s="146" t="s">
        <v>2727</v>
      </c>
    </row>
    <row r="8222" spans="1:17" x14ac:dyDescent="0.2">
      <c r="A8222" s="136" t="s">
        <v>907</v>
      </c>
      <c r="B8222" s="137" t="s">
        <v>11735</v>
      </c>
      <c r="C8222" s="151" t="s">
        <v>58</v>
      </c>
      <c r="D8222" s="164" t="s">
        <v>2956</v>
      </c>
      <c r="E8222" s="815" t="s">
        <v>8763</v>
      </c>
      <c r="F8222" s="146" t="s">
        <v>5673</v>
      </c>
      <c r="G8222" s="146">
        <v>52151504</v>
      </c>
      <c r="H8222" s="256" t="s">
        <v>11770</v>
      </c>
      <c r="I8222" s="136">
        <v>10</v>
      </c>
      <c r="J8222" s="141" t="s">
        <v>33</v>
      </c>
      <c r="K8222" s="175">
        <v>500000</v>
      </c>
      <c r="L8222" s="395">
        <v>1</v>
      </c>
      <c r="M8222" s="144"/>
      <c r="N8222" s="145"/>
      <c r="O8222" s="146" t="s">
        <v>67</v>
      </c>
      <c r="P8222" s="146" t="s">
        <v>67</v>
      </c>
      <c r="Q8222" s="146" t="s">
        <v>37</v>
      </c>
    </row>
    <row r="8223" spans="1:17" x14ac:dyDescent="0.2">
      <c r="A8223" s="136" t="s">
        <v>907</v>
      </c>
      <c r="B8223" s="137" t="s">
        <v>11735</v>
      </c>
      <c r="C8223" s="151" t="s">
        <v>58</v>
      </c>
      <c r="D8223" s="164" t="s">
        <v>2956</v>
      </c>
      <c r="E8223" s="815" t="s">
        <v>8763</v>
      </c>
      <c r="F8223" s="146" t="s">
        <v>5673</v>
      </c>
      <c r="G8223" s="146">
        <v>47121804</v>
      </c>
      <c r="H8223" s="256" t="s">
        <v>11771</v>
      </c>
      <c r="I8223" s="136">
        <v>10</v>
      </c>
      <c r="J8223" s="141" t="s">
        <v>33</v>
      </c>
      <c r="K8223" s="175">
        <v>500000</v>
      </c>
      <c r="L8223" s="395">
        <v>1</v>
      </c>
      <c r="M8223" s="144"/>
      <c r="N8223" s="145"/>
      <c r="O8223" s="146" t="s">
        <v>67</v>
      </c>
      <c r="P8223" s="146" t="s">
        <v>67</v>
      </c>
      <c r="Q8223" s="146" t="s">
        <v>37</v>
      </c>
    </row>
    <row r="8224" spans="1:17" ht="25.5" x14ac:dyDescent="0.2">
      <c r="A8224" s="136" t="s">
        <v>907</v>
      </c>
      <c r="B8224" s="137" t="s">
        <v>11735</v>
      </c>
      <c r="C8224" s="151" t="s">
        <v>58</v>
      </c>
      <c r="D8224" s="164" t="s">
        <v>2956</v>
      </c>
      <c r="E8224" s="815" t="s">
        <v>11772</v>
      </c>
      <c r="F8224" s="146" t="s">
        <v>11773</v>
      </c>
      <c r="G8224" s="146">
        <v>31162800</v>
      </c>
      <c r="H8224" s="815" t="s">
        <v>11774</v>
      </c>
      <c r="I8224" s="136">
        <v>10</v>
      </c>
      <c r="J8224" s="141" t="s">
        <v>33</v>
      </c>
      <c r="K8224" s="175">
        <v>3000000</v>
      </c>
      <c r="L8224" s="395">
        <v>1</v>
      </c>
      <c r="M8224" s="144"/>
      <c r="N8224" s="145"/>
      <c r="O8224" s="146" t="s">
        <v>35</v>
      </c>
      <c r="P8224" s="146" t="s">
        <v>35</v>
      </c>
      <c r="Q8224" s="146" t="s">
        <v>2727</v>
      </c>
    </row>
    <row r="8225" spans="1:17" ht="25.5" x14ac:dyDescent="0.2">
      <c r="A8225" s="136" t="s">
        <v>907</v>
      </c>
      <c r="B8225" s="137" t="s">
        <v>11735</v>
      </c>
      <c r="C8225" s="151" t="s">
        <v>58</v>
      </c>
      <c r="D8225" s="164" t="s">
        <v>2956</v>
      </c>
      <c r="E8225" s="815" t="s">
        <v>11775</v>
      </c>
      <c r="F8225" s="146" t="s">
        <v>8045</v>
      </c>
      <c r="G8225" s="146">
        <v>30151511</v>
      </c>
      <c r="H8225" s="815" t="s">
        <v>11776</v>
      </c>
      <c r="I8225" s="136">
        <v>10</v>
      </c>
      <c r="J8225" s="141" t="s">
        <v>33</v>
      </c>
      <c r="K8225" s="175">
        <v>3000000</v>
      </c>
      <c r="L8225" s="395">
        <v>1</v>
      </c>
      <c r="M8225" s="144"/>
      <c r="N8225" s="145"/>
      <c r="O8225" s="146" t="s">
        <v>35</v>
      </c>
      <c r="P8225" s="146" t="s">
        <v>35</v>
      </c>
      <c r="Q8225" s="146" t="s">
        <v>2727</v>
      </c>
    </row>
    <row r="8226" spans="1:17" ht="25.5" x14ac:dyDescent="0.2">
      <c r="A8226" s="136" t="s">
        <v>907</v>
      </c>
      <c r="B8226" s="137" t="s">
        <v>11735</v>
      </c>
      <c r="C8226" s="151" t="s">
        <v>58</v>
      </c>
      <c r="D8226" s="164" t="s">
        <v>2956</v>
      </c>
      <c r="E8226" s="815" t="s">
        <v>11777</v>
      </c>
      <c r="F8226" s="146" t="s">
        <v>2974</v>
      </c>
      <c r="G8226" s="146">
        <v>47131604</v>
      </c>
      <c r="H8226" s="256" t="s">
        <v>11778</v>
      </c>
      <c r="I8226" s="136">
        <v>10</v>
      </c>
      <c r="J8226" s="141" t="s">
        <v>33</v>
      </c>
      <c r="K8226" s="175">
        <v>2500000</v>
      </c>
      <c r="L8226" s="395">
        <v>1</v>
      </c>
      <c r="M8226" s="144"/>
      <c r="N8226" s="145"/>
      <c r="O8226" s="146" t="s">
        <v>67</v>
      </c>
      <c r="P8226" s="146" t="s">
        <v>67</v>
      </c>
      <c r="Q8226" s="146" t="s">
        <v>37</v>
      </c>
    </row>
    <row r="8227" spans="1:17" ht="25.5" x14ac:dyDescent="0.2">
      <c r="A8227" s="136" t="s">
        <v>907</v>
      </c>
      <c r="B8227" s="137" t="s">
        <v>11735</v>
      </c>
      <c r="C8227" s="151" t="s">
        <v>58</v>
      </c>
      <c r="D8227" s="164" t="s">
        <v>2956</v>
      </c>
      <c r="E8227" s="815" t="s">
        <v>11777</v>
      </c>
      <c r="F8227" s="146" t="s">
        <v>2974</v>
      </c>
      <c r="G8227" s="146">
        <v>44122003</v>
      </c>
      <c r="H8227" s="815" t="s">
        <v>11779</v>
      </c>
      <c r="I8227" s="136">
        <v>10</v>
      </c>
      <c r="J8227" s="141" t="s">
        <v>33</v>
      </c>
      <c r="K8227" s="175">
        <v>500000</v>
      </c>
      <c r="L8227" s="395">
        <v>1</v>
      </c>
      <c r="M8227" s="144"/>
      <c r="N8227" s="145"/>
      <c r="O8227" s="146" t="s">
        <v>79</v>
      </c>
      <c r="P8227" s="146" t="s">
        <v>79</v>
      </c>
      <c r="Q8227" s="146" t="s">
        <v>37</v>
      </c>
    </row>
    <row r="8228" spans="1:17" ht="25.5" x14ac:dyDescent="0.2">
      <c r="A8228" s="136" t="s">
        <v>907</v>
      </c>
      <c r="B8228" s="137" t="s">
        <v>11735</v>
      </c>
      <c r="C8228" s="151" t="s">
        <v>58</v>
      </c>
      <c r="D8228" s="164" t="s">
        <v>2956</v>
      </c>
      <c r="E8228" s="815" t="s">
        <v>11780</v>
      </c>
      <c r="F8228" s="146" t="s">
        <v>6618</v>
      </c>
      <c r="G8228" s="146">
        <v>44121706</v>
      </c>
      <c r="H8228" s="256" t="s">
        <v>11781</v>
      </c>
      <c r="I8228" s="136">
        <v>10</v>
      </c>
      <c r="J8228" s="141" t="s">
        <v>33</v>
      </c>
      <c r="K8228" s="175">
        <v>2000000</v>
      </c>
      <c r="L8228" s="395">
        <v>1</v>
      </c>
      <c r="M8228" s="144"/>
      <c r="N8228" s="145"/>
      <c r="O8228" s="146" t="s">
        <v>35</v>
      </c>
      <c r="P8228" s="146" t="s">
        <v>35</v>
      </c>
      <c r="Q8228" s="146" t="s">
        <v>2727</v>
      </c>
    </row>
    <row r="8229" spans="1:17" ht="25.5" x14ac:dyDescent="0.2">
      <c r="A8229" s="136" t="s">
        <v>907</v>
      </c>
      <c r="B8229" s="137" t="s">
        <v>11735</v>
      </c>
      <c r="C8229" s="151" t="s">
        <v>58</v>
      </c>
      <c r="D8229" s="164" t="s">
        <v>2956</v>
      </c>
      <c r="E8229" s="815" t="s">
        <v>315</v>
      </c>
      <c r="F8229" s="146" t="s">
        <v>316</v>
      </c>
      <c r="G8229" s="146">
        <v>27112100</v>
      </c>
      <c r="H8229" s="256" t="s">
        <v>11782</v>
      </c>
      <c r="I8229" s="136">
        <v>10</v>
      </c>
      <c r="J8229" s="141" t="s">
        <v>33</v>
      </c>
      <c r="K8229" s="175">
        <v>1000000</v>
      </c>
      <c r="L8229" s="395">
        <v>1</v>
      </c>
      <c r="M8229" s="144"/>
      <c r="N8229" s="145"/>
      <c r="O8229" s="146" t="s">
        <v>35</v>
      </c>
      <c r="P8229" s="146" t="s">
        <v>35</v>
      </c>
      <c r="Q8229" s="146" t="s">
        <v>2727</v>
      </c>
    </row>
    <row r="8230" spans="1:17" ht="25.5" x14ac:dyDescent="0.2">
      <c r="A8230" s="136" t="s">
        <v>907</v>
      </c>
      <c r="B8230" s="137" t="s">
        <v>11735</v>
      </c>
      <c r="C8230" s="151" t="s">
        <v>58</v>
      </c>
      <c r="D8230" s="164" t="s">
        <v>2956</v>
      </c>
      <c r="E8230" s="815" t="s">
        <v>6514</v>
      </c>
      <c r="F8230" s="146" t="s">
        <v>1618</v>
      </c>
      <c r="G8230" s="146">
        <v>44101602</v>
      </c>
      <c r="H8230" s="256" t="s">
        <v>11783</v>
      </c>
      <c r="I8230" s="136">
        <v>10</v>
      </c>
      <c r="J8230" s="141" t="s">
        <v>33</v>
      </c>
      <c r="K8230" s="175">
        <v>1000000</v>
      </c>
      <c r="L8230" s="395">
        <v>1</v>
      </c>
      <c r="M8230" s="144"/>
      <c r="N8230" s="145"/>
      <c r="O8230" s="146" t="s">
        <v>79</v>
      </c>
      <c r="P8230" s="146" t="s">
        <v>79</v>
      </c>
      <c r="Q8230" s="146" t="s">
        <v>37</v>
      </c>
    </row>
    <row r="8231" spans="1:17" ht="38.25" x14ac:dyDescent="0.2">
      <c r="A8231" s="136" t="s">
        <v>907</v>
      </c>
      <c r="B8231" s="137" t="s">
        <v>11735</v>
      </c>
      <c r="C8231" s="151" t="s">
        <v>58</v>
      </c>
      <c r="D8231" s="164" t="s">
        <v>2956</v>
      </c>
      <c r="E8231" s="815" t="s">
        <v>11784</v>
      </c>
      <c r="F8231" s="146" t="s">
        <v>7928</v>
      </c>
      <c r="G8231" s="146">
        <v>39121402</v>
      </c>
      <c r="H8231" s="256" t="s">
        <v>11785</v>
      </c>
      <c r="I8231" s="136">
        <v>10</v>
      </c>
      <c r="J8231" s="141" t="s">
        <v>33</v>
      </c>
      <c r="K8231" s="175">
        <v>1000000</v>
      </c>
      <c r="L8231" s="395">
        <v>1</v>
      </c>
      <c r="M8231" s="144"/>
      <c r="N8231" s="145"/>
      <c r="O8231" s="146" t="s">
        <v>35</v>
      </c>
      <c r="P8231" s="146" t="s">
        <v>35</v>
      </c>
      <c r="Q8231" s="146" t="s">
        <v>2727</v>
      </c>
    </row>
    <row r="8232" spans="1:17" ht="51" x14ac:dyDescent="0.2">
      <c r="A8232" s="136" t="s">
        <v>907</v>
      </c>
      <c r="B8232" s="137" t="s">
        <v>11735</v>
      </c>
      <c r="C8232" s="151" t="s">
        <v>58</v>
      </c>
      <c r="D8232" s="164" t="s">
        <v>2956</v>
      </c>
      <c r="E8232" s="815" t="s">
        <v>11786</v>
      </c>
      <c r="F8232" s="146" t="s">
        <v>5712</v>
      </c>
      <c r="G8232" s="146">
        <v>39111611</v>
      </c>
      <c r="H8232" s="256" t="s">
        <v>11787</v>
      </c>
      <c r="I8232" s="136">
        <v>10</v>
      </c>
      <c r="J8232" s="141" t="s">
        <v>33</v>
      </c>
      <c r="K8232" s="175">
        <v>2000000</v>
      </c>
      <c r="L8232" s="395">
        <v>1</v>
      </c>
      <c r="M8232" s="144"/>
      <c r="N8232" s="145"/>
      <c r="O8232" s="146" t="s">
        <v>35</v>
      </c>
      <c r="P8232" s="146" t="s">
        <v>35</v>
      </c>
      <c r="Q8232" s="146" t="s">
        <v>2727</v>
      </c>
    </row>
    <row r="8233" spans="1:17" ht="63.75" x14ac:dyDescent="0.2">
      <c r="A8233" s="136" t="s">
        <v>907</v>
      </c>
      <c r="B8233" s="137" t="s">
        <v>11735</v>
      </c>
      <c r="C8233" s="151" t="s">
        <v>342</v>
      </c>
      <c r="D8233" s="164" t="s">
        <v>6396</v>
      </c>
      <c r="E8233" s="815" t="s">
        <v>11788</v>
      </c>
      <c r="F8233" s="146" t="s">
        <v>6314</v>
      </c>
      <c r="G8233" s="146">
        <v>72101507</v>
      </c>
      <c r="H8233" s="256" t="s">
        <v>11789</v>
      </c>
      <c r="I8233" s="136">
        <v>10</v>
      </c>
      <c r="J8233" s="141" t="s">
        <v>33</v>
      </c>
      <c r="K8233" s="175">
        <v>180000000</v>
      </c>
      <c r="L8233" s="276">
        <v>1</v>
      </c>
      <c r="M8233" s="144"/>
      <c r="N8233" s="145"/>
      <c r="O8233" s="146" t="s">
        <v>36</v>
      </c>
      <c r="P8233" s="146" t="s">
        <v>80</v>
      </c>
      <c r="Q8233" s="146" t="s">
        <v>11764</v>
      </c>
    </row>
    <row r="8234" spans="1:17" ht="63.75" x14ac:dyDescent="0.2">
      <c r="A8234" s="136" t="s">
        <v>907</v>
      </c>
      <c r="B8234" s="137" t="s">
        <v>11735</v>
      </c>
      <c r="C8234" s="151" t="s">
        <v>342</v>
      </c>
      <c r="D8234" s="164" t="s">
        <v>6396</v>
      </c>
      <c r="E8234" s="815" t="s">
        <v>11788</v>
      </c>
      <c r="F8234" s="146" t="s">
        <v>6314</v>
      </c>
      <c r="G8234" s="146">
        <v>72101507</v>
      </c>
      <c r="H8234" s="256" t="s">
        <v>11790</v>
      </c>
      <c r="I8234" s="136">
        <v>10</v>
      </c>
      <c r="J8234" s="141" t="s">
        <v>33</v>
      </c>
      <c r="K8234" s="175">
        <v>200000000</v>
      </c>
      <c r="L8234" s="276">
        <v>1</v>
      </c>
      <c r="M8234" s="144"/>
      <c r="N8234" s="145"/>
      <c r="O8234" s="146" t="s">
        <v>36</v>
      </c>
      <c r="P8234" s="146" t="s">
        <v>80</v>
      </c>
      <c r="Q8234" s="146" t="s">
        <v>11764</v>
      </c>
    </row>
    <row r="8235" spans="1:17" ht="51" x14ac:dyDescent="0.2">
      <c r="A8235" s="136" t="s">
        <v>907</v>
      </c>
      <c r="B8235" s="137" t="s">
        <v>11735</v>
      </c>
      <c r="C8235" s="151" t="s">
        <v>58</v>
      </c>
      <c r="D8235" s="164" t="s">
        <v>2956</v>
      </c>
      <c r="E8235" s="815" t="s">
        <v>11791</v>
      </c>
      <c r="F8235" s="146" t="s">
        <v>5737</v>
      </c>
      <c r="G8235" s="146">
        <v>90101802</v>
      </c>
      <c r="H8235" s="256" t="s">
        <v>11792</v>
      </c>
      <c r="I8235" s="136">
        <v>10</v>
      </c>
      <c r="J8235" s="141" t="s">
        <v>33</v>
      </c>
      <c r="K8235" s="175">
        <v>30000000</v>
      </c>
      <c r="L8235" s="276">
        <v>1</v>
      </c>
      <c r="M8235" s="144"/>
      <c r="N8235" s="145"/>
      <c r="O8235" s="146" t="s">
        <v>35</v>
      </c>
      <c r="P8235" s="146" t="s">
        <v>35</v>
      </c>
      <c r="Q8235" s="146" t="s">
        <v>37</v>
      </c>
    </row>
    <row r="8236" spans="1:17" ht="51" x14ac:dyDescent="0.2">
      <c r="A8236" s="136" t="s">
        <v>907</v>
      </c>
      <c r="B8236" s="137" t="s">
        <v>11735</v>
      </c>
      <c r="C8236" s="151" t="s">
        <v>58</v>
      </c>
      <c r="D8236" s="164" t="s">
        <v>2956</v>
      </c>
      <c r="E8236" s="815" t="s">
        <v>11793</v>
      </c>
      <c r="F8236" s="146" t="s">
        <v>2981</v>
      </c>
      <c r="G8236" s="146">
        <v>90101802</v>
      </c>
      <c r="H8236" s="256" t="s">
        <v>11794</v>
      </c>
      <c r="I8236" s="136">
        <v>10</v>
      </c>
      <c r="J8236" s="141" t="s">
        <v>33</v>
      </c>
      <c r="K8236" s="175">
        <v>30000000</v>
      </c>
      <c r="L8236" s="276">
        <v>1</v>
      </c>
      <c r="M8236" s="144"/>
      <c r="N8236" s="145"/>
      <c r="O8236" s="146" t="s">
        <v>35</v>
      </c>
      <c r="P8236" s="146" t="s">
        <v>35</v>
      </c>
      <c r="Q8236" s="146" t="s">
        <v>37</v>
      </c>
    </row>
    <row r="8237" spans="1:17" ht="76.5" x14ac:dyDescent="0.2">
      <c r="A8237" s="136" t="s">
        <v>907</v>
      </c>
      <c r="B8237" s="137" t="s">
        <v>11735</v>
      </c>
      <c r="C8237" s="151" t="s">
        <v>190</v>
      </c>
      <c r="D8237" s="164" t="s">
        <v>854</v>
      </c>
      <c r="E8237" s="815" t="s">
        <v>359</v>
      </c>
      <c r="F8237" s="146" t="s">
        <v>360</v>
      </c>
      <c r="G8237" s="146">
        <v>78102203</v>
      </c>
      <c r="H8237" s="256" t="s">
        <v>11795</v>
      </c>
      <c r="I8237" s="136">
        <v>10</v>
      </c>
      <c r="J8237" s="141" t="s">
        <v>33</v>
      </c>
      <c r="K8237" s="175">
        <v>4000000</v>
      </c>
      <c r="L8237" s="395">
        <v>1</v>
      </c>
      <c r="M8237" s="144"/>
      <c r="N8237" s="145"/>
      <c r="O8237" s="146" t="s">
        <v>67</v>
      </c>
      <c r="P8237" s="146" t="s">
        <v>67</v>
      </c>
      <c r="Q8237" s="146" t="s">
        <v>2727</v>
      </c>
    </row>
    <row r="8238" spans="1:17" ht="38.25" x14ac:dyDescent="0.2">
      <c r="A8238" s="136" t="s">
        <v>907</v>
      </c>
      <c r="B8238" s="137" t="s">
        <v>11735</v>
      </c>
      <c r="C8238" s="151" t="s">
        <v>342</v>
      </c>
      <c r="D8238" s="164" t="s">
        <v>6396</v>
      </c>
      <c r="E8238" s="815" t="s">
        <v>433</v>
      </c>
      <c r="F8238" s="146" t="s">
        <v>2984</v>
      </c>
      <c r="G8238" s="146">
        <v>83101800</v>
      </c>
      <c r="H8238" s="256" t="s">
        <v>11796</v>
      </c>
      <c r="I8238" s="136">
        <v>10</v>
      </c>
      <c r="J8238" s="141" t="s">
        <v>33</v>
      </c>
      <c r="K8238" s="175">
        <v>1633806264</v>
      </c>
      <c r="L8238" s="395">
        <v>1</v>
      </c>
      <c r="M8238" s="144"/>
      <c r="N8238" s="145"/>
      <c r="O8238" s="146" t="s">
        <v>11797</v>
      </c>
      <c r="P8238" s="146" t="s">
        <v>11797</v>
      </c>
      <c r="Q8238" s="146" t="s">
        <v>2784</v>
      </c>
    </row>
    <row r="8239" spans="1:17" ht="25.5" x14ac:dyDescent="0.2">
      <c r="A8239" s="136" t="s">
        <v>907</v>
      </c>
      <c r="B8239" s="137" t="s">
        <v>11735</v>
      </c>
      <c r="C8239" s="151" t="s">
        <v>342</v>
      </c>
      <c r="D8239" s="164" t="s">
        <v>6396</v>
      </c>
      <c r="E8239" s="815" t="s">
        <v>437</v>
      </c>
      <c r="F8239" s="146" t="s">
        <v>3175</v>
      </c>
      <c r="G8239" s="146">
        <v>83101508</v>
      </c>
      <c r="H8239" s="815" t="s">
        <v>11798</v>
      </c>
      <c r="I8239" s="136">
        <v>10</v>
      </c>
      <c r="J8239" s="141" t="s">
        <v>33</v>
      </c>
      <c r="K8239" s="175">
        <v>24983736</v>
      </c>
      <c r="L8239" s="395">
        <v>1</v>
      </c>
      <c r="M8239" s="144"/>
      <c r="N8239" s="145"/>
      <c r="O8239" s="146" t="s">
        <v>11797</v>
      </c>
      <c r="P8239" s="146" t="s">
        <v>11797</v>
      </c>
      <c r="Q8239" s="146" t="s">
        <v>2784</v>
      </c>
    </row>
    <row r="8240" spans="1:17" ht="38.25" x14ac:dyDescent="0.2">
      <c r="A8240" s="136" t="s">
        <v>907</v>
      </c>
      <c r="B8240" s="137" t="s">
        <v>11735</v>
      </c>
      <c r="C8240" s="151" t="s">
        <v>234</v>
      </c>
      <c r="D8240" s="164" t="s">
        <v>976</v>
      </c>
      <c r="E8240" s="815" t="s">
        <v>11799</v>
      </c>
      <c r="F8240" s="146" t="s">
        <v>2989</v>
      </c>
      <c r="G8240" s="146">
        <v>84131603</v>
      </c>
      <c r="H8240" s="256" t="s">
        <v>11800</v>
      </c>
      <c r="I8240" s="136">
        <v>10</v>
      </c>
      <c r="J8240" s="147" t="s">
        <v>230</v>
      </c>
      <c r="K8240" s="175">
        <v>124986800</v>
      </c>
      <c r="L8240" s="395">
        <v>1</v>
      </c>
      <c r="M8240" s="144"/>
      <c r="N8240" s="145"/>
      <c r="O8240" s="146" t="s">
        <v>127</v>
      </c>
      <c r="P8240" s="146" t="s">
        <v>127</v>
      </c>
      <c r="Q8240" s="146" t="s">
        <v>11764</v>
      </c>
    </row>
    <row r="8241" spans="1:17" ht="51" x14ac:dyDescent="0.2">
      <c r="A8241" s="136" t="s">
        <v>907</v>
      </c>
      <c r="B8241" s="137" t="s">
        <v>11735</v>
      </c>
      <c r="C8241" s="151" t="s">
        <v>234</v>
      </c>
      <c r="D8241" s="164" t="s">
        <v>976</v>
      </c>
      <c r="E8241" s="815" t="s">
        <v>11799</v>
      </c>
      <c r="F8241" s="146" t="s">
        <v>2989</v>
      </c>
      <c r="G8241" s="146">
        <v>84131603</v>
      </c>
      <c r="H8241" s="256" t="s">
        <v>11801</v>
      </c>
      <c r="I8241" s="136">
        <v>10</v>
      </c>
      <c r="J8241" s="141" t="s">
        <v>33</v>
      </c>
      <c r="K8241" s="175">
        <v>138106100</v>
      </c>
      <c r="L8241" s="395">
        <v>1</v>
      </c>
      <c r="M8241" s="144"/>
      <c r="N8241" s="145"/>
      <c r="O8241" s="146" t="s">
        <v>67</v>
      </c>
      <c r="P8241" s="146" t="s">
        <v>67</v>
      </c>
      <c r="Q8241" s="146" t="s">
        <v>11802</v>
      </c>
    </row>
    <row r="8242" spans="1:17" ht="38.25" x14ac:dyDescent="0.2">
      <c r="A8242" s="136" t="s">
        <v>907</v>
      </c>
      <c r="B8242" s="137" t="s">
        <v>11735</v>
      </c>
      <c r="C8242" s="151" t="s">
        <v>234</v>
      </c>
      <c r="D8242" s="164" t="s">
        <v>976</v>
      </c>
      <c r="E8242" s="815" t="s">
        <v>11799</v>
      </c>
      <c r="F8242" s="146" t="s">
        <v>2989</v>
      </c>
      <c r="G8242" s="146">
        <v>84131603</v>
      </c>
      <c r="H8242" s="256" t="s">
        <v>11803</v>
      </c>
      <c r="I8242" s="136">
        <v>10</v>
      </c>
      <c r="J8242" s="141" t="s">
        <v>33</v>
      </c>
      <c r="K8242" s="175">
        <v>142907100</v>
      </c>
      <c r="L8242" s="395">
        <v>1</v>
      </c>
      <c r="M8242" s="144"/>
      <c r="N8242" s="145"/>
      <c r="O8242" s="146" t="s">
        <v>79</v>
      </c>
      <c r="P8242" s="146" t="s">
        <v>80</v>
      </c>
      <c r="Q8242" s="146" t="s">
        <v>11764</v>
      </c>
    </row>
    <row r="8243" spans="1:17" ht="51" x14ac:dyDescent="0.2">
      <c r="A8243" s="136" t="s">
        <v>907</v>
      </c>
      <c r="B8243" s="137" t="s">
        <v>11735</v>
      </c>
      <c r="C8243" s="151" t="s">
        <v>234</v>
      </c>
      <c r="D8243" s="164" t="s">
        <v>976</v>
      </c>
      <c r="E8243" s="815" t="s">
        <v>11799</v>
      </c>
      <c r="F8243" s="146" t="s">
        <v>2989</v>
      </c>
      <c r="G8243" s="146">
        <v>84131603</v>
      </c>
      <c r="H8243" s="256" t="s">
        <v>11804</v>
      </c>
      <c r="I8243" s="136">
        <v>10</v>
      </c>
      <c r="J8243" s="141" t="s">
        <v>33</v>
      </c>
      <c r="K8243" s="175">
        <v>45000000</v>
      </c>
      <c r="L8243" s="395">
        <v>1</v>
      </c>
      <c r="M8243" s="144"/>
      <c r="N8243" s="145"/>
      <c r="O8243" s="146" t="s">
        <v>699</v>
      </c>
      <c r="P8243" s="146" t="s">
        <v>699</v>
      </c>
      <c r="Q8243" s="146" t="s">
        <v>11764</v>
      </c>
    </row>
    <row r="8244" spans="1:17" ht="51" x14ac:dyDescent="0.2">
      <c r="A8244" s="136" t="s">
        <v>907</v>
      </c>
      <c r="B8244" s="137" t="s">
        <v>11735</v>
      </c>
      <c r="C8244" s="151" t="s">
        <v>342</v>
      </c>
      <c r="D8244" s="164" t="s">
        <v>6396</v>
      </c>
      <c r="E8244" s="815" t="s">
        <v>444</v>
      </c>
      <c r="F8244" s="146" t="s">
        <v>2994</v>
      </c>
      <c r="G8244" s="146">
        <v>80131501</v>
      </c>
      <c r="H8244" s="256" t="s">
        <v>11805</v>
      </c>
      <c r="I8244" s="136">
        <v>10</v>
      </c>
      <c r="J8244" s="147" t="s">
        <v>230</v>
      </c>
      <c r="K8244" s="175">
        <v>9537582.4800000004</v>
      </c>
      <c r="L8244" s="395">
        <v>8</v>
      </c>
      <c r="M8244" s="144"/>
      <c r="N8244" s="145"/>
      <c r="O8244" s="146" t="s">
        <v>127</v>
      </c>
      <c r="P8244" s="146" t="s">
        <v>127</v>
      </c>
      <c r="Q8244" s="146" t="s">
        <v>2996</v>
      </c>
    </row>
    <row r="8245" spans="1:17" ht="51" x14ac:dyDescent="0.2">
      <c r="A8245" s="136" t="s">
        <v>907</v>
      </c>
      <c r="B8245" s="137" t="s">
        <v>11735</v>
      </c>
      <c r="C8245" s="151" t="s">
        <v>342</v>
      </c>
      <c r="D8245" s="164" t="s">
        <v>6396</v>
      </c>
      <c r="E8245" s="815" t="s">
        <v>444</v>
      </c>
      <c r="F8245" s="146" t="s">
        <v>2994</v>
      </c>
      <c r="G8245" s="146">
        <v>80131501</v>
      </c>
      <c r="H8245" s="256" t="s">
        <v>11806</v>
      </c>
      <c r="I8245" s="136">
        <v>10</v>
      </c>
      <c r="J8245" s="141" t="s">
        <v>33</v>
      </c>
      <c r="K8245" s="175">
        <v>1000000</v>
      </c>
      <c r="L8245" s="395">
        <v>8</v>
      </c>
      <c r="M8245" s="144"/>
      <c r="N8245" s="145"/>
      <c r="O8245" s="146" t="s">
        <v>67</v>
      </c>
      <c r="P8245" s="146" t="s">
        <v>67</v>
      </c>
      <c r="Q8245" s="146" t="s">
        <v>2996</v>
      </c>
    </row>
    <row r="8246" spans="1:17" ht="51" x14ac:dyDescent="0.2">
      <c r="A8246" s="136" t="s">
        <v>907</v>
      </c>
      <c r="B8246" s="137" t="s">
        <v>11735</v>
      </c>
      <c r="C8246" s="151" t="s">
        <v>342</v>
      </c>
      <c r="D8246" s="164" t="s">
        <v>6396</v>
      </c>
      <c r="E8246" s="815" t="s">
        <v>444</v>
      </c>
      <c r="F8246" s="146" t="s">
        <v>2994</v>
      </c>
      <c r="G8246" s="146">
        <v>80131501</v>
      </c>
      <c r="H8246" s="256" t="s">
        <v>11807</v>
      </c>
      <c r="I8246" s="136">
        <v>10</v>
      </c>
      <c r="J8246" s="141" t="s">
        <v>33</v>
      </c>
      <c r="K8246" s="175">
        <v>5000000</v>
      </c>
      <c r="L8246" s="395">
        <v>3</v>
      </c>
      <c r="M8246" s="144"/>
      <c r="N8246" s="145"/>
      <c r="O8246" s="146" t="s">
        <v>67</v>
      </c>
      <c r="P8246" s="146" t="s">
        <v>67</v>
      </c>
      <c r="Q8246" s="146" t="s">
        <v>2996</v>
      </c>
    </row>
    <row r="8247" spans="1:17" ht="51" x14ac:dyDescent="0.2">
      <c r="A8247" s="136" t="s">
        <v>907</v>
      </c>
      <c r="B8247" s="137" t="s">
        <v>11735</v>
      </c>
      <c r="C8247" s="151" t="s">
        <v>342</v>
      </c>
      <c r="D8247" s="164" t="s">
        <v>6396</v>
      </c>
      <c r="E8247" s="815" t="s">
        <v>444</v>
      </c>
      <c r="F8247" s="146" t="s">
        <v>2994</v>
      </c>
      <c r="G8247" s="146">
        <v>80131501</v>
      </c>
      <c r="H8247" s="256" t="s">
        <v>11808</v>
      </c>
      <c r="I8247" s="136">
        <v>10</v>
      </c>
      <c r="J8247" s="141" t="s">
        <v>33</v>
      </c>
      <c r="K8247" s="175">
        <v>2000000</v>
      </c>
      <c r="L8247" s="395">
        <v>1</v>
      </c>
      <c r="M8247" s="144"/>
      <c r="N8247" s="145"/>
      <c r="O8247" s="146" t="s">
        <v>699</v>
      </c>
      <c r="P8247" s="146" t="s">
        <v>699</v>
      </c>
      <c r="Q8247" s="146" t="s">
        <v>2996</v>
      </c>
    </row>
    <row r="8248" spans="1:17" ht="51" x14ac:dyDescent="0.2">
      <c r="A8248" s="136" t="s">
        <v>907</v>
      </c>
      <c r="B8248" s="137" t="s">
        <v>11735</v>
      </c>
      <c r="C8248" s="151" t="s">
        <v>342</v>
      </c>
      <c r="D8248" s="164" t="s">
        <v>6396</v>
      </c>
      <c r="E8248" s="815" t="s">
        <v>444</v>
      </c>
      <c r="F8248" s="146" t="s">
        <v>2994</v>
      </c>
      <c r="G8248" s="146">
        <v>80131501</v>
      </c>
      <c r="H8248" s="256" t="s">
        <v>11809</v>
      </c>
      <c r="I8248" s="136">
        <v>10</v>
      </c>
      <c r="J8248" s="141" t="s">
        <v>33</v>
      </c>
      <c r="K8248" s="175">
        <v>44662417.520000003</v>
      </c>
      <c r="L8248" s="395">
        <v>9</v>
      </c>
      <c r="M8248" s="144"/>
      <c r="N8248" s="145"/>
      <c r="O8248" s="146" t="s">
        <v>67</v>
      </c>
      <c r="P8248" s="146" t="s">
        <v>67</v>
      </c>
      <c r="Q8248" s="146" t="s">
        <v>2996</v>
      </c>
    </row>
    <row r="8249" spans="1:17" ht="38.25" x14ac:dyDescent="0.2">
      <c r="A8249" s="136" t="s">
        <v>907</v>
      </c>
      <c r="B8249" s="137" t="s">
        <v>11735</v>
      </c>
      <c r="C8249" s="151" t="s">
        <v>234</v>
      </c>
      <c r="D8249" s="164" t="s">
        <v>976</v>
      </c>
      <c r="E8249" s="815" t="s">
        <v>11810</v>
      </c>
      <c r="F8249" s="146" t="s">
        <v>5765</v>
      </c>
      <c r="G8249" s="146">
        <v>25191838</v>
      </c>
      <c r="H8249" s="256" t="s">
        <v>11811</v>
      </c>
      <c r="I8249" s="136">
        <v>10</v>
      </c>
      <c r="J8249" s="147" t="s">
        <v>230</v>
      </c>
      <c r="K8249" s="175">
        <v>36646714</v>
      </c>
      <c r="L8249" s="395">
        <v>1</v>
      </c>
      <c r="M8249" s="144"/>
      <c r="N8249" s="145"/>
      <c r="O8249" s="146" t="s">
        <v>127</v>
      </c>
      <c r="P8249" s="146" t="s">
        <v>127</v>
      </c>
      <c r="Q8249" s="146" t="s">
        <v>37</v>
      </c>
    </row>
    <row r="8250" spans="1:17" ht="25.5" x14ac:dyDescent="0.2">
      <c r="A8250" s="136" t="s">
        <v>907</v>
      </c>
      <c r="B8250" s="137" t="s">
        <v>11735</v>
      </c>
      <c r="C8250" s="151" t="s">
        <v>234</v>
      </c>
      <c r="D8250" s="164" t="s">
        <v>976</v>
      </c>
      <c r="E8250" s="815" t="s">
        <v>11810</v>
      </c>
      <c r="F8250" s="146" t="s">
        <v>5765</v>
      </c>
      <c r="G8250" s="146">
        <v>25191838</v>
      </c>
      <c r="H8250" s="256" t="s">
        <v>11812</v>
      </c>
      <c r="I8250" s="136">
        <v>10</v>
      </c>
      <c r="J8250" s="141" t="s">
        <v>33</v>
      </c>
      <c r="K8250" s="175">
        <v>40353286</v>
      </c>
      <c r="L8250" s="395">
        <v>1</v>
      </c>
      <c r="M8250" s="144"/>
      <c r="N8250" s="145"/>
      <c r="O8250" s="146" t="s">
        <v>80</v>
      </c>
      <c r="P8250" s="146" t="s">
        <v>80</v>
      </c>
      <c r="Q8250" s="146" t="s">
        <v>37</v>
      </c>
    </row>
    <row r="8251" spans="1:17" ht="38.25" x14ac:dyDescent="0.2">
      <c r="A8251" s="136" t="s">
        <v>907</v>
      </c>
      <c r="B8251" s="137" t="s">
        <v>11735</v>
      </c>
      <c r="C8251" s="151" t="s">
        <v>234</v>
      </c>
      <c r="D8251" s="164" t="s">
        <v>976</v>
      </c>
      <c r="E8251" s="815" t="s">
        <v>11810</v>
      </c>
      <c r="F8251" s="146" t="s">
        <v>5765</v>
      </c>
      <c r="G8251" s="146">
        <v>25191838</v>
      </c>
      <c r="H8251" s="256" t="s">
        <v>11813</v>
      </c>
      <c r="I8251" s="136">
        <v>10</v>
      </c>
      <c r="J8251" s="141" t="s">
        <v>33</v>
      </c>
      <c r="K8251" s="175">
        <v>6000000</v>
      </c>
      <c r="L8251" s="395">
        <v>1</v>
      </c>
      <c r="M8251" s="144"/>
      <c r="N8251" s="145"/>
      <c r="O8251" s="146" t="s">
        <v>699</v>
      </c>
      <c r="P8251" s="146" t="s">
        <v>699</v>
      </c>
      <c r="Q8251" s="146" t="s">
        <v>37</v>
      </c>
    </row>
    <row r="8252" spans="1:17" ht="38.25" x14ac:dyDescent="0.2">
      <c r="A8252" s="136" t="s">
        <v>907</v>
      </c>
      <c r="B8252" s="137" t="s">
        <v>11735</v>
      </c>
      <c r="C8252" s="154" t="s">
        <v>50</v>
      </c>
      <c r="D8252" s="155" t="s">
        <v>9015</v>
      </c>
      <c r="E8252" s="815" t="s">
        <v>11814</v>
      </c>
      <c r="F8252" s="146" t="s">
        <v>6517</v>
      </c>
      <c r="G8252" s="146">
        <v>81112306</v>
      </c>
      <c r="H8252" s="256" t="s">
        <v>11815</v>
      </c>
      <c r="I8252" s="136">
        <v>10</v>
      </c>
      <c r="J8252" s="141" t="s">
        <v>33</v>
      </c>
      <c r="K8252" s="175">
        <v>10000000</v>
      </c>
      <c r="L8252" s="395">
        <v>1</v>
      </c>
      <c r="M8252" s="144"/>
      <c r="N8252" s="145"/>
      <c r="O8252" s="146" t="s">
        <v>36</v>
      </c>
      <c r="P8252" s="146" t="s">
        <v>36</v>
      </c>
      <c r="Q8252" s="146" t="s">
        <v>37</v>
      </c>
    </row>
    <row r="8253" spans="1:17" ht="38.25" x14ac:dyDescent="0.2">
      <c r="A8253" s="136" t="s">
        <v>907</v>
      </c>
      <c r="B8253" s="137" t="s">
        <v>11735</v>
      </c>
      <c r="C8253" s="154" t="s">
        <v>50</v>
      </c>
      <c r="D8253" s="155" t="s">
        <v>9015</v>
      </c>
      <c r="E8253" s="815" t="s">
        <v>11814</v>
      </c>
      <c r="F8253" s="146" t="s">
        <v>6517</v>
      </c>
      <c r="G8253" s="146">
        <v>81112300</v>
      </c>
      <c r="H8253" s="256" t="s">
        <v>11816</v>
      </c>
      <c r="I8253" s="136">
        <v>10</v>
      </c>
      <c r="J8253" s="141" t="s">
        <v>33</v>
      </c>
      <c r="K8253" s="175">
        <v>10000000</v>
      </c>
      <c r="L8253" s="395">
        <v>1</v>
      </c>
      <c r="M8253" s="144"/>
      <c r="N8253" s="145"/>
      <c r="O8253" s="146" t="s">
        <v>36</v>
      </c>
      <c r="P8253" s="146" t="s">
        <v>36</v>
      </c>
      <c r="Q8253" s="146" t="s">
        <v>37</v>
      </c>
    </row>
    <row r="8254" spans="1:17" ht="38.25" x14ac:dyDescent="0.2">
      <c r="A8254" s="136" t="s">
        <v>907</v>
      </c>
      <c r="B8254" s="137" t="s">
        <v>11735</v>
      </c>
      <c r="C8254" s="151" t="s">
        <v>234</v>
      </c>
      <c r="D8254" s="164" t="s">
        <v>976</v>
      </c>
      <c r="E8254" s="815" t="s">
        <v>455</v>
      </c>
      <c r="F8254" s="146" t="s">
        <v>11817</v>
      </c>
      <c r="G8254" s="146">
        <v>78181500</v>
      </c>
      <c r="H8254" s="256" t="s">
        <v>11818</v>
      </c>
      <c r="I8254" s="136">
        <v>10</v>
      </c>
      <c r="J8254" s="147" t="s">
        <v>230</v>
      </c>
      <c r="K8254" s="175">
        <v>219750000</v>
      </c>
      <c r="L8254" s="395">
        <v>1</v>
      </c>
      <c r="M8254" s="144"/>
      <c r="N8254" s="145"/>
      <c r="O8254" s="146" t="s">
        <v>127</v>
      </c>
      <c r="P8254" s="146" t="s">
        <v>127</v>
      </c>
      <c r="Q8254" s="146" t="s">
        <v>11764</v>
      </c>
    </row>
    <row r="8255" spans="1:17" ht="38.25" x14ac:dyDescent="0.2">
      <c r="A8255" s="136" t="s">
        <v>907</v>
      </c>
      <c r="B8255" s="137" t="s">
        <v>11735</v>
      </c>
      <c r="C8255" s="151" t="s">
        <v>234</v>
      </c>
      <c r="D8255" s="164" t="s">
        <v>976</v>
      </c>
      <c r="E8255" s="815" t="s">
        <v>455</v>
      </c>
      <c r="F8255" s="146" t="s">
        <v>11817</v>
      </c>
      <c r="G8255" s="146">
        <v>78181500</v>
      </c>
      <c r="H8255" s="256" t="s">
        <v>11819</v>
      </c>
      <c r="I8255" s="136">
        <v>10</v>
      </c>
      <c r="J8255" s="147" t="s">
        <v>230</v>
      </c>
      <c r="K8255" s="175">
        <v>480000000</v>
      </c>
      <c r="L8255" s="395">
        <v>1</v>
      </c>
      <c r="M8255" s="144"/>
      <c r="N8255" s="145"/>
      <c r="O8255" s="146" t="s">
        <v>127</v>
      </c>
      <c r="P8255" s="146" t="s">
        <v>127</v>
      </c>
      <c r="Q8255" s="146" t="s">
        <v>11764</v>
      </c>
    </row>
    <row r="8256" spans="1:17" ht="38.25" x14ac:dyDescent="0.2">
      <c r="A8256" s="136" t="s">
        <v>907</v>
      </c>
      <c r="B8256" s="137" t="s">
        <v>11735</v>
      </c>
      <c r="C8256" s="151" t="s">
        <v>234</v>
      </c>
      <c r="D8256" s="164" t="s">
        <v>976</v>
      </c>
      <c r="E8256" s="815" t="s">
        <v>455</v>
      </c>
      <c r="F8256" s="146" t="s">
        <v>11817</v>
      </c>
      <c r="G8256" s="146">
        <v>78181500</v>
      </c>
      <c r="H8256" s="256" t="s">
        <v>11820</v>
      </c>
      <c r="I8256" s="136">
        <v>10</v>
      </c>
      <c r="J8256" s="141" t="s">
        <v>33</v>
      </c>
      <c r="K8256" s="175">
        <v>350000000</v>
      </c>
      <c r="L8256" s="395">
        <v>1</v>
      </c>
      <c r="M8256" s="144"/>
      <c r="N8256" s="145"/>
      <c r="O8256" s="146" t="s">
        <v>67</v>
      </c>
      <c r="P8256" s="146" t="s">
        <v>35</v>
      </c>
      <c r="Q8256" s="146" t="s">
        <v>11764</v>
      </c>
    </row>
    <row r="8257" spans="1:17" ht="38.25" x14ac:dyDescent="0.2">
      <c r="A8257" s="136" t="s">
        <v>907</v>
      </c>
      <c r="B8257" s="137" t="s">
        <v>11735</v>
      </c>
      <c r="C8257" s="151" t="s">
        <v>234</v>
      </c>
      <c r="D8257" s="164" t="s">
        <v>976</v>
      </c>
      <c r="E8257" s="815" t="s">
        <v>455</v>
      </c>
      <c r="F8257" s="146" t="s">
        <v>11817</v>
      </c>
      <c r="G8257" s="146">
        <v>78181500</v>
      </c>
      <c r="H8257" s="256" t="s">
        <v>11821</v>
      </c>
      <c r="I8257" s="136">
        <v>10</v>
      </c>
      <c r="J8257" s="141" t="s">
        <v>33</v>
      </c>
      <c r="K8257" s="175">
        <v>208000000</v>
      </c>
      <c r="L8257" s="395">
        <v>1</v>
      </c>
      <c r="M8257" s="144"/>
      <c r="N8257" s="145"/>
      <c r="O8257" s="146" t="s">
        <v>67</v>
      </c>
      <c r="P8257" s="146" t="s">
        <v>67</v>
      </c>
      <c r="Q8257" s="146" t="s">
        <v>11822</v>
      </c>
    </row>
    <row r="8258" spans="1:17" ht="38.25" x14ac:dyDescent="0.2">
      <c r="A8258" s="136" t="s">
        <v>907</v>
      </c>
      <c r="B8258" s="137" t="s">
        <v>11735</v>
      </c>
      <c r="C8258" s="151" t="s">
        <v>234</v>
      </c>
      <c r="D8258" s="164" t="s">
        <v>976</v>
      </c>
      <c r="E8258" s="815" t="s">
        <v>455</v>
      </c>
      <c r="F8258" s="146" t="s">
        <v>11817</v>
      </c>
      <c r="G8258" s="146">
        <v>78181500</v>
      </c>
      <c r="H8258" s="256" t="s">
        <v>11821</v>
      </c>
      <c r="I8258" s="136">
        <v>10</v>
      </c>
      <c r="J8258" s="141" t="s">
        <v>33</v>
      </c>
      <c r="K8258" s="175">
        <v>212000000</v>
      </c>
      <c r="L8258" s="395">
        <v>1</v>
      </c>
      <c r="M8258" s="144"/>
      <c r="N8258" s="145"/>
      <c r="O8258" s="146" t="s">
        <v>36</v>
      </c>
      <c r="P8258" s="146" t="s">
        <v>79</v>
      </c>
      <c r="Q8258" s="146" t="s">
        <v>11764</v>
      </c>
    </row>
    <row r="8259" spans="1:17" ht="51" x14ac:dyDescent="0.2">
      <c r="A8259" s="136" t="s">
        <v>907</v>
      </c>
      <c r="B8259" s="137" t="s">
        <v>11735</v>
      </c>
      <c r="C8259" s="151" t="s">
        <v>234</v>
      </c>
      <c r="D8259" s="164" t="s">
        <v>976</v>
      </c>
      <c r="E8259" s="815" t="s">
        <v>455</v>
      </c>
      <c r="F8259" s="146" t="s">
        <v>11817</v>
      </c>
      <c r="G8259" s="146">
        <v>78181500</v>
      </c>
      <c r="H8259" s="256" t="s">
        <v>11823</v>
      </c>
      <c r="I8259" s="136">
        <v>10</v>
      </c>
      <c r="J8259" s="141" t="s">
        <v>33</v>
      </c>
      <c r="K8259" s="175">
        <v>50000000</v>
      </c>
      <c r="L8259" s="395">
        <v>1</v>
      </c>
      <c r="M8259" s="144"/>
      <c r="N8259" s="145"/>
      <c r="O8259" s="146" t="s">
        <v>699</v>
      </c>
      <c r="P8259" s="146" t="s">
        <v>699</v>
      </c>
      <c r="Q8259" s="146" t="s">
        <v>11764</v>
      </c>
    </row>
    <row r="8260" spans="1:17" ht="38.25" x14ac:dyDescent="0.2">
      <c r="A8260" s="136" t="s">
        <v>907</v>
      </c>
      <c r="B8260" s="137" t="s">
        <v>11735</v>
      </c>
      <c r="C8260" s="151" t="s">
        <v>234</v>
      </c>
      <c r="D8260" s="164" t="s">
        <v>976</v>
      </c>
      <c r="E8260" s="815" t="s">
        <v>455</v>
      </c>
      <c r="F8260" s="146" t="s">
        <v>11817</v>
      </c>
      <c r="G8260" s="146">
        <v>78181500</v>
      </c>
      <c r="H8260" s="256" t="s">
        <v>11824</v>
      </c>
      <c r="I8260" s="136">
        <v>10</v>
      </c>
      <c r="J8260" s="141" t="s">
        <v>33</v>
      </c>
      <c r="K8260" s="175">
        <v>80000000</v>
      </c>
      <c r="L8260" s="395">
        <v>1</v>
      </c>
      <c r="M8260" s="144"/>
      <c r="N8260" s="145"/>
      <c r="O8260" s="146" t="s">
        <v>699</v>
      </c>
      <c r="P8260" s="146" t="s">
        <v>699</v>
      </c>
      <c r="Q8260" s="146" t="s">
        <v>11764</v>
      </c>
    </row>
    <row r="8261" spans="1:17" ht="38.25" x14ac:dyDescent="0.2">
      <c r="A8261" s="136" t="s">
        <v>907</v>
      </c>
      <c r="B8261" s="137" t="s">
        <v>11735</v>
      </c>
      <c r="C8261" s="151" t="s">
        <v>58</v>
      </c>
      <c r="D8261" s="164" t="s">
        <v>2956</v>
      </c>
      <c r="E8261" s="815" t="s">
        <v>465</v>
      </c>
      <c r="F8261" s="146" t="s">
        <v>3032</v>
      </c>
      <c r="G8261" s="146">
        <v>72101511</v>
      </c>
      <c r="H8261" s="256" t="s">
        <v>11825</v>
      </c>
      <c r="I8261" s="136">
        <v>10</v>
      </c>
      <c r="J8261" s="141" t="s">
        <v>33</v>
      </c>
      <c r="K8261" s="175">
        <v>40000000</v>
      </c>
      <c r="L8261" s="395">
        <v>1</v>
      </c>
      <c r="M8261" s="144"/>
      <c r="N8261" s="145"/>
      <c r="O8261" s="146" t="s">
        <v>36</v>
      </c>
      <c r="P8261" s="146" t="s">
        <v>36</v>
      </c>
      <c r="Q8261" s="146" t="s">
        <v>37</v>
      </c>
    </row>
    <row r="8262" spans="1:17" ht="38.25" x14ac:dyDescent="0.2">
      <c r="A8262" s="136" t="s">
        <v>907</v>
      </c>
      <c r="B8262" s="137" t="s">
        <v>11735</v>
      </c>
      <c r="C8262" s="151" t="s">
        <v>58</v>
      </c>
      <c r="D8262" s="164" t="s">
        <v>2956</v>
      </c>
      <c r="E8262" s="815" t="s">
        <v>465</v>
      </c>
      <c r="F8262" s="146" t="s">
        <v>3032</v>
      </c>
      <c r="G8262" s="146">
        <v>91111602</v>
      </c>
      <c r="H8262" s="256" t="s">
        <v>11826</v>
      </c>
      <c r="I8262" s="136">
        <v>10</v>
      </c>
      <c r="J8262" s="141" t="s">
        <v>33</v>
      </c>
      <c r="K8262" s="175">
        <v>10000000</v>
      </c>
      <c r="L8262" s="395">
        <v>1</v>
      </c>
      <c r="M8262" s="144"/>
      <c r="N8262" s="145"/>
      <c r="O8262" s="146" t="s">
        <v>36</v>
      </c>
      <c r="P8262" s="146" t="s">
        <v>36</v>
      </c>
      <c r="Q8262" s="146" t="s">
        <v>37</v>
      </c>
    </row>
    <row r="8263" spans="1:17" ht="25.5" x14ac:dyDescent="0.2">
      <c r="A8263" s="136" t="s">
        <v>907</v>
      </c>
      <c r="B8263" s="137" t="s">
        <v>11735</v>
      </c>
      <c r="C8263" s="151" t="s">
        <v>58</v>
      </c>
      <c r="D8263" s="164" t="s">
        <v>2956</v>
      </c>
      <c r="E8263" s="815" t="s">
        <v>11827</v>
      </c>
      <c r="F8263" s="146" t="s">
        <v>3046</v>
      </c>
      <c r="G8263" s="146">
        <v>46191601</v>
      </c>
      <c r="H8263" s="256" t="s">
        <v>11828</v>
      </c>
      <c r="I8263" s="136">
        <v>10</v>
      </c>
      <c r="J8263" s="141" t="s">
        <v>33</v>
      </c>
      <c r="K8263" s="175">
        <v>10000000</v>
      </c>
      <c r="L8263" s="395">
        <v>1</v>
      </c>
      <c r="M8263" s="144"/>
      <c r="N8263" s="145"/>
      <c r="O8263" s="146" t="s">
        <v>80</v>
      </c>
      <c r="P8263" s="146" t="s">
        <v>80</v>
      </c>
      <c r="Q8263" s="146" t="s">
        <v>37</v>
      </c>
    </row>
    <row r="8264" spans="1:17" ht="25.5" x14ac:dyDescent="0.2">
      <c r="A8264" s="136" t="s">
        <v>907</v>
      </c>
      <c r="B8264" s="137" t="s">
        <v>11735</v>
      </c>
      <c r="C8264" s="154" t="s">
        <v>50</v>
      </c>
      <c r="D8264" s="155" t="s">
        <v>9015</v>
      </c>
      <c r="E8264" s="815" t="s">
        <v>11829</v>
      </c>
      <c r="F8264" s="146" t="s">
        <v>3050</v>
      </c>
      <c r="G8264" s="146">
        <v>82121500</v>
      </c>
      <c r="H8264" s="256" t="s">
        <v>11830</v>
      </c>
      <c r="I8264" s="136">
        <v>10</v>
      </c>
      <c r="J8264" s="141" t="s">
        <v>33</v>
      </c>
      <c r="K8264" s="175">
        <v>30000000</v>
      </c>
      <c r="L8264" s="395">
        <v>1</v>
      </c>
      <c r="M8264" s="144"/>
      <c r="N8264" s="145"/>
      <c r="O8264" s="146" t="s">
        <v>35</v>
      </c>
      <c r="P8264" s="146" t="s">
        <v>35</v>
      </c>
      <c r="Q8264" s="146" t="s">
        <v>37</v>
      </c>
    </row>
    <row r="8265" spans="1:17" ht="38.25" x14ac:dyDescent="0.2">
      <c r="A8265" s="136" t="s">
        <v>907</v>
      </c>
      <c r="B8265" s="137" t="s">
        <v>11735</v>
      </c>
      <c r="C8265" s="151" t="s">
        <v>342</v>
      </c>
      <c r="D8265" s="164" t="s">
        <v>6396</v>
      </c>
      <c r="E8265" s="815" t="s">
        <v>474</v>
      </c>
      <c r="F8265" s="146" t="s">
        <v>3220</v>
      </c>
      <c r="G8265" s="146">
        <v>83101500</v>
      </c>
      <c r="H8265" s="815" t="s">
        <v>11831</v>
      </c>
      <c r="I8265" s="136">
        <v>10</v>
      </c>
      <c r="J8265" s="141" t="s">
        <v>33</v>
      </c>
      <c r="K8265" s="175">
        <v>14000000</v>
      </c>
      <c r="L8265" s="395">
        <v>1</v>
      </c>
      <c r="M8265" s="144"/>
      <c r="N8265" s="145"/>
      <c r="O8265" s="146" t="s">
        <v>11797</v>
      </c>
      <c r="P8265" s="146" t="s">
        <v>11797</v>
      </c>
      <c r="Q8265" s="146" t="s">
        <v>2784</v>
      </c>
    </row>
    <row r="8266" spans="1:17" ht="38.25" x14ac:dyDescent="0.2">
      <c r="A8266" s="136" t="s">
        <v>907</v>
      </c>
      <c r="B8266" s="137" t="s">
        <v>11735</v>
      </c>
      <c r="C8266" s="151" t="s">
        <v>342</v>
      </c>
      <c r="D8266" s="164" t="s">
        <v>6396</v>
      </c>
      <c r="E8266" s="815" t="s">
        <v>11832</v>
      </c>
      <c r="F8266" s="146" t="s">
        <v>3055</v>
      </c>
      <c r="G8266" s="146">
        <v>76121501</v>
      </c>
      <c r="H8266" s="256" t="s">
        <v>11833</v>
      </c>
      <c r="I8266" s="136">
        <v>10</v>
      </c>
      <c r="J8266" s="141" t="s">
        <v>33</v>
      </c>
      <c r="K8266" s="175">
        <v>86000000</v>
      </c>
      <c r="L8266" s="395">
        <v>1</v>
      </c>
      <c r="M8266" s="144"/>
      <c r="N8266" s="145"/>
      <c r="O8266" s="146" t="s">
        <v>11797</v>
      </c>
      <c r="P8266" s="146" t="s">
        <v>11797</v>
      </c>
      <c r="Q8266" s="146" t="s">
        <v>2784</v>
      </c>
    </row>
    <row r="8267" spans="1:17" ht="25.5" x14ac:dyDescent="0.2">
      <c r="A8267" s="136" t="s">
        <v>907</v>
      </c>
      <c r="B8267" s="137" t="s">
        <v>11735</v>
      </c>
      <c r="C8267" s="151" t="s">
        <v>356</v>
      </c>
      <c r="D8267" s="164" t="s">
        <v>11834</v>
      </c>
      <c r="E8267" s="815" t="s">
        <v>6453</v>
      </c>
      <c r="F8267" s="146" t="s">
        <v>406</v>
      </c>
      <c r="G8267" s="146">
        <v>78111500</v>
      </c>
      <c r="H8267" s="256" t="s">
        <v>11835</v>
      </c>
      <c r="I8267" s="136">
        <v>10</v>
      </c>
      <c r="J8267" s="141" t="s">
        <v>33</v>
      </c>
      <c r="K8267" s="175">
        <v>30000000</v>
      </c>
      <c r="L8267" s="395">
        <v>1</v>
      </c>
      <c r="M8267" s="144"/>
      <c r="N8267" s="145"/>
      <c r="O8267" s="146" t="s">
        <v>11836</v>
      </c>
      <c r="P8267" s="146" t="s">
        <v>11836</v>
      </c>
      <c r="Q8267" s="146" t="s">
        <v>2784</v>
      </c>
    </row>
    <row r="8268" spans="1:17" ht="38.25" x14ac:dyDescent="0.2">
      <c r="A8268" s="136" t="s">
        <v>907</v>
      </c>
      <c r="B8268" s="137" t="s">
        <v>11735</v>
      </c>
      <c r="C8268" s="151" t="s">
        <v>342</v>
      </c>
      <c r="D8268" s="164" t="s">
        <v>6396</v>
      </c>
      <c r="E8268" s="815" t="s">
        <v>408</v>
      </c>
      <c r="F8268" s="146" t="s">
        <v>409</v>
      </c>
      <c r="G8268" s="146">
        <v>93161602</v>
      </c>
      <c r="H8268" s="256" t="s">
        <v>11837</v>
      </c>
      <c r="I8268" s="136">
        <v>10</v>
      </c>
      <c r="J8268" s="141" t="s">
        <v>33</v>
      </c>
      <c r="K8268" s="175">
        <v>123460000</v>
      </c>
      <c r="L8268" s="395">
        <v>1</v>
      </c>
      <c r="M8268" s="144"/>
      <c r="N8268" s="145"/>
      <c r="O8268" s="146" t="s">
        <v>67</v>
      </c>
      <c r="P8268" s="146" t="s">
        <v>67</v>
      </c>
      <c r="Q8268" s="146" t="s">
        <v>2784</v>
      </c>
    </row>
    <row r="8269" spans="1:17" ht="25.5" x14ac:dyDescent="0.2">
      <c r="A8269" s="136" t="s">
        <v>907</v>
      </c>
      <c r="B8269" s="137" t="s">
        <v>11735</v>
      </c>
      <c r="C8269" s="151" t="s">
        <v>342</v>
      </c>
      <c r="D8269" s="164" t="s">
        <v>6396</v>
      </c>
      <c r="E8269" s="815" t="s">
        <v>6406</v>
      </c>
      <c r="F8269" s="146" t="s">
        <v>958</v>
      </c>
      <c r="G8269" s="146">
        <v>93161800</v>
      </c>
      <c r="H8269" s="256" t="s">
        <v>11838</v>
      </c>
      <c r="I8269" s="136">
        <v>10</v>
      </c>
      <c r="J8269" s="141" t="s">
        <v>33</v>
      </c>
      <c r="K8269" s="175">
        <v>132000000</v>
      </c>
      <c r="L8269" s="395">
        <v>1</v>
      </c>
      <c r="M8269" s="144"/>
      <c r="N8269" s="145"/>
      <c r="O8269" s="146" t="s">
        <v>11797</v>
      </c>
      <c r="P8269" s="146" t="s">
        <v>11797</v>
      </c>
      <c r="Q8269" s="146" t="s">
        <v>2784</v>
      </c>
    </row>
    <row r="8270" spans="1:17" ht="38.25" x14ac:dyDescent="0.2">
      <c r="A8270" s="174" t="s">
        <v>11839</v>
      </c>
      <c r="B8270" s="144" t="s">
        <v>11840</v>
      </c>
      <c r="C8270" s="151" t="s">
        <v>234</v>
      </c>
      <c r="D8270" s="164" t="s">
        <v>976</v>
      </c>
      <c r="E8270" s="815" t="s">
        <v>11696</v>
      </c>
      <c r="F8270" s="146" t="s">
        <v>3359</v>
      </c>
      <c r="G8270" s="146" t="s">
        <v>11841</v>
      </c>
      <c r="H8270" s="256" t="s">
        <v>11842</v>
      </c>
      <c r="I8270" s="136">
        <v>10</v>
      </c>
      <c r="J8270" s="141" t="s">
        <v>33</v>
      </c>
      <c r="K8270" s="175">
        <v>15000000</v>
      </c>
      <c r="L8270" s="395">
        <v>1</v>
      </c>
      <c r="M8270" s="144"/>
      <c r="N8270" s="145"/>
      <c r="O8270" s="146" t="s">
        <v>35</v>
      </c>
      <c r="P8270" s="395" t="s">
        <v>36</v>
      </c>
      <c r="Q8270" s="146" t="s">
        <v>11843</v>
      </c>
    </row>
    <row r="8271" spans="1:17" ht="38.25" x14ac:dyDescent="0.2">
      <c r="A8271" s="174" t="s">
        <v>11839</v>
      </c>
      <c r="B8271" s="144" t="s">
        <v>11840</v>
      </c>
      <c r="C8271" s="151" t="s">
        <v>234</v>
      </c>
      <c r="D8271" s="164" t="s">
        <v>976</v>
      </c>
      <c r="E8271" s="815" t="s">
        <v>8806</v>
      </c>
      <c r="F8271" s="146" t="s">
        <v>3456</v>
      </c>
      <c r="G8271" s="146">
        <v>78181500</v>
      </c>
      <c r="H8271" s="256" t="s">
        <v>11844</v>
      </c>
      <c r="I8271" s="136">
        <v>10</v>
      </c>
      <c r="J8271" s="141" t="s">
        <v>33</v>
      </c>
      <c r="K8271" s="175">
        <v>75650000</v>
      </c>
      <c r="L8271" s="395">
        <v>1</v>
      </c>
      <c r="M8271" s="144"/>
      <c r="N8271" s="145"/>
      <c r="O8271" s="395" t="s">
        <v>67</v>
      </c>
      <c r="P8271" s="395" t="s">
        <v>67</v>
      </c>
      <c r="Q8271" s="146" t="s">
        <v>11822</v>
      </c>
    </row>
    <row r="8272" spans="1:17" ht="229.5" x14ac:dyDescent="0.2">
      <c r="A8272" s="174" t="s">
        <v>11839</v>
      </c>
      <c r="B8272" s="144" t="s">
        <v>11840</v>
      </c>
      <c r="C8272" s="151" t="s">
        <v>403</v>
      </c>
      <c r="D8272" s="164" t="s">
        <v>11845</v>
      </c>
      <c r="E8272" s="815" t="s">
        <v>8824</v>
      </c>
      <c r="F8272" s="146" t="s">
        <v>3058</v>
      </c>
      <c r="G8272" s="146" t="s">
        <v>11846</v>
      </c>
      <c r="H8272" s="256" t="s">
        <v>11847</v>
      </c>
      <c r="I8272" s="136">
        <v>16</v>
      </c>
      <c r="J8272" s="141" t="s">
        <v>33</v>
      </c>
      <c r="K8272" s="175">
        <v>10430000</v>
      </c>
      <c r="L8272" s="395">
        <v>1</v>
      </c>
      <c r="M8272" s="144"/>
      <c r="N8272" s="145"/>
      <c r="O8272" s="395" t="s">
        <v>35</v>
      </c>
      <c r="P8272" s="395" t="s">
        <v>36</v>
      </c>
      <c r="Q8272" s="146" t="s">
        <v>11764</v>
      </c>
    </row>
    <row r="8273" spans="1:17" ht="25.5" x14ac:dyDescent="0.2">
      <c r="A8273" s="174" t="s">
        <v>11839</v>
      </c>
      <c r="B8273" s="144" t="s">
        <v>11840</v>
      </c>
      <c r="C8273" s="151" t="s">
        <v>356</v>
      </c>
      <c r="D8273" s="164" t="s">
        <v>11834</v>
      </c>
      <c r="E8273" s="815" t="s">
        <v>6453</v>
      </c>
      <c r="F8273" s="146" t="s">
        <v>406</v>
      </c>
      <c r="G8273" s="146">
        <v>78111500</v>
      </c>
      <c r="H8273" s="256" t="s">
        <v>11848</v>
      </c>
      <c r="I8273" s="136">
        <v>10</v>
      </c>
      <c r="J8273" s="141" t="s">
        <v>33</v>
      </c>
      <c r="K8273" s="175">
        <v>10000000</v>
      </c>
      <c r="L8273" s="395">
        <v>1</v>
      </c>
      <c r="M8273" s="144"/>
      <c r="N8273" s="145"/>
      <c r="O8273" s="395" t="s">
        <v>11836</v>
      </c>
      <c r="P8273" s="395" t="s">
        <v>11836</v>
      </c>
      <c r="Q8273" s="146" t="s">
        <v>11849</v>
      </c>
    </row>
    <row r="8274" spans="1:17" ht="229.5" x14ac:dyDescent="0.2">
      <c r="A8274" s="174" t="s">
        <v>11850</v>
      </c>
      <c r="B8274" s="144" t="s">
        <v>11851</v>
      </c>
      <c r="C8274" s="151" t="s">
        <v>403</v>
      </c>
      <c r="D8274" s="164" t="s">
        <v>11845</v>
      </c>
      <c r="E8274" s="677" t="s">
        <v>8824</v>
      </c>
      <c r="F8274" s="146" t="s">
        <v>3058</v>
      </c>
      <c r="G8274" s="146" t="s">
        <v>11846</v>
      </c>
      <c r="H8274" s="147" t="s">
        <v>11852</v>
      </c>
      <c r="I8274" s="174">
        <v>16</v>
      </c>
      <c r="J8274" s="147" t="s">
        <v>33</v>
      </c>
      <c r="K8274" s="175">
        <v>163000000</v>
      </c>
      <c r="L8274" s="176">
        <v>1</v>
      </c>
      <c r="M8274" s="144"/>
      <c r="N8274" s="145"/>
      <c r="O8274" s="146" t="s">
        <v>35</v>
      </c>
      <c r="P8274" s="146" t="s">
        <v>36</v>
      </c>
      <c r="Q8274" s="146" t="s">
        <v>11764</v>
      </c>
    </row>
    <row r="8275" spans="1:17" ht="38.25" x14ac:dyDescent="0.2">
      <c r="A8275" s="174" t="s">
        <v>11853</v>
      </c>
      <c r="B8275" s="144" t="s">
        <v>11854</v>
      </c>
      <c r="C8275" s="151" t="s">
        <v>342</v>
      </c>
      <c r="D8275" s="164" t="s">
        <v>6396</v>
      </c>
      <c r="E8275" s="677" t="s">
        <v>433</v>
      </c>
      <c r="F8275" s="146" t="s">
        <v>2984</v>
      </c>
      <c r="G8275" s="146">
        <v>83101800</v>
      </c>
      <c r="H8275" s="147" t="s">
        <v>11855</v>
      </c>
      <c r="I8275" s="174">
        <v>10</v>
      </c>
      <c r="J8275" s="147" t="s">
        <v>33</v>
      </c>
      <c r="K8275" s="175">
        <v>75000000</v>
      </c>
      <c r="L8275" s="176">
        <v>1</v>
      </c>
      <c r="M8275" s="144"/>
      <c r="N8275" s="145"/>
      <c r="O8275" s="395" t="s">
        <v>11797</v>
      </c>
      <c r="P8275" s="395" t="s">
        <v>11797</v>
      </c>
      <c r="Q8275" s="395" t="s">
        <v>2784</v>
      </c>
    </row>
    <row r="8276" spans="1:17" ht="51" x14ac:dyDescent="0.2">
      <c r="A8276" s="174" t="s">
        <v>11853</v>
      </c>
      <c r="B8276" s="144" t="s">
        <v>11854</v>
      </c>
      <c r="C8276" s="151" t="s">
        <v>234</v>
      </c>
      <c r="D8276" s="164" t="s">
        <v>976</v>
      </c>
      <c r="E8276" s="677" t="s">
        <v>8806</v>
      </c>
      <c r="F8276" s="146" t="s">
        <v>3456</v>
      </c>
      <c r="G8276" s="146">
        <v>78181500</v>
      </c>
      <c r="H8276" s="147" t="s">
        <v>11856</v>
      </c>
      <c r="I8276" s="174">
        <v>16</v>
      </c>
      <c r="J8276" s="147" t="s">
        <v>33</v>
      </c>
      <c r="K8276" s="175">
        <v>82320000</v>
      </c>
      <c r="L8276" s="176">
        <v>1</v>
      </c>
      <c r="M8276" s="144"/>
      <c r="N8276" s="145"/>
      <c r="O8276" s="395" t="s">
        <v>67</v>
      </c>
      <c r="P8276" s="395" t="s">
        <v>35</v>
      </c>
      <c r="Q8276" s="395" t="s">
        <v>11764</v>
      </c>
    </row>
    <row r="8277" spans="1:17" ht="51" x14ac:dyDescent="0.2">
      <c r="A8277" s="174" t="s">
        <v>11853</v>
      </c>
      <c r="B8277" s="144" t="s">
        <v>11854</v>
      </c>
      <c r="C8277" s="151" t="s">
        <v>234</v>
      </c>
      <c r="D8277" s="164" t="s">
        <v>976</v>
      </c>
      <c r="E8277" s="677" t="s">
        <v>8806</v>
      </c>
      <c r="F8277" s="146" t="s">
        <v>3456</v>
      </c>
      <c r="G8277" s="146">
        <v>78181500</v>
      </c>
      <c r="H8277" s="147" t="s">
        <v>11857</v>
      </c>
      <c r="I8277" s="174">
        <v>16</v>
      </c>
      <c r="J8277" s="147" t="s">
        <v>33</v>
      </c>
      <c r="K8277" s="175">
        <v>100000000</v>
      </c>
      <c r="L8277" s="176">
        <v>1</v>
      </c>
      <c r="M8277" s="144"/>
      <c r="N8277" s="145"/>
      <c r="O8277" s="395" t="s">
        <v>67</v>
      </c>
      <c r="P8277" s="395" t="s">
        <v>67</v>
      </c>
      <c r="Q8277" s="395" t="s">
        <v>11822</v>
      </c>
    </row>
    <row r="8278" spans="1:17" ht="38.25" x14ac:dyDescent="0.2">
      <c r="A8278" s="174" t="s">
        <v>11853</v>
      </c>
      <c r="B8278" s="144" t="s">
        <v>11854</v>
      </c>
      <c r="C8278" s="151" t="s">
        <v>342</v>
      </c>
      <c r="D8278" s="164" t="s">
        <v>6396</v>
      </c>
      <c r="E8278" s="677" t="s">
        <v>11832</v>
      </c>
      <c r="F8278" s="146" t="s">
        <v>3055</v>
      </c>
      <c r="G8278" s="146">
        <v>76121501</v>
      </c>
      <c r="H8278" s="147" t="s">
        <v>11858</v>
      </c>
      <c r="I8278" s="174">
        <v>10</v>
      </c>
      <c r="J8278" s="147" t="s">
        <v>33</v>
      </c>
      <c r="K8278" s="175">
        <v>2800000</v>
      </c>
      <c r="L8278" s="176">
        <v>1</v>
      </c>
      <c r="M8278" s="144"/>
      <c r="N8278" s="145"/>
      <c r="O8278" s="395" t="s">
        <v>11797</v>
      </c>
      <c r="P8278" s="395" t="s">
        <v>11797</v>
      </c>
      <c r="Q8278" s="395" t="s">
        <v>2784</v>
      </c>
    </row>
    <row r="8279" spans="1:17" ht="38.25" x14ac:dyDescent="0.2">
      <c r="A8279" s="174" t="s">
        <v>11853</v>
      </c>
      <c r="B8279" s="144" t="s">
        <v>11854</v>
      </c>
      <c r="C8279" s="151" t="s">
        <v>356</v>
      </c>
      <c r="D8279" s="164" t="s">
        <v>11834</v>
      </c>
      <c r="E8279" s="677" t="s">
        <v>6453</v>
      </c>
      <c r="F8279" s="146" t="s">
        <v>406</v>
      </c>
      <c r="G8279" s="146">
        <v>78111500</v>
      </c>
      <c r="H8279" s="147" t="s">
        <v>11859</v>
      </c>
      <c r="I8279" s="174">
        <v>16</v>
      </c>
      <c r="J8279" s="147" t="s">
        <v>33</v>
      </c>
      <c r="K8279" s="175">
        <v>1500000</v>
      </c>
      <c r="L8279" s="176">
        <v>1</v>
      </c>
      <c r="M8279" s="144"/>
      <c r="N8279" s="145"/>
      <c r="O8279" s="395" t="s">
        <v>11836</v>
      </c>
      <c r="P8279" s="395" t="s">
        <v>11836</v>
      </c>
      <c r="Q8279" s="395" t="s">
        <v>11849</v>
      </c>
    </row>
    <row r="8280" spans="1:17" ht="25.5" x14ac:dyDescent="0.2">
      <c r="A8280" s="174" t="s">
        <v>11853</v>
      </c>
      <c r="B8280" s="144" t="s">
        <v>11854</v>
      </c>
      <c r="C8280" s="151" t="s">
        <v>342</v>
      </c>
      <c r="D8280" s="164" t="s">
        <v>6396</v>
      </c>
      <c r="E8280" s="677" t="s">
        <v>6406</v>
      </c>
      <c r="F8280" s="146" t="s">
        <v>958</v>
      </c>
      <c r="G8280" s="146">
        <v>93161800</v>
      </c>
      <c r="H8280" s="147" t="s">
        <v>11860</v>
      </c>
      <c r="I8280" s="174">
        <v>10</v>
      </c>
      <c r="J8280" s="147" t="s">
        <v>33</v>
      </c>
      <c r="K8280" s="175">
        <v>2700000</v>
      </c>
      <c r="L8280" s="176">
        <v>1</v>
      </c>
      <c r="M8280" s="144"/>
      <c r="N8280" s="145"/>
      <c r="O8280" s="395" t="s">
        <v>11797</v>
      </c>
      <c r="P8280" s="395" t="s">
        <v>11797</v>
      </c>
      <c r="Q8280" s="395" t="s">
        <v>2784</v>
      </c>
    </row>
    <row r="8281" spans="1:17" ht="76.5" x14ac:dyDescent="0.2">
      <c r="A8281" s="174" t="s">
        <v>11861</v>
      </c>
      <c r="B8281" s="144" t="s">
        <v>3252</v>
      </c>
      <c r="C8281" s="151" t="s">
        <v>190</v>
      </c>
      <c r="D8281" s="164" t="s">
        <v>854</v>
      </c>
      <c r="E8281" s="677" t="s">
        <v>359</v>
      </c>
      <c r="F8281" s="146" t="s">
        <v>360</v>
      </c>
      <c r="G8281" s="146">
        <v>78102203</v>
      </c>
      <c r="H8281" s="147" t="s">
        <v>11862</v>
      </c>
      <c r="I8281" s="174">
        <v>10</v>
      </c>
      <c r="J8281" s="147" t="s">
        <v>33</v>
      </c>
      <c r="K8281" s="175">
        <v>500000</v>
      </c>
      <c r="L8281" s="176">
        <v>1</v>
      </c>
      <c r="M8281" s="144"/>
      <c r="N8281" s="145"/>
      <c r="O8281" s="146" t="s">
        <v>67</v>
      </c>
      <c r="P8281" s="146" t="s">
        <v>67</v>
      </c>
      <c r="Q8281" s="146" t="s">
        <v>2727</v>
      </c>
    </row>
    <row r="8282" spans="1:17" ht="234" customHeight="1" x14ac:dyDescent="0.2">
      <c r="A8282" s="174" t="s">
        <v>11863</v>
      </c>
      <c r="B8282" s="144" t="s">
        <v>11864</v>
      </c>
      <c r="C8282" s="151" t="s">
        <v>403</v>
      </c>
      <c r="D8282" s="164" t="s">
        <v>11865</v>
      </c>
      <c r="E8282" s="677" t="s">
        <v>8824</v>
      </c>
      <c r="F8282" s="146" t="s">
        <v>3058</v>
      </c>
      <c r="G8282" s="146" t="s">
        <v>11846</v>
      </c>
      <c r="H8282" s="147" t="s">
        <v>11866</v>
      </c>
      <c r="I8282" s="174">
        <v>16</v>
      </c>
      <c r="J8282" s="147" t="s">
        <v>33</v>
      </c>
      <c r="K8282" s="175">
        <v>100000000</v>
      </c>
      <c r="L8282" s="176">
        <v>1</v>
      </c>
      <c r="M8282" s="144"/>
      <c r="N8282" s="145"/>
      <c r="O8282" s="146" t="s">
        <v>35</v>
      </c>
      <c r="P8282" s="146" t="s">
        <v>36</v>
      </c>
      <c r="Q8282" s="146" t="s">
        <v>11764</v>
      </c>
    </row>
    <row r="8283" spans="1:17" ht="25.5" x14ac:dyDescent="0.2">
      <c r="A8283" s="174" t="s">
        <v>11867</v>
      </c>
      <c r="B8283" s="144" t="s">
        <v>484</v>
      </c>
      <c r="C8283" s="151" t="s">
        <v>484</v>
      </c>
      <c r="D8283" s="164" t="s">
        <v>6535</v>
      </c>
      <c r="E8283" s="677" t="s">
        <v>11868</v>
      </c>
      <c r="F8283" s="146" t="s">
        <v>7141</v>
      </c>
      <c r="G8283" s="146" t="s">
        <v>11869</v>
      </c>
      <c r="H8283" s="147" t="s">
        <v>11870</v>
      </c>
      <c r="I8283" s="174">
        <v>16</v>
      </c>
      <c r="J8283" s="147" t="s">
        <v>33</v>
      </c>
      <c r="K8283" s="175">
        <v>3200000</v>
      </c>
      <c r="L8283" s="176">
        <v>4</v>
      </c>
      <c r="M8283" s="144"/>
      <c r="N8283" s="145"/>
      <c r="O8283" s="146" t="s">
        <v>67</v>
      </c>
      <c r="P8283" s="146" t="s">
        <v>67</v>
      </c>
      <c r="Q8283" s="146" t="s">
        <v>3429</v>
      </c>
    </row>
    <row r="8284" spans="1:17" ht="25.5" x14ac:dyDescent="0.2">
      <c r="A8284" s="174" t="s">
        <v>11867</v>
      </c>
      <c r="B8284" s="144" t="s">
        <v>484</v>
      </c>
      <c r="C8284" s="151" t="s">
        <v>484</v>
      </c>
      <c r="D8284" s="164" t="s">
        <v>6535</v>
      </c>
      <c r="E8284" s="677" t="s">
        <v>8722</v>
      </c>
      <c r="F8284" s="146" t="s">
        <v>3158</v>
      </c>
      <c r="G8284" s="146">
        <v>40101701</v>
      </c>
      <c r="H8284" s="147" t="s">
        <v>11871</v>
      </c>
      <c r="I8284" s="174">
        <v>16</v>
      </c>
      <c r="J8284" s="147" t="s">
        <v>33</v>
      </c>
      <c r="K8284" s="175">
        <v>6000000</v>
      </c>
      <c r="L8284" s="176">
        <v>2</v>
      </c>
      <c r="M8284" s="144"/>
      <c r="N8284" s="145"/>
      <c r="O8284" s="146" t="s">
        <v>35</v>
      </c>
      <c r="P8284" s="146" t="s">
        <v>35</v>
      </c>
      <c r="Q8284" s="146" t="s">
        <v>3429</v>
      </c>
    </row>
    <row r="8285" spans="1:17" ht="25.5" x14ac:dyDescent="0.2">
      <c r="A8285" s="174" t="s">
        <v>11867</v>
      </c>
      <c r="B8285" s="144" t="s">
        <v>484</v>
      </c>
      <c r="C8285" s="151" t="s">
        <v>484</v>
      </c>
      <c r="D8285" s="164" t="s">
        <v>6535</v>
      </c>
      <c r="E8285" s="677" t="s">
        <v>188</v>
      </c>
      <c r="F8285" s="146" t="s">
        <v>189</v>
      </c>
      <c r="G8285" s="146">
        <v>46182001</v>
      </c>
      <c r="H8285" s="147" t="s">
        <v>11872</v>
      </c>
      <c r="I8285" s="174">
        <v>16</v>
      </c>
      <c r="J8285" s="147" t="s">
        <v>33</v>
      </c>
      <c r="K8285" s="175">
        <v>520000</v>
      </c>
      <c r="L8285" s="176">
        <v>15</v>
      </c>
      <c r="M8285" s="144"/>
      <c r="N8285" s="145"/>
      <c r="O8285" s="146" t="s">
        <v>67</v>
      </c>
      <c r="P8285" s="146" t="s">
        <v>67</v>
      </c>
      <c r="Q8285" s="146" t="s">
        <v>3429</v>
      </c>
    </row>
    <row r="8286" spans="1:17" ht="25.5" x14ac:dyDescent="0.2">
      <c r="A8286" s="174" t="s">
        <v>11867</v>
      </c>
      <c r="B8286" s="144" t="s">
        <v>484</v>
      </c>
      <c r="C8286" s="151" t="s">
        <v>484</v>
      </c>
      <c r="D8286" s="164" t="s">
        <v>6535</v>
      </c>
      <c r="E8286" s="677" t="s">
        <v>261</v>
      </c>
      <c r="F8286" s="146" t="s">
        <v>262</v>
      </c>
      <c r="G8286" s="146" t="s">
        <v>11873</v>
      </c>
      <c r="H8286" s="147" t="s">
        <v>11874</v>
      </c>
      <c r="I8286" s="174">
        <v>16</v>
      </c>
      <c r="J8286" s="147" t="s">
        <v>33</v>
      </c>
      <c r="K8286" s="175">
        <v>500000</v>
      </c>
      <c r="L8286" s="176">
        <v>50</v>
      </c>
      <c r="M8286" s="144"/>
      <c r="N8286" s="145"/>
      <c r="O8286" s="146" t="s">
        <v>67</v>
      </c>
      <c r="P8286" s="146" t="s">
        <v>67</v>
      </c>
      <c r="Q8286" s="146" t="s">
        <v>3429</v>
      </c>
    </row>
    <row r="8287" spans="1:17" ht="63.75" x14ac:dyDescent="0.2">
      <c r="A8287" s="174" t="s">
        <v>11867</v>
      </c>
      <c r="B8287" s="144" t="s">
        <v>484</v>
      </c>
      <c r="C8287" s="151" t="s">
        <v>484</v>
      </c>
      <c r="D8287" s="164" t="s">
        <v>6535</v>
      </c>
      <c r="E8287" s="677" t="s">
        <v>11788</v>
      </c>
      <c r="F8287" s="146" t="s">
        <v>6314</v>
      </c>
      <c r="G8287" s="146">
        <v>72101507</v>
      </c>
      <c r="H8287" s="147" t="s">
        <v>11875</v>
      </c>
      <c r="I8287" s="174">
        <v>10</v>
      </c>
      <c r="J8287" s="147" t="s">
        <v>33</v>
      </c>
      <c r="K8287" s="175">
        <v>5200000</v>
      </c>
      <c r="L8287" s="176">
        <v>1</v>
      </c>
      <c r="M8287" s="144"/>
      <c r="N8287" s="145"/>
      <c r="O8287" s="146" t="s">
        <v>80</v>
      </c>
      <c r="P8287" s="146" t="s">
        <v>80</v>
      </c>
      <c r="Q8287" s="146" t="s">
        <v>11764</v>
      </c>
    </row>
    <row r="8288" spans="1:17" ht="25.5" x14ac:dyDescent="0.2">
      <c r="A8288" s="174" t="s">
        <v>11867</v>
      </c>
      <c r="B8288" s="144" t="s">
        <v>484</v>
      </c>
      <c r="C8288" s="151" t="s">
        <v>484</v>
      </c>
      <c r="D8288" s="164" t="s">
        <v>6535</v>
      </c>
      <c r="E8288" s="677" t="s">
        <v>11876</v>
      </c>
      <c r="F8288" s="146" t="s">
        <v>639</v>
      </c>
      <c r="G8288" s="146">
        <v>76111501</v>
      </c>
      <c r="H8288" s="147" t="s">
        <v>11877</v>
      </c>
      <c r="I8288" s="174">
        <v>16</v>
      </c>
      <c r="J8288" s="147" t="s">
        <v>33</v>
      </c>
      <c r="K8288" s="175">
        <v>2500000</v>
      </c>
      <c r="L8288" s="176">
        <v>1</v>
      </c>
      <c r="M8288" s="144"/>
      <c r="N8288" s="145"/>
      <c r="O8288" s="146" t="s">
        <v>67</v>
      </c>
      <c r="P8288" s="146" t="s">
        <v>67</v>
      </c>
      <c r="Q8288" s="146" t="s">
        <v>3429</v>
      </c>
    </row>
    <row r="8289" spans="1:21" ht="25.5" x14ac:dyDescent="0.2">
      <c r="A8289" s="174" t="s">
        <v>11867</v>
      </c>
      <c r="B8289" s="144" t="s">
        <v>484</v>
      </c>
      <c r="C8289" s="151" t="s">
        <v>484</v>
      </c>
      <c r="D8289" s="164" t="s">
        <v>6535</v>
      </c>
      <c r="E8289" s="677" t="s">
        <v>11810</v>
      </c>
      <c r="F8289" s="146" t="s">
        <v>5765</v>
      </c>
      <c r="G8289" s="146">
        <v>80111701</v>
      </c>
      <c r="H8289" s="147" t="s">
        <v>11878</v>
      </c>
      <c r="I8289" s="174">
        <v>16</v>
      </c>
      <c r="J8289" s="147" t="s">
        <v>33</v>
      </c>
      <c r="K8289" s="175">
        <v>61000000</v>
      </c>
      <c r="L8289" s="176">
        <v>1</v>
      </c>
      <c r="M8289" s="144"/>
      <c r="N8289" s="145"/>
      <c r="O8289" s="146" t="s">
        <v>67</v>
      </c>
      <c r="P8289" s="146" t="s">
        <v>67</v>
      </c>
      <c r="Q8289" s="146" t="s">
        <v>2996</v>
      </c>
    </row>
    <row r="8290" spans="1:21" ht="25.5" x14ac:dyDescent="0.2">
      <c r="A8290" s="174" t="s">
        <v>11867</v>
      </c>
      <c r="B8290" s="144" t="s">
        <v>484</v>
      </c>
      <c r="C8290" s="151" t="s">
        <v>484</v>
      </c>
      <c r="D8290" s="164" t="s">
        <v>6535</v>
      </c>
      <c r="E8290" s="677" t="s">
        <v>11810</v>
      </c>
      <c r="F8290" s="146" t="s">
        <v>5765</v>
      </c>
      <c r="G8290" s="146">
        <v>80111701</v>
      </c>
      <c r="H8290" s="147" t="s">
        <v>11879</v>
      </c>
      <c r="I8290" s="480">
        <v>16</v>
      </c>
      <c r="J8290" s="147" t="s">
        <v>33</v>
      </c>
      <c r="K8290" s="435">
        <v>49880000</v>
      </c>
      <c r="L8290" s="374">
        <v>1</v>
      </c>
      <c r="M8290" s="456"/>
      <c r="N8290" s="457"/>
      <c r="O8290" s="438" t="s">
        <v>67</v>
      </c>
      <c r="P8290" s="438" t="s">
        <v>67</v>
      </c>
      <c r="Q8290" s="438" t="s">
        <v>2996</v>
      </c>
    </row>
    <row r="8291" spans="1:21" ht="25.5" x14ac:dyDescent="0.2">
      <c r="A8291" s="136" t="s">
        <v>11867</v>
      </c>
      <c r="B8291" s="137" t="s">
        <v>484</v>
      </c>
      <c r="C8291" s="151" t="s">
        <v>484</v>
      </c>
      <c r="D8291" s="164" t="s">
        <v>6535</v>
      </c>
      <c r="E8291" s="815" t="s">
        <v>452</v>
      </c>
      <c r="F8291" s="138" t="s">
        <v>3008</v>
      </c>
      <c r="G8291" s="138">
        <v>72102103</v>
      </c>
      <c r="H8291" s="256" t="s">
        <v>11880</v>
      </c>
      <c r="I8291" s="136">
        <v>16</v>
      </c>
      <c r="J8291" s="141" t="s">
        <v>33</v>
      </c>
      <c r="K8291" s="175">
        <v>370000</v>
      </c>
      <c r="L8291" s="816">
        <v>1</v>
      </c>
      <c r="M8291" s="137"/>
      <c r="N8291" s="139"/>
      <c r="O8291" s="138" t="s">
        <v>79</v>
      </c>
      <c r="P8291" s="138" t="s">
        <v>79</v>
      </c>
      <c r="Q8291" s="138" t="s">
        <v>3429</v>
      </c>
      <c r="U8291" s="58"/>
    </row>
    <row r="8292" spans="1:21" ht="228" customHeight="1" x14ac:dyDescent="0.2">
      <c r="A8292" s="136" t="s">
        <v>11867</v>
      </c>
      <c r="B8292" s="137" t="s">
        <v>484</v>
      </c>
      <c r="C8292" s="151" t="s">
        <v>484</v>
      </c>
      <c r="D8292" s="164" t="s">
        <v>6535</v>
      </c>
      <c r="E8292" s="815" t="s">
        <v>8824</v>
      </c>
      <c r="F8292" s="146" t="s">
        <v>3058</v>
      </c>
      <c r="G8292" s="146" t="s">
        <v>11846</v>
      </c>
      <c r="H8292" s="256" t="s">
        <v>11881</v>
      </c>
      <c r="I8292" s="136">
        <v>16</v>
      </c>
      <c r="J8292" s="141" t="s">
        <v>33</v>
      </c>
      <c r="K8292" s="175">
        <v>3000000</v>
      </c>
      <c r="L8292" s="816">
        <v>1</v>
      </c>
      <c r="M8292" s="144"/>
      <c r="N8292" s="145"/>
      <c r="O8292" s="146" t="s">
        <v>35</v>
      </c>
      <c r="P8292" s="146" t="s">
        <v>36</v>
      </c>
      <c r="Q8292" s="146" t="s">
        <v>11764</v>
      </c>
    </row>
    <row r="8293" spans="1:21" ht="25.5" x14ac:dyDescent="0.2">
      <c r="A8293" s="136" t="s">
        <v>11882</v>
      </c>
      <c r="B8293" s="137" t="s">
        <v>11883</v>
      </c>
      <c r="C8293" s="151" t="s">
        <v>190</v>
      </c>
      <c r="D8293" s="164" t="s">
        <v>11884</v>
      </c>
      <c r="E8293" s="815" t="s">
        <v>11885</v>
      </c>
      <c r="F8293" s="146" t="s">
        <v>5595</v>
      </c>
      <c r="G8293" s="146">
        <v>44121622</v>
      </c>
      <c r="H8293" s="256" t="s">
        <v>11886</v>
      </c>
      <c r="I8293" s="136">
        <v>10</v>
      </c>
      <c r="J8293" s="141" t="s">
        <v>33</v>
      </c>
      <c r="K8293" s="175">
        <v>2130000</v>
      </c>
      <c r="L8293" s="816">
        <v>1</v>
      </c>
      <c r="M8293" s="144"/>
      <c r="N8293" s="145"/>
      <c r="O8293" s="146" t="s">
        <v>67</v>
      </c>
      <c r="P8293" s="146" t="s">
        <v>67</v>
      </c>
      <c r="Q8293" s="146" t="s">
        <v>37</v>
      </c>
    </row>
    <row r="8294" spans="1:21" ht="25.5" x14ac:dyDescent="0.2">
      <c r="A8294" s="136" t="s">
        <v>11882</v>
      </c>
      <c r="B8294" s="137" t="s">
        <v>11883</v>
      </c>
      <c r="C8294" s="151" t="s">
        <v>50</v>
      </c>
      <c r="D8294" s="164" t="s">
        <v>11887</v>
      </c>
      <c r="E8294" s="815" t="s">
        <v>11888</v>
      </c>
      <c r="F8294" s="146" t="s">
        <v>7936</v>
      </c>
      <c r="G8294" s="146">
        <v>26111700</v>
      </c>
      <c r="H8294" s="256" t="s">
        <v>11889</v>
      </c>
      <c r="I8294" s="136">
        <v>10</v>
      </c>
      <c r="J8294" s="141" t="s">
        <v>33</v>
      </c>
      <c r="K8294" s="175">
        <v>60000000</v>
      </c>
      <c r="L8294" s="816">
        <v>60</v>
      </c>
      <c r="M8294" s="144"/>
      <c r="N8294" s="145"/>
      <c r="O8294" s="146" t="s">
        <v>36</v>
      </c>
      <c r="P8294" s="146" t="s">
        <v>36</v>
      </c>
      <c r="Q8294" s="146" t="s">
        <v>37</v>
      </c>
    </row>
    <row r="8295" spans="1:21" ht="25.5" x14ac:dyDescent="0.2">
      <c r="A8295" s="136" t="s">
        <v>11882</v>
      </c>
      <c r="B8295" s="137" t="s">
        <v>11883</v>
      </c>
      <c r="C8295" s="151" t="s">
        <v>50</v>
      </c>
      <c r="D8295" s="164" t="s">
        <v>11887</v>
      </c>
      <c r="E8295" s="815" t="s">
        <v>11888</v>
      </c>
      <c r="F8295" s="146" t="s">
        <v>7936</v>
      </c>
      <c r="G8295" s="146">
        <v>26111700</v>
      </c>
      <c r="H8295" s="256" t="s">
        <v>11890</v>
      </c>
      <c r="I8295" s="136">
        <v>10</v>
      </c>
      <c r="J8295" s="141" t="s">
        <v>33</v>
      </c>
      <c r="K8295" s="175">
        <v>16000000</v>
      </c>
      <c r="L8295" s="816">
        <v>22</v>
      </c>
      <c r="M8295" s="144"/>
      <c r="N8295" s="145"/>
      <c r="O8295" s="146" t="s">
        <v>36</v>
      </c>
      <c r="P8295" s="146" t="s">
        <v>36</v>
      </c>
      <c r="Q8295" s="146" t="s">
        <v>37</v>
      </c>
    </row>
    <row r="8296" spans="1:21" ht="25.5" x14ac:dyDescent="0.2">
      <c r="A8296" s="136" t="s">
        <v>11882</v>
      </c>
      <c r="B8296" s="137" t="s">
        <v>11883</v>
      </c>
      <c r="C8296" s="151" t="s">
        <v>50</v>
      </c>
      <c r="D8296" s="164" t="s">
        <v>11887</v>
      </c>
      <c r="E8296" s="815" t="s">
        <v>11888</v>
      </c>
      <c r="F8296" s="146" t="s">
        <v>7936</v>
      </c>
      <c r="G8296" s="146">
        <v>26111704</v>
      </c>
      <c r="H8296" s="256" t="s">
        <v>11891</v>
      </c>
      <c r="I8296" s="136">
        <v>10</v>
      </c>
      <c r="J8296" s="141" t="s">
        <v>33</v>
      </c>
      <c r="K8296" s="175">
        <v>4381268</v>
      </c>
      <c r="L8296" s="816">
        <v>4</v>
      </c>
      <c r="M8296" s="144"/>
      <c r="N8296" s="145"/>
      <c r="O8296" s="146" t="s">
        <v>36</v>
      </c>
      <c r="P8296" s="146" t="s">
        <v>36</v>
      </c>
      <c r="Q8296" s="146" t="s">
        <v>37</v>
      </c>
    </row>
    <row r="8297" spans="1:21" ht="25.5" x14ac:dyDescent="0.2">
      <c r="A8297" s="136" t="s">
        <v>11882</v>
      </c>
      <c r="B8297" s="137" t="s">
        <v>11883</v>
      </c>
      <c r="C8297" s="151" t="s">
        <v>50</v>
      </c>
      <c r="D8297" s="164" t="s">
        <v>11887</v>
      </c>
      <c r="E8297" s="815" t="s">
        <v>11892</v>
      </c>
      <c r="F8297" s="146" t="s">
        <v>3127</v>
      </c>
      <c r="G8297" s="146">
        <v>52161520</v>
      </c>
      <c r="H8297" s="256" t="s">
        <v>11893</v>
      </c>
      <c r="I8297" s="136">
        <v>10</v>
      </c>
      <c r="J8297" s="141" t="s">
        <v>33</v>
      </c>
      <c r="K8297" s="175">
        <v>6248732</v>
      </c>
      <c r="L8297" s="816">
        <v>1</v>
      </c>
      <c r="M8297" s="144"/>
      <c r="N8297" s="145"/>
      <c r="O8297" s="146" t="s">
        <v>35</v>
      </c>
      <c r="P8297" s="146" t="s">
        <v>35</v>
      </c>
      <c r="Q8297" s="146" t="s">
        <v>37</v>
      </c>
    </row>
    <row r="8298" spans="1:21" ht="63.75" x14ac:dyDescent="0.2">
      <c r="A8298" s="136" t="s">
        <v>11882</v>
      </c>
      <c r="B8298" s="137" t="s">
        <v>11883</v>
      </c>
      <c r="C8298" s="151" t="s">
        <v>50</v>
      </c>
      <c r="D8298" s="164" t="s">
        <v>11887</v>
      </c>
      <c r="E8298" s="815" t="s">
        <v>11736</v>
      </c>
      <c r="F8298" s="146" t="s">
        <v>2951</v>
      </c>
      <c r="G8298" s="146">
        <v>52161547</v>
      </c>
      <c r="H8298" s="256" t="s">
        <v>11894</v>
      </c>
      <c r="I8298" s="136">
        <v>10</v>
      </c>
      <c r="J8298" s="141" t="s">
        <v>33</v>
      </c>
      <c r="K8298" s="175">
        <v>50000000</v>
      </c>
      <c r="L8298" s="816">
        <v>1</v>
      </c>
      <c r="M8298" s="144"/>
      <c r="N8298" s="145"/>
      <c r="O8298" s="146" t="s">
        <v>35</v>
      </c>
      <c r="P8298" s="146" t="s">
        <v>36</v>
      </c>
      <c r="Q8298" s="146" t="s">
        <v>37</v>
      </c>
    </row>
    <row r="8299" spans="1:21" ht="38.25" x14ac:dyDescent="0.2">
      <c r="A8299" s="136" t="s">
        <v>11882</v>
      </c>
      <c r="B8299" s="137" t="s">
        <v>11883</v>
      </c>
      <c r="C8299" s="151" t="s">
        <v>42</v>
      </c>
      <c r="D8299" s="164" t="s">
        <v>11895</v>
      </c>
      <c r="E8299" s="815" t="s">
        <v>188</v>
      </c>
      <c r="F8299" s="146" t="s">
        <v>189</v>
      </c>
      <c r="G8299" s="146">
        <v>42132201</v>
      </c>
      <c r="H8299" s="256" t="s">
        <v>11896</v>
      </c>
      <c r="I8299" s="136">
        <v>10</v>
      </c>
      <c r="J8299" s="141" t="s">
        <v>33</v>
      </c>
      <c r="K8299" s="175">
        <v>1817750</v>
      </c>
      <c r="L8299" s="816">
        <v>25</v>
      </c>
      <c r="M8299" s="144"/>
      <c r="N8299" s="145"/>
      <c r="O8299" s="146" t="s">
        <v>67</v>
      </c>
      <c r="P8299" s="146" t="s">
        <v>67</v>
      </c>
      <c r="Q8299" s="146" t="s">
        <v>37</v>
      </c>
    </row>
    <row r="8300" spans="1:21" ht="38.25" x14ac:dyDescent="0.2">
      <c r="A8300" s="136" t="s">
        <v>11882</v>
      </c>
      <c r="B8300" s="137" t="s">
        <v>11883</v>
      </c>
      <c r="C8300" s="151" t="s">
        <v>42</v>
      </c>
      <c r="D8300" s="164" t="s">
        <v>11895</v>
      </c>
      <c r="E8300" s="815" t="s">
        <v>188</v>
      </c>
      <c r="F8300" s="146" t="s">
        <v>189</v>
      </c>
      <c r="G8300" s="146">
        <v>42132201</v>
      </c>
      <c r="H8300" s="256" t="s">
        <v>11897</v>
      </c>
      <c r="I8300" s="136">
        <v>10</v>
      </c>
      <c r="J8300" s="141" t="s">
        <v>33</v>
      </c>
      <c r="K8300" s="175">
        <v>1817750</v>
      </c>
      <c r="L8300" s="816">
        <v>25</v>
      </c>
      <c r="M8300" s="144"/>
      <c r="N8300" s="145"/>
      <c r="O8300" s="146" t="s">
        <v>67</v>
      </c>
      <c r="P8300" s="146" t="s">
        <v>67</v>
      </c>
      <c r="Q8300" s="146" t="s">
        <v>37</v>
      </c>
    </row>
    <row r="8301" spans="1:21" ht="25.5" x14ac:dyDescent="0.2">
      <c r="A8301" s="136" t="s">
        <v>11882</v>
      </c>
      <c r="B8301" s="137" t="s">
        <v>11883</v>
      </c>
      <c r="C8301" s="151" t="s">
        <v>42</v>
      </c>
      <c r="D8301" s="164" t="s">
        <v>11895</v>
      </c>
      <c r="E8301" s="815" t="s">
        <v>188</v>
      </c>
      <c r="F8301" s="146" t="s">
        <v>189</v>
      </c>
      <c r="G8301" s="146">
        <v>42261902</v>
      </c>
      <c r="H8301" s="256" t="s">
        <v>11898</v>
      </c>
      <c r="I8301" s="136">
        <v>10</v>
      </c>
      <c r="J8301" s="141" t="s">
        <v>33</v>
      </c>
      <c r="K8301" s="175">
        <v>864500</v>
      </c>
      <c r="L8301" s="816">
        <v>5</v>
      </c>
      <c r="M8301" s="144"/>
      <c r="N8301" s="145"/>
      <c r="O8301" s="146" t="s">
        <v>67</v>
      </c>
      <c r="P8301" s="146" t="s">
        <v>67</v>
      </c>
      <c r="Q8301" s="146" t="s">
        <v>37</v>
      </c>
    </row>
    <row r="8302" spans="1:21" ht="38.25" x14ac:dyDescent="0.2">
      <c r="A8302" s="136" t="s">
        <v>11882</v>
      </c>
      <c r="B8302" s="137" t="s">
        <v>11883</v>
      </c>
      <c r="C8302" s="151" t="s">
        <v>11899</v>
      </c>
      <c r="D8302" s="164" t="s">
        <v>11900</v>
      </c>
      <c r="E8302" s="815" t="s">
        <v>11746</v>
      </c>
      <c r="F8302" s="146" t="s">
        <v>2958</v>
      </c>
      <c r="G8302" s="146">
        <v>14111507</v>
      </c>
      <c r="H8302" s="256" t="s">
        <v>11901</v>
      </c>
      <c r="I8302" s="136">
        <v>10</v>
      </c>
      <c r="J8302" s="141" t="s">
        <v>230</v>
      </c>
      <c r="K8302" s="175">
        <v>54000000</v>
      </c>
      <c r="L8302" s="816">
        <v>1</v>
      </c>
      <c r="M8302" s="144"/>
      <c r="N8302" s="145"/>
      <c r="O8302" s="146" t="s">
        <v>127</v>
      </c>
      <c r="P8302" s="146" t="s">
        <v>127</v>
      </c>
      <c r="Q8302" s="146" t="s">
        <v>37</v>
      </c>
    </row>
    <row r="8303" spans="1:21" ht="38.25" x14ac:dyDescent="0.2">
      <c r="A8303" s="136" t="s">
        <v>11882</v>
      </c>
      <c r="B8303" s="137" t="s">
        <v>11883</v>
      </c>
      <c r="C8303" s="151" t="s">
        <v>11899</v>
      </c>
      <c r="D8303" s="164" t="s">
        <v>11900</v>
      </c>
      <c r="E8303" s="815" t="s">
        <v>11746</v>
      </c>
      <c r="F8303" s="146" t="s">
        <v>2958</v>
      </c>
      <c r="G8303" s="146">
        <v>14111507</v>
      </c>
      <c r="H8303" s="256" t="s">
        <v>11902</v>
      </c>
      <c r="I8303" s="136">
        <v>10</v>
      </c>
      <c r="J8303" s="141" t="s">
        <v>33</v>
      </c>
      <c r="K8303" s="175">
        <v>25500000</v>
      </c>
      <c r="L8303" s="816">
        <v>1</v>
      </c>
      <c r="M8303" s="144"/>
      <c r="N8303" s="145"/>
      <c r="O8303" s="146" t="s">
        <v>79</v>
      </c>
      <c r="P8303" s="146" t="s">
        <v>79</v>
      </c>
      <c r="Q8303" s="146" t="s">
        <v>37</v>
      </c>
    </row>
    <row r="8304" spans="1:21" ht="38.25" x14ac:dyDescent="0.2">
      <c r="A8304" s="136" t="s">
        <v>11882</v>
      </c>
      <c r="B8304" s="137" t="s">
        <v>11883</v>
      </c>
      <c r="C8304" s="151" t="s">
        <v>11899</v>
      </c>
      <c r="D8304" s="164" t="s">
        <v>11900</v>
      </c>
      <c r="E8304" s="815" t="s">
        <v>11746</v>
      </c>
      <c r="F8304" s="146" t="s">
        <v>2958</v>
      </c>
      <c r="G8304" s="146">
        <v>14111507</v>
      </c>
      <c r="H8304" s="256" t="s">
        <v>11903</v>
      </c>
      <c r="I8304" s="136">
        <v>10</v>
      </c>
      <c r="J8304" s="141" t="s">
        <v>33</v>
      </c>
      <c r="K8304" s="175">
        <v>4500000</v>
      </c>
      <c r="L8304" s="816">
        <v>1</v>
      </c>
      <c r="M8304" s="144"/>
      <c r="N8304" s="145"/>
      <c r="O8304" s="146" t="s">
        <v>699</v>
      </c>
      <c r="P8304" s="146" t="s">
        <v>699</v>
      </c>
      <c r="Q8304" s="146" t="s">
        <v>37</v>
      </c>
    </row>
    <row r="8305" spans="1:17" ht="89.25" x14ac:dyDescent="0.2">
      <c r="A8305" s="136" t="s">
        <v>11882</v>
      </c>
      <c r="B8305" s="137" t="s">
        <v>11883</v>
      </c>
      <c r="C8305" s="151" t="s">
        <v>11899</v>
      </c>
      <c r="D8305" s="164" t="s">
        <v>11904</v>
      </c>
      <c r="E8305" s="815" t="s">
        <v>11751</v>
      </c>
      <c r="F8305" s="146" t="s">
        <v>6277</v>
      </c>
      <c r="G8305" s="146" t="s">
        <v>11752</v>
      </c>
      <c r="H8305" s="256" t="s">
        <v>11905</v>
      </c>
      <c r="I8305" s="136">
        <v>10</v>
      </c>
      <c r="J8305" s="141" t="s">
        <v>230</v>
      </c>
      <c r="K8305" s="175">
        <v>380000000</v>
      </c>
      <c r="L8305" s="816">
        <v>1</v>
      </c>
      <c r="M8305" s="144"/>
      <c r="N8305" s="145"/>
      <c r="O8305" s="146" t="s">
        <v>127</v>
      </c>
      <c r="P8305" s="146" t="s">
        <v>127</v>
      </c>
      <c r="Q8305" s="146" t="s">
        <v>2727</v>
      </c>
    </row>
    <row r="8306" spans="1:17" ht="89.25" x14ac:dyDescent="0.2">
      <c r="A8306" s="136" t="s">
        <v>11882</v>
      </c>
      <c r="B8306" s="137" t="s">
        <v>11883</v>
      </c>
      <c r="C8306" s="151" t="s">
        <v>11899</v>
      </c>
      <c r="D8306" s="164" t="s">
        <v>11904</v>
      </c>
      <c r="E8306" s="815" t="s">
        <v>11751</v>
      </c>
      <c r="F8306" s="146" t="s">
        <v>6277</v>
      </c>
      <c r="G8306" s="146" t="s">
        <v>11752</v>
      </c>
      <c r="H8306" s="815" t="s">
        <v>11906</v>
      </c>
      <c r="I8306" s="136">
        <v>10</v>
      </c>
      <c r="J8306" s="141" t="s">
        <v>33</v>
      </c>
      <c r="K8306" s="175">
        <v>222000000</v>
      </c>
      <c r="L8306" s="395">
        <v>1</v>
      </c>
      <c r="M8306" s="144"/>
      <c r="N8306" s="145"/>
      <c r="O8306" s="146" t="s">
        <v>67</v>
      </c>
      <c r="P8306" s="146" t="s">
        <v>67</v>
      </c>
      <c r="Q8306" s="146" t="s">
        <v>11755</v>
      </c>
    </row>
    <row r="8307" spans="1:17" ht="89.25" x14ac:dyDescent="0.2">
      <c r="A8307" s="136" t="s">
        <v>11882</v>
      </c>
      <c r="B8307" s="137" t="s">
        <v>11883</v>
      </c>
      <c r="C8307" s="151" t="s">
        <v>11899</v>
      </c>
      <c r="D8307" s="164" t="s">
        <v>11904</v>
      </c>
      <c r="E8307" s="815" t="s">
        <v>11751</v>
      </c>
      <c r="F8307" s="146" t="s">
        <v>6277</v>
      </c>
      <c r="G8307" s="146" t="s">
        <v>11752</v>
      </c>
      <c r="H8307" s="815" t="s">
        <v>11906</v>
      </c>
      <c r="I8307" s="136">
        <v>10</v>
      </c>
      <c r="J8307" s="141" t="s">
        <v>33</v>
      </c>
      <c r="K8307" s="175">
        <v>405020000</v>
      </c>
      <c r="L8307" s="395">
        <v>1</v>
      </c>
      <c r="M8307" s="144"/>
      <c r="N8307" s="145"/>
      <c r="O8307" s="146" t="s">
        <v>36</v>
      </c>
      <c r="P8307" s="146" t="s">
        <v>79</v>
      </c>
      <c r="Q8307" s="146" t="s">
        <v>2727</v>
      </c>
    </row>
    <row r="8308" spans="1:17" ht="89.25" x14ac:dyDescent="0.2">
      <c r="A8308" s="136" t="s">
        <v>11882</v>
      </c>
      <c r="B8308" s="137" t="s">
        <v>11883</v>
      </c>
      <c r="C8308" s="151" t="s">
        <v>11899</v>
      </c>
      <c r="D8308" s="164" t="s">
        <v>11904</v>
      </c>
      <c r="E8308" s="815" t="s">
        <v>11751</v>
      </c>
      <c r="F8308" s="146" t="s">
        <v>6277</v>
      </c>
      <c r="G8308" s="146" t="s">
        <v>11752</v>
      </c>
      <c r="H8308" s="256" t="s">
        <v>11907</v>
      </c>
      <c r="I8308" s="136">
        <v>10</v>
      </c>
      <c r="J8308" s="141" t="s">
        <v>33</v>
      </c>
      <c r="K8308" s="175">
        <v>93000000</v>
      </c>
      <c r="L8308" s="395">
        <v>1</v>
      </c>
      <c r="M8308" s="144"/>
      <c r="N8308" s="145"/>
      <c r="O8308" s="146" t="s">
        <v>699</v>
      </c>
      <c r="P8308" s="146" t="s">
        <v>699</v>
      </c>
      <c r="Q8308" s="146" t="s">
        <v>2727</v>
      </c>
    </row>
    <row r="8309" spans="1:17" ht="51" x14ac:dyDescent="0.2">
      <c r="A8309" s="136" t="s">
        <v>11882</v>
      </c>
      <c r="B8309" s="137" t="s">
        <v>11883</v>
      </c>
      <c r="C8309" s="151" t="s">
        <v>11899</v>
      </c>
      <c r="D8309" s="164" t="s">
        <v>11908</v>
      </c>
      <c r="E8309" s="815" t="s">
        <v>11696</v>
      </c>
      <c r="F8309" s="146" t="s">
        <v>3359</v>
      </c>
      <c r="G8309" s="146" t="s">
        <v>11762</v>
      </c>
      <c r="H8309" s="256" t="s">
        <v>11909</v>
      </c>
      <c r="I8309" s="136">
        <v>10</v>
      </c>
      <c r="J8309" s="141" t="s">
        <v>33</v>
      </c>
      <c r="K8309" s="175">
        <v>150000000</v>
      </c>
      <c r="L8309" s="395">
        <v>1</v>
      </c>
      <c r="M8309" s="144"/>
      <c r="N8309" s="145"/>
      <c r="O8309" s="146" t="s">
        <v>35</v>
      </c>
      <c r="P8309" s="146" t="s">
        <v>36</v>
      </c>
      <c r="Q8309" s="146" t="s">
        <v>2727</v>
      </c>
    </row>
    <row r="8310" spans="1:17" ht="38.25" x14ac:dyDescent="0.2">
      <c r="A8310" s="136" t="s">
        <v>11882</v>
      </c>
      <c r="B8310" s="137" t="s">
        <v>11883</v>
      </c>
      <c r="C8310" s="151" t="s">
        <v>42</v>
      </c>
      <c r="D8310" s="164" t="s">
        <v>11895</v>
      </c>
      <c r="E8310" s="815" t="s">
        <v>8767</v>
      </c>
      <c r="F8310" s="146" t="s">
        <v>2969</v>
      </c>
      <c r="G8310" s="146">
        <v>24111514</v>
      </c>
      <c r="H8310" s="815" t="s">
        <v>11910</v>
      </c>
      <c r="I8310" s="136">
        <v>10</v>
      </c>
      <c r="J8310" s="141" t="s">
        <v>33</v>
      </c>
      <c r="K8310" s="175">
        <v>2500000</v>
      </c>
      <c r="L8310" s="395">
        <v>100</v>
      </c>
      <c r="M8310" s="144"/>
      <c r="N8310" s="145"/>
      <c r="O8310" s="146" t="s">
        <v>67</v>
      </c>
      <c r="P8310" s="146" t="s">
        <v>67</v>
      </c>
      <c r="Q8310" s="146" t="s">
        <v>37</v>
      </c>
    </row>
    <row r="8311" spans="1:17" ht="38.25" x14ac:dyDescent="0.2">
      <c r="A8311" s="136" t="s">
        <v>11882</v>
      </c>
      <c r="B8311" s="137" t="s">
        <v>11883</v>
      </c>
      <c r="C8311" s="151" t="s">
        <v>42</v>
      </c>
      <c r="D8311" s="164" t="s">
        <v>11895</v>
      </c>
      <c r="E8311" s="815" t="s">
        <v>8767</v>
      </c>
      <c r="F8311" s="146" t="s">
        <v>2969</v>
      </c>
      <c r="G8311" s="146">
        <v>24111503</v>
      </c>
      <c r="H8311" s="815" t="s">
        <v>11911</v>
      </c>
      <c r="I8311" s="136">
        <v>10</v>
      </c>
      <c r="J8311" s="141" t="s">
        <v>33</v>
      </c>
      <c r="K8311" s="175">
        <v>629500</v>
      </c>
      <c r="L8311" s="395">
        <v>5</v>
      </c>
      <c r="M8311" s="144"/>
      <c r="N8311" s="145"/>
      <c r="O8311" s="146" t="s">
        <v>67</v>
      </c>
      <c r="P8311" s="146" t="s">
        <v>67</v>
      </c>
      <c r="Q8311" s="146" t="s">
        <v>37</v>
      </c>
    </row>
    <row r="8312" spans="1:17" ht="38.25" x14ac:dyDescent="0.2">
      <c r="A8312" s="136" t="s">
        <v>11882</v>
      </c>
      <c r="B8312" s="137" t="s">
        <v>11883</v>
      </c>
      <c r="C8312" s="151" t="s">
        <v>832</v>
      </c>
      <c r="D8312" s="164" t="s">
        <v>11912</v>
      </c>
      <c r="E8312" s="815" t="s">
        <v>8767</v>
      </c>
      <c r="F8312" s="146" t="s">
        <v>2969</v>
      </c>
      <c r="G8312" s="146">
        <v>46161500</v>
      </c>
      <c r="H8312" s="256" t="s">
        <v>11913</v>
      </c>
      <c r="I8312" s="136">
        <v>10</v>
      </c>
      <c r="J8312" s="141" t="s">
        <v>33</v>
      </c>
      <c r="K8312" s="175">
        <v>3190500</v>
      </c>
      <c r="L8312" s="395">
        <v>1</v>
      </c>
      <c r="M8312" s="144"/>
      <c r="N8312" s="145"/>
      <c r="O8312" s="146" t="s">
        <v>36</v>
      </c>
      <c r="P8312" s="146" t="s">
        <v>36</v>
      </c>
      <c r="Q8312" s="146" t="s">
        <v>37</v>
      </c>
    </row>
    <row r="8313" spans="1:17" ht="38.25" x14ac:dyDescent="0.2">
      <c r="A8313" s="136" t="s">
        <v>11882</v>
      </c>
      <c r="B8313" s="137" t="s">
        <v>11883</v>
      </c>
      <c r="C8313" s="151" t="s">
        <v>42</v>
      </c>
      <c r="D8313" s="164" t="s">
        <v>11895</v>
      </c>
      <c r="E8313" s="815" t="s">
        <v>11765</v>
      </c>
      <c r="F8313" s="146" t="s">
        <v>8032</v>
      </c>
      <c r="G8313" s="146">
        <v>46181503</v>
      </c>
      <c r="H8313" s="815" t="s">
        <v>11914</v>
      </c>
      <c r="I8313" s="136">
        <v>10</v>
      </c>
      <c r="J8313" s="141" t="s">
        <v>33</v>
      </c>
      <c r="K8313" s="175">
        <v>3945000</v>
      </c>
      <c r="L8313" s="395">
        <v>50</v>
      </c>
      <c r="M8313" s="144"/>
      <c r="N8313" s="145"/>
      <c r="O8313" s="146" t="s">
        <v>67</v>
      </c>
      <c r="P8313" s="146" t="s">
        <v>67</v>
      </c>
      <c r="Q8313" s="146" t="s">
        <v>37</v>
      </c>
    </row>
    <row r="8314" spans="1:17" ht="38.25" x14ac:dyDescent="0.2">
      <c r="A8314" s="136" t="s">
        <v>11882</v>
      </c>
      <c r="B8314" s="137" t="s">
        <v>11883</v>
      </c>
      <c r="C8314" s="151" t="s">
        <v>42</v>
      </c>
      <c r="D8314" s="164" t="s">
        <v>11895</v>
      </c>
      <c r="E8314" s="815" t="s">
        <v>11765</v>
      </c>
      <c r="F8314" s="146" t="s">
        <v>8032</v>
      </c>
      <c r="G8314" s="146">
        <v>46181503</v>
      </c>
      <c r="H8314" s="256" t="s">
        <v>11915</v>
      </c>
      <c r="I8314" s="136">
        <v>10</v>
      </c>
      <c r="J8314" s="141" t="s">
        <v>33</v>
      </c>
      <c r="K8314" s="175">
        <v>3945000</v>
      </c>
      <c r="L8314" s="395">
        <v>50</v>
      </c>
      <c r="M8314" s="144"/>
      <c r="N8314" s="145"/>
      <c r="O8314" s="146" t="s">
        <v>67</v>
      </c>
      <c r="P8314" s="146" t="s">
        <v>67</v>
      </c>
      <c r="Q8314" s="146" t="s">
        <v>37</v>
      </c>
    </row>
    <row r="8315" spans="1:17" ht="38.25" x14ac:dyDescent="0.2">
      <c r="A8315" s="136" t="s">
        <v>11882</v>
      </c>
      <c r="B8315" s="137" t="s">
        <v>11883</v>
      </c>
      <c r="C8315" s="151" t="s">
        <v>11899</v>
      </c>
      <c r="D8315" s="164" t="s">
        <v>11900</v>
      </c>
      <c r="E8315" s="815" t="s">
        <v>11777</v>
      </c>
      <c r="F8315" s="146" t="s">
        <v>2974</v>
      </c>
      <c r="G8315" s="146">
        <v>44122104</v>
      </c>
      <c r="H8315" s="256" t="s">
        <v>11916</v>
      </c>
      <c r="I8315" s="136">
        <v>10</v>
      </c>
      <c r="J8315" s="141" t="s">
        <v>33</v>
      </c>
      <c r="K8315" s="175">
        <v>1250000</v>
      </c>
      <c r="L8315" s="395">
        <v>1</v>
      </c>
      <c r="M8315" s="144"/>
      <c r="N8315" s="145"/>
      <c r="O8315" s="146" t="s">
        <v>79</v>
      </c>
      <c r="P8315" s="146" t="s">
        <v>79</v>
      </c>
      <c r="Q8315" s="146" t="s">
        <v>37</v>
      </c>
    </row>
    <row r="8316" spans="1:17" ht="38.25" x14ac:dyDescent="0.2">
      <c r="A8316" s="136" t="s">
        <v>11882</v>
      </c>
      <c r="B8316" s="137" t="s">
        <v>11883</v>
      </c>
      <c r="C8316" s="151" t="s">
        <v>11899</v>
      </c>
      <c r="D8316" s="164" t="s">
        <v>11900</v>
      </c>
      <c r="E8316" s="815" t="s">
        <v>11777</v>
      </c>
      <c r="F8316" s="146" t="s">
        <v>2974</v>
      </c>
      <c r="G8316" s="146">
        <v>44121701</v>
      </c>
      <c r="H8316" s="256" t="s">
        <v>11917</v>
      </c>
      <c r="I8316" s="136">
        <v>10</v>
      </c>
      <c r="J8316" s="141" t="s">
        <v>33</v>
      </c>
      <c r="K8316" s="175">
        <v>1250000</v>
      </c>
      <c r="L8316" s="395">
        <v>1</v>
      </c>
      <c r="M8316" s="144"/>
      <c r="N8316" s="145"/>
      <c r="O8316" s="146" t="s">
        <v>79</v>
      </c>
      <c r="P8316" s="146" t="s">
        <v>79</v>
      </c>
      <c r="Q8316" s="146" t="s">
        <v>37</v>
      </c>
    </row>
    <row r="8317" spans="1:17" ht="38.25" x14ac:dyDescent="0.2">
      <c r="A8317" s="136" t="s">
        <v>11882</v>
      </c>
      <c r="B8317" s="137" t="s">
        <v>11883</v>
      </c>
      <c r="C8317" s="151" t="s">
        <v>11899</v>
      </c>
      <c r="D8317" s="164" t="s">
        <v>11900</v>
      </c>
      <c r="E8317" s="815" t="s">
        <v>11777</v>
      </c>
      <c r="F8317" s="146" t="s">
        <v>2974</v>
      </c>
      <c r="G8317" s="146">
        <v>44121706</v>
      </c>
      <c r="H8317" s="256" t="s">
        <v>11918</v>
      </c>
      <c r="I8317" s="136">
        <v>10</v>
      </c>
      <c r="J8317" s="141" t="s">
        <v>33</v>
      </c>
      <c r="K8317" s="175">
        <v>1250000</v>
      </c>
      <c r="L8317" s="395">
        <v>1</v>
      </c>
      <c r="M8317" s="144"/>
      <c r="N8317" s="145"/>
      <c r="O8317" s="146" t="s">
        <v>79</v>
      </c>
      <c r="P8317" s="146" t="s">
        <v>79</v>
      </c>
      <c r="Q8317" s="146" t="s">
        <v>37</v>
      </c>
    </row>
    <row r="8318" spans="1:17" ht="38.25" x14ac:dyDescent="0.2">
      <c r="A8318" s="136" t="s">
        <v>11882</v>
      </c>
      <c r="B8318" s="137" t="s">
        <v>11883</v>
      </c>
      <c r="C8318" s="151" t="s">
        <v>11899</v>
      </c>
      <c r="D8318" s="164" t="s">
        <v>11900</v>
      </c>
      <c r="E8318" s="815" t="s">
        <v>11777</v>
      </c>
      <c r="F8318" s="146" t="s">
        <v>2974</v>
      </c>
      <c r="G8318" s="146">
        <v>44121708</v>
      </c>
      <c r="H8318" s="256" t="s">
        <v>11919</v>
      </c>
      <c r="I8318" s="136">
        <v>10</v>
      </c>
      <c r="J8318" s="141" t="s">
        <v>33</v>
      </c>
      <c r="K8318" s="175">
        <v>1250000</v>
      </c>
      <c r="L8318" s="395">
        <v>1</v>
      </c>
      <c r="M8318" s="144"/>
      <c r="N8318" s="145"/>
      <c r="O8318" s="146" t="s">
        <v>79</v>
      </c>
      <c r="P8318" s="146" t="s">
        <v>79</v>
      </c>
      <c r="Q8318" s="146" t="s">
        <v>37</v>
      </c>
    </row>
    <row r="8319" spans="1:17" ht="38.25" x14ac:dyDescent="0.2">
      <c r="A8319" s="136" t="s">
        <v>11882</v>
      </c>
      <c r="B8319" s="137" t="s">
        <v>11883</v>
      </c>
      <c r="C8319" s="151" t="s">
        <v>832</v>
      </c>
      <c r="D8319" s="164" t="s">
        <v>11912</v>
      </c>
      <c r="E8319" s="815" t="s">
        <v>11920</v>
      </c>
      <c r="F8319" s="146" t="s">
        <v>3158</v>
      </c>
      <c r="G8319" s="146">
        <v>46171633</v>
      </c>
      <c r="H8319" s="256" t="s">
        <v>11921</v>
      </c>
      <c r="I8319" s="136">
        <v>10</v>
      </c>
      <c r="J8319" s="141" t="s">
        <v>33</v>
      </c>
      <c r="K8319" s="175">
        <v>760000</v>
      </c>
      <c r="L8319" s="276">
        <v>1</v>
      </c>
      <c r="M8319" s="144"/>
      <c r="N8319" s="145"/>
      <c r="O8319" s="146" t="s">
        <v>67</v>
      </c>
      <c r="P8319" s="146" t="s">
        <v>67</v>
      </c>
      <c r="Q8319" s="146" t="s">
        <v>37</v>
      </c>
    </row>
    <row r="8320" spans="1:17" ht="38.25" x14ac:dyDescent="0.2">
      <c r="A8320" s="136" t="s">
        <v>11882</v>
      </c>
      <c r="B8320" s="137" t="s">
        <v>11883</v>
      </c>
      <c r="C8320" s="151" t="s">
        <v>50</v>
      </c>
      <c r="D8320" s="164" t="s">
        <v>11887</v>
      </c>
      <c r="E8320" s="815" t="s">
        <v>8772</v>
      </c>
      <c r="F8320" s="146" t="s">
        <v>2947</v>
      </c>
      <c r="G8320" s="146">
        <v>43221706</v>
      </c>
      <c r="H8320" s="256" t="s">
        <v>11922</v>
      </c>
      <c r="I8320" s="136">
        <v>10</v>
      </c>
      <c r="J8320" s="141" t="s">
        <v>33</v>
      </c>
      <c r="K8320" s="175">
        <v>4290000</v>
      </c>
      <c r="L8320" s="276">
        <v>25</v>
      </c>
      <c r="M8320" s="144"/>
      <c r="N8320" s="145"/>
      <c r="O8320" s="146" t="s">
        <v>36</v>
      </c>
      <c r="P8320" s="146" t="s">
        <v>36</v>
      </c>
      <c r="Q8320" s="146" t="s">
        <v>37</v>
      </c>
    </row>
    <row r="8321" spans="1:17" ht="25.5" x14ac:dyDescent="0.2">
      <c r="A8321" s="136" t="s">
        <v>11882</v>
      </c>
      <c r="B8321" s="137" t="s">
        <v>11883</v>
      </c>
      <c r="C8321" s="151" t="s">
        <v>50</v>
      </c>
      <c r="D8321" s="164" t="s">
        <v>11887</v>
      </c>
      <c r="E8321" s="815" t="s">
        <v>11923</v>
      </c>
      <c r="F8321" s="146" t="s">
        <v>3292</v>
      </c>
      <c r="G8321" s="146">
        <v>43231512</v>
      </c>
      <c r="H8321" s="256" t="s">
        <v>11924</v>
      </c>
      <c r="I8321" s="136">
        <v>10</v>
      </c>
      <c r="J8321" s="141" t="s">
        <v>33</v>
      </c>
      <c r="K8321" s="175">
        <v>23080000</v>
      </c>
      <c r="L8321" s="276">
        <v>12</v>
      </c>
      <c r="M8321" s="144"/>
      <c r="N8321" s="145"/>
      <c r="O8321" s="146" t="s">
        <v>79</v>
      </c>
      <c r="P8321" s="146" t="s">
        <v>79</v>
      </c>
      <c r="Q8321" s="146" t="s">
        <v>37</v>
      </c>
    </row>
    <row r="8322" spans="1:17" ht="76.5" x14ac:dyDescent="0.2">
      <c r="A8322" s="136" t="s">
        <v>11882</v>
      </c>
      <c r="B8322" s="137" t="s">
        <v>11883</v>
      </c>
      <c r="C8322" s="151" t="s">
        <v>11899</v>
      </c>
      <c r="D8322" s="164" t="s">
        <v>11900</v>
      </c>
      <c r="E8322" s="815" t="s">
        <v>8775</v>
      </c>
      <c r="F8322" s="146" t="s">
        <v>3375</v>
      </c>
      <c r="G8322" s="146">
        <v>41112504</v>
      </c>
      <c r="H8322" s="256" t="s">
        <v>11925</v>
      </c>
      <c r="I8322" s="136">
        <v>10</v>
      </c>
      <c r="J8322" s="141" t="s">
        <v>33</v>
      </c>
      <c r="K8322" s="175">
        <v>2000000</v>
      </c>
      <c r="L8322" s="276">
        <v>2</v>
      </c>
      <c r="M8322" s="144"/>
      <c r="N8322" s="145"/>
      <c r="O8322" s="146" t="s">
        <v>35</v>
      </c>
      <c r="P8322" s="146" t="s">
        <v>35</v>
      </c>
      <c r="Q8322" s="146" t="s">
        <v>37</v>
      </c>
    </row>
    <row r="8323" spans="1:17" ht="76.5" x14ac:dyDescent="0.2">
      <c r="A8323" s="136" t="s">
        <v>11882</v>
      </c>
      <c r="B8323" s="137" t="s">
        <v>11883</v>
      </c>
      <c r="C8323" s="151" t="s">
        <v>11899</v>
      </c>
      <c r="D8323" s="164" t="s">
        <v>11900</v>
      </c>
      <c r="E8323" s="815" t="s">
        <v>8775</v>
      </c>
      <c r="F8323" s="146" t="s">
        <v>3375</v>
      </c>
      <c r="G8323" s="146">
        <v>41112504</v>
      </c>
      <c r="H8323" s="256" t="s">
        <v>11926</v>
      </c>
      <c r="I8323" s="136">
        <v>10</v>
      </c>
      <c r="J8323" s="141" t="s">
        <v>33</v>
      </c>
      <c r="K8323" s="175">
        <v>2000000</v>
      </c>
      <c r="L8323" s="395">
        <v>2</v>
      </c>
      <c r="M8323" s="144"/>
      <c r="N8323" s="145"/>
      <c r="O8323" s="146" t="s">
        <v>35</v>
      </c>
      <c r="P8323" s="146" t="s">
        <v>35</v>
      </c>
      <c r="Q8323" s="146" t="s">
        <v>37</v>
      </c>
    </row>
    <row r="8324" spans="1:17" ht="76.5" x14ac:dyDescent="0.2">
      <c r="A8324" s="136" t="s">
        <v>11882</v>
      </c>
      <c r="B8324" s="137" t="s">
        <v>11883</v>
      </c>
      <c r="C8324" s="151" t="s">
        <v>190</v>
      </c>
      <c r="D8324" s="164" t="s">
        <v>11884</v>
      </c>
      <c r="E8324" s="815" t="s">
        <v>8775</v>
      </c>
      <c r="F8324" s="146" t="s">
        <v>3375</v>
      </c>
      <c r="G8324" s="146">
        <v>41115309</v>
      </c>
      <c r="H8324" s="256" t="s">
        <v>11927</v>
      </c>
      <c r="I8324" s="136">
        <v>10</v>
      </c>
      <c r="J8324" s="141" t="s">
        <v>33</v>
      </c>
      <c r="K8324" s="175">
        <v>2893200</v>
      </c>
      <c r="L8324" s="395">
        <v>1</v>
      </c>
      <c r="M8324" s="144"/>
      <c r="N8324" s="145"/>
      <c r="O8324" s="146" t="s">
        <v>67</v>
      </c>
      <c r="P8324" s="146" t="s">
        <v>67</v>
      </c>
      <c r="Q8324" s="146" t="s">
        <v>37</v>
      </c>
    </row>
    <row r="8325" spans="1:17" ht="76.5" x14ac:dyDescent="0.2">
      <c r="A8325" s="136" t="s">
        <v>11882</v>
      </c>
      <c r="B8325" s="137" t="s">
        <v>11883</v>
      </c>
      <c r="C8325" s="151" t="s">
        <v>190</v>
      </c>
      <c r="D8325" s="164" t="s">
        <v>11884</v>
      </c>
      <c r="E8325" s="815" t="s">
        <v>8775</v>
      </c>
      <c r="F8325" s="146" t="s">
        <v>3375</v>
      </c>
      <c r="G8325" s="146">
        <v>41113630</v>
      </c>
      <c r="H8325" s="815" t="s">
        <v>11928</v>
      </c>
      <c r="I8325" s="136">
        <v>10</v>
      </c>
      <c r="J8325" s="141" t="s">
        <v>33</v>
      </c>
      <c r="K8325" s="175">
        <v>1948900</v>
      </c>
      <c r="L8325" s="395">
        <v>1</v>
      </c>
      <c r="M8325" s="144"/>
      <c r="N8325" s="145"/>
      <c r="O8325" s="146" t="s">
        <v>67</v>
      </c>
      <c r="P8325" s="146" t="s">
        <v>67</v>
      </c>
      <c r="Q8325" s="146" t="s">
        <v>37</v>
      </c>
    </row>
    <row r="8326" spans="1:17" ht="76.5" x14ac:dyDescent="0.2">
      <c r="A8326" s="136" t="s">
        <v>11882</v>
      </c>
      <c r="B8326" s="137" t="s">
        <v>11883</v>
      </c>
      <c r="C8326" s="151" t="s">
        <v>190</v>
      </c>
      <c r="D8326" s="164" t="s">
        <v>11884</v>
      </c>
      <c r="E8326" s="815" t="s">
        <v>8775</v>
      </c>
      <c r="F8326" s="146" t="s">
        <v>3375</v>
      </c>
      <c r="G8326" s="146">
        <v>41112301</v>
      </c>
      <c r="H8326" s="256" t="s">
        <v>11929</v>
      </c>
      <c r="I8326" s="136">
        <v>10</v>
      </c>
      <c r="J8326" s="141" t="s">
        <v>33</v>
      </c>
      <c r="K8326" s="175">
        <v>1617900</v>
      </c>
      <c r="L8326" s="395">
        <v>1</v>
      </c>
      <c r="M8326" s="144"/>
      <c r="N8326" s="145"/>
      <c r="O8326" s="146" t="s">
        <v>67</v>
      </c>
      <c r="P8326" s="146" t="s">
        <v>67</v>
      </c>
      <c r="Q8326" s="146" t="s">
        <v>37</v>
      </c>
    </row>
    <row r="8327" spans="1:17" ht="76.5" x14ac:dyDescent="0.2">
      <c r="A8327" s="136" t="s">
        <v>11882</v>
      </c>
      <c r="B8327" s="137" t="s">
        <v>11883</v>
      </c>
      <c r="C8327" s="151" t="s">
        <v>11899</v>
      </c>
      <c r="D8327" s="164" t="s">
        <v>11930</v>
      </c>
      <c r="E8327" s="815" t="s">
        <v>11788</v>
      </c>
      <c r="F8327" s="146" t="s">
        <v>6314</v>
      </c>
      <c r="G8327" s="146">
        <v>72101507</v>
      </c>
      <c r="H8327" s="256" t="s">
        <v>11931</v>
      </c>
      <c r="I8327" s="136">
        <v>10</v>
      </c>
      <c r="J8327" s="141" t="s">
        <v>33</v>
      </c>
      <c r="K8327" s="175">
        <v>250000000</v>
      </c>
      <c r="L8327" s="395">
        <v>1</v>
      </c>
      <c r="M8327" s="144"/>
      <c r="N8327" s="145"/>
      <c r="O8327" s="146" t="s">
        <v>80</v>
      </c>
      <c r="P8327" s="146" t="s">
        <v>80</v>
      </c>
      <c r="Q8327" s="146" t="s">
        <v>11764</v>
      </c>
    </row>
    <row r="8328" spans="1:17" ht="38.25" x14ac:dyDescent="0.2">
      <c r="A8328" s="136" t="s">
        <v>11882</v>
      </c>
      <c r="B8328" s="137" t="s">
        <v>11883</v>
      </c>
      <c r="C8328" s="151" t="s">
        <v>11899</v>
      </c>
      <c r="D8328" s="164" t="s">
        <v>11900</v>
      </c>
      <c r="E8328" s="815" t="s">
        <v>11793</v>
      </c>
      <c r="F8328" s="146" t="s">
        <v>2981</v>
      </c>
      <c r="G8328" s="146">
        <v>90101802</v>
      </c>
      <c r="H8328" s="256" t="s">
        <v>11932</v>
      </c>
      <c r="I8328" s="136">
        <v>10</v>
      </c>
      <c r="J8328" s="141" t="s">
        <v>33</v>
      </c>
      <c r="K8328" s="175">
        <v>30000000</v>
      </c>
      <c r="L8328" s="395">
        <v>1</v>
      </c>
      <c r="M8328" s="144"/>
      <c r="N8328" s="145"/>
      <c r="O8328" s="146" t="s">
        <v>35</v>
      </c>
      <c r="P8328" s="146" t="s">
        <v>35</v>
      </c>
      <c r="Q8328" s="146" t="s">
        <v>37</v>
      </c>
    </row>
    <row r="8329" spans="1:17" ht="76.5" x14ac:dyDescent="0.2">
      <c r="A8329" s="136" t="s">
        <v>11882</v>
      </c>
      <c r="B8329" s="137" t="s">
        <v>11883</v>
      </c>
      <c r="C8329" s="151" t="s">
        <v>190</v>
      </c>
      <c r="D8329" s="164" t="s">
        <v>11884</v>
      </c>
      <c r="E8329" s="815" t="s">
        <v>359</v>
      </c>
      <c r="F8329" s="146" t="s">
        <v>360</v>
      </c>
      <c r="G8329" s="146">
        <v>78102203</v>
      </c>
      <c r="H8329" s="256" t="s">
        <v>11933</v>
      </c>
      <c r="I8329" s="136">
        <v>10</v>
      </c>
      <c r="J8329" s="141" t="s">
        <v>33</v>
      </c>
      <c r="K8329" s="175">
        <v>4000000</v>
      </c>
      <c r="L8329" s="395">
        <v>1</v>
      </c>
      <c r="M8329" s="144"/>
      <c r="N8329" s="145"/>
      <c r="O8329" s="146" t="s">
        <v>67</v>
      </c>
      <c r="P8329" s="146" t="s">
        <v>67</v>
      </c>
      <c r="Q8329" s="146" t="s">
        <v>2727</v>
      </c>
    </row>
    <row r="8330" spans="1:17" ht="38.25" x14ac:dyDescent="0.2">
      <c r="A8330" s="136" t="s">
        <v>11882</v>
      </c>
      <c r="B8330" s="137" t="s">
        <v>11883</v>
      </c>
      <c r="C8330" s="151" t="s">
        <v>11899</v>
      </c>
      <c r="D8330" s="164" t="s">
        <v>11930</v>
      </c>
      <c r="E8330" s="815" t="s">
        <v>433</v>
      </c>
      <c r="F8330" s="146" t="s">
        <v>2984</v>
      </c>
      <c r="G8330" s="146">
        <v>83101800</v>
      </c>
      <c r="H8330" s="256" t="s">
        <v>11934</v>
      </c>
      <c r="I8330" s="136">
        <v>10</v>
      </c>
      <c r="J8330" s="141" t="s">
        <v>33</v>
      </c>
      <c r="K8330" s="175">
        <v>608701200</v>
      </c>
      <c r="L8330" s="395">
        <v>1</v>
      </c>
      <c r="M8330" s="144"/>
      <c r="N8330" s="145"/>
      <c r="O8330" s="146" t="s">
        <v>11797</v>
      </c>
      <c r="P8330" s="146" t="s">
        <v>11797</v>
      </c>
      <c r="Q8330" s="146" t="s">
        <v>2784</v>
      </c>
    </row>
    <row r="8331" spans="1:17" ht="38.25" x14ac:dyDescent="0.2">
      <c r="A8331" s="136" t="s">
        <v>11882</v>
      </c>
      <c r="B8331" s="137" t="s">
        <v>11883</v>
      </c>
      <c r="C8331" s="151" t="s">
        <v>11899</v>
      </c>
      <c r="D8331" s="164" t="s">
        <v>11930</v>
      </c>
      <c r="E8331" s="815" t="s">
        <v>433</v>
      </c>
      <c r="F8331" s="146" t="s">
        <v>2984</v>
      </c>
      <c r="G8331" s="146">
        <v>83101601</v>
      </c>
      <c r="H8331" s="256" t="s">
        <v>11935</v>
      </c>
      <c r="I8331" s="136">
        <v>10</v>
      </c>
      <c r="J8331" s="141" t="s">
        <v>33</v>
      </c>
      <c r="K8331" s="175">
        <v>768800</v>
      </c>
      <c r="L8331" s="395">
        <v>1</v>
      </c>
      <c r="M8331" s="144"/>
      <c r="N8331" s="145"/>
      <c r="O8331" s="146" t="s">
        <v>11797</v>
      </c>
      <c r="P8331" s="146" t="s">
        <v>11797</v>
      </c>
      <c r="Q8331" s="146" t="s">
        <v>2784</v>
      </c>
    </row>
    <row r="8332" spans="1:17" ht="38.25" x14ac:dyDescent="0.2">
      <c r="A8332" s="136" t="s">
        <v>11882</v>
      </c>
      <c r="B8332" s="137" t="s">
        <v>11883</v>
      </c>
      <c r="C8332" s="151" t="s">
        <v>11899</v>
      </c>
      <c r="D8332" s="164" t="s">
        <v>11930</v>
      </c>
      <c r="E8332" s="815" t="s">
        <v>437</v>
      </c>
      <c r="F8332" s="146" t="s">
        <v>3175</v>
      </c>
      <c r="G8332" s="146">
        <v>83101508</v>
      </c>
      <c r="H8332" s="256" t="s">
        <v>11936</v>
      </c>
      <c r="I8332" s="136">
        <v>10</v>
      </c>
      <c r="J8332" s="141" t="s">
        <v>33</v>
      </c>
      <c r="K8332" s="175">
        <v>10600000</v>
      </c>
      <c r="L8332" s="395">
        <v>1</v>
      </c>
      <c r="M8332" s="144"/>
      <c r="N8332" s="145"/>
      <c r="O8332" s="146" t="s">
        <v>11797</v>
      </c>
      <c r="P8332" s="146" t="s">
        <v>11797</v>
      </c>
      <c r="Q8332" s="146" t="s">
        <v>2784</v>
      </c>
    </row>
    <row r="8333" spans="1:17" ht="51" x14ac:dyDescent="0.2">
      <c r="A8333" s="136" t="s">
        <v>11882</v>
      </c>
      <c r="B8333" s="137" t="s">
        <v>11883</v>
      </c>
      <c r="C8333" s="151" t="s">
        <v>234</v>
      </c>
      <c r="D8333" s="164" t="s">
        <v>11908</v>
      </c>
      <c r="E8333" s="815" t="s">
        <v>11799</v>
      </c>
      <c r="F8333" s="146" t="s">
        <v>2989</v>
      </c>
      <c r="G8333" s="146">
        <v>84131603</v>
      </c>
      <c r="H8333" s="256" t="s">
        <v>11937</v>
      </c>
      <c r="I8333" s="136">
        <v>10</v>
      </c>
      <c r="J8333" s="141" t="s">
        <v>230</v>
      </c>
      <c r="K8333" s="175">
        <v>76661800</v>
      </c>
      <c r="L8333" s="395">
        <v>1</v>
      </c>
      <c r="M8333" s="144"/>
      <c r="N8333" s="145"/>
      <c r="O8333" s="146" t="s">
        <v>127</v>
      </c>
      <c r="P8333" s="146" t="s">
        <v>127</v>
      </c>
      <c r="Q8333" s="146" t="s">
        <v>11764</v>
      </c>
    </row>
    <row r="8334" spans="1:17" ht="51" x14ac:dyDescent="0.2">
      <c r="A8334" s="136" t="s">
        <v>11882</v>
      </c>
      <c r="B8334" s="137" t="s">
        <v>11883</v>
      </c>
      <c r="C8334" s="151" t="s">
        <v>234</v>
      </c>
      <c r="D8334" s="164" t="s">
        <v>11908</v>
      </c>
      <c r="E8334" s="815" t="s">
        <v>11799</v>
      </c>
      <c r="F8334" s="146" t="s">
        <v>2989</v>
      </c>
      <c r="G8334" s="146">
        <v>84131603</v>
      </c>
      <c r="H8334" s="256" t="s">
        <v>11938</v>
      </c>
      <c r="I8334" s="136">
        <v>10</v>
      </c>
      <c r="J8334" s="141" t="s">
        <v>33</v>
      </c>
      <c r="K8334" s="175">
        <v>138106100</v>
      </c>
      <c r="L8334" s="395">
        <v>1</v>
      </c>
      <c r="M8334" s="144"/>
      <c r="N8334" s="145"/>
      <c r="O8334" s="146" t="s">
        <v>67</v>
      </c>
      <c r="P8334" s="146" t="s">
        <v>67</v>
      </c>
      <c r="Q8334" s="146" t="s">
        <v>11764</v>
      </c>
    </row>
    <row r="8335" spans="1:17" ht="51" x14ac:dyDescent="0.2">
      <c r="A8335" s="136" t="s">
        <v>11882</v>
      </c>
      <c r="B8335" s="137" t="s">
        <v>11883</v>
      </c>
      <c r="C8335" s="151" t="s">
        <v>234</v>
      </c>
      <c r="D8335" s="164" t="s">
        <v>11908</v>
      </c>
      <c r="E8335" s="815" t="s">
        <v>11799</v>
      </c>
      <c r="F8335" s="146" t="s">
        <v>2989</v>
      </c>
      <c r="G8335" s="146">
        <v>84131603</v>
      </c>
      <c r="H8335" s="256" t="s">
        <v>11939</v>
      </c>
      <c r="I8335" s="136">
        <v>10</v>
      </c>
      <c r="J8335" s="141" t="s">
        <v>33</v>
      </c>
      <c r="K8335" s="175">
        <v>165232100</v>
      </c>
      <c r="L8335" s="395">
        <v>1</v>
      </c>
      <c r="M8335" s="144"/>
      <c r="N8335" s="145"/>
      <c r="O8335" s="146" t="s">
        <v>79</v>
      </c>
      <c r="P8335" s="146" t="s">
        <v>80</v>
      </c>
      <c r="Q8335" s="146" t="s">
        <v>11764</v>
      </c>
    </row>
    <row r="8336" spans="1:17" ht="51" x14ac:dyDescent="0.2">
      <c r="A8336" s="136" t="s">
        <v>11882</v>
      </c>
      <c r="B8336" s="137" t="s">
        <v>11883</v>
      </c>
      <c r="C8336" s="151" t="s">
        <v>234</v>
      </c>
      <c r="D8336" s="164" t="s">
        <v>11908</v>
      </c>
      <c r="E8336" s="815" t="s">
        <v>11799</v>
      </c>
      <c r="F8336" s="146" t="s">
        <v>2989</v>
      </c>
      <c r="G8336" s="146">
        <v>84131603</v>
      </c>
      <c r="H8336" s="256" t="s">
        <v>11940</v>
      </c>
      <c r="I8336" s="136">
        <v>10</v>
      </c>
      <c r="J8336" s="141" t="s">
        <v>33</v>
      </c>
      <c r="K8336" s="175">
        <v>30000000</v>
      </c>
      <c r="L8336" s="395">
        <v>1</v>
      </c>
      <c r="M8336" s="144"/>
      <c r="N8336" s="145"/>
      <c r="O8336" s="146" t="s">
        <v>699</v>
      </c>
      <c r="P8336" s="146" t="s">
        <v>699</v>
      </c>
      <c r="Q8336" s="146" t="s">
        <v>11764</v>
      </c>
    </row>
    <row r="8337" spans="1:17" ht="51" x14ac:dyDescent="0.2">
      <c r="A8337" s="136" t="s">
        <v>11882</v>
      </c>
      <c r="B8337" s="137" t="s">
        <v>11883</v>
      </c>
      <c r="C8337" s="151" t="s">
        <v>11899</v>
      </c>
      <c r="D8337" s="164" t="s">
        <v>11930</v>
      </c>
      <c r="E8337" s="815" t="s">
        <v>444</v>
      </c>
      <c r="F8337" s="146" t="s">
        <v>2994</v>
      </c>
      <c r="G8337" s="146">
        <v>80131501</v>
      </c>
      <c r="H8337" s="256" t="s">
        <v>11941</v>
      </c>
      <c r="I8337" s="136">
        <v>10</v>
      </c>
      <c r="J8337" s="141" t="s">
        <v>230</v>
      </c>
      <c r="K8337" s="175">
        <v>18000000</v>
      </c>
      <c r="L8337" s="395">
        <v>5</v>
      </c>
      <c r="M8337" s="144"/>
      <c r="N8337" s="145"/>
      <c r="O8337" s="146" t="s">
        <v>127</v>
      </c>
      <c r="P8337" s="146" t="s">
        <v>127</v>
      </c>
      <c r="Q8337" s="146" t="s">
        <v>2996</v>
      </c>
    </row>
    <row r="8338" spans="1:17" ht="51" x14ac:dyDescent="0.2">
      <c r="A8338" s="136" t="s">
        <v>11882</v>
      </c>
      <c r="B8338" s="137" t="s">
        <v>11883</v>
      </c>
      <c r="C8338" s="151" t="s">
        <v>11899</v>
      </c>
      <c r="D8338" s="164" t="s">
        <v>11930</v>
      </c>
      <c r="E8338" s="815" t="s">
        <v>444</v>
      </c>
      <c r="F8338" s="146" t="s">
        <v>2994</v>
      </c>
      <c r="G8338" s="146">
        <v>80131501</v>
      </c>
      <c r="H8338" s="256" t="s">
        <v>11942</v>
      </c>
      <c r="I8338" s="136">
        <v>10</v>
      </c>
      <c r="J8338" s="141" t="s">
        <v>230</v>
      </c>
      <c r="K8338" s="175">
        <v>12401820</v>
      </c>
      <c r="L8338" s="395">
        <v>5</v>
      </c>
      <c r="M8338" s="144"/>
      <c r="N8338" s="145"/>
      <c r="O8338" s="146" t="s">
        <v>127</v>
      </c>
      <c r="P8338" s="146" t="s">
        <v>127</v>
      </c>
      <c r="Q8338" s="146" t="s">
        <v>2996</v>
      </c>
    </row>
    <row r="8339" spans="1:17" ht="51" x14ac:dyDescent="0.2">
      <c r="A8339" s="136" t="s">
        <v>11882</v>
      </c>
      <c r="B8339" s="137" t="s">
        <v>11883</v>
      </c>
      <c r="C8339" s="151" t="s">
        <v>11899</v>
      </c>
      <c r="D8339" s="164" t="s">
        <v>11930</v>
      </c>
      <c r="E8339" s="815" t="s">
        <v>444</v>
      </c>
      <c r="F8339" s="146" t="s">
        <v>2994</v>
      </c>
      <c r="G8339" s="146">
        <v>80131501</v>
      </c>
      <c r="H8339" s="256" t="s">
        <v>11943</v>
      </c>
      <c r="I8339" s="136">
        <v>10</v>
      </c>
      <c r="J8339" s="141" t="s">
        <v>230</v>
      </c>
      <c r="K8339" s="175">
        <v>7529676</v>
      </c>
      <c r="L8339" s="395">
        <v>5</v>
      </c>
      <c r="M8339" s="144"/>
      <c r="N8339" s="145"/>
      <c r="O8339" s="146" t="s">
        <v>127</v>
      </c>
      <c r="P8339" s="146" t="s">
        <v>127</v>
      </c>
      <c r="Q8339" s="146" t="s">
        <v>2996</v>
      </c>
    </row>
    <row r="8340" spans="1:17" ht="51" x14ac:dyDescent="0.2">
      <c r="A8340" s="136" t="s">
        <v>11882</v>
      </c>
      <c r="B8340" s="137" t="s">
        <v>11883</v>
      </c>
      <c r="C8340" s="151" t="s">
        <v>11899</v>
      </c>
      <c r="D8340" s="164" t="s">
        <v>11930</v>
      </c>
      <c r="E8340" s="815" t="s">
        <v>444</v>
      </c>
      <c r="F8340" s="146" t="s">
        <v>2994</v>
      </c>
      <c r="G8340" s="146">
        <v>80131501</v>
      </c>
      <c r="H8340" s="256" t="s">
        <v>11944</v>
      </c>
      <c r="I8340" s="136">
        <v>10</v>
      </c>
      <c r="J8340" s="141" t="s">
        <v>230</v>
      </c>
      <c r="K8340" s="175">
        <v>5543484</v>
      </c>
      <c r="L8340" s="395">
        <v>5</v>
      </c>
      <c r="M8340" s="144"/>
      <c r="N8340" s="145"/>
      <c r="O8340" s="146" t="s">
        <v>127</v>
      </c>
      <c r="P8340" s="146" t="s">
        <v>127</v>
      </c>
      <c r="Q8340" s="146" t="s">
        <v>2996</v>
      </c>
    </row>
    <row r="8341" spans="1:17" ht="51" x14ac:dyDescent="0.2">
      <c r="A8341" s="136" t="s">
        <v>11882</v>
      </c>
      <c r="B8341" s="137" t="s">
        <v>11883</v>
      </c>
      <c r="C8341" s="151" t="s">
        <v>11899</v>
      </c>
      <c r="D8341" s="164" t="s">
        <v>11930</v>
      </c>
      <c r="E8341" s="815" t="s">
        <v>444</v>
      </c>
      <c r="F8341" s="146" t="s">
        <v>2994</v>
      </c>
      <c r="G8341" s="146">
        <v>80131501</v>
      </c>
      <c r="H8341" s="256" t="s">
        <v>11945</v>
      </c>
      <c r="I8341" s="136">
        <v>10</v>
      </c>
      <c r="J8341" s="141" t="s">
        <v>230</v>
      </c>
      <c r="K8341" s="175">
        <v>3495738</v>
      </c>
      <c r="L8341" s="395">
        <v>5</v>
      </c>
      <c r="M8341" s="144"/>
      <c r="N8341" s="145"/>
      <c r="O8341" s="146" t="s">
        <v>127</v>
      </c>
      <c r="P8341" s="146" t="s">
        <v>127</v>
      </c>
      <c r="Q8341" s="146" t="s">
        <v>2996</v>
      </c>
    </row>
    <row r="8342" spans="1:17" ht="51" x14ac:dyDescent="0.2">
      <c r="A8342" s="136" t="s">
        <v>11882</v>
      </c>
      <c r="B8342" s="137" t="s">
        <v>11883</v>
      </c>
      <c r="C8342" s="151" t="s">
        <v>11899</v>
      </c>
      <c r="D8342" s="164" t="s">
        <v>11930</v>
      </c>
      <c r="E8342" s="815" t="s">
        <v>444</v>
      </c>
      <c r="F8342" s="146" t="s">
        <v>2994</v>
      </c>
      <c r="G8342" s="146">
        <v>80131501</v>
      </c>
      <c r="H8342" s="256" t="s">
        <v>11946</v>
      </c>
      <c r="I8342" s="136">
        <v>10</v>
      </c>
      <c r="J8342" s="141" t="s">
        <v>230</v>
      </c>
      <c r="K8342" s="175">
        <v>4195020</v>
      </c>
      <c r="L8342" s="395">
        <v>5</v>
      </c>
      <c r="M8342" s="144"/>
      <c r="N8342" s="145"/>
      <c r="O8342" s="146" t="s">
        <v>127</v>
      </c>
      <c r="P8342" s="146" t="s">
        <v>127</v>
      </c>
      <c r="Q8342" s="146" t="s">
        <v>2996</v>
      </c>
    </row>
    <row r="8343" spans="1:17" ht="51" x14ac:dyDescent="0.2">
      <c r="A8343" s="136" t="s">
        <v>11882</v>
      </c>
      <c r="B8343" s="137" t="s">
        <v>11883</v>
      </c>
      <c r="C8343" s="151" t="s">
        <v>11899</v>
      </c>
      <c r="D8343" s="164" t="s">
        <v>11930</v>
      </c>
      <c r="E8343" s="815" t="s">
        <v>444</v>
      </c>
      <c r="F8343" s="146" t="s">
        <v>2994</v>
      </c>
      <c r="G8343" s="146">
        <v>80131501</v>
      </c>
      <c r="H8343" s="256" t="s">
        <v>11947</v>
      </c>
      <c r="I8343" s="136">
        <v>10</v>
      </c>
      <c r="J8343" s="141" t="s">
        <v>33</v>
      </c>
      <c r="K8343" s="175">
        <v>936000</v>
      </c>
      <c r="L8343" s="395">
        <v>5</v>
      </c>
      <c r="M8343" s="144"/>
      <c r="N8343" s="145"/>
      <c r="O8343" s="146" t="s">
        <v>67</v>
      </c>
      <c r="P8343" s="146" t="s">
        <v>67</v>
      </c>
      <c r="Q8343" s="146" t="s">
        <v>2996</v>
      </c>
    </row>
    <row r="8344" spans="1:17" ht="51" x14ac:dyDescent="0.2">
      <c r="A8344" s="136" t="s">
        <v>11882</v>
      </c>
      <c r="B8344" s="137" t="s">
        <v>11883</v>
      </c>
      <c r="C8344" s="151" t="s">
        <v>11899</v>
      </c>
      <c r="D8344" s="164" t="s">
        <v>11930</v>
      </c>
      <c r="E8344" s="815" t="s">
        <v>444</v>
      </c>
      <c r="F8344" s="146" t="s">
        <v>2994</v>
      </c>
      <c r="G8344" s="146">
        <v>80131501</v>
      </c>
      <c r="H8344" s="256" t="s">
        <v>11948</v>
      </c>
      <c r="I8344" s="136">
        <v>10</v>
      </c>
      <c r="J8344" s="141" t="s">
        <v>33</v>
      </c>
      <c r="K8344" s="175">
        <v>644892</v>
      </c>
      <c r="L8344" s="395">
        <v>5</v>
      </c>
      <c r="M8344" s="144"/>
      <c r="N8344" s="145"/>
      <c r="O8344" s="146" t="s">
        <v>67</v>
      </c>
      <c r="P8344" s="146" t="s">
        <v>67</v>
      </c>
      <c r="Q8344" s="146" t="s">
        <v>2996</v>
      </c>
    </row>
    <row r="8345" spans="1:17" ht="51" x14ac:dyDescent="0.2">
      <c r="A8345" s="136" t="s">
        <v>11882</v>
      </c>
      <c r="B8345" s="137" t="s">
        <v>11883</v>
      </c>
      <c r="C8345" s="151" t="s">
        <v>11899</v>
      </c>
      <c r="D8345" s="164" t="s">
        <v>11930</v>
      </c>
      <c r="E8345" s="815" t="s">
        <v>444</v>
      </c>
      <c r="F8345" s="146" t="s">
        <v>2994</v>
      </c>
      <c r="G8345" s="146">
        <v>80131501</v>
      </c>
      <c r="H8345" s="256" t="s">
        <v>11949</v>
      </c>
      <c r="I8345" s="136">
        <v>10</v>
      </c>
      <c r="J8345" s="141" t="s">
        <v>33</v>
      </c>
      <c r="K8345" s="175">
        <v>391542</v>
      </c>
      <c r="L8345" s="395">
        <v>5</v>
      </c>
      <c r="M8345" s="144"/>
      <c r="N8345" s="145"/>
      <c r="O8345" s="146" t="s">
        <v>67</v>
      </c>
      <c r="P8345" s="146" t="s">
        <v>67</v>
      </c>
      <c r="Q8345" s="146" t="s">
        <v>2996</v>
      </c>
    </row>
    <row r="8346" spans="1:17" ht="51" x14ac:dyDescent="0.2">
      <c r="A8346" s="136" t="s">
        <v>11882</v>
      </c>
      <c r="B8346" s="137" t="s">
        <v>11883</v>
      </c>
      <c r="C8346" s="151" t="s">
        <v>11899</v>
      </c>
      <c r="D8346" s="164" t="s">
        <v>11930</v>
      </c>
      <c r="E8346" s="815" t="s">
        <v>444</v>
      </c>
      <c r="F8346" s="146" t="s">
        <v>2994</v>
      </c>
      <c r="G8346" s="146">
        <v>80131501</v>
      </c>
      <c r="H8346" s="256" t="s">
        <v>11950</v>
      </c>
      <c r="I8346" s="136">
        <v>10</v>
      </c>
      <c r="J8346" s="141" t="s">
        <v>33</v>
      </c>
      <c r="K8346" s="175">
        <v>288258</v>
      </c>
      <c r="L8346" s="395">
        <v>5</v>
      </c>
      <c r="M8346" s="144"/>
      <c r="N8346" s="145"/>
      <c r="O8346" s="146" t="s">
        <v>67</v>
      </c>
      <c r="P8346" s="146" t="s">
        <v>67</v>
      </c>
      <c r="Q8346" s="146" t="s">
        <v>2996</v>
      </c>
    </row>
    <row r="8347" spans="1:17" ht="51" x14ac:dyDescent="0.2">
      <c r="A8347" s="136" t="s">
        <v>11882</v>
      </c>
      <c r="B8347" s="137" t="s">
        <v>11883</v>
      </c>
      <c r="C8347" s="151" t="s">
        <v>11899</v>
      </c>
      <c r="D8347" s="164" t="s">
        <v>11930</v>
      </c>
      <c r="E8347" s="815" t="s">
        <v>444</v>
      </c>
      <c r="F8347" s="146" t="s">
        <v>2994</v>
      </c>
      <c r="G8347" s="146">
        <v>80131501</v>
      </c>
      <c r="H8347" s="256" t="s">
        <v>11951</v>
      </c>
      <c r="I8347" s="136">
        <v>10</v>
      </c>
      <c r="J8347" s="141" t="s">
        <v>33</v>
      </c>
      <c r="K8347" s="175">
        <v>181776</v>
      </c>
      <c r="L8347" s="395">
        <v>5</v>
      </c>
      <c r="M8347" s="144"/>
      <c r="N8347" s="145"/>
      <c r="O8347" s="146" t="s">
        <v>67</v>
      </c>
      <c r="P8347" s="146" t="s">
        <v>67</v>
      </c>
      <c r="Q8347" s="146" t="s">
        <v>2996</v>
      </c>
    </row>
    <row r="8348" spans="1:17" ht="51" x14ac:dyDescent="0.2">
      <c r="A8348" s="136" t="s">
        <v>11882</v>
      </c>
      <c r="B8348" s="137" t="s">
        <v>11883</v>
      </c>
      <c r="C8348" s="151" t="s">
        <v>11899</v>
      </c>
      <c r="D8348" s="164" t="s">
        <v>11930</v>
      </c>
      <c r="E8348" s="815" t="s">
        <v>444</v>
      </c>
      <c r="F8348" s="146" t="s">
        <v>2994</v>
      </c>
      <c r="G8348" s="146">
        <v>80131501</v>
      </c>
      <c r="H8348" s="256" t="s">
        <v>11952</v>
      </c>
      <c r="I8348" s="136">
        <v>10</v>
      </c>
      <c r="J8348" s="141" t="s">
        <v>33</v>
      </c>
      <c r="K8348" s="175">
        <v>218142</v>
      </c>
      <c r="L8348" s="395">
        <v>5</v>
      </c>
      <c r="M8348" s="144"/>
      <c r="N8348" s="145"/>
      <c r="O8348" s="146" t="s">
        <v>67</v>
      </c>
      <c r="P8348" s="146" t="s">
        <v>67</v>
      </c>
      <c r="Q8348" s="146" t="s">
        <v>2996</v>
      </c>
    </row>
    <row r="8349" spans="1:17" ht="51" x14ac:dyDescent="0.2">
      <c r="A8349" s="136" t="s">
        <v>11882</v>
      </c>
      <c r="B8349" s="137" t="s">
        <v>11883</v>
      </c>
      <c r="C8349" s="151" t="s">
        <v>11899</v>
      </c>
      <c r="D8349" s="164" t="s">
        <v>11930</v>
      </c>
      <c r="E8349" s="815" t="s">
        <v>444</v>
      </c>
      <c r="F8349" s="146" t="s">
        <v>2994</v>
      </c>
      <c r="G8349" s="146">
        <v>80131501</v>
      </c>
      <c r="H8349" s="256" t="s">
        <v>11953</v>
      </c>
      <c r="I8349" s="136">
        <v>10</v>
      </c>
      <c r="J8349" s="141" t="s">
        <v>33</v>
      </c>
      <c r="K8349" s="175">
        <v>18228000</v>
      </c>
      <c r="L8349" s="395">
        <v>6</v>
      </c>
      <c r="M8349" s="144"/>
      <c r="N8349" s="145"/>
      <c r="O8349" s="146" t="s">
        <v>36</v>
      </c>
      <c r="P8349" s="146" t="s">
        <v>36</v>
      </c>
      <c r="Q8349" s="146" t="s">
        <v>2996</v>
      </c>
    </row>
    <row r="8350" spans="1:17" ht="51" x14ac:dyDescent="0.2">
      <c r="A8350" s="136" t="s">
        <v>11882</v>
      </c>
      <c r="B8350" s="137" t="s">
        <v>11883</v>
      </c>
      <c r="C8350" s="151" t="s">
        <v>11899</v>
      </c>
      <c r="D8350" s="164" t="s">
        <v>11930</v>
      </c>
      <c r="E8350" s="815" t="s">
        <v>444</v>
      </c>
      <c r="F8350" s="146" t="s">
        <v>2994</v>
      </c>
      <c r="G8350" s="146">
        <v>80131501</v>
      </c>
      <c r="H8350" s="256" t="s">
        <v>11954</v>
      </c>
      <c r="I8350" s="136">
        <v>10</v>
      </c>
      <c r="J8350" s="141" t="s">
        <v>33</v>
      </c>
      <c r="K8350" s="175">
        <v>12537660</v>
      </c>
      <c r="L8350" s="395">
        <v>6</v>
      </c>
      <c r="M8350" s="144"/>
      <c r="N8350" s="145"/>
      <c r="O8350" s="146" t="s">
        <v>36</v>
      </c>
      <c r="P8350" s="146" t="s">
        <v>36</v>
      </c>
      <c r="Q8350" s="146" t="s">
        <v>2996</v>
      </c>
    </row>
    <row r="8351" spans="1:17" ht="51" x14ac:dyDescent="0.2">
      <c r="A8351" s="136" t="s">
        <v>11882</v>
      </c>
      <c r="B8351" s="137" t="s">
        <v>11883</v>
      </c>
      <c r="C8351" s="151" t="s">
        <v>11899</v>
      </c>
      <c r="D8351" s="164" t="s">
        <v>11930</v>
      </c>
      <c r="E8351" s="815" t="s">
        <v>444</v>
      </c>
      <c r="F8351" s="146" t="s">
        <v>2994</v>
      </c>
      <c r="G8351" s="146">
        <v>80131501</v>
      </c>
      <c r="H8351" s="815" t="s">
        <v>11955</v>
      </c>
      <c r="I8351" s="136">
        <v>10</v>
      </c>
      <c r="J8351" s="141" t="s">
        <v>33</v>
      </c>
      <c r="K8351" s="175">
        <v>7625053</v>
      </c>
      <c r="L8351" s="395">
        <v>6</v>
      </c>
      <c r="M8351" s="144"/>
      <c r="N8351" s="145"/>
      <c r="O8351" s="146" t="s">
        <v>36</v>
      </c>
      <c r="P8351" s="146" t="s">
        <v>36</v>
      </c>
      <c r="Q8351" s="146" t="s">
        <v>2996</v>
      </c>
    </row>
    <row r="8352" spans="1:17" ht="51" x14ac:dyDescent="0.2">
      <c r="A8352" s="136" t="s">
        <v>11882</v>
      </c>
      <c r="B8352" s="137" t="s">
        <v>11883</v>
      </c>
      <c r="C8352" s="151" t="s">
        <v>11899</v>
      </c>
      <c r="D8352" s="164" t="s">
        <v>11930</v>
      </c>
      <c r="E8352" s="815" t="s">
        <v>444</v>
      </c>
      <c r="F8352" s="146" t="s">
        <v>2994</v>
      </c>
      <c r="G8352" s="146">
        <v>80131501</v>
      </c>
      <c r="H8352" s="256" t="s">
        <v>11956</v>
      </c>
      <c r="I8352" s="136">
        <v>10</v>
      </c>
      <c r="J8352" s="141" t="s">
        <v>33</v>
      </c>
      <c r="K8352" s="175">
        <v>5613705</v>
      </c>
      <c r="L8352" s="395">
        <v>6</v>
      </c>
      <c r="M8352" s="144"/>
      <c r="N8352" s="145"/>
      <c r="O8352" s="146" t="s">
        <v>36</v>
      </c>
      <c r="P8352" s="146" t="s">
        <v>36</v>
      </c>
      <c r="Q8352" s="146" t="s">
        <v>2996</v>
      </c>
    </row>
    <row r="8353" spans="1:17" ht="51" x14ac:dyDescent="0.2">
      <c r="A8353" s="136" t="s">
        <v>11882</v>
      </c>
      <c r="B8353" s="137" t="s">
        <v>11883</v>
      </c>
      <c r="C8353" s="151" t="s">
        <v>11899</v>
      </c>
      <c r="D8353" s="164" t="s">
        <v>11930</v>
      </c>
      <c r="E8353" s="815" t="s">
        <v>444</v>
      </c>
      <c r="F8353" s="146" t="s">
        <v>2994</v>
      </c>
      <c r="G8353" s="146">
        <v>80131501</v>
      </c>
      <c r="H8353" s="256" t="s">
        <v>11957</v>
      </c>
      <c r="I8353" s="136">
        <v>10</v>
      </c>
      <c r="J8353" s="141" t="s">
        <v>33</v>
      </c>
      <c r="K8353" s="175">
        <v>3540017</v>
      </c>
      <c r="L8353" s="395">
        <v>6</v>
      </c>
      <c r="M8353" s="144"/>
      <c r="N8353" s="145"/>
      <c r="O8353" s="146" t="s">
        <v>36</v>
      </c>
      <c r="P8353" s="146" t="s">
        <v>36</v>
      </c>
      <c r="Q8353" s="146" t="s">
        <v>2996</v>
      </c>
    </row>
    <row r="8354" spans="1:17" ht="51" x14ac:dyDescent="0.2">
      <c r="A8354" s="136" t="s">
        <v>11882</v>
      </c>
      <c r="B8354" s="137" t="s">
        <v>11883</v>
      </c>
      <c r="C8354" s="151" t="s">
        <v>11899</v>
      </c>
      <c r="D8354" s="164" t="s">
        <v>11930</v>
      </c>
      <c r="E8354" s="815" t="s">
        <v>444</v>
      </c>
      <c r="F8354" s="146" t="s">
        <v>2994</v>
      </c>
      <c r="G8354" s="146">
        <v>80131501</v>
      </c>
      <c r="H8354" s="256" t="s">
        <v>11958</v>
      </c>
      <c r="I8354" s="136">
        <v>10</v>
      </c>
      <c r="J8354" s="141" t="s">
        <v>33</v>
      </c>
      <c r="K8354" s="175">
        <v>4248159</v>
      </c>
      <c r="L8354" s="395">
        <v>6</v>
      </c>
      <c r="M8354" s="144"/>
      <c r="N8354" s="145"/>
      <c r="O8354" s="146" t="s">
        <v>36</v>
      </c>
      <c r="P8354" s="146" t="s">
        <v>36</v>
      </c>
      <c r="Q8354" s="146" t="s">
        <v>2996</v>
      </c>
    </row>
    <row r="8355" spans="1:17" ht="51" x14ac:dyDescent="0.2">
      <c r="A8355" s="136" t="s">
        <v>11882</v>
      </c>
      <c r="B8355" s="137" t="s">
        <v>11883</v>
      </c>
      <c r="C8355" s="151" t="s">
        <v>11899</v>
      </c>
      <c r="D8355" s="164" t="s">
        <v>11930</v>
      </c>
      <c r="E8355" s="815" t="s">
        <v>444</v>
      </c>
      <c r="F8355" s="146" t="s">
        <v>2994</v>
      </c>
      <c r="G8355" s="146">
        <v>80131501</v>
      </c>
      <c r="H8355" s="256" t="s">
        <v>11959</v>
      </c>
      <c r="I8355" s="136">
        <v>10</v>
      </c>
      <c r="J8355" s="141" t="s">
        <v>33</v>
      </c>
      <c r="K8355" s="175">
        <v>3156000</v>
      </c>
      <c r="L8355" s="395">
        <v>1</v>
      </c>
      <c r="M8355" s="144"/>
      <c r="N8355" s="145"/>
      <c r="O8355" s="146" t="s">
        <v>699</v>
      </c>
      <c r="P8355" s="146" t="s">
        <v>699</v>
      </c>
      <c r="Q8355" s="146" t="s">
        <v>2996</v>
      </c>
    </row>
    <row r="8356" spans="1:17" ht="51" x14ac:dyDescent="0.2">
      <c r="A8356" s="136" t="s">
        <v>11882</v>
      </c>
      <c r="B8356" s="137" t="s">
        <v>11883</v>
      </c>
      <c r="C8356" s="151" t="s">
        <v>11899</v>
      </c>
      <c r="D8356" s="164" t="s">
        <v>11930</v>
      </c>
      <c r="E8356" s="815" t="s">
        <v>444</v>
      </c>
      <c r="F8356" s="146" t="s">
        <v>2994</v>
      </c>
      <c r="G8356" s="146">
        <v>80131501</v>
      </c>
      <c r="H8356" s="256" t="s">
        <v>11960</v>
      </c>
      <c r="I8356" s="136">
        <v>10</v>
      </c>
      <c r="J8356" s="141" t="s">
        <v>33</v>
      </c>
      <c r="K8356" s="175">
        <v>2174452</v>
      </c>
      <c r="L8356" s="395">
        <v>1</v>
      </c>
      <c r="M8356" s="144"/>
      <c r="N8356" s="145"/>
      <c r="O8356" s="146" t="s">
        <v>699</v>
      </c>
      <c r="P8356" s="395" t="s">
        <v>699</v>
      </c>
      <c r="Q8356" s="146" t="s">
        <v>2996</v>
      </c>
    </row>
    <row r="8357" spans="1:17" ht="51" x14ac:dyDescent="0.2">
      <c r="A8357" s="136" t="s">
        <v>11882</v>
      </c>
      <c r="B8357" s="137" t="s">
        <v>11883</v>
      </c>
      <c r="C8357" s="151" t="s">
        <v>11899</v>
      </c>
      <c r="D8357" s="164" t="s">
        <v>11930</v>
      </c>
      <c r="E8357" s="815" t="s">
        <v>444</v>
      </c>
      <c r="F8357" s="146" t="s">
        <v>2994</v>
      </c>
      <c r="G8357" s="146">
        <v>80131501</v>
      </c>
      <c r="H8357" s="256" t="s">
        <v>11961</v>
      </c>
      <c r="I8357" s="136">
        <v>10</v>
      </c>
      <c r="J8357" s="141" t="s">
        <v>33</v>
      </c>
      <c r="K8357" s="175">
        <v>1320203</v>
      </c>
      <c r="L8357" s="395">
        <v>1</v>
      </c>
      <c r="M8357" s="144"/>
      <c r="N8357" s="145"/>
      <c r="O8357" s="395" t="s">
        <v>699</v>
      </c>
      <c r="P8357" s="395" t="s">
        <v>699</v>
      </c>
      <c r="Q8357" s="146" t="s">
        <v>2996</v>
      </c>
    </row>
    <row r="8358" spans="1:17" ht="51" x14ac:dyDescent="0.2">
      <c r="A8358" s="136" t="s">
        <v>11882</v>
      </c>
      <c r="B8358" s="137" t="s">
        <v>11883</v>
      </c>
      <c r="C8358" s="151" t="s">
        <v>11899</v>
      </c>
      <c r="D8358" s="164" t="s">
        <v>11930</v>
      </c>
      <c r="E8358" s="815" t="s">
        <v>444</v>
      </c>
      <c r="F8358" s="146" t="s">
        <v>2994</v>
      </c>
      <c r="G8358" s="146">
        <v>80131501</v>
      </c>
      <c r="H8358" s="256" t="s">
        <v>11962</v>
      </c>
      <c r="I8358" s="136">
        <v>10</v>
      </c>
      <c r="J8358" s="141" t="s">
        <v>33</v>
      </c>
      <c r="K8358" s="175">
        <v>971957</v>
      </c>
      <c r="L8358" s="395">
        <v>1</v>
      </c>
      <c r="M8358" s="144"/>
      <c r="N8358" s="145"/>
      <c r="O8358" s="395" t="s">
        <v>699</v>
      </c>
      <c r="P8358" s="395" t="s">
        <v>699</v>
      </c>
      <c r="Q8358" s="146" t="s">
        <v>2996</v>
      </c>
    </row>
    <row r="8359" spans="1:17" ht="51" x14ac:dyDescent="0.2">
      <c r="A8359" s="136" t="s">
        <v>11882</v>
      </c>
      <c r="B8359" s="137" t="s">
        <v>11883</v>
      </c>
      <c r="C8359" s="151" t="s">
        <v>11899</v>
      </c>
      <c r="D8359" s="164" t="s">
        <v>11930</v>
      </c>
      <c r="E8359" s="815" t="s">
        <v>444</v>
      </c>
      <c r="F8359" s="146" t="s">
        <v>2994</v>
      </c>
      <c r="G8359" s="146">
        <v>80131501</v>
      </c>
      <c r="H8359" s="256" t="s">
        <v>11963</v>
      </c>
      <c r="I8359" s="136">
        <v>10</v>
      </c>
      <c r="J8359" s="141" t="s">
        <v>33</v>
      </c>
      <c r="K8359" s="175">
        <v>612919</v>
      </c>
      <c r="L8359" s="395">
        <v>1</v>
      </c>
      <c r="M8359" s="144"/>
      <c r="N8359" s="145"/>
      <c r="O8359" s="395" t="s">
        <v>699</v>
      </c>
      <c r="P8359" s="395" t="s">
        <v>699</v>
      </c>
      <c r="Q8359" s="146" t="s">
        <v>2996</v>
      </c>
    </row>
    <row r="8360" spans="1:17" ht="51" x14ac:dyDescent="0.2">
      <c r="A8360" s="136" t="s">
        <v>11882</v>
      </c>
      <c r="B8360" s="137" t="s">
        <v>11883</v>
      </c>
      <c r="C8360" s="151" t="s">
        <v>11899</v>
      </c>
      <c r="D8360" s="164" t="s">
        <v>11930</v>
      </c>
      <c r="E8360" s="677" t="s">
        <v>444</v>
      </c>
      <c r="F8360" s="146" t="s">
        <v>2994</v>
      </c>
      <c r="G8360" s="146">
        <v>80131501</v>
      </c>
      <c r="H8360" s="147" t="s">
        <v>11964</v>
      </c>
      <c r="I8360" s="136">
        <v>10</v>
      </c>
      <c r="J8360" s="141" t="s">
        <v>33</v>
      </c>
      <c r="K8360" s="175">
        <v>735527</v>
      </c>
      <c r="L8360" s="176">
        <v>1</v>
      </c>
      <c r="M8360" s="144"/>
      <c r="N8360" s="145"/>
      <c r="O8360" s="146" t="s">
        <v>699</v>
      </c>
      <c r="P8360" s="146" t="s">
        <v>699</v>
      </c>
      <c r="Q8360" s="146" t="s">
        <v>2996</v>
      </c>
    </row>
    <row r="8361" spans="1:17" ht="38.25" x14ac:dyDescent="0.2">
      <c r="A8361" s="136" t="s">
        <v>11882</v>
      </c>
      <c r="B8361" s="137" t="s">
        <v>11883</v>
      </c>
      <c r="C8361" s="151" t="s">
        <v>234</v>
      </c>
      <c r="D8361" s="164" t="s">
        <v>11908</v>
      </c>
      <c r="E8361" s="677" t="s">
        <v>11810</v>
      </c>
      <c r="F8361" s="146" t="s">
        <v>5765</v>
      </c>
      <c r="G8361" s="146">
        <v>25191838</v>
      </c>
      <c r="H8361" s="147" t="s">
        <v>11965</v>
      </c>
      <c r="I8361" s="136">
        <v>10</v>
      </c>
      <c r="J8361" s="141" t="s">
        <v>230</v>
      </c>
      <c r="K8361" s="175">
        <v>33454931</v>
      </c>
      <c r="L8361" s="176">
        <v>1</v>
      </c>
      <c r="M8361" s="144"/>
      <c r="N8361" s="145"/>
      <c r="O8361" s="395" t="s">
        <v>127</v>
      </c>
      <c r="P8361" s="395" t="s">
        <v>127</v>
      </c>
      <c r="Q8361" s="395" t="s">
        <v>37</v>
      </c>
    </row>
    <row r="8362" spans="1:17" ht="38.25" x14ac:dyDescent="0.2">
      <c r="A8362" s="136" t="s">
        <v>11882</v>
      </c>
      <c r="B8362" s="137" t="s">
        <v>11883</v>
      </c>
      <c r="C8362" s="151" t="s">
        <v>234</v>
      </c>
      <c r="D8362" s="164" t="s">
        <v>11908</v>
      </c>
      <c r="E8362" s="677" t="s">
        <v>11810</v>
      </c>
      <c r="F8362" s="146" t="s">
        <v>5765</v>
      </c>
      <c r="G8362" s="146">
        <v>25191838</v>
      </c>
      <c r="H8362" s="147" t="s">
        <v>11966</v>
      </c>
      <c r="I8362" s="136">
        <v>10</v>
      </c>
      <c r="J8362" s="141" t="s">
        <v>33</v>
      </c>
      <c r="K8362" s="175">
        <v>40545069</v>
      </c>
      <c r="L8362" s="176">
        <v>1</v>
      </c>
      <c r="M8362" s="144"/>
      <c r="N8362" s="145"/>
      <c r="O8362" s="395" t="s">
        <v>80</v>
      </c>
      <c r="P8362" s="395" t="s">
        <v>80</v>
      </c>
      <c r="Q8362" s="395" t="s">
        <v>37</v>
      </c>
    </row>
    <row r="8363" spans="1:17" ht="38.25" x14ac:dyDescent="0.2">
      <c r="A8363" s="136" t="s">
        <v>11882</v>
      </c>
      <c r="B8363" s="137" t="s">
        <v>11883</v>
      </c>
      <c r="C8363" s="151" t="s">
        <v>234</v>
      </c>
      <c r="D8363" s="164" t="s">
        <v>11908</v>
      </c>
      <c r="E8363" s="677" t="s">
        <v>11810</v>
      </c>
      <c r="F8363" s="146" t="s">
        <v>5765</v>
      </c>
      <c r="G8363" s="146">
        <v>25191838</v>
      </c>
      <c r="H8363" s="147" t="s">
        <v>11967</v>
      </c>
      <c r="I8363" s="136">
        <v>10</v>
      </c>
      <c r="J8363" s="141" t="s">
        <v>33</v>
      </c>
      <c r="K8363" s="175">
        <v>6000000</v>
      </c>
      <c r="L8363" s="176">
        <v>1</v>
      </c>
      <c r="M8363" s="144"/>
      <c r="N8363" s="145"/>
      <c r="O8363" s="395" t="s">
        <v>699</v>
      </c>
      <c r="P8363" s="395" t="s">
        <v>699</v>
      </c>
      <c r="Q8363" s="395" t="s">
        <v>37</v>
      </c>
    </row>
    <row r="8364" spans="1:17" ht="38.25" x14ac:dyDescent="0.2">
      <c r="A8364" s="136" t="s">
        <v>11882</v>
      </c>
      <c r="B8364" s="137" t="s">
        <v>11883</v>
      </c>
      <c r="C8364" s="151" t="s">
        <v>11899</v>
      </c>
      <c r="D8364" s="164" t="s">
        <v>11900</v>
      </c>
      <c r="E8364" s="677" t="s">
        <v>452</v>
      </c>
      <c r="F8364" s="146" t="s">
        <v>3008</v>
      </c>
      <c r="G8364" s="146">
        <v>76111501</v>
      </c>
      <c r="H8364" s="147" t="s">
        <v>11968</v>
      </c>
      <c r="I8364" s="136">
        <v>10</v>
      </c>
      <c r="J8364" s="141" t="s">
        <v>230</v>
      </c>
      <c r="K8364" s="175">
        <v>59524570.329999998</v>
      </c>
      <c r="L8364" s="176">
        <v>1</v>
      </c>
      <c r="M8364" s="144"/>
      <c r="N8364" s="145"/>
      <c r="O8364" s="395" t="s">
        <v>127</v>
      </c>
      <c r="P8364" s="395" t="s">
        <v>127</v>
      </c>
      <c r="Q8364" s="395" t="s">
        <v>2727</v>
      </c>
    </row>
    <row r="8365" spans="1:17" ht="51" x14ac:dyDescent="0.2">
      <c r="A8365" s="136" t="s">
        <v>11882</v>
      </c>
      <c r="B8365" s="137" t="s">
        <v>11883</v>
      </c>
      <c r="C8365" s="151" t="s">
        <v>11899</v>
      </c>
      <c r="D8365" s="164" t="s">
        <v>11900</v>
      </c>
      <c r="E8365" s="677" t="s">
        <v>452</v>
      </c>
      <c r="F8365" s="146" t="s">
        <v>3008</v>
      </c>
      <c r="G8365" s="146">
        <v>76111501</v>
      </c>
      <c r="H8365" s="147" t="s">
        <v>11969</v>
      </c>
      <c r="I8365" s="136">
        <v>10</v>
      </c>
      <c r="J8365" s="141" t="s">
        <v>33</v>
      </c>
      <c r="K8365" s="175">
        <v>5502391.0899999999</v>
      </c>
      <c r="L8365" s="176">
        <v>1</v>
      </c>
      <c r="M8365" s="144"/>
      <c r="N8365" s="145"/>
      <c r="O8365" s="395" t="s">
        <v>67</v>
      </c>
      <c r="P8365" s="395" t="s">
        <v>67</v>
      </c>
      <c r="Q8365" s="395" t="s">
        <v>11970</v>
      </c>
    </row>
    <row r="8366" spans="1:17" ht="38.25" x14ac:dyDescent="0.2">
      <c r="A8366" s="136" t="s">
        <v>11882</v>
      </c>
      <c r="B8366" s="137" t="s">
        <v>11883</v>
      </c>
      <c r="C8366" s="151" t="s">
        <v>11899</v>
      </c>
      <c r="D8366" s="164" t="s">
        <v>11900</v>
      </c>
      <c r="E8366" s="677" t="s">
        <v>452</v>
      </c>
      <c r="F8366" s="146" t="s">
        <v>3008</v>
      </c>
      <c r="G8366" s="146">
        <v>76111501</v>
      </c>
      <c r="H8366" s="147" t="s">
        <v>11971</v>
      </c>
      <c r="I8366" s="136">
        <v>10</v>
      </c>
      <c r="J8366" s="141" t="s">
        <v>33</v>
      </c>
      <c r="K8366" s="175">
        <v>28973038.580000002</v>
      </c>
      <c r="L8366" s="176">
        <v>1</v>
      </c>
      <c r="M8366" s="144"/>
      <c r="N8366" s="145"/>
      <c r="O8366" s="395" t="s">
        <v>67</v>
      </c>
      <c r="P8366" s="395" t="s">
        <v>67</v>
      </c>
      <c r="Q8366" s="395" t="s">
        <v>11970</v>
      </c>
    </row>
    <row r="8367" spans="1:17" ht="51" x14ac:dyDescent="0.2">
      <c r="A8367" s="136" t="s">
        <v>11882</v>
      </c>
      <c r="B8367" s="137" t="s">
        <v>11883</v>
      </c>
      <c r="C8367" s="151" t="s">
        <v>11899</v>
      </c>
      <c r="D8367" s="164" t="s">
        <v>11900</v>
      </c>
      <c r="E8367" s="677" t="s">
        <v>452</v>
      </c>
      <c r="F8367" s="146" t="s">
        <v>3008</v>
      </c>
      <c r="G8367" s="146">
        <v>76111501</v>
      </c>
      <c r="H8367" s="147" t="s">
        <v>11972</v>
      </c>
      <c r="I8367" s="136">
        <v>10</v>
      </c>
      <c r="J8367" s="141" t="s">
        <v>33</v>
      </c>
      <c r="K8367" s="175">
        <v>6000000</v>
      </c>
      <c r="L8367" s="176">
        <v>1</v>
      </c>
      <c r="M8367" s="144"/>
      <c r="N8367" s="145"/>
      <c r="O8367" s="146" t="s">
        <v>699</v>
      </c>
      <c r="P8367" s="146" t="s">
        <v>699</v>
      </c>
      <c r="Q8367" s="146" t="s">
        <v>2727</v>
      </c>
    </row>
    <row r="8368" spans="1:17" ht="38.25" x14ac:dyDescent="0.2">
      <c r="A8368" s="136" t="s">
        <v>11882</v>
      </c>
      <c r="B8368" s="137" t="s">
        <v>11883</v>
      </c>
      <c r="C8368" s="151" t="s">
        <v>50</v>
      </c>
      <c r="D8368" s="164" t="s">
        <v>11887</v>
      </c>
      <c r="E8368" s="677" t="s">
        <v>11814</v>
      </c>
      <c r="F8368" s="146" t="s">
        <v>6517</v>
      </c>
      <c r="G8368" s="146">
        <v>81112300</v>
      </c>
      <c r="H8368" s="147" t="s">
        <v>11973</v>
      </c>
      <c r="I8368" s="136">
        <v>10</v>
      </c>
      <c r="J8368" s="141" t="s">
        <v>33</v>
      </c>
      <c r="K8368" s="175">
        <v>20000000</v>
      </c>
      <c r="L8368" s="176">
        <v>1</v>
      </c>
      <c r="M8368" s="144"/>
      <c r="N8368" s="145"/>
      <c r="O8368" s="146" t="s">
        <v>36</v>
      </c>
      <c r="P8368" s="146" t="s">
        <v>36</v>
      </c>
      <c r="Q8368" s="146" t="s">
        <v>37</v>
      </c>
    </row>
    <row r="8369" spans="1:17" ht="38.25" x14ac:dyDescent="0.2">
      <c r="A8369" s="136" t="s">
        <v>11882</v>
      </c>
      <c r="B8369" s="137" t="s">
        <v>11883</v>
      </c>
      <c r="C8369" s="151" t="s">
        <v>50</v>
      </c>
      <c r="D8369" s="164" t="s">
        <v>11887</v>
      </c>
      <c r="E8369" s="677" t="s">
        <v>11814</v>
      </c>
      <c r="F8369" s="146" t="s">
        <v>6517</v>
      </c>
      <c r="G8369" s="146">
        <v>81112300</v>
      </c>
      <c r="H8369" s="147" t="s">
        <v>11974</v>
      </c>
      <c r="I8369" s="136">
        <v>10</v>
      </c>
      <c r="J8369" s="141" t="s">
        <v>33</v>
      </c>
      <c r="K8369" s="175">
        <v>20000000</v>
      </c>
      <c r="L8369" s="176">
        <v>1</v>
      </c>
      <c r="M8369" s="144"/>
      <c r="N8369" s="145"/>
      <c r="O8369" s="146" t="s">
        <v>80</v>
      </c>
      <c r="P8369" s="146" t="s">
        <v>80</v>
      </c>
      <c r="Q8369" s="146" t="s">
        <v>37</v>
      </c>
    </row>
    <row r="8370" spans="1:17" ht="51" x14ac:dyDescent="0.2">
      <c r="A8370" s="136" t="s">
        <v>11882</v>
      </c>
      <c r="B8370" s="137" t="s">
        <v>11883</v>
      </c>
      <c r="C8370" s="151" t="s">
        <v>234</v>
      </c>
      <c r="D8370" s="164" t="s">
        <v>11908</v>
      </c>
      <c r="E8370" s="677" t="s">
        <v>455</v>
      </c>
      <c r="F8370" s="146" t="s">
        <v>11817</v>
      </c>
      <c r="G8370" s="146">
        <v>78181500</v>
      </c>
      <c r="H8370" s="147" t="s">
        <v>11975</v>
      </c>
      <c r="I8370" s="136">
        <v>10</v>
      </c>
      <c r="J8370" s="141" t="s">
        <v>230</v>
      </c>
      <c r="K8370" s="175">
        <v>219750000</v>
      </c>
      <c r="L8370" s="176">
        <v>1</v>
      </c>
      <c r="M8370" s="144"/>
      <c r="N8370" s="145"/>
      <c r="O8370" s="146" t="s">
        <v>127</v>
      </c>
      <c r="P8370" s="146" t="s">
        <v>127</v>
      </c>
      <c r="Q8370" s="146" t="s">
        <v>11764</v>
      </c>
    </row>
    <row r="8371" spans="1:17" ht="51" x14ac:dyDescent="0.2">
      <c r="A8371" s="136" t="s">
        <v>11882</v>
      </c>
      <c r="B8371" s="137" t="s">
        <v>11883</v>
      </c>
      <c r="C8371" s="151" t="s">
        <v>234</v>
      </c>
      <c r="D8371" s="164" t="s">
        <v>11908</v>
      </c>
      <c r="E8371" s="677" t="s">
        <v>455</v>
      </c>
      <c r="F8371" s="146" t="s">
        <v>11817</v>
      </c>
      <c r="G8371" s="146">
        <v>78181500</v>
      </c>
      <c r="H8371" s="147" t="s">
        <v>11976</v>
      </c>
      <c r="I8371" s="136">
        <v>10</v>
      </c>
      <c r="J8371" s="141" t="s">
        <v>230</v>
      </c>
      <c r="K8371" s="175">
        <v>540000000</v>
      </c>
      <c r="L8371" s="176">
        <v>1</v>
      </c>
      <c r="M8371" s="144"/>
      <c r="N8371" s="145"/>
      <c r="O8371" s="146" t="s">
        <v>127</v>
      </c>
      <c r="P8371" s="146" t="s">
        <v>127</v>
      </c>
      <c r="Q8371" s="146" t="s">
        <v>11764</v>
      </c>
    </row>
    <row r="8372" spans="1:17" ht="51" x14ac:dyDescent="0.2">
      <c r="A8372" s="136" t="s">
        <v>11882</v>
      </c>
      <c r="B8372" s="137" t="s">
        <v>11883</v>
      </c>
      <c r="C8372" s="151" t="s">
        <v>234</v>
      </c>
      <c r="D8372" s="164" t="s">
        <v>11908</v>
      </c>
      <c r="E8372" s="677" t="s">
        <v>455</v>
      </c>
      <c r="F8372" s="146" t="s">
        <v>11817</v>
      </c>
      <c r="G8372" s="146">
        <v>78181500</v>
      </c>
      <c r="H8372" s="147" t="s">
        <v>11977</v>
      </c>
      <c r="I8372" s="136">
        <v>10</v>
      </c>
      <c r="J8372" s="141" t="s">
        <v>33</v>
      </c>
      <c r="K8372" s="175">
        <v>524010188</v>
      </c>
      <c r="L8372" s="176">
        <v>1</v>
      </c>
      <c r="M8372" s="144"/>
      <c r="N8372" s="145"/>
      <c r="O8372" s="146" t="s">
        <v>67</v>
      </c>
      <c r="P8372" s="146" t="s">
        <v>35</v>
      </c>
      <c r="Q8372" s="146" t="s">
        <v>11764</v>
      </c>
    </row>
    <row r="8373" spans="1:17" ht="51" x14ac:dyDescent="0.2">
      <c r="A8373" s="136" t="s">
        <v>11882</v>
      </c>
      <c r="B8373" s="137" t="s">
        <v>11883</v>
      </c>
      <c r="C8373" s="151" t="s">
        <v>234</v>
      </c>
      <c r="D8373" s="164" t="s">
        <v>11908</v>
      </c>
      <c r="E8373" s="677" t="s">
        <v>455</v>
      </c>
      <c r="F8373" s="146" t="s">
        <v>11817</v>
      </c>
      <c r="G8373" s="146">
        <v>78181500</v>
      </c>
      <c r="H8373" s="147" t="s">
        <v>11978</v>
      </c>
      <c r="I8373" s="136">
        <v>10</v>
      </c>
      <c r="J8373" s="141" t="s">
        <v>33</v>
      </c>
      <c r="K8373" s="175">
        <v>208000000</v>
      </c>
      <c r="L8373" s="176">
        <v>1</v>
      </c>
      <c r="M8373" s="144"/>
      <c r="N8373" s="145"/>
      <c r="O8373" s="146" t="s">
        <v>67</v>
      </c>
      <c r="P8373" s="146" t="s">
        <v>67</v>
      </c>
      <c r="Q8373" s="146" t="s">
        <v>11764</v>
      </c>
    </row>
    <row r="8374" spans="1:17" ht="51" x14ac:dyDescent="0.2">
      <c r="A8374" s="136" t="s">
        <v>11882</v>
      </c>
      <c r="B8374" s="137" t="s">
        <v>11883</v>
      </c>
      <c r="C8374" s="151" t="s">
        <v>234</v>
      </c>
      <c r="D8374" s="164" t="s">
        <v>11908</v>
      </c>
      <c r="E8374" s="677" t="s">
        <v>455</v>
      </c>
      <c r="F8374" s="146" t="s">
        <v>11817</v>
      </c>
      <c r="G8374" s="146">
        <v>78181500</v>
      </c>
      <c r="H8374" s="147" t="s">
        <v>11978</v>
      </c>
      <c r="I8374" s="136">
        <v>10</v>
      </c>
      <c r="J8374" s="141" t="s">
        <v>33</v>
      </c>
      <c r="K8374" s="175">
        <v>111635073</v>
      </c>
      <c r="L8374" s="176">
        <v>1</v>
      </c>
      <c r="M8374" s="144"/>
      <c r="N8374" s="145"/>
      <c r="O8374" s="146" t="s">
        <v>36</v>
      </c>
      <c r="P8374" s="146" t="s">
        <v>79</v>
      </c>
      <c r="Q8374" s="146" t="s">
        <v>11764</v>
      </c>
    </row>
    <row r="8375" spans="1:17" ht="51" x14ac:dyDescent="0.2">
      <c r="A8375" s="136" t="s">
        <v>11882</v>
      </c>
      <c r="B8375" s="137" t="s">
        <v>11883</v>
      </c>
      <c r="C8375" s="151" t="s">
        <v>234</v>
      </c>
      <c r="D8375" s="164" t="s">
        <v>11908</v>
      </c>
      <c r="E8375" s="677" t="s">
        <v>455</v>
      </c>
      <c r="F8375" s="146" t="s">
        <v>11817</v>
      </c>
      <c r="G8375" s="146">
        <v>78181500</v>
      </c>
      <c r="H8375" s="147" t="s">
        <v>11979</v>
      </c>
      <c r="I8375" s="136">
        <v>10</v>
      </c>
      <c r="J8375" s="141" t="s">
        <v>33</v>
      </c>
      <c r="K8375" s="175">
        <v>92604739</v>
      </c>
      <c r="L8375" s="176">
        <v>1</v>
      </c>
      <c r="M8375" s="144"/>
      <c r="N8375" s="145"/>
      <c r="O8375" s="146" t="s">
        <v>699</v>
      </c>
      <c r="P8375" s="146" t="s">
        <v>699</v>
      </c>
      <c r="Q8375" s="146" t="s">
        <v>11764</v>
      </c>
    </row>
    <row r="8376" spans="1:17" ht="51" x14ac:dyDescent="0.2">
      <c r="A8376" s="136" t="s">
        <v>11882</v>
      </c>
      <c r="B8376" s="137" t="s">
        <v>11883</v>
      </c>
      <c r="C8376" s="151" t="s">
        <v>234</v>
      </c>
      <c r="D8376" s="164" t="s">
        <v>11908</v>
      </c>
      <c r="E8376" s="677" t="s">
        <v>455</v>
      </c>
      <c r="F8376" s="146" t="s">
        <v>11817</v>
      </c>
      <c r="G8376" s="146">
        <v>78181500</v>
      </c>
      <c r="H8376" s="147" t="s">
        <v>11980</v>
      </c>
      <c r="I8376" s="136">
        <v>10</v>
      </c>
      <c r="J8376" s="141" t="s">
        <v>33</v>
      </c>
      <c r="K8376" s="435">
        <v>54000000</v>
      </c>
      <c r="L8376" s="374">
        <v>1</v>
      </c>
      <c r="M8376" s="456"/>
      <c r="N8376" s="457"/>
      <c r="O8376" s="146" t="s">
        <v>699</v>
      </c>
      <c r="P8376" s="146" t="s">
        <v>699</v>
      </c>
      <c r="Q8376" s="438" t="s">
        <v>11764</v>
      </c>
    </row>
    <row r="8377" spans="1:17" ht="38.25" x14ac:dyDescent="0.2">
      <c r="A8377" s="136" t="s">
        <v>11882</v>
      </c>
      <c r="B8377" s="137" t="s">
        <v>11883</v>
      </c>
      <c r="C8377" s="151" t="s">
        <v>11899</v>
      </c>
      <c r="D8377" s="164" t="s">
        <v>11900</v>
      </c>
      <c r="E8377" s="815" t="s">
        <v>465</v>
      </c>
      <c r="F8377" s="146" t="s">
        <v>3032</v>
      </c>
      <c r="G8377" s="146">
        <v>72101506</v>
      </c>
      <c r="H8377" s="256" t="s">
        <v>11981</v>
      </c>
      <c r="I8377" s="136">
        <v>10</v>
      </c>
      <c r="J8377" s="141" t="s">
        <v>33</v>
      </c>
      <c r="K8377" s="175">
        <v>40000000</v>
      </c>
      <c r="L8377" s="816">
        <v>1</v>
      </c>
      <c r="M8377" s="144"/>
      <c r="N8377" s="145"/>
      <c r="O8377" s="146" t="s">
        <v>80</v>
      </c>
      <c r="P8377" s="146" t="s">
        <v>80</v>
      </c>
      <c r="Q8377" s="146" t="s">
        <v>37</v>
      </c>
    </row>
    <row r="8378" spans="1:17" ht="38.25" x14ac:dyDescent="0.2">
      <c r="A8378" s="136" t="s">
        <v>11882</v>
      </c>
      <c r="B8378" s="137" t="s">
        <v>11883</v>
      </c>
      <c r="C8378" s="151" t="s">
        <v>11899</v>
      </c>
      <c r="D8378" s="164" t="s">
        <v>11900</v>
      </c>
      <c r="E8378" s="815" t="s">
        <v>465</v>
      </c>
      <c r="F8378" s="146" t="s">
        <v>3032</v>
      </c>
      <c r="G8378" s="146">
        <v>76111500</v>
      </c>
      <c r="H8378" s="256" t="s">
        <v>11982</v>
      </c>
      <c r="I8378" s="136">
        <v>10</v>
      </c>
      <c r="J8378" s="141" t="s">
        <v>33</v>
      </c>
      <c r="K8378" s="175">
        <v>30000000</v>
      </c>
      <c r="L8378" s="816">
        <v>1</v>
      </c>
      <c r="M8378" s="144"/>
      <c r="N8378" s="145"/>
      <c r="O8378" s="146" t="s">
        <v>80</v>
      </c>
      <c r="P8378" s="146" t="s">
        <v>80</v>
      </c>
      <c r="Q8378" s="146" t="s">
        <v>37</v>
      </c>
    </row>
    <row r="8379" spans="1:17" ht="38.25" x14ac:dyDescent="0.2">
      <c r="A8379" s="136" t="s">
        <v>11882</v>
      </c>
      <c r="B8379" s="137" t="s">
        <v>11883</v>
      </c>
      <c r="C8379" s="151" t="s">
        <v>11899</v>
      </c>
      <c r="D8379" s="164" t="s">
        <v>11900</v>
      </c>
      <c r="E8379" s="815" t="s">
        <v>465</v>
      </c>
      <c r="F8379" s="146" t="s">
        <v>3032</v>
      </c>
      <c r="G8379" s="146">
        <v>72154100</v>
      </c>
      <c r="H8379" s="256" t="s">
        <v>11983</v>
      </c>
      <c r="I8379" s="136">
        <v>10</v>
      </c>
      <c r="J8379" s="141" t="s">
        <v>33</v>
      </c>
      <c r="K8379" s="175">
        <v>10000000</v>
      </c>
      <c r="L8379" s="816">
        <v>1</v>
      </c>
      <c r="M8379" s="144"/>
      <c r="N8379" s="145"/>
      <c r="O8379" s="146" t="s">
        <v>80</v>
      </c>
      <c r="P8379" s="146" t="s">
        <v>80</v>
      </c>
      <c r="Q8379" s="146" t="s">
        <v>37</v>
      </c>
    </row>
    <row r="8380" spans="1:17" ht="38.25" x14ac:dyDescent="0.2">
      <c r="A8380" s="136" t="s">
        <v>11882</v>
      </c>
      <c r="B8380" s="137" t="s">
        <v>11883</v>
      </c>
      <c r="C8380" s="151" t="s">
        <v>50</v>
      </c>
      <c r="D8380" s="164" t="s">
        <v>11887</v>
      </c>
      <c r="E8380" s="815" t="s">
        <v>465</v>
      </c>
      <c r="F8380" s="146" t="s">
        <v>3032</v>
      </c>
      <c r="G8380" s="146">
        <v>72103302</v>
      </c>
      <c r="H8380" s="256" t="s">
        <v>11984</v>
      </c>
      <c r="I8380" s="136">
        <v>10</v>
      </c>
      <c r="J8380" s="141" t="s">
        <v>33</v>
      </c>
      <c r="K8380" s="175">
        <v>25000000</v>
      </c>
      <c r="L8380" s="816">
        <v>1</v>
      </c>
      <c r="M8380" s="144"/>
      <c r="N8380" s="145"/>
      <c r="O8380" s="146" t="s">
        <v>80</v>
      </c>
      <c r="P8380" s="146" t="s">
        <v>80</v>
      </c>
      <c r="Q8380" s="146" t="s">
        <v>37</v>
      </c>
    </row>
    <row r="8381" spans="1:17" ht="38.25" x14ac:dyDescent="0.2">
      <c r="A8381" s="136" t="s">
        <v>11882</v>
      </c>
      <c r="B8381" s="137" t="s">
        <v>11883</v>
      </c>
      <c r="C8381" s="151" t="s">
        <v>11899</v>
      </c>
      <c r="D8381" s="164" t="s">
        <v>11900</v>
      </c>
      <c r="E8381" s="815" t="s">
        <v>465</v>
      </c>
      <c r="F8381" s="146" t="s">
        <v>3032</v>
      </c>
      <c r="G8381" s="146">
        <v>72101509</v>
      </c>
      <c r="H8381" s="256" t="s">
        <v>11985</v>
      </c>
      <c r="I8381" s="136">
        <v>10</v>
      </c>
      <c r="J8381" s="141" t="s">
        <v>33</v>
      </c>
      <c r="K8381" s="175">
        <v>10000000</v>
      </c>
      <c r="L8381" s="816">
        <v>1</v>
      </c>
      <c r="M8381" s="144"/>
      <c r="N8381" s="145"/>
      <c r="O8381" s="146" t="s">
        <v>80</v>
      </c>
      <c r="P8381" s="146" t="s">
        <v>80</v>
      </c>
      <c r="Q8381" s="146" t="s">
        <v>37</v>
      </c>
    </row>
    <row r="8382" spans="1:17" ht="38.25" x14ac:dyDescent="0.2">
      <c r="A8382" s="136" t="s">
        <v>11882</v>
      </c>
      <c r="B8382" s="137" t="s">
        <v>11883</v>
      </c>
      <c r="C8382" s="151" t="s">
        <v>42</v>
      </c>
      <c r="D8382" s="164" t="s">
        <v>11895</v>
      </c>
      <c r="E8382" s="815" t="s">
        <v>465</v>
      </c>
      <c r="F8382" s="146" t="s">
        <v>3032</v>
      </c>
      <c r="G8382" s="146">
        <v>41111505</v>
      </c>
      <c r="H8382" s="256" t="s">
        <v>11986</v>
      </c>
      <c r="I8382" s="136">
        <v>10</v>
      </c>
      <c r="J8382" s="141" t="s">
        <v>33</v>
      </c>
      <c r="K8382" s="175">
        <v>5000000</v>
      </c>
      <c r="L8382" s="816">
        <v>1</v>
      </c>
      <c r="M8382" s="144"/>
      <c r="N8382" s="145"/>
      <c r="O8382" s="146" t="s">
        <v>67</v>
      </c>
      <c r="P8382" s="146" t="s">
        <v>67</v>
      </c>
      <c r="Q8382" s="146" t="s">
        <v>37</v>
      </c>
    </row>
    <row r="8383" spans="1:17" ht="38.25" x14ac:dyDescent="0.2">
      <c r="A8383" s="136" t="s">
        <v>11882</v>
      </c>
      <c r="B8383" s="137" t="s">
        <v>11883</v>
      </c>
      <c r="C8383" s="151" t="s">
        <v>11899</v>
      </c>
      <c r="D8383" s="164" t="s">
        <v>11900</v>
      </c>
      <c r="E8383" s="815" t="s">
        <v>11827</v>
      </c>
      <c r="F8383" s="146" t="s">
        <v>3046</v>
      </c>
      <c r="G8383" s="146">
        <v>46191601</v>
      </c>
      <c r="H8383" s="256" t="s">
        <v>11987</v>
      </c>
      <c r="I8383" s="136">
        <v>10</v>
      </c>
      <c r="J8383" s="141" t="s">
        <v>33</v>
      </c>
      <c r="K8383" s="175">
        <v>5000000</v>
      </c>
      <c r="L8383" s="816">
        <v>1</v>
      </c>
      <c r="M8383" s="144"/>
      <c r="N8383" s="145"/>
      <c r="O8383" s="146" t="s">
        <v>80</v>
      </c>
      <c r="P8383" s="146" t="s">
        <v>80</v>
      </c>
      <c r="Q8383" s="146" t="s">
        <v>37</v>
      </c>
    </row>
    <row r="8384" spans="1:17" ht="38.25" x14ac:dyDescent="0.2">
      <c r="A8384" s="136" t="s">
        <v>11882</v>
      </c>
      <c r="B8384" s="137" t="s">
        <v>11883</v>
      </c>
      <c r="C8384" s="151" t="s">
        <v>50</v>
      </c>
      <c r="D8384" s="164" t="s">
        <v>11887</v>
      </c>
      <c r="E8384" s="815" t="s">
        <v>11829</v>
      </c>
      <c r="F8384" s="146" t="s">
        <v>3050</v>
      </c>
      <c r="G8384" s="146">
        <v>82121500</v>
      </c>
      <c r="H8384" s="256" t="s">
        <v>11988</v>
      </c>
      <c r="I8384" s="136">
        <v>10</v>
      </c>
      <c r="J8384" s="141" t="s">
        <v>33</v>
      </c>
      <c r="K8384" s="175">
        <v>90000000</v>
      </c>
      <c r="L8384" s="816">
        <v>1</v>
      </c>
      <c r="M8384" s="144"/>
      <c r="N8384" s="145"/>
      <c r="O8384" s="146" t="s">
        <v>127</v>
      </c>
      <c r="P8384" s="146" t="s">
        <v>127</v>
      </c>
      <c r="Q8384" s="146" t="s">
        <v>37</v>
      </c>
    </row>
    <row r="8385" spans="1:17" ht="38.25" x14ac:dyDescent="0.2">
      <c r="A8385" s="136" t="s">
        <v>11882</v>
      </c>
      <c r="B8385" s="137" t="s">
        <v>11883</v>
      </c>
      <c r="C8385" s="151" t="s">
        <v>50</v>
      </c>
      <c r="D8385" s="164" t="s">
        <v>11887</v>
      </c>
      <c r="E8385" s="815" t="s">
        <v>11829</v>
      </c>
      <c r="F8385" s="146" t="s">
        <v>3050</v>
      </c>
      <c r="G8385" s="146">
        <v>82121500</v>
      </c>
      <c r="H8385" s="256" t="s">
        <v>11989</v>
      </c>
      <c r="I8385" s="136">
        <v>10</v>
      </c>
      <c r="J8385" s="141" t="s">
        <v>33</v>
      </c>
      <c r="K8385" s="175">
        <v>51000000</v>
      </c>
      <c r="L8385" s="816">
        <v>1</v>
      </c>
      <c r="M8385" s="144"/>
      <c r="N8385" s="145"/>
      <c r="O8385" s="146" t="s">
        <v>36</v>
      </c>
      <c r="P8385" s="146" t="s">
        <v>36</v>
      </c>
      <c r="Q8385" s="146" t="s">
        <v>11990</v>
      </c>
    </row>
    <row r="8386" spans="1:17" ht="38.25" x14ac:dyDescent="0.2">
      <c r="A8386" s="136" t="s">
        <v>11882</v>
      </c>
      <c r="B8386" s="137" t="s">
        <v>11883</v>
      </c>
      <c r="C8386" s="151" t="s">
        <v>50</v>
      </c>
      <c r="D8386" s="164" t="s">
        <v>11887</v>
      </c>
      <c r="E8386" s="815" t="s">
        <v>11829</v>
      </c>
      <c r="F8386" s="146" t="s">
        <v>3050</v>
      </c>
      <c r="G8386" s="146">
        <v>82121500</v>
      </c>
      <c r="H8386" s="256" t="s">
        <v>11991</v>
      </c>
      <c r="I8386" s="136">
        <v>10</v>
      </c>
      <c r="J8386" s="141" t="s">
        <v>33</v>
      </c>
      <c r="K8386" s="175">
        <v>9000000</v>
      </c>
      <c r="L8386" s="816">
        <v>1</v>
      </c>
      <c r="M8386" s="144"/>
      <c r="N8386" s="145"/>
      <c r="O8386" s="146" t="s">
        <v>699</v>
      </c>
      <c r="P8386" s="146" t="s">
        <v>699</v>
      </c>
      <c r="Q8386" s="146" t="s">
        <v>37</v>
      </c>
    </row>
    <row r="8387" spans="1:17" ht="38.25" x14ac:dyDescent="0.2">
      <c r="A8387" s="136" t="s">
        <v>11882</v>
      </c>
      <c r="B8387" s="137" t="s">
        <v>11883</v>
      </c>
      <c r="C8387" s="151" t="s">
        <v>11899</v>
      </c>
      <c r="D8387" s="164" t="s">
        <v>11930</v>
      </c>
      <c r="E8387" s="815" t="s">
        <v>474</v>
      </c>
      <c r="F8387" s="146" t="s">
        <v>3220</v>
      </c>
      <c r="G8387" s="146">
        <v>83101500</v>
      </c>
      <c r="H8387" s="256" t="s">
        <v>11992</v>
      </c>
      <c r="I8387" s="136">
        <v>10</v>
      </c>
      <c r="J8387" s="141" t="s">
        <v>33</v>
      </c>
      <c r="K8387" s="175">
        <v>16840000</v>
      </c>
      <c r="L8387" s="816">
        <v>1</v>
      </c>
      <c r="M8387" s="144"/>
      <c r="N8387" s="145"/>
      <c r="O8387" s="146" t="s">
        <v>11797</v>
      </c>
      <c r="P8387" s="146" t="s">
        <v>11797</v>
      </c>
      <c r="Q8387" s="146" t="s">
        <v>2784</v>
      </c>
    </row>
    <row r="8388" spans="1:17" ht="38.25" x14ac:dyDescent="0.2">
      <c r="A8388" s="136" t="s">
        <v>11882</v>
      </c>
      <c r="B8388" s="137" t="s">
        <v>11883</v>
      </c>
      <c r="C8388" s="151" t="s">
        <v>11899</v>
      </c>
      <c r="D8388" s="164" t="s">
        <v>11930</v>
      </c>
      <c r="E8388" s="815" t="s">
        <v>11832</v>
      </c>
      <c r="F8388" s="146" t="s">
        <v>3055</v>
      </c>
      <c r="G8388" s="146">
        <v>76121501</v>
      </c>
      <c r="H8388" s="256" t="s">
        <v>11993</v>
      </c>
      <c r="I8388" s="136">
        <v>10</v>
      </c>
      <c r="J8388" s="141" t="s">
        <v>33</v>
      </c>
      <c r="K8388" s="175">
        <v>18000000</v>
      </c>
      <c r="L8388" s="816">
        <v>1</v>
      </c>
      <c r="M8388" s="144"/>
      <c r="N8388" s="145"/>
      <c r="O8388" s="146" t="s">
        <v>11797</v>
      </c>
      <c r="P8388" s="146" t="s">
        <v>11797</v>
      </c>
      <c r="Q8388" s="146" t="s">
        <v>2784</v>
      </c>
    </row>
    <row r="8389" spans="1:17" ht="38.25" x14ac:dyDescent="0.2">
      <c r="A8389" s="136" t="s">
        <v>11882</v>
      </c>
      <c r="B8389" s="137" t="s">
        <v>11883</v>
      </c>
      <c r="C8389" s="151" t="s">
        <v>356</v>
      </c>
      <c r="D8389" s="164" t="s">
        <v>11994</v>
      </c>
      <c r="E8389" s="815" t="s">
        <v>6453</v>
      </c>
      <c r="F8389" s="146" t="s">
        <v>406</v>
      </c>
      <c r="G8389" s="146">
        <v>78111500</v>
      </c>
      <c r="H8389" s="256" t="s">
        <v>11995</v>
      </c>
      <c r="I8389" s="136">
        <v>10</v>
      </c>
      <c r="J8389" s="141" t="s">
        <v>33</v>
      </c>
      <c r="K8389" s="175">
        <v>32820000</v>
      </c>
      <c r="L8389" s="816">
        <v>1</v>
      </c>
      <c r="M8389" s="144"/>
      <c r="N8389" s="145"/>
      <c r="O8389" s="146" t="s">
        <v>11797</v>
      </c>
      <c r="P8389" s="146" t="s">
        <v>11797</v>
      </c>
      <c r="Q8389" s="146" t="s">
        <v>2784</v>
      </c>
    </row>
    <row r="8390" spans="1:17" ht="38.25" x14ac:dyDescent="0.2">
      <c r="A8390" s="136" t="s">
        <v>11882</v>
      </c>
      <c r="B8390" s="137" t="s">
        <v>11883</v>
      </c>
      <c r="C8390" s="151" t="s">
        <v>11899</v>
      </c>
      <c r="D8390" s="164" t="s">
        <v>11930</v>
      </c>
      <c r="E8390" s="815" t="s">
        <v>408</v>
      </c>
      <c r="F8390" s="146" t="s">
        <v>409</v>
      </c>
      <c r="G8390" s="146">
        <v>93161602</v>
      </c>
      <c r="H8390" s="815" t="s">
        <v>11996</v>
      </c>
      <c r="I8390" s="136">
        <v>10</v>
      </c>
      <c r="J8390" s="141" t="s">
        <v>33</v>
      </c>
      <c r="K8390" s="175">
        <v>23640000</v>
      </c>
      <c r="L8390" s="395">
        <v>1</v>
      </c>
      <c r="M8390" s="144"/>
      <c r="N8390" s="145"/>
      <c r="O8390" s="146" t="s">
        <v>67</v>
      </c>
      <c r="P8390" s="146" t="s">
        <v>67</v>
      </c>
      <c r="Q8390" s="146" t="s">
        <v>2784</v>
      </c>
    </row>
    <row r="8391" spans="1:17" ht="38.25" x14ac:dyDescent="0.2">
      <c r="A8391" s="136" t="s">
        <v>11882</v>
      </c>
      <c r="B8391" s="137" t="s">
        <v>11883</v>
      </c>
      <c r="C8391" s="151" t="s">
        <v>11899</v>
      </c>
      <c r="D8391" s="164" t="s">
        <v>11930</v>
      </c>
      <c r="E8391" s="815" t="s">
        <v>6406</v>
      </c>
      <c r="F8391" s="146" t="s">
        <v>958</v>
      </c>
      <c r="G8391" s="146">
        <v>93161800</v>
      </c>
      <c r="H8391" s="815" t="s">
        <v>11997</v>
      </c>
      <c r="I8391" s="136">
        <v>10</v>
      </c>
      <c r="J8391" s="141" t="s">
        <v>33</v>
      </c>
      <c r="K8391" s="175">
        <v>20000000</v>
      </c>
      <c r="L8391" s="395">
        <v>1</v>
      </c>
      <c r="M8391" s="144"/>
      <c r="N8391" s="145"/>
      <c r="O8391" s="146" t="s">
        <v>11797</v>
      </c>
      <c r="P8391" s="146" t="s">
        <v>11797</v>
      </c>
      <c r="Q8391" s="146" t="s">
        <v>2784</v>
      </c>
    </row>
    <row r="8392" spans="1:17" ht="38.25" x14ac:dyDescent="0.2">
      <c r="A8392" s="136" t="s">
        <v>11998</v>
      </c>
      <c r="B8392" s="137" t="s">
        <v>4565</v>
      </c>
      <c r="C8392" s="151" t="s">
        <v>4565</v>
      </c>
      <c r="D8392" s="164" t="s">
        <v>11999</v>
      </c>
      <c r="E8392" s="815" t="s">
        <v>228</v>
      </c>
      <c r="F8392" s="146" t="s">
        <v>229</v>
      </c>
      <c r="G8392" s="146">
        <v>14111823</v>
      </c>
      <c r="H8392" s="256" t="s">
        <v>12000</v>
      </c>
      <c r="I8392" s="136">
        <v>16</v>
      </c>
      <c r="J8392" s="141" t="s">
        <v>33</v>
      </c>
      <c r="K8392" s="175">
        <v>335000</v>
      </c>
      <c r="L8392" s="395">
        <v>15</v>
      </c>
      <c r="M8392" s="144"/>
      <c r="N8392" s="145"/>
      <c r="O8392" s="146" t="s">
        <v>36</v>
      </c>
      <c r="P8392" s="146" t="s">
        <v>36</v>
      </c>
      <c r="Q8392" s="146" t="s">
        <v>37</v>
      </c>
    </row>
    <row r="8393" spans="1:17" ht="38.25" x14ac:dyDescent="0.2">
      <c r="A8393" s="136" t="s">
        <v>11998</v>
      </c>
      <c r="B8393" s="137" t="s">
        <v>4565</v>
      </c>
      <c r="C8393" s="151" t="s">
        <v>4565</v>
      </c>
      <c r="D8393" s="164" t="s">
        <v>11999</v>
      </c>
      <c r="E8393" s="815" t="s">
        <v>228</v>
      </c>
      <c r="F8393" s="146" t="s">
        <v>229</v>
      </c>
      <c r="G8393" s="146">
        <v>44122003</v>
      </c>
      <c r="H8393" s="256" t="s">
        <v>12001</v>
      </c>
      <c r="I8393" s="136">
        <v>16</v>
      </c>
      <c r="J8393" s="141" t="s">
        <v>33</v>
      </c>
      <c r="K8393" s="175">
        <v>300000</v>
      </c>
      <c r="L8393" s="395">
        <v>100</v>
      </c>
      <c r="M8393" s="144"/>
      <c r="N8393" s="145"/>
      <c r="O8393" s="146" t="s">
        <v>36</v>
      </c>
      <c r="P8393" s="146" t="s">
        <v>36</v>
      </c>
      <c r="Q8393" s="146" t="s">
        <v>37</v>
      </c>
    </row>
    <row r="8394" spans="1:17" ht="38.25" x14ac:dyDescent="0.2">
      <c r="A8394" s="136" t="s">
        <v>11998</v>
      </c>
      <c r="B8394" s="137" t="s">
        <v>4565</v>
      </c>
      <c r="C8394" s="151" t="s">
        <v>4565</v>
      </c>
      <c r="D8394" s="164" t="s">
        <v>11999</v>
      </c>
      <c r="E8394" s="815" t="s">
        <v>228</v>
      </c>
      <c r="F8394" s="146" t="s">
        <v>229</v>
      </c>
      <c r="G8394" s="146">
        <v>44121503</v>
      </c>
      <c r="H8394" s="815" t="s">
        <v>12002</v>
      </c>
      <c r="I8394" s="136">
        <v>16</v>
      </c>
      <c r="J8394" s="141" t="s">
        <v>33</v>
      </c>
      <c r="K8394" s="175">
        <v>95000</v>
      </c>
      <c r="L8394" s="395">
        <v>5</v>
      </c>
      <c r="M8394" s="144"/>
      <c r="N8394" s="145"/>
      <c r="O8394" s="146" t="s">
        <v>36</v>
      </c>
      <c r="P8394" s="146" t="s">
        <v>36</v>
      </c>
      <c r="Q8394" s="146" t="s">
        <v>37</v>
      </c>
    </row>
    <row r="8395" spans="1:17" ht="38.25" x14ac:dyDescent="0.2">
      <c r="A8395" s="136" t="s">
        <v>11998</v>
      </c>
      <c r="B8395" s="137" t="s">
        <v>4565</v>
      </c>
      <c r="C8395" s="151" t="s">
        <v>4565</v>
      </c>
      <c r="D8395" s="164" t="s">
        <v>11999</v>
      </c>
      <c r="E8395" s="815" t="s">
        <v>228</v>
      </c>
      <c r="F8395" s="146" t="s">
        <v>229</v>
      </c>
      <c r="G8395" s="146">
        <v>44121503</v>
      </c>
      <c r="H8395" s="815" t="s">
        <v>12003</v>
      </c>
      <c r="I8395" s="136">
        <v>16</v>
      </c>
      <c r="J8395" s="141" t="s">
        <v>33</v>
      </c>
      <c r="K8395" s="175">
        <v>100000</v>
      </c>
      <c r="L8395" s="395">
        <v>5</v>
      </c>
      <c r="M8395" s="144"/>
      <c r="N8395" s="145"/>
      <c r="O8395" s="146" t="s">
        <v>36</v>
      </c>
      <c r="P8395" s="146" t="s">
        <v>36</v>
      </c>
      <c r="Q8395" s="146" t="s">
        <v>37</v>
      </c>
    </row>
    <row r="8396" spans="1:17" ht="38.25" x14ac:dyDescent="0.2">
      <c r="A8396" s="136" t="s">
        <v>11998</v>
      </c>
      <c r="B8396" s="137" t="s">
        <v>4565</v>
      </c>
      <c r="C8396" s="151" t="s">
        <v>4565</v>
      </c>
      <c r="D8396" s="164" t="s">
        <v>11999</v>
      </c>
      <c r="E8396" s="815" t="s">
        <v>228</v>
      </c>
      <c r="F8396" s="146" t="s">
        <v>229</v>
      </c>
      <c r="G8396" s="146">
        <v>44121503</v>
      </c>
      <c r="H8396" s="256" t="s">
        <v>12004</v>
      </c>
      <c r="I8396" s="136">
        <v>16</v>
      </c>
      <c r="J8396" s="141" t="s">
        <v>33</v>
      </c>
      <c r="K8396" s="175">
        <v>180000</v>
      </c>
      <c r="L8396" s="395">
        <v>5</v>
      </c>
      <c r="M8396" s="144"/>
      <c r="N8396" s="145"/>
      <c r="O8396" s="146" t="s">
        <v>36</v>
      </c>
      <c r="P8396" s="146" t="s">
        <v>36</v>
      </c>
      <c r="Q8396" s="146" t="s">
        <v>37</v>
      </c>
    </row>
    <row r="8397" spans="1:17" ht="38.25" x14ac:dyDescent="0.2">
      <c r="A8397" s="136" t="s">
        <v>11998</v>
      </c>
      <c r="B8397" s="137" t="s">
        <v>4565</v>
      </c>
      <c r="C8397" s="151" t="s">
        <v>4565</v>
      </c>
      <c r="D8397" s="164" t="s">
        <v>11999</v>
      </c>
      <c r="E8397" s="815" t="s">
        <v>228</v>
      </c>
      <c r="F8397" s="146" t="s">
        <v>229</v>
      </c>
      <c r="G8397" s="146">
        <v>14111519</v>
      </c>
      <c r="H8397" s="815" t="s">
        <v>12005</v>
      </c>
      <c r="I8397" s="136">
        <v>16</v>
      </c>
      <c r="J8397" s="141" t="s">
        <v>33</v>
      </c>
      <c r="K8397" s="175">
        <v>150000</v>
      </c>
      <c r="L8397" s="395">
        <v>40</v>
      </c>
      <c r="M8397" s="144"/>
      <c r="N8397" s="145"/>
      <c r="O8397" s="146" t="s">
        <v>36</v>
      </c>
      <c r="P8397" s="146" t="s">
        <v>36</v>
      </c>
      <c r="Q8397" s="146" t="s">
        <v>37</v>
      </c>
    </row>
    <row r="8398" spans="1:17" ht="38.25" x14ac:dyDescent="0.2">
      <c r="A8398" s="136" t="s">
        <v>11998</v>
      </c>
      <c r="B8398" s="137" t="s">
        <v>4565</v>
      </c>
      <c r="C8398" s="151" t="s">
        <v>4565</v>
      </c>
      <c r="D8398" s="164" t="s">
        <v>11999</v>
      </c>
      <c r="E8398" s="815" t="s">
        <v>228</v>
      </c>
      <c r="F8398" s="146" t="s">
        <v>229</v>
      </c>
      <c r="G8398" s="146">
        <v>14111519</v>
      </c>
      <c r="H8398" s="256" t="s">
        <v>12006</v>
      </c>
      <c r="I8398" s="136">
        <v>16</v>
      </c>
      <c r="J8398" s="141" t="s">
        <v>33</v>
      </c>
      <c r="K8398" s="175">
        <v>80000</v>
      </c>
      <c r="L8398" s="395">
        <v>25</v>
      </c>
      <c r="M8398" s="144"/>
      <c r="N8398" s="145"/>
      <c r="O8398" s="146" t="s">
        <v>36</v>
      </c>
      <c r="P8398" s="146" t="s">
        <v>36</v>
      </c>
      <c r="Q8398" s="146" t="s">
        <v>37</v>
      </c>
    </row>
    <row r="8399" spans="1:17" ht="38.25" x14ac:dyDescent="0.2">
      <c r="A8399" s="136" t="s">
        <v>11998</v>
      </c>
      <c r="B8399" s="137" t="s">
        <v>4565</v>
      </c>
      <c r="C8399" s="151" t="s">
        <v>4565</v>
      </c>
      <c r="D8399" s="164" t="s">
        <v>11999</v>
      </c>
      <c r="E8399" s="815" t="s">
        <v>228</v>
      </c>
      <c r="F8399" s="146" t="s">
        <v>229</v>
      </c>
      <c r="G8399" s="146">
        <v>14121812</v>
      </c>
      <c r="H8399" s="256" t="s">
        <v>12007</v>
      </c>
      <c r="I8399" s="136">
        <v>16</v>
      </c>
      <c r="J8399" s="141" t="s">
        <v>33</v>
      </c>
      <c r="K8399" s="175">
        <v>160000</v>
      </c>
      <c r="L8399" s="395">
        <v>4</v>
      </c>
      <c r="M8399" s="144"/>
      <c r="N8399" s="145"/>
      <c r="O8399" s="146" t="s">
        <v>36</v>
      </c>
      <c r="P8399" s="146" t="s">
        <v>36</v>
      </c>
      <c r="Q8399" s="146" t="s">
        <v>37</v>
      </c>
    </row>
    <row r="8400" spans="1:17" ht="38.25" x14ac:dyDescent="0.2">
      <c r="A8400" s="136" t="s">
        <v>11998</v>
      </c>
      <c r="B8400" s="137" t="s">
        <v>4565</v>
      </c>
      <c r="C8400" s="151" t="s">
        <v>4565</v>
      </c>
      <c r="D8400" s="164" t="s">
        <v>11999</v>
      </c>
      <c r="E8400" s="815" t="s">
        <v>228</v>
      </c>
      <c r="F8400" s="146" t="s">
        <v>229</v>
      </c>
      <c r="G8400" s="146">
        <v>31201503</v>
      </c>
      <c r="H8400" s="256" t="s">
        <v>12008</v>
      </c>
      <c r="I8400" s="136">
        <v>16</v>
      </c>
      <c r="J8400" s="141" t="s">
        <v>33</v>
      </c>
      <c r="K8400" s="175">
        <v>100000</v>
      </c>
      <c r="L8400" s="395">
        <v>10</v>
      </c>
      <c r="M8400" s="144"/>
      <c r="N8400" s="145"/>
      <c r="O8400" s="146" t="s">
        <v>36</v>
      </c>
      <c r="P8400" s="146" t="s">
        <v>36</v>
      </c>
      <c r="Q8400" s="146" t="s">
        <v>37</v>
      </c>
    </row>
    <row r="8401" spans="1:17" ht="38.25" x14ac:dyDescent="0.2">
      <c r="A8401" s="136" t="s">
        <v>11998</v>
      </c>
      <c r="B8401" s="137" t="s">
        <v>4565</v>
      </c>
      <c r="C8401" s="151" t="s">
        <v>4565</v>
      </c>
      <c r="D8401" s="164" t="s">
        <v>11999</v>
      </c>
      <c r="E8401" s="815" t="s">
        <v>228</v>
      </c>
      <c r="F8401" s="146" t="s">
        <v>229</v>
      </c>
      <c r="G8401" s="146">
        <v>14111507</v>
      </c>
      <c r="H8401" s="256" t="s">
        <v>12009</v>
      </c>
      <c r="I8401" s="136">
        <v>16</v>
      </c>
      <c r="J8401" s="141" t="s">
        <v>33</v>
      </c>
      <c r="K8401" s="175">
        <v>1250000</v>
      </c>
      <c r="L8401" s="395">
        <v>50</v>
      </c>
      <c r="M8401" s="144"/>
      <c r="N8401" s="145"/>
      <c r="O8401" s="146" t="s">
        <v>36</v>
      </c>
      <c r="P8401" s="146" t="s">
        <v>36</v>
      </c>
      <c r="Q8401" s="146" t="s">
        <v>37</v>
      </c>
    </row>
    <row r="8402" spans="1:17" ht="38.25" x14ac:dyDescent="0.2">
      <c r="A8402" s="136" t="s">
        <v>11998</v>
      </c>
      <c r="B8402" s="137" t="s">
        <v>4565</v>
      </c>
      <c r="C8402" s="151" t="s">
        <v>4565</v>
      </c>
      <c r="D8402" s="164" t="s">
        <v>11999</v>
      </c>
      <c r="E8402" s="815" t="s">
        <v>228</v>
      </c>
      <c r="F8402" s="146" t="s">
        <v>229</v>
      </c>
      <c r="G8402" s="146">
        <v>14111507</v>
      </c>
      <c r="H8402" s="256" t="s">
        <v>12010</v>
      </c>
      <c r="I8402" s="136">
        <v>16</v>
      </c>
      <c r="J8402" s="141" t="s">
        <v>33</v>
      </c>
      <c r="K8402" s="175">
        <v>1250000</v>
      </c>
      <c r="L8402" s="395">
        <v>50</v>
      </c>
      <c r="M8402" s="144"/>
      <c r="N8402" s="145"/>
      <c r="O8402" s="146" t="s">
        <v>36</v>
      </c>
      <c r="P8402" s="146" t="s">
        <v>36</v>
      </c>
      <c r="Q8402" s="146" t="s">
        <v>37</v>
      </c>
    </row>
    <row r="8403" spans="1:17" ht="38.25" x14ac:dyDescent="0.2">
      <c r="A8403" s="136" t="s">
        <v>11998</v>
      </c>
      <c r="B8403" s="137" t="s">
        <v>4565</v>
      </c>
      <c r="C8403" s="151" t="s">
        <v>4565</v>
      </c>
      <c r="D8403" s="164" t="s">
        <v>11999</v>
      </c>
      <c r="E8403" s="815" t="s">
        <v>239</v>
      </c>
      <c r="F8403" s="146" t="s">
        <v>240</v>
      </c>
      <c r="G8403" s="146">
        <v>30151805</v>
      </c>
      <c r="H8403" s="256" t="s">
        <v>12011</v>
      </c>
      <c r="I8403" s="136">
        <v>16</v>
      </c>
      <c r="J8403" s="141" t="s">
        <v>33</v>
      </c>
      <c r="K8403" s="175">
        <v>200000</v>
      </c>
      <c r="L8403" s="276">
        <v>2</v>
      </c>
      <c r="M8403" s="144"/>
      <c r="N8403" s="145"/>
      <c r="O8403" s="146" t="s">
        <v>79</v>
      </c>
      <c r="P8403" s="146" t="s">
        <v>79</v>
      </c>
      <c r="Q8403" s="146" t="s">
        <v>2727</v>
      </c>
    </row>
    <row r="8404" spans="1:17" ht="38.25" x14ac:dyDescent="0.2">
      <c r="A8404" s="136" t="s">
        <v>11998</v>
      </c>
      <c r="B8404" s="137" t="s">
        <v>4565</v>
      </c>
      <c r="C8404" s="151" t="s">
        <v>4565</v>
      </c>
      <c r="D8404" s="164" t="s">
        <v>11999</v>
      </c>
      <c r="E8404" s="815" t="s">
        <v>239</v>
      </c>
      <c r="F8404" s="146" t="s">
        <v>240</v>
      </c>
      <c r="G8404" s="146">
        <v>31211502</v>
      </c>
      <c r="H8404" s="256" t="s">
        <v>12012</v>
      </c>
      <c r="I8404" s="136">
        <v>16</v>
      </c>
      <c r="J8404" s="141" t="s">
        <v>33</v>
      </c>
      <c r="K8404" s="175">
        <v>2500000</v>
      </c>
      <c r="L8404" s="276">
        <v>6</v>
      </c>
      <c r="M8404" s="144"/>
      <c r="N8404" s="145"/>
      <c r="O8404" s="146" t="s">
        <v>79</v>
      </c>
      <c r="P8404" s="146" t="s">
        <v>79</v>
      </c>
      <c r="Q8404" s="146" t="s">
        <v>2727</v>
      </c>
    </row>
    <row r="8405" spans="1:17" ht="38.25" x14ac:dyDescent="0.2">
      <c r="A8405" s="136" t="s">
        <v>11998</v>
      </c>
      <c r="B8405" s="137" t="s">
        <v>4565</v>
      </c>
      <c r="C8405" s="151" t="s">
        <v>4565</v>
      </c>
      <c r="D8405" s="164" t="s">
        <v>11999</v>
      </c>
      <c r="E8405" s="815" t="s">
        <v>239</v>
      </c>
      <c r="F8405" s="146" t="s">
        <v>240</v>
      </c>
      <c r="G8405" s="146">
        <v>31211604</v>
      </c>
      <c r="H8405" s="256" t="s">
        <v>12013</v>
      </c>
      <c r="I8405" s="136">
        <v>16</v>
      </c>
      <c r="J8405" s="141" t="s">
        <v>33</v>
      </c>
      <c r="K8405" s="175">
        <v>300000</v>
      </c>
      <c r="L8405" s="276">
        <v>2</v>
      </c>
      <c r="M8405" s="144"/>
      <c r="N8405" s="145"/>
      <c r="O8405" s="146" t="s">
        <v>79</v>
      </c>
      <c r="P8405" s="146" t="s">
        <v>79</v>
      </c>
      <c r="Q8405" s="146" t="s">
        <v>2727</v>
      </c>
    </row>
    <row r="8406" spans="1:17" ht="38.25" x14ac:dyDescent="0.2">
      <c r="A8406" s="136" t="s">
        <v>11998</v>
      </c>
      <c r="B8406" s="137" t="s">
        <v>4565</v>
      </c>
      <c r="C8406" s="151" t="s">
        <v>4565</v>
      </c>
      <c r="D8406" s="164" t="s">
        <v>11999</v>
      </c>
      <c r="E8406" s="815" t="s">
        <v>239</v>
      </c>
      <c r="F8406" s="146" t="s">
        <v>240</v>
      </c>
      <c r="G8406" s="146">
        <v>31211505</v>
      </c>
      <c r="H8406" s="256" t="s">
        <v>12014</v>
      </c>
      <c r="I8406" s="136">
        <v>16</v>
      </c>
      <c r="J8406" s="141" t="s">
        <v>33</v>
      </c>
      <c r="K8406" s="175">
        <v>600000</v>
      </c>
      <c r="L8406" s="276">
        <v>2</v>
      </c>
      <c r="M8406" s="144"/>
      <c r="N8406" s="145"/>
      <c r="O8406" s="146" t="s">
        <v>79</v>
      </c>
      <c r="P8406" s="146" t="s">
        <v>79</v>
      </c>
      <c r="Q8406" s="146" t="s">
        <v>2727</v>
      </c>
    </row>
    <row r="8407" spans="1:17" ht="38.25" x14ac:dyDescent="0.2">
      <c r="A8407" s="136" t="s">
        <v>11998</v>
      </c>
      <c r="B8407" s="137" t="s">
        <v>4565</v>
      </c>
      <c r="C8407" s="151" t="s">
        <v>4565</v>
      </c>
      <c r="D8407" s="164" t="s">
        <v>11999</v>
      </c>
      <c r="E8407" s="815" t="s">
        <v>239</v>
      </c>
      <c r="F8407" s="146" t="s">
        <v>240</v>
      </c>
      <c r="G8407" s="146">
        <v>31211513</v>
      </c>
      <c r="H8407" s="256" t="s">
        <v>12015</v>
      </c>
      <c r="I8407" s="136">
        <v>16</v>
      </c>
      <c r="J8407" s="141" t="s">
        <v>33</v>
      </c>
      <c r="K8407" s="175">
        <v>400000</v>
      </c>
      <c r="L8407" s="395">
        <v>1</v>
      </c>
      <c r="M8407" s="144"/>
      <c r="N8407" s="145"/>
      <c r="O8407" s="146" t="s">
        <v>79</v>
      </c>
      <c r="P8407" s="146" t="s">
        <v>79</v>
      </c>
      <c r="Q8407" s="146" t="s">
        <v>2727</v>
      </c>
    </row>
    <row r="8408" spans="1:17" ht="25.5" x14ac:dyDescent="0.2">
      <c r="A8408" s="136" t="s">
        <v>11998</v>
      </c>
      <c r="B8408" s="137" t="s">
        <v>4565</v>
      </c>
      <c r="C8408" s="151" t="s">
        <v>4565</v>
      </c>
      <c r="D8408" s="164" t="s">
        <v>11999</v>
      </c>
      <c r="E8408" s="815" t="s">
        <v>261</v>
      </c>
      <c r="F8408" s="146" t="s">
        <v>262</v>
      </c>
      <c r="G8408" s="146">
        <v>31201522</v>
      </c>
      <c r="H8408" s="256" t="s">
        <v>12016</v>
      </c>
      <c r="I8408" s="136">
        <v>16</v>
      </c>
      <c r="J8408" s="141" t="s">
        <v>33</v>
      </c>
      <c r="K8408" s="175">
        <v>100000</v>
      </c>
      <c r="L8408" s="395">
        <v>10</v>
      </c>
      <c r="M8408" s="144"/>
      <c r="N8408" s="145"/>
      <c r="O8408" s="146" t="s">
        <v>36</v>
      </c>
      <c r="P8408" s="146" t="s">
        <v>36</v>
      </c>
      <c r="Q8408" s="146" t="s">
        <v>2727</v>
      </c>
    </row>
    <row r="8409" spans="1:17" ht="38.25" x14ac:dyDescent="0.2">
      <c r="A8409" s="136" t="s">
        <v>11998</v>
      </c>
      <c r="B8409" s="137" t="s">
        <v>4565</v>
      </c>
      <c r="C8409" s="151" t="s">
        <v>4565</v>
      </c>
      <c r="D8409" s="164" t="s">
        <v>11999</v>
      </c>
      <c r="E8409" s="815" t="s">
        <v>261</v>
      </c>
      <c r="F8409" s="146" t="s">
        <v>262</v>
      </c>
      <c r="G8409" s="146">
        <v>31201522</v>
      </c>
      <c r="H8409" s="815" t="s">
        <v>12017</v>
      </c>
      <c r="I8409" s="136">
        <v>16</v>
      </c>
      <c r="J8409" s="141" t="s">
        <v>33</v>
      </c>
      <c r="K8409" s="175">
        <v>180000</v>
      </c>
      <c r="L8409" s="395">
        <v>5</v>
      </c>
      <c r="M8409" s="144"/>
      <c r="N8409" s="145"/>
      <c r="O8409" s="146" t="s">
        <v>36</v>
      </c>
      <c r="P8409" s="146" t="s">
        <v>36</v>
      </c>
      <c r="Q8409" s="146" t="s">
        <v>2727</v>
      </c>
    </row>
    <row r="8410" spans="1:17" ht="25.5" x14ac:dyDescent="0.2">
      <c r="A8410" s="136" t="s">
        <v>11998</v>
      </c>
      <c r="B8410" s="137" t="s">
        <v>4565</v>
      </c>
      <c r="C8410" s="151" t="s">
        <v>4565</v>
      </c>
      <c r="D8410" s="164" t="s">
        <v>11999</v>
      </c>
      <c r="E8410" s="815" t="s">
        <v>261</v>
      </c>
      <c r="F8410" s="146" t="s">
        <v>262</v>
      </c>
      <c r="G8410" s="146">
        <v>31201522</v>
      </c>
      <c r="H8410" s="256" t="s">
        <v>12018</v>
      </c>
      <c r="I8410" s="136">
        <v>16</v>
      </c>
      <c r="J8410" s="141" t="s">
        <v>33</v>
      </c>
      <c r="K8410" s="175">
        <v>80000</v>
      </c>
      <c r="L8410" s="395">
        <v>6</v>
      </c>
      <c r="M8410" s="144"/>
      <c r="N8410" s="145"/>
      <c r="O8410" s="146" t="s">
        <v>36</v>
      </c>
      <c r="P8410" s="146" t="s">
        <v>36</v>
      </c>
      <c r="Q8410" s="146" t="s">
        <v>2727</v>
      </c>
    </row>
    <row r="8411" spans="1:17" ht="25.5" x14ac:dyDescent="0.2">
      <c r="A8411" s="136" t="s">
        <v>11998</v>
      </c>
      <c r="B8411" s="137" t="s">
        <v>4565</v>
      </c>
      <c r="C8411" s="151" t="s">
        <v>4565</v>
      </c>
      <c r="D8411" s="164" t="s">
        <v>11999</v>
      </c>
      <c r="E8411" s="815" t="s">
        <v>261</v>
      </c>
      <c r="F8411" s="146" t="s">
        <v>262</v>
      </c>
      <c r="G8411" s="146">
        <v>55121907</v>
      </c>
      <c r="H8411" s="256" t="s">
        <v>12019</v>
      </c>
      <c r="I8411" s="136">
        <v>16</v>
      </c>
      <c r="J8411" s="141" t="s">
        <v>33</v>
      </c>
      <c r="K8411" s="175">
        <v>276000</v>
      </c>
      <c r="L8411" s="395">
        <v>20</v>
      </c>
      <c r="M8411" s="144"/>
      <c r="N8411" s="145"/>
      <c r="O8411" s="146" t="s">
        <v>79</v>
      </c>
      <c r="P8411" s="146" t="s">
        <v>79</v>
      </c>
      <c r="Q8411" s="146" t="s">
        <v>2727</v>
      </c>
    </row>
    <row r="8412" spans="1:17" ht="25.5" x14ac:dyDescent="0.2">
      <c r="A8412" s="136" t="s">
        <v>11998</v>
      </c>
      <c r="B8412" s="137" t="s">
        <v>4565</v>
      </c>
      <c r="C8412" s="151" t="s">
        <v>4565</v>
      </c>
      <c r="D8412" s="164" t="s">
        <v>11999</v>
      </c>
      <c r="E8412" s="815" t="s">
        <v>261</v>
      </c>
      <c r="F8412" s="146" t="s">
        <v>262</v>
      </c>
      <c r="G8412" s="146">
        <v>39111810</v>
      </c>
      <c r="H8412" s="256" t="s">
        <v>12020</v>
      </c>
      <c r="I8412" s="136">
        <v>16</v>
      </c>
      <c r="J8412" s="141" t="s">
        <v>33</v>
      </c>
      <c r="K8412" s="175">
        <v>300000</v>
      </c>
      <c r="L8412" s="395">
        <v>10</v>
      </c>
      <c r="M8412" s="144"/>
      <c r="N8412" s="145"/>
      <c r="O8412" s="146" t="s">
        <v>79</v>
      </c>
      <c r="P8412" s="146" t="s">
        <v>79</v>
      </c>
      <c r="Q8412" s="146" t="s">
        <v>2727</v>
      </c>
    </row>
    <row r="8413" spans="1:17" ht="25.5" x14ac:dyDescent="0.2">
      <c r="A8413" s="136" t="s">
        <v>11998</v>
      </c>
      <c r="B8413" s="137" t="s">
        <v>4565</v>
      </c>
      <c r="C8413" s="151" t="s">
        <v>4565</v>
      </c>
      <c r="D8413" s="164" t="s">
        <v>11999</v>
      </c>
      <c r="E8413" s="815" t="s">
        <v>261</v>
      </c>
      <c r="F8413" s="146" t="s">
        <v>262</v>
      </c>
      <c r="G8413" s="146">
        <v>39111810</v>
      </c>
      <c r="H8413" s="256" t="s">
        <v>12021</v>
      </c>
      <c r="I8413" s="136">
        <v>16</v>
      </c>
      <c r="J8413" s="141" t="s">
        <v>33</v>
      </c>
      <c r="K8413" s="175">
        <v>400000</v>
      </c>
      <c r="L8413" s="395">
        <v>10</v>
      </c>
      <c r="M8413" s="144"/>
      <c r="N8413" s="145"/>
      <c r="O8413" s="146" t="s">
        <v>79</v>
      </c>
      <c r="P8413" s="146" t="s">
        <v>79</v>
      </c>
      <c r="Q8413" s="146" t="s">
        <v>2727</v>
      </c>
    </row>
    <row r="8414" spans="1:17" ht="25.5" x14ac:dyDescent="0.2">
      <c r="A8414" s="136" t="s">
        <v>11998</v>
      </c>
      <c r="B8414" s="137" t="s">
        <v>4565</v>
      </c>
      <c r="C8414" s="151" t="s">
        <v>4565</v>
      </c>
      <c r="D8414" s="164" t="s">
        <v>11999</v>
      </c>
      <c r="E8414" s="815" t="s">
        <v>261</v>
      </c>
      <c r="F8414" s="146" t="s">
        <v>262</v>
      </c>
      <c r="G8414" s="146">
        <v>24101510</v>
      </c>
      <c r="H8414" s="256" t="s">
        <v>12022</v>
      </c>
      <c r="I8414" s="136">
        <v>16</v>
      </c>
      <c r="J8414" s="141" t="s">
        <v>33</v>
      </c>
      <c r="K8414" s="175">
        <v>2200000</v>
      </c>
      <c r="L8414" s="395">
        <v>5</v>
      </c>
      <c r="M8414" s="144"/>
      <c r="N8414" s="145"/>
      <c r="O8414" s="146" t="s">
        <v>79</v>
      </c>
      <c r="P8414" s="146" t="s">
        <v>79</v>
      </c>
      <c r="Q8414" s="146" t="s">
        <v>2727</v>
      </c>
    </row>
    <row r="8415" spans="1:17" ht="25.5" x14ac:dyDescent="0.2">
      <c r="A8415" s="136" t="s">
        <v>11998</v>
      </c>
      <c r="B8415" s="137" t="s">
        <v>4565</v>
      </c>
      <c r="C8415" s="151" t="s">
        <v>4565</v>
      </c>
      <c r="D8415" s="164" t="s">
        <v>11999</v>
      </c>
      <c r="E8415" s="815" t="s">
        <v>261</v>
      </c>
      <c r="F8415" s="146" t="s">
        <v>262</v>
      </c>
      <c r="G8415" s="146">
        <v>31201513</v>
      </c>
      <c r="H8415" s="256" t="s">
        <v>12023</v>
      </c>
      <c r="I8415" s="136">
        <v>16</v>
      </c>
      <c r="J8415" s="141" t="s">
        <v>33</v>
      </c>
      <c r="K8415" s="175">
        <v>250000</v>
      </c>
      <c r="L8415" s="395">
        <v>10</v>
      </c>
      <c r="M8415" s="144"/>
      <c r="N8415" s="145"/>
      <c r="O8415" s="146" t="s">
        <v>79</v>
      </c>
      <c r="P8415" s="146" t="s">
        <v>79</v>
      </c>
      <c r="Q8415" s="146" t="s">
        <v>2727</v>
      </c>
    </row>
    <row r="8416" spans="1:17" ht="25.5" x14ac:dyDescent="0.2">
      <c r="A8416" s="136" t="s">
        <v>11998</v>
      </c>
      <c r="B8416" s="137" t="s">
        <v>4565</v>
      </c>
      <c r="C8416" s="151" t="s">
        <v>4565</v>
      </c>
      <c r="D8416" s="164" t="s">
        <v>11999</v>
      </c>
      <c r="E8416" s="815" t="s">
        <v>261</v>
      </c>
      <c r="F8416" s="146" t="s">
        <v>262</v>
      </c>
      <c r="G8416" s="146">
        <v>40171708</v>
      </c>
      <c r="H8416" s="256" t="s">
        <v>12024</v>
      </c>
      <c r="I8416" s="136">
        <v>16</v>
      </c>
      <c r="J8416" s="141" t="s">
        <v>33</v>
      </c>
      <c r="K8416" s="175">
        <v>50000</v>
      </c>
      <c r="L8416" s="395">
        <v>4</v>
      </c>
      <c r="M8416" s="144"/>
      <c r="N8416" s="145"/>
      <c r="O8416" s="146" t="s">
        <v>79</v>
      </c>
      <c r="P8416" s="146" t="s">
        <v>79</v>
      </c>
      <c r="Q8416" s="146" t="s">
        <v>2727</v>
      </c>
    </row>
    <row r="8417" spans="1:17" ht="25.5" x14ac:dyDescent="0.2">
      <c r="A8417" s="136" t="s">
        <v>11998</v>
      </c>
      <c r="B8417" s="137" t="s">
        <v>4565</v>
      </c>
      <c r="C8417" s="151" t="s">
        <v>4565</v>
      </c>
      <c r="D8417" s="164" t="s">
        <v>11999</v>
      </c>
      <c r="E8417" s="815" t="s">
        <v>261</v>
      </c>
      <c r="F8417" s="146" t="s">
        <v>262</v>
      </c>
      <c r="G8417" s="146">
        <v>40171708</v>
      </c>
      <c r="H8417" s="256" t="s">
        <v>12025</v>
      </c>
      <c r="I8417" s="136">
        <v>16</v>
      </c>
      <c r="J8417" s="141" t="s">
        <v>33</v>
      </c>
      <c r="K8417" s="175">
        <v>50000</v>
      </c>
      <c r="L8417" s="395">
        <v>4</v>
      </c>
      <c r="M8417" s="144"/>
      <c r="N8417" s="145"/>
      <c r="O8417" s="146" t="s">
        <v>79</v>
      </c>
      <c r="P8417" s="146" t="s">
        <v>79</v>
      </c>
      <c r="Q8417" s="146" t="s">
        <v>2727</v>
      </c>
    </row>
    <row r="8418" spans="1:17" ht="25.5" x14ac:dyDescent="0.2">
      <c r="A8418" s="136" t="s">
        <v>11998</v>
      </c>
      <c r="B8418" s="137" t="s">
        <v>4565</v>
      </c>
      <c r="C8418" s="151" t="s">
        <v>4565</v>
      </c>
      <c r="D8418" s="164" t="s">
        <v>11999</v>
      </c>
      <c r="E8418" s="815" t="s">
        <v>261</v>
      </c>
      <c r="F8418" s="146" t="s">
        <v>262</v>
      </c>
      <c r="G8418" s="146">
        <v>40172808</v>
      </c>
      <c r="H8418" s="256" t="s">
        <v>12026</v>
      </c>
      <c r="I8418" s="136">
        <v>16</v>
      </c>
      <c r="J8418" s="141" t="s">
        <v>33</v>
      </c>
      <c r="K8418" s="175">
        <v>60000</v>
      </c>
      <c r="L8418" s="395">
        <v>8</v>
      </c>
      <c r="M8418" s="144"/>
      <c r="N8418" s="145"/>
      <c r="O8418" s="146" t="s">
        <v>79</v>
      </c>
      <c r="P8418" s="146" t="s">
        <v>79</v>
      </c>
      <c r="Q8418" s="146" t="s">
        <v>2727</v>
      </c>
    </row>
    <row r="8419" spans="1:17" ht="25.5" x14ac:dyDescent="0.2">
      <c r="A8419" s="136" t="s">
        <v>11998</v>
      </c>
      <c r="B8419" s="137" t="s">
        <v>4565</v>
      </c>
      <c r="C8419" s="151" t="s">
        <v>4565</v>
      </c>
      <c r="D8419" s="164" t="s">
        <v>11999</v>
      </c>
      <c r="E8419" s="815" t="s">
        <v>261</v>
      </c>
      <c r="F8419" s="146" t="s">
        <v>262</v>
      </c>
      <c r="G8419" s="146">
        <v>31201600</v>
      </c>
      <c r="H8419" s="256" t="s">
        <v>12027</v>
      </c>
      <c r="I8419" s="136">
        <v>16</v>
      </c>
      <c r="J8419" s="141" t="s">
        <v>33</v>
      </c>
      <c r="K8419" s="175">
        <v>85000</v>
      </c>
      <c r="L8419" s="395">
        <v>4</v>
      </c>
      <c r="M8419" s="144"/>
      <c r="N8419" s="145"/>
      <c r="O8419" s="146" t="s">
        <v>79</v>
      </c>
      <c r="P8419" s="146" t="s">
        <v>79</v>
      </c>
      <c r="Q8419" s="146" t="s">
        <v>2727</v>
      </c>
    </row>
    <row r="8420" spans="1:17" ht="25.5" x14ac:dyDescent="0.2">
      <c r="A8420" s="136" t="s">
        <v>11998</v>
      </c>
      <c r="B8420" s="137" t="s">
        <v>4565</v>
      </c>
      <c r="C8420" s="151" t="s">
        <v>4565</v>
      </c>
      <c r="D8420" s="164" t="s">
        <v>11999</v>
      </c>
      <c r="E8420" s="815" t="s">
        <v>261</v>
      </c>
      <c r="F8420" s="146" t="s">
        <v>262</v>
      </c>
      <c r="G8420" s="146">
        <v>40170000</v>
      </c>
      <c r="H8420" s="256" t="s">
        <v>12028</v>
      </c>
      <c r="I8420" s="136">
        <v>16</v>
      </c>
      <c r="J8420" s="141" t="s">
        <v>33</v>
      </c>
      <c r="K8420" s="175">
        <v>620000</v>
      </c>
      <c r="L8420" s="395">
        <v>20</v>
      </c>
      <c r="M8420" s="144"/>
      <c r="N8420" s="145"/>
      <c r="O8420" s="146" t="s">
        <v>79</v>
      </c>
      <c r="P8420" s="146" t="s">
        <v>79</v>
      </c>
      <c r="Q8420" s="146" t="s">
        <v>2727</v>
      </c>
    </row>
    <row r="8421" spans="1:17" ht="25.5" x14ac:dyDescent="0.2">
      <c r="A8421" s="136" t="s">
        <v>11998</v>
      </c>
      <c r="B8421" s="137" t="s">
        <v>4565</v>
      </c>
      <c r="C8421" s="151" t="s">
        <v>4565</v>
      </c>
      <c r="D8421" s="164" t="s">
        <v>11999</v>
      </c>
      <c r="E8421" s="815" t="s">
        <v>261</v>
      </c>
      <c r="F8421" s="146" t="s">
        <v>262</v>
      </c>
      <c r="G8421" s="146">
        <v>31160000</v>
      </c>
      <c r="H8421" s="256" t="s">
        <v>12029</v>
      </c>
      <c r="I8421" s="136">
        <v>16</v>
      </c>
      <c r="J8421" s="141" t="s">
        <v>33</v>
      </c>
      <c r="K8421" s="175">
        <v>40000</v>
      </c>
      <c r="L8421" s="395">
        <v>3</v>
      </c>
      <c r="M8421" s="144"/>
      <c r="N8421" s="145"/>
      <c r="O8421" s="146" t="s">
        <v>79</v>
      </c>
      <c r="P8421" s="146" t="s">
        <v>79</v>
      </c>
      <c r="Q8421" s="146" t="s">
        <v>2727</v>
      </c>
    </row>
    <row r="8422" spans="1:17" ht="25.5" x14ac:dyDescent="0.2">
      <c r="A8422" s="136" t="s">
        <v>11998</v>
      </c>
      <c r="B8422" s="137" t="s">
        <v>4565</v>
      </c>
      <c r="C8422" s="151" t="s">
        <v>4565</v>
      </c>
      <c r="D8422" s="164" t="s">
        <v>11999</v>
      </c>
      <c r="E8422" s="815" t="s">
        <v>261</v>
      </c>
      <c r="F8422" s="146" t="s">
        <v>262</v>
      </c>
      <c r="G8422" s="146">
        <v>40174908</v>
      </c>
      <c r="H8422" s="256" t="s">
        <v>12030</v>
      </c>
      <c r="I8422" s="136">
        <v>16</v>
      </c>
      <c r="J8422" s="141" t="s">
        <v>33</v>
      </c>
      <c r="K8422" s="175">
        <v>50000</v>
      </c>
      <c r="L8422" s="395">
        <v>10</v>
      </c>
      <c r="M8422" s="144"/>
      <c r="N8422" s="145"/>
      <c r="O8422" s="146" t="s">
        <v>79</v>
      </c>
      <c r="P8422" s="146" t="s">
        <v>79</v>
      </c>
      <c r="Q8422" s="146" t="s">
        <v>2727</v>
      </c>
    </row>
    <row r="8423" spans="1:17" ht="25.5" x14ac:dyDescent="0.2">
      <c r="A8423" s="136" t="s">
        <v>11998</v>
      </c>
      <c r="B8423" s="137" t="s">
        <v>4565</v>
      </c>
      <c r="C8423" s="151" t="s">
        <v>4565</v>
      </c>
      <c r="D8423" s="164" t="s">
        <v>11999</v>
      </c>
      <c r="E8423" s="815" t="s">
        <v>261</v>
      </c>
      <c r="F8423" s="146" t="s">
        <v>262</v>
      </c>
      <c r="G8423" s="146">
        <v>39131714</v>
      </c>
      <c r="H8423" s="256" t="s">
        <v>12031</v>
      </c>
      <c r="I8423" s="136">
        <v>16</v>
      </c>
      <c r="J8423" s="141" t="s">
        <v>33</v>
      </c>
      <c r="K8423" s="175">
        <v>150000</v>
      </c>
      <c r="L8423" s="395">
        <v>4</v>
      </c>
      <c r="M8423" s="144"/>
      <c r="N8423" s="145"/>
      <c r="O8423" s="146" t="s">
        <v>79</v>
      </c>
      <c r="P8423" s="146" t="s">
        <v>79</v>
      </c>
      <c r="Q8423" s="146" t="s">
        <v>2727</v>
      </c>
    </row>
    <row r="8424" spans="1:17" ht="25.5" x14ac:dyDescent="0.2">
      <c r="A8424" s="136" t="s">
        <v>11998</v>
      </c>
      <c r="B8424" s="137" t="s">
        <v>4565</v>
      </c>
      <c r="C8424" s="151" t="s">
        <v>4565</v>
      </c>
      <c r="D8424" s="164" t="s">
        <v>11999</v>
      </c>
      <c r="E8424" s="815" t="s">
        <v>261</v>
      </c>
      <c r="F8424" s="146" t="s">
        <v>262</v>
      </c>
      <c r="G8424" s="146">
        <v>39131714</v>
      </c>
      <c r="H8424" s="256" t="s">
        <v>12032</v>
      </c>
      <c r="I8424" s="136">
        <v>16</v>
      </c>
      <c r="J8424" s="141" t="s">
        <v>33</v>
      </c>
      <c r="K8424" s="175">
        <v>60000</v>
      </c>
      <c r="L8424" s="395">
        <v>4</v>
      </c>
      <c r="M8424" s="144"/>
      <c r="N8424" s="145"/>
      <c r="O8424" s="146" t="s">
        <v>79</v>
      </c>
      <c r="P8424" s="146" t="s">
        <v>79</v>
      </c>
      <c r="Q8424" s="146" t="s">
        <v>2727</v>
      </c>
    </row>
    <row r="8425" spans="1:17" ht="25.5" x14ac:dyDescent="0.2">
      <c r="A8425" s="136" t="s">
        <v>11998</v>
      </c>
      <c r="B8425" s="137" t="s">
        <v>4565</v>
      </c>
      <c r="C8425" s="151" t="s">
        <v>4565</v>
      </c>
      <c r="D8425" s="164" t="s">
        <v>11999</v>
      </c>
      <c r="E8425" s="815" t="s">
        <v>261</v>
      </c>
      <c r="F8425" s="146" t="s">
        <v>262</v>
      </c>
      <c r="G8425" s="146">
        <v>39131714</v>
      </c>
      <c r="H8425" s="256" t="s">
        <v>12033</v>
      </c>
      <c r="I8425" s="136">
        <v>16</v>
      </c>
      <c r="J8425" s="141" t="s">
        <v>33</v>
      </c>
      <c r="K8425" s="175">
        <v>93521</v>
      </c>
      <c r="L8425" s="395">
        <v>4</v>
      </c>
      <c r="M8425" s="144"/>
      <c r="N8425" s="145"/>
      <c r="O8425" s="146" t="s">
        <v>79</v>
      </c>
      <c r="P8425" s="146" t="s">
        <v>79</v>
      </c>
      <c r="Q8425" s="146" t="s">
        <v>2727</v>
      </c>
    </row>
    <row r="8426" spans="1:17" ht="25.5" x14ac:dyDescent="0.2">
      <c r="A8426" s="136" t="s">
        <v>11998</v>
      </c>
      <c r="B8426" s="137" t="s">
        <v>4565</v>
      </c>
      <c r="C8426" s="151" t="s">
        <v>4565</v>
      </c>
      <c r="D8426" s="164" t="s">
        <v>11999</v>
      </c>
      <c r="E8426" s="815" t="s">
        <v>261</v>
      </c>
      <c r="F8426" s="146" t="s">
        <v>262</v>
      </c>
      <c r="G8426" s="146">
        <v>31201502</v>
      </c>
      <c r="H8426" s="256" t="s">
        <v>12034</v>
      </c>
      <c r="I8426" s="136">
        <v>16</v>
      </c>
      <c r="J8426" s="141" t="s">
        <v>33</v>
      </c>
      <c r="K8426" s="175">
        <v>76000</v>
      </c>
      <c r="L8426" s="395">
        <v>5</v>
      </c>
      <c r="M8426" s="144"/>
      <c r="N8426" s="145"/>
      <c r="O8426" s="146" t="s">
        <v>79</v>
      </c>
      <c r="P8426" s="146" t="s">
        <v>79</v>
      </c>
      <c r="Q8426" s="146" t="s">
        <v>2727</v>
      </c>
    </row>
    <row r="8427" spans="1:17" ht="25.5" x14ac:dyDescent="0.2">
      <c r="A8427" s="136" t="s">
        <v>11998</v>
      </c>
      <c r="B8427" s="137" t="s">
        <v>4565</v>
      </c>
      <c r="C8427" s="151" t="s">
        <v>4565</v>
      </c>
      <c r="D8427" s="164" t="s">
        <v>11999</v>
      </c>
      <c r="E8427" s="815" t="s">
        <v>261</v>
      </c>
      <c r="F8427" s="146" t="s">
        <v>262</v>
      </c>
      <c r="G8427" s="146">
        <v>31201502</v>
      </c>
      <c r="H8427" s="256" t="s">
        <v>3617</v>
      </c>
      <c r="I8427" s="136">
        <v>16</v>
      </c>
      <c r="J8427" s="141" t="s">
        <v>33</v>
      </c>
      <c r="K8427" s="175">
        <v>12500</v>
      </c>
      <c r="L8427" s="395">
        <v>2</v>
      </c>
      <c r="M8427" s="144"/>
      <c r="N8427" s="145"/>
      <c r="O8427" s="146" t="s">
        <v>79</v>
      </c>
      <c r="P8427" s="146" t="s">
        <v>79</v>
      </c>
      <c r="Q8427" s="146" t="s">
        <v>2727</v>
      </c>
    </row>
    <row r="8428" spans="1:17" ht="25.5" x14ac:dyDescent="0.2">
      <c r="A8428" s="136" t="s">
        <v>11998</v>
      </c>
      <c r="B8428" s="137" t="s">
        <v>4565</v>
      </c>
      <c r="C8428" s="151" t="s">
        <v>4565</v>
      </c>
      <c r="D8428" s="164" t="s">
        <v>11999</v>
      </c>
      <c r="E8428" s="815" t="s">
        <v>261</v>
      </c>
      <c r="F8428" s="146" t="s">
        <v>262</v>
      </c>
      <c r="G8428" s="146">
        <v>31201502</v>
      </c>
      <c r="H8428" s="256" t="s">
        <v>12035</v>
      </c>
      <c r="I8428" s="136">
        <v>16</v>
      </c>
      <c r="J8428" s="141" t="s">
        <v>33</v>
      </c>
      <c r="K8428" s="175">
        <v>6450</v>
      </c>
      <c r="L8428" s="395">
        <v>1</v>
      </c>
      <c r="M8428" s="144"/>
      <c r="N8428" s="145"/>
      <c r="O8428" s="146" t="s">
        <v>79</v>
      </c>
      <c r="P8428" s="146" t="s">
        <v>79</v>
      </c>
      <c r="Q8428" s="146" t="s">
        <v>2727</v>
      </c>
    </row>
    <row r="8429" spans="1:17" ht="25.5" x14ac:dyDescent="0.2">
      <c r="A8429" s="136" t="s">
        <v>11998</v>
      </c>
      <c r="B8429" s="137" t="s">
        <v>4565</v>
      </c>
      <c r="C8429" s="151" t="s">
        <v>4565</v>
      </c>
      <c r="D8429" s="164" t="s">
        <v>11999</v>
      </c>
      <c r="E8429" s="815" t="s">
        <v>261</v>
      </c>
      <c r="F8429" s="146" t="s">
        <v>262</v>
      </c>
      <c r="G8429" s="146">
        <v>31201502</v>
      </c>
      <c r="H8429" s="256" t="s">
        <v>12036</v>
      </c>
      <c r="I8429" s="136">
        <v>16</v>
      </c>
      <c r="J8429" s="141" t="s">
        <v>33</v>
      </c>
      <c r="K8429" s="175">
        <v>9200</v>
      </c>
      <c r="L8429" s="395">
        <v>2</v>
      </c>
      <c r="M8429" s="144"/>
      <c r="N8429" s="145"/>
      <c r="O8429" s="146" t="s">
        <v>79</v>
      </c>
      <c r="P8429" s="146" t="s">
        <v>79</v>
      </c>
      <c r="Q8429" s="146" t="s">
        <v>2727</v>
      </c>
    </row>
    <row r="8430" spans="1:17" ht="25.5" x14ac:dyDescent="0.2">
      <c r="A8430" s="136" t="s">
        <v>11998</v>
      </c>
      <c r="B8430" s="137" t="s">
        <v>4565</v>
      </c>
      <c r="C8430" s="151" t="s">
        <v>4565</v>
      </c>
      <c r="D8430" s="164" t="s">
        <v>11999</v>
      </c>
      <c r="E8430" s="815" t="s">
        <v>261</v>
      </c>
      <c r="F8430" s="146" t="s">
        <v>262</v>
      </c>
      <c r="G8430" s="146">
        <v>31201513</v>
      </c>
      <c r="H8430" s="256" t="s">
        <v>12037</v>
      </c>
      <c r="I8430" s="136">
        <v>16</v>
      </c>
      <c r="J8430" s="141" t="s">
        <v>33</v>
      </c>
      <c r="K8430" s="175">
        <v>145482</v>
      </c>
      <c r="L8430" s="395">
        <v>1</v>
      </c>
      <c r="M8430" s="144"/>
      <c r="N8430" s="145"/>
      <c r="O8430" s="146" t="s">
        <v>79</v>
      </c>
      <c r="P8430" s="146" t="s">
        <v>79</v>
      </c>
      <c r="Q8430" s="146" t="s">
        <v>2727</v>
      </c>
    </row>
    <row r="8431" spans="1:17" ht="25.5" x14ac:dyDescent="0.2">
      <c r="A8431" s="136" t="s">
        <v>11998</v>
      </c>
      <c r="B8431" s="137" t="s">
        <v>4565</v>
      </c>
      <c r="C8431" s="151" t="s">
        <v>4565</v>
      </c>
      <c r="D8431" s="164" t="s">
        <v>11999</v>
      </c>
      <c r="E8431" s="815" t="s">
        <v>261</v>
      </c>
      <c r="F8431" s="146" t="s">
        <v>262</v>
      </c>
      <c r="G8431" s="146">
        <v>31201512</v>
      </c>
      <c r="H8431" s="256" t="s">
        <v>12038</v>
      </c>
      <c r="I8431" s="136">
        <v>16</v>
      </c>
      <c r="J8431" s="141" t="s">
        <v>33</v>
      </c>
      <c r="K8431" s="175">
        <v>60400</v>
      </c>
      <c r="L8431" s="395">
        <v>4</v>
      </c>
      <c r="M8431" s="144"/>
      <c r="N8431" s="145"/>
      <c r="O8431" s="146" t="s">
        <v>79</v>
      </c>
      <c r="P8431" s="146" t="s">
        <v>79</v>
      </c>
      <c r="Q8431" s="146" t="s">
        <v>2727</v>
      </c>
    </row>
    <row r="8432" spans="1:17" ht="25.5" x14ac:dyDescent="0.2">
      <c r="A8432" s="136" t="s">
        <v>11998</v>
      </c>
      <c r="B8432" s="137" t="s">
        <v>4565</v>
      </c>
      <c r="C8432" s="151" t="s">
        <v>4565</v>
      </c>
      <c r="D8432" s="164" t="s">
        <v>11999</v>
      </c>
      <c r="E8432" s="815" t="s">
        <v>261</v>
      </c>
      <c r="F8432" s="146" t="s">
        <v>262</v>
      </c>
      <c r="G8432" s="146">
        <v>40172808</v>
      </c>
      <c r="H8432" s="256" t="s">
        <v>12039</v>
      </c>
      <c r="I8432" s="136">
        <v>16</v>
      </c>
      <c r="J8432" s="141" t="s">
        <v>33</v>
      </c>
      <c r="K8432" s="175">
        <v>26596</v>
      </c>
      <c r="L8432" s="395">
        <v>20</v>
      </c>
      <c r="M8432" s="144"/>
      <c r="N8432" s="145"/>
      <c r="O8432" s="146" t="s">
        <v>79</v>
      </c>
      <c r="P8432" s="146" t="s">
        <v>79</v>
      </c>
      <c r="Q8432" s="146" t="s">
        <v>2727</v>
      </c>
    </row>
    <row r="8433" spans="1:21" ht="25.5" x14ac:dyDescent="0.2">
      <c r="A8433" s="136" t="s">
        <v>11998</v>
      </c>
      <c r="B8433" s="137" t="s">
        <v>4565</v>
      </c>
      <c r="C8433" s="151" t="s">
        <v>4565</v>
      </c>
      <c r="D8433" s="164" t="s">
        <v>11999</v>
      </c>
      <c r="E8433" s="815" t="s">
        <v>261</v>
      </c>
      <c r="F8433" s="146" t="s">
        <v>262</v>
      </c>
      <c r="G8433" s="146">
        <v>40183002</v>
      </c>
      <c r="H8433" s="256" t="s">
        <v>12040</v>
      </c>
      <c r="I8433" s="136">
        <v>16</v>
      </c>
      <c r="J8433" s="141" t="s">
        <v>33</v>
      </c>
      <c r="K8433" s="175">
        <v>208851</v>
      </c>
      <c r="L8433" s="395">
        <v>10</v>
      </c>
      <c r="M8433" s="144"/>
      <c r="N8433" s="145"/>
      <c r="O8433" s="146" t="s">
        <v>79</v>
      </c>
      <c r="P8433" s="146" t="s">
        <v>79</v>
      </c>
      <c r="Q8433" s="146" t="s">
        <v>2727</v>
      </c>
    </row>
    <row r="8434" spans="1:21" ht="25.5" x14ac:dyDescent="0.2">
      <c r="A8434" s="136" t="s">
        <v>11998</v>
      </c>
      <c r="B8434" s="137" t="s">
        <v>4565</v>
      </c>
      <c r="C8434" s="151" t="s">
        <v>4565</v>
      </c>
      <c r="D8434" s="164" t="s">
        <v>11999</v>
      </c>
      <c r="E8434" s="815" t="s">
        <v>261</v>
      </c>
      <c r="F8434" s="146" t="s">
        <v>262</v>
      </c>
      <c r="G8434" s="146">
        <v>40171517</v>
      </c>
      <c r="H8434" s="256" t="s">
        <v>12041</v>
      </c>
      <c r="I8434" s="136">
        <v>16</v>
      </c>
      <c r="J8434" s="141" t="s">
        <v>33</v>
      </c>
      <c r="K8434" s="175">
        <v>234000</v>
      </c>
      <c r="L8434" s="395">
        <v>6</v>
      </c>
      <c r="M8434" s="144"/>
      <c r="N8434" s="145"/>
      <c r="O8434" s="146" t="s">
        <v>79</v>
      </c>
      <c r="P8434" s="146" t="s">
        <v>79</v>
      </c>
      <c r="Q8434" s="146" t="s">
        <v>2727</v>
      </c>
    </row>
    <row r="8435" spans="1:21" ht="25.5" x14ac:dyDescent="0.2">
      <c r="A8435" s="136" t="s">
        <v>11998</v>
      </c>
      <c r="B8435" s="137" t="s">
        <v>4565</v>
      </c>
      <c r="C8435" s="151" t="s">
        <v>4565</v>
      </c>
      <c r="D8435" s="164" t="s">
        <v>11999</v>
      </c>
      <c r="E8435" s="815" t="s">
        <v>261</v>
      </c>
      <c r="F8435" s="146" t="s">
        <v>262</v>
      </c>
      <c r="G8435" s="146">
        <v>40171517</v>
      </c>
      <c r="H8435" s="815" t="s">
        <v>12042</v>
      </c>
      <c r="I8435" s="136">
        <v>16</v>
      </c>
      <c r="J8435" s="141" t="s">
        <v>33</v>
      </c>
      <c r="K8435" s="175">
        <v>176000</v>
      </c>
      <c r="L8435" s="395">
        <v>6</v>
      </c>
      <c r="M8435" s="144"/>
      <c r="N8435" s="145"/>
      <c r="O8435" s="146" t="s">
        <v>79</v>
      </c>
      <c r="P8435" s="146" t="s">
        <v>79</v>
      </c>
      <c r="Q8435" s="146" t="s">
        <v>2727</v>
      </c>
    </row>
    <row r="8436" spans="1:21" ht="63.75" x14ac:dyDescent="0.2">
      <c r="A8436" s="136" t="s">
        <v>11998</v>
      </c>
      <c r="B8436" s="137" t="s">
        <v>4565</v>
      </c>
      <c r="C8436" s="151" t="s">
        <v>4565</v>
      </c>
      <c r="D8436" s="164" t="s">
        <v>11999</v>
      </c>
      <c r="E8436" s="815" t="s">
        <v>11788</v>
      </c>
      <c r="F8436" s="146" t="s">
        <v>6314</v>
      </c>
      <c r="G8436" s="146">
        <v>72101507</v>
      </c>
      <c r="H8436" s="256" t="s">
        <v>12043</v>
      </c>
      <c r="I8436" s="136">
        <v>16</v>
      </c>
      <c r="J8436" s="141" t="s">
        <v>33</v>
      </c>
      <c r="K8436" s="175">
        <v>47500000</v>
      </c>
      <c r="L8436" s="395">
        <v>1</v>
      </c>
      <c r="M8436" s="144"/>
      <c r="N8436" s="145"/>
      <c r="O8436" s="146" t="s">
        <v>901</v>
      </c>
      <c r="P8436" s="146" t="s">
        <v>901</v>
      </c>
      <c r="Q8436" s="146" t="s">
        <v>11764</v>
      </c>
    </row>
    <row r="8437" spans="1:21" ht="38.25" x14ac:dyDescent="0.2">
      <c r="A8437" s="136" t="s">
        <v>11998</v>
      </c>
      <c r="B8437" s="137" t="s">
        <v>4565</v>
      </c>
      <c r="C8437" s="151" t="s">
        <v>4565</v>
      </c>
      <c r="D8437" s="164" t="s">
        <v>11999</v>
      </c>
      <c r="E8437" s="815" t="s">
        <v>433</v>
      </c>
      <c r="F8437" s="146" t="s">
        <v>2984</v>
      </c>
      <c r="G8437" s="146">
        <v>83101800</v>
      </c>
      <c r="H8437" s="256" t="s">
        <v>12044</v>
      </c>
      <c r="I8437" s="136">
        <v>10</v>
      </c>
      <c r="J8437" s="141" t="s">
        <v>33</v>
      </c>
      <c r="K8437" s="175">
        <v>110000000</v>
      </c>
      <c r="L8437" s="395">
        <v>1</v>
      </c>
      <c r="M8437" s="144"/>
      <c r="N8437" s="145"/>
      <c r="O8437" s="146" t="s">
        <v>11797</v>
      </c>
      <c r="P8437" s="146" t="s">
        <v>11797</v>
      </c>
      <c r="Q8437" s="146" t="s">
        <v>2784</v>
      </c>
    </row>
    <row r="8438" spans="1:21" ht="25.5" x14ac:dyDescent="0.2">
      <c r="A8438" s="136" t="s">
        <v>11998</v>
      </c>
      <c r="B8438" s="137" t="s">
        <v>4565</v>
      </c>
      <c r="C8438" s="151" t="s">
        <v>4565</v>
      </c>
      <c r="D8438" s="164" t="s">
        <v>11999</v>
      </c>
      <c r="E8438" s="815" t="s">
        <v>452</v>
      </c>
      <c r="F8438" s="146" t="s">
        <v>3008</v>
      </c>
      <c r="G8438" s="146">
        <v>76111501</v>
      </c>
      <c r="H8438" s="256" t="s">
        <v>12045</v>
      </c>
      <c r="I8438" s="136">
        <v>16</v>
      </c>
      <c r="J8438" s="141" t="s">
        <v>230</v>
      </c>
      <c r="K8438" s="175">
        <v>68410885</v>
      </c>
      <c r="L8438" s="395">
        <v>1</v>
      </c>
      <c r="M8438" s="144"/>
      <c r="N8438" s="145"/>
      <c r="O8438" s="146" t="s">
        <v>35</v>
      </c>
      <c r="P8438" s="146" t="s">
        <v>35</v>
      </c>
      <c r="Q8438" s="146" t="s">
        <v>3429</v>
      </c>
    </row>
    <row r="8439" spans="1:21" ht="76.5" x14ac:dyDescent="0.2">
      <c r="A8439" s="136" t="s">
        <v>11998</v>
      </c>
      <c r="B8439" s="137" t="s">
        <v>4565</v>
      </c>
      <c r="C8439" s="151" t="s">
        <v>4565</v>
      </c>
      <c r="D8439" s="164" t="s">
        <v>11999</v>
      </c>
      <c r="E8439" s="815" t="s">
        <v>452</v>
      </c>
      <c r="F8439" s="146" t="s">
        <v>3008</v>
      </c>
      <c r="G8439" s="146">
        <v>76111501</v>
      </c>
      <c r="H8439" s="256" t="s">
        <v>12046</v>
      </c>
      <c r="I8439" s="136">
        <v>16</v>
      </c>
      <c r="J8439" s="141" t="s">
        <v>33</v>
      </c>
      <c r="K8439" s="175">
        <v>5502120.79</v>
      </c>
      <c r="L8439" s="395">
        <v>1</v>
      </c>
      <c r="M8439" s="144"/>
      <c r="N8439" s="145"/>
      <c r="O8439" s="146" t="s">
        <v>127</v>
      </c>
      <c r="P8439" s="146" t="s">
        <v>127</v>
      </c>
      <c r="Q8439" s="146" t="s">
        <v>3429</v>
      </c>
    </row>
    <row r="8440" spans="1:21" ht="76.5" x14ac:dyDescent="0.2">
      <c r="A8440" s="136" t="s">
        <v>11998</v>
      </c>
      <c r="B8440" s="137" t="s">
        <v>4565</v>
      </c>
      <c r="C8440" s="151" t="s">
        <v>4565</v>
      </c>
      <c r="D8440" s="164" t="s">
        <v>11999</v>
      </c>
      <c r="E8440" s="815" t="s">
        <v>452</v>
      </c>
      <c r="F8440" s="146" t="s">
        <v>3008</v>
      </c>
      <c r="G8440" s="146">
        <v>76111501</v>
      </c>
      <c r="H8440" s="256" t="s">
        <v>12047</v>
      </c>
      <c r="I8440" s="136">
        <v>16</v>
      </c>
      <c r="J8440" s="141" t="s">
        <v>33</v>
      </c>
      <c r="K8440" s="175">
        <v>15000000</v>
      </c>
      <c r="L8440" s="395">
        <v>1</v>
      </c>
      <c r="M8440" s="144"/>
      <c r="N8440" s="145"/>
      <c r="O8440" s="146" t="s">
        <v>366</v>
      </c>
      <c r="P8440" s="395" t="s">
        <v>366</v>
      </c>
      <c r="Q8440" s="146" t="s">
        <v>3429</v>
      </c>
    </row>
    <row r="8441" spans="1:21" ht="76.5" x14ac:dyDescent="0.2">
      <c r="A8441" s="136" t="s">
        <v>11998</v>
      </c>
      <c r="B8441" s="137" t="s">
        <v>4565</v>
      </c>
      <c r="C8441" s="151" t="s">
        <v>4565</v>
      </c>
      <c r="D8441" s="164" t="s">
        <v>11999</v>
      </c>
      <c r="E8441" s="815" t="s">
        <v>452</v>
      </c>
      <c r="F8441" s="146" t="s">
        <v>3008</v>
      </c>
      <c r="G8441" s="146">
        <v>76111501</v>
      </c>
      <c r="H8441" s="256" t="s">
        <v>12047</v>
      </c>
      <c r="I8441" s="136">
        <v>16</v>
      </c>
      <c r="J8441" s="141" t="s">
        <v>33</v>
      </c>
      <c r="K8441" s="175">
        <v>84497879.209999993</v>
      </c>
      <c r="L8441" s="395">
        <v>1</v>
      </c>
      <c r="M8441" s="144"/>
      <c r="N8441" s="145"/>
      <c r="O8441" s="395" t="s">
        <v>36</v>
      </c>
      <c r="P8441" s="395" t="s">
        <v>36</v>
      </c>
      <c r="Q8441" s="146" t="s">
        <v>3429</v>
      </c>
    </row>
    <row r="8442" spans="1:21" ht="25.5" x14ac:dyDescent="0.2">
      <c r="A8442" s="136" t="s">
        <v>11998</v>
      </c>
      <c r="B8442" s="137" t="s">
        <v>4565</v>
      </c>
      <c r="C8442" s="151" t="s">
        <v>4565</v>
      </c>
      <c r="D8442" s="164" t="s">
        <v>11999</v>
      </c>
      <c r="E8442" s="815" t="s">
        <v>452</v>
      </c>
      <c r="F8442" s="146" t="s">
        <v>3008</v>
      </c>
      <c r="G8442" s="146">
        <v>72154055</v>
      </c>
      <c r="H8442" s="256" t="s">
        <v>12048</v>
      </c>
      <c r="I8442" s="136">
        <v>16</v>
      </c>
      <c r="J8442" s="141" t="s">
        <v>33</v>
      </c>
      <c r="K8442" s="175">
        <v>4000000</v>
      </c>
      <c r="L8442" s="395">
        <v>1</v>
      </c>
      <c r="M8442" s="144"/>
      <c r="N8442" s="145"/>
      <c r="O8442" s="395" t="s">
        <v>80</v>
      </c>
      <c r="P8442" s="395" t="s">
        <v>80</v>
      </c>
      <c r="Q8442" s="146" t="s">
        <v>3429</v>
      </c>
    </row>
    <row r="8443" spans="1:21" ht="25.5" x14ac:dyDescent="0.2">
      <c r="A8443" s="136" t="s">
        <v>11998</v>
      </c>
      <c r="B8443" s="137" t="s">
        <v>4565</v>
      </c>
      <c r="C8443" s="151" t="s">
        <v>4565</v>
      </c>
      <c r="D8443" s="164" t="s">
        <v>11999</v>
      </c>
      <c r="E8443" s="815" t="s">
        <v>452</v>
      </c>
      <c r="F8443" s="146" t="s">
        <v>3008</v>
      </c>
      <c r="G8443" s="146">
        <v>72102103</v>
      </c>
      <c r="H8443" s="256" t="s">
        <v>12049</v>
      </c>
      <c r="I8443" s="136">
        <v>16</v>
      </c>
      <c r="J8443" s="141" t="s">
        <v>33</v>
      </c>
      <c r="K8443" s="175">
        <v>2589115</v>
      </c>
      <c r="L8443" s="395">
        <v>1</v>
      </c>
      <c r="M8443" s="144"/>
      <c r="N8443" s="145"/>
      <c r="O8443" s="395" t="s">
        <v>80</v>
      </c>
      <c r="P8443" s="395" t="s">
        <v>80</v>
      </c>
      <c r="Q8443" s="146" t="s">
        <v>3429</v>
      </c>
    </row>
    <row r="8444" spans="1:21" ht="38.25" x14ac:dyDescent="0.2">
      <c r="A8444" s="136" t="s">
        <v>11998</v>
      </c>
      <c r="B8444" s="137" t="s">
        <v>4565</v>
      </c>
      <c r="C8444" s="151" t="s">
        <v>4565</v>
      </c>
      <c r="D8444" s="164" t="s">
        <v>11999</v>
      </c>
      <c r="E8444" s="677" t="s">
        <v>465</v>
      </c>
      <c r="F8444" s="146" t="s">
        <v>3032</v>
      </c>
      <c r="G8444" s="146">
        <v>72101511</v>
      </c>
      <c r="H8444" s="147" t="s">
        <v>12050</v>
      </c>
      <c r="I8444" s="136">
        <v>16</v>
      </c>
      <c r="J8444" s="141" t="s">
        <v>33</v>
      </c>
      <c r="K8444" s="175">
        <v>10000000</v>
      </c>
      <c r="L8444" s="176">
        <v>1</v>
      </c>
      <c r="M8444" s="144"/>
      <c r="N8444" s="145"/>
      <c r="O8444" s="146" t="s">
        <v>67</v>
      </c>
      <c r="P8444" s="146" t="s">
        <v>67</v>
      </c>
      <c r="Q8444" s="146" t="s">
        <v>3429</v>
      </c>
    </row>
    <row r="8445" spans="1:21" ht="38.25" x14ac:dyDescent="0.2">
      <c r="A8445" s="136" t="s">
        <v>11998</v>
      </c>
      <c r="B8445" s="137" t="s">
        <v>4565</v>
      </c>
      <c r="C8445" s="151" t="s">
        <v>4565</v>
      </c>
      <c r="D8445" s="164" t="s">
        <v>11999</v>
      </c>
      <c r="E8445" s="677" t="s">
        <v>465</v>
      </c>
      <c r="F8445" s="146" t="s">
        <v>3032</v>
      </c>
      <c r="G8445" s="146">
        <v>72101516</v>
      </c>
      <c r="H8445" s="147" t="s">
        <v>12051</v>
      </c>
      <c r="I8445" s="136">
        <v>16</v>
      </c>
      <c r="J8445" s="141" t="s">
        <v>33</v>
      </c>
      <c r="K8445" s="175">
        <v>6000000</v>
      </c>
      <c r="L8445" s="176">
        <v>1</v>
      </c>
      <c r="M8445" s="144"/>
      <c r="N8445" s="145"/>
      <c r="O8445" s="395" t="s">
        <v>35</v>
      </c>
      <c r="P8445" s="395" t="s">
        <v>35</v>
      </c>
      <c r="Q8445" s="395" t="s">
        <v>3429</v>
      </c>
    </row>
    <row r="8446" spans="1:21" ht="20.25" customHeight="1" x14ac:dyDescent="0.2">
      <c r="A8446" s="136" t="s">
        <v>11998</v>
      </c>
      <c r="B8446" s="137" t="s">
        <v>4565</v>
      </c>
      <c r="C8446" s="151" t="s">
        <v>4565</v>
      </c>
      <c r="D8446" s="164" t="s">
        <v>11999</v>
      </c>
      <c r="E8446" s="677" t="s">
        <v>11832</v>
      </c>
      <c r="F8446" s="146" t="s">
        <v>3055</v>
      </c>
      <c r="G8446" s="146">
        <v>76121501</v>
      </c>
      <c r="H8446" s="147" t="s">
        <v>12052</v>
      </c>
      <c r="I8446" s="136">
        <v>10</v>
      </c>
      <c r="J8446" s="141" t="s">
        <v>33</v>
      </c>
      <c r="K8446" s="175">
        <v>18600000</v>
      </c>
      <c r="L8446" s="176">
        <v>1</v>
      </c>
      <c r="M8446" s="144"/>
      <c r="N8446" s="145"/>
      <c r="O8446" s="395" t="s">
        <v>11797</v>
      </c>
      <c r="P8446" s="395" t="s">
        <v>11797</v>
      </c>
      <c r="Q8446" s="395" t="s">
        <v>2784</v>
      </c>
    </row>
    <row r="8447" spans="1:21" ht="20.25" customHeight="1" x14ac:dyDescent="0.2">
      <c r="A8447" s="136" t="s">
        <v>11998</v>
      </c>
      <c r="B8447" s="137" t="s">
        <v>4565</v>
      </c>
      <c r="C8447" s="151" t="s">
        <v>4565</v>
      </c>
      <c r="D8447" s="164" t="s">
        <v>11999</v>
      </c>
      <c r="E8447" s="677" t="s">
        <v>6406</v>
      </c>
      <c r="F8447" s="146" t="s">
        <v>3055</v>
      </c>
      <c r="G8447" s="146">
        <v>93142005</v>
      </c>
      <c r="H8447" s="147" t="s">
        <v>3878</v>
      </c>
      <c r="I8447" s="136">
        <v>10</v>
      </c>
      <c r="J8447" s="141" t="s">
        <v>33</v>
      </c>
      <c r="K8447" s="175">
        <v>10000000</v>
      </c>
      <c r="L8447" s="176">
        <v>1</v>
      </c>
      <c r="M8447" s="144"/>
      <c r="N8447" s="145"/>
      <c r="O8447" s="395" t="s">
        <v>11797</v>
      </c>
      <c r="P8447" s="395" t="s">
        <v>11797</v>
      </c>
      <c r="Q8447" s="395" t="s">
        <v>2784</v>
      </c>
    </row>
    <row r="8448" spans="1:21" ht="63.75" x14ac:dyDescent="0.2">
      <c r="A8448" s="136" t="s">
        <v>12053</v>
      </c>
      <c r="B8448" s="137" t="s">
        <v>12054</v>
      </c>
      <c r="C8448" s="138" t="s">
        <v>12054</v>
      </c>
      <c r="D8448" s="137" t="s">
        <v>12054</v>
      </c>
      <c r="E8448" s="186" t="s">
        <v>12055</v>
      </c>
      <c r="F8448" s="154" t="s">
        <v>6522</v>
      </c>
      <c r="G8448" s="138">
        <v>56112102</v>
      </c>
      <c r="H8448" s="150" t="s">
        <v>12056</v>
      </c>
      <c r="I8448" s="136">
        <v>16</v>
      </c>
      <c r="J8448" s="141" t="s">
        <v>33</v>
      </c>
      <c r="K8448" s="40">
        <v>48850000</v>
      </c>
      <c r="L8448" s="172">
        <v>400</v>
      </c>
      <c r="M8448" s="137" t="s">
        <v>4571</v>
      </c>
      <c r="N8448" s="139"/>
      <c r="O8448" s="138" t="s">
        <v>68</v>
      </c>
      <c r="P8448" s="138" t="s">
        <v>35</v>
      </c>
      <c r="Q8448" s="138" t="s">
        <v>12057</v>
      </c>
      <c r="R8448" s="55">
        <v>15</v>
      </c>
      <c r="U8448" s="58"/>
    </row>
    <row r="8449" spans="1:18" ht="63.75" x14ac:dyDescent="0.2">
      <c r="A8449" s="174" t="s">
        <v>12053</v>
      </c>
      <c r="B8449" s="144" t="s">
        <v>12054</v>
      </c>
      <c r="C8449" s="146" t="s">
        <v>12054</v>
      </c>
      <c r="D8449" s="144" t="s">
        <v>12054</v>
      </c>
      <c r="E8449" s="186" t="s">
        <v>12058</v>
      </c>
      <c r="F8449" s="151" t="s">
        <v>12059</v>
      </c>
      <c r="G8449" s="138" t="s">
        <v>12060</v>
      </c>
      <c r="H8449" s="150" t="s">
        <v>12061</v>
      </c>
      <c r="I8449" s="136">
        <v>16</v>
      </c>
      <c r="J8449" s="141" t="s">
        <v>33</v>
      </c>
      <c r="K8449" s="40">
        <v>49680000</v>
      </c>
      <c r="L8449" s="176">
        <v>60</v>
      </c>
      <c r="M8449" s="144" t="s">
        <v>4571</v>
      </c>
      <c r="N8449" s="145"/>
      <c r="O8449" s="138" t="s">
        <v>68</v>
      </c>
      <c r="P8449" s="138" t="s">
        <v>35</v>
      </c>
      <c r="Q8449" s="138" t="s">
        <v>12057</v>
      </c>
      <c r="R8449" s="55">
        <v>15</v>
      </c>
    </row>
    <row r="8450" spans="1:18" ht="63.75" x14ac:dyDescent="0.2">
      <c r="A8450" s="174" t="s">
        <v>12053</v>
      </c>
      <c r="B8450" s="144" t="s">
        <v>12054</v>
      </c>
      <c r="C8450" s="146" t="s">
        <v>12054</v>
      </c>
      <c r="D8450" s="144" t="s">
        <v>12054</v>
      </c>
      <c r="E8450" s="186" t="s">
        <v>12058</v>
      </c>
      <c r="F8450" s="151" t="s">
        <v>12059</v>
      </c>
      <c r="G8450" s="138">
        <v>49201609</v>
      </c>
      <c r="H8450" s="150" t="s">
        <v>12062</v>
      </c>
      <c r="I8450" s="136">
        <v>16</v>
      </c>
      <c r="J8450" s="141" t="s">
        <v>33</v>
      </c>
      <c r="K8450" s="40">
        <v>1530000</v>
      </c>
      <c r="L8450" s="176">
        <v>60</v>
      </c>
      <c r="M8450" s="144" t="s">
        <v>4571</v>
      </c>
      <c r="N8450" s="145"/>
      <c r="O8450" s="138" t="s">
        <v>68</v>
      </c>
      <c r="P8450" s="138" t="s">
        <v>35</v>
      </c>
      <c r="Q8450" s="138" t="s">
        <v>12057</v>
      </c>
      <c r="R8450" s="55">
        <v>15</v>
      </c>
    </row>
    <row r="8451" spans="1:18" ht="63.75" x14ac:dyDescent="0.2">
      <c r="A8451" s="174" t="s">
        <v>12053</v>
      </c>
      <c r="B8451" s="144" t="s">
        <v>12054</v>
      </c>
      <c r="C8451" s="146" t="s">
        <v>12054</v>
      </c>
      <c r="D8451" s="144" t="s">
        <v>12054</v>
      </c>
      <c r="E8451" s="186" t="s">
        <v>12058</v>
      </c>
      <c r="F8451" s="151" t="s">
        <v>12059</v>
      </c>
      <c r="G8451" s="138" t="s">
        <v>12063</v>
      </c>
      <c r="H8451" s="150" t="s">
        <v>12064</v>
      </c>
      <c r="I8451" s="136">
        <v>16</v>
      </c>
      <c r="J8451" s="141" t="s">
        <v>33</v>
      </c>
      <c r="K8451" s="40">
        <v>52065000</v>
      </c>
      <c r="L8451" s="176">
        <v>60</v>
      </c>
      <c r="M8451" s="144" t="s">
        <v>4571</v>
      </c>
      <c r="N8451" s="145"/>
      <c r="O8451" s="138" t="s">
        <v>68</v>
      </c>
      <c r="P8451" s="138" t="s">
        <v>35</v>
      </c>
      <c r="Q8451" s="138" t="s">
        <v>12057</v>
      </c>
      <c r="R8451" s="55">
        <v>16</v>
      </c>
    </row>
    <row r="8452" spans="1:18" ht="63.75" x14ac:dyDescent="0.2">
      <c r="A8452" s="174" t="s">
        <v>12053</v>
      </c>
      <c r="B8452" s="144" t="s">
        <v>12054</v>
      </c>
      <c r="C8452" s="146" t="s">
        <v>12054</v>
      </c>
      <c r="D8452" s="144" t="s">
        <v>12054</v>
      </c>
      <c r="E8452" s="186" t="s">
        <v>12058</v>
      </c>
      <c r="F8452" s="151" t="s">
        <v>12059</v>
      </c>
      <c r="G8452" s="138">
        <v>49201503</v>
      </c>
      <c r="H8452" s="150" t="s">
        <v>12065</v>
      </c>
      <c r="I8452" s="136">
        <v>16</v>
      </c>
      <c r="J8452" s="141" t="s">
        <v>33</v>
      </c>
      <c r="K8452" s="40">
        <f>123525000-16060000</f>
        <v>107465000</v>
      </c>
      <c r="L8452" s="176">
        <v>52</v>
      </c>
      <c r="M8452" s="144" t="s">
        <v>4571</v>
      </c>
      <c r="N8452" s="372"/>
      <c r="O8452" s="138" t="s">
        <v>68</v>
      </c>
      <c r="P8452" s="138" t="s">
        <v>35</v>
      </c>
      <c r="Q8452" s="138" t="s">
        <v>12057</v>
      </c>
      <c r="R8452" s="55">
        <v>15</v>
      </c>
    </row>
    <row r="8453" spans="1:18" ht="25.5" x14ac:dyDescent="0.2">
      <c r="A8453" s="174" t="s">
        <v>12066</v>
      </c>
      <c r="B8453" s="144" t="s">
        <v>356</v>
      </c>
      <c r="C8453" s="146" t="s">
        <v>356</v>
      </c>
      <c r="D8453" s="144" t="s">
        <v>356</v>
      </c>
      <c r="E8453" s="186" t="s">
        <v>5943</v>
      </c>
      <c r="F8453" s="151" t="s">
        <v>3158</v>
      </c>
      <c r="G8453" s="138">
        <v>46191601</v>
      </c>
      <c r="H8453" s="150" t="s">
        <v>12067</v>
      </c>
      <c r="I8453" s="136">
        <v>16</v>
      </c>
      <c r="J8453" s="141" t="s">
        <v>33</v>
      </c>
      <c r="K8453" s="40">
        <v>21750000</v>
      </c>
      <c r="L8453" s="176">
        <v>1</v>
      </c>
      <c r="M8453" s="144" t="s">
        <v>4571</v>
      </c>
      <c r="N8453" s="372"/>
      <c r="O8453" s="138" t="s">
        <v>36</v>
      </c>
      <c r="P8453" s="146" t="s">
        <v>80</v>
      </c>
      <c r="Q8453" s="146" t="s">
        <v>464</v>
      </c>
      <c r="R8453" s="56">
        <v>55</v>
      </c>
    </row>
    <row r="8454" spans="1:18" ht="25.5" x14ac:dyDescent="0.2">
      <c r="A8454" s="174" t="s">
        <v>12068</v>
      </c>
      <c r="B8454" s="144" t="s">
        <v>50</v>
      </c>
      <c r="C8454" s="146" t="s">
        <v>50</v>
      </c>
      <c r="D8454" s="144" t="s">
        <v>50</v>
      </c>
      <c r="E8454" s="186" t="s">
        <v>5943</v>
      </c>
      <c r="F8454" s="151" t="s">
        <v>3158</v>
      </c>
      <c r="G8454" s="138">
        <v>40101701</v>
      </c>
      <c r="H8454" s="150" t="s">
        <v>12069</v>
      </c>
      <c r="I8454" s="136">
        <v>16</v>
      </c>
      <c r="J8454" s="141" t="s">
        <v>33</v>
      </c>
      <c r="K8454" s="40">
        <v>30000000</v>
      </c>
      <c r="L8454" s="176">
        <v>1</v>
      </c>
      <c r="M8454" s="144" t="s">
        <v>4571</v>
      </c>
      <c r="N8454" s="372"/>
      <c r="O8454" s="138" t="s">
        <v>68</v>
      </c>
      <c r="P8454" s="138" t="s">
        <v>35</v>
      </c>
      <c r="Q8454" s="146" t="s">
        <v>464</v>
      </c>
      <c r="R8454" s="56">
        <v>52</v>
      </c>
    </row>
    <row r="8455" spans="1:18" ht="25.5" x14ac:dyDescent="0.2">
      <c r="A8455" s="174" t="s">
        <v>12070</v>
      </c>
      <c r="B8455" s="144" t="s">
        <v>12071</v>
      </c>
      <c r="C8455" s="146" t="s">
        <v>12071</v>
      </c>
      <c r="D8455" s="144" t="s">
        <v>12071</v>
      </c>
      <c r="E8455" s="186" t="s">
        <v>5943</v>
      </c>
      <c r="F8455" s="151" t="s">
        <v>3158</v>
      </c>
      <c r="G8455" s="138">
        <v>40101701</v>
      </c>
      <c r="H8455" s="150" t="s">
        <v>6770</v>
      </c>
      <c r="I8455" s="136">
        <v>16</v>
      </c>
      <c r="J8455" s="141" t="s">
        <v>33</v>
      </c>
      <c r="K8455" s="40">
        <v>48250000</v>
      </c>
      <c r="L8455" s="176">
        <v>1</v>
      </c>
      <c r="M8455" s="144" t="s">
        <v>4571</v>
      </c>
      <c r="N8455" s="372"/>
      <c r="O8455" s="138" t="s">
        <v>36</v>
      </c>
      <c r="P8455" s="146" t="s">
        <v>80</v>
      </c>
      <c r="Q8455" s="146" t="s">
        <v>464</v>
      </c>
      <c r="R8455" s="56" t="s">
        <v>12072</v>
      </c>
    </row>
    <row r="8456" spans="1:18" ht="63.75" x14ac:dyDescent="0.2">
      <c r="A8456" s="174" t="s">
        <v>12053</v>
      </c>
      <c r="B8456" s="144" t="s">
        <v>12054</v>
      </c>
      <c r="C8456" s="146" t="s">
        <v>12054</v>
      </c>
      <c r="D8456" s="144" t="s">
        <v>12054</v>
      </c>
      <c r="E8456" s="186" t="s">
        <v>7924</v>
      </c>
      <c r="F8456" s="151" t="s">
        <v>5698</v>
      </c>
      <c r="G8456" s="138">
        <v>52141501</v>
      </c>
      <c r="H8456" s="150" t="s">
        <v>12073</v>
      </c>
      <c r="I8456" s="136">
        <v>16</v>
      </c>
      <c r="J8456" s="141" t="s">
        <v>33</v>
      </c>
      <c r="K8456" s="40">
        <v>125000000</v>
      </c>
      <c r="L8456" s="176">
        <v>60</v>
      </c>
      <c r="M8456" s="144" t="s">
        <v>4571</v>
      </c>
      <c r="N8456" s="372"/>
      <c r="O8456" s="138" t="s">
        <v>68</v>
      </c>
      <c r="P8456" s="138" t="s">
        <v>35</v>
      </c>
      <c r="Q8456" s="138" t="s">
        <v>12057</v>
      </c>
      <c r="R8456" s="55">
        <v>15</v>
      </c>
    </row>
    <row r="8457" spans="1:18" ht="63.75" x14ac:dyDescent="0.2">
      <c r="A8457" s="174" t="s">
        <v>12053</v>
      </c>
      <c r="B8457" s="144" t="s">
        <v>12054</v>
      </c>
      <c r="C8457" s="146" t="s">
        <v>12054</v>
      </c>
      <c r="D8457" s="144" t="s">
        <v>12054</v>
      </c>
      <c r="E8457" s="186" t="s">
        <v>7924</v>
      </c>
      <c r="F8457" s="151" t="s">
        <v>5698</v>
      </c>
      <c r="G8457" s="138">
        <v>52141502</v>
      </c>
      <c r="H8457" s="150" t="s">
        <v>12074</v>
      </c>
      <c r="I8457" s="136">
        <v>16</v>
      </c>
      <c r="J8457" s="141" t="s">
        <v>33</v>
      </c>
      <c r="K8457" s="40">
        <v>31050000</v>
      </c>
      <c r="L8457" s="176">
        <v>60</v>
      </c>
      <c r="M8457" s="144" t="s">
        <v>4571</v>
      </c>
      <c r="N8457" s="372"/>
      <c r="O8457" s="138" t="s">
        <v>68</v>
      </c>
      <c r="P8457" s="138" t="s">
        <v>35</v>
      </c>
      <c r="Q8457" s="138" t="s">
        <v>12057</v>
      </c>
      <c r="R8457" s="55">
        <v>15</v>
      </c>
    </row>
    <row r="8458" spans="1:18" ht="63.75" x14ac:dyDescent="0.2">
      <c r="A8458" s="174" t="s">
        <v>12053</v>
      </c>
      <c r="B8458" s="144" t="s">
        <v>12054</v>
      </c>
      <c r="C8458" s="146" t="s">
        <v>12054</v>
      </c>
      <c r="D8458" s="144" t="s">
        <v>12054</v>
      </c>
      <c r="E8458" s="186" t="s">
        <v>7924</v>
      </c>
      <c r="F8458" s="151" t="s">
        <v>5698</v>
      </c>
      <c r="G8458" s="138">
        <v>52141504</v>
      </c>
      <c r="H8458" s="150" t="s">
        <v>12075</v>
      </c>
      <c r="I8458" s="136">
        <v>16</v>
      </c>
      <c r="J8458" s="141" t="s">
        <v>33</v>
      </c>
      <c r="K8458" s="40">
        <v>50000000</v>
      </c>
      <c r="L8458" s="176">
        <v>60</v>
      </c>
      <c r="M8458" s="144" t="s">
        <v>4571</v>
      </c>
      <c r="N8458" s="372"/>
      <c r="O8458" s="138" t="s">
        <v>68</v>
      </c>
      <c r="P8458" s="138" t="s">
        <v>35</v>
      </c>
      <c r="Q8458" s="138" t="s">
        <v>12057</v>
      </c>
      <c r="R8458" s="55">
        <v>15</v>
      </c>
    </row>
    <row r="8459" spans="1:18" ht="63.75" x14ac:dyDescent="0.2">
      <c r="A8459" s="174" t="s">
        <v>12053</v>
      </c>
      <c r="B8459" s="144" t="s">
        <v>12054</v>
      </c>
      <c r="C8459" s="146" t="s">
        <v>12054</v>
      </c>
      <c r="D8459" s="144" t="s">
        <v>12054</v>
      </c>
      <c r="E8459" s="186" t="s">
        <v>7924</v>
      </c>
      <c r="F8459" s="151" t="s">
        <v>5698</v>
      </c>
      <c r="G8459" s="138">
        <v>52141524</v>
      </c>
      <c r="H8459" s="150" t="s">
        <v>12076</v>
      </c>
      <c r="I8459" s="136">
        <v>16</v>
      </c>
      <c r="J8459" s="141" t="s">
        <v>33</v>
      </c>
      <c r="K8459" s="40">
        <v>14985000</v>
      </c>
      <c r="L8459" s="176">
        <v>60</v>
      </c>
      <c r="M8459" s="144" t="s">
        <v>4571</v>
      </c>
      <c r="N8459" s="372"/>
      <c r="O8459" s="138" t="s">
        <v>68</v>
      </c>
      <c r="P8459" s="138" t="s">
        <v>35</v>
      </c>
      <c r="Q8459" s="138" t="s">
        <v>12057</v>
      </c>
      <c r="R8459" s="55">
        <v>15</v>
      </c>
    </row>
    <row r="8460" spans="1:18" ht="63.75" x14ac:dyDescent="0.2">
      <c r="A8460" s="174" t="s">
        <v>12053</v>
      </c>
      <c r="B8460" s="144" t="s">
        <v>12054</v>
      </c>
      <c r="C8460" s="146" t="s">
        <v>12054</v>
      </c>
      <c r="D8460" s="144" t="s">
        <v>12054</v>
      </c>
      <c r="E8460" s="186" t="s">
        <v>7924</v>
      </c>
      <c r="F8460" s="151" t="s">
        <v>5698</v>
      </c>
      <c r="G8460" s="138">
        <v>52141526</v>
      </c>
      <c r="H8460" s="150" t="s">
        <v>12077</v>
      </c>
      <c r="I8460" s="136">
        <v>16</v>
      </c>
      <c r="J8460" s="141" t="s">
        <v>33</v>
      </c>
      <c r="K8460" s="40">
        <v>12915000</v>
      </c>
      <c r="L8460" s="176">
        <v>60</v>
      </c>
      <c r="M8460" s="144" t="s">
        <v>4571</v>
      </c>
      <c r="N8460" s="372"/>
      <c r="O8460" s="138" t="s">
        <v>68</v>
      </c>
      <c r="P8460" s="138" t="s">
        <v>35</v>
      </c>
      <c r="Q8460" s="138" t="s">
        <v>12057</v>
      </c>
      <c r="R8460" s="55">
        <v>15</v>
      </c>
    </row>
    <row r="8461" spans="1:18" ht="63.75" x14ac:dyDescent="0.2">
      <c r="A8461" s="174" t="s">
        <v>12053</v>
      </c>
      <c r="B8461" s="144" t="s">
        <v>12054</v>
      </c>
      <c r="C8461" s="146" t="s">
        <v>12054</v>
      </c>
      <c r="D8461" s="144" t="s">
        <v>12054</v>
      </c>
      <c r="E8461" s="186" t="s">
        <v>7924</v>
      </c>
      <c r="F8461" s="151" t="s">
        <v>5698</v>
      </c>
      <c r="G8461" s="138">
        <v>52141534</v>
      </c>
      <c r="H8461" s="150" t="s">
        <v>12078</v>
      </c>
      <c r="I8461" s="136">
        <v>16</v>
      </c>
      <c r="J8461" s="141" t="s">
        <v>33</v>
      </c>
      <c r="K8461" s="40">
        <v>15525000</v>
      </c>
      <c r="L8461" s="176">
        <v>60</v>
      </c>
      <c r="M8461" s="144" t="s">
        <v>4571</v>
      </c>
      <c r="N8461" s="372"/>
      <c r="O8461" s="138" t="s">
        <v>68</v>
      </c>
      <c r="P8461" s="138" t="s">
        <v>35</v>
      </c>
      <c r="Q8461" s="138" t="s">
        <v>12057</v>
      </c>
      <c r="R8461" s="55">
        <v>15</v>
      </c>
    </row>
    <row r="8462" spans="1:18" ht="63.75" x14ac:dyDescent="0.2">
      <c r="A8462" s="174" t="s">
        <v>12053</v>
      </c>
      <c r="B8462" s="144" t="s">
        <v>12054</v>
      </c>
      <c r="C8462" s="146" t="s">
        <v>12054</v>
      </c>
      <c r="D8462" s="144" t="s">
        <v>12054</v>
      </c>
      <c r="E8462" s="186" t="s">
        <v>7924</v>
      </c>
      <c r="F8462" s="151" t="s">
        <v>5698</v>
      </c>
      <c r="G8462" s="138">
        <v>52141602</v>
      </c>
      <c r="H8462" s="150" t="s">
        <v>12079</v>
      </c>
      <c r="I8462" s="136">
        <v>16</v>
      </c>
      <c r="J8462" s="141" t="s">
        <v>33</v>
      </c>
      <c r="K8462" s="40">
        <v>125000000</v>
      </c>
      <c r="L8462" s="176">
        <v>60</v>
      </c>
      <c r="M8462" s="144" t="s">
        <v>4571</v>
      </c>
      <c r="N8462" s="372"/>
      <c r="O8462" s="138" t="s">
        <v>68</v>
      </c>
      <c r="P8462" s="138" t="s">
        <v>35</v>
      </c>
      <c r="Q8462" s="138" t="s">
        <v>12057</v>
      </c>
      <c r="R8462" s="55">
        <v>15</v>
      </c>
    </row>
    <row r="8463" spans="1:18" ht="63.75" x14ac:dyDescent="0.2">
      <c r="A8463" s="174" t="s">
        <v>12053</v>
      </c>
      <c r="B8463" s="144" t="s">
        <v>12054</v>
      </c>
      <c r="C8463" s="146" t="s">
        <v>12054</v>
      </c>
      <c r="D8463" s="144" t="s">
        <v>12054</v>
      </c>
      <c r="E8463" s="186" t="s">
        <v>7924</v>
      </c>
      <c r="F8463" s="151" t="s">
        <v>5698</v>
      </c>
      <c r="G8463" s="138">
        <v>52141804</v>
      </c>
      <c r="H8463" s="150" t="s">
        <v>12080</v>
      </c>
      <c r="I8463" s="136">
        <v>16</v>
      </c>
      <c r="J8463" s="141" t="s">
        <v>33</v>
      </c>
      <c r="K8463" s="40">
        <v>18090000</v>
      </c>
      <c r="L8463" s="176">
        <v>60</v>
      </c>
      <c r="M8463" s="144" t="s">
        <v>4571</v>
      </c>
      <c r="N8463" s="372"/>
      <c r="O8463" s="138" t="s">
        <v>68</v>
      </c>
      <c r="P8463" s="138" t="s">
        <v>35</v>
      </c>
      <c r="Q8463" s="138" t="s">
        <v>12057</v>
      </c>
      <c r="R8463" s="55">
        <v>15</v>
      </c>
    </row>
    <row r="8464" spans="1:18" ht="63.75" x14ac:dyDescent="0.2">
      <c r="A8464" s="174" t="s">
        <v>12053</v>
      </c>
      <c r="B8464" s="144" t="s">
        <v>12054</v>
      </c>
      <c r="C8464" s="146" t="s">
        <v>12054</v>
      </c>
      <c r="D8464" s="144" t="s">
        <v>12054</v>
      </c>
      <c r="E8464" s="186" t="s">
        <v>7924</v>
      </c>
      <c r="F8464" s="151" t="s">
        <v>5698</v>
      </c>
      <c r="G8464" s="138">
        <v>48101716</v>
      </c>
      <c r="H8464" s="150" t="s">
        <v>12081</v>
      </c>
      <c r="I8464" s="136">
        <v>16</v>
      </c>
      <c r="J8464" s="141" t="s">
        <v>33</v>
      </c>
      <c r="K8464" s="40">
        <v>39600000</v>
      </c>
      <c r="L8464" s="176">
        <v>60</v>
      </c>
      <c r="M8464" s="144" t="s">
        <v>4571</v>
      </c>
      <c r="N8464" s="372"/>
      <c r="O8464" s="138" t="s">
        <v>68</v>
      </c>
      <c r="P8464" s="138" t="s">
        <v>35</v>
      </c>
      <c r="Q8464" s="138" t="s">
        <v>12057</v>
      </c>
      <c r="R8464" s="55">
        <v>15</v>
      </c>
    </row>
    <row r="8465" spans="1:18" ht="63.75" x14ac:dyDescent="0.2">
      <c r="A8465" s="174" t="s">
        <v>12053</v>
      </c>
      <c r="B8465" s="144" t="s">
        <v>12054</v>
      </c>
      <c r="C8465" s="146" t="s">
        <v>12054</v>
      </c>
      <c r="D8465" s="144" t="s">
        <v>12054</v>
      </c>
      <c r="E8465" s="186" t="s">
        <v>7924</v>
      </c>
      <c r="F8465" s="151" t="s">
        <v>5698</v>
      </c>
      <c r="G8465" s="138">
        <v>40161502</v>
      </c>
      <c r="H8465" s="150" t="s">
        <v>12082</v>
      </c>
      <c r="I8465" s="136">
        <v>16</v>
      </c>
      <c r="J8465" s="141" t="s">
        <v>33</v>
      </c>
      <c r="K8465" s="40">
        <v>4410000</v>
      </c>
      <c r="L8465" s="176">
        <v>60</v>
      </c>
      <c r="M8465" s="144" t="s">
        <v>4571</v>
      </c>
      <c r="N8465" s="372"/>
      <c r="O8465" s="138" t="s">
        <v>68</v>
      </c>
      <c r="P8465" s="138" t="s">
        <v>35</v>
      </c>
      <c r="Q8465" s="138" t="s">
        <v>12057</v>
      </c>
      <c r="R8465" s="55">
        <v>15</v>
      </c>
    </row>
    <row r="8466" spans="1:18" ht="63.75" x14ac:dyDescent="0.2">
      <c r="A8466" s="174" t="s">
        <v>12053</v>
      </c>
      <c r="B8466" s="144" t="s">
        <v>12054</v>
      </c>
      <c r="C8466" s="146" t="s">
        <v>12054</v>
      </c>
      <c r="D8466" s="144" t="s">
        <v>12054</v>
      </c>
      <c r="E8466" s="186" t="s">
        <v>7924</v>
      </c>
      <c r="F8466" s="151" t="s">
        <v>5698</v>
      </c>
      <c r="G8466" s="138">
        <v>52141506</v>
      </c>
      <c r="H8466" s="150" t="s">
        <v>12083</v>
      </c>
      <c r="I8466" s="136">
        <v>16</v>
      </c>
      <c r="J8466" s="141" t="s">
        <v>33</v>
      </c>
      <c r="K8466" s="40">
        <v>112995000</v>
      </c>
      <c r="L8466" s="176">
        <v>60</v>
      </c>
      <c r="M8466" s="144" t="s">
        <v>4571</v>
      </c>
      <c r="N8466" s="372"/>
      <c r="O8466" s="138" t="s">
        <v>68</v>
      </c>
      <c r="P8466" s="138" t="s">
        <v>35</v>
      </c>
      <c r="Q8466" s="138" t="s">
        <v>12057</v>
      </c>
      <c r="R8466" s="55">
        <v>15</v>
      </c>
    </row>
    <row r="8467" spans="1:18" ht="20.100000000000001" customHeight="1" x14ac:dyDescent="0.2">
      <c r="A8467" s="174" t="s">
        <v>12066</v>
      </c>
      <c r="B8467" s="144" t="s">
        <v>356</v>
      </c>
      <c r="C8467" s="146" t="s">
        <v>356</v>
      </c>
      <c r="D8467" s="144" t="s">
        <v>356</v>
      </c>
      <c r="E8467" s="186" t="s">
        <v>1065</v>
      </c>
      <c r="F8467" s="151" t="s">
        <v>1066</v>
      </c>
      <c r="G8467" s="138">
        <v>46181804</v>
      </c>
      <c r="H8467" s="150" t="s">
        <v>12084</v>
      </c>
      <c r="I8467" s="136">
        <v>16</v>
      </c>
      <c r="J8467" s="141" t="s">
        <v>33</v>
      </c>
      <c r="K8467" s="40">
        <v>2850000</v>
      </c>
      <c r="L8467" s="176">
        <v>3</v>
      </c>
      <c r="M8467" s="144" t="s">
        <v>4571</v>
      </c>
      <c r="N8467" s="372"/>
      <c r="O8467" s="146" t="s">
        <v>35</v>
      </c>
      <c r="P8467" s="146" t="s">
        <v>79</v>
      </c>
      <c r="Q8467" s="146" t="s">
        <v>464</v>
      </c>
      <c r="R8467" s="56">
        <v>57</v>
      </c>
    </row>
    <row r="8468" spans="1:18" ht="20.100000000000001" customHeight="1" x14ac:dyDescent="0.2">
      <c r="A8468" s="174" t="s">
        <v>12066</v>
      </c>
      <c r="B8468" s="144" t="s">
        <v>356</v>
      </c>
      <c r="C8468" s="146" t="s">
        <v>356</v>
      </c>
      <c r="D8468" s="144" t="s">
        <v>356</v>
      </c>
      <c r="E8468" s="186" t="s">
        <v>1065</v>
      </c>
      <c r="F8468" s="151" t="s">
        <v>1066</v>
      </c>
      <c r="G8468" s="138">
        <v>42182201</v>
      </c>
      <c r="H8468" s="150" t="s">
        <v>12085</v>
      </c>
      <c r="I8468" s="136">
        <v>16</v>
      </c>
      <c r="J8468" s="141" t="s">
        <v>33</v>
      </c>
      <c r="K8468" s="40">
        <v>400000</v>
      </c>
      <c r="L8468" s="176">
        <v>1</v>
      </c>
      <c r="M8468" s="144" t="s">
        <v>4571</v>
      </c>
      <c r="N8468" s="372"/>
      <c r="O8468" s="146" t="s">
        <v>35</v>
      </c>
      <c r="P8468" s="146" t="s">
        <v>79</v>
      </c>
      <c r="Q8468" s="146" t="s">
        <v>464</v>
      </c>
      <c r="R8468" s="56">
        <v>57</v>
      </c>
    </row>
    <row r="8469" spans="1:18" x14ac:dyDescent="0.2">
      <c r="A8469" s="174" t="s">
        <v>12066</v>
      </c>
      <c r="B8469" s="144" t="s">
        <v>356</v>
      </c>
      <c r="C8469" s="146" t="s">
        <v>356</v>
      </c>
      <c r="D8469" s="144" t="s">
        <v>356</v>
      </c>
      <c r="E8469" s="186" t="s">
        <v>1065</v>
      </c>
      <c r="F8469" s="151" t="s">
        <v>1066</v>
      </c>
      <c r="G8469" s="138">
        <v>41114509</v>
      </c>
      <c r="H8469" s="150" t="s">
        <v>12086</v>
      </c>
      <c r="I8469" s="136">
        <v>16</v>
      </c>
      <c r="J8469" s="141" t="s">
        <v>33</v>
      </c>
      <c r="K8469" s="40">
        <v>400000</v>
      </c>
      <c r="L8469" s="176">
        <v>1</v>
      </c>
      <c r="M8469" s="144" t="s">
        <v>4571</v>
      </c>
      <c r="N8469" s="372"/>
      <c r="O8469" s="146" t="s">
        <v>35</v>
      </c>
      <c r="P8469" s="146" t="s">
        <v>79</v>
      </c>
      <c r="Q8469" s="146" t="s">
        <v>464</v>
      </c>
      <c r="R8469" s="56">
        <v>57</v>
      </c>
    </row>
    <row r="8470" spans="1:18" x14ac:dyDescent="0.2">
      <c r="A8470" s="174" t="s">
        <v>12070</v>
      </c>
      <c r="B8470" s="144" t="s">
        <v>12071</v>
      </c>
      <c r="C8470" s="146" t="s">
        <v>12071</v>
      </c>
      <c r="D8470" s="144" t="s">
        <v>12071</v>
      </c>
      <c r="E8470" s="186" t="s">
        <v>1065</v>
      </c>
      <c r="F8470" s="151" t="s">
        <v>1066</v>
      </c>
      <c r="G8470" s="138">
        <v>41114509</v>
      </c>
      <c r="H8470" s="150" t="s">
        <v>6944</v>
      </c>
      <c r="I8470" s="136">
        <v>16</v>
      </c>
      <c r="J8470" s="141" t="s">
        <v>33</v>
      </c>
      <c r="K8470" s="40">
        <v>307040000</v>
      </c>
      <c r="L8470" s="176">
        <v>1</v>
      </c>
      <c r="M8470" s="144" t="s">
        <v>4571</v>
      </c>
      <c r="N8470" s="372"/>
      <c r="O8470" s="146" t="s">
        <v>67</v>
      </c>
      <c r="P8470" s="146" t="s">
        <v>36</v>
      </c>
      <c r="Q8470" s="146" t="s">
        <v>464</v>
      </c>
      <c r="R8470" s="56" t="s">
        <v>12072</v>
      </c>
    </row>
    <row r="8471" spans="1:18" ht="25.5" x14ac:dyDescent="0.2">
      <c r="A8471" s="174" t="s">
        <v>12066</v>
      </c>
      <c r="B8471" s="144" t="s">
        <v>356</v>
      </c>
      <c r="C8471" s="146" t="s">
        <v>356</v>
      </c>
      <c r="D8471" s="144" t="s">
        <v>356</v>
      </c>
      <c r="E8471" s="186" t="s">
        <v>760</v>
      </c>
      <c r="F8471" s="151" t="s">
        <v>89</v>
      </c>
      <c r="G8471" s="138">
        <v>52161533</v>
      </c>
      <c r="H8471" s="150" t="s">
        <v>12087</v>
      </c>
      <c r="I8471" s="136">
        <v>16</v>
      </c>
      <c r="J8471" s="141" t="s">
        <v>33</v>
      </c>
      <c r="K8471" s="40">
        <v>5000000</v>
      </c>
      <c r="L8471" s="176">
        <v>10</v>
      </c>
      <c r="M8471" s="144" t="s">
        <v>4571</v>
      </c>
      <c r="N8471" s="372"/>
      <c r="O8471" s="146" t="s">
        <v>35</v>
      </c>
      <c r="P8471" s="146" t="s">
        <v>79</v>
      </c>
      <c r="Q8471" s="146" t="s">
        <v>464</v>
      </c>
      <c r="R8471" s="56">
        <v>53</v>
      </c>
    </row>
    <row r="8472" spans="1:18" ht="25.5" x14ac:dyDescent="0.2">
      <c r="A8472" s="174" t="s">
        <v>12066</v>
      </c>
      <c r="B8472" s="144" t="s">
        <v>356</v>
      </c>
      <c r="C8472" s="146" t="s">
        <v>356</v>
      </c>
      <c r="D8472" s="144" t="s">
        <v>356</v>
      </c>
      <c r="E8472" s="186" t="s">
        <v>760</v>
      </c>
      <c r="F8472" s="151" t="s">
        <v>89</v>
      </c>
      <c r="G8472" s="138">
        <v>52161505</v>
      </c>
      <c r="H8472" s="150" t="s">
        <v>12088</v>
      </c>
      <c r="I8472" s="136">
        <v>16</v>
      </c>
      <c r="J8472" s="141" t="s">
        <v>33</v>
      </c>
      <c r="K8472" s="40">
        <v>3500000</v>
      </c>
      <c r="L8472" s="176">
        <v>1</v>
      </c>
      <c r="M8472" s="144" t="s">
        <v>4571</v>
      </c>
      <c r="N8472" s="372"/>
      <c r="O8472" s="146" t="s">
        <v>35</v>
      </c>
      <c r="P8472" s="146" t="s">
        <v>79</v>
      </c>
      <c r="Q8472" s="146" t="s">
        <v>464</v>
      </c>
      <c r="R8472" s="56">
        <v>57</v>
      </c>
    </row>
    <row r="8473" spans="1:18" ht="25.5" x14ac:dyDescent="0.2">
      <c r="A8473" s="174" t="s">
        <v>12066</v>
      </c>
      <c r="B8473" s="144" t="s">
        <v>356</v>
      </c>
      <c r="C8473" s="146" t="s">
        <v>356</v>
      </c>
      <c r="D8473" s="144" t="s">
        <v>356</v>
      </c>
      <c r="E8473" s="186" t="s">
        <v>760</v>
      </c>
      <c r="F8473" s="151" t="s">
        <v>89</v>
      </c>
      <c r="G8473" s="138">
        <v>45111711</v>
      </c>
      <c r="H8473" s="150" t="s">
        <v>12089</v>
      </c>
      <c r="I8473" s="136">
        <v>16</v>
      </c>
      <c r="J8473" s="141" t="s">
        <v>33</v>
      </c>
      <c r="K8473" s="40">
        <v>1000000</v>
      </c>
      <c r="L8473" s="176">
        <v>1</v>
      </c>
      <c r="M8473" s="144" t="s">
        <v>4571</v>
      </c>
      <c r="N8473" s="372"/>
      <c r="O8473" s="146" t="s">
        <v>35</v>
      </c>
      <c r="P8473" s="146" t="s">
        <v>79</v>
      </c>
      <c r="Q8473" s="146" t="s">
        <v>464</v>
      </c>
      <c r="R8473" s="56">
        <v>57</v>
      </c>
    </row>
    <row r="8474" spans="1:18" ht="38.25" x14ac:dyDescent="0.2">
      <c r="A8474" s="174" t="s">
        <v>12068</v>
      </c>
      <c r="B8474" s="144" t="s">
        <v>50</v>
      </c>
      <c r="C8474" s="146" t="s">
        <v>50</v>
      </c>
      <c r="D8474" s="144" t="s">
        <v>50</v>
      </c>
      <c r="E8474" s="186" t="s">
        <v>2946</v>
      </c>
      <c r="F8474" s="151" t="s">
        <v>2947</v>
      </c>
      <c r="G8474" s="138">
        <v>52161505</v>
      </c>
      <c r="H8474" s="150" t="s">
        <v>12090</v>
      </c>
      <c r="I8474" s="136">
        <v>16</v>
      </c>
      <c r="J8474" s="141" t="s">
        <v>33</v>
      </c>
      <c r="K8474" s="40">
        <v>30000000</v>
      </c>
      <c r="L8474" s="176">
        <v>2</v>
      </c>
      <c r="M8474" s="144" t="s">
        <v>4571</v>
      </c>
      <c r="N8474" s="372"/>
      <c r="O8474" s="146" t="s">
        <v>67</v>
      </c>
      <c r="P8474" s="146" t="s">
        <v>36</v>
      </c>
      <c r="Q8474" s="146" t="s">
        <v>464</v>
      </c>
      <c r="R8474" s="56">
        <v>50</v>
      </c>
    </row>
    <row r="8475" spans="1:18" ht="63.75" x14ac:dyDescent="0.2">
      <c r="A8475" s="174" t="s">
        <v>12068</v>
      </c>
      <c r="B8475" s="144" t="s">
        <v>50</v>
      </c>
      <c r="C8475" s="146" t="s">
        <v>50</v>
      </c>
      <c r="D8475" s="144" t="s">
        <v>50</v>
      </c>
      <c r="E8475" s="186" t="s">
        <v>2950</v>
      </c>
      <c r="F8475" s="151" t="s">
        <v>2951</v>
      </c>
      <c r="G8475" s="138">
        <v>32101514</v>
      </c>
      <c r="H8475" s="150" t="s">
        <v>12091</v>
      </c>
      <c r="I8475" s="136">
        <v>16</v>
      </c>
      <c r="J8475" s="141" t="s">
        <v>33</v>
      </c>
      <c r="K8475" s="40">
        <v>27000000</v>
      </c>
      <c r="L8475" s="176">
        <v>1</v>
      </c>
      <c r="M8475" s="144" t="s">
        <v>4571</v>
      </c>
      <c r="N8475" s="372"/>
      <c r="O8475" s="146" t="s">
        <v>67</v>
      </c>
      <c r="P8475" s="146" t="s">
        <v>36</v>
      </c>
      <c r="Q8475" s="146" t="s">
        <v>464</v>
      </c>
      <c r="R8475" s="56">
        <v>50</v>
      </c>
    </row>
    <row r="8476" spans="1:18" ht="63.75" x14ac:dyDescent="0.2">
      <c r="A8476" s="174" t="s">
        <v>12068</v>
      </c>
      <c r="B8476" s="144" t="s">
        <v>50</v>
      </c>
      <c r="C8476" s="146" t="s">
        <v>50</v>
      </c>
      <c r="D8476" s="144" t="s">
        <v>50</v>
      </c>
      <c r="E8476" s="186" t="s">
        <v>2950</v>
      </c>
      <c r="F8476" s="151" t="s">
        <v>2951</v>
      </c>
      <c r="G8476" s="138">
        <v>52161548</v>
      </c>
      <c r="H8476" s="150" t="s">
        <v>12092</v>
      </c>
      <c r="I8476" s="136">
        <v>16</v>
      </c>
      <c r="J8476" s="141" t="s">
        <v>33</v>
      </c>
      <c r="K8476" s="40">
        <v>5000000</v>
      </c>
      <c r="L8476" s="176">
        <v>1</v>
      </c>
      <c r="M8476" s="144" t="s">
        <v>4571</v>
      </c>
      <c r="N8476" s="372"/>
      <c r="O8476" s="146" t="s">
        <v>67</v>
      </c>
      <c r="P8476" s="146" t="s">
        <v>36</v>
      </c>
      <c r="Q8476" s="146" t="s">
        <v>464</v>
      </c>
      <c r="R8476" s="56">
        <v>50</v>
      </c>
    </row>
    <row r="8477" spans="1:18" ht="63.75" x14ac:dyDescent="0.2">
      <c r="A8477" s="174" t="s">
        <v>12053</v>
      </c>
      <c r="B8477" s="144" t="s">
        <v>12054</v>
      </c>
      <c r="C8477" s="146" t="s">
        <v>12054</v>
      </c>
      <c r="D8477" s="144" t="s">
        <v>12054</v>
      </c>
      <c r="E8477" s="186" t="s">
        <v>2946</v>
      </c>
      <c r="F8477" s="151" t="s">
        <v>2947</v>
      </c>
      <c r="G8477" s="138">
        <v>52161505</v>
      </c>
      <c r="H8477" s="150" t="s">
        <v>12093</v>
      </c>
      <c r="I8477" s="136">
        <v>16</v>
      </c>
      <c r="J8477" s="141" t="s">
        <v>33</v>
      </c>
      <c r="K8477" s="40">
        <v>18900000</v>
      </c>
      <c r="L8477" s="176">
        <v>9</v>
      </c>
      <c r="M8477" s="144" t="s">
        <v>4571</v>
      </c>
      <c r="N8477" s="372"/>
      <c r="O8477" s="138" t="s">
        <v>68</v>
      </c>
      <c r="P8477" s="138" t="s">
        <v>35</v>
      </c>
      <c r="Q8477" s="138" t="s">
        <v>12057</v>
      </c>
      <c r="R8477" s="55">
        <v>15</v>
      </c>
    </row>
    <row r="8478" spans="1:18" ht="76.5" x14ac:dyDescent="0.2">
      <c r="A8478" s="174" t="s">
        <v>12094</v>
      </c>
      <c r="B8478" s="144" t="s">
        <v>190</v>
      </c>
      <c r="C8478" s="146" t="s">
        <v>190</v>
      </c>
      <c r="D8478" s="144" t="s">
        <v>190</v>
      </c>
      <c r="E8478" s="186" t="s">
        <v>3134</v>
      </c>
      <c r="F8478" s="151" t="s">
        <v>3375</v>
      </c>
      <c r="G8478" s="138">
        <v>41115309</v>
      </c>
      <c r="H8478" s="150" t="s">
        <v>12095</v>
      </c>
      <c r="I8478" s="136">
        <v>16</v>
      </c>
      <c r="J8478" s="141" t="s">
        <v>33</v>
      </c>
      <c r="K8478" s="40">
        <v>3500000</v>
      </c>
      <c r="L8478" s="176">
        <v>1</v>
      </c>
      <c r="M8478" s="144" t="s">
        <v>4571</v>
      </c>
      <c r="N8478" s="372"/>
      <c r="O8478" s="138" t="s">
        <v>68</v>
      </c>
      <c r="P8478" s="146" t="s">
        <v>67</v>
      </c>
      <c r="Q8478" s="146" t="s">
        <v>464</v>
      </c>
      <c r="R8478" s="56">
        <v>2</v>
      </c>
    </row>
    <row r="8479" spans="1:18" ht="25.5" x14ac:dyDescent="0.2">
      <c r="A8479" s="174" t="s">
        <v>12066</v>
      </c>
      <c r="B8479" s="144" t="s">
        <v>356</v>
      </c>
      <c r="C8479" s="146" t="s">
        <v>356</v>
      </c>
      <c r="D8479" s="144" t="s">
        <v>356</v>
      </c>
      <c r="E8479" s="186" t="s">
        <v>12096</v>
      </c>
      <c r="F8479" s="151" t="s">
        <v>5726</v>
      </c>
      <c r="G8479" s="138">
        <v>42172100</v>
      </c>
      <c r="H8479" s="150" t="s">
        <v>12097</v>
      </c>
      <c r="I8479" s="136">
        <v>16</v>
      </c>
      <c r="J8479" s="141" t="s">
        <v>33</v>
      </c>
      <c r="K8479" s="40">
        <v>7000000</v>
      </c>
      <c r="L8479" s="176">
        <v>1</v>
      </c>
      <c r="M8479" s="144" t="s">
        <v>4571</v>
      </c>
      <c r="N8479" s="372"/>
      <c r="O8479" s="146" t="s">
        <v>35</v>
      </c>
      <c r="P8479" s="146" t="s">
        <v>79</v>
      </c>
      <c r="Q8479" s="146" t="s">
        <v>464</v>
      </c>
      <c r="R8479" s="56" t="s">
        <v>12098</v>
      </c>
    </row>
    <row r="8480" spans="1:18" ht="25.5" x14ac:dyDescent="0.2">
      <c r="A8480" s="174" t="s">
        <v>12070</v>
      </c>
      <c r="B8480" s="144" t="s">
        <v>12071</v>
      </c>
      <c r="C8480" s="146" t="s">
        <v>12071</v>
      </c>
      <c r="D8480" s="144" t="s">
        <v>12071</v>
      </c>
      <c r="E8480" s="186" t="s">
        <v>12096</v>
      </c>
      <c r="F8480" s="151" t="s">
        <v>5726</v>
      </c>
      <c r="G8480" s="138">
        <v>42172100</v>
      </c>
      <c r="H8480" s="150" t="s">
        <v>12099</v>
      </c>
      <c r="I8480" s="136">
        <v>16</v>
      </c>
      <c r="J8480" s="141" t="s">
        <v>33</v>
      </c>
      <c r="K8480" s="40">
        <v>54500000</v>
      </c>
      <c r="L8480" s="176">
        <v>1</v>
      </c>
      <c r="M8480" s="144" t="s">
        <v>4571</v>
      </c>
      <c r="N8480" s="372"/>
      <c r="O8480" s="146" t="s">
        <v>35</v>
      </c>
      <c r="P8480" s="146" t="s">
        <v>79</v>
      </c>
      <c r="Q8480" s="146" t="s">
        <v>464</v>
      </c>
      <c r="R8480" s="56" t="s">
        <v>12072</v>
      </c>
    </row>
    <row r="8481" spans="1:18" ht="51" x14ac:dyDescent="0.2">
      <c r="A8481" s="174" t="s">
        <v>12100</v>
      </c>
      <c r="B8481" s="144" t="s">
        <v>11397</v>
      </c>
      <c r="C8481" s="146" t="s">
        <v>11397</v>
      </c>
      <c r="D8481" s="144" t="s">
        <v>11397</v>
      </c>
      <c r="E8481" s="186" t="s">
        <v>1101</v>
      </c>
      <c r="F8481" s="151" t="s">
        <v>189</v>
      </c>
      <c r="G8481" s="138">
        <v>76111500</v>
      </c>
      <c r="H8481" s="150" t="s">
        <v>12101</v>
      </c>
      <c r="I8481" s="136">
        <v>16</v>
      </c>
      <c r="J8481" s="141" t="s">
        <v>33</v>
      </c>
      <c r="K8481" s="40">
        <v>7500000</v>
      </c>
      <c r="L8481" s="176">
        <v>1</v>
      </c>
      <c r="M8481" s="144" t="s">
        <v>4571</v>
      </c>
      <c r="N8481" s="372"/>
      <c r="O8481" s="146" t="s">
        <v>67</v>
      </c>
      <c r="P8481" s="146" t="s">
        <v>79</v>
      </c>
      <c r="Q8481" s="146" t="s">
        <v>683</v>
      </c>
      <c r="R8481" s="56">
        <v>38</v>
      </c>
    </row>
    <row r="8482" spans="1:18" ht="51" x14ac:dyDescent="0.2">
      <c r="A8482" s="174" t="s">
        <v>12100</v>
      </c>
      <c r="B8482" s="144" t="s">
        <v>11397</v>
      </c>
      <c r="C8482" s="146" t="s">
        <v>11397</v>
      </c>
      <c r="D8482" s="144" t="s">
        <v>11397</v>
      </c>
      <c r="E8482" s="186" t="s">
        <v>1101</v>
      </c>
      <c r="F8482" s="151" t="s">
        <v>189</v>
      </c>
      <c r="G8482" s="138">
        <v>76111500</v>
      </c>
      <c r="H8482" s="150" t="s">
        <v>12102</v>
      </c>
      <c r="I8482" s="136">
        <v>16</v>
      </c>
      <c r="J8482" s="141" t="s">
        <v>33</v>
      </c>
      <c r="K8482" s="40">
        <v>8125000</v>
      </c>
      <c r="L8482" s="176">
        <v>1</v>
      </c>
      <c r="M8482" s="144" t="s">
        <v>4571</v>
      </c>
      <c r="N8482" s="372"/>
      <c r="O8482" s="146" t="s">
        <v>67</v>
      </c>
      <c r="P8482" s="146" t="s">
        <v>79</v>
      </c>
      <c r="Q8482" s="146" t="s">
        <v>683</v>
      </c>
      <c r="R8482" s="56">
        <v>38</v>
      </c>
    </row>
    <row r="8483" spans="1:18" ht="51" x14ac:dyDescent="0.2">
      <c r="A8483" s="174" t="s">
        <v>12100</v>
      </c>
      <c r="B8483" s="144" t="s">
        <v>11397</v>
      </c>
      <c r="C8483" s="146" t="s">
        <v>11397</v>
      </c>
      <c r="D8483" s="144" t="s">
        <v>11397</v>
      </c>
      <c r="E8483" s="186" t="s">
        <v>1101</v>
      </c>
      <c r="F8483" s="151" t="s">
        <v>189</v>
      </c>
      <c r="G8483" s="138">
        <v>76111500</v>
      </c>
      <c r="H8483" s="150" t="s">
        <v>12103</v>
      </c>
      <c r="I8483" s="136">
        <v>16</v>
      </c>
      <c r="J8483" s="141" t="s">
        <v>33</v>
      </c>
      <c r="K8483" s="40">
        <v>2800000</v>
      </c>
      <c r="L8483" s="176">
        <v>1</v>
      </c>
      <c r="M8483" s="144" t="s">
        <v>4571</v>
      </c>
      <c r="N8483" s="372"/>
      <c r="O8483" s="146" t="s">
        <v>67</v>
      </c>
      <c r="P8483" s="146" t="s">
        <v>79</v>
      </c>
      <c r="Q8483" s="146" t="s">
        <v>683</v>
      </c>
      <c r="R8483" s="56">
        <v>38</v>
      </c>
    </row>
    <row r="8484" spans="1:18" ht="51" x14ac:dyDescent="0.2">
      <c r="A8484" s="174" t="s">
        <v>12100</v>
      </c>
      <c r="B8484" s="144" t="s">
        <v>11397</v>
      </c>
      <c r="C8484" s="146" t="s">
        <v>11397</v>
      </c>
      <c r="D8484" s="144" t="s">
        <v>11397</v>
      </c>
      <c r="E8484" s="186" t="s">
        <v>1101</v>
      </c>
      <c r="F8484" s="151" t="s">
        <v>189</v>
      </c>
      <c r="G8484" s="138">
        <v>76111500</v>
      </c>
      <c r="H8484" s="150" t="s">
        <v>12104</v>
      </c>
      <c r="I8484" s="136">
        <v>16</v>
      </c>
      <c r="J8484" s="141" t="s">
        <v>33</v>
      </c>
      <c r="K8484" s="40">
        <v>720000</v>
      </c>
      <c r="L8484" s="176">
        <v>1</v>
      </c>
      <c r="M8484" s="144" t="s">
        <v>4571</v>
      </c>
      <c r="N8484" s="372"/>
      <c r="O8484" s="146" t="s">
        <v>67</v>
      </c>
      <c r="P8484" s="146" t="s">
        <v>79</v>
      </c>
      <c r="Q8484" s="146" t="s">
        <v>683</v>
      </c>
      <c r="R8484" s="56">
        <v>38</v>
      </c>
    </row>
    <row r="8485" spans="1:18" ht="51" x14ac:dyDescent="0.2">
      <c r="A8485" s="174" t="s">
        <v>12100</v>
      </c>
      <c r="B8485" s="144" t="s">
        <v>11397</v>
      </c>
      <c r="C8485" s="146" t="s">
        <v>11397</v>
      </c>
      <c r="D8485" s="144" t="s">
        <v>11397</v>
      </c>
      <c r="E8485" s="186" t="s">
        <v>1101</v>
      </c>
      <c r="F8485" s="151" t="s">
        <v>189</v>
      </c>
      <c r="G8485" s="138">
        <v>76111500</v>
      </c>
      <c r="H8485" s="150" t="s">
        <v>12105</v>
      </c>
      <c r="I8485" s="136">
        <v>16</v>
      </c>
      <c r="J8485" s="141" t="s">
        <v>33</v>
      </c>
      <c r="K8485" s="40">
        <v>11400000</v>
      </c>
      <c r="L8485" s="176">
        <v>1</v>
      </c>
      <c r="M8485" s="144" t="s">
        <v>4571</v>
      </c>
      <c r="N8485" s="372"/>
      <c r="O8485" s="146" t="s">
        <v>67</v>
      </c>
      <c r="P8485" s="146" t="s">
        <v>79</v>
      </c>
      <c r="Q8485" s="146" t="s">
        <v>683</v>
      </c>
      <c r="R8485" s="56">
        <v>38</v>
      </c>
    </row>
    <row r="8486" spans="1:18" ht="51" x14ac:dyDescent="0.2">
      <c r="A8486" s="174" t="s">
        <v>12100</v>
      </c>
      <c r="B8486" s="144" t="s">
        <v>11397</v>
      </c>
      <c r="C8486" s="146" t="s">
        <v>11397</v>
      </c>
      <c r="D8486" s="144" t="s">
        <v>11397</v>
      </c>
      <c r="E8486" s="186" t="s">
        <v>1101</v>
      </c>
      <c r="F8486" s="151" t="s">
        <v>189</v>
      </c>
      <c r="G8486" s="138">
        <v>76111500</v>
      </c>
      <c r="H8486" s="150" t="s">
        <v>12106</v>
      </c>
      <c r="I8486" s="136">
        <v>16</v>
      </c>
      <c r="J8486" s="141" t="s">
        <v>33</v>
      </c>
      <c r="K8486" s="40">
        <v>11400000</v>
      </c>
      <c r="L8486" s="176">
        <v>1</v>
      </c>
      <c r="M8486" s="144" t="s">
        <v>4571</v>
      </c>
      <c r="N8486" s="372"/>
      <c r="O8486" s="146" t="s">
        <v>67</v>
      </c>
      <c r="P8486" s="146" t="s">
        <v>79</v>
      </c>
      <c r="Q8486" s="146" t="s">
        <v>683</v>
      </c>
      <c r="R8486" s="56">
        <v>38</v>
      </c>
    </row>
    <row r="8487" spans="1:18" ht="51" x14ac:dyDescent="0.2">
      <c r="A8487" s="174" t="s">
        <v>12100</v>
      </c>
      <c r="B8487" s="144" t="s">
        <v>11397</v>
      </c>
      <c r="C8487" s="146" t="s">
        <v>11397</v>
      </c>
      <c r="D8487" s="144" t="s">
        <v>11397</v>
      </c>
      <c r="E8487" s="186" t="s">
        <v>1101</v>
      </c>
      <c r="F8487" s="151" t="s">
        <v>189</v>
      </c>
      <c r="G8487" s="138">
        <v>76111500</v>
      </c>
      <c r="H8487" s="150" t="s">
        <v>12107</v>
      </c>
      <c r="I8487" s="136">
        <v>16</v>
      </c>
      <c r="J8487" s="141" t="s">
        <v>33</v>
      </c>
      <c r="K8487" s="40">
        <v>5400000</v>
      </c>
      <c r="L8487" s="176">
        <v>1</v>
      </c>
      <c r="M8487" s="144" t="s">
        <v>4571</v>
      </c>
      <c r="N8487" s="372"/>
      <c r="O8487" s="146" t="s">
        <v>67</v>
      </c>
      <c r="P8487" s="146" t="s">
        <v>79</v>
      </c>
      <c r="Q8487" s="146" t="s">
        <v>683</v>
      </c>
      <c r="R8487" s="56">
        <v>38</v>
      </c>
    </row>
    <row r="8488" spans="1:18" ht="51" x14ac:dyDescent="0.2">
      <c r="A8488" s="174" t="s">
        <v>12100</v>
      </c>
      <c r="B8488" s="144" t="s">
        <v>11397</v>
      </c>
      <c r="C8488" s="146" t="s">
        <v>11397</v>
      </c>
      <c r="D8488" s="144" t="s">
        <v>11397</v>
      </c>
      <c r="E8488" s="186" t="s">
        <v>1101</v>
      </c>
      <c r="F8488" s="151" t="s">
        <v>189</v>
      </c>
      <c r="G8488" s="138">
        <v>76111500</v>
      </c>
      <c r="H8488" s="150" t="s">
        <v>12108</v>
      </c>
      <c r="I8488" s="136">
        <v>16</v>
      </c>
      <c r="J8488" s="141" t="s">
        <v>33</v>
      </c>
      <c r="K8488" s="40">
        <v>1350000</v>
      </c>
      <c r="L8488" s="176">
        <v>1</v>
      </c>
      <c r="M8488" s="144" t="s">
        <v>4571</v>
      </c>
      <c r="N8488" s="372"/>
      <c r="O8488" s="146" t="s">
        <v>67</v>
      </c>
      <c r="P8488" s="146" t="s">
        <v>79</v>
      </c>
      <c r="Q8488" s="146" t="s">
        <v>683</v>
      </c>
      <c r="R8488" s="56">
        <v>38</v>
      </c>
    </row>
    <row r="8489" spans="1:18" ht="51" x14ac:dyDescent="0.2">
      <c r="A8489" s="174" t="s">
        <v>12100</v>
      </c>
      <c r="B8489" s="144" t="s">
        <v>11397</v>
      </c>
      <c r="C8489" s="146" t="s">
        <v>11397</v>
      </c>
      <c r="D8489" s="144" t="s">
        <v>11397</v>
      </c>
      <c r="E8489" s="186" t="s">
        <v>1101</v>
      </c>
      <c r="F8489" s="151" t="s">
        <v>189</v>
      </c>
      <c r="G8489" s="138">
        <v>76111500</v>
      </c>
      <c r="H8489" s="150" t="s">
        <v>12109</v>
      </c>
      <c r="I8489" s="136">
        <v>16</v>
      </c>
      <c r="J8489" s="141" t="s">
        <v>33</v>
      </c>
      <c r="K8489" s="40">
        <v>3600000</v>
      </c>
      <c r="L8489" s="176">
        <v>1</v>
      </c>
      <c r="M8489" s="144" t="s">
        <v>4571</v>
      </c>
      <c r="N8489" s="372"/>
      <c r="O8489" s="146" t="s">
        <v>67</v>
      </c>
      <c r="P8489" s="146" t="s">
        <v>79</v>
      </c>
      <c r="Q8489" s="146" t="s">
        <v>683</v>
      </c>
      <c r="R8489" s="56">
        <v>38</v>
      </c>
    </row>
    <row r="8490" spans="1:18" ht="51" x14ac:dyDescent="0.2">
      <c r="A8490" s="174" t="s">
        <v>12100</v>
      </c>
      <c r="B8490" s="144" t="s">
        <v>11397</v>
      </c>
      <c r="C8490" s="146" t="s">
        <v>11397</v>
      </c>
      <c r="D8490" s="144" t="s">
        <v>11397</v>
      </c>
      <c r="E8490" s="186" t="s">
        <v>1101</v>
      </c>
      <c r="F8490" s="151" t="s">
        <v>189</v>
      </c>
      <c r="G8490" s="138">
        <v>76111500</v>
      </c>
      <c r="H8490" s="150" t="s">
        <v>12110</v>
      </c>
      <c r="I8490" s="136">
        <v>16</v>
      </c>
      <c r="J8490" s="141" t="s">
        <v>33</v>
      </c>
      <c r="K8490" s="40">
        <v>6000000</v>
      </c>
      <c r="L8490" s="176">
        <v>1</v>
      </c>
      <c r="M8490" s="144" t="s">
        <v>4571</v>
      </c>
      <c r="N8490" s="372"/>
      <c r="O8490" s="146" t="s">
        <v>67</v>
      </c>
      <c r="P8490" s="146" t="s">
        <v>79</v>
      </c>
      <c r="Q8490" s="146" t="s">
        <v>683</v>
      </c>
      <c r="R8490" s="56">
        <v>38</v>
      </c>
    </row>
    <row r="8491" spans="1:18" ht="51" x14ac:dyDescent="0.2">
      <c r="A8491" s="174" t="s">
        <v>12100</v>
      </c>
      <c r="B8491" s="144" t="s">
        <v>11397</v>
      </c>
      <c r="C8491" s="146" t="s">
        <v>11397</v>
      </c>
      <c r="D8491" s="144" t="s">
        <v>11397</v>
      </c>
      <c r="E8491" s="186" t="s">
        <v>1101</v>
      </c>
      <c r="F8491" s="151" t="s">
        <v>189</v>
      </c>
      <c r="G8491" s="138">
        <v>76111500</v>
      </c>
      <c r="H8491" s="150" t="s">
        <v>12111</v>
      </c>
      <c r="I8491" s="136">
        <v>16</v>
      </c>
      <c r="J8491" s="141" t="s">
        <v>33</v>
      </c>
      <c r="K8491" s="40">
        <v>3000000</v>
      </c>
      <c r="L8491" s="176">
        <v>1</v>
      </c>
      <c r="M8491" s="144" t="s">
        <v>4571</v>
      </c>
      <c r="N8491" s="372"/>
      <c r="O8491" s="146" t="s">
        <v>67</v>
      </c>
      <c r="P8491" s="146" t="s">
        <v>79</v>
      </c>
      <c r="Q8491" s="146" t="s">
        <v>683</v>
      </c>
      <c r="R8491" s="56">
        <v>38</v>
      </c>
    </row>
    <row r="8492" spans="1:18" ht="51" x14ac:dyDescent="0.2">
      <c r="A8492" s="174" t="s">
        <v>12100</v>
      </c>
      <c r="B8492" s="144" t="s">
        <v>11397</v>
      </c>
      <c r="C8492" s="146" t="s">
        <v>11397</v>
      </c>
      <c r="D8492" s="144" t="s">
        <v>11397</v>
      </c>
      <c r="E8492" s="186" t="s">
        <v>1101</v>
      </c>
      <c r="F8492" s="151" t="s">
        <v>189</v>
      </c>
      <c r="G8492" s="138">
        <v>76111500</v>
      </c>
      <c r="H8492" s="150" t="s">
        <v>12112</v>
      </c>
      <c r="I8492" s="136">
        <v>16</v>
      </c>
      <c r="J8492" s="141" t="s">
        <v>33</v>
      </c>
      <c r="K8492" s="40">
        <v>5000000</v>
      </c>
      <c r="L8492" s="176">
        <v>1</v>
      </c>
      <c r="M8492" s="144" t="s">
        <v>4571</v>
      </c>
      <c r="N8492" s="372"/>
      <c r="O8492" s="146" t="s">
        <v>67</v>
      </c>
      <c r="P8492" s="146" t="s">
        <v>79</v>
      </c>
      <c r="Q8492" s="146" t="s">
        <v>683</v>
      </c>
      <c r="R8492" s="56">
        <v>38</v>
      </c>
    </row>
    <row r="8493" spans="1:18" ht="51" x14ac:dyDescent="0.2">
      <c r="A8493" s="174" t="s">
        <v>12100</v>
      </c>
      <c r="B8493" s="144" t="s">
        <v>11397</v>
      </c>
      <c r="C8493" s="146" t="s">
        <v>11397</v>
      </c>
      <c r="D8493" s="144" t="s">
        <v>11397</v>
      </c>
      <c r="E8493" s="186" t="s">
        <v>1101</v>
      </c>
      <c r="F8493" s="151" t="s">
        <v>189</v>
      </c>
      <c r="G8493" s="138">
        <v>76111500</v>
      </c>
      <c r="H8493" s="150" t="s">
        <v>12113</v>
      </c>
      <c r="I8493" s="136">
        <v>16</v>
      </c>
      <c r="J8493" s="141" t="s">
        <v>33</v>
      </c>
      <c r="K8493" s="40">
        <v>6000000</v>
      </c>
      <c r="L8493" s="176">
        <v>1</v>
      </c>
      <c r="M8493" s="144" t="s">
        <v>4571</v>
      </c>
      <c r="N8493" s="372"/>
      <c r="O8493" s="146" t="s">
        <v>67</v>
      </c>
      <c r="P8493" s="146" t="s">
        <v>79</v>
      </c>
      <c r="Q8493" s="146" t="s">
        <v>683</v>
      </c>
      <c r="R8493" s="56">
        <v>38</v>
      </c>
    </row>
    <row r="8494" spans="1:18" ht="51" x14ac:dyDescent="0.2">
      <c r="A8494" s="174" t="s">
        <v>12100</v>
      </c>
      <c r="B8494" s="144" t="s">
        <v>11397</v>
      </c>
      <c r="C8494" s="146" t="s">
        <v>11397</v>
      </c>
      <c r="D8494" s="144" t="s">
        <v>11397</v>
      </c>
      <c r="E8494" s="186" t="s">
        <v>1101</v>
      </c>
      <c r="F8494" s="151" t="s">
        <v>189</v>
      </c>
      <c r="G8494" s="138">
        <v>76111500</v>
      </c>
      <c r="H8494" s="150" t="s">
        <v>12114</v>
      </c>
      <c r="I8494" s="136">
        <v>16</v>
      </c>
      <c r="J8494" s="141" t="s">
        <v>33</v>
      </c>
      <c r="K8494" s="40">
        <v>1200000</v>
      </c>
      <c r="L8494" s="176">
        <v>1</v>
      </c>
      <c r="M8494" s="144" t="s">
        <v>4571</v>
      </c>
      <c r="N8494" s="372"/>
      <c r="O8494" s="146" t="s">
        <v>67</v>
      </c>
      <c r="P8494" s="146" t="s">
        <v>79</v>
      </c>
      <c r="Q8494" s="146" t="s">
        <v>683</v>
      </c>
      <c r="R8494" s="56">
        <v>38</v>
      </c>
    </row>
    <row r="8495" spans="1:18" ht="51" x14ac:dyDescent="0.2">
      <c r="A8495" s="174" t="s">
        <v>12100</v>
      </c>
      <c r="B8495" s="144" t="s">
        <v>11397</v>
      </c>
      <c r="C8495" s="146" t="s">
        <v>11397</v>
      </c>
      <c r="D8495" s="144" t="s">
        <v>11397</v>
      </c>
      <c r="E8495" s="186" t="s">
        <v>1101</v>
      </c>
      <c r="F8495" s="151" t="s">
        <v>189</v>
      </c>
      <c r="G8495" s="138">
        <v>76111500</v>
      </c>
      <c r="H8495" s="150" t="s">
        <v>12115</v>
      </c>
      <c r="I8495" s="136">
        <v>16</v>
      </c>
      <c r="J8495" s="141" t="s">
        <v>33</v>
      </c>
      <c r="K8495" s="40">
        <v>900000</v>
      </c>
      <c r="L8495" s="176">
        <v>1</v>
      </c>
      <c r="M8495" s="144" t="s">
        <v>4571</v>
      </c>
      <c r="N8495" s="372"/>
      <c r="O8495" s="146" t="s">
        <v>67</v>
      </c>
      <c r="P8495" s="146" t="s">
        <v>79</v>
      </c>
      <c r="Q8495" s="146" t="s">
        <v>683</v>
      </c>
      <c r="R8495" s="56">
        <v>38</v>
      </c>
    </row>
    <row r="8496" spans="1:18" ht="51" x14ac:dyDescent="0.2">
      <c r="A8496" s="174" t="s">
        <v>12100</v>
      </c>
      <c r="B8496" s="144" t="s">
        <v>11397</v>
      </c>
      <c r="C8496" s="146" t="s">
        <v>11397</v>
      </c>
      <c r="D8496" s="144" t="s">
        <v>11397</v>
      </c>
      <c r="E8496" s="186" t="s">
        <v>1101</v>
      </c>
      <c r="F8496" s="151" t="s">
        <v>189</v>
      </c>
      <c r="G8496" s="138">
        <v>76111500</v>
      </c>
      <c r="H8496" s="150" t="s">
        <v>12116</v>
      </c>
      <c r="I8496" s="136">
        <v>16</v>
      </c>
      <c r="J8496" s="141" t="s">
        <v>33</v>
      </c>
      <c r="K8496" s="40">
        <v>1785000</v>
      </c>
      <c r="L8496" s="176">
        <v>1</v>
      </c>
      <c r="M8496" s="144" t="s">
        <v>4571</v>
      </c>
      <c r="N8496" s="372"/>
      <c r="O8496" s="146" t="s">
        <v>67</v>
      </c>
      <c r="P8496" s="146" t="s">
        <v>79</v>
      </c>
      <c r="Q8496" s="146" t="s">
        <v>683</v>
      </c>
      <c r="R8496" s="56">
        <v>38</v>
      </c>
    </row>
    <row r="8497" spans="1:18" ht="51" x14ac:dyDescent="0.2">
      <c r="A8497" s="174" t="s">
        <v>12100</v>
      </c>
      <c r="B8497" s="144" t="s">
        <v>11397</v>
      </c>
      <c r="C8497" s="146" t="s">
        <v>11397</v>
      </c>
      <c r="D8497" s="144" t="s">
        <v>11397</v>
      </c>
      <c r="E8497" s="186" t="s">
        <v>1101</v>
      </c>
      <c r="F8497" s="151" t="s">
        <v>189</v>
      </c>
      <c r="G8497" s="138">
        <v>76111500</v>
      </c>
      <c r="H8497" s="150" t="s">
        <v>12117</v>
      </c>
      <c r="I8497" s="136">
        <v>16</v>
      </c>
      <c r="J8497" s="141" t="s">
        <v>33</v>
      </c>
      <c r="K8497" s="40">
        <v>28600000</v>
      </c>
      <c r="L8497" s="176">
        <v>1</v>
      </c>
      <c r="M8497" s="144" t="s">
        <v>4571</v>
      </c>
      <c r="N8497" s="372"/>
      <c r="O8497" s="146" t="s">
        <v>67</v>
      </c>
      <c r="P8497" s="146" t="s">
        <v>79</v>
      </c>
      <c r="Q8497" s="146" t="s">
        <v>683</v>
      </c>
      <c r="R8497" s="56">
        <v>38</v>
      </c>
    </row>
    <row r="8498" spans="1:18" ht="51" x14ac:dyDescent="0.2">
      <c r="A8498" s="174" t="s">
        <v>12100</v>
      </c>
      <c r="B8498" s="144" t="s">
        <v>11397</v>
      </c>
      <c r="C8498" s="146" t="s">
        <v>11397</v>
      </c>
      <c r="D8498" s="144" t="s">
        <v>11397</v>
      </c>
      <c r="E8498" s="186" t="s">
        <v>1101</v>
      </c>
      <c r="F8498" s="151" t="s">
        <v>189</v>
      </c>
      <c r="G8498" s="138">
        <v>76111500</v>
      </c>
      <c r="H8498" s="150" t="s">
        <v>12118</v>
      </c>
      <c r="I8498" s="136">
        <v>16</v>
      </c>
      <c r="J8498" s="141" t="s">
        <v>33</v>
      </c>
      <c r="K8498" s="40">
        <v>35200000</v>
      </c>
      <c r="L8498" s="176">
        <v>1</v>
      </c>
      <c r="M8498" s="144" t="s">
        <v>4571</v>
      </c>
      <c r="N8498" s="372"/>
      <c r="O8498" s="146" t="s">
        <v>67</v>
      </c>
      <c r="P8498" s="146" t="s">
        <v>79</v>
      </c>
      <c r="Q8498" s="146" t="s">
        <v>683</v>
      </c>
      <c r="R8498" s="56">
        <v>38</v>
      </c>
    </row>
    <row r="8499" spans="1:18" ht="51" x14ac:dyDescent="0.2">
      <c r="A8499" s="174" t="s">
        <v>12100</v>
      </c>
      <c r="B8499" s="144" t="s">
        <v>11397</v>
      </c>
      <c r="C8499" s="146" t="s">
        <v>11397</v>
      </c>
      <c r="D8499" s="144" t="s">
        <v>11397</v>
      </c>
      <c r="E8499" s="186" t="s">
        <v>1101</v>
      </c>
      <c r="F8499" s="151" t="s">
        <v>189</v>
      </c>
      <c r="G8499" s="138">
        <v>76111500</v>
      </c>
      <c r="H8499" s="150" t="s">
        <v>12119</v>
      </c>
      <c r="I8499" s="136">
        <v>16</v>
      </c>
      <c r="J8499" s="141" t="s">
        <v>33</v>
      </c>
      <c r="K8499" s="40">
        <v>12250000</v>
      </c>
      <c r="L8499" s="176">
        <v>1</v>
      </c>
      <c r="M8499" s="144" t="s">
        <v>4571</v>
      </c>
      <c r="N8499" s="372"/>
      <c r="O8499" s="146" t="s">
        <v>67</v>
      </c>
      <c r="P8499" s="146" t="s">
        <v>79</v>
      </c>
      <c r="Q8499" s="146" t="s">
        <v>683</v>
      </c>
      <c r="R8499" s="56">
        <v>38</v>
      </c>
    </row>
    <row r="8500" spans="1:18" ht="51" x14ac:dyDescent="0.2">
      <c r="A8500" s="174" t="s">
        <v>12100</v>
      </c>
      <c r="B8500" s="144" t="s">
        <v>11397</v>
      </c>
      <c r="C8500" s="146" t="s">
        <v>11397</v>
      </c>
      <c r="D8500" s="144" t="s">
        <v>11397</v>
      </c>
      <c r="E8500" s="186" t="s">
        <v>1101</v>
      </c>
      <c r="F8500" s="151" t="s">
        <v>189</v>
      </c>
      <c r="G8500" s="138">
        <v>76111500</v>
      </c>
      <c r="H8500" s="150" t="s">
        <v>12120</v>
      </c>
      <c r="I8500" s="136">
        <v>16</v>
      </c>
      <c r="J8500" s="141" t="s">
        <v>33</v>
      </c>
      <c r="K8500" s="40">
        <v>8360000</v>
      </c>
      <c r="L8500" s="176">
        <v>1</v>
      </c>
      <c r="M8500" s="144" t="s">
        <v>4571</v>
      </c>
      <c r="N8500" s="372"/>
      <c r="O8500" s="146" t="s">
        <v>67</v>
      </c>
      <c r="P8500" s="146" t="s">
        <v>79</v>
      </c>
      <c r="Q8500" s="146" t="s">
        <v>683</v>
      </c>
      <c r="R8500" s="56">
        <v>38</v>
      </c>
    </row>
    <row r="8501" spans="1:18" ht="51" x14ac:dyDescent="0.2">
      <c r="A8501" s="174" t="s">
        <v>12100</v>
      </c>
      <c r="B8501" s="144" t="s">
        <v>11397</v>
      </c>
      <c r="C8501" s="146" t="s">
        <v>11397</v>
      </c>
      <c r="D8501" s="144" t="s">
        <v>11397</v>
      </c>
      <c r="E8501" s="186" t="s">
        <v>1101</v>
      </c>
      <c r="F8501" s="151" t="s">
        <v>189</v>
      </c>
      <c r="G8501" s="138">
        <v>76111500</v>
      </c>
      <c r="H8501" s="150" t="s">
        <v>12121</v>
      </c>
      <c r="I8501" s="136">
        <v>16</v>
      </c>
      <c r="J8501" s="141" t="s">
        <v>33</v>
      </c>
      <c r="K8501" s="40">
        <v>2400000</v>
      </c>
      <c r="L8501" s="176">
        <v>1</v>
      </c>
      <c r="M8501" s="144" t="s">
        <v>4571</v>
      </c>
      <c r="N8501" s="372"/>
      <c r="O8501" s="146" t="s">
        <v>67</v>
      </c>
      <c r="P8501" s="146" t="s">
        <v>79</v>
      </c>
      <c r="Q8501" s="146" t="s">
        <v>683</v>
      </c>
      <c r="R8501" s="56">
        <v>38</v>
      </c>
    </row>
    <row r="8502" spans="1:18" ht="51" x14ac:dyDescent="0.2">
      <c r="A8502" s="174" t="s">
        <v>12100</v>
      </c>
      <c r="B8502" s="144" t="s">
        <v>11397</v>
      </c>
      <c r="C8502" s="146" t="s">
        <v>11397</v>
      </c>
      <c r="D8502" s="144" t="s">
        <v>11397</v>
      </c>
      <c r="E8502" s="186" t="s">
        <v>1101</v>
      </c>
      <c r="F8502" s="151" t="s">
        <v>189</v>
      </c>
      <c r="G8502" s="138">
        <v>76111500</v>
      </c>
      <c r="H8502" s="150" t="s">
        <v>12122</v>
      </c>
      <c r="I8502" s="136">
        <v>16</v>
      </c>
      <c r="J8502" s="141" t="s">
        <v>33</v>
      </c>
      <c r="K8502" s="40">
        <v>5040000</v>
      </c>
      <c r="L8502" s="176">
        <v>1</v>
      </c>
      <c r="M8502" s="144" t="s">
        <v>4571</v>
      </c>
      <c r="N8502" s="372"/>
      <c r="O8502" s="146" t="s">
        <v>67</v>
      </c>
      <c r="P8502" s="146" t="s">
        <v>79</v>
      </c>
      <c r="Q8502" s="146" t="s">
        <v>683</v>
      </c>
      <c r="R8502" s="56">
        <v>38</v>
      </c>
    </row>
    <row r="8503" spans="1:18" ht="51" x14ac:dyDescent="0.2">
      <c r="A8503" s="174" t="s">
        <v>12100</v>
      </c>
      <c r="B8503" s="144" t="s">
        <v>11397</v>
      </c>
      <c r="C8503" s="146" t="s">
        <v>11397</v>
      </c>
      <c r="D8503" s="144" t="s">
        <v>11397</v>
      </c>
      <c r="E8503" s="186" t="s">
        <v>1101</v>
      </c>
      <c r="F8503" s="151" t="s">
        <v>189</v>
      </c>
      <c r="G8503" s="138">
        <v>76111500</v>
      </c>
      <c r="H8503" s="150" t="s">
        <v>12123</v>
      </c>
      <c r="I8503" s="136">
        <v>16</v>
      </c>
      <c r="J8503" s="141" t="s">
        <v>33</v>
      </c>
      <c r="K8503" s="40">
        <v>6000000</v>
      </c>
      <c r="L8503" s="176">
        <v>1</v>
      </c>
      <c r="M8503" s="144" t="s">
        <v>4571</v>
      </c>
      <c r="N8503" s="372"/>
      <c r="O8503" s="146" t="s">
        <v>67</v>
      </c>
      <c r="P8503" s="146" t="s">
        <v>79</v>
      </c>
      <c r="Q8503" s="146" t="s">
        <v>683</v>
      </c>
      <c r="R8503" s="56">
        <v>38</v>
      </c>
    </row>
    <row r="8504" spans="1:18" ht="51" x14ac:dyDescent="0.2">
      <c r="A8504" s="174" t="s">
        <v>12100</v>
      </c>
      <c r="B8504" s="144" t="s">
        <v>11397</v>
      </c>
      <c r="C8504" s="146" t="s">
        <v>11397</v>
      </c>
      <c r="D8504" s="144" t="s">
        <v>11397</v>
      </c>
      <c r="E8504" s="186" t="s">
        <v>1101</v>
      </c>
      <c r="F8504" s="151" t="s">
        <v>189</v>
      </c>
      <c r="G8504" s="138">
        <v>76111500</v>
      </c>
      <c r="H8504" s="150" t="s">
        <v>12124</v>
      </c>
      <c r="I8504" s="136">
        <v>16</v>
      </c>
      <c r="J8504" s="141" t="s">
        <v>33</v>
      </c>
      <c r="K8504" s="40">
        <v>20000000</v>
      </c>
      <c r="L8504" s="176">
        <v>1</v>
      </c>
      <c r="M8504" s="144" t="s">
        <v>4571</v>
      </c>
      <c r="N8504" s="372"/>
      <c r="O8504" s="146" t="s">
        <v>67</v>
      </c>
      <c r="P8504" s="146" t="s">
        <v>79</v>
      </c>
      <c r="Q8504" s="146" t="s">
        <v>683</v>
      </c>
      <c r="R8504" s="56">
        <v>38</v>
      </c>
    </row>
    <row r="8505" spans="1:18" ht="51" x14ac:dyDescent="0.2">
      <c r="A8505" s="174" t="s">
        <v>12100</v>
      </c>
      <c r="B8505" s="144" t="s">
        <v>11397</v>
      </c>
      <c r="C8505" s="146" t="s">
        <v>11397</v>
      </c>
      <c r="D8505" s="144" t="s">
        <v>11397</v>
      </c>
      <c r="E8505" s="186" t="s">
        <v>1101</v>
      </c>
      <c r="F8505" s="151" t="s">
        <v>189</v>
      </c>
      <c r="G8505" s="138">
        <v>76111500</v>
      </c>
      <c r="H8505" s="150" t="s">
        <v>12125</v>
      </c>
      <c r="I8505" s="136">
        <v>16</v>
      </c>
      <c r="J8505" s="141" t="s">
        <v>33</v>
      </c>
      <c r="K8505" s="40">
        <v>5400000</v>
      </c>
      <c r="L8505" s="176">
        <v>1</v>
      </c>
      <c r="M8505" s="144" t="s">
        <v>4571</v>
      </c>
      <c r="N8505" s="372"/>
      <c r="O8505" s="146" t="s">
        <v>67</v>
      </c>
      <c r="P8505" s="146" t="s">
        <v>79</v>
      </c>
      <c r="Q8505" s="146" t="s">
        <v>683</v>
      </c>
      <c r="R8505" s="56">
        <v>38</v>
      </c>
    </row>
    <row r="8506" spans="1:18" ht="51" x14ac:dyDescent="0.2">
      <c r="A8506" s="174" t="s">
        <v>12100</v>
      </c>
      <c r="B8506" s="144" t="s">
        <v>11397</v>
      </c>
      <c r="C8506" s="146" t="s">
        <v>11397</v>
      </c>
      <c r="D8506" s="144" t="s">
        <v>11397</v>
      </c>
      <c r="E8506" s="186" t="s">
        <v>1101</v>
      </c>
      <c r="F8506" s="151" t="s">
        <v>189</v>
      </c>
      <c r="G8506" s="138">
        <v>76111500</v>
      </c>
      <c r="H8506" s="150" t="s">
        <v>12126</v>
      </c>
      <c r="I8506" s="136">
        <v>16</v>
      </c>
      <c r="J8506" s="141" t="s">
        <v>33</v>
      </c>
      <c r="K8506" s="40">
        <v>1970000</v>
      </c>
      <c r="L8506" s="176">
        <v>1</v>
      </c>
      <c r="M8506" s="144" t="s">
        <v>4571</v>
      </c>
      <c r="N8506" s="372"/>
      <c r="O8506" s="146" t="s">
        <v>67</v>
      </c>
      <c r="P8506" s="146" t="s">
        <v>79</v>
      </c>
      <c r="Q8506" s="146" t="s">
        <v>683</v>
      </c>
      <c r="R8506" s="56">
        <v>38</v>
      </c>
    </row>
    <row r="8507" spans="1:18" ht="63.75" x14ac:dyDescent="0.2">
      <c r="A8507" s="174" t="s">
        <v>12053</v>
      </c>
      <c r="B8507" s="144" t="s">
        <v>12054</v>
      </c>
      <c r="C8507" s="146" t="s">
        <v>12054</v>
      </c>
      <c r="D8507" s="144" t="s">
        <v>12054</v>
      </c>
      <c r="E8507" s="186" t="s">
        <v>1101</v>
      </c>
      <c r="F8507" s="151" t="s">
        <v>189</v>
      </c>
      <c r="G8507" s="138">
        <v>53121603</v>
      </c>
      <c r="H8507" s="150" t="s">
        <v>12127</v>
      </c>
      <c r="I8507" s="136">
        <v>16</v>
      </c>
      <c r="J8507" s="141" t="s">
        <v>33</v>
      </c>
      <c r="K8507" s="40">
        <v>103940000</v>
      </c>
      <c r="L8507" s="176">
        <v>723</v>
      </c>
      <c r="M8507" s="144" t="s">
        <v>4571</v>
      </c>
      <c r="N8507" s="372"/>
      <c r="O8507" s="138" t="s">
        <v>68</v>
      </c>
      <c r="P8507" s="138" t="s">
        <v>35</v>
      </c>
      <c r="Q8507" s="138" t="s">
        <v>12057</v>
      </c>
      <c r="R8507" s="55">
        <v>15</v>
      </c>
    </row>
    <row r="8508" spans="1:18" ht="25.5" x14ac:dyDescent="0.2">
      <c r="A8508" s="174" t="s">
        <v>12066</v>
      </c>
      <c r="B8508" s="144" t="s">
        <v>356</v>
      </c>
      <c r="C8508" s="146" t="s">
        <v>356</v>
      </c>
      <c r="D8508" s="144" t="s">
        <v>356</v>
      </c>
      <c r="E8508" s="186" t="s">
        <v>1101</v>
      </c>
      <c r="F8508" s="151" t="s">
        <v>189</v>
      </c>
      <c r="G8508" s="138">
        <v>46181902</v>
      </c>
      <c r="H8508" s="150" t="s">
        <v>12128</v>
      </c>
      <c r="I8508" s="136">
        <v>16</v>
      </c>
      <c r="J8508" s="141" t="s">
        <v>33</v>
      </c>
      <c r="K8508" s="40">
        <v>400000</v>
      </c>
      <c r="L8508" s="176">
        <v>20</v>
      </c>
      <c r="M8508" s="144" t="s">
        <v>4571</v>
      </c>
      <c r="N8508" s="372"/>
      <c r="O8508" s="146" t="s">
        <v>67</v>
      </c>
      <c r="P8508" s="146" t="s">
        <v>36</v>
      </c>
      <c r="Q8508" s="146" t="s">
        <v>464</v>
      </c>
      <c r="R8508" s="56">
        <v>53</v>
      </c>
    </row>
    <row r="8509" spans="1:18" ht="25.5" x14ac:dyDescent="0.2">
      <c r="A8509" s="174" t="s">
        <v>12066</v>
      </c>
      <c r="B8509" s="144" t="s">
        <v>356</v>
      </c>
      <c r="C8509" s="146" t="s">
        <v>356</v>
      </c>
      <c r="D8509" s="144" t="s">
        <v>356</v>
      </c>
      <c r="E8509" s="186" t="s">
        <v>1101</v>
      </c>
      <c r="F8509" s="151" t="s">
        <v>189</v>
      </c>
      <c r="G8509" s="138">
        <v>46182001</v>
      </c>
      <c r="H8509" s="150" t="s">
        <v>3637</v>
      </c>
      <c r="I8509" s="136">
        <v>16</v>
      </c>
      <c r="J8509" s="141" t="s">
        <v>33</v>
      </c>
      <c r="K8509" s="40">
        <v>200000</v>
      </c>
      <c r="L8509" s="176">
        <v>10</v>
      </c>
      <c r="M8509" s="144" t="s">
        <v>4571</v>
      </c>
      <c r="N8509" s="372"/>
      <c r="O8509" s="146" t="s">
        <v>67</v>
      </c>
      <c r="P8509" s="146" t="s">
        <v>36</v>
      </c>
      <c r="Q8509" s="146" t="s">
        <v>464</v>
      </c>
      <c r="R8509" s="56">
        <v>53</v>
      </c>
    </row>
    <row r="8510" spans="1:18" ht="25.5" x14ac:dyDescent="0.2">
      <c r="A8510" s="174" t="s">
        <v>12066</v>
      </c>
      <c r="B8510" s="144" t="s">
        <v>356</v>
      </c>
      <c r="C8510" s="146" t="s">
        <v>356</v>
      </c>
      <c r="D8510" s="144" t="s">
        <v>356</v>
      </c>
      <c r="E8510" s="186" t="s">
        <v>1101</v>
      </c>
      <c r="F8510" s="151" t="s">
        <v>189</v>
      </c>
      <c r="G8510" s="138">
        <v>4618201</v>
      </c>
      <c r="H8510" s="150" t="s">
        <v>12129</v>
      </c>
      <c r="I8510" s="136">
        <v>16</v>
      </c>
      <c r="J8510" s="141" t="s">
        <v>33</v>
      </c>
      <c r="K8510" s="40">
        <v>600000</v>
      </c>
      <c r="L8510" s="176">
        <v>15</v>
      </c>
      <c r="M8510" s="144" t="s">
        <v>4571</v>
      </c>
      <c r="N8510" s="372"/>
      <c r="O8510" s="146" t="s">
        <v>67</v>
      </c>
      <c r="P8510" s="146" t="s">
        <v>36</v>
      </c>
      <c r="Q8510" s="146" t="s">
        <v>464</v>
      </c>
      <c r="R8510" s="56">
        <v>53</v>
      </c>
    </row>
    <row r="8511" spans="1:18" ht="76.5" x14ac:dyDescent="0.2">
      <c r="A8511" s="174" t="s">
        <v>12053</v>
      </c>
      <c r="B8511" s="144" t="s">
        <v>12054</v>
      </c>
      <c r="C8511" s="146" t="s">
        <v>12054</v>
      </c>
      <c r="D8511" s="144" t="s">
        <v>12054</v>
      </c>
      <c r="E8511" s="186" t="s">
        <v>1115</v>
      </c>
      <c r="F8511" s="151" t="s">
        <v>1116</v>
      </c>
      <c r="G8511" s="138" t="s">
        <v>12130</v>
      </c>
      <c r="H8511" s="150" t="s">
        <v>12131</v>
      </c>
      <c r="I8511" s="136">
        <v>16</v>
      </c>
      <c r="J8511" s="141" t="s">
        <v>33</v>
      </c>
      <c r="K8511" s="40">
        <v>250000000</v>
      </c>
      <c r="L8511" s="176">
        <v>1000</v>
      </c>
      <c r="M8511" s="144" t="s">
        <v>4571</v>
      </c>
      <c r="N8511" s="372"/>
      <c r="O8511" s="138" t="s">
        <v>68</v>
      </c>
      <c r="P8511" s="138" t="s">
        <v>35</v>
      </c>
      <c r="Q8511" s="138" t="s">
        <v>12057</v>
      </c>
      <c r="R8511" s="55">
        <v>15</v>
      </c>
    </row>
    <row r="8512" spans="1:18" ht="76.5" x14ac:dyDescent="0.2">
      <c r="A8512" s="174" t="s">
        <v>12053</v>
      </c>
      <c r="B8512" s="144" t="s">
        <v>12054</v>
      </c>
      <c r="C8512" s="146" t="s">
        <v>12054</v>
      </c>
      <c r="D8512" s="144" t="s">
        <v>12054</v>
      </c>
      <c r="E8512" s="186" t="s">
        <v>1115</v>
      </c>
      <c r="F8512" s="151" t="s">
        <v>1116</v>
      </c>
      <c r="G8512" s="138" t="s">
        <v>12130</v>
      </c>
      <c r="H8512" s="150" t="s">
        <v>12132</v>
      </c>
      <c r="I8512" s="136">
        <v>16</v>
      </c>
      <c r="J8512" s="141" t="s">
        <v>33</v>
      </c>
      <c r="K8512" s="40">
        <v>22125000</v>
      </c>
      <c r="L8512" s="176">
        <v>1000</v>
      </c>
      <c r="M8512" s="144" t="s">
        <v>4571</v>
      </c>
      <c r="N8512" s="372"/>
      <c r="O8512" s="138" t="s">
        <v>68</v>
      </c>
      <c r="P8512" s="138" t="s">
        <v>35</v>
      </c>
      <c r="Q8512" s="138" t="s">
        <v>12057</v>
      </c>
      <c r="R8512" s="55">
        <v>15</v>
      </c>
    </row>
    <row r="8513" spans="1:18" ht="76.5" x14ac:dyDescent="0.2">
      <c r="A8513" s="174" t="s">
        <v>12053</v>
      </c>
      <c r="B8513" s="144" t="s">
        <v>12054</v>
      </c>
      <c r="C8513" s="146" t="s">
        <v>12054</v>
      </c>
      <c r="D8513" s="144" t="s">
        <v>12054</v>
      </c>
      <c r="E8513" s="186" t="s">
        <v>1115</v>
      </c>
      <c r="F8513" s="151" t="s">
        <v>1116</v>
      </c>
      <c r="G8513" s="138" t="s">
        <v>12130</v>
      </c>
      <c r="H8513" s="150" t="s">
        <v>12133</v>
      </c>
      <c r="I8513" s="136">
        <v>16</v>
      </c>
      <c r="J8513" s="141" t="s">
        <v>33</v>
      </c>
      <c r="K8513" s="40">
        <v>75000000</v>
      </c>
      <c r="L8513" s="176">
        <v>1000</v>
      </c>
      <c r="M8513" s="144" t="s">
        <v>4571</v>
      </c>
      <c r="N8513" s="372"/>
      <c r="O8513" s="138" t="s">
        <v>68</v>
      </c>
      <c r="P8513" s="138" t="s">
        <v>35</v>
      </c>
      <c r="Q8513" s="138" t="s">
        <v>12057</v>
      </c>
      <c r="R8513" s="55">
        <v>15</v>
      </c>
    </row>
    <row r="8514" spans="1:18" ht="63.75" x14ac:dyDescent="0.2">
      <c r="A8514" s="174" t="s">
        <v>12053</v>
      </c>
      <c r="B8514" s="144" t="s">
        <v>12054</v>
      </c>
      <c r="C8514" s="146" t="s">
        <v>12054</v>
      </c>
      <c r="D8514" s="144" t="s">
        <v>12054</v>
      </c>
      <c r="E8514" s="186" t="s">
        <v>1115</v>
      </c>
      <c r="F8514" s="151" t="s">
        <v>1116</v>
      </c>
      <c r="G8514" s="138">
        <v>53102303</v>
      </c>
      <c r="H8514" s="150" t="s">
        <v>12134</v>
      </c>
      <c r="I8514" s="136">
        <v>16</v>
      </c>
      <c r="J8514" s="141" t="s">
        <v>33</v>
      </c>
      <c r="K8514" s="40">
        <v>33750000</v>
      </c>
      <c r="L8514" s="176">
        <v>1000</v>
      </c>
      <c r="M8514" s="144" t="s">
        <v>4571</v>
      </c>
      <c r="N8514" s="372"/>
      <c r="O8514" s="138" t="s">
        <v>68</v>
      </c>
      <c r="P8514" s="138" t="s">
        <v>35</v>
      </c>
      <c r="Q8514" s="138" t="s">
        <v>12057</v>
      </c>
      <c r="R8514" s="55">
        <v>15</v>
      </c>
    </row>
    <row r="8515" spans="1:18" ht="25.5" x14ac:dyDescent="0.2">
      <c r="A8515" s="174" t="s">
        <v>12135</v>
      </c>
      <c r="B8515" s="144" t="s">
        <v>5636</v>
      </c>
      <c r="C8515" s="146" t="s">
        <v>2014</v>
      </c>
      <c r="D8515" s="144" t="s">
        <v>5636</v>
      </c>
      <c r="E8515" s="186" t="s">
        <v>1115</v>
      </c>
      <c r="F8515" s="151" t="s">
        <v>1116</v>
      </c>
      <c r="G8515" s="138" t="s">
        <v>12136</v>
      </c>
      <c r="H8515" s="150" t="s">
        <v>12137</v>
      </c>
      <c r="I8515" s="136">
        <v>16</v>
      </c>
      <c r="J8515" s="141" t="s">
        <v>33</v>
      </c>
      <c r="K8515" s="40">
        <v>40000000</v>
      </c>
      <c r="L8515" s="176">
        <v>1</v>
      </c>
      <c r="M8515" s="144" t="s">
        <v>4571</v>
      </c>
      <c r="N8515" s="372"/>
      <c r="O8515" s="146" t="s">
        <v>67</v>
      </c>
      <c r="P8515" s="138" t="s">
        <v>35</v>
      </c>
      <c r="Q8515" s="146" t="s">
        <v>464</v>
      </c>
      <c r="R8515" s="56">
        <v>18</v>
      </c>
    </row>
    <row r="8516" spans="1:18" x14ac:dyDescent="0.2">
      <c r="A8516" s="174" t="s">
        <v>12138</v>
      </c>
      <c r="B8516" s="144" t="s">
        <v>12139</v>
      </c>
      <c r="C8516" s="146" t="s">
        <v>11397</v>
      </c>
      <c r="D8516" s="144" t="s">
        <v>356</v>
      </c>
      <c r="E8516" s="186" t="s">
        <v>1115</v>
      </c>
      <c r="F8516" s="151" t="s">
        <v>1116</v>
      </c>
      <c r="G8516" s="138">
        <v>46182301</v>
      </c>
      <c r="H8516" s="150" t="s">
        <v>12140</v>
      </c>
      <c r="I8516" s="136">
        <v>16</v>
      </c>
      <c r="J8516" s="141" t="s">
        <v>33</v>
      </c>
      <c r="K8516" s="40">
        <v>546400</v>
      </c>
      <c r="L8516" s="176">
        <v>1</v>
      </c>
      <c r="M8516" s="144" t="s">
        <v>4571</v>
      </c>
      <c r="N8516" s="372"/>
      <c r="O8516" s="146" t="s">
        <v>67</v>
      </c>
      <c r="P8516" s="146" t="s">
        <v>36</v>
      </c>
      <c r="Q8516" s="146" t="s">
        <v>464</v>
      </c>
      <c r="R8516" s="56">
        <v>53</v>
      </c>
    </row>
    <row r="8517" spans="1:18" ht="25.5" x14ac:dyDescent="0.2">
      <c r="A8517" s="174" t="s">
        <v>12066</v>
      </c>
      <c r="B8517" s="144" t="s">
        <v>356</v>
      </c>
      <c r="C8517" s="146" t="s">
        <v>356</v>
      </c>
      <c r="D8517" s="144" t="s">
        <v>356</v>
      </c>
      <c r="E8517" s="186" t="s">
        <v>1115</v>
      </c>
      <c r="F8517" s="151" t="s">
        <v>1116</v>
      </c>
      <c r="G8517" s="138">
        <v>46181604</v>
      </c>
      <c r="H8517" s="150" t="s">
        <v>12141</v>
      </c>
      <c r="I8517" s="136">
        <v>16</v>
      </c>
      <c r="J8517" s="141" t="s">
        <v>33</v>
      </c>
      <c r="K8517" s="40">
        <v>4000000</v>
      </c>
      <c r="L8517" s="176">
        <v>20</v>
      </c>
      <c r="M8517" s="144" t="s">
        <v>4571</v>
      </c>
      <c r="N8517" s="372"/>
      <c r="O8517" s="146" t="s">
        <v>67</v>
      </c>
      <c r="P8517" s="146" t="s">
        <v>36</v>
      </c>
      <c r="Q8517" s="146" t="s">
        <v>464</v>
      </c>
      <c r="R8517" s="56">
        <v>53</v>
      </c>
    </row>
    <row r="8518" spans="1:18" x14ac:dyDescent="0.2">
      <c r="A8518" s="174" t="s">
        <v>12066</v>
      </c>
      <c r="B8518" s="144" t="s">
        <v>356</v>
      </c>
      <c r="C8518" s="146" t="s">
        <v>356</v>
      </c>
      <c r="D8518" s="144" t="s">
        <v>356</v>
      </c>
      <c r="E8518" s="186" t="s">
        <v>1115</v>
      </c>
      <c r="F8518" s="151" t="s">
        <v>1116</v>
      </c>
      <c r="G8518" s="138">
        <v>46181701</v>
      </c>
      <c r="H8518" s="150" t="s">
        <v>12142</v>
      </c>
      <c r="I8518" s="136">
        <v>16</v>
      </c>
      <c r="J8518" s="141" t="s">
        <v>33</v>
      </c>
      <c r="K8518" s="40">
        <v>4500000</v>
      </c>
      <c r="L8518" s="176">
        <v>30</v>
      </c>
      <c r="M8518" s="144" t="s">
        <v>4571</v>
      </c>
      <c r="N8518" s="372"/>
      <c r="O8518" s="146" t="s">
        <v>67</v>
      </c>
      <c r="P8518" s="146" t="s">
        <v>36</v>
      </c>
      <c r="Q8518" s="146" t="s">
        <v>464</v>
      </c>
      <c r="R8518" s="56">
        <v>53</v>
      </c>
    </row>
    <row r="8519" spans="1:18" ht="25.5" x14ac:dyDescent="0.2">
      <c r="A8519" s="174" t="s">
        <v>12066</v>
      </c>
      <c r="B8519" s="144" t="s">
        <v>356</v>
      </c>
      <c r="C8519" s="146" t="s">
        <v>356</v>
      </c>
      <c r="D8519" s="144" t="s">
        <v>356</v>
      </c>
      <c r="E8519" s="186" t="s">
        <v>1115</v>
      </c>
      <c r="F8519" s="151" t="s">
        <v>1116</v>
      </c>
      <c r="G8519" s="138">
        <v>46181500</v>
      </c>
      <c r="H8519" s="150" t="s">
        <v>12143</v>
      </c>
      <c r="I8519" s="136">
        <v>16</v>
      </c>
      <c r="J8519" s="141" t="s">
        <v>33</v>
      </c>
      <c r="K8519" s="40">
        <v>4350000</v>
      </c>
      <c r="L8519" s="176">
        <v>29</v>
      </c>
      <c r="M8519" s="144" t="s">
        <v>4571</v>
      </c>
      <c r="N8519" s="372"/>
      <c r="O8519" s="146" t="s">
        <v>67</v>
      </c>
      <c r="P8519" s="146" t="s">
        <v>36</v>
      </c>
      <c r="Q8519" s="146" t="s">
        <v>464</v>
      </c>
      <c r="R8519" s="56">
        <v>53</v>
      </c>
    </row>
    <row r="8520" spans="1:18" x14ac:dyDescent="0.2">
      <c r="A8520" s="174" t="s">
        <v>12070</v>
      </c>
      <c r="B8520" s="144" t="s">
        <v>12071</v>
      </c>
      <c r="C8520" s="146" t="s">
        <v>12071</v>
      </c>
      <c r="D8520" s="144" t="s">
        <v>12071</v>
      </c>
      <c r="E8520" s="186" t="s">
        <v>1115</v>
      </c>
      <c r="F8520" s="151" t="s">
        <v>1116</v>
      </c>
      <c r="G8520" s="138">
        <v>46181500</v>
      </c>
      <c r="H8520" s="150" t="s">
        <v>12144</v>
      </c>
      <c r="I8520" s="136">
        <v>16</v>
      </c>
      <c r="J8520" s="141" t="s">
        <v>33</v>
      </c>
      <c r="K8520" s="40">
        <v>114888600</v>
      </c>
      <c r="L8520" s="176">
        <v>1</v>
      </c>
      <c r="M8520" s="144" t="s">
        <v>4571</v>
      </c>
      <c r="N8520" s="372"/>
      <c r="O8520" s="146" t="s">
        <v>67</v>
      </c>
      <c r="P8520" s="146" t="s">
        <v>36</v>
      </c>
      <c r="Q8520" s="146" t="s">
        <v>464</v>
      </c>
      <c r="R8520" s="56" t="s">
        <v>12072</v>
      </c>
    </row>
    <row r="8521" spans="1:18" ht="25.5" x14ac:dyDescent="0.2">
      <c r="A8521" s="174" t="s">
        <v>12135</v>
      </c>
      <c r="B8521" s="144" t="s">
        <v>5636</v>
      </c>
      <c r="C8521" s="146" t="s">
        <v>2014</v>
      </c>
      <c r="D8521" s="144" t="s">
        <v>5636</v>
      </c>
      <c r="E8521" s="186" t="s">
        <v>2957</v>
      </c>
      <c r="F8521" s="151" t="s">
        <v>2958</v>
      </c>
      <c r="G8521" s="146">
        <v>44121600</v>
      </c>
      <c r="H8521" s="455" t="s">
        <v>12145</v>
      </c>
      <c r="I8521" s="136">
        <v>16</v>
      </c>
      <c r="J8521" s="141" t="s">
        <v>33</v>
      </c>
      <c r="K8521" s="40">
        <v>55000000</v>
      </c>
      <c r="L8521" s="176">
        <v>1</v>
      </c>
      <c r="M8521" s="144" t="s">
        <v>4571</v>
      </c>
      <c r="N8521" s="372"/>
      <c r="O8521" s="146" t="s">
        <v>68</v>
      </c>
      <c r="P8521" s="146" t="s">
        <v>67</v>
      </c>
      <c r="Q8521" s="146" t="s">
        <v>464</v>
      </c>
      <c r="R8521" s="56">
        <v>19</v>
      </c>
    </row>
    <row r="8522" spans="1:18" ht="25.5" x14ac:dyDescent="0.2">
      <c r="A8522" s="174" t="s">
        <v>12053</v>
      </c>
      <c r="B8522" s="144" t="s">
        <v>12054</v>
      </c>
      <c r="C8522" s="146" t="s">
        <v>12054</v>
      </c>
      <c r="D8522" s="144" t="s">
        <v>12054</v>
      </c>
      <c r="E8522" s="186" t="s">
        <v>2957</v>
      </c>
      <c r="F8522" s="151" t="s">
        <v>2958</v>
      </c>
      <c r="G8522" s="146">
        <v>14111704</v>
      </c>
      <c r="H8522" s="455" t="s">
        <v>12146</v>
      </c>
      <c r="I8522" s="136">
        <v>16</v>
      </c>
      <c r="J8522" s="141" t="s">
        <v>33</v>
      </c>
      <c r="K8522" s="40">
        <v>12250000</v>
      </c>
      <c r="L8522" s="176">
        <v>2000</v>
      </c>
      <c r="M8522" s="144" t="s">
        <v>4571</v>
      </c>
      <c r="N8522" s="372"/>
      <c r="O8522" s="146" t="s">
        <v>68</v>
      </c>
      <c r="P8522" s="146" t="s">
        <v>36</v>
      </c>
      <c r="Q8522" s="146" t="s">
        <v>464</v>
      </c>
      <c r="R8522" s="56">
        <v>15</v>
      </c>
    </row>
    <row r="8523" spans="1:18" ht="38.25" x14ac:dyDescent="0.2">
      <c r="A8523" s="174" t="s">
        <v>12066</v>
      </c>
      <c r="B8523" s="144" t="s">
        <v>356</v>
      </c>
      <c r="C8523" s="146" t="s">
        <v>356</v>
      </c>
      <c r="D8523" s="144" t="s">
        <v>356</v>
      </c>
      <c r="E8523" s="186" t="s">
        <v>803</v>
      </c>
      <c r="F8523" s="151" t="s">
        <v>240</v>
      </c>
      <c r="G8523" s="146">
        <v>30161502</v>
      </c>
      <c r="H8523" s="455" t="s">
        <v>12147</v>
      </c>
      <c r="I8523" s="136">
        <v>16</v>
      </c>
      <c r="J8523" s="141" t="s">
        <v>33</v>
      </c>
      <c r="K8523" s="40">
        <v>7000000</v>
      </c>
      <c r="L8523" s="176">
        <v>1</v>
      </c>
      <c r="M8523" s="144" t="s">
        <v>4571</v>
      </c>
      <c r="N8523" s="372"/>
      <c r="O8523" s="146" t="s">
        <v>35</v>
      </c>
      <c r="P8523" s="146" t="s">
        <v>79</v>
      </c>
      <c r="Q8523" s="146" t="s">
        <v>464</v>
      </c>
      <c r="R8523" s="56">
        <v>57</v>
      </c>
    </row>
    <row r="8524" spans="1:18" ht="38.25" x14ac:dyDescent="0.2">
      <c r="A8524" s="174" t="s">
        <v>12066</v>
      </c>
      <c r="B8524" s="144" t="s">
        <v>356</v>
      </c>
      <c r="C8524" s="146" t="s">
        <v>356</v>
      </c>
      <c r="D8524" s="144" t="s">
        <v>356</v>
      </c>
      <c r="E8524" s="186" t="s">
        <v>803</v>
      </c>
      <c r="F8524" s="151" t="s">
        <v>240</v>
      </c>
      <c r="G8524" s="146">
        <v>70141504</v>
      </c>
      <c r="H8524" s="455" t="s">
        <v>12148</v>
      </c>
      <c r="I8524" s="136">
        <v>16</v>
      </c>
      <c r="J8524" s="141" t="s">
        <v>33</v>
      </c>
      <c r="K8524" s="40">
        <v>800000</v>
      </c>
      <c r="L8524" s="176">
        <v>1</v>
      </c>
      <c r="M8524" s="144" t="s">
        <v>4571</v>
      </c>
      <c r="N8524" s="372"/>
      <c r="O8524" s="146" t="s">
        <v>35</v>
      </c>
      <c r="P8524" s="146" t="s">
        <v>79</v>
      </c>
      <c r="Q8524" s="146" t="s">
        <v>464</v>
      </c>
      <c r="R8524" s="56">
        <v>57</v>
      </c>
    </row>
    <row r="8525" spans="1:18" x14ac:dyDescent="0.2">
      <c r="A8525" s="174" t="s">
        <v>12066</v>
      </c>
      <c r="B8525" s="144" t="s">
        <v>356</v>
      </c>
      <c r="C8525" s="146" t="s">
        <v>356</v>
      </c>
      <c r="D8525" s="144" t="s">
        <v>356</v>
      </c>
      <c r="E8525" s="186" t="s">
        <v>5968</v>
      </c>
      <c r="F8525" s="151" t="s">
        <v>8008</v>
      </c>
      <c r="G8525" s="146">
        <v>42172001</v>
      </c>
      <c r="H8525" s="455" t="s">
        <v>12149</v>
      </c>
      <c r="I8525" s="136">
        <v>16</v>
      </c>
      <c r="J8525" s="141" t="s">
        <v>33</v>
      </c>
      <c r="K8525" s="40">
        <v>7500000</v>
      </c>
      <c r="L8525" s="176">
        <v>30</v>
      </c>
      <c r="M8525" s="144" t="s">
        <v>4571</v>
      </c>
      <c r="N8525" s="372"/>
      <c r="O8525" s="146" t="s">
        <v>67</v>
      </c>
      <c r="P8525" s="146" t="s">
        <v>36</v>
      </c>
      <c r="Q8525" s="146" t="s">
        <v>464</v>
      </c>
      <c r="R8525" s="56">
        <v>53</v>
      </c>
    </row>
    <row r="8526" spans="1:18" ht="25.5" x14ac:dyDescent="0.2">
      <c r="A8526" s="174" t="s">
        <v>12053</v>
      </c>
      <c r="B8526" s="144" t="s">
        <v>12054</v>
      </c>
      <c r="C8526" s="146" t="s">
        <v>12054</v>
      </c>
      <c r="D8526" s="144" t="s">
        <v>12054</v>
      </c>
      <c r="E8526" s="186" t="s">
        <v>5939</v>
      </c>
      <c r="F8526" s="151" t="s">
        <v>3919</v>
      </c>
      <c r="G8526" s="146">
        <v>53131502</v>
      </c>
      <c r="H8526" s="455" t="s">
        <v>12150</v>
      </c>
      <c r="I8526" s="136">
        <v>16</v>
      </c>
      <c r="J8526" s="141" t="s">
        <v>33</v>
      </c>
      <c r="K8526" s="40">
        <v>33750000</v>
      </c>
      <c r="L8526" s="176">
        <v>2000</v>
      </c>
      <c r="M8526" s="144" t="s">
        <v>4571</v>
      </c>
      <c r="N8526" s="372"/>
      <c r="O8526" s="146" t="s">
        <v>68</v>
      </c>
      <c r="P8526" s="146" t="s">
        <v>36</v>
      </c>
      <c r="Q8526" s="146" t="s">
        <v>464</v>
      </c>
      <c r="R8526" s="56">
        <v>15</v>
      </c>
    </row>
    <row r="8527" spans="1:18" ht="25.5" x14ac:dyDescent="0.2">
      <c r="A8527" s="174" t="s">
        <v>12053</v>
      </c>
      <c r="B8527" s="144" t="s">
        <v>12054</v>
      </c>
      <c r="C8527" s="146" t="s">
        <v>12054</v>
      </c>
      <c r="D8527" s="144" t="s">
        <v>12054</v>
      </c>
      <c r="E8527" s="186" t="s">
        <v>5939</v>
      </c>
      <c r="F8527" s="151" t="s">
        <v>3919</v>
      </c>
      <c r="G8527" s="146">
        <v>53131628</v>
      </c>
      <c r="H8527" s="455" t="s">
        <v>12151</v>
      </c>
      <c r="I8527" s="136">
        <v>16</v>
      </c>
      <c r="J8527" s="141" t="s">
        <v>33</v>
      </c>
      <c r="K8527" s="40">
        <v>58500000</v>
      </c>
      <c r="L8527" s="176">
        <v>2000</v>
      </c>
      <c r="M8527" s="144" t="s">
        <v>4571</v>
      </c>
      <c r="N8527" s="372"/>
      <c r="O8527" s="146" t="s">
        <v>68</v>
      </c>
      <c r="P8527" s="146" t="s">
        <v>36</v>
      </c>
      <c r="Q8527" s="146" t="s">
        <v>464</v>
      </c>
      <c r="R8527" s="56">
        <v>15</v>
      </c>
    </row>
    <row r="8528" spans="1:18" ht="25.5" x14ac:dyDescent="0.2">
      <c r="A8528" s="174" t="s">
        <v>12053</v>
      </c>
      <c r="B8528" s="144" t="s">
        <v>12054</v>
      </c>
      <c r="C8528" s="146" t="s">
        <v>12054</v>
      </c>
      <c r="D8528" s="144" t="s">
        <v>12054</v>
      </c>
      <c r="E8528" s="186" t="s">
        <v>5939</v>
      </c>
      <c r="F8528" s="151" t="s">
        <v>3919</v>
      </c>
      <c r="G8528" s="146">
        <v>53131606</v>
      </c>
      <c r="H8528" s="455" t="s">
        <v>12152</v>
      </c>
      <c r="I8528" s="136">
        <v>16</v>
      </c>
      <c r="J8528" s="141" t="s">
        <v>33</v>
      </c>
      <c r="K8528" s="40">
        <v>53500000</v>
      </c>
      <c r="L8528" s="176">
        <v>2000</v>
      </c>
      <c r="M8528" s="144" t="s">
        <v>4571</v>
      </c>
      <c r="N8528" s="372"/>
      <c r="O8528" s="146" t="s">
        <v>68</v>
      </c>
      <c r="P8528" s="146" t="s">
        <v>36</v>
      </c>
      <c r="Q8528" s="146" t="s">
        <v>464</v>
      </c>
      <c r="R8528" s="56">
        <v>15</v>
      </c>
    </row>
    <row r="8529" spans="1:18" ht="25.5" x14ac:dyDescent="0.2">
      <c r="A8529" s="174" t="s">
        <v>12053</v>
      </c>
      <c r="B8529" s="144" t="s">
        <v>12054</v>
      </c>
      <c r="C8529" s="146" t="s">
        <v>12054</v>
      </c>
      <c r="D8529" s="144" t="s">
        <v>12054</v>
      </c>
      <c r="E8529" s="186" t="s">
        <v>5939</v>
      </c>
      <c r="F8529" s="151" t="s">
        <v>3919</v>
      </c>
      <c r="G8529" s="146">
        <v>53131501</v>
      </c>
      <c r="H8529" s="455" t="s">
        <v>12153</v>
      </c>
      <c r="I8529" s="136">
        <v>16</v>
      </c>
      <c r="J8529" s="141" t="s">
        <v>33</v>
      </c>
      <c r="K8529" s="40">
        <v>63750000</v>
      </c>
      <c r="L8529" s="176">
        <v>2000</v>
      </c>
      <c r="M8529" s="144" t="s">
        <v>4571</v>
      </c>
      <c r="N8529" s="372"/>
      <c r="O8529" s="146" t="s">
        <v>68</v>
      </c>
      <c r="P8529" s="146" t="s">
        <v>36</v>
      </c>
      <c r="Q8529" s="146" t="s">
        <v>464</v>
      </c>
      <c r="R8529" s="56">
        <v>15</v>
      </c>
    </row>
    <row r="8530" spans="1:18" ht="25.5" x14ac:dyDescent="0.2">
      <c r="A8530" s="174" t="s">
        <v>12053</v>
      </c>
      <c r="B8530" s="144" t="s">
        <v>12054</v>
      </c>
      <c r="C8530" s="146" t="s">
        <v>12054</v>
      </c>
      <c r="D8530" s="144" t="s">
        <v>12054</v>
      </c>
      <c r="E8530" s="186" t="s">
        <v>5939</v>
      </c>
      <c r="F8530" s="151" t="s">
        <v>3919</v>
      </c>
      <c r="G8530" s="146">
        <v>53131608</v>
      </c>
      <c r="H8530" s="455" t="s">
        <v>12154</v>
      </c>
      <c r="I8530" s="136">
        <v>16</v>
      </c>
      <c r="J8530" s="141" t="s">
        <v>33</v>
      </c>
      <c r="K8530" s="40">
        <v>66500000</v>
      </c>
      <c r="L8530" s="176">
        <v>2000</v>
      </c>
      <c r="M8530" s="144" t="s">
        <v>4571</v>
      </c>
      <c r="N8530" s="372"/>
      <c r="O8530" s="146" t="s">
        <v>68</v>
      </c>
      <c r="P8530" s="146" t="s">
        <v>36</v>
      </c>
      <c r="Q8530" s="146" t="s">
        <v>464</v>
      </c>
      <c r="R8530" s="56">
        <v>15</v>
      </c>
    </row>
    <row r="8531" spans="1:18" ht="25.5" x14ac:dyDescent="0.2">
      <c r="A8531" s="174" t="s">
        <v>12053</v>
      </c>
      <c r="B8531" s="144" t="s">
        <v>12054</v>
      </c>
      <c r="C8531" s="146" t="s">
        <v>12054</v>
      </c>
      <c r="D8531" s="144" t="s">
        <v>12054</v>
      </c>
      <c r="E8531" s="186" t="s">
        <v>5939</v>
      </c>
      <c r="F8531" s="151" t="s">
        <v>3919</v>
      </c>
      <c r="G8531" s="146">
        <v>53131634</v>
      </c>
      <c r="H8531" s="455" t="s">
        <v>12155</v>
      </c>
      <c r="I8531" s="136">
        <v>16</v>
      </c>
      <c r="J8531" s="141" t="s">
        <v>33</v>
      </c>
      <c r="K8531" s="40">
        <v>54750000</v>
      </c>
      <c r="L8531" s="176">
        <v>2000</v>
      </c>
      <c r="M8531" s="144" t="s">
        <v>4571</v>
      </c>
      <c r="N8531" s="372"/>
      <c r="O8531" s="146" t="s">
        <v>68</v>
      </c>
      <c r="P8531" s="146" t="s">
        <v>36</v>
      </c>
      <c r="Q8531" s="146" t="s">
        <v>464</v>
      </c>
      <c r="R8531" s="56">
        <v>15</v>
      </c>
    </row>
    <row r="8532" spans="1:18" ht="25.5" x14ac:dyDescent="0.2">
      <c r="A8532" s="174" t="s">
        <v>12053</v>
      </c>
      <c r="B8532" s="144" t="s">
        <v>12054</v>
      </c>
      <c r="C8532" s="146" t="s">
        <v>12054</v>
      </c>
      <c r="D8532" s="144" t="s">
        <v>12054</v>
      </c>
      <c r="E8532" s="186" t="s">
        <v>5939</v>
      </c>
      <c r="F8532" s="151" t="s">
        <v>3919</v>
      </c>
      <c r="G8532" s="146">
        <v>53131614</v>
      </c>
      <c r="H8532" s="455" t="s">
        <v>12156</v>
      </c>
      <c r="I8532" s="136">
        <v>16</v>
      </c>
      <c r="J8532" s="141" t="s">
        <v>33</v>
      </c>
      <c r="K8532" s="40">
        <v>38500000</v>
      </c>
      <c r="L8532" s="176">
        <v>2000</v>
      </c>
      <c r="M8532" s="144" t="s">
        <v>4571</v>
      </c>
      <c r="N8532" s="372"/>
      <c r="O8532" s="146" t="s">
        <v>68</v>
      </c>
      <c r="P8532" s="146" t="s">
        <v>36</v>
      </c>
      <c r="Q8532" s="146" t="s">
        <v>464</v>
      </c>
      <c r="R8532" s="56">
        <v>15</v>
      </c>
    </row>
    <row r="8533" spans="1:18" ht="25.5" x14ac:dyDescent="0.2">
      <c r="A8533" s="174" t="s">
        <v>12053</v>
      </c>
      <c r="B8533" s="144" t="s">
        <v>12054</v>
      </c>
      <c r="C8533" s="146" t="s">
        <v>12054</v>
      </c>
      <c r="D8533" s="144" t="s">
        <v>12054</v>
      </c>
      <c r="E8533" s="186" t="s">
        <v>5672</v>
      </c>
      <c r="F8533" s="151" t="s">
        <v>5673</v>
      </c>
      <c r="G8533" s="146">
        <v>52151606</v>
      </c>
      <c r="H8533" s="455" t="s">
        <v>12157</v>
      </c>
      <c r="I8533" s="136">
        <v>16</v>
      </c>
      <c r="J8533" s="141" t="s">
        <v>33</v>
      </c>
      <c r="K8533" s="40">
        <v>12912500</v>
      </c>
      <c r="L8533" s="176">
        <v>100</v>
      </c>
      <c r="M8533" s="144" t="s">
        <v>4571</v>
      </c>
      <c r="N8533" s="372"/>
      <c r="O8533" s="146" t="s">
        <v>68</v>
      </c>
      <c r="P8533" s="146" t="s">
        <v>36</v>
      </c>
      <c r="Q8533" s="146" t="s">
        <v>464</v>
      </c>
      <c r="R8533" s="56">
        <v>15</v>
      </c>
    </row>
    <row r="8534" spans="1:18" ht="25.5" x14ac:dyDescent="0.2">
      <c r="A8534" s="174" t="s">
        <v>12053</v>
      </c>
      <c r="B8534" s="144" t="s">
        <v>12054</v>
      </c>
      <c r="C8534" s="146" t="s">
        <v>12054</v>
      </c>
      <c r="D8534" s="144" t="s">
        <v>12054</v>
      </c>
      <c r="E8534" s="186" t="s">
        <v>5672</v>
      </c>
      <c r="F8534" s="151" t="s">
        <v>5673</v>
      </c>
      <c r="G8534" s="146">
        <v>52151501</v>
      </c>
      <c r="H8534" s="455" t="s">
        <v>12158</v>
      </c>
      <c r="I8534" s="136">
        <v>16</v>
      </c>
      <c r="J8534" s="141" t="s">
        <v>33</v>
      </c>
      <c r="K8534" s="40">
        <v>31712500</v>
      </c>
      <c r="L8534" s="176">
        <v>100</v>
      </c>
      <c r="M8534" s="144" t="s">
        <v>4571</v>
      </c>
      <c r="N8534" s="372"/>
      <c r="O8534" s="146" t="s">
        <v>68</v>
      </c>
      <c r="P8534" s="146" t="s">
        <v>36</v>
      </c>
      <c r="Q8534" s="146" t="s">
        <v>464</v>
      </c>
      <c r="R8534" s="56">
        <v>15</v>
      </c>
    </row>
    <row r="8535" spans="1:18" ht="25.5" x14ac:dyDescent="0.2">
      <c r="A8535" s="174" t="s">
        <v>12053</v>
      </c>
      <c r="B8535" s="144" t="s">
        <v>12054</v>
      </c>
      <c r="C8535" s="146" t="s">
        <v>12054</v>
      </c>
      <c r="D8535" s="144" t="s">
        <v>12054</v>
      </c>
      <c r="E8535" s="186" t="s">
        <v>5672</v>
      </c>
      <c r="F8535" s="151" t="s">
        <v>5673</v>
      </c>
      <c r="G8535" s="146">
        <v>52151662</v>
      </c>
      <c r="H8535" s="455" t="s">
        <v>12159</v>
      </c>
      <c r="I8535" s="136">
        <v>16</v>
      </c>
      <c r="J8535" s="141" t="s">
        <v>33</v>
      </c>
      <c r="K8535" s="40">
        <v>4887500</v>
      </c>
      <c r="L8535" s="176">
        <v>100</v>
      </c>
      <c r="M8535" s="144" t="s">
        <v>4571</v>
      </c>
      <c r="N8535" s="372"/>
      <c r="O8535" s="146" t="s">
        <v>68</v>
      </c>
      <c r="P8535" s="146" t="s">
        <v>36</v>
      </c>
      <c r="Q8535" s="146" t="s">
        <v>464</v>
      </c>
      <c r="R8535" s="56">
        <v>15</v>
      </c>
    </row>
    <row r="8536" spans="1:18" ht="25.5" x14ac:dyDescent="0.2">
      <c r="A8536" s="174" t="s">
        <v>12053</v>
      </c>
      <c r="B8536" s="144" t="s">
        <v>12054</v>
      </c>
      <c r="C8536" s="146" t="s">
        <v>12054</v>
      </c>
      <c r="D8536" s="144" t="s">
        <v>12054</v>
      </c>
      <c r="E8536" s="186" t="s">
        <v>5672</v>
      </c>
      <c r="F8536" s="151" t="s">
        <v>5673</v>
      </c>
      <c r="G8536" s="146">
        <v>52152000</v>
      </c>
      <c r="H8536" s="455" t="s">
        <v>12160</v>
      </c>
      <c r="I8536" s="136">
        <v>16</v>
      </c>
      <c r="J8536" s="141" t="s">
        <v>33</v>
      </c>
      <c r="K8536" s="40">
        <v>9762500</v>
      </c>
      <c r="L8536" s="176">
        <v>100</v>
      </c>
      <c r="M8536" s="144" t="s">
        <v>4571</v>
      </c>
      <c r="N8536" s="372"/>
      <c r="O8536" s="146" t="s">
        <v>68</v>
      </c>
      <c r="P8536" s="146" t="s">
        <v>36</v>
      </c>
      <c r="Q8536" s="146" t="s">
        <v>464</v>
      </c>
      <c r="R8536" s="56">
        <v>15</v>
      </c>
    </row>
    <row r="8537" spans="1:18" ht="25.5" x14ac:dyDescent="0.2">
      <c r="A8537" s="174" t="s">
        <v>12053</v>
      </c>
      <c r="B8537" s="144" t="s">
        <v>12054</v>
      </c>
      <c r="C8537" s="146" t="s">
        <v>12054</v>
      </c>
      <c r="D8537" s="144" t="s">
        <v>12054</v>
      </c>
      <c r="E8537" s="186" t="s">
        <v>5672</v>
      </c>
      <c r="F8537" s="151" t="s">
        <v>5673</v>
      </c>
      <c r="G8537" s="146">
        <v>52151652</v>
      </c>
      <c r="H8537" s="455" t="s">
        <v>12161</v>
      </c>
      <c r="I8537" s="136">
        <v>16</v>
      </c>
      <c r="J8537" s="141" t="s">
        <v>33</v>
      </c>
      <c r="K8537" s="40">
        <v>14650000</v>
      </c>
      <c r="L8537" s="176">
        <v>100</v>
      </c>
      <c r="M8537" s="144" t="s">
        <v>4571</v>
      </c>
      <c r="N8537" s="372"/>
      <c r="O8537" s="146" t="s">
        <v>68</v>
      </c>
      <c r="P8537" s="146" t="s">
        <v>36</v>
      </c>
      <c r="Q8537" s="146" t="s">
        <v>464</v>
      </c>
      <c r="R8537" s="56">
        <v>15</v>
      </c>
    </row>
    <row r="8538" spans="1:18" ht="25.5" x14ac:dyDescent="0.2">
      <c r="A8538" s="174" t="s">
        <v>12053</v>
      </c>
      <c r="B8538" s="144" t="s">
        <v>12054</v>
      </c>
      <c r="C8538" s="146" t="s">
        <v>12054</v>
      </c>
      <c r="D8538" s="144" t="s">
        <v>12054</v>
      </c>
      <c r="E8538" s="186" t="s">
        <v>5672</v>
      </c>
      <c r="F8538" s="151" t="s">
        <v>5673</v>
      </c>
      <c r="G8538" s="146">
        <v>52151600</v>
      </c>
      <c r="H8538" s="455" t="s">
        <v>12162</v>
      </c>
      <c r="I8538" s="136">
        <v>16</v>
      </c>
      <c r="J8538" s="141" t="s">
        <v>33</v>
      </c>
      <c r="K8538" s="40">
        <v>24412500</v>
      </c>
      <c r="L8538" s="176">
        <v>100</v>
      </c>
      <c r="M8538" s="144" t="s">
        <v>4571</v>
      </c>
      <c r="N8538" s="372"/>
      <c r="O8538" s="146" t="s">
        <v>68</v>
      </c>
      <c r="P8538" s="146" t="s">
        <v>36</v>
      </c>
      <c r="Q8538" s="146" t="s">
        <v>464</v>
      </c>
      <c r="R8538" s="56">
        <v>15</v>
      </c>
    </row>
    <row r="8539" spans="1:18" ht="25.5" x14ac:dyDescent="0.2">
      <c r="A8539" s="174" t="s">
        <v>12053</v>
      </c>
      <c r="B8539" s="144" t="s">
        <v>12054</v>
      </c>
      <c r="C8539" s="146" t="s">
        <v>12054</v>
      </c>
      <c r="D8539" s="144" t="s">
        <v>12054</v>
      </c>
      <c r="E8539" s="186" t="s">
        <v>5672</v>
      </c>
      <c r="F8539" s="151" t="s">
        <v>5673</v>
      </c>
      <c r="G8539" s="146">
        <v>52152001</v>
      </c>
      <c r="H8539" s="455" t="s">
        <v>12163</v>
      </c>
      <c r="I8539" s="136">
        <v>16</v>
      </c>
      <c r="J8539" s="141" t="s">
        <v>33</v>
      </c>
      <c r="K8539" s="40">
        <v>3662500</v>
      </c>
      <c r="L8539" s="176">
        <v>100</v>
      </c>
      <c r="M8539" s="144" t="s">
        <v>4571</v>
      </c>
      <c r="N8539" s="372"/>
      <c r="O8539" s="146" t="s">
        <v>68</v>
      </c>
      <c r="P8539" s="146" t="s">
        <v>36</v>
      </c>
      <c r="Q8539" s="146" t="s">
        <v>464</v>
      </c>
      <c r="R8539" s="56">
        <v>15</v>
      </c>
    </row>
    <row r="8540" spans="1:18" ht="25.5" x14ac:dyDescent="0.2">
      <c r="A8540" s="174" t="s">
        <v>12053</v>
      </c>
      <c r="B8540" s="144" t="s">
        <v>12054</v>
      </c>
      <c r="C8540" s="146" t="s">
        <v>12054</v>
      </c>
      <c r="D8540" s="144" t="s">
        <v>12054</v>
      </c>
      <c r="E8540" s="186" t="s">
        <v>5672</v>
      </c>
      <c r="F8540" s="151" t="s">
        <v>5673</v>
      </c>
      <c r="G8540" s="146">
        <v>56121403</v>
      </c>
      <c r="H8540" s="455" t="s">
        <v>12164</v>
      </c>
      <c r="I8540" s="136">
        <v>16</v>
      </c>
      <c r="J8540" s="141" t="s">
        <v>33</v>
      </c>
      <c r="K8540" s="40">
        <v>19525000</v>
      </c>
      <c r="L8540" s="176">
        <v>100</v>
      </c>
      <c r="M8540" s="144" t="s">
        <v>4571</v>
      </c>
      <c r="N8540" s="372"/>
      <c r="O8540" s="146" t="s">
        <v>68</v>
      </c>
      <c r="P8540" s="146" t="s">
        <v>36</v>
      </c>
      <c r="Q8540" s="146" t="s">
        <v>464</v>
      </c>
      <c r="R8540" s="56">
        <v>15</v>
      </c>
    </row>
    <row r="8541" spans="1:18" ht="25.5" x14ac:dyDescent="0.2">
      <c r="A8541" s="174" t="s">
        <v>12053</v>
      </c>
      <c r="B8541" s="144" t="s">
        <v>12054</v>
      </c>
      <c r="C8541" s="146" t="s">
        <v>12054</v>
      </c>
      <c r="D8541" s="144" t="s">
        <v>12054</v>
      </c>
      <c r="E8541" s="186" t="s">
        <v>5672</v>
      </c>
      <c r="F8541" s="151" t="s">
        <v>5673</v>
      </c>
      <c r="G8541" s="146">
        <v>47121804</v>
      </c>
      <c r="H8541" s="455" t="s">
        <v>12165</v>
      </c>
      <c r="I8541" s="136">
        <v>16</v>
      </c>
      <c r="J8541" s="141" t="s">
        <v>33</v>
      </c>
      <c r="K8541" s="40">
        <v>4625000</v>
      </c>
      <c r="L8541" s="176">
        <v>100</v>
      </c>
      <c r="M8541" s="144" t="s">
        <v>4571</v>
      </c>
      <c r="N8541" s="372"/>
      <c r="O8541" s="146" t="s">
        <v>68</v>
      </c>
      <c r="P8541" s="146" t="s">
        <v>36</v>
      </c>
      <c r="Q8541" s="146" t="s">
        <v>464</v>
      </c>
      <c r="R8541" s="56">
        <v>15</v>
      </c>
    </row>
    <row r="8542" spans="1:18" ht="25.5" x14ac:dyDescent="0.2">
      <c r="A8542" s="174" t="s">
        <v>12053</v>
      </c>
      <c r="B8542" s="144" t="s">
        <v>12054</v>
      </c>
      <c r="C8542" s="146" t="s">
        <v>12054</v>
      </c>
      <c r="D8542" s="144" t="s">
        <v>12054</v>
      </c>
      <c r="E8542" s="186" t="s">
        <v>5672</v>
      </c>
      <c r="F8542" s="151" t="s">
        <v>5673</v>
      </c>
      <c r="G8542" s="146">
        <v>40142008</v>
      </c>
      <c r="H8542" s="455" t="s">
        <v>12166</v>
      </c>
      <c r="I8542" s="136">
        <v>16</v>
      </c>
      <c r="J8542" s="141" t="s">
        <v>33</v>
      </c>
      <c r="K8542" s="40">
        <v>14375000</v>
      </c>
      <c r="L8542" s="176">
        <v>100</v>
      </c>
      <c r="M8542" s="144" t="s">
        <v>4571</v>
      </c>
      <c r="N8542" s="372"/>
      <c r="O8542" s="146" t="s">
        <v>68</v>
      </c>
      <c r="P8542" s="146" t="s">
        <v>36</v>
      </c>
      <c r="Q8542" s="146" t="s">
        <v>464</v>
      </c>
      <c r="R8542" s="56">
        <v>15</v>
      </c>
    </row>
    <row r="8543" spans="1:18" ht="25.5" x14ac:dyDescent="0.2">
      <c r="A8543" s="174" t="s">
        <v>12053</v>
      </c>
      <c r="B8543" s="144" t="s">
        <v>12054</v>
      </c>
      <c r="C8543" s="146" t="s">
        <v>12054</v>
      </c>
      <c r="D8543" s="144" t="s">
        <v>12054</v>
      </c>
      <c r="E8543" s="186" t="s">
        <v>5672</v>
      </c>
      <c r="F8543" s="151" t="s">
        <v>5673</v>
      </c>
      <c r="G8543" s="146">
        <v>53131604</v>
      </c>
      <c r="H8543" s="455" t="s">
        <v>12167</v>
      </c>
      <c r="I8543" s="136">
        <v>16</v>
      </c>
      <c r="J8543" s="141" t="s">
        <v>33</v>
      </c>
      <c r="K8543" s="40">
        <v>7000000</v>
      </c>
      <c r="L8543" s="176">
        <v>2000</v>
      </c>
      <c r="M8543" s="144" t="s">
        <v>4571</v>
      </c>
      <c r="N8543" s="372"/>
      <c r="O8543" s="146" t="s">
        <v>68</v>
      </c>
      <c r="P8543" s="146" t="s">
        <v>36</v>
      </c>
      <c r="Q8543" s="146" t="s">
        <v>464</v>
      </c>
      <c r="R8543" s="56">
        <v>15</v>
      </c>
    </row>
    <row r="8544" spans="1:18" ht="25.5" x14ac:dyDescent="0.2">
      <c r="A8544" s="174" t="s">
        <v>12053</v>
      </c>
      <c r="B8544" s="144" t="s">
        <v>12054</v>
      </c>
      <c r="C8544" s="146" t="s">
        <v>12054</v>
      </c>
      <c r="D8544" s="144" t="s">
        <v>12054</v>
      </c>
      <c r="E8544" s="186" t="s">
        <v>5672</v>
      </c>
      <c r="F8544" s="151" t="s">
        <v>5673</v>
      </c>
      <c r="G8544" s="146">
        <v>53131500</v>
      </c>
      <c r="H8544" s="455" t="s">
        <v>12168</v>
      </c>
      <c r="I8544" s="136">
        <v>16</v>
      </c>
      <c r="J8544" s="141" t="s">
        <v>33</v>
      </c>
      <c r="K8544" s="40">
        <v>7000000</v>
      </c>
      <c r="L8544" s="176">
        <v>2000</v>
      </c>
      <c r="M8544" s="144" t="s">
        <v>4571</v>
      </c>
      <c r="N8544" s="372"/>
      <c r="O8544" s="146" t="s">
        <v>68</v>
      </c>
      <c r="P8544" s="146" t="s">
        <v>36</v>
      </c>
      <c r="Q8544" s="146" t="s">
        <v>464</v>
      </c>
      <c r="R8544" s="56">
        <v>15</v>
      </c>
    </row>
    <row r="8545" spans="1:18" ht="25.5" x14ac:dyDescent="0.2">
      <c r="A8545" s="174" t="s">
        <v>12053</v>
      </c>
      <c r="B8545" s="144" t="s">
        <v>12054</v>
      </c>
      <c r="C8545" s="146" t="s">
        <v>12054</v>
      </c>
      <c r="D8545" s="144" t="s">
        <v>12054</v>
      </c>
      <c r="E8545" s="186" t="s">
        <v>5672</v>
      </c>
      <c r="F8545" s="151" t="s">
        <v>5673</v>
      </c>
      <c r="G8545" s="146">
        <v>53131503</v>
      </c>
      <c r="H8545" s="455" t="s">
        <v>12169</v>
      </c>
      <c r="I8545" s="136">
        <v>16</v>
      </c>
      <c r="J8545" s="141" t="s">
        <v>33</v>
      </c>
      <c r="K8545" s="40">
        <v>19250000</v>
      </c>
      <c r="L8545" s="176">
        <v>2000</v>
      </c>
      <c r="M8545" s="144" t="s">
        <v>4571</v>
      </c>
      <c r="N8545" s="372"/>
      <c r="O8545" s="146" t="s">
        <v>68</v>
      </c>
      <c r="P8545" s="146" t="s">
        <v>36</v>
      </c>
      <c r="Q8545" s="146" t="s">
        <v>464</v>
      </c>
      <c r="R8545" s="56">
        <v>15</v>
      </c>
    </row>
    <row r="8546" spans="1:18" x14ac:dyDescent="0.2">
      <c r="A8546" s="174" t="s">
        <v>12066</v>
      </c>
      <c r="B8546" s="144" t="s">
        <v>356</v>
      </c>
      <c r="C8546" s="146" t="s">
        <v>356</v>
      </c>
      <c r="D8546" s="144" t="s">
        <v>356</v>
      </c>
      <c r="E8546" s="186" t="s">
        <v>5672</v>
      </c>
      <c r="F8546" s="151" t="s">
        <v>5673</v>
      </c>
      <c r="G8546" s="146">
        <v>46181504</v>
      </c>
      <c r="H8546" s="455" t="s">
        <v>12170</v>
      </c>
      <c r="I8546" s="136">
        <v>16</v>
      </c>
      <c r="J8546" s="141" t="s">
        <v>33</v>
      </c>
      <c r="K8546" s="40">
        <v>1200000</v>
      </c>
      <c r="L8546" s="176">
        <v>15</v>
      </c>
      <c r="M8546" s="144" t="s">
        <v>4571</v>
      </c>
      <c r="N8546" s="372"/>
      <c r="O8546" s="146" t="s">
        <v>67</v>
      </c>
      <c r="P8546" s="146" t="s">
        <v>36</v>
      </c>
      <c r="Q8546" s="146" t="s">
        <v>464</v>
      </c>
      <c r="R8546" s="56">
        <v>53</v>
      </c>
    </row>
    <row r="8547" spans="1:18" x14ac:dyDescent="0.2">
      <c r="A8547" s="174" t="s">
        <v>12066</v>
      </c>
      <c r="B8547" s="144" t="s">
        <v>356</v>
      </c>
      <c r="C8547" s="146" t="s">
        <v>356</v>
      </c>
      <c r="D8547" s="144" t="s">
        <v>356</v>
      </c>
      <c r="E8547" s="186" t="s">
        <v>5672</v>
      </c>
      <c r="F8547" s="151" t="s">
        <v>5673</v>
      </c>
      <c r="G8547" s="146">
        <v>55121704</v>
      </c>
      <c r="H8547" s="455" t="s">
        <v>12171</v>
      </c>
      <c r="I8547" s="136">
        <v>16</v>
      </c>
      <c r="J8547" s="141" t="s">
        <v>33</v>
      </c>
      <c r="K8547" s="40">
        <v>19880000</v>
      </c>
      <c r="L8547" s="176">
        <v>1</v>
      </c>
      <c r="M8547" s="144" t="s">
        <v>4571</v>
      </c>
      <c r="N8547" s="372"/>
      <c r="O8547" s="146" t="s">
        <v>36</v>
      </c>
      <c r="P8547" s="146" t="s">
        <v>80</v>
      </c>
      <c r="Q8547" s="146" t="s">
        <v>464</v>
      </c>
      <c r="R8547" s="56">
        <v>55</v>
      </c>
    </row>
    <row r="8548" spans="1:18" x14ac:dyDescent="0.2">
      <c r="A8548" s="174" t="s">
        <v>12172</v>
      </c>
      <c r="B8548" s="144" t="s">
        <v>12139</v>
      </c>
      <c r="C8548" s="146" t="s">
        <v>11397</v>
      </c>
      <c r="D8548" s="144" t="s">
        <v>12139</v>
      </c>
      <c r="E8548" s="186" t="s">
        <v>5672</v>
      </c>
      <c r="F8548" s="151" t="s">
        <v>5673</v>
      </c>
      <c r="G8548" s="146">
        <v>56101603</v>
      </c>
      <c r="H8548" s="455" t="s">
        <v>12173</v>
      </c>
      <c r="I8548" s="136">
        <v>16</v>
      </c>
      <c r="J8548" s="141" t="s">
        <v>33</v>
      </c>
      <c r="K8548" s="40">
        <v>3500000</v>
      </c>
      <c r="L8548" s="176">
        <v>3</v>
      </c>
      <c r="M8548" s="144" t="s">
        <v>4571</v>
      </c>
      <c r="N8548" s="372"/>
      <c r="O8548" s="146" t="s">
        <v>68</v>
      </c>
      <c r="P8548" s="146" t="s">
        <v>35</v>
      </c>
      <c r="Q8548" s="146" t="s">
        <v>464</v>
      </c>
      <c r="R8548" s="56">
        <v>65</v>
      </c>
    </row>
    <row r="8549" spans="1:18" x14ac:dyDescent="0.2">
      <c r="A8549" s="174" t="s">
        <v>12070</v>
      </c>
      <c r="B8549" s="144" t="s">
        <v>12071</v>
      </c>
      <c r="C8549" s="146" t="s">
        <v>12071</v>
      </c>
      <c r="D8549" s="144" t="s">
        <v>12071</v>
      </c>
      <c r="E8549" s="186" t="s">
        <v>5672</v>
      </c>
      <c r="F8549" s="151" t="s">
        <v>5673</v>
      </c>
      <c r="G8549" s="146">
        <v>56101603</v>
      </c>
      <c r="H8549" s="455" t="s">
        <v>6924</v>
      </c>
      <c r="I8549" s="136">
        <v>16</v>
      </c>
      <c r="J8549" s="141" t="s">
        <v>33</v>
      </c>
      <c r="K8549" s="40">
        <v>171683927</v>
      </c>
      <c r="L8549" s="176">
        <v>1</v>
      </c>
      <c r="M8549" s="144" t="s">
        <v>4571</v>
      </c>
      <c r="N8549" s="372"/>
      <c r="O8549" s="146" t="s">
        <v>68</v>
      </c>
      <c r="P8549" s="146" t="s">
        <v>35</v>
      </c>
      <c r="Q8549" s="146" t="s">
        <v>464</v>
      </c>
      <c r="R8549" s="56" t="s">
        <v>12072</v>
      </c>
    </row>
    <row r="8550" spans="1:18" ht="25.5" x14ac:dyDescent="0.2">
      <c r="A8550" s="174" t="s">
        <v>12053</v>
      </c>
      <c r="B8550" s="144" t="s">
        <v>12054</v>
      </c>
      <c r="C8550" s="146" t="s">
        <v>12054</v>
      </c>
      <c r="D8550" s="144" t="s">
        <v>12054</v>
      </c>
      <c r="E8550" s="186" t="s">
        <v>5682</v>
      </c>
      <c r="F8550" s="151" t="s">
        <v>5683</v>
      </c>
      <c r="G8550" s="146">
        <v>52152102</v>
      </c>
      <c r="H8550" s="455" t="s">
        <v>12174</v>
      </c>
      <c r="I8550" s="136">
        <v>16</v>
      </c>
      <c r="J8550" s="141" t="s">
        <v>33</v>
      </c>
      <c r="K8550" s="40">
        <v>8525000</v>
      </c>
      <c r="L8550" s="176">
        <v>100</v>
      </c>
      <c r="M8550" s="144" t="s">
        <v>4571</v>
      </c>
      <c r="N8550" s="372"/>
      <c r="O8550" s="146" t="s">
        <v>68</v>
      </c>
      <c r="P8550" s="146" t="s">
        <v>36</v>
      </c>
      <c r="Q8550" s="146" t="s">
        <v>464</v>
      </c>
      <c r="R8550" s="56">
        <v>15</v>
      </c>
    </row>
    <row r="8551" spans="1:18" ht="25.5" x14ac:dyDescent="0.2">
      <c r="A8551" s="174" t="s">
        <v>12053</v>
      </c>
      <c r="B8551" s="144" t="s">
        <v>12054</v>
      </c>
      <c r="C8551" s="146" t="s">
        <v>12054</v>
      </c>
      <c r="D8551" s="144" t="s">
        <v>12054</v>
      </c>
      <c r="E8551" s="186" t="s">
        <v>5682</v>
      </c>
      <c r="F8551" s="151" t="s">
        <v>5683</v>
      </c>
      <c r="G8551" s="146">
        <v>48101901</v>
      </c>
      <c r="H8551" s="455" t="s">
        <v>12175</v>
      </c>
      <c r="I8551" s="136">
        <v>16</v>
      </c>
      <c r="J8551" s="141" t="s">
        <v>33</v>
      </c>
      <c r="K8551" s="40">
        <v>58550000</v>
      </c>
      <c r="L8551" s="176">
        <v>100</v>
      </c>
      <c r="M8551" s="144" t="s">
        <v>4571</v>
      </c>
      <c r="N8551" s="372"/>
      <c r="O8551" s="146" t="s">
        <v>68</v>
      </c>
      <c r="P8551" s="146" t="s">
        <v>36</v>
      </c>
      <c r="Q8551" s="146" t="s">
        <v>464</v>
      </c>
      <c r="R8551" s="56">
        <v>15</v>
      </c>
    </row>
    <row r="8552" spans="1:18" x14ac:dyDescent="0.2">
      <c r="A8552" s="174" t="s">
        <v>12070</v>
      </c>
      <c r="B8552" s="144" t="s">
        <v>12071</v>
      </c>
      <c r="C8552" s="146" t="s">
        <v>12071</v>
      </c>
      <c r="D8552" s="144" t="s">
        <v>12071</v>
      </c>
      <c r="E8552" s="186" t="s">
        <v>5682</v>
      </c>
      <c r="F8552" s="151" t="s">
        <v>5683</v>
      </c>
      <c r="G8552" s="146">
        <v>48101901</v>
      </c>
      <c r="H8552" s="455" t="s">
        <v>12176</v>
      </c>
      <c r="I8552" s="136">
        <v>16</v>
      </c>
      <c r="J8552" s="141" t="s">
        <v>33</v>
      </c>
      <c r="K8552" s="40">
        <v>193445000</v>
      </c>
      <c r="L8552" s="176">
        <v>1</v>
      </c>
      <c r="M8552" s="144" t="s">
        <v>4571</v>
      </c>
      <c r="N8552" s="372"/>
      <c r="O8552" s="146" t="s">
        <v>68</v>
      </c>
      <c r="P8552" s="146" t="s">
        <v>36</v>
      </c>
      <c r="Q8552" s="146" t="s">
        <v>464</v>
      </c>
      <c r="R8552" s="56" t="s">
        <v>12072</v>
      </c>
    </row>
    <row r="8553" spans="1:18" ht="25.5" x14ac:dyDescent="0.2">
      <c r="A8553" s="174" t="s">
        <v>12053</v>
      </c>
      <c r="B8553" s="144" t="s">
        <v>12054</v>
      </c>
      <c r="C8553" s="146" t="s">
        <v>12054</v>
      </c>
      <c r="D8553" s="144" t="s">
        <v>12054</v>
      </c>
      <c r="E8553" s="186" t="s">
        <v>12177</v>
      </c>
      <c r="F8553" s="151" t="s">
        <v>12059</v>
      </c>
      <c r="G8553" s="146">
        <v>49201600</v>
      </c>
      <c r="H8553" s="455" t="s">
        <v>12178</v>
      </c>
      <c r="I8553" s="136">
        <v>16</v>
      </c>
      <c r="J8553" s="141" t="s">
        <v>33</v>
      </c>
      <c r="K8553" s="40">
        <v>1890000</v>
      </c>
      <c r="L8553" s="176">
        <v>60</v>
      </c>
      <c r="M8553" s="144" t="s">
        <v>4571</v>
      </c>
      <c r="N8553" s="372"/>
      <c r="O8553" s="146" t="s">
        <v>68</v>
      </c>
      <c r="P8553" s="146" t="s">
        <v>36</v>
      </c>
      <c r="Q8553" s="146" t="s">
        <v>464</v>
      </c>
      <c r="R8553" s="56">
        <v>15</v>
      </c>
    </row>
    <row r="8554" spans="1:18" ht="25.5" x14ac:dyDescent="0.2">
      <c r="A8554" s="174" t="s">
        <v>12053</v>
      </c>
      <c r="B8554" s="144" t="s">
        <v>12054</v>
      </c>
      <c r="C8554" s="146" t="s">
        <v>12054</v>
      </c>
      <c r="D8554" s="144" t="s">
        <v>12054</v>
      </c>
      <c r="E8554" s="186" t="s">
        <v>12177</v>
      </c>
      <c r="F8554" s="151" t="s">
        <v>12059</v>
      </c>
      <c r="G8554" s="146" t="s">
        <v>12179</v>
      </c>
      <c r="H8554" s="455" t="s">
        <v>12180</v>
      </c>
      <c r="I8554" s="136">
        <v>16</v>
      </c>
      <c r="J8554" s="141" t="s">
        <v>33</v>
      </c>
      <c r="K8554" s="40">
        <v>51885000</v>
      </c>
      <c r="L8554" s="176">
        <v>60</v>
      </c>
      <c r="M8554" s="144" t="s">
        <v>4571</v>
      </c>
      <c r="N8554" s="372"/>
      <c r="O8554" s="146" t="s">
        <v>68</v>
      </c>
      <c r="P8554" s="146" t="s">
        <v>36</v>
      </c>
      <c r="Q8554" s="146" t="s">
        <v>464</v>
      </c>
      <c r="R8554" s="56">
        <v>15</v>
      </c>
    </row>
    <row r="8555" spans="1:18" ht="25.5" x14ac:dyDescent="0.2">
      <c r="A8555" s="174" t="s">
        <v>12053</v>
      </c>
      <c r="B8555" s="144" t="s">
        <v>12054</v>
      </c>
      <c r="C8555" s="146" t="s">
        <v>12054</v>
      </c>
      <c r="D8555" s="144" t="s">
        <v>12054</v>
      </c>
      <c r="E8555" s="186" t="s">
        <v>12177</v>
      </c>
      <c r="F8555" s="151" t="s">
        <v>12059</v>
      </c>
      <c r="G8555" s="146">
        <v>49161504</v>
      </c>
      <c r="H8555" s="455" t="s">
        <v>12181</v>
      </c>
      <c r="I8555" s="136">
        <v>16</v>
      </c>
      <c r="J8555" s="141" t="s">
        <v>33</v>
      </c>
      <c r="K8555" s="40">
        <v>9585000</v>
      </c>
      <c r="L8555" s="176">
        <v>60</v>
      </c>
      <c r="M8555" s="144" t="s">
        <v>4571</v>
      </c>
      <c r="N8555" s="372"/>
      <c r="O8555" s="146" t="s">
        <v>68</v>
      </c>
      <c r="P8555" s="146" t="s">
        <v>36</v>
      </c>
      <c r="Q8555" s="146" t="s">
        <v>464</v>
      </c>
      <c r="R8555" s="56">
        <v>15</v>
      </c>
    </row>
    <row r="8556" spans="1:18" ht="25.5" x14ac:dyDescent="0.2">
      <c r="A8556" s="174" t="s">
        <v>12053</v>
      </c>
      <c r="B8556" s="144" t="s">
        <v>12054</v>
      </c>
      <c r="C8556" s="146" t="s">
        <v>12054</v>
      </c>
      <c r="D8556" s="144" t="s">
        <v>12054</v>
      </c>
      <c r="E8556" s="186" t="s">
        <v>12177</v>
      </c>
      <c r="F8556" s="151" t="s">
        <v>12059</v>
      </c>
      <c r="G8556" s="146">
        <v>49161608</v>
      </c>
      <c r="H8556" s="455" t="s">
        <v>12182</v>
      </c>
      <c r="I8556" s="136">
        <v>16</v>
      </c>
      <c r="J8556" s="141" t="s">
        <v>33</v>
      </c>
      <c r="K8556" s="40">
        <v>7920000</v>
      </c>
      <c r="L8556" s="176">
        <v>60</v>
      </c>
      <c r="M8556" s="144" t="s">
        <v>4571</v>
      </c>
      <c r="N8556" s="372"/>
      <c r="O8556" s="146" t="s">
        <v>68</v>
      </c>
      <c r="P8556" s="146" t="s">
        <v>36</v>
      </c>
      <c r="Q8556" s="146" t="s">
        <v>464</v>
      </c>
      <c r="R8556" s="56">
        <v>15</v>
      </c>
    </row>
    <row r="8557" spans="1:18" ht="25.5" x14ac:dyDescent="0.2">
      <c r="A8557" s="174" t="s">
        <v>12053</v>
      </c>
      <c r="B8557" s="144" t="s">
        <v>12054</v>
      </c>
      <c r="C8557" s="146" t="s">
        <v>12054</v>
      </c>
      <c r="D8557" s="144" t="s">
        <v>12054</v>
      </c>
      <c r="E8557" s="186" t="s">
        <v>12177</v>
      </c>
      <c r="F8557" s="151" t="s">
        <v>12059</v>
      </c>
      <c r="G8557" s="146">
        <v>49221505</v>
      </c>
      <c r="H8557" s="455" t="s">
        <v>12183</v>
      </c>
      <c r="I8557" s="136">
        <v>16</v>
      </c>
      <c r="J8557" s="141" t="s">
        <v>33</v>
      </c>
      <c r="K8557" s="40">
        <v>14400000</v>
      </c>
      <c r="L8557" s="176">
        <v>60</v>
      </c>
      <c r="M8557" s="144" t="s">
        <v>4571</v>
      </c>
      <c r="N8557" s="372"/>
      <c r="O8557" s="146" t="s">
        <v>68</v>
      </c>
      <c r="P8557" s="146" t="s">
        <v>36</v>
      </c>
      <c r="Q8557" s="146" t="s">
        <v>464</v>
      </c>
      <c r="R8557" s="56">
        <v>15</v>
      </c>
    </row>
    <row r="8558" spans="1:18" ht="25.5" x14ac:dyDescent="0.2">
      <c r="A8558" s="174" t="s">
        <v>12053</v>
      </c>
      <c r="B8558" s="144" t="s">
        <v>12054</v>
      </c>
      <c r="C8558" s="146" t="s">
        <v>12054</v>
      </c>
      <c r="D8558" s="144" t="s">
        <v>12054</v>
      </c>
      <c r="E8558" s="186" t="s">
        <v>12177</v>
      </c>
      <c r="F8558" s="151" t="s">
        <v>12059</v>
      </c>
      <c r="G8558" s="146">
        <v>49221505</v>
      </c>
      <c r="H8558" s="455" t="s">
        <v>12184</v>
      </c>
      <c r="I8558" s="136">
        <v>16</v>
      </c>
      <c r="J8558" s="141" t="s">
        <v>33</v>
      </c>
      <c r="K8558" s="40">
        <v>14400000</v>
      </c>
      <c r="L8558" s="176">
        <v>60</v>
      </c>
      <c r="M8558" s="144" t="s">
        <v>4571</v>
      </c>
      <c r="N8558" s="372"/>
      <c r="O8558" s="146" t="s">
        <v>68</v>
      </c>
      <c r="P8558" s="146" t="s">
        <v>36</v>
      </c>
      <c r="Q8558" s="146" t="s">
        <v>464</v>
      </c>
      <c r="R8558" s="56">
        <v>15</v>
      </c>
    </row>
    <row r="8559" spans="1:18" ht="25.5" x14ac:dyDescent="0.2">
      <c r="A8559" s="174" t="s">
        <v>12053</v>
      </c>
      <c r="B8559" s="144" t="s">
        <v>12054</v>
      </c>
      <c r="C8559" s="146" t="s">
        <v>12054</v>
      </c>
      <c r="D8559" s="144" t="s">
        <v>12054</v>
      </c>
      <c r="E8559" s="186" t="s">
        <v>12177</v>
      </c>
      <c r="F8559" s="151" t="s">
        <v>12059</v>
      </c>
      <c r="G8559" s="146">
        <v>60141103</v>
      </c>
      <c r="H8559" s="455" t="s">
        <v>12185</v>
      </c>
      <c r="I8559" s="136">
        <v>16</v>
      </c>
      <c r="J8559" s="141" t="s">
        <v>33</v>
      </c>
      <c r="K8559" s="40">
        <v>2394000</v>
      </c>
      <c r="L8559" s="176">
        <v>60</v>
      </c>
      <c r="M8559" s="144" t="s">
        <v>4571</v>
      </c>
      <c r="N8559" s="372"/>
      <c r="O8559" s="146" t="s">
        <v>68</v>
      </c>
      <c r="P8559" s="146" t="s">
        <v>36</v>
      </c>
      <c r="Q8559" s="146" t="s">
        <v>464</v>
      </c>
      <c r="R8559" s="56">
        <v>15</v>
      </c>
    </row>
    <row r="8560" spans="1:18" ht="25.5" x14ac:dyDescent="0.2">
      <c r="A8560" s="174" t="s">
        <v>12053</v>
      </c>
      <c r="B8560" s="144" t="s">
        <v>12054</v>
      </c>
      <c r="C8560" s="146" t="s">
        <v>12054</v>
      </c>
      <c r="D8560" s="144" t="s">
        <v>12054</v>
      </c>
      <c r="E8560" s="186" t="s">
        <v>12177</v>
      </c>
      <c r="F8560" s="151" t="s">
        <v>12059</v>
      </c>
      <c r="G8560" s="146">
        <v>60141103</v>
      </c>
      <c r="H8560" s="455" t="s">
        <v>12186</v>
      </c>
      <c r="I8560" s="136">
        <v>16</v>
      </c>
      <c r="J8560" s="141" t="s">
        <v>33</v>
      </c>
      <c r="K8560" s="40">
        <v>5744250</v>
      </c>
      <c r="L8560" s="176">
        <v>60</v>
      </c>
      <c r="M8560" s="144" t="s">
        <v>4571</v>
      </c>
      <c r="N8560" s="372"/>
      <c r="O8560" s="146" t="s">
        <v>68</v>
      </c>
      <c r="P8560" s="146" t="s">
        <v>36</v>
      </c>
      <c r="Q8560" s="146" t="s">
        <v>464</v>
      </c>
      <c r="R8560" s="56">
        <v>15</v>
      </c>
    </row>
    <row r="8561" spans="1:18" ht="25.5" x14ac:dyDescent="0.2">
      <c r="A8561" s="174" t="s">
        <v>12053</v>
      </c>
      <c r="B8561" s="144" t="s">
        <v>12054</v>
      </c>
      <c r="C8561" s="146" t="s">
        <v>12054</v>
      </c>
      <c r="D8561" s="144" t="s">
        <v>12054</v>
      </c>
      <c r="E8561" s="186" t="s">
        <v>12177</v>
      </c>
      <c r="F8561" s="151" t="s">
        <v>12059</v>
      </c>
      <c r="G8561" s="146">
        <v>60141103</v>
      </c>
      <c r="H8561" s="455" t="s">
        <v>12187</v>
      </c>
      <c r="I8561" s="136">
        <v>16</v>
      </c>
      <c r="J8561" s="141" t="s">
        <v>33</v>
      </c>
      <c r="K8561" s="40">
        <v>5744250</v>
      </c>
      <c r="L8561" s="176">
        <v>60</v>
      </c>
      <c r="M8561" s="144" t="s">
        <v>4571</v>
      </c>
      <c r="N8561" s="372"/>
      <c r="O8561" s="146" t="s">
        <v>68</v>
      </c>
      <c r="P8561" s="146" t="s">
        <v>36</v>
      </c>
      <c r="Q8561" s="146" t="s">
        <v>464</v>
      </c>
      <c r="R8561" s="56">
        <v>15</v>
      </c>
    </row>
    <row r="8562" spans="1:18" ht="25.5" x14ac:dyDescent="0.2">
      <c r="A8562" s="174" t="s">
        <v>12053</v>
      </c>
      <c r="B8562" s="144" t="s">
        <v>12054</v>
      </c>
      <c r="C8562" s="146" t="s">
        <v>12054</v>
      </c>
      <c r="D8562" s="144" t="s">
        <v>12054</v>
      </c>
      <c r="E8562" s="186" t="s">
        <v>12177</v>
      </c>
      <c r="F8562" s="151" t="s">
        <v>12059</v>
      </c>
      <c r="G8562" s="146">
        <v>60141103</v>
      </c>
      <c r="H8562" s="455" t="s">
        <v>12188</v>
      </c>
      <c r="I8562" s="136">
        <v>16</v>
      </c>
      <c r="J8562" s="141" t="s">
        <v>33</v>
      </c>
      <c r="K8562" s="40">
        <v>5744250</v>
      </c>
      <c r="L8562" s="176">
        <v>60</v>
      </c>
      <c r="M8562" s="144" t="s">
        <v>4571</v>
      </c>
      <c r="N8562" s="372"/>
      <c r="O8562" s="146" t="s">
        <v>68</v>
      </c>
      <c r="P8562" s="146" t="s">
        <v>36</v>
      </c>
      <c r="Q8562" s="146" t="s">
        <v>464</v>
      </c>
      <c r="R8562" s="56">
        <v>15</v>
      </c>
    </row>
    <row r="8563" spans="1:18" ht="25.5" x14ac:dyDescent="0.2">
      <c r="A8563" s="174" t="s">
        <v>12053</v>
      </c>
      <c r="B8563" s="144" t="s">
        <v>12054</v>
      </c>
      <c r="C8563" s="146" t="s">
        <v>12054</v>
      </c>
      <c r="D8563" s="144" t="s">
        <v>12054</v>
      </c>
      <c r="E8563" s="186" t="s">
        <v>12177</v>
      </c>
      <c r="F8563" s="151" t="s">
        <v>12059</v>
      </c>
      <c r="G8563" s="146">
        <v>49181507</v>
      </c>
      <c r="H8563" s="455" t="s">
        <v>12189</v>
      </c>
      <c r="I8563" s="136">
        <v>16</v>
      </c>
      <c r="J8563" s="141" t="s">
        <v>33</v>
      </c>
      <c r="K8563" s="40">
        <v>114300000</v>
      </c>
      <c r="L8563" s="176">
        <v>60</v>
      </c>
      <c r="M8563" s="144" t="s">
        <v>4571</v>
      </c>
      <c r="N8563" s="372"/>
      <c r="O8563" s="146" t="s">
        <v>68</v>
      </c>
      <c r="P8563" s="146" t="s">
        <v>36</v>
      </c>
      <c r="Q8563" s="146" t="s">
        <v>464</v>
      </c>
      <c r="R8563" s="56">
        <v>15</v>
      </c>
    </row>
    <row r="8564" spans="1:18" ht="25.5" x14ac:dyDescent="0.2">
      <c r="A8564" s="174" t="s">
        <v>12053</v>
      </c>
      <c r="B8564" s="144" t="s">
        <v>12054</v>
      </c>
      <c r="C8564" s="146" t="s">
        <v>12054</v>
      </c>
      <c r="D8564" s="144" t="s">
        <v>12054</v>
      </c>
      <c r="E8564" s="186" t="s">
        <v>12177</v>
      </c>
      <c r="F8564" s="151" t="s">
        <v>12059</v>
      </c>
      <c r="G8564" s="146">
        <v>49181607</v>
      </c>
      <c r="H8564" s="455" t="s">
        <v>12190</v>
      </c>
      <c r="I8564" s="136">
        <v>16</v>
      </c>
      <c r="J8564" s="141" t="s">
        <v>33</v>
      </c>
      <c r="K8564" s="40">
        <v>3330000</v>
      </c>
      <c r="L8564" s="176">
        <v>60</v>
      </c>
      <c r="M8564" s="144" t="s">
        <v>4571</v>
      </c>
      <c r="N8564" s="372"/>
      <c r="O8564" s="146" t="s">
        <v>68</v>
      </c>
      <c r="P8564" s="146" t="s">
        <v>36</v>
      </c>
      <c r="Q8564" s="146" t="s">
        <v>464</v>
      </c>
      <c r="R8564" s="56">
        <v>15</v>
      </c>
    </row>
    <row r="8565" spans="1:18" x14ac:dyDescent="0.2">
      <c r="A8565" s="174" t="s">
        <v>12070</v>
      </c>
      <c r="B8565" s="144" t="s">
        <v>12071</v>
      </c>
      <c r="C8565" s="146" t="s">
        <v>12071</v>
      </c>
      <c r="D8565" s="144" t="s">
        <v>12071</v>
      </c>
      <c r="E8565" s="186" t="s">
        <v>12177</v>
      </c>
      <c r="F8565" s="151" t="s">
        <v>12059</v>
      </c>
      <c r="G8565" s="146">
        <v>49181607</v>
      </c>
      <c r="H8565" s="455" t="s">
        <v>12191</v>
      </c>
      <c r="I8565" s="136">
        <v>16</v>
      </c>
      <c r="J8565" s="141" t="s">
        <v>33</v>
      </c>
      <c r="K8565" s="817">
        <v>335401577</v>
      </c>
      <c r="L8565" s="176">
        <v>1</v>
      </c>
      <c r="M8565" s="144" t="s">
        <v>4571</v>
      </c>
      <c r="N8565" s="372"/>
      <c r="O8565" s="146" t="s">
        <v>68</v>
      </c>
      <c r="P8565" s="146" t="s">
        <v>36</v>
      </c>
      <c r="Q8565" s="146" t="s">
        <v>464</v>
      </c>
      <c r="R8565" s="56" t="s">
        <v>12072</v>
      </c>
    </row>
    <row r="8566" spans="1:18" ht="25.5" x14ac:dyDescent="0.2">
      <c r="A8566" s="174" t="s">
        <v>12053</v>
      </c>
      <c r="B8566" s="144" t="s">
        <v>12054</v>
      </c>
      <c r="C8566" s="146" t="s">
        <v>12054</v>
      </c>
      <c r="D8566" s="144" t="s">
        <v>12054</v>
      </c>
      <c r="E8566" s="186" t="s">
        <v>834</v>
      </c>
      <c r="F8566" s="151" t="s">
        <v>316</v>
      </c>
      <c r="G8566" s="146">
        <v>52151603</v>
      </c>
      <c r="H8566" s="455" t="s">
        <v>12192</v>
      </c>
      <c r="I8566" s="136">
        <v>16</v>
      </c>
      <c r="J8566" s="141" t="s">
        <v>33</v>
      </c>
      <c r="K8566" s="40">
        <v>6812500</v>
      </c>
      <c r="L8566" s="176">
        <v>100</v>
      </c>
      <c r="M8566" s="144" t="s">
        <v>4571</v>
      </c>
      <c r="N8566" s="372"/>
      <c r="O8566" s="146" t="s">
        <v>68</v>
      </c>
      <c r="P8566" s="146" t="s">
        <v>36</v>
      </c>
      <c r="Q8566" s="146" t="s">
        <v>464</v>
      </c>
      <c r="R8566" s="56">
        <v>15</v>
      </c>
    </row>
    <row r="8567" spans="1:18" ht="25.5" x14ac:dyDescent="0.2">
      <c r="A8567" s="174" t="s">
        <v>12053</v>
      </c>
      <c r="B8567" s="144" t="s">
        <v>12054</v>
      </c>
      <c r="C8567" s="146" t="s">
        <v>12054</v>
      </c>
      <c r="D8567" s="144" t="s">
        <v>12054</v>
      </c>
      <c r="E8567" s="186" t="s">
        <v>834</v>
      </c>
      <c r="F8567" s="151" t="s">
        <v>316</v>
      </c>
      <c r="G8567" s="146">
        <v>52151605</v>
      </c>
      <c r="H8567" s="455" t="s">
        <v>12193</v>
      </c>
      <c r="I8567" s="136">
        <v>16</v>
      </c>
      <c r="J8567" s="141" t="s">
        <v>33</v>
      </c>
      <c r="K8567" s="40">
        <v>9750000</v>
      </c>
      <c r="L8567" s="176">
        <v>100</v>
      </c>
      <c r="M8567" s="144" t="s">
        <v>4571</v>
      </c>
      <c r="N8567" s="372"/>
      <c r="O8567" s="146" t="s">
        <v>68</v>
      </c>
      <c r="P8567" s="146" t="s">
        <v>36</v>
      </c>
      <c r="Q8567" s="146" t="s">
        <v>464</v>
      </c>
      <c r="R8567" s="56">
        <v>15</v>
      </c>
    </row>
    <row r="8568" spans="1:18" ht="25.5" x14ac:dyDescent="0.2">
      <c r="A8568" s="174" t="s">
        <v>12053</v>
      </c>
      <c r="B8568" s="144" t="s">
        <v>12054</v>
      </c>
      <c r="C8568" s="146" t="s">
        <v>12054</v>
      </c>
      <c r="D8568" s="144" t="s">
        <v>12054</v>
      </c>
      <c r="E8568" s="186" t="s">
        <v>834</v>
      </c>
      <c r="F8568" s="151" t="s">
        <v>316</v>
      </c>
      <c r="G8568" s="146">
        <v>52151707</v>
      </c>
      <c r="H8568" s="455" t="s">
        <v>12194</v>
      </c>
      <c r="I8568" s="136">
        <v>16</v>
      </c>
      <c r="J8568" s="141" t="s">
        <v>33</v>
      </c>
      <c r="K8568" s="40">
        <v>58625000</v>
      </c>
      <c r="L8568" s="176">
        <v>100</v>
      </c>
      <c r="M8568" s="144" t="s">
        <v>4571</v>
      </c>
      <c r="N8568" s="372"/>
      <c r="O8568" s="146" t="s">
        <v>68</v>
      </c>
      <c r="P8568" s="146" t="s">
        <v>36</v>
      </c>
      <c r="Q8568" s="146" t="s">
        <v>464</v>
      </c>
      <c r="R8568" s="56">
        <v>15</v>
      </c>
    </row>
    <row r="8569" spans="1:18" ht="25.5" x14ac:dyDescent="0.2">
      <c r="A8569" s="174" t="s">
        <v>12053</v>
      </c>
      <c r="B8569" s="144" t="s">
        <v>12054</v>
      </c>
      <c r="C8569" s="146" t="s">
        <v>12054</v>
      </c>
      <c r="D8569" s="144" t="s">
        <v>12054</v>
      </c>
      <c r="E8569" s="186" t="s">
        <v>834</v>
      </c>
      <c r="F8569" s="151" t="s">
        <v>316</v>
      </c>
      <c r="G8569" s="146">
        <v>52151709</v>
      </c>
      <c r="H8569" s="455" t="s">
        <v>12195</v>
      </c>
      <c r="I8569" s="136">
        <v>16</v>
      </c>
      <c r="J8569" s="141" t="s">
        <v>33</v>
      </c>
      <c r="K8569" s="40">
        <v>25625000</v>
      </c>
      <c r="L8569" s="176">
        <v>100</v>
      </c>
      <c r="M8569" s="144" t="s">
        <v>4571</v>
      </c>
      <c r="N8569" s="372"/>
      <c r="O8569" s="146" t="s">
        <v>68</v>
      </c>
      <c r="P8569" s="146" t="s">
        <v>36</v>
      </c>
      <c r="Q8569" s="146" t="s">
        <v>464</v>
      </c>
      <c r="R8569" s="56">
        <v>15</v>
      </c>
    </row>
    <row r="8570" spans="1:18" ht="25.5" x14ac:dyDescent="0.2">
      <c r="A8570" s="174" t="s">
        <v>12053</v>
      </c>
      <c r="B8570" s="144" t="s">
        <v>12054</v>
      </c>
      <c r="C8570" s="146" t="s">
        <v>12054</v>
      </c>
      <c r="D8570" s="144" t="s">
        <v>12054</v>
      </c>
      <c r="E8570" s="186" t="s">
        <v>834</v>
      </c>
      <c r="F8570" s="151" t="s">
        <v>316</v>
      </c>
      <c r="G8570" s="146">
        <v>52151807</v>
      </c>
      <c r="H8570" s="455" t="s">
        <v>12196</v>
      </c>
      <c r="I8570" s="136">
        <v>16</v>
      </c>
      <c r="J8570" s="141" t="s">
        <v>33</v>
      </c>
      <c r="K8570" s="40">
        <v>8525000</v>
      </c>
      <c r="L8570" s="176">
        <v>100</v>
      </c>
      <c r="M8570" s="144" t="s">
        <v>4571</v>
      </c>
      <c r="N8570" s="372"/>
      <c r="O8570" s="146" t="s">
        <v>68</v>
      </c>
      <c r="P8570" s="146" t="s">
        <v>36</v>
      </c>
      <c r="Q8570" s="146" t="s">
        <v>464</v>
      </c>
      <c r="R8570" s="56">
        <v>15</v>
      </c>
    </row>
    <row r="8571" spans="1:18" ht="25.5" x14ac:dyDescent="0.2">
      <c r="A8571" s="174" t="s">
        <v>12053</v>
      </c>
      <c r="B8571" s="144" t="s">
        <v>12054</v>
      </c>
      <c r="C8571" s="146" t="s">
        <v>12054</v>
      </c>
      <c r="D8571" s="144" t="s">
        <v>12054</v>
      </c>
      <c r="E8571" s="186" t="s">
        <v>834</v>
      </c>
      <c r="F8571" s="151" t="s">
        <v>316</v>
      </c>
      <c r="G8571" s="146">
        <v>52151807</v>
      </c>
      <c r="H8571" s="455" t="s">
        <v>12197</v>
      </c>
      <c r="I8571" s="136">
        <v>16</v>
      </c>
      <c r="J8571" s="141" t="s">
        <v>33</v>
      </c>
      <c r="K8571" s="40">
        <v>20750000</v>
      </c>
      <c r="L8571" s="176">
        <v>100</v>
      </c>
      <c r="M8571" s="144" t="s">
        <v>4571</v>
      </c>
      <c r="N8571" s="372"/>
      <c r="O8571" s="146" t="s">
        <v>68</v>
      </c>
      <c r="P8571" s="146" t="s">
        <v>36</v>
      </c>
      <c r="Q8571" s="146" t="s">
        <v>464</v>
      </c>
      <c r="R8571" s="56">
        <v>15</v>
      </c>
    </row>
    <row r="8572" spans="1:18" ht="25.5" x14ac:dyDescent="0.2">
      <c r="A8572" s="174" t="s">
        <v>12053</v>
      </c>
      <c r="B8572" s="144" t="s">
        <v>12054</v>
      </c>
      <c r="C8572" s="146" t="s">
        <v>12054</v>
      </c>
      <c r="D8572" s="144" t="s">
        <v>12054</v>
      </c>
      <c r="E8572" s="186" t="s">
        <v>834</v>
      </c>
      <c r="F8572" s="151" t="s">
        <v>316</v>
      </c>
      <c r="G8572" s="146">
        <v>52152000</v>
      </c>
      <c r="H8572" s="455" t="s">
        <v>12198</v>
      </c>
      <c r="I8572" s="136">
        <v>16</v>
      </c>
      <c r="J8572" s="141" t="s">
        <v>33</v>
      </c>
      <c r="K8572" s="40">
        <v>10962500</v>
      </c>
      <c r="L8572" s="176">
        <v>100</v>
      </c>
      <c r="M8572" s="144" t="s">
        <v>4571</v>
      </c>
      <c r="N8572" s="372"/>
      <c r="O8572" s="146" t="s">
        <v>68</v>
      </c>
      <c r="P8572" s="146" t="s">
        <v>36</v>
      </c>
      <c r="Q8572" s="146" t="s">
        <v>464</v>
      </c>
      <c r="R8572" s="56">
        <v>15</v>
      </c>
    </row>
    <row r="8573" spans="1:18" ht="25.5" x14ac:dyDescent="0.2">
      <c r="A8573" s="174" t="s">
        <v>12053</v>
      </c>
      <c r="B8573" s="144" t="s">
        <v>12054</v>
      </c>
      <c r="C8573" s="146" t="s">
        <v>12054</v>
      </c>
      <c r="D8573" s="144" t="s">
        <v>12054</v>
      </c>
      <c r="E8573" s="186" t="s">
        <v>834</v>
      </c>
      <c r="F8573" s="151" t="s">
        <v>316</v>
      </c>
      <c r="G8573" s="146">
        <v>52152000</v>
      </c>
      <c r="H8573" s="455" t="s">
        <v>12199</v>
      </c>
      <c r="I8573" s="136">
        <v>16</v>
      </c>
      <c r="J8573" s="141" t="s">
        <v>33</v>
      </c>
      <c r="K8573" s="40">
        <v>10962500</v>
      </c>
      <c r="L8573" s="176">
        <v>100</v>
      </c>
      <c r="M8573" s="144" t="s">
        <v>4571</v>
      </c>
      <c r="N8573" s="372"/>
      <c r="O8573" s="146" t="s">
        <v>68</v>
      </c>
      <c r="P8573" s="146" t="s">
        <v>36</v>
      </c>
      <c r="Q8573" s="146" t="s">
        <v>464</v>
      </c>
      <c r="R8573" s="56">
        <v>15</v>
      </c>
    </row>
    <row r="8574" spans="1:18" ht="25.5" x14ac:dyDescent="0.2">
      <c r="A8574" s="174" t="s">
        <v>12053</v>
      </c>
      <c r="B8574" s="144" t="s">
        <v>12054</v>
      </c>
      <c r="C8574" s="146" t="s">
        <v>12054</v>
      </c>
      <c r="D8574" s="144" t="s">
        <v>12054</v>
      </c>
      <c r="E8574" s="186" t="s">
        <v>834</v>
      </c>
      <c r="F8574" s="151" t="s">
        <v>316</v>
      </c>
      <c r="G8574" s="146">
        <v>52151802</v>
      </c>
      <c r="H8574" s="455" t="s">
        <v>12200</v>
      </c>
      <c r="I8574" s="136">
        <v>16</v>
      </c>
      <c r="J8574" s="141" t="s">
        <v>33</v>
      </c>
      <c r="K8574" s="40">
        <v>48875000</v>
      </c>
      <c r="L8574" s="176">
        <v>100</v>
      </c>
      <c r="M8574" s="144" t="s">
        <v>4571</v>
      </c>
      <c r="N8574" s="372"/>
      <c r="O8574" s="146" t="s">
        <v>68</v>
      </c>
      <c r="P8574" s="146" t="s">
        <v>36</v>
      </c>
      <c r="Q8574" s="146" t="s">
        <v>464</v>
      </c>
      <c r="R8574" s="56">
        <v>15</v>
      </c>
    </row>
    <row r="8575" spans="1:18" ht="25.5" x14ac:dyDescent="0.2">
      <c r="A8575" s="174" t="s">
        <v>12053</v>
      </c>
      <c r="B8575" s="144" t="s">
        <v>12054</v>
      </c>
      <c r="C8575" s="146" t="s">
        <v>12054</v>
      </c>
      <c r="D8575" s="144" t="s">
        <v>12054</v>
      </c>
      <c r="E8575" s="186" t="s">
        <v>834</v>
      </c>
      <c r="F8575" s="151" t="s">
        <v>316</v>
      </c>
      <c r="G8575" s="146">
        <v>52151808</v>
      </c>
      <c r="H8575" s="455" t="s">
        <v>12201</v>
      </c>
      <c r="I8575" s="136">
        <v>16</v>
      </c>
      <c r="J8575" s="141" t="s">
        <v>33</v>
      </c>
      <c r="K8575" s="40">
        <v>48875000</v>
      </c>
      <c r="L8575" s="176">
        <v>100</v>
      </c>
      <c r="M8575" s="144" t="s">
        <v>4571</v>
      </c>
      <c r="N8575" s="372"/>
      <c r="O8575" s="146" t="s">
        <v>68</v>
      </c>
      <c r="P8575" s="146" t="s">
        <v>36</v>
      </c>
      <c r="Q8575" s="146" t="s">
        <v>464</v>
      </c>
      <c r="R8575" s="56">
        <v>15</v>
      </c>
    </row>
    <row r="8576" spans="1:18" ht="25.5" x14ac:dyDescent="0.2">
      <c r="A8576" s="174" t="s">
        <v>12053</v>
      </c>
      <c r="B8576" s="144" t="s">
        <v>12054</v>
      </c>
      <c r="C8576" s="146" t="s">
        <v>12054</v>
      </c>
      <c r="D8576" s="144" t="s">
        <v>12054</v>
      </c>
      <c r="E8576" s="186" t="s">
        <v>834</v>
      </c>
      <c r="F8576" s="151" t="s">
        <v>316</v>
      </c>
      <c r="G8576" s="146">
        <v>53131621</v>
      </c>
      <c r="H8576" s="455" t="s">
        <v>12202</v>
      </c>
      <c r="I8576" s="136">
        <v>16</v>
      </c>
      <c r="J8576" s="141" t="s">
        <v>33</v>
      </c>
      <c r="K8576" s="40">
        <v>17000000</v>
      </c>
      <c r="L8576" s="176">
        <v>2000</v>
      </c>
      <c r="M8576" s="144" t="s">
        <v>4571</v>
      </c>
      <c r="N8576" s="372"/>
      <c r="O8576" s="146" t="s">
        <v>68</v>
      </c>
      <c r="P8576" s="146" t="s">
        <v>36</v>
      </c>
      <c r="Q8576" s="146" t="s">
        <v>464</v>
      </c>
      <c r="R8576" s="56">
        <v>15</v>
      </c>
    </row>
    <row r="8577" spans="1:18" ht="25.5" x14ac:dyDescent="0.2">
      <c r="A8577" s="174" t="s">
        <v>12053</v>
      </c>
      <c r="B8577" s="144" t="s">
        <v>12054</v>
      </c>
      <c r="C8577" s="146" t="s">
        <v>12054</v>
      </c>
      <c r="D8577" s="144" t="s">
        <v>12054</v>
      </c>
      <c r="E8577" s="186" t="s">
        <v>834</v>
      </c>
      <c r="F8577" s="151" t="s">
        <v>316</v>
      </c>
      <c r="G8577" s="146">
        <v>53131603</v>
      </c>
      <c r="H8577" s="455" t="s">
        <v>12203</v>
      </c>
      <c r="I8577" s="136">
        <v>16</v>
      </c>
      <c r="J8577" s="141" t="s">
        <v>33</v>
      </c>
      <c r="K8577" s="40">
        <f>77250000+4067500</f>
        <v>81317500</v>
      </c>
      <c r="L8577" s="176">
        <v>2000</v>
      </c>
      <c r="M8577" s="144" t="s">
        <v>4571</v>
      </c>
      <c r="N8577" s="372"/>
      <c r="O8577" s="146" t="s">
        <v>68</v>
      </c>
      <c r="P8577" s="146" t="s">
        <v>36</v>
      </c>
      <c r="Q8577" s="146" t="s">
        <v>464</v>
      </c>
      <c r="R8577" s="56">
        <v>15</v>
      </c>
    </row>
    <row r="8578" spans="1:18" ht="25.5" x14ac:dyDescent="0.2">
      <c r="A8578" s="174" t="s">
        <v>12204</v>
      </c>
      <c r="B8578" s="144" t="s">
        <v>12205</v>
      </c>
      <c r="C8578" s="146" t="s">
        <v>11417</v>
      </c>
      <c r="D8578" s="144" t="s">
        <v>12205</v>
      </c>
      <c r="E8578" s="186" t="s">
        <v>834</v>
      </c>
      <c r="F8578" s="151" t="s">
        <v>316</v>
      </c>
      <c r="G8578" s="146">
        <v>30191501</v>
      </c>
      <c r="H8578" s="455" t="s">
        <v>12206</v>
      </c>
      <c r="I8578" s="136">
        <v>16</v>
      </c>
      <c r="J8578" s="141" t="s">
        <v>33</v>
      </c>
      <c r="K8578" s="40">
        <v>320000</v>
      </c>
      <c r="L8578" s="176">
        <v>1</v>
      </c>
      <c r="M8578" s="144" t="s">
        <v>4571</v>
      </c>
      <c r="N8578" s="372"/>
      <c r="O8578" s="146" t="s">
        <v>68</v>
      </c>
      <c r="P8578" s="146" t="s">
        <v>35</v>
      </c>
      <c r="Q8578" s="146" t="s">
        <v>464</v>
      </c>
      <c r="R8578" s="56">
        <v>68</v>
      </c>
    </row>
    <row r="8579" spans="1:18" ht="25.5" x14ac:dyDescent="0.2">
      <c r="A8579" s="174" t="s">
        <v>12204</v>
      </c>
      <c r="B8579" s="144" t="s">
        <v>12205</v>
      </c>
      <c r="C8579" s="146" t="s">
        <v>11417</v>
      </c>
      <c r="D8579" s="144" t="s">
        <v>12205</v>
      </c>
      <c r="E8579" s="186" t="s">
        <v>834</v>
      </c>
      <c r="F8579" s="151" t="s">
        <v>316</v>
      </c>
      <c r="G8579" s="146">
        <v>27131510</v>
      </c>
      <c r="H8579" s="455" t="s">
        <v>12207</v>
      </c>
      <c r="I8579" s="136">
        <v>16</v>
      </c>
      <c r="J8579" s="141" t="s">
        <v>33</v>
      </c>
      <c r="K8579" s="40">
        <v>61000000</v>
      </c>
      <c r="L8579" s="176">
        <v>2</v>
      </c>
      <c r="M8579" s="144" t="s">
        <v>4571</v>
      </c>
      <c r="N8579" s="372"/>
      <c r="O8579" s="146" t="s">
        <v>36</v>
      </c>
      <c r="P8579" s="146" t="s">
        <v>80</v>
      </c>
      <c r="Q8579" s="146" t="s">
        <v>464</v>
      </c>
      <c r="R8579" s="56">
        <v>67</v>
      </c>
    </row>
    <row r="8580" spans="1:18" ht="25.5" x14ac:dyDescent="0.2">
      <c r="A8580" s="174" t="s">
        <v>12204</v>
      </c>
      <c r="B8580" s="144" t="s">
        <v>12205</v>
      </c>
      <c r="C8580" s="146" t="s">
        <v>11417</v>
      </c>
      <c r="D8580" s="144" t="s">
        <v>12205</v>
      </c>
      <c r="E8580" s="186" t="s">
        <v>834</v>
      </c>
      <c r="F8580" s="151" t="s">
        <v>316</v>
      </c>
      <c r="G8580" s="146">
        <v>46171600</v>
      </c>
      <c r="H8580" s="455" t="s">
        <v>12208</v>
      </c>
      <c r="I8580" s="136">
        <v>16</v>
      </c>
      <c r="J8580" s="141" t="s">
        <v>33</v>
      </c>
      <c r="K8580" s="40">
        <v>6000000</v>
      </c>
      <c r="L8580" s="176">
        <v>2</v>
      </c>
      <c r="M8580" s="144" t="s">
        <v>4571</v>
      </c>
      <c r="N8580" s="372"/>
      <c r="O8580" s="146" t="s">
        <v>68</v>
      </c>
      <c r="P8580" s="146" t="s">
        <v>35</v>
      </c>
      <c r="Q8580" s="146" t="s">
        <v>464</v>
      </c>
      <c r="R8580" s="56">
        <v>68</v>
      </c>
    </row>
    <row r="8581" spans="1:18" ht="25.5" x14ac:dyDescent="0.2">
      <c r="A8581" s="174" t="s">
        <v>12066</v>
      </c>
      <c r="B8581" s="144" t="s">
        <v>356</v>
      </c>
      <c r="C8581" s="146" t="s">
        <v>356</v>
      </c>
      <c r="D8581" s="144" t="s">
        <v>356</v>
      </c>
      <c r="E8581" s="186" t="s">
        <v>834</v>
      </c>
      <c r="F8581" s="151" t="s">
        <v>316</v>
      </c>
      <c r="G8581" s="146">
        <v>56121201</v>
      </c>
      <c r="H8581" s="455" t="s">
        <v>12209</v>
      </c>
      <c r="I8581" s="136">
        <v>16</v>
      </c>
      <c r="J8581" s="141" t="s">
        <v>33</v>
      </c>
      <c r="K8581" s="40">
        <v>4770000</v>
      </c>
      <c r="L8581" s="176">
        <v>9</v>
      </c>
      <c r="M8581" s="144" t="s">
        <v>4571</v>
      </c>
      <c r="N8581" s="372"/>
      <c r="O8581" s="146" t="s">
        <v>67</v>
      </c>
      <c r="P8581" s="146" t="s">
        <v>36</v>
      </c>
      <c r="Q8581" s="146" t="s">
        <v>464</v>
      </c>
      <c r="R8581" s="56">
        <v>53</v>
      </c>
    </row>
    <row r="8582" spans="1:18" ht="25.5" x14ac:dyDescent="0.2">
      <c r="A8582" s="174" t="s">
        <v>12210</v>
      </c>
      <c r="B8582" s="144" t="s">
        <v>12211</v>
      </c>
      <c r="C8582" s="146" t="s">
        <v>11417</v>
      </c>
      <c r="D8582" s="144" t="s">
        <v>12211</v>
      </c>
      <c r="E8582" s="186" t="s">
        <v>834</v>
      </c>
      <c r="F8582" s="151" t="s">
        <v>316</v>
      </c>
      <c r="G8582" s="146">
        <v>30191505</v>
      </c>
      <c r="H8582" s="455" t="s">
        <v>12212</v>
      </c>
      <c r="I8582" s="136">
        <v>16</v>
      </c>
      <c r="J8582" s="141" t="s">
        <v>33</v>
      </c>
      <c r="K8582" s="40">
        <v>23800000</v>
      </c>
      <c r="L8582" s="176">
        <v>1</v>
      </c>
      <c r="M8582" s="144" t="s">
        <v>4571</v>
      </c>
      <c r="N8582" s="372"/>
      <c r="O8582" s="146" t="s">
        <v>68</v>
      </c>
      <c r="P8582" s="146" t="s">
        <v>35</v>
      </c>
      <c r="Q8582" s="146" t="s">
        <v>464</v>
      </c>
      <c r="R8582" s="56">
        <v>68</v>
      </c>
    </row>
    <row r="8583" spans="1:18" ht="76.5" x14ac:dyDescent="0.2">
      <c r="A8583" s="174" t="s">
        <v>12210</v>
      </c>
      <c r="B8583" s="144" t="s">
        <v>12213</v>
      </c>
      <c r="C8583" s="146" t="s">
        <v>11417</v>
      </c>
      <c r="D8583" s="144" t="s">
        <v>5636</v>
      </c>
      <c r="E8583" s="186" t="s">
        <v>842</v>
      </c>
      <c r="F8583" s="151" t="s">
        <v>338</v>
      </c>
      <c r="G8583" s="146" t="s">
        <v>12214</v>
      </c>
      <c r="H8583" s="455" t="s">
        <v>12215</v>
      </c>
      <c r="I8583" s="136">
        <v>16</v>
      </c>
      <c r="J8583" s="141" t="s">
        <v>230</v>
      </c>
      <c r="K8583" s="40">
        <v>21000000</v>
      </c>
      <c r="L8583" s="176">
        <v>1</v>
      </c>
      <c r="M8583" s="144" t="s">
        <v>6831</v>
      </c>
      <c r="N8583" s="372"/>
      <c r="O8583" s="146" t="s">
        <v>127</v>
      </c>
      <c r="P8583" s="146" t="s">
        <v>127</v>
      </c>
      <c r="Q8583" s="146" t="s">
        <v>429</v>
      </c>
      <c r="R8583" s="56" t="s">
        <v>12216</v>
      </c>
    </row>
    <row r="8584" spans="1:18" ht="76.5" x14ac:dyDescent="0.2">
      <c r="A8584" s="174" t="s">
        <v>12217</v>
      </c>
      <c r="B8584" s="144" t="s">
        <v>12218</v>
      </c>
      <c r="C8584" s="146" t="s">
        <v>11417</v>
      </c>
      <c r="D8584" s="144" t="s">
        <v>5636</v>
      </c>
      <c r="E8584" s="186" t="s">
        <v>842</v>
      </c>
      <c r="F8584" s="151" t="s">
        <v>338</v>
      </c>
      <c r="G8584" s="146" t="s">
        <v>12214</v>
      </c>
      <c r="H8584" s="455" t="s">
        <v>12215</v>
      </c>
      <c r="I8584" s="136">
        <v>16</v>
      </c>
      <c r="J8584" s="141" t="s">
        <v>230</v>
      </c>
      <c r="K8584" s="40">
        <v>21000000</v>
      </c>
      <c r="L8584" s="176">
        <v>1</v>
      </c>
      <c r="M8584" s="144" t="s">
        <v>6831</v>
      </c>
      <c r="N8584" s="372"/>
      <c r="O8584" s="146" t="s">
        <v>127</v>
      </c>
      <c r="P8584" s="146" t="s">
        <v>127</v>
      </c>
      <c r="Q8584" s="146" t="s">
        <v>429</v>
      </c>
      <c r="R8584" s="56" t="s">
        <v>12216</v>
      </c>
    </row>
    <row r="8585" spans="1:18" ht="76.5" x14ac:dyDescent="0.2">
      <c r="A8585" s="174" t="s">
        <v>12204</v>
      </c>
      <c r="B8585" s="144" t="s">
        <v>12205</v>
      </c>
      <c r="C8585" s="146" t="s">
        <v>11417</v>
      </c>
      <c r="D8585" s="144" t="s">
        <v>5636</v>
      </c>
      <c r="E8585" s="186" t="s">
        <v>842</v>
      </c>
      <c r="F8585" s="151" t="s">
        <v>338</v>
      </c>
      <c r="G8585" s="146" t="s">
        <v>12214</v>
      </c>
      <c r="H8585" s="455" t="s">
        <v>12215</v>
      </c>
      <c r="I8585" s="136">
        <v>16</v>
      </c>
      <c r="J8585" s="141" t="s">
        <v>230</v>
      </c>
      <c r="K8585" s="40">
        <v>21000000</v>
      </c>
      <c r="L8585" s="176">
        <v>1</v>
      </c>
      <c r="M8585" s="144" t="s">
        <v>6831</v>
      </c>
      <c r="N8585" s="372"/>
      <c r="O8585" s="146" t="s">
        <v>127</v>
      </c>
      <c r="P8585" s="146" t="s">
        <v>127</v>
      </c>
      <c r="Q8585" s="146" t="s">
        <v>429</v>
      </c>
      <c r="R8585" s="56" t="s">
        <v>12216</v>
      </c>
    </row>
    <row r="8586" spans="1:18" ht="76.5" x14ac:dyDescent="0.2">
      <c r="A8586" s="174" t="s">
        <v>12172</v>
      </c>
      <c r="B8586" s="144" t="s">
        <v>12219</v>
      </c>
      <c r="C8586" s="146" t="s">
        <v>11397</v>
      </c>
      <c r="D8586" s="144" t="s">
        <v>5636</v>
      </c>
      <c r="E8586" s="186" t="s">
        <v>842</v>
      </c>
      <c r="F8586" s="151" t="s">
        <v>338</v>
      </c>
      <c r="G8586" s="146" t="s">
        <v>12214</v>
      </c>
      <c r="H8586" s="455" t="s">
        <v>12215</v>
      </c>
      <c r="I8586" s="136">
        <v>16</v>
      </c>
      <c r="J8586" s="141" t="s">
        <v>230</v>
      </c>
      <c r="K8586" s="40">
        <v>12000000</v>
      </c>
      <c r="L8586" s="176">
        <v>1</v>
      </c>
      <c r="M8586" s="144" t="s">
        <v>6831</v>
      </c>
      <c r="N8586" s="372"/>
      <c r="O8586" s="146" t="s">
        <v>127</v>
      </c>
      <c r="P8586" s="146" t="s">
        <v>127</v>
      </c>
      <c r="Q8586" s="146" t="s">
        <v>429</v>
      </c>
      <c r="R8586" s="56" t="s">
        <v>12216</v>
      </c>
    </row>
    <row r="8587" spans="1:18" ht="76.5" x14ac:dyDescent="0.2">
      <c r="A8587" s="174" t="s">
        <v>12220</v>
      </c>
      <c r="B8587" s="144" t="s">
        <v>12221</v>
      </c>
      <c r="C8587" s="146" t="s">
        <v>11397</v>
      </c>
      <c r="D8587" s="144" t="s">
        <v>5636</v>
      </c>
      <c r="E8587" s="186" t="s">
        <v>842</v>
      </c>
      <c r="F8587" s="151" t="s">
        <v>338</v>
      </c>
      <c r="G8587" s="146" t="s">
        <v>12214</v>
      </c>
      <c r="H8587" s="455" t="s">
        <v>12215</v>
      </c>
      <c r="I8587" s="136">
        <v>16</v>
      </c>
      <c r="J8587" s="141" t="s">
        <v>230</v>
      </c>
      <c r="K8587" s="40">
        <v>7000000</v>
      </c>
      <c r="L8587" s="176">
        <v>1</v>
      </c>
      <c r="M8587" s="144" t="s">
        <v>6831</v>
      </c>
      <c r="N8587" s="372"/>
      <c r="O8587" s="146" t="s">
        <v>127</v>
      </c>
      <c r="P8587" s="146" t="s">
        <v>127</v>
      </c>
      <c r="Q8587" s="146" t="s">
        <v>429</v>
      </c>
      <c r="R8587" s="56" t="s">
        <v>12216</v>
      </c>
    </row>
    <row r="8588" spans="1:18" ht="76.5" x14ac:dyDescent="0.2">
      <c r="A8588" s="174" t="s">
        <v>12222</v>
      </c>
      <c r="B8588" s="144" t="s">
        <v>12223</v>
      </c>
      <c r="C8588" s="146" t="s">
        <v>11397</v>
      </c>
      <c r="D8588" s="144" t="s">
        <v>5636</v>
      </c>
      <c r="E8588" s="186" t="s">
        <v>842</v>
      </c>
      <c r="F8588" s="151" t="s">
        <v>338</v>
      </c>
      <c r="G8588" s="146" t="s">
        <v>12214</v>
      </c>
      <c r="H8588" s="455" t="s">
        <v>12215</v>
      </c>
      <c r="I8588" s="136">
        <v>16</v>
      </c>
      <c r="J8588" s="141" t="s">
        <v>230</v>
      </c>
      <c r="K8588" s="40">
        <v>7000000</v>
      </c>
      <c r="L8588" s="176">
        <v>1</v>
      </c>
      <c r="M8588" s="144" t="s">
        <v>6831</v>
      </c>
      <c r="N8588" s="372"/>
      <c r="O8588" s="146" t="s">
        <v>127</v>
      </c>
      <c r="P8588" s="146" t="s">
        <v>127</v>
      </c>
      <c r="Q8588" s="146" t="s">
        <v>429</v>
      </c>
      <c r="R8588" s="56" t="s">
        <v>12216</v>
      </c>
    </row>
    <row r="8589" spans="1:18" ht="76.5" x14ac:dyDescent="0.2">
      <c r="A8589" s="174" t="s">
        <v>12224</v>
      </c>
      <c r="B8589" s="144" t="s">
        <v>12225</v>
      </c>
      <c r="C8589" s="146" t="s">
        <v>11397</v>
      </c>
      <c r="D8589" s="144" t="s">
        <v>5636</v>
      </c>
      <c r="E8589" s="186" t="s">
        <v>842</v>
      </c>
      <c r="F8589" s="151" t="s">
        <v>338</v>
      </c>
      <c r="G8589" s="146" t="s">
        <v>12214</v>
      </c>
      <c r="H8589" s="455" t="s">
        <v>12215</v>
      </c>
      <c r="I8589" s="136">
        <v>16</v>
      </c>
      <c r="J8589" s="141" t="s">
        <v>230</v>
      </c>
      <c r="K8589" s="40">
        <v>40000000</v>
      </c>
      <c r="L8589" s="176">
        <v>1</v>
      </c>
      <c r="M8589" s="144" t="s">
        <v>6831</v>
      </c>
      <c r="N8589" s="372"/>
      <c r="O8589" s="146" t="s">
        <v>127</v>
      </c>
      <c r="P8589" s="146" t="s">
        <v>127</v>
      </c>
      <c r="Q8589" s="146" t="s">
        <v>429</v>
      </c>
      <c r="R8589" s="56" t="s">
        <v>12216</v>
      </c>
    </row>
    <row r="8590" spans="1:18" ht="76.5" x14ac:dyDescent="0.2">
      <c r="A8590" s="174" t="s">
        <v>12226</v>
      </c>
      <c r="B8590" s="144" t="s">
        <v>12227</v>
      </c>
      <c r="C8590" s="146" t="s">
        <v>11397</v>
      </c>
      <c r="D8590" s="144" t="s">
        <v>5636</v>
      </c>
      <c r="E8590" s="186" t="s">
        <v>842</v>
      </c>
      <c r="F8590" s="151" t="s">
        <v>338</v>
      </c>
      <c r="G8590" s="146" t="s">
        <v>12214</v>
      </c>
      <c r="H8590" s="455" t="s">
        <v>12215</v>
      </c>
      <c r="I8590" s="136">
        <v>16</v>
      </c>
      <c r="J8590" s="141" t="s">
        <v>230</v>
      </c>
      <c r="K8590" s="40">
        <v>7000000</v>
      </c>
      <c r="L8590" s="176">
        <v>1</v>
      </c>
      <c r="M8590" s="144" t="s">
        <v>6831</v>
      </c>
      <c r="N8590" s="372"/>
      <c r="O8590" s="146" t="s">
        <v>127</v>
      </c>
      <c r="P8590" s="146" t="s">
        <v>127</v>
      </c>
      <c r="Q8590" s="146" t="s">
        <v>429</v>
      </c>
      <c r="R8590" s="56" t="s">
        <v>12216</v>
      </c>
    </row>
    <row r="8591" spans="1:18" ht="76.5" x14ac:dyDescent="0.2">
      <c r="A8591" s="174" t="s">
        <v>12135</v>
      </c>
      <c r="B8591" s="144" t="s">
        <v>5636</v>
      </c>
      <c r="C8591" s="146" t="s">
        <v>2014</v>
      </c>
      <c r="D8591" s="144" t="s">
        <v>5636</v>
      </c>
      <c r="E8591" s="186" t="s">
        <v>842</v>
      </c>
      <c r="F8591" s="151" t="s">
        <v>338</v>
      </c>
      <c r="G8591" s="146" t="s">
        <v>12214</v>
      </c>
      <c r="H8591" s="455" t="s">
        <v>12215</v>
      </c>
      <c r="I8591" s="136">
        <v>16</v>
      </c>
      <c r="J8591" s="141" t="s">
        <v>230</v>
      </c>
      <c r="K8591" s="40">
        <v>10000000</v>
      </c>
      <c r="L8591" s="176">
        <v>1</v>
      </c>
      <c r="M8591" s="144" t="s">
        <v>6831</v>
      </c>
      <c r="N8591" s="372"/>
      <c r="O8591" s="146" t="s">
        <v>127</v>
      </c>
      <c r="P8591" s="146" t="s">
        <v>127</v>
      </c>
      <c r="Q8591" s="146" t="s">
        <v>429</v>
      </c>
      <c r="R8591" s="56" t="s">
        <v>12216</v>
      </c>
    </row>
    <row r="8592" spans="1:18" ht="76.5" x14ac:dyDescent="0.2">
      <c r="A8592" s="174" t="s">
        <v>12228</v>
      </c>
      <c r="B8592" s="144" t="s">
        <v>12229</v>
      </c>
      <c r="C8592" s="146" t="s">
        <v>3160</v>
      </c>
      <c r="D8592" s="144" t="s">
        <v>5636</v>
      </c>
      <c r="E8592" s="186" t="s">
        <v>842</v>
      </c>
      <c r="F8592" s="151" t="s">
        <v>338</v>
      </c>
      <c r="G8592" s="146" t="s">
        <v>12214</v>
      </c>
      <c r="H8592" s="455" t="s">
        <v>12215</v>
      </c>
      <c r="I8592" s="136">
        <v>16</v>
      </c>
      <c r="J8592" s="141" t="s">
        <v>230</v>
      </c>
      <c r="K8592" s="40">
        <v>10000000</v>
      </c>
      <c r="L8592" s="176">
        <v>1</v>
      </c>
      <c r="M8592" s="144" t="s">
        <v>6831</v>
      </c>
      <c r="N8592" s="372"/>
      <c r="O8592" s="146" t="s">
        <v>127</v>
      </c>
      <c r="P8592" s="146" t="s">
        <v>127</v>
      </c>
      <c r="Q8592" s="146" t="s">
        <v>429</v>
      </c>
      <c r="R8592" s="56" t="s">
        <v>12216</v>
      </c>
    </row>
    <row r="8593" spans="1:18" ht="76.5" x14ac:dyDescent="0.2">
      <c r="A8593" s="174" t="s">
        <v>12230</v>
      </c>
      <c r="B8593" s="144" t="s">
        <v>3641</v>
      </c>
      <c r="C8593" s="146" t="s">
        <v>3160</v>
      </c>
      <c r="D8593" s="144" t="s">
        <v>5636</v>
      </c>
      <c r="E8593" s="186" t="s">
        <v>842</v>
      </c>
      <c r="F8593" s="151" t="s">
        <v>338</v>
      </c>
      <c r="G8593" s="146" t="s">
        <v>12214</v>
      </c>
      <c r="H8593" s="455" t="s">
        <v>12215</v>
      </c>
      <c r="I8593" s="136">
        <v>16</v>
      </c>
      <c r="J8593" s="141" t="s">
        <v>230</v>
      </c>
      <c r="K8593" s="40">
        <v>7000000</v>
      </c>
      <c r="L8593" s="176">
        <v>1</v>
      </c>
      <c r="M8593" s="144" t="s">
        <v>6831</v>
      </c>
      <c r="N8593" s="372"/>
      <c r="O8593" s="146" t="s">
        <v>127</v>
      </c>
      <c r="P8593" s="146" t="s">
        <v>127</v>
      </c>
      <c r="Q8593" s="146" t="s">
        <v>429</v>
      </c>
      <c r="R8593" s="56" t="s">
        <v>12216</v>
      </c>
    </row>
    <row r="8594" spans="1:18" ht="76.5" x14ac:dyDescent="0.2">
      <c r="A8594" s="174" t="s">
        <v>12231</v>
      </c>
      <c r="B8594" s="144" t="s">
        <v>12232</v>
      </c>
      <c r="C8594" s="146" t="s">
        <v>3160</v>
      </c>
      <c r="D8594" s="144" t="s">
        <v>5636</v>
      </c>
      <c r="E8594" s="186" t="s">
        <v>842</v>
      </c>
      <c r="F8594" s="151" t="s">
        <v>338</v>
      </c>
      <c r="G8594" s="146" t="s">
        <v>12214</v>
      </c>
      <c r="H8594" s="455" t="s">
        <v>12215</v>
      </c>
      <c r="I8594" s="136">
        <v>16</v>
      </c>
      <c r="J8594" s="141" t="s">
        <v>230</v>
      </c>
      <c r="K8594" s="40">
        <v>79000000</v>
      </c>
      <c r="L8594" s="176">
        <v>1</v>
      </c>
      <c r="M8594" s="144" t="s">
        <v>6831</v>
      </c>
      <c r="N8594" s="372"/>
      <c r="O8594" s="146" t="s">
        <v>127</v>
      </c>
      <c r="P8594" s="146" t="s">
        <v>127</v>
      </c>
      <c r="Q8594" s="146" t="s">
        <v>429</v>
      </c>
      <c r="R8594" s="56" t="s">
        <v>12216</v>
      </c>
    </row>
    <row r="8595" spans="1:18" x14ac:dyDescent="0.2">
      <c r="A8595" s="174" t="s">
        <v>12231</v>
      </c>
      <c r="B8595" s="144" t="s">
        <v>12232</v>
      </c>
      <c r="C8595" s="146" t="s">
        <v>3160</v>
      </c>
      <c r="D8595" s="144" t="s">
        <v>12232</v>
      </c>
      <c r="E8595" s="186" t="s">
        <v>842</v>
      </c>
      <c r="F8595" s="151" t="s">
        <v>338</v>
      </c>
      <c r="G8595" s="146">
        <v>72154059</v>
      </c>
      <c r="H8595" s="455" t="s">
        <v>12233</v>
      </c>
      <c r="I8595" s="136">
        <v>16</v>
      </c>
      <c r="J8595" s="141" t="s">
        <v>33</v>
      </c>
      <c r="K8595" s="40">
        <v>180000000</v>
      </c>
      <c r="L8595" s="176">
        <v>1</v>
      </c>
      <c r="M8595" s="144" t="s">
        <v>6831</v>
      </c>
      <c r="N8595" s="372"/>
      <c r="O8595" s="146" t="s">
        <v>127</v>
      </c>
      <c r="P8595" s="146" t="s">
        <v>67</v>
      </c>
      <c r="Q8595" s="146" t="s">
        <v>464</v>
      </c>
      <c r="R8595" s="56">
        <v>9</v>
      </c>
    </row>
    <row r="8596" spans="1:18" x14ac:dyDescent="0.2">
      <c r="A8596" s="174" t="s">
        <v>12231</v>
      </c>
      <c r="B8596" s="144" t="s">
        <v>12232</v>
      </c>
      <c r="C8596" s="146" t="s">
        <v>3160</v>
      </c>
      <c r="D8596" s="144" t="s">
        <v>12232</v>
      </c>
      <c r="E8596" s="186" t="s">
        <v>842</v>
      </c>
      <c r="F8596" s="151" t="s">
        <v>338</v>
      </c>
      <c r="G8596" s="146">
        <v>72154059</v>
      </c>
      <c r="H8596" s="455" t="s">
        <v>12234</v>
      </c>
      <c r="I8596" s="136">
        <v>16</v>
      </c>
      <c r="J8596" s="141" t="s">
        <v>33</v>
      </c>
      <c r="K8596" s="40">
        <v>36000000</v>
      </c>
      <c r="L8596" s="176">
        <v>1</v>
      </c>
      <c r="M8596" s="144" t="s">
        <v>6831</v>
      </c>
      <c r="N8596" s="372"/>
      <c r="O8596" s="146" t="s">
        <v>2761</v>
      </c>
      <c r="P8596" s="146" t="s">
        <v>901</v>
      </c>
      <c r="Q8596" s="146" t="s">
        <v>464</v>
      </c>
      <c r="R8596" s="56">
        <v>10</v>
      </c>
    </row>
    <row r="8597" spans="1:18" ht="89.25" x14ac:dyDescent="0.2">
      <c r="A8597" s="174" t="s">
        <v>12135</v>
      </c>
      <c r="B8597" s="144" t="s">
        <v>5636</v>
      </c>
      <c r="C8597" s="146" t="s">
        <v>2014</v>
      </c>
      <c r="D8597" s="144" t="s">
        <v>5636</v>
      </c>
      <c r="E8597" s="186" t="s">
        <v>842</v>
      </c>
      <c r="F8597" s="151" t="s">
        <v>338</v>
      </c>
      <c r="G8597" s="146" t="s">
        <v>12235</v>
      </c>
      <c r="H8597" s="455" t="s">
        <v>12236</v>
      </c>
      <c r="I8597" s="136">
        <v>16</v>
      </c>
      <c r="J8597" s="141" t="s">
        <v>33</v>
      </c>
      <c r="K8597" s="40">
        <v>3333333</v>
      </c>
      <c r="L8597" s="176">
        <v>1</v>
      </c>
      <c r="M8597" s="144" t="s">
        <v>6831</v>
      </c>
      <c r="N8597" s="372"/>
      <c r="O8597" s="146" t="s">
        <v>901</v>
      </c>
      <c r="P8597" s="146" t="s">
        <v>1239</v>
      </c>
      <c r="Q8597" s="146" t="s">
        <v>419</v>
      </c>
      <c r="R8597" s="56">
        <v>20</v>
      </c>
    </row>
    <row r="8598" spans="1:18" ht="89.25" x14ac:dyDescent="0.2">
      <c r="A8598" s="174" t="s">
        <v>12210</v>
      </c>
      <c r="B8598" s="144" t="s">
        <v>12213</v>
      </c>
      <c r="C8598" s="146" t="s">
        <v>11417</v>
      </c>
      <c r="D8598" s="144" t="s">
        <v>5636</v>
      </c>
      <c r="E8598" s="186" t="s">
        <v>842</v>
      </c>
      <c r="F8598" s="151" t="s">
        <v>338</v>
      </c>
      <c r="G8598" s="146" t="s">
        <v>12235</v>
      </c>
      <c r="H8598" s="455" t="s">
        <v>12236</v>
      </c>
      <c r="I8598" s="136">
        <v>16</v>
      </c>
      <c r="J8598" s="141" t="s">
        <v>33</v>
      </c>
      <c r="K8598" s="40">
        <v>7000000</v>
      </c>
      <c r="L8598" s="176">
        <v>1</v>
      </c>
      <c r="M8598" s="144" t="s">
        <v>6831</v>
      </c>
      <c r="N8598" s="372"/>
      <c r="O8598" s="146" t="s">
        <v>901</v>
      </c>
      <c r="P8598" s="146" t="s">
        <v>1239</v>
      </c>
      <c r="Q8598" s="146" t="s">
        <v>419</v>
      </c>
      <c r="R8598" s="56">
        <v>20</v>
      </c>
    </row>
    <row r="8599" spans="1:18" ht="89.25" x14ac:dyDescent="0.2">
      <c r="A8599" s="174" t="s">
        <v>12217</v>
      </c>
      <c r="B8599" s="144" t="s">
        <v>12237</v>
      </c>
      <c r="C8599" s="146" t="s">
        <v>11417</v>
      </c>
      <c r="D8599" s="144" t="s">
        <v>5636</v>
      </c>
      <c r="E8599" s="186" t="s">
        <v>842</v>
      </c>
      <c r="F8599" s="151" t="s">
        <v>338</v>
      </c>
      <c r="G8599" s="146" t="s">
        <v>12235</v>
      </c>
      <c r="H8599" s="455" t="s">
        <v>12236</v>
      </c>
      <c r="I8599" s="136">
        <v>16</v>
      </c>
      <c r="J8599" s="141" t="s">
        <v>33</v>
      </c>
      <c r="K8599" s="40">
        <v>7000000</v>
      </c>
      <c r="L8599" s="176">
        <v>1</v>
      </c>
      <c r="M8599" s="144" t="s">
        <v>6831</v>
      </c>
      <c r="N8599" s="372"/>
      <c r="O8599" s="146" t="s">
        <v>901</v>
      </c>
      <c r="P8599" s="146" t="s">
        <v>1239</v>
      </c>
      <c r="Q8599" s="146" t="s">
        <v>419</v>
      </c>
      <c r="R8599" s="56">
        <v>20</v>
      </c>
    </row>
    <row r="8600" spans="1:18" ht="89.25" x14ac:dyDescent="0.2">
      <c r="A8600" s="174" t="s">
        <v>12204</v>
      </c>
      <c r="B8600" s="144" t="s">
        <v>12205</v>
      </c>
      <c r="C8600" s="146" t="s">
        <v>11417</v>
      </c>
      <c r="D8600" s="144" t="s">
        <v>5636</v>
      </c>
      <c r="E8600" s="186" t="s">
        <v>842</v>
      </c>
      <c r="F8600" s="151" t="s">
        <v>338</v>
      </c>
      <c r="G8600" s="146" t="s">
        <v>12235</v>
      </c>
      <c r="H8600" s="455" t="s">
        <v>12236</v>
      </c>
      <c r="I8600" s="136">
        <v>16</v>
      </c>
      <c r="J8600" s="141" t="s">
        <v>33</v>
      </c>
      <c r="K8600" s="40">
        <v>7000000</v>
      </c>
      <c r="L8600" s="176">
        <v>1</v>
      </c>
      <c r="M8600" s="144" t="s">
        <v>6831</v>
      </c>
      <c r="N8600" s="372"/>
      <c r="O8600" s="146" t="s">
        <v>901</v>
      </c>
      <c r="P8600" s="146" t="s">
        <v>1239</v>
      </c>
      <c r="Q8600" s="146" t="s">
        <v>419</v>
      </c>
      <c r="R8600" s="56">
        <v>20</v>
      </c>
    </row>
    <row r="8601" spans="1:18" ht="89.25" x14ac:dyDescent="0.2">
      <c r="A8601" s="174" t="s">
        <v>12228</v>
      </c>
      <c r="B8601" s="144" t="s">
        <v>12229</v>
      </c>
      <c r="C8601" s="146" t="s">
        <v>3160</v>
      </c>
      <c r="D8601" s="144" t="s">
        <v>5636</v>
      </c>
      <c r="E8601" s="186" t="s">
        <v>842</v>
      </c>
      <c r="F8601" s="151" t="s">
        <v>338</v>
      </c>
      <c r="G8601" s="146" t="s">
        <v>12235</v>
      </c>
      <c r="H8601" s="455" t="s">
        <v>12236</v>
      </c>
      <c r="I8601" s="136">
        <v>16</v>
      </c>
      <c r="J8601" s="141" t="s">
        <v>33</v>
      </c>
      <c r="K8601" s="40">
        <v>3333333</v>
      </c>
      <c r="L8601" s="176">
        <v>1</v>
      </c>
      <c r="M8601" s="144" t="s">
        <v>6831</v>
      </c>
      <c r="N8601" s="372"/>
      <c r="O8601" s="146" t="s">
        <v>901</v>
      </c>
      <c r="P8601" s="146" t="s">
        <v>1239</v>
      </c>
      <c r="Q8601" s="146" t="s">
        <v>419</v>
      </c>
      <c r="R8601" s="56">
        <v>20</v>
      </c>
    </row>
    <row r="8602" spans="1:18" ht="89.25" x14ac:dyDescent="0.2">
      <c r="A8602" s="174" t="s">
        <v>12230</v>
      </c>
      <c r="B8602" s="144" t="s">
        <v>3641</v>
      </c>
      <c r="C8602" s="146" t="s">
        <v>3160</v>
      </c>
      <c r="D8602" s="144" t="s">
        <v>5636</v>
      </c>
      <c r="E8602" s="186" t="s">
        <v>842</v>
      </c>
      <c r="F8602" s="151" t="s">
        <v>338</v>
      </c>
      <c r="G8602" s="146" t="s">
        <v>12235</v>
      </c>
      <c r="H8602" s="455" t="s">
        <v>12236</v>
      </c>
      <c r="I8602" s="136">
        <v>16</v>
      </c>
      <c r="J8602" s="141" t="s">
        <v>33</v>
      </c>
      <c r="K8602" s="40">
        <v>2333333</v>
      </c>
      <c r="L8602" s="176">
        <v>1</v>
      </c>
      <c r="M8602" s="144" t="s">
        <v>6831</v>
      </c>
      <c r="N8602" s="372"/>
      <c r="O8602" s="146" t="s">
        <v>901</v>
      </c>
      <c r="P8602" s="146" t="s">
        <v>1239</v>
      </c>
      <c r="Q8602" s="146" t="s">
        <v>419</v>
      </c>
      <c r="R8602" s="56">
        <v>20</v>
      </c>
    </row>
    <row r="8603" spans="1:18" ht="89.25" x14ac:dyDescent="0.2">
      <c r="A8603" s="174" t="s">
        <v>12231</v>
      </c>
      <c r="B8603" s="144" t="s">
        <v>12232</v>
      </c>
      <c r="C8603" s="146" t="s">
        <v>3160</v>
      </c>
      <c r="D8603" s="144" t="s">
        <v>5636</v>
      </c>
      <c r="E8603" s="186" t="s">
        <v>842</v>
      </c>
      <c r="F8603" s="151" t="s">
        <v>338</v>
      </c>
      <c r="G8603" s="146" t="s">
        <v>12235</v>
      </c>
      <c r="H8603" s="455" t="s">
        <v>12236</v>
      </c>
      <c r="I8603" s="136">
        <v>16</v>
      </c>
      <c r="J8603" s="141" t="s">
        <v>33</v>
      </c>
      <c r="K8603" s="40">
        <v>26333333</v>
      </c>
      <c r="L8603" s="176">
        <v>1</v>
      </c>
      <c r="M8603" s="144" t="s">
        <v>6831</v>
      </c>
      <c r="N8603" s="372"/>
      <c r="O8603" s="146" t="s">
        <v>901</v>
      </c>
      <c r="P8603" s="146" t="s">
        <v>1239</v>
      </c>
      <c r="Q8603" s="146" t="s">
        <v>419</v>
      </c>
      <c r="R8603" s="56">
        <v>20</v>
      </c>
    </row>
    <row r="8604" spans="1:18" ht="89.25" x14ac:dyDescent="0.2">
      <c r="A8604" s="174" t="s">
        <v>12238</v>
      </c>
      <c r="B8604" s="144" t="s">
        <v>12219</v>
      </c>
      <c r="C8604" s="146" t="s">
        <v>11397</v>
      </c>
      <c r="D8604" s="144" t="s">
        <v>5636</v>
      </c>
      <c r="E8604" s="186" t="s">
        <v>842</v>
      </c>
      <c r="F8604" s="151" t="s">
        <v>338</v>
      </c>
      <c r="G8604" s="146" t="s">
        <v>12235</v>
      </c>
      <c r="H8604" s="455" t="s">
        <v>12236</v>
      </c>
      <c r="I8604" s="136">
        <v>16</v>
      </c>
      <c r="J8604" s="141" t="s">
        <v>33</v>
      </c>
      <c r="K8604" s="40">
        <v>4000000</v>
      </c>
      <c r="L8604" s="176">
        <v>1</v>
      </c>
      <c r="M8604" s="144" t="s">
        <v>6831</v>
      </c>
      <c r="N8604" s="372"/>
      <c r="O8604" s="146" t="s">
        <v>901</v>
      </c>
      <c r="P8604" s="146" t="s">
        <v>1239</v>
      </c>
      <c r="Q8604" s="146" t="s">
        <v>419</v>
      </c>
      <c r="R8604" s="56">
        <v>20</v>
      </c>
    </row>
    <row r="8605" spans="1:18" ht="89.25" x14ac:dyDescent="0.2">
      <c r="A8605" s="174" t="s">
        <v>12220</v>
      </c>
      <c r="B8605" s="144" t="s">
        <v>12221</v>
      </c>
      <c r="C8605" s="146" t="s">
        <v>11397</v>
      </c>
      <c r="D8605" s="144" t="s">
        <v>5636</v>
      </c>
      <c r="E8605" s="186" t="s">
        <v>842</v>
      </c>
      <c r="F8605" s="151" t="s">
        <v>338</v>
      </c>
      <c r="G8605" s="146" t="s">
        <v>12235</v>
      </c>
      <c r="H8605" s="455" t="s">
        <v>12236</v>
      </c>
      <c r="I8605" s="136">
        <v>16</v>
      </c>
      <c r="J8605" s="141" t="s">
        <v>33</v>
      </c>
      <c r="K8605" s="40">
        <v>2333333</v>
      </c>
      <c r="L8605" s="176">
        <v>1</v>
      </c>
      <c r="M8605" s="144" t="s">
        <v>6831</v>
      </c>
      <c r="N8605" s="372"/>
      <c r="O8605" s="146" t="s">
        <v>901</v>
      </c>
      <c r="P8605" s="146" t="s">
        <v>1239</v>
      </c>
      <c r="Q8605" s="146" t="s">
        <v>419</v>
      </c>
      <c r="R8605" s="56">
        <v>20</v>
      </c>
    </row>
    <row r="8606" spans="1:18" ht="89.25" x14ac:dyDescent="0.2">
      <c r="A8606" s="174" t="s">
        <v>12226</v>
      </c>
      <c r="B8606" s="144" t="s">
        <v>12227</v>
      </c>
      <c r="C8606" s="146" t="s">
        <v>11397</v>
      </c>
      <c r="D8606" s="144" t="s">
        <v>5636</v>
      </c>
      <c r="E8606" s="186" t="s">
        <v>842</v>
      </c>
      <c r="F8606" s="151" t="s">
        <v>338</v>
      </c>
      <c r="G8606" s="146" t="s">
        <v>12235</v>
      </c>
      <c r="H8606" s="455" t="s">
        <v>12236</v>
      </c>
      <c r="I8606" s="136">
        <v>16</v>
      </c>
      <c r="J8606" s="141" t="s">
        <v>33</v>
      </c>
      <c r="K8606" s="40">
        <v>2333333</v>
      </c>
      <c r="L8606" s="176">
        <v>1</v>
      </c>
      <c r="M8606" s="144" t="s">
        <v>6831</v>
      </c>
      <c r="N8606" s="372"/>
      <c r="O8606" s="146" t="s">
        <v>901</v>
      </c>
      <c r="P8606" s="146" t="s">
        <v>1239</v>
      </c>
      <c r="Q8606" s="146" t="s">
        <v>419</v>
      </c>
      <c r="R8606" s="56">
        <v>20</v>
      </c>
    </row>
    <row r="8607" spans="1:18" ht="89.25" x14ac:dyDescent="0.2">
      <c r="A8607" s="174" t="s">
        <v>12224</v>
      </c>
      <c r="B8607" s="144" t="s">
        <v>12239</v>
      </c>
      <c r="C8607" s="146" t="s">
        <v>11397</v>
      </c>
      <c r="D8607" s="144" t="s">
        <v>5636</v>
      </c>
      <c r="E8607" s="186" t="s">
        <v>842</v>
      </c>
      <c r="F8607" s="151" t="s">
        <v>338</v>
      </c>
      <c r="G8607" s="146" t="s">
        <v>12235</v>
      </c>
      <c r="H8607" s="455" t="s">
        <v>12236</v>
      </c>
      <c r="I8607" s="136">
        <v>16</v>
      </c>
      <c r="J8607" s="141" t="s">
        <v>33</v>
      </c>
      <c r="K8607" s="40">
        <v>13333333</v>
      </c>
      <c r="L8607" s="176">
        <v>1</v>
      </c>
      <c r="M8607" s="144" t="s">
        <v>6831</v>
      </c>
      <c r="N8607" s="372"/>
      <c r="O8607" s="146" t="s">
        <v>901</v>
      </c>
      <c r="P8607" s="146" t="s">
        <v>1239</v>
      </c>
      <c r="Q8607" s="146" t="s">
        <v>419</v>
      </c>
      <c r="R8607" s="56">
        <v>20</v>
      </c>
    </row>
    <row r="8608" spans="1:18" ht="89.25" x14ac:dyDescent="0.2">
      <c r="A8608" s="174" t="s">
        <v>12222</v>
      </c>
      <c r="B8608" s="144" t="s">
        <v>12223</v>
      </c>
      <c r="C8608" s="146" t="s">
        <v>11397</v>
      </c>
      <c r="D8608" s="144" t="s">
        <v>5636</v>
      </c>
      <c r="E8608" s="186" t="s">
        <v>842</v>
      </c>
      <c r="F8608" s="151" t="s">
        <v>338</v>
      </c>
      <c r="G8608" s="146" t="s">
        <v>12235</v>
      </c>
      <c r="H8608" s="455" t="s">
        <v>12236</v>
      </c>
      <c r="I8608" s="136">
        <v>16</v>
      </c>
      <c r="J8608" s="141" t="s">
        <v>33</v>
      </c>
      <c r="K8608" s="40">
        <v>2333333</v>
      </c>
      <c r="L8608" s="176">
        <v>1</v>
      </c>
      <c r="M8608" s="144" t="s">
        <v>6831</v>
      </c>
      <c r="N8608" s="372"/>
      <c r="O8608" s="146" t="s">
        <v>901</v>
      </c>
      <c r="P8608" s="146" t="s">
        <v>1239</v>
      </c>
      <c r="Q8608" s="146" t="s">
        <v>419</v>
      </c>
      <c r="R8608" s="56">
        <v>20</v>
      </c>
    </row>
    <row r="8609" spans="1:18" ht="25.5" x14ac:dyDescent="0.2">
      <c r="A8609" s="174" t="s">
        <v>12210</v>
      </c>
      <c r="B8609" s="144" t="s">
        <v>12211</v>
      </c>
      <c r="C8609" s="146" t="s">
        <v>11417</v>
      </c>
      <c r="D8609" s="144" t="s">
        <v>8257</v>
      </c>
      <c r="E8609" s="186" t="s">
        <v>3179</v>
      </c>
      <c r="F8609" s="151" t="s">
        <v>338</v>
      </c>
      <c r="G8609" s="146">
        <v>83101500</v>
      </c>
      <c r="H8609" s="455" t="s">
        <v>12240</v>
      </c>
      <c r="I8609" s="136">
        <v>16</v>
      </c>
      <c r="J8609" s="141" t="s">
        <v>33</v>
      </c>
      <c r="K8609" s="40">
        <v>24520000</v>
      </c>
      <c r="L8609" s="176">
        <v>1</v>
      </c>
      <c r="M8609" s="144" t="s">
        <v>6831</v>
      </c>
      <c r="N8609" s="372"/>
      <c r="O8609" s="146" t="s">
        <v>35</v>
      </c>
      <c r="P8609" s="146" t="s">
        <v>80</v>
      </c>
      <c r="Q8609" s="146" t="s">
        <v>12241</v>
      </c>
      <c r="R8609" s="56">
        <v>70</v>
      </c>
    </row>
    <row r="8610" spans="1:18" ht="25.5" x14ac:dyDescent="0.2">
      <c r="A8610" s="174" t="s">
        <v>12210</v>
      </c>
      <c r="B8610" s="144" t="s">
        <v>12211</v>
      </c>
      <c r="C8610" s="146" t="s">
        <v>11417</v>
      </c>
      <c r="D8610" s="144" t="s">
        <v>8257</v>
      </c>
      <c r="E8610" s="186" t="s">
        <v>3179</v>
      </c>
      <c r="F8610" s="151" t="s">
        <v>338</v>
      </c>
      <c r="G8610" s="146">
        <v>85101601</v>
      </c>
      <c r="H8610" s="455" t="s">
        <v>12242</v>
      </c>
      <c r="I8610" s="136">
        <v>16</v>
      </c>
      <c r="J8610" s="141" t="s">
        <v>33</v>
      </c>
      <c r="K8610" s="40">
        <v>21492000</v>
      </c>
      <c r="L8610" s="176">
        <v>1</v>
      </c>
      <c r="M8610" s="144" t="s">
        <v>6831</v>
      </c>
      <c r="N8610" s="372"/>
      <c r="O8610" s="146" t="s">
        <v>35</v>
      </c>
      <c r="P8610" s="146" t="s">
        <v>80</v>
      </c>
      <c r="Q8610" s="146" t="s">
        <v>12241</v>
      </c>
      <c r="R8610" s="56">
        <v>70</v>
      </c>
    </row>
    <row r="8611" spans="1:18" ht="89.25" x14ac:dyDescent="0.2">
      <c r="A8611" s="174" t="s">
        <v>12231</v>
      </c>
      <c r="B8611" s="144" t="s">
        <v>12232</v>
      </c>
      <c r="C8611" s="146" t="s">
        <v>3160</v>
      </c>
      <c r="D8611" s="144" t="s">
        <v>5636</v>
      </c>
      <c r="E8611" s="186" t="s">
        <v>842</v>
      </c>
      <c r="F8611" s="151" t="s">
        <v>338</v>
      </c>
      <c r="G8611" s="146" t="s">
        <v>12235</v>
      </c>
      <c r="H8611" s="455" t="s">
        <v>12243</v>
      </c>
      <c r="I8611" s="136">
        <v>16</v>
      </c>
      <c r="J8611" s="141" t="s">
        <v>33</v>
      </c>
      <c r="K8611" s="40">
        <f>2047366954.92-K8594-K8595-K8596-K8603</f>
        <v>1726033621.9200001</v>
      </c>
      <c r="L8611" s="176">
        <v>1</v>
      </c>
      <c r="M8611" s="144" t="s">
        <v>6831</v>
      </c>
      <c r="N8611" s="372"/>
      <c r="O8611" s="146" t="s">
        <v>35</v>
      </c>
      <c r="P8611" s="146" t="s">
        <v>80</v>
      </c>
      <c r="Q8611" s="146" t="s">
        <v>12241</v>
      </c>
      <c r="R8611" s="56">
        <v>70</v>
      </c>
    </row>
    <row r="8612" spans="1:18" ht="25.5" x14ac:dyDescent="0.2">
      <c r="A8612" s="174" t="s">
        <v>12135</v>
      </c>
      <c r="B8612" s="144" t="s">
        <v>5636</v>
      </c>
      <c r="C8612" s="146" t="s">
        <v>2014</v>
      </c>
      <c r="D8612" s="144" t="s">
        <v>5636</v>
      </c>
      <c r="E8612" s="186" t="s">
        <v>848</v>
      </c>
      <c r="F8612" s="151" t="s">
        <v>639</v>
      </c>
      <c r="G8612" s="146" t="s">
        <v>12244</v>
      </c>
      <c r="H8612" s="455" t="s">
        <v>12245</v>
      </c>
      <c r="I8612" s="136">
        <v>16</v>
      </c>
      <c r="J8612" s="141" t="s">
        <v>230</v>
      </c>
      <c r="K8612" s="40">
        <v>7344416.3899999997</v>
      </c>
      <c r="L8612" s="176">
        <v>1</v>
      </c>
      <c r="M8612" s="144" t="s">
        <v>6831</v>
      </c>
      <c r="N8612" s="372"/>
      <c r="O8612" s="146" t="s">
        <v>127</v>
      </c>
      <c r="P8612" s="146" t="s">
        <v>127</v>
      </c>
      <c r="Q8612" s="146" t="s">
        <v>429</v>
      </c>
      <c r="R8612" s="56" t="s">
        <v>12216</v>
      </c>
    </row>
    <row r="8613" spans="1:18" ht="25.5" x14ac:dyDescent="0.2">
      <c r="A8613" s="174" t="s">
        <v>12135</v>
      </c>
      <c r="B8613" s="144" t="s">
        <v>5636</v>
      </c>
      <c r="C8613" s="146" t="s">
        <v>2014</v>
      </c>
      <c r="D8613" s="144" t="s">
        <v>5636</v>
      </c>
      <c r="E8613" s="186" t="s">
        <v>848</v>
      </c>
      <c r="F8613" s="151" t="s">
        <v>639</v>
      </c>
      <c r="G8613" s="146" t="s">
        <v>12244</v>
      </c>
      <c r="H8613" s="455" t="s">
        <v>12246</v>
      </c>
      <c r="I8613" s="136">
        <v>16</v>
      </c>
      <c r="J8613" s="141" t="s">
        <v>33</v>
      </c>
      <c r="K8613" s="40">
        <f>35245440+7655584</f>
        <v>42901024</v>
      </c>
      <c r="L8613" s="176">
        <v>1</v>
      </c>
      <c r="M8613" s="144" t="s">
        <v>6831</v>
      </c>
      <c r="N8613" s="372"/>
      <c r="O8613" s="146" t="s">
        <v>36</v>
      </c>
      <c r="P8613" s="146" t="s">
        <v>901</v>
      </c>
      <c r="Q8613" s="146" t="s">
        <v>464</v>
      </c>
      <c r="R8613" s="56">
        <v>21</v>
      </c>
    </row>
    <row r="8614" spans="1:18" ht="25.5" x14ac:dyDescent="0.2">
      <c r="A8614" s="174" t="s">
        <v>12135</v>
      </c>
      <c r="B8614" s="144" t="s">
        <v>5636</v>
      </c>
      <c r="C8614" s="146" t="s">
        <v>2014</v>
      </c>
      <c r="D8614" s="144" t="s">
        <v>5636</v>
      </c>
      <c r="E8614" s="186" t="s">
        <v>848</v>
      </c>
      <c r="F8614" s="151" t="s">
        <v>639</v>
      </c>
      <c r="G8614" s="146" t="s">
        <v>12244</v>
      </c>
      <c r="H8614" s="455" t="s">
        <v>12247</v>
      </c>
      <c r="I8614" s="136">
        <v>16</v>
      </c>
      <c r="J8614" s="141" t="s">
        <v>33</v>
      </c>
      <c r="K8614" s="40">
        <v>5000000</v>
      </c>
      <c r="L8614" s="176">
        <v>1</v>
      </c>
      <c r="M8614" s="144" t="s">
        <v>6831</v>
      </c>
      <c r="N8614" s="372"/>
      <c r="O8614" s="146" t="s">
        <v>127</v>
      </c>
      <c r="P8614" s="146" t="s">
        <v>127</v>
      </c>
      <c r="Q8614" s="146" t="s">
        <v>464</v>
      </c>
      <c r="R8614" s="56" t="s">
        <v>12248</v>
      </c>
    </row>
    <row r="8615" spans="1:18" ht="25.5" x14ac:dyDescent="0.2">
      <c r="A8615" s="174" t="s">
        <v>12249</v>
      </c>
      <c r="B8615" s="144" t="s">
        <v>3641</v>
      </c>
      <c r="C8615" s="146" t="s">
        <v>3160</v>
      </c>
      <c r="D8615" s="144" t="s">
        <v>3641</v>
      </c>
      <c r="E8615" s="186" t="s">
        <v>848</v>
      </c>
      <c r="F8615" s="151" t="s">
        <v>639</v>
      </c>
      <c r="G8615" s="146">
        <v>90101801</v>
      </c>
      <c r="H8615" s="455" t="s">
        <v>12250</v>
      </c>
      <c r="I8615" s="136">
        <v>16</v>
      </c>
      <c r="J8615" s="141" t="s">
        <v>33</v>
      </c>
      <c r="K8615" s="40">
        <v>160000000</v>
      </c>
      <c r="L8615" s="176">
        <v>1</v>
      </c>
      <c r="M8615" s="144" t="s">
        <v>6831</v>
      </c>
      <c r="N8615" s="372"/>
      <c r="O8615" s="146" t="s">
        <v>127</v>
      </c>
      <c r="P8615" s="146" t="s">
        <v>68</v>
      </c>
      <c r="Q8615" s="146" t="s">
        <v>464</v>
      </c>
      <c r="R8615" s="56">
        <v>14</v>
      </c>
    </row>
    <row r="8616" spans="1:18" ht="25.5" x14ac:dyDescent="0.2">
      <c r="A8616" s="174" t="s">
        <v>12249</v>
      </c>
      <c r="B8616" s="144" t="s">
        <v>3641</v>
      </c>
      <c r="C8616" s="146" t="s">
        <v>3160</v>
      </c>
      <c r="D8616" s="144" t="s">
        <v>3641</v>
      </c>
      <c r="E8616" s="186" t="s">
        <v>848</v>
      </c>
      <c r="F8616" s="151" t="s">
        <v>639</v>
      </c>
      <c r="G8616" s="146">
        <v>90101801</v>
      </c>
      <c r="H8616" s="455" t="s">
        <v>12250</v>
      </c>
      <c r="I8616" s="136">
        <v>16</v>
      </c>
      <c r="J8616" s="141" t="s">
        <v>33</v>
      </c>
      <c r="K8616" s="40">
        <v>18000000</v>
      </c>
      <c r="L8616" s="176">
        <v>1</v>
      </c>
      <c r="M8616" s="144" t="s">
        <v>6831</v>
      </c>
      <c r="N8616" s="372"/>
      <c r="O8616" s="146" t="s">
        <v>901</v>
      </c>
      <c r="P8616" s="146" t="s">
        <v>2761</v>
      </c>
      <c r="Q8616" s="146" t="s">
        <v>464</v>
      </c>
      <c r="R8616" s="56">
        <v>61</v>
      </c>
    </row>
    <row r="8617" spans="1:18" ht="25.5" x14ac:dyDescent="0.2">
      <c r="A8617" s="174" t="s">
        <v>12070</v>
      </c>
      <c r="B8617" s="144" t="s">
        <v>12071</v>
      </c>
      <c r="C8617" s="146" t="s">
        <v>12071</v>
      </c>
      <c r="D8617" s="144" t="s">
        <v>12071</v>
      </c>
      <c r="E8617" s="186" t="s">
        <v>848</v>
      </c>
      <c r="F8617" s="151" t="s">
        <v>639</v>
      </c>
      <c r="G8617" s="146">
        <v>90101801</v>
      </c>
      <c r="H8617" s="455" t="s">
        <v>12251</v>
      </c>
      <c r="I8617" s="136">
        <v>16</v>
      </c>
      <c r="J8617" s="141" t="s">
        <v>33</v>
      </c>
      <c r="K8617" s="40">
        <f>64704560-0.39</f>
        <v>64704559.609999999</v>
      </c>
      <c r="L8617" s="176">
        <v>1</v>
      </c>
      <c r="M8617" s="144" t="s">
        <v>6831</v>
      </c>
      <c r="N8617" s="372"/>
      <c r="O8617" s="146" t="s">
        <v>901</v>
      </c>
      <c r="P8617" s="146" t="s">
        <v>2761</v>
      </c>
      <c r="Q8617" s="146" t="s">
        <v>464</v>
      </c>
      <c r="R8617" s="56" t="s">
        <v>12098</v>
      </c>
    </row>
    <row r="8618" spans="1:18" ht="38.25" x14ac:dyDescent="0.2">
      <c r="A8618" s="174" t="s">
        <v>12100</v>
      </c>
      <c r="B8618" s="144" t="s">
        <v>11397</v>
      </c>
      <c r="C8618" s="146" t="s">
        <v>11397</v>
      </c>
      <c r="D8618" s="144" t="s">
        <v>8257</v>
      </c>
      <c r="E8618" s="186" t="s">
        <v>2983</v>
      </c>
      <c r="F8618" s="151" t="s">
        <v>2984</v>
      </c>
      <c r="G8618" s="146">
        <v>83101800</v>
      </c>
      <c r="H8618" s="455" t="s">
        <v>12252</v>
      </c>
      <c r="I8618" s="136">
        <v>16</v>
      </c>
      <c r="J8618" s="141" t="s">
        <v>33</v>
      </c>
      <c r="K8618" s="40">
        <v>5600000</v>
      </c>
      <c r="L8618" s="176">
        <v>1</v>
      </c>
      <c r="M8618" s="144" t="s">
        <v>6831</v>
      </c>
      <c r="N8618" s="372"/>
      <c r="O8618" s="146" t="s">
        <v>127</v>
      </c>
      <c r="P8618" s="146" t="s">
        <v>366</v>
      </c>
      <c r="Q8618" s="818" t="s">
        <v>650</v>
      </c>
      <c r="R8618" s="56" t="s">
        <v>2784</v>
      </c>
    </row>
    <row r="8619" spans="1:18" ht="38.25" x14ac:dyDescent="0.2">
      <c r="A8619" s="174" t="s">
        <v>12224</v>
      </c>
      <c r="B8619" s="144" t="s">
        <v>12239</v>
      </c>
      <c r="C8619" s="146" t="s">
        <v>11397</v>
      </c>
      <c r="D8619" s="144" t="s">
        <v>8257</v>
      </c>
      <c r="E8619" s="186" t="s">
        <v>2983</v>
      </c>
      <c r="F8619" s="151" t="s">
        <v>2984</v>
      </c>
      <c r="G8619" s="146">
        <v>83101800</v>
      </c>
      <c r="H8619" s="455" t="s">
        <v>12252</v>
      </c>
      <c r="I8619" s="136">
        <v>16</v>
      </c>
      <c r="J8619" s="141" t="s">
        <v>33</v>
      </c>
      <c r="K8619" s="40">
        <v>587000000</v>
      </c>
      <c r="L8619" s="176">
        <v>1</v>
      </c>
      <c r="M8619" s="144" t="s">
        <v>6831</v>
      </c>
      <c r="N8619" s="372"/>
      <c r="O8619" s="146" t="s">
        <v>127</v>
      </c>
      <c r="P8619" s="146" t="s">
        <v>366</v>
      </c>
      <c r="Q8619" s="818" t="s">
        <v>650</v>
      </c>
      <c r="R8619" s="56" t="s">
        <v>2784</v>
      </c>
    </row>
    <row r="8620" spans="1:18" ht="38.25" x14ac:dyDescent="0.2">
      <c r="A8620" s="174" t="s">
        <v>12222</v>
      </c>
      <c r="B8620" s="144" t="s">
        <v>12223</v>
      </c>
      <c r="C8620" s="146" t="s">
        <v>11397</v>
      </c>
      <c r="D8620" s="144" t="s">
        <v>8257</v>
      </c>
      <c r="E8620" s="186" t="s">
        <v>2983</v>
      </c>
      <c r="F8620" s="151" t="s">
        <v>2984</v>
      </c>
      <c r="G8620" s="146">
        <v>83101800</v>
      </c>
      <c r="H8620" s="455" t="s">
        <v>12252</v>
      </c>
      <c r="I8620" s="136">
        <v>16</v>
      </c>
      <c r="J8620" s="141" t="s">
        <v>33</v>
      </c>
      <c r="K8620" s="40">
        <v>20000000</v>
      </c>
      <c r="L8620" s="176">
        <v>1</v>
      </c>
      <c r="M8620" s="144" t="s">
        <v>6831</v>
      </c>
      <c r="N8620" s="372"/>
      <c r="O8620" s="146" t="s">
        <v>127</v>
      </c>
      <c r="P8620" s="146" t="s">
        <v>366</v>
      </c>
      <c r="Q8620" s="818" t="s">
        <v>650</v>
      </c>
      <c r="R8620" s="56" t="s">
        <v>2784</v>
      </c>
    </row>
    <row r="8621" spans="1:18" ht="38.25" x14ac:dyDescent="0.2">
      <c r="A8621" s="174" t="s">
        <v>12172</v>
      </c>
      <c r="B8621" s="144" t="s">
        <v>12219</v>
      </c>
      <c r="C8621" s="146" t="s">
        <v>11397</v>
      </c>
      <c r="D8621" s="144" t="s">
        <v>8257</v>
      </c>
      <c r="E8621" s="186" t="s">
        <v>2983</v>
      </c>
      <c r="F8621" s="151" t="s">
        <v>2984</v>
      </c>
      <c r="G8621" s="146">
        <v>83101800</v>
      </c>
      <c r="H8621" s="455" t="s">
        <v>12252</v>
      </c>
      <c r="I8621" s="136">
        <v>16</v>
      </c>
      <c r="J8621" s="141" t="s">
        <v>33</v>
      </c>
      <c r="K8621" s="40">
        <v>42000000</v>
      </c>
      <c r="L8621" s="176">
        <v>1</v>
      </c>
      <c r="M8621" s="144" t="s">
        <v>6831</v>
      </c>
      <c r="N8621" s="372"/>
      <c r="O8621" s="146" t="s">
        <v>127</v>
      </c>
      <c r="P8621" s="146" t="s">
        <v>366</v>
      </c>
      <c r="Q8621" s="818" t="s">
        <v>650</v>
      </c>
      <c r="R8621" s="56" t="s">
        <v>2784</v>
      </c>
    </row>
    <row r="8622" spans="1:18" ht="38.25" x14ac:dyDescent="0.2">
      <c r="A8622" s="174" t="s">
        <v>12226</v>
      </c>
      <c r="B8622" s="144" t="s">
        <v>12227</v>
      </c>
      <c r="C8622" s="146" t="s">
        <v>11397</v>
      </c>
      <c r="D8622" s="144" t="s">
        <v>8257</v>
      </c>
      <c r="E8622" s="186" t="s">
        <v>2983</v>
      </c>
      <c r="F8622" s="151" t="s">
        <v>2984</v>
      </c>
      <c r="G8622" s="146">
        <v>83101800</v>
      </c>
      <c r="H8622" s="455" t="s">
        <v>12252</v>
      </c>
      <c r="I8622" s="136">
        <v>16</v>
      </c>
      <c r="J8622" s="141" t="s">
        <v>33</v>
      </c>
      <c r="K8622" s="40">
        <v>8000000</v>
      </c>
      <c r="L8622" s="176">
        <v>1</v>
      </c>
      <c r="M8622" s="144" t="s">
        <v>6831</v>
      </c>
      <c r="N8622" s="372"/>
      <c r="O8622" s="146" t="s">
        <v>127</v>
      </c>
      <c r="P8622" s="146" t="s">
        <v>366</v>
      </c>
      <c r="Q8622" s="818" t="s">
        <v>650</v>
      </c>
      <c r="R8622" s="56" t="s">
        <v>2784</v>
      </c>
    </row>
    <row r="8623" spans="1:18" ht="38.25" x14ac:dyDescent="0.2">
      <c r="A8623" s="174" t="s">
        <v>12220</v>
      </c>
      <c r="B8623" s="144" t="s">
        <v>12221</v>
      </c>
      <c r="C8623" s="146" t="s">
        <v>11397</v>
      </c>
      <c r="D8623" s="144" t="s">
        <v>8257</v>
      </c>
      <c r="E8623" s="186" t="s">
        <v>2983</v>
      </c>
      <c r="F8623" s="151" t="s">
        <v>2984</v>
      </c>
      <c r="G8623" s="146">
        <v>83101800</v>
      </c>
      <c r="H8623" s="455" t="s">
        <v>12252</v>
      </c>
      <c r="I8623" s="136">
        <v>16</v>
      </c>
      <c r="J8623" s="141" t="s">
        <v>33</v>
      </c>
      <c r="K8623" s="40">
        <v>7180000</v>
      </c>
      <c r="L8623" s="176">
        <v>1</v>
      </c>
      <c r="M8623" s="144" t="s">
        <v>6831</v>
      </c>
      <c r="N8623" s="372"/>
      <c r="O8623" s="146" t="s">
        <v>127</v>
      </c>
      <c r="P8623" s="146" t="s">
        <v>366</v>
      </c>
      <c r="Q8623" s="818" t="s">
        <v>650</v>
      </c>
      <c r="R8623" s="56" t="s">
        <v>2784</v>
      </c>
    </row>
    <row r="8624" spans="1:18" ht="38.25" x14ac:dyDescent="0.2">
      <c r="A8624" s="174" t="s">
        <v>12231</v>
      </c>
      <c r="B8624" s="144" t="s">
        <v>12232</v>
      </c>
      <c r="C8624" s="146" t="s">
        <v>3160</v>
      </c>
      <c r="D8624" s="144" t="s">
        <v>8257</v>
      </c>
      <c r="E8624" s="186" t="s">
        <v>2983</v>
      </c>
      <c r="F8624" s="151" t="s">
        <v>2984</v>
      </c>
      <c r="G8624" s="146">
        <v>83101800</v>
      </c>
      <c r="H8624" s="455" t="s">
        <v>12252</v>
      </c>
      <c r="I8624" s="136">
        <v>16</v>
      </c>
      <c r="J8624" s="141" t="s">
        <v>33</v>
      </c>
      <c r="K8624" s="40">
        <v>102500000</v>
      </c>
      <c r="L8624" s="176">
        <v>1</v>
      </c>
      <c r="M8624" s="144" t="s">
        <v>6831</v>
      </c>
      <c r="N8624" s="372"/>
      <c r="O8624" s="146" t="s">
        <v>127</v>
      </c>
      <c r="P8624" s="146" t="s">
        <v>366</v>
      </c>
      <c r="Q8624" s="818" t="s">
        <v>650</v>
      </c>
      <c r="R8624" s="56" t="s">
        <v>2784</v>
      </c>
    </row>
    <row r="8625" spans="1:18" ht="38.25" x14ac:dyDescent="0.2">
      <c r="A8625" s="174" t="s">
        <v>12253</v>
      </c>
      <c r="B8625" s="144" t="s">
        <v>8257</v>
      </c>
      <c r="C8625" s="146" t="s">
        <v>2014</v>
      </c>
      <c r="D8625" s="144" t="s">
        <v>8257</v>
      </c>
      <c r="E8625" s="186" t="s">
        <v>2983</v>
      </c>
      <c r="F8625" s="151" t="s">
        <v>2984</v>
      </c>
      <c r="G8625" s="146">
        <v>83101800</v>
      </c>
      <c r="H8625" s="455" t="s">
        <v>12252</v>
      </c>
      <c r="I8625" s="136">
        <v>16</v>
      </c>
      <c r="J8625" s="141" t="s">
        <v>33</v>
      </c>
      <c r="K8625" s="40">
        <v>63800000</v>
      </c>
      <c r="L8625" s="176">
        <v>1</v>
      </c>
      <c r="M8625" s="144" t="s">
        <v>6831</v>
      </c>
      <c r="N8625" s="372"/>
      <c r="O8625" s="146" t="s">
        <v>127</v>
      </c>
      <c r="P8625" s="146" t="s">
        <v>366</v>
      </c>
      <c r="Q8625" s="818" t="s">
        <v>650</v>
      </c>
      <c r="R8625" s="56" t="s">
        <v>2784</v>
      </c>
    </row>
    <row r="8626" spans="1:18" ht="38.25" x14ac:dyDescent="0.2">
      <c r="A8626" s="174" t="s">
        <v>12230</v>
      </c>
      <c r="B8626" s="144" t="s">
        <v>3641</v>
      </c>
      <c r="C8626" s="146" t="s">
        <v>3160</v>
      </c>
      <c r="D8626" s="144" t="s">
        <v>8257</v>
      </c>
      <c r="E8626" s="186" t="s">
        <v>2983</v>
      </c>
      <c r="F8626" s="151" t="s">
        <v>2984</v>
      </c>
      <c r="G8626" s="146">
        <v>83101800</v>
      </c>
      <c r="H8626" s="455" t="s">
        <v>12252</v>
      </c>
      <c r="I8626" s="136">
        <v>16</v>
      </c>
      <c r="J8626" s="141" t="s">
        <v>33</v>
      </c>
      <c r="K8626" s="40">
        <v>3710000</v>
      </c>
      <c r="L8626" s="176">
        <v>1</v>
      </c>
      <c r="M8626" s="144" t="s">
        <v>6831</v>
      </c>
      <c r="N8626" s="372"/>
      <c r="O8626" s="146" t="s">
        <v>127</v>
      </c>
      <c r="P8626" s="146" t="s">
        <v>366</v>
      </c>
      <c r="Q8626" s="818" t="s">
        <v>650</v>
      </c>
      <c r="R8626" s="56" t="s">
        <v>2784</v>
      </c>
    </row>
    <row r="8627" spans="1:18" ht="38.25" x14ac:dyDescent="0.2">
      <c r="A8627" s="174" t="s">
        <v>12228</v>
      </c>
      <c r="B8627" s="144" t="s">
        <v>12254</v>
      </c>
      <c r="C8627" s="146" t="s">
        <v>3160</v>
      </c>
      <c r="D8627" s="144" t="s">
        <v>8257</v>
      </c>
      <c r="E8627" s="186" t="s">
        <v>2983</v>
      </c>
      <c r="F8627" s="151" t="s">
        <v>2984</v>
      </c>
      <c r="G8627" s="146">
        <v>83101800</v>
      </c>
      <c r="H8627" s="455" t="s">
        <v>12252</v>
      </c>
      <c r="I8627" s="136">
        <v>16</v>
      </c>
      <c r="J8627" s="141" t="s">
        <v>33</v>
      </c>
      <c r="K8627" s="40">
        <v>41800000</v>
      </c>
      <c r="L8627" s="176">
        <v>1</v>
      </c>
      <c r="M8627" s="144" t="s">
        <v>6831</v>
      </c>
      <c r="N8627" s="372"/>
      <c r="O8627" s="146" t="s">
        <v>127</v>
      </c>
      <c r="P8627" s="146" t="s">
        <v>366</v>
      </c>
      <c r="Q8627" s="818" t="s">
        <v>650</v>
      </c>
      <c r="R8627" s="56" t="s">
        <v>2784</v>
      </c>
    </row>
    <row r="8628" spans="1:18" ht="38.25" x14ac:dyDescent="0.2">
      <c r="A8628" s="174" t="s">
        <v>12210</v>
      </c>
      <c r="B8628" s="144" t="s">
        <v>12213</v>
      </c>
      <c r="C8628" s="146" t="s">
        <v>11417</v>
      </c>
      <c r="D8628" s="144" t="s">
        <v>8257</v>
      </c>
      <c r="E8628" s="186" t="s">
        <v>2983</v>
      </c>
      <c r="F8628" s="151" t="s">
        <v>2984</v>
      </c>
      <c r="G8628" s="146">
        <v>83101800</v>
      </c>
      <c r="H8628" s="455" t="s">
        <v>12252</v>
      </c>
      <c r="I8628" s="136">
        <v>16</v>
      </c>
      <c r="J8628" s="141" t="s">
        <v>33</v>
      </c>
      <c r="K8628" s="40">
        <v>44150000</v>
      </c>
      <c r="L8628" s="176">
        <v>1</v>
      </c>
      <c r="M8628" s="144" t="s">
        <v>6831</v>
      </c>
      <c r="N8628" s="372"/>
      <c r="O8628" s="146" t="s">
        <v>127</v>
      </c>
      <c r="P8628" s="146" t="s">
        <v>366</v>
      </c>
      <c r="Q8628" s="818" t="s">
        <v>650</v>
      </c>
      <c r="R8628" s="56" t="s">
        <v>2784</v>
      </c>
    </row>
    <row r="8629" spans="1:18" ht="38.25" x14ac:dyDescent="0.2">
      <c r="A8629" s="174" t="s">
        <v>12217</v>
      </c>
      <c r="B8629" s="144" t="s">
        <v>12218</v>
      </c>
      <c r="C8629" s="146" t="s">
        <v>11417</v>
      </c>
      <c r="D8629" s="144" t="s">
        <v>8257</v>
      </c>
      <c r="E8629" s="186" t="s">
        <v>2983</v>
      </c>
      <c r="F8629" s="151" t="s">
        <v>2984</v>
      </c>
      <c r="G8629" s="146">
        <v>83101800</v>
      </c>
      <c r="H8629" s="455" t="s">
        <v>12252</v>
      </c>
      <c r="I8629" s="136">
        <v>16</v>
      </c>
      <c r="J8629" s="141" t="s">
        <v>33</v>
      </c>
      <c r="K8629" s="40">
        <v>41260000</v>
      </c>
      <c r="L8629" s="176">
        <v>1</v>
      </c>
      <c r="M8629" s="144" t="s">
        <v>6831</v>
      </c>
      <c r="N8629" s="372"/>
      <c r="O8629" s="146" t="s">
        <v>127</v>
      </c>
      <c r="P8629" s="146" t="s">
        <v>366</v>
      </c>
      <c r="Q8629" s="818" t="s">
        <v>650</v>
      </c>
      <c r="R8629" s="56" t="s">
        <v>2784</v>
      </c>
    </row>
    <row r="8630" spans="1:18" ht="38.25" x14ac:dyDescent="0.2">
      <c r="A8630" s="174" t="s">
        <v>12204</v>
      </c>
      <c r="B8630" s="144" t="s">
        <v>12255</v>
      </c>
      <c r="C8630" s="146" t="s">
        <v>11417</v>
      </c>
      <c r="D8630" s="144" t="s">
        <v>8257</v>
      </c>
      <c r="E8630" s="186" t="s">
        <v>2983</v>
      </c>
      <c r="F8630" s="151" t="s">
        <v>2984</v>
      </c>
      <c r="G8630" s="146">
        <v>83101800</v>
      </c>
      <c r="H8630" s="455" t="s">
        <v>12252</v>
      </c>
      <c r="I8630" s="136">
        <v>16</v>
      </c>
      <c r="J8630" s="141" t="s">
        <v>33</v>
      </c>
      <c r="K8630" s="40">
        <v>53900000</v>
      </c>
      <c r="L8630" s="176">
        <v>1</v>
      </c>
      <c r="M8630" s="144" t="s">
        <v>6831</v>
      </c>
      <c r="N8630" s="372"/>
      <c r="O8630" s="146" t="s">
        <v>127</v>
      </c>
      <c r="P8630" s="146" t="s">
        <v>366</v>
      </c>
      <c r="Q8630" s="818" t="s">
        <v>650</v>
      </c>
      <c r="R8630" s="56" t="s">
        <v>2784</v>
      </c>
    </row>
    <row r="8631" spans="1:18" ht="38.25" x14ac:dyDescent="0.2">
      <c r="A8631" s="174" t="s">
        <v>12224</v>
      </c>
      <c r="B8631" s="144" t="s">
        <v>12239</v>
      </c>
      <c r="C8631" s="146" t="s">
        <v>11397</v>
      </c>
      <c r="D8631" s="144" t="s">
        <v>8257</v>
      </c>
      <c r="E8631" s="186" t="s">
        <v>2983</v>
      </c>
      <c r="F8631" s="151" t="s">
        <v>2984</v>
      </c>
      <c r="G8631" s="146">
        <v>83101500</v>
      </c>
      <c r="H8631" s="455" t="s">
        <v>12256</v>
      </c>
      <c r="I8631" s="136">
        <v>16</v>
      </c>
      <c r="J8631" s="141" t="s">
        <v>33</v>
      </c>
      <c r="K8631" s="40">
        <v>109500000</v>
      </c>
      <c r="L8631" s="176">
        <v>1</v>
      </c>
      <c r="M8631" s="144" t="s">
        <v>6831</v>
      </c>
      <c r="N8631" s="372"/>
      <c r="O8631" s="146" t="s">
        <v>127</v>
      </c>
      <c r="P8631" s="146" t="s">
        <v>366</v>
      </c>
      <c r="Q8631" s="818" t="s">
        <v>650</v>
      </c>
      <c r="R8631" s="56" t="s">
        <v>2784</v>
      </c>
    </row>
    <row r="8632" spans="1:18" ht="25.5" x14ac:dyDescent="0.2">
      <c r="A8632" s="174" t="s">
        <v>12222</v>
      </c>
      <c r="B8632" s="144" t="s">
        <v>12223</v>
      </c>
      <c r="C8632" s="146" t="s">
        <v>11397</v>
      </c>
      <c r="D8632" s="144" t="s">
        <v>8257</v>
      </c>
      <c r="E8632" s="186" t="s">
        <v>3174</v>
      </c>
      <c r="F8632" s="151" t="s">
        <v>3175</v>
      </c>
      <c r="G8632" s="146">
        <v>83101500</v>
      </c>
      <c r="H8632" s="455" t="s">
        <v>12256</v>
      </c>
      <c r="I8632" s="136">
        <v>16</v>
      </c>
      <c r="J8632" s="141" t="s">
        <v>33</v>
      </c>
      <c r="K8632" s="40">
        <v>9800000</v>
      </c>
      <c r="L8632" s="176">
        <v>1</v>
      </c>
      <c r="M8632" s="144" t="s">
        <v>6831</v>
      </c>
      <c r="N8632" s="372"/>
      <c r="O8632" s="146" t="s">
        <v>127</v>
      </c>
      <c r="P8632" s="146" t="s">
        <v>366</v>
      </c>
      <c r="Q8632" s="818" t="s">
        <v>650</v>
      </c>
      <c r="R8632" s="56" t="s">
        <v>2784</v>
      </c>
    </row>
    <row r="8633" spans="1:18" ht="25.5" x14ac:dyDescent="0.2">
      <c r="A8633" s="174" t="s">
        <v>12172</v>
      </c>
      <c r="B8633" s="144" t="s">
        <v>12219</v>
      </c>
      <c r="C8633" s="146" t="s">
        <v>11397</v>
      </c>
      <c r="D8633" s="144" t="s">
        <v>8257</v>
      </c>
      <c r="E8633" s="186" t="s">
        <v>3174</v>
      </c>
      <c r="F8633" s="151" t="s">
        <v>3175</v>
      </c>
      <c r="G8633" s="146">
        <v>83101500</v>
      </c>
      <c r="H8633" s="455" t="s">
        <v>12256</v>
      </c>
      <c r="I8633" s="136">
        <v>16</v>
      </c>
      <c r="J8633" s="141" t="s">
        <v>33</v>
      </c>
      <c r="K8633" s="40">
        <v>7800000</v>
      </c>
      <c r="L8633" s="176">
        <v>1</v>
      </c>
      <c r="M8633" s="144" t="s">
        <v>6831</v>
      </c>
      <c r="N8633" s="372"/>
      <c r="O8633" s="146" t="s">
        <v>127</v>
      </c>
      <c r="P8633" s="146" t="s">
        <v>366</v>
      </c>
      <c r="Q8633" s="818" t="s">
        <v>650</v>
      </c>
      <c r="R8633" s="56" t="s">
        <v>2784</v>
      </c>
    </row>
    <row r="8634" spans="1:18" ht="25.5" x14ac:dyDescent="0.2">
      <c r="A8634" s="174" t="s">
        <v>12220</v>
      </c>
      <c r="B8634" s="144" t="s">
        <v>12221</v>
      </c>
      <c r="C8634" s="146" t="s">
        <v>11397</v>
      </c>
      <c r="D8634" s="144" t="s">
        <v>8257</v>
      </c>
      <c r="E8634" s="186" t="s">
        <v>3174</v>
      </c>
      <c r="F8634" s="151" t="s">
        <v>3175</v>
      </c>
      <c r="G8634" s="146">
        <v>83101500</v>
      </c>
      <c r="H8634" s="455" t="s">
        <v>12256</v>
      </c>
      <c r="I8634" s="136">
        <v>16</v>
      </c>
      <c r="J8634" s="141" t="s">
        <v>33</v>
      </c>
      <c r="K8634" s="40">
        <v>1350000</v>
      </c>
      <c r="L8634" s="176">
        <v>1</v>
      </c>
      <c r="M8634" s="144" t="s">
        <v>6831</v>
      </c>
      <c r="N8634" s="372"/>
      <c r="O8634" s="146" t="s">
        <v>127</v>
      </c>
      <c r="P8634" s="146" t="s">
        <v>366</v>
      </c>
      <c r="Q8634" s="818" t="s">
        <v>650</v>
      </c>
      <c r="R8634" s="56" t="s">
        <v>2784</v>
      </c>
    </row>
    <row r="8635" spans="1:18" ht="25.5" x14ac:dyDescent="0.2">
      <c r="A8635" s="174" t="s">
        <v>12231</v>
      </c>
      <c r="B8635" s="144" t="s">
        <v>12232</v>
      </c>
      <c r="C8635" s="146" t="s">
        <v>3160</v>
      </c>
      <c r="D8635" s="144" t="s">
        <v>8257</v>
      </c>
      <c r="E8635" s="186" t="s">
        <v>3174</v>
      </c>
      <c r="F8635" s="151" t="s">
        <v>3175</v>
      </c>
      <c r="G8635" s="146">
        <v>83101500</v>
      </c>
      <c r="H8635" s="455" t="s">
        <v>12256</v>
      </c>
      <c r="I8635" s="136">
        <v>16</v>
      </c>
      <c r="J8635" s="141" t="s">
        <v>33</v>
      </c>
      <c r="K8635" s="40">
        <v>9200000</v>
      </c>
      <c r="L8635" s="176">
        <v>1</v>
      </c>
      <c r="M8635" s="144" t="s">
        <v>6831</v>
      </c>
      <c r="N8635" s="372"/>
      <c r="O8635" s="146" t="s">
        <v>127</v>
      </c>
      <c r="P8635" s="146" t="s">
        <v>366</v>
      </c>
      <c r="Q8635" s="818" t="s">
        <v>650</v>
      </c>
      <c r="R8635" s="56" t="s">
        <v>2784</v>
      </c>
    </row>
    <row r="8636" spans="1:18" ht="25.5" x14ac:dyDescent="0.2">
      <c r="A8636" s="174" t="s">
        <v>12253</v>
      </c>
      <c r="B8636" s="144" t="s">
        <v>8257</v>
      </c>
      <c r="C8636" s="146" t="s">
        <v>2014</v>
      </c>
      <c r="D8636" s="144" t="s">
        <v>8257</v>
      </c>
      <c r="E8636" s="186" t="s">
        <v>3174</v>
      </c>
      <c r="F8636" s="151" t="s">
        <v>3175</v>
      </c>
      <c r="G8636" s="146">
        <v>83101500</v>
      </c>
      <c r="H8636" s="455" t="s">
        <v>12256</v>
      </c>
      <c r="I8636" s="136">
        <v>16</v>
      </c>
      <c r="J8636" s="141" t="s">
        <v>33</v>
      </c>
      <c r="K8636" s="40">
        <v>3460000</v>
      </c>
      <c r="L8636" s="176">
        <v>1</v>
      </c>
      <c r="M8636" s="144" t="s">
        <v>6831</v>
      </c>
      <c r="N8636" s="372"/>
      <c r="O8636" s="146" t="s">
        <v>127</v>
      </c>
      <c r="P8636" s="146" t="s">
        <v>366</v>
      </c>
      <c r="Q8636" s="818" t="s">
        <v>650</v>
      </c>
      <c r="R8636" s="56" t="s">
        <v>2784</v>
      </c>
    </row>
    <row r="8637" spans="1:18" ht="25.5" x14ac:dyDescent="0.2">
      <c r="A8637" s="174" t="s">
        <v>12257</v>
      </c>
      <c r="B8637" s="144" t="s">
        <v>3641</v>
      </c>
      <c r="C8637" s="146" t="s">
        <v>3160</v>
      </c>
      <c r="D8637" s="144" t="s">
        <v>8257</v>
      </c>
      <c r="E8637" s="186" t="s">
        <v>3174</v>
      </c>
      <c r="F8637" s="151" t="s">
        <v>3175</v>
      </c>
      <c r="G8637" s="146">
        <v>83101500</v>
      </c>
      <c r="H8637" s="455" t="s">
        <v>12256</v>
      </c>
      <c r="I8637" s="136">
        <v>16</v>
      </c>
      <c r="J8637" s="141" t="s">
        <v>33</v>
      </c>
      <c r="K8637" s="40">
        <v>2000000</v>
      </c>
      <c r="L8637" s="176">
        <v>1</v>
      </c>
      <c r="M8637" s="144" t="s">
        <v>6831</v>
      </c>
      <c r="N8637" s="372"/>
      <c r="O8637" s="146" t="s">
        <v>127</v>
      </c>
      <c r="P8637" s="146" t="s">
        <v>366</v>
      </c>
      <c r="Q8637" s="818" t="s">
        <v>650</v>
      </c>
      <c r="R8637" s="56" t="s">
        <v>2784</v>
      </c>
    </row>
    <row r="8638" spans="1:18" ht="25.5" x14ac:dyDescent="0.2">
      <c r="A8638" s="174" t="s">
        <v>12258</v>
      </c>
      <c r="B8638" s="144" t="s">
        <v>12254</v>
      </c>
      <c r="C8638" s="146" t="s">
        <v>3160</v>
      </c>
      <c r="D8638" s="144" t="s">
        <v>8257</v>
      </c>
      <c r="E8638" s="186" t="s">
        <v>3174</v>
      </c>
      <c r="F8638" s="151" t="s">
        <v>3175</v>
      </c>
      <c r="G8638" s="146">
        <v>83101500</v>
      </c>
      <c r="H8638" s="455" t="s">
        <v>12256</v>
      </c>
      <c r="I8638" s="136">
        <v>16</v>
      </c>
      <c r="J8638" s="141" t="s">
        <v>33</v>
      </c>
      <c r="K8638" s="40">
        <v>9460000</v>
      </c>
      <c r="L8638" s="176">
        <v>1</v>
      </c>
      <c r="M8638" s="144" t="s">
        <v>6831</v>
      </c>
      <c r="N8638" s="372"/>
      <c r="O8638" s="146" t="s">
        <v>127</v>
      </c>
      <c r="P8638" s="146" t="s">
        <v>366</v>
      </c>
      <c r="Q8638" s="818" t="s">
        <v>650</v>
      </c>
      <c r="R8638" s="56" t="s">
        <v>2784</v>
      </c>
    </row>
    <row r="8639" spans="1:18" ht="25.5" x14ac:dyDescent="0.2">
      <c r="A8639" s="174" t="s">
        <v>12259</v>
      </c>
      <c r="B8639" s="144" t="s">
        <v>12213</v>
      </c>
      <c r="C8639" s="146" t="s">
        <v>11417</v>
      </c>
      <c r="D8639" s="144" t="s">
        <v>8257</v>
      </c>
      <c r="E8639" s="186" t="s">
        <v>3174</v>
      </c>
      <c r="F8639" s="151" t="s">
        <v>3175</v>
      </c>
      <c r="G8639" s="146">
        <v>83101500</v>
      </c>
      <c r="H8639" s="455" t="s">
        <v>12256</v>
      </c>
      <c r="I8639" s="136">
        <v>16</v>
      </c>
      <c r="J8639" s="141" t="s">
        <v>33</v>
      </c>
      <c r="K8639" s="40">
        <v>11750000</v>
      </c>
      <c r="L8639" s="176">
        <v>1</v>
      </c>
      <c r="M8639" s="144" t="s">
        <v>6831</v>
      </c>
      <c r="N8639" s="372"/>
      <c r="O8639" s="146" t="s">
        <v>127</v>
      </c>
      <c r="P8639" s="146" t="s">
        <v>366</v>
      </c>
      <c r="Q8639" s="818" t="s">
        <v>650</v>
      </c>
      <c r="R8639" s="56" t="s">
        <v>2784</v>
      </c>
    </row>
    <row r="8640" spans="1:18" ht="25.5" x14ac:dyDescent="0.2">
      <c r="A8640" s="174" t="s">
        <v>12260</v>
      </c>
      <c r="B8640" s="144" t="s">
        <v>12255</v>
      </c>
      <c r="C8640" s="146" t="s">
        <v>11417</v>
      </c>
      <c r="D8640" s="144" t="s">
        <v>8257</v>
      </c>
      <c r="E8640" s="186" t="s">
        <v>3174</v>
      </c>
      <c r="F8640" s="151" t="s">
        <v>3175</v>
      </c>
      <c r="G8640" s="146">
        <v>83101500</v>
      </c>
      <c r="H8640" s="455" t="s">
        <v>12256</v>
      </c>
      <c r="I8640" s="136">
        <v>16</v>
      </c>
      <c r="J8640" s="141" t="s">
        <v>33</v>
      </c>
      <c r="K8640" s="40">
        <v>5940000</v>
      </c>
      <c r="L8640" s="176">
        <v>1</v>
      </c>
      <c r="M8640" s="144" t="s">
        <v>6831</v>
      </c>
      <c r="N8640" s="372"/>
      <c r="O8640" s="146" t="s">
        <v>127</v>
      </c>
      <c r="P8640" s="146" t="s">
        <v>366</v>
      </c>
      <c r="Q8640" s="818" t="s">
        <v>650</v>
      </c>
      <c r="R8640" s="56" t="s">
        <v>2784</v>
      </c>
    </row>
    <row r="8641" spans="1:18" ht="38.25" x14ac:dyDescent="0.2">
      <c r="A8641" s="174" t="s">
        <v>12224</v>
      </c>
      <c r="B8641" s="144" t="s">
        <v>12239</v>
      </c>
      <c r="C8641" s="146" t="s">
        <v>11397</v>
      </c>
      <c r="D8641" s="144" t="s">
        <v>8257</v>
      </c>
      <c r="E8641" s="186" t="s">
        <v>2983</v>
      </c>
      <c r="F8641" s="151" t="s">
        <v>2984</v>
      </c>
      <c r="G8641" s="146">
        <v>83101601</v>
      </c>
      <c r="H8641" s="455" t="s">
        <v>12261</v>
      </c>
      <c r="I8641" s="136">
        <v>16</v>
      </c>
      <c r="J8641" s="141" t="s">
        <v>33</v>
      </c>
      <c r="K8641" s="40">
        <v>10822000</v>
      </c>
      <c r="L8641" s="176">
        <v>1</v>
      </c>
      <c r="M8641" s="144" t="s">
        <v>6831</v>
      </c>
      <c r="N8641" s="372"/>
      <c r="O8641" s="146" t="s">
        <v>127</v>
      </c>
      <c r="P8641" s="146" t="s">
        <v>366</v>
      </c>
      <c r="Q8641" s="818" t="s">
        <v>650</v>
      </c>
      <c r="R8641" s="56" t="s">
        <v>2784</v>
      </c>
    </row>
    <row r="8642" spans="1:18" ht="38.25" x14ac:dyDescent="0.2">
      <c r="A8642" s="174" t="s">
        <v>12222</v>
      </c>
      <c r="B8642" s="144" t="s">
        <v>12223</v>
      </c>
      <c r="C8642" s="146" t="s">
        <v>11397</v>
      </c>
      <c r="D8642" s="144" t="s">
        <v>8257</v>
      </c>
      <c r="E8642" s="186" t="s">
        <v>2983</v>
      </c>
      <c r="F8642" s="151" t="s">
        <v>2984</v>
      </c>
      <c r="G8642" s="146">
        <v>83101601</v>
      </c>
      <c r="H8642" s="455" t="s">
        <v>12261</v>
      </c>
      <c r="I8642" s="136">
        <v>16</v>
      </c>
      <c r="J8642" s="141" t="s">
        <v>33</v>
      </c>
      <c r="K8642" s="40">
        <v>447000</v>
      </c>
      <c r="L8642" s="176">
        <v>1</v>
      </c>
      <c r="M8642" s="144" t="s">
        <v>6831</v>
      </c>
      <c r="N8642" s="372"/>
      <c r="O8642" s="146" t="s">
        <v>127</v>
      </c>
      <c r="P8642" s="146" t="s">
        <v>366</v>
      </c>
      <c r="Q8642" s="818" t="s">
        <v>650</v>
      </c>
      <c r="R8642" s="56" t="s">
        <v>2784</v>
      </c>
    </row>
    <row r="8643" spans="1:18" ht="38.25" x14ac:dyDescent="0.2">
      <c r="A8643" s="174" t="s">
        <v>12262</v>
      </c>
      <c r="B8643" s="144" t="s">
        <v>12219</v>
      </c>
      <c r="C8643" s="146" t="s">
        <v>11397</v>
      </c>
      <c r="D8643" s="144" t="s">
        <v>8257</v>
      </c>
      <c r="E8643" s="186" t="s">
        <v>2983</v>
      </c>
      <c r="F8643" s="151" t="s">
        <v>2984</v>
      </c>
      <c r="G8643" s="146">
        <v>83101601</v>
      </c>
      <c r="H8643" s="455" t="s">
        <v>12261</v>
      </c>
      <c r="I8643" s="136">
        <v>16</v>
      </c>
      <c r="J8643" s="141" t="s">
        <v>33</v>
      </c>
      <c r="K8643" s="40">
        <v>1734000</v>
      </c>
      <c r="L8643" s="176">
        <v>1</v>
      </c>
      <c r="M8643" s="144" t="s">
        <v>6831</v>
      </c>
      <c r="N8643" s="372"/>
      <c r="O8643" s="146" t="s">
        <v>127</v>
      </c>
      <c r="P8643" s="146" t="s">
        <v>366</v>
      </c>
      <c r="Q8643" s="818" t="s">
        <v>650</v>
      </c>
      <c r="R8643" s="56" t="s">
        <v>2784</v>
      </c>
    </row>
    <row r="8644" spans="1:18" ht="38.25" x14ac:dyDescent="0.2">
      <c r="A8644" s="174" t="s">
        <v>12226</v>
      </c>
      <c r="B8644" s="144" t="s">
        <v>12227</v>
      </c>
      <c r="C8644" s="146" t="s">
        <v>11397</v>
      </c>
      <c r="D8644" s="144" t="s">
        <v>8257</v>
      </c>
      <c r="E8644" s="186" t="s">
        <v>2983</v>
      </c>
      <c r="F8644" s="151" t="s">
        <v>2984</v>
      </c>
      <c r="G8644" s="146">
        <v>83101601</v>
      </c>
      <c r="H8644" s="455" t="s">
        <v>12261</v>
      </c>
      <c r="I8644" s="136">
        <v>16</v>
      </c>
      <c r="J8644" s="141" t="s">
        <v>33</v>
      </c>
      <c r="K8644" s="40">
        <v>12490000</v>
      </c>
      <c r="L8644" s="176">
        <v>1</v>
      </c>
      <c r="M8644" s="144" t="s">
        <v>6831</v>
      </c>
      <c r="N8644" s="372"/>
      <c r="O8644" s="146" t="s">
        <v>127</v>
      </c>
      <c r="P8644" s="146" t="s">
        <v>366</v>
      </c>
      <c r="Q8644" s="818" t="s">
        <v>650</v>
      </c>
      <c r="R8644" s="56" t="s">
        <v>2784</v>
      </c>
    </row>
    <row r="8645" spans="1:18" ht="38.25" x14ac:dyDescent="0.2">
      <c r="A8645" s="174" t="s">
        <v>12231</v>
      </c>
      <c r="B8645" s="144" t="s">
        <v>12232</v>
      </c>
      <c r="C8645" s="146" t="s">
        <v>3160</v>
      </c>
      <c r="D8645" s="144" t="s">
        <v>8257</v>
      </c>
      <c r="E8645" s="186" t="s">
        <v>2983</v>
      </c>
      <c r="F8645" s="151" t="s">
        <v>2984</v>
      </c>
      <c r="G8645" s="146">
        <v>83101601</v>
      </c>
      <c r="H8645" s="455" t="s">
        <v>12261</v>
      </c>
      <c r="I8645" s="136">
        <v>16</v>
      </c>
      <c r="J8645" s="141" t="s">
        <v>33</v>
      </c>
      <c r="K8645" s="40">
        <v>3300000</v>
      </c>
      <c r="L8645" s="176">
        <v>1</v>
      </c>
      <c r="M8645" s="144" t="s">
        <v>6831</v>
      </c>
      <c r="N8645" s="372"/>
      <c r="O8645" s="146" t="s">
        <v>127</v>
      </c>
      <c r="P8645" s="146" t="s">
        <v>366</v>
      </c>
      <c r="Q8645" s="818" t="s">
        <v>650</v>
      </c>
      <c r="R8645" s="56" t="s">
        <v>2784</v>
      </c>
    </row>
    <row r="8646" spans="1:18" ht="38.25" x14ac:dyDescent="0.2">
      <c r="A8646" s="174" t="s">
        <v>12230</v>
      </c>
      <c r="B8646" s="144" t="s">
        <v>3641</v>
      </c>
      <c r="C8646" s="146" t="s">
        <v>3160</v>
      </c>
      <c r="D8646" s="144" t="s">
        <v>8257</v>
      </c>
      <c r="E8646" s="186" t="s">
        <v>2983</v>
      </c>
      <c r="F8646" s="151" t="s">
        <v>2984</v>
      </c>
      <c r="G8646" s="146">
        <v>83101601</v>
      </c>
      <c r="H8646" s="455" t="s">
        <v>12261</v>
      </c>
      <c r="I8646" s="136">
        <v>16</v>
      </c>
      <c r="J8646" s="141" t="s">
        <v>33</v>
      </c>
      <c r="K8646" s="40">
        <v>832000</v>
      </c>
      <c r="L8646" s="176">
        <v>1</v>
      </c>
      <c r="M8646" s="144" t="s">
        <v>6831</v>
      </c>
      <c r="N8646" s="372"/>
      <c r="O8646" s="146" t="s">
        <v>127</v>
      </c>
      <c r="P8646" s="146" t="s">
        <v>366</v>
      </c>
      <c r="Q8646" s="818" t="s">
        <v>650</v>
      </c>
      <c r="R8646" s="56" t="s">
        <v>2784</v>
      </c>
    </row>
    <row r="8647" spans="1:18" ht="38.25" x14ac:dyDescent="0.2">
      <c r="A8647" s="174" t="s">
        <v>12210</v>
      </c>
      <c r="B8647" s="144" t="s">
        <v>12213</v>
      </c>
      <c r="C8647" s="146" t="s">
        <v>11417</v>
      </c>
      <c r="D8647" s="144" t="s">
        <v>8257</v>
      </c>
      <c r="E8647" s="186" t="s">
        <v>2983</v>
      </c>
      <c r="F8647" s="151" t="s">
        <v>2984</v>
      </c>
      <c r="G8647" s="146">
        <v>83101601</v>
      </c>
      <c r="H8647" s="455" t="s">
        <v>12261</v>
      </c>
      <c r="I8647" s="136">
        <v>16</v>
      </c>
      <c r="J8647" s="141" t="s">
        <v>33</v>
      </c>
      <c r="K8647" s="40">
        <v>91000</v>
      </c>
      <c r="L8647" s="176">
        <v>1</v>
      </c>
      <c r="M8647" s="144" t="s">
        <v>6831</v>
      </c>
      <c r="N8647" s="372"/>
      <c r="O8647" s="146" t="s">
        <v>127</v>
      </c>
      <c r="P8647" s="146" t="s">
        <v>366</v>
      </c>
      <c r="Q8647" s="818" t="s">
        <v>650</v>
      </c>
      <c r="R8647" s="56" t="s">
        <v>2784</v>
      </c>
    </row>
    <row r="8648" spans="1:18" ht="38.25" x14ac:dyDescent="0.2">
      <c r="A8648" s="174" t="s">
        <v>12217</v>
      </c>
      <c r="B8648" s="144" t="s">
        <v>12218</v>
      </c>
      <c r="C8648" s="146" t="s">
        <v>11417</v>
      </c>
      <c r="D8648" s="144" t="s">
        <v>8257</v>
      </c>
      <c r="E8648" s="186" t="s">
        <v>2983</v>
      </c>
      <c r="F8648" s="151" t="s">
        <v>2984</v>
      </c>
      <c r="G8648" s="146">
        <v>83101601</v>
      </c>
      <c r="H8648" s="455" t="s">
        <v>12261</v>
      </c>
      <c r="I8648" s="136">
        <v>16</v>
      </c>
      <c r="J8648" s="141" t="s">
        <v>33</v>
      </c>
      <c r="K8648" s="40">
        <v>91000</v>
      </c>
      <c r="L8648" s="176">
        <v>1</v>
      </c>
      <c r="M8648" s="144" t="s">
        <v>6831</v>
      </c>
      <c r="N8648" s="372"/>
      <c r="O8648" s="146" t="s">
        <v>127</v>
      </c>
      <c r="P8648" s="146" t="s">
        <v>366</v>
      </c>
      <c r="Q8648" s="818" t="s">
        <v>650</v>
      </c>
      <c r="R8648" s="56" t="s">
        <v>2784</v>
      </c>
    </row>
    <row r="8649" spans="1:18" ht="38.25" x14ac:dyDescent="0.2">
      <c r="A8649" s="174" t="s">
        <v>12204</v>
      </c>
      <c r="B8649" s="144" t="s">
        <v>12255</v>
      </c>
      <c r="C8649" s="146" t="s">
        <v>11417</v>
      </c>
      <c r="D8649" s="144" t="s">
        <v>8257</v>
      </c>
      <c r="E8649" s="186" t="s">
        <v>2983</v>
      </c>
      <c r="F8649" s="151" t="s">
        <v>2984</v>
      </c>
      <c r="G8649" s="146">
        <v>83101601</v>
      </c>
      <c r="H8649" s="455" t="s">
        <v>12261</v>
      </c>
      <c r="I8649" s="136">
        <v>16</v>
      </c>
      <c r="J8649" s="141" t="s">
        <v>33</v>
      </c>
      <c r="K8649" s="40">
        <v>91000</v>
      </c>
      <c r="L8649" s="176">
        <v>1</v>
      </c>
      <c r="M8649" s="144" t="s">
        <v>6831</v>
      </c>
      <c r="N8649" s="372"/>
      <c r="O8649" s="146" t="s">
        <v>127</v>
      </c>
      <c r="P8649" s="146" t="s">
        <v>366</v>
      </c>
      <c r="Q8649" s="818" t="s">
        <v>650</v>
      </c>
      <c r="R8649" s="56" t="s">
        <v>2784</v>
      </c>
    </row>
    <row r="8650" spans="1:18" ht="25.5" x14ac:dyDescent="0.2">
      <c r="A8650" s="174" t="s">
        <v>12231</v>
      </c>
      <c r="B8650" s="144" t="s">
        <v>12232</v>
      </c>
      <c r="C8650" s="146" t="s">
        <v>3160</v>
      </c>
      <c r="D8650" s="144" t="s">
        <v>8257</v>
      </c>
      <c r="E8650" s="186" t="s">
        <v>3174</v>
      </c>
      <c r="F8650" s="151" t="s">
        <v>3175</v>
      </c>
      <c r="G8650" s="146">
        <v>83101500</v>
      </c>
      <c r="H8650" s="455" t="s">
        <v>12263</v>
      </c>
      <c r="I8650" s="136">
        <v>10</v>
      </c>
      <c r="J8650" s="141" t="s">
        <v>33</v>
      </c>
      <c r="K8650" s="40">
        <v>5600000</v>
      </c>
      <c r="L8650" s="176">
        <v>1</v>
      </c>
      <c r="M8650" s="144" t="s">
        <v>6831</v>
      </c>
      <c r="N8650" s="372"/>
      <c r="O8650" s="146" t="s">
        <v>127</v>
      </c>
      <c r="P8650" s="146" t="s">
        <v>366</v>
      </c>
      <c r="Q8650" s="818" t="s">
        <v>650</v>
      </c>
      <c r="R8650" s="56" t="s">
        <v>2784</v>
      </c>
    </row>
    <row r="8651" spans="1:18" ht="38.25" x14ac:dyDescent="0.2">
      <c r="A8651" s="174" t="s">
        <v>12231</v>
      </c>
      <c r="B8651" s="144" t="s">
        <v>12232</v>
      </c>
      <c r="C8651" s="146" t="s">
        <v>3160</v>
      </c>
      <c r="D8651" s="144" t="s">
        <v>8257</v>
      </c>
      <c r="E8651" s="186" t="s">
        <v>2983</v>
      </c>
      <c r="F8651" s="151" t="s">
        <v>2984</v>
      </c>
      <c r="G8651" s="146" t="s">
        <v>10505</v>
      </c>
      <c r="H8651" s="455" t="s">
        <v>12264</v>
      </c>
      <c r="I8651" s="136">
        <v>10</v>
      </c>
      <c r="J8651" s="141" t="s">
        <v>33</v>
      </c>
      <c r="K8651" s="40">
        <v>3300000</v>
      </c>
      <c r="L8651" s="176">
        <v>1</v>
      </c>
      <c r="M8651" s="144" t="s">
        <v>6831</v>
      </c>
      <c r="N8651" s="372"/>
      <c r="O8651" s="146" t="s">
        <v>127</v>
      </c>
      <c r="P8651" s="146" t="s">
        <v>366</v>
      </c>
      <c r="Q8651" s="818" t="s">
        <v>650</v>
      </c>
      <c r="R8651" s="56" t="s">
        <v>2784</v>
      </c>
    </row>
    <row r="8652" spans="1:18" ht="38.25" x14ac:dyDescent="0.2">
      <c r="A8652" s="174" t="s">
        <v>12231</v>
      </c>
      <c r="B8652" s="144" t="s">
        <v>12232</v>
      </c>
      <c r="C8652" s="146" t="s">
        <v>3160</v>
      </c>
      <c r="D8652" s="144" t="s">
        <v>8257</v>
      </c>
      <c r="E8652" s="186" t="s">
        <v>2983</v>
      </c>
      <c r="F8652" s="151" t="s">
        <v>2984</v>
      </c>
      <c r="G8652" s="395">
        <v>83101601</v>
      </c>
      <c r="H8652" s="455" t="s">
        <v>12265</v>
      </c>
      <c r="I8652" s="136">
        <v>10</v>
      </c>
      <c r="J8652" s="141" t="s">
        <v>33</v>
      </c>
      <c r="K8652" s="40">
        <v>2800000</v>
      </c>
      <c r="L8652" s="176">
        <v>1</v>
      </c>
      <c r="M8652" s="144" t="s">
        <v>6831</v>
      </c>
      <c r="N8652" s="372"/>
      <c r="O8652" s="146" t="s">
        <v>127</v>
      </c>
      <c r="P8652" s="146" t="s">
        <v>366</v>
      </c>
      <c r="Q8652" s="818" t="s">
        <v>650</v>
      </c>
      <c r="R8652" s="56" t="s">
        <v>2784</v>
      </c>
    </row>
    <row r="8653" spans="1:18" ht="25.5" x14ac:dyDescent="0.2">
      <c r="A8653" s="174" t="s">
        <v>12135</v>
      </c>
      <c r="B8653" s="144" t="s">
        <v>5636</v>
      </c>
      <c r="C8653" s="146" t="s">
        <v>2014</v>
      </c>
      <c r="D8653" s="144" t="s">
        <v>5636</v>
      </c>
      <c r="E8653" s="186" t="s">
        <v>2988</v>
      </c>
      <c r="F8653" s="151" t="s">
        <v>2989</v>
      </c>
      <c r="G8653" s="146">
        <v>84131603</v>
      </c>
      <c r="H8653" s="455" t="s">
        <v>12266</v>
      </c>
      <c r="I8653" s="136">
        <v>16</v>
      </c>
      <c r="J8653" s="141" t="s">
        <v>33</v>
      </c>
      <c r="K8653" s="40">
        <v>75000000</v>
      </c>
      <c r="L8653" s="176">
        <v>1</v>
      </c>
      <c r="M8653" s="144" t="s">
        <v>6831</v>
      </c>
      <c r="N8653" s="372"/>
      <c r="O8653" s="146" t="s">
        <v>127</v>
      </c>
      <c r="P8653" s="146" t="s">
        <v>68</v>
      </c>
      <c r="Q8653" s="146" t="s">
        <v>464</v>
      </c>
      <c r="R8653" s="56">
        <v>25</v>
      </c>
    </row>
    <row r="8654" spans="1:18" ht="51" x14ac:dyDescent="0.2">
      <c r="A8654" s="174" t="s">
        <v>12267</v>
      </c>
      <c r="B8654" s="144" t="s">
        <v>12268</v>
      </c>
      <c r="C8654" s="146" t="s">
        <v>11397</v>
      </c>
      <c r="D8654" s="144" t="s">
        <v>11397</v>
      </c>
      <c r="E8654" s="186" t="s">
        <v>2993</v>
      </c>
      <c r="F8654" s="151" t="s">
        <v>2994</v>
      </c>
      <c r="G8654" s="146">
        <v>80131502</v>
      </c>
      <c r="H8654" s="455" t="s">
        <v>12269</v>
      </c>
      <c r="I8654" s="136">
        <v>16</v>
      </c>
      <c r="J8654" s="141" t="s">
        <v>230</v>
      </c>
      <c r="K8654" s="40">
        <v>13701902.4</v>
      </c>
      <c r="L8654" s="176">
        <v>1</v>
      </c>
      <c r="M8654" s="144" t="s">
        <v>6831</v>
      </c>
      <c r="N8654" s="372"/>
      <c r="O8654" s="146" t="s">
        <v>127</v>
      </c>
      <c r="P8654" s="146" t="s">
        <v>127</v>
      </c>
      <c r="Q8654" s="146" t="s">
        <v>1843</v>
      </c>
      <c r="R8654" s="56" t="s">
        <v>12216</v>
      </c>
    </row>
    <row r="8655" spans="1:18" ht="51" x14ac:dyDescent="0.2">
      <c r="A8655" s="174" t="s">
        <v>12267</v>
      </c>
      <c r="B8655" s="144" t="s">
        <v>12268</v>
      </c>
      <c r="C8655" s="146" t="s">
        <v>11397</v>
      </c>
      <c r="D8655" s="144" t="s">
        <v>11397</v>
      </c>
      <c r="E8655" s="186" t="s">
        <v>2993</v>
      </c>
      <c r="F8655" s="151" t="s">
        <v>2994</v>
      </c>
      <c r="G8655" s="146">
        <v>80131502</v>
      </c>
      <c r="H8655" s="455" t="s">
        <v>12270</v>
      </c>
      <c r="I8655" s="136">
        <v>16</v>
      </c>
      <c r="J8655" s="141" t="s">
        <v>230</v>
      </c>
      <c r="K8655" s="40">
        <v>120357585.5</v>
      </c>
      <c r="L8655" s="176">
        <v>1</v>
      </c>
      <c r="M8655" s="144" t="s">
        <v>6831</v>
      </c>
      <c r="N8655" s="372"/>
      <c r="O8655" s="146" t="s">
        <v>127</v>
      </c>
      <c r="P8655" s="146" t="s">
        <v>127</v>
      </c>
      <c r="Q8655" s="146" t="s">
        <v>1843</v>
      </c>
      <c r="R8655" s="56" t="s">
        <v>12216</v>
      </c>
    </row>
    <row r="8656" spans="1:18" ht="51" x14ac:dyDescent="0.2">
      <c r="A8656" s="174" t="s">
        <v>12267</v>
      </c>
      <c r="B8656" s="144" t="s">
        <v>12268</v>
      </c>
      <c r="C8656" s="146" t="s">
        <v>11397</v>
      </c>
      <c r="D8656" s="144" t="s">
        <v>11397</v>
      </c>
      <c r="E8656" s="186" t="s">
        <v>2993</v>
      </c>
      <c r="F8656" s="151" t="s">
        <v>2994</v>
      </c>
      <c r="G8656" s="146">
        <v>80131502</v>
      </c>
      <c r="H8656" s="455" t="s">
        <v>12270</v>
      </c>
      <c r="I8656" s="136">
        <v>16</v>
      </c>
      <c r="J8656" s="141" t="s">
        <v>33</v>
      </c>
      <c r="K8656" s="40">
        <v>26138227</v>
      </c>
      <c r="L8656" s="176">
        <v>1</v>
      </c>
      <c r="M8656" s="144" t="s">
        <v>6831</v>
      </c>
      <c r="N8656" s="372"/>
      <c r="O8656" s="146" t="s">
        <v>127</v>
      </c>
      <c r="P8656" s="146" t="s">
        <v>127</v>
      </c>
      <c r="Q8656" s="146" t="s">
        <v>1843</v>
      </c>
      <c r="R8656" s="56">
        <v>39</v>
      </c>
    </row>
    <row r="8657" spans="1:18" ht="25.5" x14ac:dyDescent="0.2">
      <c r="A8657" s="174" t="s">
        <v>12231</v>
      </c>
      <c r="B8657" s="144" t="s">
        <v>12232</v>
      </c>
      <c r="C8657" s="146" t="s">
        <v>3160</v>
      </c>
      <c r="D8657" s="144" t="s">
        <v>12232</v>
      </c>
      <c r="E8657" s="186" t="s">
        <v>8095</v>
      </c>
      <c r="F8657" s="151" t="s">
        <v>8096</v>
      </c>
      <c r="G8657" s="146">
        <v>93151508</v>
      </c>
      <c r="H8657" s="455" t="s">
        <v>12271</v>
      </c>
      <c r="I8657" s="136">
        <v>16</v>
      </c>
      <c r="J8657" s="141" t="s">
        <v>33</v>
      </c>
      <c r="K8657" s="40">
        <v>198393085.59999999</v>
      </c>
      <c r="L8657" s="176">
        <v>1</v>
      </c>
      <c r="M8657" s="144" t="s">
        <v>6831</v>
      </c>
      <c r="N8657" s="372"/>
      <c r="O8657" s="146" t="s">
        <v>127</v>
      </c>
      <c r="P8657" s="146" t="s">
        <v>366</v>
      </c>
      <c r="Q8657" s="818" t="s">
        <v>650</v>
      </c>
      <c r="R8657" s="56" t="s">
        <v>2784</v>
      </c>
    </row>
    <row r="8658" spans="1:18" ht="25.5" x14ac:dyDescent="0.2">
      <c r="A8658" s="174" t="s">
        <v>12100</v>
      </c>
      <c r="B8658" s="144" t="s">
        <v>12272</v>
      </c>
      <c r="C8658" s="146" t="s">
        <v>12273</v>
      </c>
      <c r="D8658" s="144" t="s">
        <v>12274</v>
      </c>
      <c r="E8658" s="186" t="s">
        <v>2993</v>
      </c>
      <c r="F8658" s="151" t="s">
        <v>12275</v>
      </c>
      <c r="G8658" s="146" t="s">
        <v>12276</v>
      </c>
      <c r="H8658" s="455" t="s">
        <v>12277</v>
      </c>
      <c r="I8658" s="136">
        <v>16</v>
      </c>
      <c r="J8658" s="141" t="s">
        <v>33</v>
      </c>
      <c r="K8658" s="40">
        <v>352807199.5</v>
      </c>
      <c r="L8658" s="176">
        <v>1</v>
      </c>
      <c r="M8658" s="144" t="s">
        <v>6831</v>
      </c>
      <c r="N8658" s="372"/>
      <c r="O8658" s="146" t="s">
        <v>127</v>
      </c>
      <c r="P8658" s="146" t="s">
        <v>79</v>
      </c>
      <c r="Q8658" s="146" t="s">
        <v>448</v>
      </c>
      <c r="R8658" s="56">
        <v>62</v>
      </c>
    </row>
    <row r="8659" spans="1:18" ht="25.5" x14ac:dyDescent="0.2">
      <c r="A8659" s="174" t="s">
        <v>12066</v>
      </c>
      <c r="B8659" s="144" t="s">
        <v>356</v>
      </c>
      <c r="C8659" s="146" t="s">
        <v>356</v>
      </c>
      <c r="D8659" s="144" t="s">
        <v>356</v>
      </c>
      <c r="E8659" s="186" t="s">
        <v>869</v>
      </c>
      <c r="F8659" s="151" t="s">
        <v>870</v>
      </c>
      <c r="G8659" s="146">
        <v>77101500</v>
      </c>
      <c r="H8659" s="455" t="s">
        <v>12278</v>
      </c>
      <c r="I8659" s="136">
        <v>16</v>
      </c>
      <c r="J8659" s="141" t="s">
        <v>33</v>
      </c>
      <c r="K8659" s="40">
        <v>20000000</v>
      </c>
      <c r="L8659" s="176">
        <v>1</v>
      </c>
      <c r="M8659" s="144" t="s">
        <v>6831</v>
      </c>
      <c r="N8659" s="372"/>
      <c r="O8659" s="146" t="s">
        <v>79</v>
      </c>
      <c r="P8659" s="146" t="s">
        <v>1239</v>
      </c>
      <c r="Q8659" s="146" t="s">
        <v>464</v>
      </c>
      <c r="R8659" s="56">
        <v>54</v>
      </c>
    </row>
    <row r="8660" spans="1:18" ht="38.25" x14ac:dyDescent="0.2">
      <c r="A8660" s="174" t="s">
        <v>12279</v>
      </c>
      <c r="B8660" s="144" t="s">
        <v>6716</v>
      </c>
      <c r="C8660" s="146" t="s">
        <v>2014</v>
      </c>
      <c r="D8660" s="144" t="s">
        <v>6716</v>
      </c>
      <c r="E8660" s="186" t="s">
        <v>3000</v>
      </c>
      <c r="F8660" s="151" t="s">
        <v>5765</v>
      </c>
      <c r="G8660" s="146">
        <v>80111600</v>
      </c>
      <c r="H8660" s="455" t="s">
        <v>12280</v>
      </c>
      <c r="I8660" s="136">
        <v>16</v>
      </c>
      <c r="J8660" s="141" t="s">
        <v>33</v>
      </c>
      <c r="K8660" s="40">
        <v>71500000</v>
      </c>
      <c r="L8660" s="176">
        <v>1</v>
      </c>
      <c r="M8660" s="144" t="s">
        <v>6831</v>
      </c>
      <c r="N8660" s="372"/>
      <c r="O8660" s="146" t="s">
        <v>68</v>
      </c>
      <c r="P8660" s="146" t="s">
        <v>68</v>
      </c>
      <c r="Q8660" s="146" t="s">
        <v>448</v>
      </c>
      <c r="R8660" s="56">
        <v>30</v>
      </c>
    </row>
    <row r="8661" spans="1:18" ht="25.5" x14ac:dyDescent="0.2">
      <c r="A8661" s="174" t="s">
        <v>12279</v>
      </c>
      <c r="B8661" s="144" t="s">
        <v>6716</v>
      </c>
      <c r="C8661" s="146" t="s">
        <v>2014</v>
      </c>
      <c r="D8661" s="144" t="s">
        <v>6716</v>
      </c>
      <c r="E8661" s="186" t="s">
        <v>3000</v>
      </c>
      <c r="F8661" s="151" t="s">
        <v>5765</v>
      </c>
      <c r="G8661" s="146">
        <v>80111600</v>
      </c>
      <c r="H8661" s="455" t="s">
        <v>12281</v>
      </c>
      <c r="I8661" s="136">
        <v>16</v>
      </c>
      <c r="J8661" s="141" t="s">
        <v>33</v>
      </c>
      <c r="K8661" s="40">
        <v>71500000</v>
      </c>
      <c r="L8661" s="176">
        <v>1</v>
      </c>
      <c r="M8661" s="144" t="s">
        <v>6831</v>
      </c>
      <c r="N8661" s="372"/>
      <c r="O8661" s="146" t="s">
        <v>68</v>
      </c>
      <c r="P8661" s="146" t="s">
        <v>68</v>
      </c>
      <c r="Q8661" s="146" t="s">
        <v>448</v>
      </c>
      <c r="R8661" s="56">
        <v>31</v>
      </c>
    </row>
    <row r="8662" spans="1:18" ht="25.5" x14ac:dyDescent="0.2">
      <c r="A8662" s="174" t="s">
        <v>12279</v>
      </c>
      <c r="B8662" s="144" t="s">
        <v>6716</v>
      </c>
      <c r="C8662" s="146" t="s">
        <v>2014</v>
      </c>
      <c r="D8662" s="144" t="s">
        <v>6716</v>
      </c>
      <c r="E8662" s="186" t="s">
        <v>3000</v>
      </c>
      <c r="F8662" s="151" t="s">
        <v>5765</v>
      </c>
      <c r="G8662" s="146">
        <v>80111600</v>
      </c>
      <c r="H8662" s="455" t="s">
        <v>12282</v>
      </c>
      <c r="I8662" s="136">
        <v>16</v>
      </c>
      <c r="J8662" s="141" t="s">
        <v>33</v>
      </c>
      <c r="K8662" s="40">
        <v>71500000</v>
      </c>
      <c r="L8662" s="176">
        <v>1</v>
      </c>
      <c r="M8662" s="144" t="s">
        <v>6831</v>
      </c>
      <c r="N8662" s="372"/>
      <c r="O8662" s="146" t="s">
        <v>68</v>
      </c>
      <c r="P8662" s="146" t="s">
        <v>68</v>
      </c>
      <c r="Q8662" s="146" t="s">
        <v>448</v>
      </c>
      <c r="R8662" s="56">
        <v>32</v>
      </c>
    </row>
    <row r="8663" spans="1:18" ht="25.5" x14ac:dyDescent="0.2">
      <c r="A8663" s="174" t="s">
        <v>12053</v>
      </c>
      <c r="B8663" s="144" t="s">
        <v>12054</v>
      </c>
      <c r="C8663" s="146" t="s">
        <v>12054</v>
      </c>
      <c r="D8663" s="144" t="s">
        <v>12054</v>
      </c>
      <c r="E8663" s="186" t="s">
        <v>3000</v>
      </c>
      <c r="F8663" s="151" t="s">
        <v>5765</v>
      </c>
      <c r="G8663" s="146">
        <v>80111600</v>
      </c>
      <c r="H8663" s="455" t="s">
        <v>12283</v>
      </c>
      <c r="I8663" s="136">
        <v>16</v>
      </c>
      <c r="J8663" s="141" t="s">
        <v>33</v>
      </c>
      <c r="K8663" s="40">
        <v>71500000</v>
      </c>
      <c r="L8663" s="176">
        <v>1</v>
      </c>
      <c r="M8663" s="144" t="s">
        <v>6831</v>
      </c>
      <c r="N8663" s="372"/>
      <c r="O8663" s="146" t="s">
        <v>68</v>
      </c>
      <c r="P8663" s="146" t="s">
        <v>68</v>
      </c>
      <c r="Q8663" s="146" t="s">
        <v>448</v>
      </c>
      <c r="R8663" s="56" t="s">
        <v>12072</v>
      </c>
    </row>
    <row r="8664" spans="1:18" ht="25.5" x14ac:dyDescent="0.2">
      <c r="A8664" s="174" t="s">
        <v>12231</v>
      </c>
      <c r="B8664" s="144" t="s">
        <v>12232</v>
      </c>
      <c r="C8664" s="146" t="s">
        <v>3160</v>
      </c>
      <c r="D8664" s="144" t="s">
        <v>12232</v>
      </c>
      <c r="E8664" s="186" t="s">
        <v>3000</v>
      </c>
      <c r="F8664" s="151" t="s">
        <v>5765</v>
      </c>
      <c r="G8664" s="146">
        <v>80111600</v>
      </c>
      <c r="H8664" s="455" t="s">
        <v>12283</v>
      </c>
      <c r="I8664" s="136">
        <v>16</v>
      </c>
      <c r="J8664" s="141" t="s">
        <v>33</v>
      </c>
      <c r="K8664" s="40">
        <v>71500000</v>
      </c>
      <c r="L8664" s="176">
        <v>1</v>
      </c>
      <c r="M8664" s="144" t="s">
        <v>6831</v>
      </c>
      <c r="N8664" s="372"/>
      <c r="O8664" s="146" t="s">
        <v>68</v>
      </c>
      <c r="P8664" s="146" t="s">
        <v>68</v>
      </c>
      <c r="Q8664" s="146" t="s">
        <v>448</v>
      </c>
      <c r="R8664" s="56" t="s">
        <v>12072</v>
      </c>
    </row>
    <row r="8665" spans="1:18" ht="25.5" x14ac:dyDescent="0.2">
      <c r="A8665" s="174" t="s">
        <v>12070</v>
      </c>
      <c r="B8665" s="144" t="s">
        <v>12071</v>
      </c>
      <c r="C8665" s="146" t="s">
        <v>12071</v>
      </c>
      <c r="D8665" s="144" t="s">
        <v>12071</v>
      </c>
      <c r="E8665" s="186" t="s">
        <v>3000</v>
      </c>
      <c r="F8665" s="151" t="s">
        <v>5765</v>
      </c>
      <c r="G8665" s="146">
        <v>80111600</v>
      </c>
      <c r="H8665" s="455" t="s">
        <v>12283</v>
      </c>
      <c r="I8665" s="136">
        <v>16</v>
      </c>
      <c r="J8665" s="141" t="s">
        <v>33</v>
      </c>
      <c r="K8665" s="40">
        <v>333700000</v>
      </c>
      <c r="L8665" s="176">
        <v>1</v>
      </c>
      <c r="M8665" s="144" t="s">
        <v>6831</v>
      </c>
      <c r="N8665" s="372"/>
      <c r="O8665" s="146" t="s">
        <v>68</v>
      </c>
      <c r="P8665" s="146" t="s">
        <v>68</v>
      </c>
      <c r="Q8665" s="146" t="s">
        <v>448</v>
      </c>
      <c r="R8665" s="56" t="s">
        <v>12072</v>
      </c>
    </row>
    <row r="8666" spans="1:18" ht="25.5" x14ac:dyDescent="0.2">
      <c r="A8666" s="174" t="s">
        <v>12068</v>
      </c>
      <c r="B8666" s="144" t="s">
        <v>50</v>
      </c>
      <c r="C8666" s="146" t="s">
        <v>50</v>
      </c>
      <c r="D8666" s="144" t="s">
        <v>50</v>
      </c>
      <c r="E8666" s="186" t="s">
        <v>10340</v>
      </c>
      <c r="F8666" s="151" t="s">
        <v>12284</v>
      </c>
      <c r="G8666" s="146">
        <v>83111500</v>
      </c>
      <c r="H8666" s="455" t="s">
        <v>12285</v>
      </c>
      <c r="I8666" s="136">
        <v>10</v>
      </c>
      <c r="J8666" s="141" t="s">
        <v>33</v>
      </c>
      <c r="K8666" s="40">
        <v>30000000</v>
      </c>
      <c r="L8666" s="176">
        <v>1</v>
      </c>
      <c r="M8666" s="144" t="s">
        <v>6831</v>
      </c>
      <c r="N8666" s="372"/>
      <c r="O8666" s="146" t="s">
        <v>127</v>
      </c>
      <c r="P8666" s="146" t="s">
        <v>366</v>
      </c>
      <c r="Q8666" s="818" t="s">
        <v>650</v>
      </c>
      <c r="R8666" s="56" t="s">
        <v>2784</v>
      </c>
    </row>
    <row r="8667" spans="1:18" ht="25.5" x14ac:dyDescent="0.2">
      <c r="A8667" s="174" t="s">
        <v>12068</v>
      </c>
      <c r="B8667" s="144" t="s">
        <v>50</v>
      </c>
      <c r="C8667" s="146" t="s">
        <v>50</v>
      </c>
      <c r="D8667" s="144" t="s">
        <v>50</v>
      </c>
      <c r="E8667" s="186" t="s">
        <v>10340</v>
      </c>
      <c r="F8667" s="151" t="s">
        <v>12284</v>
      </c>
      <c r="G8667" s="395">
        <v>83111500</v>
      </c>
      <c r="H8667" s="455" t="s">
        <v>12286</v>
      </c>
      <c r="I8667" s="136">
        <v>10</v>
      </c>
      <c r="J8667" s="141" t="s">
        <v>33</v>
      </c>
      <c r="K8667" s="40">
        <v>60000000</v>
      </c>
      <c r="L8667" s="176">
        <v>1</v>
      </c>
      <c r="M8667" s="144" t="s">
        <v>6831</v>
      </c>
      <c r="N8667" s="372"/>
      <c r="O8667" s="146" t="s">
        <v>127</v>
      </c>
      <c r="P8667" s="146" t="s">
        <v>366</v>
      </c>
      <c r="Q8667" s="818" t="s">
        <v>650</v>
      </c>
      <c r="R8667" s="56" t="s">
        <v>2784</v>
      </c>
    </row>
    <row r="8668" spans="1:18" ht="25.5" x14ac:dyDescent="0.2">
      <c r="A8668" s="174" t="s">
        <v>12068</v>
      </c>
      <c r="B8668" s="144" t="s">
        <v>50</v>
      </c>
      <c r="C8668" s="146" t="s">
        <v>50</v>
      </c>
      <c r="D8668" s="144" t="s">
        <v>50</v>
      </c>
      <c r="E8668" s="186" t="s">
        <v>10340</v>
      </c>
      <c r="F8668" s="151" t="s">
        <v>12284</v>
      </c>
      <c r="G8668" s="395">
        <v>83111500</v>
      </c>
      <c r="H8668" s="455" t="s">
        <v>12287</v>
      </c>
      <c r="I8668" s="136">
        <v>10</v>
      </c>
      <c r="J8668" s="141" t="s">
        <v>33</v>
      </c>
      <c r="K8668" s="40">
        <v>117200000</v>
      </c>
      <c r="L8668" s="176">
        <v>1</v>
      </c>
      <c r="M8668" s="144" t="s">
        <v>6831</v>
      </c>
      <c r="N8668" s="372"/>
      <c r="O8668" s="146" t="s">
        <v>127</v>
      </c>
      <c r="P8668" s="146" t="s">
        <v>366</v>
      </c>
      <c r="Q8668" s="818" t="s">
        <v>650</v>
      </c>
      <c r="R8668" s="56" t="s">
        <v>2784</v>
      </c>
    </row>
    <row r="8669" spans="1:18" ht="25.5" x14ac:dyDescent="0.2">
      <c r="A8669" s="174" t="s">
        <v>12068</v>
      </c>
      <c r="B8669" s="144" t="s">
        <v>11397</v>
      </c>
      <c r="C8669" s="146" t="s">
        <v>11397</v>
      </c>
      <c r="D8669" s="144" t="s">
        <v>50</v>
      </c>
      <c r="E8669" s="186" t="s">
        <v>10340</v>
      </c>
      <c r="F8669" s="151" t="s">
        <v>12284</v>
      </c>
      <c r="G8669" s="395">
        <v>83112100</v>
      </c>
      <c r="H8669" s="455" t="s">
        <v>12288</v>
      </c>
      <c r="I8669" s="136">
        <v>16</v>
      </c>
      <c r="J8669" s="141" t="s">
        <v>33</v>
      </c>
      <c r="K8669" s="40">
        <v>142530000</v>
      </c>
      <c r="L8669" s="176">
        <v>1</v>
      </c>
      <c r="M8669" s="144" t="s">
        <v>6831</v>
      </c>
      <c r="N8669" s="372"/>
      <c r="O8669" s="146" t="s">
        <v>127</v>
      </c>
      <c r="P8669" s="146" t="s">
        <v>366</v>
      </c>
      <c r="Q8669" s="818" t="s">
        <v>650</v>
      </c>
      <c r="R8669" s="56" t="s">
        <v>2784</v>
      </c>
    </row>
    <row r="8670" spans="1:18" ht="25.5" x14ac:dyDescent="0.2">
      <c r="A8670" s="174" t="s">
        <v>12068</v>
      </c>
      <c r="B8670" s="144" t="s">
        <v>3160</v>
      </c>
      <c r="C8670" s="146" t="s">
        <v>3160</v>
      </c>
      <c r="D8670" s="144" t="s">
        <v>50</v>
      </c>
      <c r="E8670" s="186" t="s">
        <v>10340</v>
      </c>
      <c r="F8670" s="151" t="s">
        <v>12284</v>
      </c>
      <c r="G8670" s="146">
        <v>83112100</v>
      </c>
      <c r="H8670" s="455" t="s">
        <v>12288</v>
      </c>
      <c r="I8670" s="136">
        <v>16</v>
      </c>
      <c r="J8670" s="141" t="s">
        <v>33</v>
      </c>
      <c r="K8670" s="40">
        <v>48000000</v>
      </c>
      <c r="L8670" s="176">
        <v>1</v>
      </c>
      <c r="M8670" s="144" t="s">
        <v>6831</v>
      </c>
      <c r="N8670" s="372"/>
      <c r="O8670" s="146" t="s">
        <v>127</v>
      </c>
      <c r="P8670" s="146" t="s">
        <v>366</v>
      </c>
      <c r="Q8670" s="818" t="s">
        <v>650</v>
      </c>
      <c r="R8670" s="56" t="s">
        <v>2784</v>
      </c>
    </row>
    <row r="8671" spans="1:18" ht="25.5" x14ac:dyDescent="0.2">
      <c r="A8671" s="174" t="s">
        <v>12068</v>
      </c>
      <c r="B8671" s="144" t="s">
        <v>50</v>
      </c>
      <c r="C8671" s="146" t="s">
        <v>50</v>
      </c>
      <c r="D8671" s="144" t="s">
        <v>50</v>
      </c>
      <c r="E8671" s="186" t="s">
        <v>10340</v>
      </c>
      <c r="F8671" s="151" t="s">
        <v>12284</v>
      </c>
      <c r="G8671" s="146">
        <v>83112100</v>
      </c>
      <c r="H8671" s="455" t="s">
        <v>12288</v>
      </c>
      <c r="I8671" s="136">
        <v>16</v>
      </c>
      <c r="J8671" s="141" t="s">
        <v>33</v>
      </c>
      <c r="K8671" s="40">
        <v>2270000</v>
      </c>
      <c r="L8671" s="176">
        <v>1</v>
      </c>
      <c r="M8671" s="144" t="s">
        <v>6831</v>
      </c>
      <c r="N8671" s="372"/>
      <c r="O8671" s="146" t="s">
        <v>127</v>
      </c>
      <c r="P8671" s="146" t="s">
        <v>366</v>
      </c>
      <c r="Q8671" s="818" t="s">
        <v>650</v>
      </c>
      <c r="R8671" s="56" t="s">
        <v>2784</v>
      </c>
    </row>
    <row r="8672" spans="1:18" ht="25.5" x14ac:dyDescent="0.2">
      <c r="A8672" s="174" t="s">
        <v>12068</v>
      </c>
      <c r="B8672" s="144" t="s">
        <v>50</v>
      </c>
      <c r="C8672" s="146" t="s">
        <v>50</v>
      </c>
      <c r="D8672" s="144" t="s">
        <v>50</v>
      </c>
      <c r="E8672" s="186" t="s">
        <v>10340</v>
      </c>
      <c r="F8672" s="151" t="s">
        <v>12284</v>
      </c>
      <c r="G8672" s="395">
        <v>83111500</v>
      </c>
      <c r="H8672" s="455" t="s">
        <v>12287</v>
      </c>
      <c r="I8672" s="136">
        <v>16</v>
      </c>
      <c r="J8672" s="141" t="s">
        <v>33</v>
      </c>
      <c r="K8672" s="40">
        <f>282800000-K8669-K8670-K8671</f>
        <v>90000000</v>
      </c>
      <c r="L8672" s="176">
        <v>1</v>
      </c>
      <c r="M8672" s="144" t="s">
        <v>6831</v>
      </c>
      <c r="N8672" s="372"/>
      <c r="O8672" s="146" t="s">
        <v>127</v>
      </c>
      <c r="P8672" s="146" t="s">
        <v>366</v>
      </c>
      <c r="Q8672" s="818" t="s">
        <v>650</v>
      </c>
      <c r="R8672" s="56" t="s">
        <v>2784</v>
      </c>
    </row>
    <row r="8673" spans="1:18" ht="25.5" x14ac:dyDescent="0.2">
      <c r="A8673" s="174" t="s">
        <v>12210</v>
      </c>
      <c r="B8673" s="144" t="s">
        <v>12213</v>
      </c>
      <c r="C8673" s="146" t="s">
        <v>11417</v>
      </c>
      <c r="D8673" s="144" t="s">
        <v>5636</v>
      </c>
      <c r="E8673" s="186" t="s">
        <v>3007</v>
      </c>
      <c r="F8673" s="151" t="s">
        <v>3008</v>
      </c>
      <c r="G8673" s="146">
        <v>76111500</v>
      </c>
      <c r="H8673" s="455" t="s">
        <v>12289</v>
      </c>
      <c r="I8673" s="136">
        <v>16</v>
      </c>
      <c r="J8673" s="141" t="s">
        <v>230</v>
      </c>
      <c r="K8673" s="40">
        <v>194708988.53999999</v>
      </c>
      <c r="L8673" s="176">
        <v>1</v>
      </c>
      <c r="M8673" s="144" t="s">
        <v>6831</v>
      </c>
      <c r="N8673" s="372"/>
      <c r="O8673" s="146" t="s">
        <v>127</v>
      </c>
      <c r="P8673" s="146" t="s">
        <v>127</v>
      </c>
      <c r="Q8673" s="146" t="s">
        <v>429</v>
      </c>
      <c r="R8673" s="56" t="s">
        <v>12216</v>
      </c>
    </row>
    <row r="8674" spans="1:18" ht="25.5" x14ac:dyDescent="0.2">
      <c r="A8674" s="174" t="s">
        <v>12204</v>
      </c>
      <c r="B8674" s="144" t="s">
        <v>12205</v>
      </c>
      <c r="C8674" s="146" t="s">
        <v>11417</v>
      </c>
      <c r="D8674" s="144" t="s">
        <v>5636</v>
      </c>
      <c r="E8674" s="186" t="s">
        <v>3007</v>
      </c>
      <c r="F8674" s="151" t="s">
        <v>3008</v>
      </c>
      <c r="G8674" s="146">
        <v>76111500</v>
      </c>
      <c r="H8674" s="455" t="s">
        <v>12289</v>
      </c>
      <c r="I8674" s="136">
        <v>16</v>
      </c>
      <c r="J8674" s="141" t="s">
        <v>230</v>
      </c>
      <c r="K8674" s="40">
        <v>151143669.28</v>
      </c>
      <c r="L8674" s="176">
        <v>1</v>
      </c>
      <c r="M8674" s="144" t="s">
        <v>6831</v>
      </c>
      <c r="N8674" s="372"/>
      <c r="O8674" s="146" t="s">
        <v>127</v>
      </c>
      <c r="P8674" s="146" t="s">
        <v>127</v>
      </c>
      <c r="Q8674" s="146" t="s">
        <v>429</v>
      </c>
      <c r="R8674" s="56" t="s">
        <v>12216</v>
      </c>
    </row>
    <row r="8675" spans="1:18" ht="25.5" x14ac:dyDescent="0.2">
      <c r="A8675" s="174" t="s">
        <v>12217</v>
      </c>
      <c r="B8675" s="144" t="s">
        <v>12237</v>
      </c>
      <c r="C8675" s="146" t="s">
        <v>11417</v>
      </c>
      <c r="D8675" s="144" t="s">
        <v>5636</v>
      </c>
      <c r="E8675" s="186" t="s">
        <v>3007</v>
      </c>
      <c r="F8675" s="151" t="s">
        <v>3008</v>
      </c>
      <c r="G8675" s="146">
        <v>76111500</v>
      </c>
      <c r="H8675" s="455" t="s">
        <v>12289</v>
      </c>
      <c r="I8675" s="136">
        <v>16</v>
      </c>
      <c r="J8675" s="141" t="s">
        <v>230</v>
      </c>
      <c r="K8675" s="40">
        <v>145268543.30000001</v>
      </c>
      <c r="L8675" s="176">
        <v>1</v>
      </c>
      <c r="M8675" s="144" t="s">
        <v>6831</v>
      </c>
      <c r="N8675" s="372"/>
      <c r="O8675" s="146" t="s">
        <v>127</v>
      </c>
      <c r="P8675" s="146" t="s">
        <v>127</v>
      </c>
      <c r="Q8675" s="146" t="s">
        <v>429</v>
      </c>
      <c r="R8675" s="56" t="s">
        <v>12216</v>
      </c>
    </row>
    <row r="8676" spans="1:18" ht="25.5" x14ac:dyDescent="0.2">
      <c r="A8676" s="174" t="s">
        <v>12172</v>
      </c>
      <c r="B8676" s="144" t="s">
        <v>12219</v>
      </c>
      <c r="C8676" s="146" t="s">
        <v>11397</v>
      </c>
      <c r="D8676" s="144" t="s">
        <v>5636</v>
      </c>
      <c r="E8676" s="186" t="s">
        <v>3007</v>
      </c>
      <c r="F8676" s="151" t="s">
        <v>3008</v>
      </c>
      <c r="G8676" s="146">
        <v>76111500</v>
      </c>
      <c r="H8676" s="455" t="s">
        <v>12289</v>
      </c>
      <c r="I8676" s="136">
        <v>16</v>
      </c>
      <c r="J8676" s="141" t="s">
        <v>230</v>
      </c>
      <c r="K8676" s="40">
        <v>28297278.039999999</v>
      </c>
      <c r="L8676" s="176">
        <v>1</v>
      </c>
      <c r="M8676" s="144" t="s">
        <v>6831</v>
      </c>
      <c r="N8676" s="372"/>
      <c r="O8676" s="146" t="s">
        <v>127</v>
      </c>
      <c r="P8676" s="146" t="s">
        <v>127</v>
      </c>
      <c r="Q8676" s="146" t="s">
        <v>429</v>
      </c>
      <c r="R8676" s="56" t="s">
        <v>12216</v>
      </c>
    </row>
    <row r="8677" spans="1:18" ht="25.5" x14ac:dyDescent="0.2">
      <c r="A8677" s="174" t="s">
        <v>12220</v>
      </c>
      <c r="B8677" s="144" t="s">
        <v>12221</v>
      </c>
      <c r="C8677" s="146" t="s">
        <v>11397</v>
      </c>
      <c r="D8677" s="144" t="s">
        <v>5636</v>
      </c>
      <c r="E8677" s="186" t="s">
        <v>3007</v>
      </c>
      <c r="F8677" s="151" t="s">
        <v>3008</v>
      </c>
      <c r="G8677" s="146">
        <v>76111500</v>
      </c>
      <c r="H8677" s="455" t="s">
        <v>12289</v>
      </c>
      <c r="I8677" s="136">
        <v>16</v>
      </c>
      <c r="J8677" s="141" t="s">
        <v>230</v>
      </c>
      <c r="K8677" s="40">
        <v>2026265.06</v>
      </c>
      <c r="L8677" s="176">
        <v>1</v>
      </c>
      <c r="M8677" s="144" t="s">
        <v>6831</v>
      </c>
      <c r="N8677" s="372"/>
      <c r="O8677" s="146" t="s">
        <v>127</v>
      </c>
      <c r="P8677" s="146" t="s">
        <v>127</v>
      </c>
      <c r="Q8677" s="146" t="s">
        <v>429</v>
      </c>
      <c r="R8677" s="56" t="s">
        <v>12216</v>
      </c>
    </row>
    <row r="8678" spans="1:18" ht="25.5" x14ac:dyDescent="0.2">
      <c r="A8678" s="174" t="s">
        <v>12226</v>
      </c>
      <c r="B8678" s="144" t="s">
        <v>12227</v>
      </c>
      <c r="C8678" s="146" t="s">
        <v>11397</v>
      </c>
      <c r="D8678" s="144" t="s">
        <v>5636</v>
      </c>
      <c r="E8678" s="186" t="s">
        <v>3007</v>
      </c>
      <c r="F8678" s="151" t="s">
        <v>3008</v>
      </c>
      <c r="G8678" s="146">
        <v>76111500</v>
      </c>
      <c r="H8678" s="455" t="s">
        <v>12289</v>
      </c>
      <c r="I8678" s="136">
        <v>16</v>
      </c>
      <c r="J8678" s="141" t="s">
        <v>230</v>
      </c>
      <c r="K8678" s="40">
        <v>1592026.59</v>
      </c>
      <c r="L8678" s="176">
        <v>1</v>
      </c>
      <c r="M8678" s="144" t="s">
        <v>6831</v>
      </c>
      <c r="N8678" s="372"/>
      <c r="O8678" s="146" t="s">
        <v>127</v>
      </c>
      <c r="P8678" s="146" t="s">
        <v>127</v>
      </c>
      <c r="Q8678" s="146" t="s">
        <v>429</v>
      </c>
      <c r="R8678" s="56" t="s">
        <v>12216</v>
      </c>
    </row>
    <row r="8679" spans="1:18" ht="25.5" x14ac:dyDescent="0.2">
      <c r="A8679" s="174" t="s">
        <v>12228</v>
      </c>
      <c r="B8679" s="144" t="s">
        <v>12229</v>
      </c>
      <c r="C8679" s="146" t="s">
        <v>3160</v>
      </c>
      <c r="D8679" s="144" t="s">
        <v>5636</v>
      </c>
      <c r="E8679" s="186" t="s">
        <v>3007</v>
      </c>
      <c r="F8679" s="151" t="s">
        <v>3008</v>
      </c>
      <c r="G8679" s="146">
        <v>76111500</v>
      </c>
      <c r="H8679" s="455" t="s">
        <v>12289</v>
      </c>
      <c r="I8679" s="136">
        <v>16</v>
      </c>
      <c r="J8679" s="141" t="s">
        <v>230</v>
      </c>
      <c r="K8679" s="40">
        <v>87778364.680000007</v>
      </c>
      <c r="L8679" s="176">
        <v>1</v>
      </c>
      <c r="M8679" s="144" t="s">
        <v>6831</v>
      </c>
      <c r="N8679" s="372"/>
      <c r="O8679" s="146" t="s">
        <v>127</v>
      </c>
      <c r="P8679" s="146" t="s">
        <v>127</v>
      </c>
      <c r="Q8679" s="146" t="s">
        <v>429</v>
      </c>
      <c r="R8679" s="56" t="s">
        <v>12216</v>
      </c>
    </row>
    <row r="8680" spans="1:18" ht="25.5" x14ac:dyDescent="0.2">
      <c r="A8680" s="174" t="s">
        <v>12135</v>
      </c>
      <c r="B8680" s="144" t="s">
        <v>5636</v>
      </c>
      <c r="C8680" s="146" t="s">
        <v>2014</v>
      </c>
      <c r="D8680" s="144" t="s">
        <v>5636</v>
      </c>
      <c r="E8680" s="186" t="s">
        <v>3007</v>
      </c>
      <c r="F8680" s="151" t="s">
        <v>3008</v>
      </c>
      <c r="G8680" s="146">
        <v>76111500</v>
      </c>
      <c r="H8680" s="455" t="s">
        <v>12289</v>
      </c>
      <c r="I8680" s="136">
        <v>16</v>
      </c>
      <c r="J8680" s="141" t="s">
        <v>230</v>
      </c>
      <c r="K8680" s="40">
        <v>92622225.180000007</v>
      </c>
      <c r="L8680" s="176">
        <v>1</v>
      </c>
      <c r="M8680" s="144" t="s">
        <v>6831</v>
      </c>
      <c r="N8680" s="372"/>
      <c r="O8680" s="146" t="s">
        <v>127</v>
      </c>
      <c r="P8680" s="146" t="s">
        <v>127</v>
      </c>
      <c r="Q8680" s="146" t="s">
        <v>429</v>
      </c>
      <c r="R8680" s="56" t="s">
        <v>12216</v>
      </c>
    </row>
    <row r="8681" spans="1:18" ht="25.5" x14ac:dyDescent="0.2">
      <c r="A8681" s="174" t="s">
        <v>12230</v>
      </c>
      <c r="B8681" s="144" t="s">
        <v>3641</v>
      </c>
      <c r="C8681" s="146" t="s">
        <v>3160</v>
      </c>
      <c r="D8681" s="144" t="s">
        <v>5636</v>
      </c>
      <c r="E8681" s="186" t="s">
        <v>3007</v>
      </c>
      <c r="F8681" s="151" t="s">
        <v>3008</v>
      </c>
      <c r="G8681" s="146">
        <v>76111500</v>
      </c>
      <c r="H8681" s="455" t="s">
        <v>12289</v>
      </c>
      <c r="I8681" s="136">
        <v>16</v>
      </c>
      <c r="J8681" s="141" t="s">
        <v>230</v>
      </c>
      <c r="K8681" s="40">
        <v>27579594.41</v>
      </c>
      <c r="L8681" s="176">
        <v>1</v>
      </c>
      <c r="M8681" s="144" t="s">
        <v>6831</v>
      </c>
      <c r="N8681" s="372"/>
      <c r="O8681" s="146" t="s">
        <v>127</v>
      </c>
      <c r="P8681" s="146" t="s">
        <v>127</v>
      </c>
      <c r="Q8681" s="146" t="s">
        <v>429</v>
      </c>
      <c r="R8681" s="56" t="s">
        <v>12216</v>
      </c>
    </row>
    <row r="8682" spans="1:18" ht="25.5" x14ac:dyDescent="0.2">
      <c r="A8682" s="174" t="s">
        <v>12231</v>
      </c>
      <c r="B8682" s="144" t="s">
        <v>12232</v>
      </c>
      <c r="C8682" s="146" t="s">
        <v>3160</v>
      </c>
      <c r="D8682" s="144" t="s">
        <v>5636</v>
      </c>
      <c r="E8682" s="186" t="s">
        <v>3007</v>
      </c>
      <c r="F8682" s="151" t="s">
        <v>3008</v>
      </c>
      <c r="G8682" s="146" t="s">
        <v>1583</v>
      </c>
      <c r="H8682" s="455" t="s">
        <v>12289</v>
      </c>
      <c r="I8682" s="136">
        <v>16</v>
      </c>
      <c r="J8682" s="141" t="s">
        <v>230</v>
      </c>
      <c r="K8682" s="40">
        <v>332257331.38</v>
      </c>
      <c r="L8682" s="176">
        <v>1</v>
      </c>
      <c r="M8682" s="144" t="s">
        <v>6831</v>
      </c>
      <c r="N8682" s="372"/>
      <c r="O8682" s="146" t="s">
        <v>127</v>
      </c>
      <c r="P8682" s="146" t="s">
        <v>127</v>
      </c>
      <c r="Q8682" s="146" t="s">
        <v>429</v>
      </c>
      <c r="R8682" s="56" t="s">
        <v>12216</v>
      </c>
    </row>
    <row r="8683" spans="1:18" ht="25.5" x14ac:dyDescent="0.2">
      <c r="A8683" s="174" t="s">
        <v>12231</v>
      </c>
      <c r="B8683" s="144" t="s">
        <v>12232</v>
      </c>
      <c r="C8683" s="146" t="s">
        <v>3160</v>
      </c>
      <c r="D8683" s="144" t="s">
        <v>12232</v>
      </c>
      <c r="E8683" s="186" t="s">
        <v>12290</v>
      </c>
      <c r="F8683" s="151" t="s">
        <v>12291</v>
      </c>
      <c r="G8683" s="146">
        <v>92121500</v>
      </c>
      <c r="H8683" s="455" t="s">
        <v>12292</v>
      </c>
      <c r="I8683" s="136">
        <v>16</v>
      </c>
      <c r="J8683" s="141" t="s">
        <v>33</v>
      </c>
      <c r="K8683" s="40">
        <v>162300000</v>
      </c>
      <c r="L8683" s="176">
        <v>1</v>
      </c>
      <c r="M8683" s="144" t="s">
        <v>6831</v>
      </c>
      <c r="N8683" s="372"/>
      <c r="O8683" s="146" t="s">
        <v>35</v>
      </c>
      <c r="P8683" s="146" t="s">
        <v>79</v>
      </c>
      <c r="Q8683" s="146" t="s">
        <v>429</v>
      </c>
      <c r="R8683" s="56">
        <v>6</v>
      </c>
    </row>
    <row r="8684" spans="1:18" ht="25.5" x14ac:dyDescent="0.2">
      <c r="A8684" s="174" t="s">
        <v>12135</v>
      </c>
      <c r="B8684" s="144" t="s">
        <v>5636</v>
      </c>
      <c r="C8684" s="146" t="s">
        <v>2014</v>
      </c>
      <c r="D8684" s="144" t="s">
        <v>5636</v>
      </c>
      <c r="E8684" s="186" t="s">
        <v>3007</v>
      </c>
      <c r="F8684" s="151" t="s">
        <v>3008</v>
      </c>
      <c r="G8684" s="146">
        <v>76111500</v>
      </c>
      <c r="H8684" s="455" t="s">
        <v>12293</v>
      </c>
      <c r="I8684" s="136">
        <v>16</v>
      </c>
      <c r="J8684" s="141" t="s">
        <v>33</v>
      </c>
      <c r="K8684" s="40">
        <f>259061385.0816+31607578.85</f>
        <v>290668963.93160003</v>
      </c>
      <c r="L8684" s="176">
        <v>1</v>
      </c>
      <c r="M8684" s="144" t="s">
        <v>6831</v>
      </c>
      <c r="N8684" s="372"/>
      <c r="O8684" s="146" t="s">
        <v>36</v>
      </c>
      <c r="P8684" s="146" t="s">
        <v>901</v>
      </c>
      <c r="Q8684" s="146" t="s">
        <v>419</v>
      </c>
      <c r="R8684" s="56">
        <v>21</v>
      </c>
    </row>
    <row r="8685" spans="1:18" x14ac:dyDescent="0.2">
      <c r="A8685" s="174" t="s">
        <v>12210</v>
      </c>
      <c r="B8685" s="144" t="s">
        <v>12213</v>
      </c>
      <c r="C8685" s="146" t="s">
        <v>11417</v>
      </c>
      <c r="D8685" s="144" t="s">
        <v>5636</v>
      </c>
      <c r="E8685" s="186" t="s">
        <v>3007</v>
      </c>
      <c r="F8685" s="151" t="s">
        <v>3008</v>
      </c>
      <c r="G8685" s="146">
        <v>76111500</v>
      </c>
      <c r="H8685" s="455" t="s">
        <v>12293</v>
      </c>
      <c r="I8685" s="136">
        <v>16</v>
      </c>
      <c r="J8685" s="141" t="s">
        <v>33</v>
      </c>
      <c r="K8685" s="40">
        <v>5291011.4600000083</v>
      </c>
      <c r="L8685" s="176">
        <v>1</v>
      </c>
      <c r="M8685" s="144" t="s">
        <v>6831</v>
      </c>
      <c r="N8685" s="372"/>
      <c r="O8685" s="146" t="s">
        <v>36</v>
      </c>
      <c r="P8685" s="146" t="s">
        <v>901</v>
      </c>
      <c r="Q8685" s="146" t="s">
        <v>419</v>
      </c>
      <c r="R8685" s="56">
        <v>21</v>
      </c>
    </row>
    <row r="8686" spans="1:18" ht="25.5" x14ac:dyDescent="0.2">
      <c r="A8686" s="174" t="s">
        <v>12217</v>
      </c>
      <c r="B8686" s="144" t="s">
        <v>12237</v>
      </c>
      <c r="C8686" s="146" t="s">
        <v>11417</v>
      </c>
      <c r="D8686" s="144" t="s">
        <v>5636</v>
      </c>
      <c r="E8686" s="186" t="s">
        <v>3007</v>
      </c>
      <c r="F8686" s="151" t="s">
        <v>3008</v>
      </c>
      <c r="G8686" s="146">
        <v>76111500</v>
      </c>
      <c r="H8686" s="455" t="s">
        <v>12293</v>
      </c>
      <c r="I8686" s="136">
        <v>16</v>
      </c>
      <c r="J8686" s="141" t="s">
        <v>33</v>
      </c>
      <c r="K8686" s="40">
        <v>13234347.149999976</v>
      </c>
      <c r="L8686" s="176">
        <v>1</v>
      </c>
      <c r="M8686" s="144" t="s">
        <v>6831</v>
      </c>
      <c r="N8686" s="372"/>
      <c r="O8686" s="146" t="s">
        <v>36</v>
      </c>
      <c r="P8686" s="146" t="s">
        <v>901</v>
      </c>
      <c r="Q8686" s="146" t="s">
        <v>419</v>
      </c>
      <c r="R8686" s="56">
        <v>21</v>
      </c>
    </row>
    <row r="8687" spans="1:18" ht="25.5" x14ac:dyDescent="0.2">
      <c r="A8687" s="174" t="s">
        <v>12204</v>
      </c>
      <c r="B8687" s="144" t="s">
        <v>12205</v>
      </c>
      <c r="C8687" s="146" t="s">
        <v>11417</v>
      </c>
      <c r="D8687" s="144" t="s">
        <v>5636</v>
      </c>
      <c r="E8687" s="186" t="s">
        <v>3007</v>
      </c>
      <c r="F8687" s="151" t="s">
        <v>3008</v>
      </c>
      <c r="G8687" s="146">
        <v>76111500</v>
      </c>
      <c r="H8687" s="455" t="s">
        <v>12293</v>
      </c>
      <c r="I8687" s="136">
        <v>16</v>
      </c>
      <c r="J8687" s="141" t="s">
        <v>33</v>
      </c>
      <c r="K8687" s="40">
        <v>23856330.719999999</v>
      </c>
      <c r="L8687" s="176">
        <v>1</v>
      </c>
      <c r="M8687" s="144" t="s">
        <v>6831</v>
      </c>
      <c r="N8687" s="372"/>
      <c r="O8687" s="146" t="s">
        <v>36</v>
      </c>
      <c r="P8687" s="146" t="s">
        <v>901</v>
      </c>
      <c r="Q8687" s="146" t="s">
        <v>419</v>
      </c>
      <c r="R8687" s="56">
        <v>21</v>
      </c>
    </row>
    <row r="8688" spans="1:18" x14ac:dyDescent="0.2">
      <c r="A8688" s="174" t="s">
        <v>12228</v>
      </c>
      <c r="B8688" s="144" t="s">
        <v>12229</v>
      </c>
      <c r="C8688" s="146" t="s">
        <v>3160</v>
      </c>
      <c r="D8688" s="144" t="s">
        <v>5636</v>
      </c>
      <c r="E8688" s="186" t="s">
        <v>3007</v>
      </c>
      <c r="F8688" s="151" t="s">
        <v>3008</v>
      </c>
      <c r="G8688" s="146">
        <v>76111500</v>
      </c>
      <c r="H8688" s="455" t="s">
        <v>12293</v>
      </c>
      <c r="I8688" s="136">
        <v>16</v>
      </c>
      <c r="J8688" s="141" t="s">
        <v>33</v>
      </c>
      <c r="K8688" s="40">
        <v>11221635.319999993</v>
      </c>
      <c r="L8688" s="176">
        <v>1</v>
      </c>
      <c r="M8688" s="144" t="s">
        <v>6831</v>
      </c>
      <c r="N8688" s="372"/>
      <c r="O8688" s="146" t="s">
        <v>36</v>
      </c>
      <c r="P8688" s="146" t="s">
        <v>901</v>
      </c>
      <c r="Q8688" s="146" t="s">
        <v>419</v>
      </c>
      <c r="R8688" s="56">
        <v>21</v>
      </c>
    </row>
    <row r="8689" spans="1:18" ht="25.5" x14ac:dyDescent="0.2">
      <c r="A8689" s="174" t="s">
        <v>12230</v>
      </c>
      <c r="B8689" s="144" t="s">
        <v>3641</v>
      </c>
      <c r="C8689" s="146" t="s">
        <v>3160</v>
      </c>
      <c r="D8689" s="144" t="s">
        <v>5636</v>
      </c>
      <c r="E8689" s="186" t="s">
        <v>3007</v>
      </c>
      <c r="F8689" s="151" t="s">
        <v>3008</v>
      </c>
      <c r="G8689" s="146">
        <v>76111500</v>
      </c>
      <c r="H8689" s="455" t="s">
        <v>12293</v>
      </c>
      <c r="I8689" s="136">
        <v>16</v>
      </c>
      <c r="J8689" s="141" t="s">
        <v>33</v>
      </c>
      <c r="K8689" s="40">
        <v>4420405.59</v>
      </c>
      <c r="L8689" s="176">
        <v>1</v>
      </c>
      <c r="M8689" s="144" t="s">
        <v>6831</v>
      </c>
      <c r="N8689" s="372"/>
      <c r="O8689" s="146" t="s">
        <v>36</v>
      </c>
      <c r="P8689" s="146" t="s">
        <v>901</v>
      </c>
      <c r="Q8689" s="146" t="s">
        <v>419</v>
      </c>
      <c r="R8689" s="56">
        <v>21</v>
      </c>
    </row>
    <row r="8690" spans="1:18" x14ac:dyDescent="0.2">
      <c r="A8690" s="174" t="s">
        <v>12231</v>
      </c>
      <c r="B8690" s="144" t="s">
        <v>12232</v>
      </c>
      <c r="C8690" s="146" t="s">
        <v>3160</v>
      </c>
      <c r="D8690" s="144" t="s">
        <v>5636</v>
      </c>
      <c r="E8690" s="186" t="s">
        <v>3007</v>
      </c>
      <c r="F8690" s="151" t="s">
        <v>3008</v>
      </c>
      <c r="G8690" s="146">
        <v>76111500</v>
      </c>
      <c r="H8690" s="455" t="s">
        <v>12293</v>
      </c>
      <c r="I8690" s="136">
        <v>16</v>
      </c>
      <c r="J8690" s="141" t="s">
        <v>33</v>
      </c>
      <c r="K8690" s="40">
        <v>19850244.620000005</v>
      </c>
      <c r="L8690" s="176">
        <v>1</v>
      </c>
      <c r="M8690" s="144" t="s">
        <v>6831</v>
      </c>
      <c r="N8690" s="372"/>
      <c r="O8690" s="146" t="s">
        <v>36</v>
      </c>
      <c r="P8690" s="146" t="s">
        <v>901</v>
      </c>
      <c r="Q8690" s="146" t="s">
        <v>419</v>
      </c>
      <c r="R8690" s="56">
        <v>21</v>
      </c>
    </row>
    <row r="8691" spans="1:18" x14ac:dyDescent="0.2">
      <c r="A8691" s="174" t="s">
        <v>12172</v>
      </c>
      <c r="B8691" s="144" t="s">
        <v>12219</v>
      </c>
      <c r="C8691" s="146" t="s">
        <v>11397</v>
      </c>
      <c r="D8691" s="144" t="s">
        <v>5636</v>
      </c>
      <c r="E8691" s="186" t="s">
        <v>3007</v>
      </c>
      <c r="F8691" s="151" t="s">
        <v>3008</v>
      </c>
      <c r="G8691" s="146">
        <v>76111500</v>
      </c>
      <c r="H8691" s="455" t="s">
        <v>12293</v>
      </c>
      <c r="I8691" s="136">
        <v>16</v>
      </c>
      <c r="J8691" s="141" t="s">
        <v>33</v>
      </c>
      <c r="K8691" s="40">
        <v>22008562.279999994</v>
      </c>
      <c r="L8691" s="176">
        <v>1</v>
      </c>
      <c r="M8691" s="144" t="s">
        <v>6831</v>
      </c>
      <c r="N8691" s="372"/>
      <c r="O8691" s="146" t="s">
        <v>36</v>
      </c>
      <c r="P8691" s="146" t="s">
        <v>901</v>
      </c>
      <c r="Q8691" s="146" t="s">
        <v>419</v>
      </c>
      <c r="R8691" s="56">
        <v>21</v>
      </c>
    </row>
    <row r="8692" spans="1:18" ht="25.5" x14ac:dyDescent="0.2">
      <c r="A8692" s="174" t="s">
        <v>12220</v>
      </c>
      <c r="B8692" s="144" t="s">
        <v>12221</v>
      </c>
      <c r="C8692" s="146" t="s">
        <v>11397</v>
      </c>
      <c r="D8692" s="144" t="s">
        <v>5636</v>
      </c>
      <c r="E8692" s="186" t="s">
        <v>3007</v>
      </c>
      <c r="F8692" s="151" t="s">
        <v>3008</v>
      </c>
      <c r="G8692" s="146">
        <v>76111500</v>
      </c>
      <c r="H8692" s="455" t="s">
        <v>12293</v>
      </c>
      <c r="I8692" s="136">
        <v>16</v>
      </c>
      <c r="J8692" s="141" t="s">
        <v>33</v>
      </c>
      <c r="K8692" s="40">
        <v>173734.93999999948</v>
      </c>
      <c r="L8692" s="176">
        <v>1</v>
      </c>
      <c r="M8692" s="144" t="s">
        <v>6831</v>
      </c>
      <c r="N8692" s="372"/>
      <c r="O8692" s="146" t="s">
        <v>36</v>
      </c>
      <c r="P8692" s="146" t="s">
        <v>901</v>
      </c>
      <c r="Q8692" s="146" t="s">
        <v>419</v>
      </c>
      <c r="R8692" s="56">
        <v>21</v>
      </c>
    </row>
    <row r="8693" spans="1:18" ht="25.5" x14ac:dyDescent="0.2">
      <c r="A8693" s="174" t="s">
        <v>12226</v>
      </c>
      <c r="B8693" s="144" t="s">
        <v>12227</v>
      </c>
      <c r="C8693" s="146" t="s">
        <v>11397</v>
      </c>
      <c r="D8693" s="144" t="s">
        <v>5636</v>
      </c>
      <c r="E8693" s="186" t="s">
        <v>3007</v>
      </c>
      <c r="F8693" s="151" t="s">
        <v>3008</v>
      </c>
      <c r="G8693" s="146">
        <v>76111500</v>
      </c>
      <c r="H8693" s="455" t="s">
        <v>12293</v>
      </c>
      <c r="I8693" s="136">
        <v>16</v>
      </c>
      <c r="J8693" s="141" t="s">
        <v>33</v>
      </c>
      <c r="K8693" s="40">
        <f>4590370.56+2800222.85</f>
        <v>7390593.4100000001</v>
      </c>
      <c r="L8693" s="176">
        <v>1</v>
      </c>
      <c r="M8693" s="144" t="s">
        <v>6831</v>
      </c>
      <c r="N8693" s="372"/>
      <c r="O8693" s="146" t="s">
        <v>36</v>
      </c>
      <c r="P8693" s="146" t="s">
        <v>901</v>
      </c>
      <c r="Q8693" s="146" t="s">
        <v>419</v>
      </c>
      <c r="R8693" s="56">
        <v>21</v>
      </c>
    </row>
    <row r="8694" spans="1:18" ht="38.25" x14ac:dyDescent="0.2">
      <c r="A8694" s="174" t="s">
        <v>12135</v>
      </c>
      <c r="B8694" s="144" t="s">
        <v>5636</v>
      </c>
      <c r="C8694" s="146" t="s">
        <v>2014</v>
      </c>
      <c r="D8694" s="144" t="s">
        <v>5636</v>
      </c>
      <c r="E8694" s="186" t="s">
        <v>874</v>
      </c>
      <c r="F8694" s="151" t="s">
        <v>371</v>
      </c>
      <c r="G8694" s="146" t="s">
        <v>12294</v>
      </c>
      <c r="H8694" s="455" t="s">
        <v>12295</v>
      </c>
      <c r="I8694" s="136">
        <v>16</v>
      </c>
      <c r="J8694" s="141" t="s">
        <v>33</v>
      </c>
      <c r="K8694" s="40">
        <f>87917005-K8695</f>
        <v>35000000</v>
      </c>
      <c r="L8694" s="176">
        <v>1</v>
      </c>
      <c r="M8694" s="144" t="s">
        <v>6831</v>
      </c>
      <c r="N8694" s="372"/>
      <c r="O8694" s="146" t="s">
        <v>36</v>
      </c>
      <c r="P8694" s="146" t="s">
        <v>79</v>
      </c>
      <c r="Q8694" s="146" t="s">
        <v>12296</v>
      </c>
      <c r="R8694" s="56">
        <v>22</v>
      </c>
    </row>
    <row r="8695" spans="1:18" ht="38.25" x14ac:dyDescent="0.2">
      <c r="A8695" s="174" t="s">
        <v>12135</v>
      </c>
      <c r="B8695" s="144" t="s">
        <v>5636</v>
      </c>
      <c r="C8695" s="146" t="s">
        <v>2014</v>
      </c>
      <c r="D8695" s="144" t="s">
        <v>5636</v>
      </c>
      <c r="E8695" s="186" t="s">
        <v>874</v>
      </c>
      <c r="F8695" s="151" t="s">
        <v>371</v>
      </c>
      <c r="G8695" s="146" t="s">
        <v>12294</v>
      </c>
      <c r="H8695" s="455" t="s">
        <v>12297</v>
      </c>
      <c r="I8695" s="136">
        <v>16</v>
      </c>
      <c r="J8695" s="141" t="s">
        <v>33</v>
      </c>
      <c r="K8695" s="40">
        <v>52917005</v>
      </c>
      <c r="L8695" s="176">
        <v>1</v>
      </c>
      <c r="M8695" s="144" t="s">
        <v>6831</v>
      </c>
      <c r="N8695" s="372"/>
      <c r="O8695" s="146" t="s">
        <v>901</v>
      </c>
      <c r="P8695" s="146" t="s">
        <v>1239</v>
      </c>
      <c r="Q8695" s="146" t="s">
        <v>464</v>
      </c>
      <c r="R8695" s="56">
        <v>23</v>
      </c>
    </row>
    <row r="8696" spans="1:18" ht="38.25" x14ac:dyDescent="0.2">
      <c r="A8696" s="174" t="s">
        <v>12210</v>
      </c>
      <c r="B8696" s="144" t="s">
        <v>12213</v>
      </c>
      <c r="C8696" s="146" t="s">
        <v>11417</v>
      </c>
      <c r="D8696" s="144" t="s">
        <v>5636</v>
      </c>
      <c r="E8696" s="186" t="s">
        <v>874</v>
      </c>
      <c r="F8696" s="151" t="s">
        <v>371</v>
      </c>
      <c r="G8696" s="146" t="s">
        <v>12298</v>
      </c>
      <c r="H8696" s="455" t="s">
        <v>12299</v>
      </c>
      <c r="I8696" s="136">
        <v>16</v>
      </c>
      <c r="J8696" s="141" t="s">
        <v>33</v>
      </c>
      <c r="K8696" s="40">
        <v>14014519</v>
      </c>
      <c r="L8696" s="176">
        <v>1</v>
      </c>
      <c r="M8696" s="144" t="s">
        <v>6831</v>
      </c>
      <c r="N8696" s="372"/>
      <c r="O8696" s="146" t="s">
        <v>67</v>
      </c>
      <c r="P8696" s="146" t="s">
        <v>36</v>
      </c>
      <c r="Q8696" s="146" t="s">
        <v>464</v>
      </c>
      <c r="R8696" s="56">
        <v>24</v>
      </c>
    </row>
    <row r="8697" spans="1:18" ht="38.25" x14ac:dyDescent="0.2">
      <c r="A8697" s="174" t="s">
        <v>12217</v>
      </c>
      <c r="B8697" s="144" t="s">
        <v>12237</v>
      </c>
      <c r="C8697" s="146" t="s">
        <v>11417</v>
      </c>
      <c r="D8697" s="144" t="s">
        <v>5636</v>
      </c>
      <c r="E8697" s="186" t="s">
        <v>874</v>
      </c>
      <c r="F8697" s="151" t="s">
        <v>371</v>
      </c>
      <c r="G8697" s="146" t="s">
        <v>12298</v>
      </c>
      <c r="H8697" s="455" t="s">
        <v>12299</v>
      </c>
      <c r="I8697" s="136">
        <v>16</v>
      </c>
      <c r="J8697" s="141" t="s">
        <v>33</v>
      </c>
      <c r="K8697" s="40">
        <v>6466689</v>
      </c>
      <c r="L8697" s="176">
        <v>1</v>
      </c>
      <c r="M8697" s="144" t="s">
        <v>6831</v>
      </c>
      <c r="N8697" s="372"/>
      <c r="O8697" s="146" t="s">
        <v>67</v>
      </c>
      <c r="P8697" s="146" t="s">
        <v>36</v>
      </c>
      <c r="Q8697" s="146" t="s">
        <v>464</v>
      </c>
      <c r="R8697" s="56">
        <v>24</v>
      </c>
    </row>
    <row r="8698" spans="1:18" ht="38.25" x14ac:dyDescent="0.2">
      <c r="A8698" s="174" t="s">
        <v>12204</v>
      </c>
      <c r="B8698" s="144" t="s">
        <v>12205</v>
      </c>
      <c r="C8698" s="146" t="s">
        <v>11417</v>
      </c>
      <c r="D8698" s="144" t="s">
        <v>5636</v>
      </c>
      <c r="E8698" s="186" t="s">
        <v>874</v>
      </c>
      <c r="F8698" s="151" t="s">
        <v>371</v>
      </c>
      <c r="G8698" s="146" t="s">
        <v>12298</v>
      </c>
      <c r="H8698" s="455" t="s">
        <v>12299</v>
      </c>
      <c r="I8698" s="136">
        <v>16</v>
      </c>
      <c r="J8698" s="141" t="s">
        <v>33</v>
      </c>
      <c r="K8698" s="40">
        <v>5375444</v>
      </c>
      <c r="L8698" s="176">
        <v>1</v>
      </c>
      <c r="M8698" s="144" t="s">
        <v>6831</v>
      </c>
      <c r="N8698" s="372"/>
      <c r="O8698" s="146" t="s">
        <v>67</v>
      </c>
      <c r="P8698" s="146" t="s">
        <v>36</v>
      </c>
      <c r="Q8698" s="146" t="s">
        <v>464</v>
      </c>
      <c r="R8698" s="56">
        <v>24</v>
      </c>
    </row>
    <row r="8699" spans="1:18" ht="38.25" x14ac:dyDescent="0.2">
      <c r="A8699" s="174" t="s">
        <v>12228</v>
      </c>
      <c r="B8699" s="144" t="s">
        <v>12229</v>
      </c>
      <c r="C8699" s="146" t="s">
        <v>3160</v>
      </c>
      <c r="D8699" s="144" t="s">
        <v>5636</v>
      </c>
      <c r="E8699" s="186" t="s">
        <v>874</v>
      </c>
      <c r="F8699" s="151" t="s">
        <v>371</v>
      </c>
      <c r="G8699" s="146" t="s">
        <v>12298</v>
      </c>
      <c r="H8699" s="455" t="s">
        <v>12299</v>
      </c>
      <c r="I8699" s="136">
        <v>16</v>
      </c>
      <c r="J8699" s="141" t="s">
        <v>33</v>
      </c>
      <c r="K8699" s="40">
        <v>2264598</v>
      </c>
      <c r="L8699" s="176">
        <v>1</v>
      </c>
      <c r="M8699" s="144" t="s">
        <v>6831</v>
      </c>
      <c r="N8699" s="372"/>
      <c r="O8699" s="146" t="s">
        <v>67</v>
      </c>
      <c r="P8699" s="146" t="s">
        <v>36</v>
      </c>
      <c r="Q8699" s="146" t="s">
        <v>464</v>
      </c>
      <c r="R8699" s="56">
        <v>24</v>
      </c>
    </row>
    <row r="8700" spans="1:18" ht="38.25" x14ac:dyDescent="0.2">
      <c r="A8700" s="174" t="s">
        <v>12230</v>
      </c>
      <c r="B8700" s="144" t="s">
        <v>3641</v>
      </c>
      <c r="C8700" s="146" t="s">
        <v>3160</v>
      </c>
      <c r="D8700" s="144" t="s">
        <v>5636</v>
      </c>
      <c r="E8700" s="186" t="s">
        <v>874</v>
      </c>
      <c r="F8700" s="151" t="s">
        <v>371</v>
      </c>
      <c r="G8700" s="146" t="s">
        <v>12298</v>
      </c>
      <c r="H8700" s="455" t="s">
        <v>12299</v>
      </c>
      <c r="I8700" s="136">
        <v>16</v>
      </c>
      <c r="J8700" s="141" t="s">
        <v>33</v>
      </c>
      <c r="K8700" s="40">
        <v>557561</v>
      </c>
      <c r="L8700" s="176">
        <v>1</v>
      </c>
      <c r="M8700" s="144" t="s">
        <v>6831</v>
      </c>
      <c r="N8700" s="372"/>
      <c r="O8700" s="146" t="s">
        <v>67</v>
      </c>
      <c r="P8700" s="146" t="s">
        <v>36</v>
      </c>
      <c r="Q8700" s="146" t="s">
        <v>464</v>
      </c>
      <c r="R8700" s="56">
        <v>24</v>
      </c>
    </row>
    <row r="8701" spans="1:18" ht="38.25" x14ac:dyDescent="0.2">
      <c r="A8701" s="174" t="s">
        <v>12231</v>
      </c>
      <c r="B8701" s="144" t="s">
        <v>12232</v>
      </c>
      <c r="C8701" s="146" t="s">
        <v>3160</v>
      </c>
      <c r="D8701" s="144" t="s">
        <v>5636</v>
      </c>
      <c r="E8701" s="186" t="s">
        <v>874</v>
      </c>
      <c r="F8701" s="151" t="s">
        <v>371</v>
      </c>
      <c r="G8701" s="146" t="s">
        <v>12298</v>
      </c>
      <c r="H8701" s="455" t="s">
        <v>12299</v>
      </c>
      <c r="I8701" s="136">
        <v>16</v>
      </c>
      <c r="J8701" s="141" t="s">
        <v>33</v>
      </c>
      <c r="K8701" s="40">
        <v>22402124</v>
      </c>
      <c r="L8701" s="176">
        <v>1</v>
      </c>
      <c r="M8701" s="144" t="s">
        <v>6831</v>
      </c>
      <c r="N8701" s="372"/>
      <c r="O8701" s="146" t="s">
        <v>67</v>
      </c>
      <c r="P8701" s="146" t="s">
        <v>36</v>
      </c>
      <c r="Q8701" s="146" t="s">
        <v>464</v>
      </c>
      <c r="R8701" s="56">
        <v>24</v>
      </c>
    </row>
    <row r="8702" spans="1:18" ht="38.25" x14ac:dyDescent="0.2">
      <c r="A8702" s="174" t="s">
        <v>12238</v>
      </c>
      <c r="B8702" s="144" t="s">
        <v>12219</v>
      </c>
      <c r="C8702" s="146" t="s">
        <v>11397</v>
      </c>
      <c r="D8702" s="144" t="s">
        <v>5636</v>
      </c>
      <c r="E8702" s="186" t="s">
        <v>874</v>
      </c>
      <c r="F8702" s="151" t="s">
        <v>371</v>
      </c>
      <c r="G8702" s="146" t="s">
        <v>12298</v>
      </c>
      <c r="H8702" s="455" t="s">
        <v>12299</v>
      </c>
      <c r="I8702" s="136">
        <v>16</v>
      </c>
      <c r="J8702" s="141" t="s">
        <v>33</v>
      </c>
      <c r="K8702" s="40">
        <v>3187301</v>
      </c>
      <c r="L8702" s="176">
        <v>1</v>
      </c>
      <c r="M8702" s="144" t="s">
        <v>6831</v>
      </c>
      <c r="N8702" s="372"/>
      <c r="O8702" s="146" t="s">
        <v>67</v>
      </c>
      <c r="P8702" s="146" t="s">
        <v>36</v>
      </c>
      <c r="Q8702" s="146" t="s">
        <v>464</v>
      </c>
      <c r="R8702" s="56">
        <v>24</v>
      </c>
    </row>
    <row r="8703" spans="1:18" ht="38.25" x14ac:dyDescent="0.2">
      <c r="A8703" s="174" t="s">
        <v>12220</v>
      </c>
      <c r="B8703" s="144" t="s">
        <v>12221</v>
      </c>
      <c r="C8703" s="146" t="s">
        <v>11397</v>
      </c>
      <c r="D8703" s="144" t="s">
        <v>5636</v>
      </c>
      <c r="E8703" s="186" t="s">
        <v>874</v>
      </c>
      <c r="F8703" s="151" t="s">
        <v>371</v>
      </c>
      <c r="G8703" s="146" t="s">
        <v>12298</v>
      </c>
      <c r="H8703" s="455" t="s">
        <v>12299</v>
      </c>
      <c r="I8703" s="136">
        <v>16</v>
      </c>
      <c r="J8703" s="141" t="s">
        <v>33</v>
      </c>
      <c r="K8703" s="40">
        <v>3093006</v>
      </c>
      <c r="L8703" s="176">
        <v>1</v>
      </c>
      <c r="M8703" s="144" t="s">
        <v>6831</v>
      </c>
      <c r="N8703" s="372"/>
      <c r="O8703" s="146" t="s">
        <v>67</v>
      </c>
      <c r="P8703" s="146" t="s">
        <v>36</v>
      </c>
      <c r="Q8703" s="146" t="s">
        <v>464</v>
      </c>
      <c r="R8703" s="56">
        <v>24</v>
      </c>
    </row>
    <row r="8704" spans="1:18" ht="38.25" x14ac:dyDescent="0.2">
      <c r="A8704" s="174" t="s">
        <v>12226</v>
      </c>
      <c r="B8704" s="144" t="s">
        <v>12227</v>
      </c>
      <c r="C8704" s="146" t="s">
        <v>11397</v>
      </c>
      <c r="D8704" s="144" t="s">
        <v>5636</v>
      </c>
      <c r="E8704" s="186" t="s">
        <v>874</v>
      </c>
      <c r="F8704" s="151" t="s">
        <v>371</v>
      </c>
      <c r="G8704" s="146" t="s">
        <v>12298</v>
      </c>
      <c r="H8704" s="455" t="s">
        <v>12299</v>
      </c>
      <c r="I8704" s="136">
        <v>16</v>
      </c>
      <c r="J8704" s="141" t="s">
        <v>33</v>
      </c>
      <c r="K8704" s="40">
        <v>212426</v>
      </c>
      <c r="L8704" s="176">
        <v>1</v>
      </c>
      <c r="M8704" s="144" t="s">
        <v>6831</v>
      </c>
      <c r="N8704" s="372"/>
      <c r="O8704" s="146" t="s">
        <v>67</v>
      </c>
      <c r="P8704" s="146" t="s">
        <v>36</v>
      </c>
      <c r="Q8704" s="146" t="s">
        <v>464</v>
      </c>
      <c r="R8704" s="56">
        <v>24</v>
      </c>
    </row>
    <row r="8705" spans="1:18" ht="38.25" x14ac:dyDescent="0.2">
      <c r="A8705" s="174" t="s">
        <v>12224</v>
      </c>
      <c r="B8705" s="144" t="s">
        <v>12239</v>
      </c>
      <c r="C8705" s="146" t="s">
        <v>11397</v>
      </c>
      <c r="D8705" s="144" t="s">
        <v>5636</v>
      </c>
      <c r="E8705" s="186" t="s">
        <v>874</v>
      </c>
      <c r="F8705" s="151" t="s">
        <v>371</v>
      </c>
      <c r="G8705" s="146" t="s">
        <v>12298</v>
      </c>
      <c r="H8705" s="455" t="s">
        <v>12299</v>
      </c>
      <c r="I8705" s="136">
        <v>16</v>
      </c>
      <c r="J8705" s="141" t="s">
        <v>33</v>
      </c>
      <c r="K8705" s="40">
        <v>9387627</v>
      </c>
      <c r="L8705" s="176">
        <v>1</v>
      </c>
      <c r="M8705" s="144" t="s">
        <v>6831</v>
      </c>
      <c r="N8705" s="372"/>
      <c r="O8705" s="146" t="s">
        <v>67</v>
      </c>
      <c r="P8705" s="146" t="s">
        <v>36</v>
      </c>
      <c r="Q8705" s="146" t="s">
        <v>464</v>
      </c>
      <c r="R8705" s="56">
        <v>24</v>
      </c>
    </row>
    <row r="8706" spans="1:18" ht="38.25" x14ac:dyDescent="0.2">
      <c r="A8706" s="174" t="s">
        <v>12222</v>
      </c>
      <c r="B8706" s="144" t="s">
        <v>12223</v>
      </c>
      <c r="C8706" s="146" t="s">
        <v>11397</v>
      </c>
      <c r="D8706" s="144" t="s">
        <v>5636</v>
      </c>
      <c r="E8706" s="186" t="s">
        <v>874</v>
      </c>
      <c r="F8706" s="151" t="s">
        <v>371</v>
      </c>
      <c r="G8706" s="146" t="s">
        <v>12298</v>
      </c>
      <c r="H8706" s="455" t="s">
        <v>12299</v>
      </c>
      <c r="I8706" s="136">
        <v>16</v>
      </c>
      <c r="J8706" s="141" t="s">
        <v>33</v>
      </c>
      <c r="K8706" s="40">
        <v>1729983</v>
      </c>
      <c r="L8706" s="176">
        <v>1</v>
      </c>
      <c r="M8706" s="144" t="s">
        <v>6831</v>
      </c>
      <c r="N8706" s="372"/>
      <c r="O8706" s="146" t="s">
        <v>67</v>
      </c>
      <c r="P8706" s="146" t="s">
        <v>36</v>
      </c>
      <c r="Q8706" s="146" t="s">
        <v>464</v>
      </c>
      <c r="R8706" s="56">
        <v>24</v>
      </c>
    </row>
    <row r="8707" spans="1:18" x14ac:dyDescent="0.2">
      <c r="A8707" s="174" t="s">
        <v>12224</v>
      </c>
      <c r="B8707" s="144" t="s">
        <v>12239</v>
      </c>
      <c r="C8707" s="146" t="s">
        <v>11397</v>
      </c>
      <c r="D8707" s="144" t="s">
        <v>12239</v>
      </c>
      <c r="E8707" s="186" t="s">
        <v>3007</v>
      </c>
      <c r="F8707" s="151" t="s">
        <v>3008</v>
      </c>
      <c r="G8707" s="146">
        <v>76111500</v>
      </c>
      <c r="H8707" s="455" t="s">
        <v>12300</v>
      </c>
      <c r="I8707" s="136">
        <v>16</v>
      </c>
      <c r="J8707" s="141" t="s">
        <v>33</v>
      </c>
      <c r="K8707" s="40">
        <f>760000000+65213781.52</f>
        <v>825213781.51999998</v>
      </c>
      <c r="L8707" s="176">
        <v>1</v>
      </c>
      <c r="M8707" s="144" t="s">
        <v>6831</v>
      </c>
      <c r="N8707" s="372"/>
      <c r="O8707" s="146" t="s">
        <v>36</v>
      </c>
      <c r="P8707" s="146" t="s">
        <v>79</v>
      </c>
      <c r="Q8707" s="146" t="s">
        <v>419</v>
      </c>
      <c r="R8707" s="56">
        <v>42</v>
      </c>
    </row>
    <row r="8708" spans="1:18" ht="25.5" x14ac:dyDescent="0.2">
      <c r="A8708" s="174" t="s">
        <v>12222</v>
      </c>
      <c r="B8708" s="144" t="s">
        <v>12223</v>
      </c>
      <c r="C8708" s="146" t="s">
        <v>11397</v>
      </c>
      <c r="D8708" s="144" t="s">
        <v>12239</v>
      </c>
      <c r="E8708" s="186" t="s">
        <v>3007</v>
      </c>
      <c r="F8708" s="151" t="s">
        <v>3008</v>
      </c>
      <c r="G8708" s="146">
        <v>76111500</v>
      </c>
      <c r="H8708" s="455" t="s">
        <v>12300</v>
      </c>
      <c r="I8708" s="136">
        <v>16</v>
      </c>
      <c r="J8708" s="141" t="s">
        <v>33</v>
      </c>
      <c r="K8708" s="40">
        <v>39765890.329999983</v>
      </c>
      <c r="L8708" s="176">
        <v>1</v>
      </c>
      <c r="M8708" s="144" t="s">
        <v>6831</v>
      </c>
      <c r="N8708" s="372"/>
      <c r="O8708" s="146" t="s">
        <v>36</v>
      </c>
      <c r="P8708" s="146" t="s">
        <v>79</v>
      </c>
      <c r="Q8708" s="146" t="s">
        <v>419</v>
      </c>
      <c r="R8708" s="56">
        <v>42</v>
      </c>
    </row>
    <row r="8709" spans="1:18" ht="25.5" x14ac:dyDescent="0.2">
      <c r="A8709" s="174" t="s">
        <v>12224</v>
      </c>
      <c r="B8709" s="144" t="s">
        <v>12239</v>
      </c>
      <c r="C8709" s="146" t="s">
        <v>11397</v>
      </c>
      <c r="D8709" s="144" t="s">
        <v>12239</v>
      </c>
      <c r="E8709" s="186" t="s">
        <v>3007</v>
      </c>
      <c r="F8709" s="151" t="s">
        <v>3008</v>
      </c>
      <c r="G8709" s="146">
        <v>76111500</v>
      </c>
      <c r="H8709" s="455" t="s">
        <v>12301</v>
      </c>
      <c r="I8709" s="136">
        <v>16</v>
      </c>
      <c r="J8709" s="141" t="s">
        <v>33</v>
      </c>
      <c r="K8709" s="40">
        <v>130000000</v>
      </c>
      <c r="L8709" s="176">
        <v>1</v>
      </c>
      <c r="M8709" s="144" t="s">
        <v>6831</v>
      </c>
      <c r="N8709" s="372"/>
      <c r="O8709" s="146" t="s">
        <v>80</v>
      </c>
      <c r="P8709" s="146" t="s">
        <v>1239</v>
      </c>
      <c r="Q8709" s="146" t="s">
        <v>12302</v>
      </c>
      <c r="R8709" s="56">
        <v>63</v>
      </c>
    </row>
    <row r="8710" spans="1:18" ht="38.25" x14ac:dyDescent="0.2">
      <c r="A8710" s="174" t="s">
        <v>12135</v>
      </c>
      <c r="B8710" s="144" t="s">
        <v>5636</v>
      </c>
      <c r="C8710" s="146" t="s">
        <v>5636</v>
      </c>
      <c r="D8710" s="144" t="s">
        <v>5636</v>
      </c>
      <c r="E8710" s="186" t="s">
        <v>3007</v>
      </c>
      <c r="F8710" s="151" t="s">
        <v>3008</v>
      </c>
      <c r="G8710" s="146" t="s">
        <v>12303</v>
      </c>
      <c r="H8710" s="455" t="s">
        <v>12304</v>
      </c>
      <c r="I8710" s="136">
        <v>16</v>
      </c>
      <c r="J8710" s="141" t="s">
        <v>230</v>
      </c>
      <c r="K8710" s="40">
        <v>55501885.880000003</v>
      </c>
      <c r="L8710" s="176">
        <v>1</v>
      </c>
      <c r="M8710" s="144" t="s">
        <v>6831</v>
      </c>
      <c r="N8710" s="372"/>
      <c r="O8710" s="146" t="s">
        <v>127</v>
      </c>
      <c r="P8710" s="146" t="s">
        <v>127</v>
      </c>
      <c r="Q8710" s="146" t="s">
        <v>429</v>
      </c>
      <c r="R8710" s="56" t="s">
        <v>12216</v>
      </c>
    </row>
    <row r="8711" spans="1:18" ht="25.5" x14ac:dyDescent="0.2">
      <c r="A8711" s="174" t="s">
        <v>12224</v>
      </c>
      <c r="B8711" s="144" t="s">
        <v>12225</v>
      </c>
      <c r="C8711" s="146" t="s">
        <v>11397</v>
      </c>
      <c r="D8711" s="144" t="s">
        <v>12225</v>
      </c>
      <c r="E8711" s="186" t="s">
        <v>874</v>
      </c>
      <c r="F8711" s="151" t="s">
        <v>371</v>
      </c>
      <c r="G8711" s="146" t="s">
        <v>12305</v>
      </c>
      <c r="H8711" s="455" t="s">
        <v>12306</v>
      </c>
      <c r="I8711" s="136">
        <v>16</v>
      </c>
      <c r="J8711" s="141" t="s">
        <v>230</v>
      </c>
      <c r="K8711" s="40">
        <v>342027157.5</v>
      </c>
      <c r="L8711" s="176">
        <v>1</v>
      </c>
      <c r="M8711" s="144" t="s">
        <v>6831</v>
      </c>
      <c r="N8711" s="372"/>
      <c r="O8711" s="146" t="s">
        <v>127</v>
      </c>
      <c r="P8711" s="146" t="s">
        <v>127</v>
      </c>
      <c r="Q8711" s="146" t="s">
        <v>429</v>
      </c>
      <c r="R8711" s="56" t="s">
        <v>12216</v>
      </c>
    </row>
    <row r="8712" spans="1:18" ht="25.5" x14ac:dyDescent="0.2">
      <c r="A8712" s="174" t="s">
        <v>12238</v>
      </c>
      <c r="B8712" s="144" t="s">
        <v>12219</v>
      </c>
      <c r="C8712" s="146" t="s">
        <v>11397</v>
      </c>
      <c r="D8712" s="144" t="s">
        <v>12219</v>
      </c>
      <c r="E8712" s="186" t="s">
        <v>874</v>
      </c>
      <c r="F8712" s="151" t="s">
        <v>371</v>
      </c>
      <c r="G8712" s="146" t="s">
        <v>12305</v>
      </c>
      <c r="H8712" s="455" t="s">
        <v>12306</v>
      </c>
      <c r="I8712" s="136">
        <v>16</v>
      </c>
      <c r="J8712" s="141" t="s">
        <v>230</v>
      </c>
      <c r="K8712" s="40">
        <v>19965459.920000002</v>
      </c>
      <c r="L8712" s="176">
        <v>1</v>
      </c>
      <c r="M8712" s="144" t="s">
        <v>6831</v>
      </c>
      <c r="N8712" s="372"/>
      <c r="O8712" s="146" t="s">
        <v>127</v>
      </c>
      <c r="P8712" s="146" t="s">
        <v>127</v>
      </c>
      <c r="Q8712" s="146" t="s">
        <v>429</v>
      </c>
      <c r="R8712" s="56" t="s">
        <v>12216</v>
      </c>
    </row>
    <row r="8713" spans="1:18" ht="25.5" x14ac:dyDescent="0.2">
      <c r="A8713" s="174" t="s">
        <v>12222</v>
      </c>
      <c r="B8713" s="144" t="s">
        <v>12223</v>
      </c>
      <c r="C8713" s="146" t="s">
        <v>11397</v>
      </c>
      <c r="D8713" s="144" t="s">
        <v>12223</v>
      </c>
      <c r="E8713" s="186" t="s">
        <v>874</v>
      </c>
      <c r="F8713" s="151" t="s">
        <v>371</v>
      </c>
      <c r="G8713" s="146" t="s">
        <v>12305</v>
      </c>
      <c r="H8713" s="455" t="s">
        <v>12306</v>
      </c>
      <c r="I8713" s="136">
        <v>16</v>
      </c>
      <c r="J8713" s="141" t="s">
        <v>230</v>
      </c>
      <c r="K8713" s="40">
        <v>21475125</v>
      </c>
      <c r="L8713" s="176">
        <v>1</v>
      </c>
      <c r="M8713" s="144" t="s">
        <v>6831</v>
      </c>
      <c r="N8713" s="372"/>
      <c r="O8713" s="146" t="s">
        <v>127</v>
      </c>
      <c r="P8713" s="146" t="s">
        <v>127</v>
      </c>
      <c r="Q8713" s="146" t="s">
        <v>429</v>
      </c>
      <c r="R8713" s="56" t="s">
        <v>12216</v>
      </c>
    </row>
    <row r="8714" spans="1:18" ht="25.5" x14ac:dyDescent="0.2">
      <c r="A8714" s="174" t="s">
        <v>12226</v>
      </c>
      <c r="B8714" s="144" t="s">
        <v>12227</v>
      </c>
      <c r="C8714" s="146" t="s">
        <v>11397</v>
      </c>
      <c r="D8714" s="144" t="s">
        <v>12227</v>
      </c>
      <c r="E8714" s="186" t="s">
        <v>874</v>
      </c>
      <c r="F8714" s="151" t="s">
        <v>371</v>
      </c>
      <c r="G8714" s="146" t="s">
        <v>12305</v>
      </c>
      <c r="H8714" s="455" t="s">
        <v>12306</v>
      </c>
      <c r="I8714" s="136">
        <v>16</v>
      </c>
      <c r="J8714" s="141" t="s">
        <v>230</v>
      </c>
      <c r="K8714" s="40">
        <v>8017380</v>
      </c>
      <c r="L8714" s="176">
        <v>1</v>
      </c>
      <c r="M8714" s="144" t="s">
        <v>6831</v>
      </c>
      <c r="N8714" s="372"/>
      <c r="O8714" s="146" t="s">
        <v>127</v>
      </c>
      <c r="P8714" s="146" t="s">
        <v>127</v>
      </c>
      <c r="Q8714" s="146" t="s">
        <v>429</v>
      </c>
      <c r="R8714" s="56" t="s">
        <v>12216</v>
      </c>
    </row>
    <row r="8715" spans="1:18" ht="25.5" x14ac:dyDescent="0.2">
      <c r="A8715" s="174" t="s">
        <v>12222</v>
      </c>
      <c r="B8715" s="144" t="s">
        <v>12223</v>
      </c>
      <c r="C8715" s="146" t="s">
        <v>11397</v>
      </c>
      <c r="D8715" s="144" t="s">
        <v>12223</v>
      </c>
      <c r="E8715" s="186" t="s">
        <v>3007</v>
      </c>
      <c r="F8715" s="151" t="s">
        <v>3008</v>
      </c>
      <c r="G8715" s="146">
        <v>76111500</v>
      </c>
      <c r="H8715" s="455" t="s">
        <v>12307</v>
      </c>
      <c r="I8715" s="136">
        <v>16</v>
      </c>
      <c r="J8715" s="141" t="s">
        <v>230</v>
      </c>
      <c r="K8715" s="40">
        <v>23776364.670000002</v>
      </c>
      <c r="L8715" s="176">
        <v>1</v>
      </c>
      <c r="M8715" s="144" t="s">
        <v>6831</v>
      </c>
      <c r="N8715" s="372"/>
      <c r="O8715" s="146" t="s">
        <v>127</v>
      </c>
      <c r="P8715" s="146" t="s">
        <v>127</v>
      </c>
      <c r="Q8715" s="146" t="s">
        <v>429</v>
      </c>
      <c r="R8715" s="56" t="s">
        <v>12216</v>
      </c>
    </row>
    <row r="8716" spans="1:18" ht="25.5" x14ac:dyDescent="0.2">
      <c r="A8716" s="174" t="s">
        <v>12224</v>
      </c>
      <c r="B8716" s="144" t="s">
        <v>12225</v>
      </c>
      <c r="C8716" s="146" t="s">
        <v>11397</v>
      </c>
      <c r="D8716" s="144" t="s">
        <v>12225</v>
      </c>
      <c r="E8716" s="186" t="s">
        <v>3007</v>
      </c>
      <c r="F8716" s="151" t="s">
        <v>3008</v>
      </c>
      <c r="G8716" s="146">
        <v>76111500</v>
      </c>
      <c r="H8716" s="455" t="s">
        <v>12307</v>
      </c>
      <c r="I8716" s="136">
        <v>16</v>
      </c>
      <c r="J8716" s="141" t="s">
        <v>230</v>
      </c>
      <c r="K8716" s="40">
        <v>325286218.48000002</v>
      </c>
      <c r="L8716" s="176">
        <v>1</v>
      </c>
      <c r="M8716" s="144" t="s">
        <v>6831</v>
      </c>
      <c r="N8716" s="372"/>
      <c r="O8716" s="146" t="s">
        <v>127</v>
      </c>
      <c r="P8716" s="146" t="s">
        <v>127</v>
      </c>
      <c r="Q8716" s="146" t="s">
        <v>429</v>
      </c>
      <c r="R8716" s="56" t="s">
        <v>12216</v>
      </c>
    </row>
    <row r="8717" spans="1:18" ht="25.5" x14ac:dyDescent="0.2">
      <c r="A8717" s="174" t="s">
        <v>12231</v>
      </c>
      <c r="B8717" s="144" t="s">
        <v>12308</v>
      </c>
      <c r="C8717" s="146" t="s">
        <v>3160</v>
      </c>
      <c r="D8717" s="144" t="s">
        <v>12308</v>
      </c>
      <c r="E8717" s="186" t="s">
        <v>12290</v>
      </c>
      <c r="F8717" s="151" t="s">
        <v>12291</v>
      </c>
      <c r="G8717" s="146" t="s">
        <v>12309</v>
      </c>
      <c r="H8717" s="455" t="s">
        <v>12310</v>
      </c>
      <c r="I8717" s="136">
        <v>16</v>
      </c>
      <c r="J8717" s="141" t="s">
        <v>230</v>
      </c>
      <c r="K8717" s="40">
        <v>159824424</v>
      </c>
      <c r="L8717" s="176">
        <v>1</v>
      </c>
      <c r="M8717" s="144" t="s">
        <v>6831</v>
      </c>
      <c r="N8717" s="372"/>
      <c r="O8717" s="146" t="s">
        <v>127</v>
      </c>
      <c r="P8717" s="146" t="s">
        <v>127</v>
      </c>
      <c r="Q8717" s="146" t="s">
        <v>429</v>
      </c>
      <c r="R8717" s="56" t="s">
        <v>12216</v>
      </c>
    </row>
    <row r="8718" spans="1:18" ht="51" x14ac:dyDescent="0.2">
      <c r="A8718" s="174" t="s">
        <v>12224</v>
      </c>
      <c r="B8718" s="144" t="s">
        <v>12225</v>
      </c>
      <c r="C8718" s="146" t="s">
        <v>11397</v>
      </c>
      <c r="D8718" s="144" t="s">
        <v>12225</v>
      </c>
      <c r="E8718" s="186" t="s">
        <v>3007</v>
      </c>
      <c r="F8718" s="151" t="s">
        <v>3008</v>
      </c>
      <c r="G8718" s="146">
        <v>76111500</v>
      </c>
      <c r="H8718" s="379" t="s">
        <v>12311</v>
      </c>
      <c r="I8718" s="136">
        <v>16</v>
      </c>
      <c r="J8718" s="141" t="s">
        <v>230</v>
      </c>
      <c r="K8718" s="40">
        <v>300000000</v>
      </c>
      <c r="L8718" s="176">
        <v>1</v>
      </c>
      <c r="M8718" s="144" t="s">
        <v>6831</v>
      </c>
      <c r="N8718" s="557"/>
      <c r="O8718" s="146" t="s">
        <v>36</v>
      </c>
      <c r="P8718" s="377" t="s">
        <v>79</v>
      </c>
      <c r="Q8718" s="377" t="s">
        <v>12312</v>
      </c>
      <c r="R8718" s="57">
        <v>41</v>
      </c>
    </row>
    <row r="8719" spans="1:18" x14ac:dyDescent="0.2">
      <c r="A8719" s="174" t="s">
        <v>12224</v>
      </c>
      <c r="B8719" s="144" t="s">
        <v>12225</v>
      </c>
      <c r="C8719" s="146" t="s">
        <v>11397</v>
      </c>
      <c r="D8719" s="144" t="s">
        <v>12225</v>
      </c>
      <c r="E8719" s="186" t="s">
        <v>3007</v>
      </c>
      <c r="F8719" s="151" t="s">
        <v>3008</v>
      </c>
      <c r="G8719" s="146">
        <v>76111500</v>
      </c>
      <c r="H8719" s="379" t="s">
        <v>12313</v>
      </c>
      <c r="I8719" s="136">
        <v>16</v>
      </c>
      <c r="J8719" s="141" t="s">
        <v>230</v>
      </c>
      <c r="K8719" s="40">
        <v>40000000</v>
      </c>
      <c r="L8719" s="176">
        <v>1</v>
      </c>
      <c r="M8719" s="144" t="s">
        <v>6831</v>
      </c>
      <c r="N8719" s="557"/>
      <c r="O8719" s="377" t="s">
        <v>80</v>
      </c>
      <c r="P8719" s="377" t="s">
        <v>1239</v>
      </c>
      <c r="Q8719" s="146" t="s">
        <v>464</v>
      </c>
      <c r="R8719" s="57">
        <v>40</v>
      </c>
    </row>
    <row r="8720" spans="1:18" ht="51" x14ac:dyDescent="0.2">
      <c r="A8720" s="174" t="s">
        <v>12222</v>
      </c>
      <c r="B8720" s="144" t="s">
        <v>12225</v>
      </c>
      <c r="C8720" s="146" t="s">
        <v>11397</v>
      </c>
      <c r="D8720" s="144" t="s">
        <v>12225</v>
      </c>
      <c r="E8720" s="186" t="s">
        <v>3007</v>
      </c>
      <c r="F8720" s="151" t="s">
        <v>3008</v>
      </c>
      <c r="G8720" s="146">
        <v>76111500</v>
      </c>
      <c r="H8720" s="379" t="s">
        <v>12311</v>
      </c>
      <c r="I8720" s="136">
        <v>16</v>
      </c>
      <c r="J8720" s="141" t="s">
        <v>230</v>
      </c>
      <c r="K8720" s="40">
        <v>25017160.100000001</v>
      </c>
      <c r="L8720" s="176">
        <v>1</v>
      </c>
      <c r="M8720" s="144" t="s">
        <v>6831</v>
      </c>
      <c r="N8720" s="557"/>
      <c r="O8720" s="146" t="s">
        <v>36</v>
      </c>
      <c r="P8720" s="377" t="s">
        <v>79</v>
      </c>
      <c r="Q8720" s="377" t="s">
        <v>12312</v>
      </c>
      <c r="R8720" s="57">
        <v>41</v>
      </c>
    </row>
    <row r="8721" spans="1:18" ht="25.5" x14ac:dyDescent="0.2">
      <c r="A8721" s="174" t="s">
        <v>12222</v>
      </c>
      <c r="B8721" s="144" t="s">
        <v>12225</v>
      </c>
      <c r="C8721" s="146" t="s">
        <v>11397</v>
      </c>
      <c r="D8721" s="144" t="s">
        <v>12225</v>
      </c>
      <c r="E8721" s="186" t="s">
        <v>3007</v>
      </c>
      <c r="F8721" s="151" t="s">
        <v>3008</v>
      </c>
      <c r="G8721" s="146">
        <v>76111500</v>
      </c>
      <c r="H8721" s="379" t="s">
        <v>12313</v>
      </c>
      <c r="I8721" s="136">
        <v>16</v>
      </c>
      <c r="J8721" s="141" t="s">
        <v>230</v>
      </c>
      <c r="K8721" s="40">
        <v>9965459.9000000004</v>
      </c>
      <c r="L8721" s="176">
        <v>1</v>
      </c>
      <c r="M8721" s="144" t="s">
        <v>6831</v>
      </c>
      <c r="N8721" s="557"/>
      <c r="O8721" s="377" t="s">
        <v>80</v>
      </c>
      <c r="P8721" s="377" t="s">
        <v>1239</v>
      </c>
      <c r="Q8721" s="146" t="s">
        <v>464</v>
      </c>
      <c r="R8721" s="57">
        <v>40</v>
      </c>
    </row>
    <row r="8722" spans="1:18" x14ac:dyDescent="0.2">
      <c r="A8722" s="174" t="s">
        <v>12070</v>
      </c>
      <c r="B8722" s="144" t="s">
        <v>12071</v>
      </c>
      <c r="C8722" s="146" t="s">
        <v>12071</v>
      </c>
      <c r="D8722" s="144" t="s">
        <v>12071</v>
      </c>
      <c r="E8722" s="186" t="s">
        <v>3007</v>
      </c>
      <c r="F8722" s="151" t="s">
        <v>3008</v>
      </c>
      <c r="G8722" s="146">
        <v>76111500</v>
      </c>
      <c r="H8722" s="455" t="s">
        <v>12314</v>
      </c>
      <c r="I8722" s="136">
        <v>16</v>
      </c>
      <c r="J8722" s="141" t="s">
        <v>33</v>
      </c>
      <c r="K8722" s="40">
        <v>841437817.85000002</v>
      </c>
      <c r="L8722" s="176">
        <v>1</v>
      </c>
      <c r="M8722" s="144" t="s">
        <v>6831</v>
      </c>
      <c r="N8722" s="372"/>
      <c r="O8722" s="146" t="s">
        <v>68</v>
      </c>
      <c r="P8722" s="146" t="s">
        <v>36</v>
      </c>
      <c r="Q8722" s="146" t="s">
        <v>464</v>
      </c>
      <c r="R8722" s="56" t="s">
        <v>12072</v>
      </c>
    </row>
    <row r="8723" spans="1:18" ht="25.5" x14ac:dyDescent="0.2">
      <c r="A8723" s="174" t="s">
        <v>12217</v>
      </c>
      <c r="B8723" s="144" t="s">
        <v>12237</v>
      </c>
      <c r="C8723" s="146" t="s">
        <v>11417</v>
      </c>
      <c r="D8723" s="144" t="s">
        <v>12237</v>
      </c>
      <c r="E8723" s="186" t="s">
        <v>11431</v>
      </c>
      <c r="F8723" s="771" t="s">
        <v>11432</v>
      </c>
      <c r="G8723" s="377">
        <v>70151904</v>
      </c>
      <c r="H8723" s="379" t="s">
        <v>12315</v>
      </c>
      <c r="I8723" s="136">
        <v>16</v>
      </c>
      <c r="J8723" s="141" t="s">
        <v>33</v>
      </c>
      <c r="K8723" s="40">
        <v>38000000</v>
      </c>
      <c r="L8723" s="176">
        <v>1</v>
      </c>
      <c r="M8723" s="144" t="s">
        <v>6831</v>
      </c>
      <c r="N8723" s="557"/>
      <c r="O8723" s="377" t="s">
        <v>79</v>
      </c>
      <c r="P8723" s="377" t="s">
        <v>901</v>
      </c>
      <c r="Q8723" s="377" t="s">
        <v>464</v>
      </c>
      <c r="R8723" s="57">
        <v>35</v>
      </c>
    </row>
    <row r="8724" spans="1:18" ht="25.5" x14ac:dyDescent="0.2">
      <c r="A8724" s="174" t="s">
        <v>12210</v>
      </c>
      <c r="B8724" s="144" t="s">
        <v>12211</v>
      </c>
      <c r="C8724" s="146" t="s">
        <v>11417</v>
      </c>
      <c r="D8724" s="144" t="s">
        <v>12211</v>
      </c>
      <c r="E8724" s="186" t="s">
        <v>11431</v>
      </c>
      <c r="F8724" s="771" t="s">
        <v>11432</v>
      </c>
      <c r="G8724" s="377">
        <v>70151904</v>
      </c>
      <c r="H8724" s="379" t="s">
        <v>12315</v>
      </c>
      <c r="I8724" s="136">
        <v>16</v>
      </c>
      <c r="J8724" s="141" t="s">
        <v>33</v>
      </c>
      <c r="K8724" s="40">
        <v>10000000</v>
      </c>
      <c r="L8724" s="176">
        <v>1</v>
      </c>
      <c r="M8724" s="144" t="s">
        <v>6831</v>
      </c>
      <c r="N8724" s="557"/>
      <c r="O8724" s="377" t="s">
        <v>79</v>
      </c>
      <c r="P8724" s="377" t="s">
        <v>901</v>
      </c>
      <c r="Q8724" s="377" t="s">
        <v>464</v>
      </c>
      <c r="R8724" s="57">
        <v>35</v>
      </c>
    </row>
    <row r="8725" spans="1:18" ht="25.5" x14ac:dyDescent="0.2">
      <c r="A8725" s="174" t="s">
        <v>12204</v>
      </c>
      <c r="B8725" s="144" t="s">
        <v>12205</v>
      </c>
      <c r="C8725" s="146" t="s">
        <v>11417</v>
      </c>
      <c r="D8725" s="144" t="s">
        <v>12205</v>
      </c>
      <c r="E8725" s="186" t="s">
        <v>11431</v>
      </c>
      <c r="F8725" s="771" t="s">
        <v>11432</v>
      </c>
      <c r="G8725" s="377">
        <v>70151904</v>
      </c>
      <c r="H8725" s="379" t="s">
        <v>12315</v>
      </c>
      <c r="I8725" s="136">
        <v>16</v>
      </c>
      <c r="J8725" s="141" t="s">
        <v>33</v>
      </c>
      <c r="K8725" s="40">
        <v>21000000</v>
      </c>
      <c r="L8725" s="176">
        <v>1</v>
      </c>
      <c r="M8725" s="144" t="s">
        <v>6831</v>
      </c>
      <c r="N8725" s="557"/>
      <c r="O8725" s="377" t="s">
        <v>79</v>
      </c>
      <c r="P8725" s="377" t="s">
        <v>901</v>
      </c>
      <c r="Q8725" s="377" t="s">
        <v>464</v>
      </c>
      <c r="R8725" s="57">
        <v>35</v>
      </c>
    </row>
    <row r="8726" spans="1:18" ht="25.5" x14ac:dyDescent="0.2">
      <c r="A8726" s="174" t="s">
        <v>12070</v>
      </c>
      <c r="B8726" s="144" t="s">
        <v>12071</v>
      </c>
      <c r="C8726" s="146" t="s">
        <v>12071</v>
      </c>
      <c r="D8726" s="144" t="s">
        <v>12071</v>
      </c>
      <c r="E8726" s="186" t="s">
        <v>11431</v>
      </c>
      <c r="F8726" s="771" t="s">
        <v>11432</v>
      </c>
      <c r="G8726" s="377">
        <v>70151904</v>
      </c>
      <c r="H8726" s="379" t="s">
        <v>12316</v>
      </c>
      <c r="I8726" s="136">
        <v>16</v>
      </c>
      <c r="J8726" s="141" t="s">
        <v>33</v>
      </c>
      <c r="K8726" s="40">
        <v>111000000</v>
      </c>
      <c r="L8726" s="176">
        <v>1</v>
      </c>
      <c r="M8726" s="144" t="s">
        <v>6831</v>
      </c>
      <c r="N8726" s="557"/>
      <c r="O8726" s="146" t="s">
        <v>68</v>
      </c>
      <c r="P8726" s="146" t="s">
        <v>36</v>
      </c>
      <c r="Q8726" s="146" t="s">
        <v>464</v>
      </c>
      <c r="R8726" s="56" t="s">
        <v>12072</v>
      </c>
    </row>
    <row r="8727" spans="1:18" ht="25.5" x14ac:dyDescent="0.2">
      <c r="A8727" s="679" t="s">
        <v>12135</v>
      </c>
      <c r="B8727" s="479" t="s">
        <v>5636</v>
      </c>
      <c r="C8727" s="146" t="s">
        <v>2014</v>
      </c>
      <c r="D8727" s="144" t="s">
        <v>5636</v>
      </c>
      <c r="E8727" s="186" t="s">
        <v>3016</v>
      </c>
      <c r="F8727" s="771" t="s">
        <v>11817</v>
      </c>
      <c r="G8727" s="377">
        <v>78181500</v>
      </c>
      <c r="H8727" s="379" t="s">
        <v>12317</v>
      </c>
      <c r="I8727" s="136">
        <v>16</v>
      </c>
      <c r="J8727" s="141" t="s">
        <v>33</v>
      </c>
      <c r="K8727" s="40">
        <v>98000000</v>
      </c>
      <c r="L8727" s="176">
        <v>1</v>
      </c>
      <c r="M8727" s="144" t="s">
        <v>6831</v>
      </c>
      <c r="N8727" s="557"/>
      <c r="O8727" s="146" t="s">
        <v>127</v>
      </c>
      <c r="P8727" s="146" t="s">
        <v>127</v>
      </c>
      <c r="Q8727" s="146" t="s">
        <v>429</v>
      </c>
      <c r="R8727" s="56" t="s">
        <v>12216</v>
      </c>
    </row>
    <row r="8728" spans="1:18" ht="25.5" x14ac:dyDescent="0.2">
      <c r="A8728" s="679" t="s">
        <v>12135</v>
      </c>
      <c r="B8728" s="479" t="s">
        <v>5636</v>
      </c>
      <c r="C8728" s="146" t="s">
        <v>2014</v>
      </c>
      <c r="D8728" s="144" t="s">
        <v>5636</v>
      </c>
      <c r="E8728" s="186" t="s">
        <v>3016</v>
      </c>
      <c r="F8728" s="771" t="s">
        <v>11817</v>
      </c>
      <c r="G8728" s="377">
        <v>78181500</v>
      </c>
      <c r="H8728" s="379" t="s">
        <v>12318</v>
      </c>
      <c r="I8728" s="136">
        <v>16</v>
      </c>
      <c r="J8728" s="141" t="s">
        <v>33</v>
      </c>
      <c r="K8728" s="40">
        <v>200000000</v>
      </c>
      <c r="L8728" s="176">
        <v>1</v>
      </c>
      <c r="M8728" s="144" t="s">
        <v>6831</v>
      </c>
      <c r="N8728" s="557"/>
      <c r="O8728" s="377" t="s">
        <v>67</v>
      </c>
      <c r="P8728" s="377" t="s">
        <v>67</v>
      </c>
      <c r="Q8728" s="377" t="s">
        <v>464</v>
      </c>
      <c r="R8728" s="57">
        <v>26</v>
      </c>
    </row>
    <row r="8729" spans="1:18" ht="25.5" x14ac:dyDescent="0.2">
      <c r="A8729" s="679" t="s">
        <v>12135</v>
      </c>
      <c r="B8729" s="479" t="s">
        <v>5636</v>
      </c>
      <c r="C8729" s="146" t="s">
        <v>2014</v>
      </c>
      <c r="D8729" s="144" t="s">
        <v>5636</v>
      </c>
      <c r="E8729" s="186" t="s">
        <v>3016</v>
      </c>
      <c r="F8729" s="771" t="s">
        <v>11817</v>
      </c>
      <c r="G8729" s="377">
        <v>78181500</v>
      </c>
      <c r="H8729" s="379" t="s">
        <v>12319</v>
      </c>
      <c r="I8729" s="136">
        <v>16</v>
      </c>
      <c r="J8729" s="141" t="s">
        <v>33</v>
      </c>
      <c r="K8729" s="40">
        <v>200000000</v>
      </c>
      <c r="L8729" s="176">
        <v>1</v>
      </c>
      <c r="M8729" s="144" t="s">
        <v>6831</v>
      </c>
      <c r="N8729" s="557"/>
      <c r="O8729" s="377" t="s">
        <v>35</v>
      </c>
      <c r="P8729" s="377" t="s">
        <v>79</v>
      </c>
      <c r="Q8729" s="377" t="s">
        <v>464</v>
      </c>
      <c r="R8729" s="57">
        <v>27</v>
      </c>
    </row>
    <row r="8730" spans="1:18" ht="25.5" x14ac:dyDescent="0.2">
      <c r="A8730" s="679" t="s">
        <v>12135</v>
      </c>
      <c r="B8730" s="479" t="s">
        <v>5636</v>
      </c>
      <c r="C8730" s="146" t="s">
        <v>2014</v>
      </c>
      <c r="D8730" s="144" t="s">
        <v>5636</v>
      </c>
      <c r="E8730" s="186" t="s">
        <v>3045</v>
      </c>
      <c r="F8730" s="771" t="s">
        <v>3046</v>
      </c>
      <c r="G8730" s="377">
        <v>72101516</v>
      </c>
      <c r="H8730" s="379" t="s">
        <v>12320</v>
      </c>
      <c r="I8730" s="136">
        <v>16</v>
      </c>
      <c r="J8730" s="141" t="s">
        <v>33</v>
      </c>
      <c r="K8730" s="40">
        <v>42000000</v>
      </c>
      <c r="L8730" s="176">
        <v>1</v>
      </c>
      <c r="M8730" s="144" t="s">
        <v>6831</v>
      </c>
      <c r="N8730" s="557"/>
      <c r="O8730" s="377" t="s">
        <v>68</v>
      </c>
      <c r="P8730" s="377" t="s">
        <v>67</v>
      </c>
      <c r="Q8730" s="377" t="s">
        <v>464</v>
      </c>
      <c r="R8730" s="57">
        <v>28</v>
      </c>
    </row>
    <row r="8731" spans="1:18" ht="25.5" x14ac:dyDescent="0.2">
      <c r="A8731" s="679" t="s">
        <v>12135</v>
      </c>
      <c r="B8731" s="479" t="s">
        <v>5636</v>
      </c>
      <c r="C8731" s="146" t="s">
        <v>2014</v>
      </c>
      <c r="D8731" s="144" t="s">
        <v>5636</v>
      </c>
      <c r="E8731" s="186" t="s">
        <v>3045</v>
      </c>
      <c r="F8731" s="771" t="s">
        <v>3046</v>
      </c>
      <c r="G8731" s="377">
        <v>72101509</v>
      </c>
      <c r="H8731" s="379" t="s">
        <v>12321</v>
      </c>
      <c r="I8731" s="136">
        <v>16</v>
      </c>
      <c r="J8731" s="141" t="s">
        <v>33</v>
      </c>
      <c r="K8731" s="40">
        <v>120000000</v>
      </c>
      <c r="L8731" s="176">
        <v>1</v>
      </c>
      <c r="M8731" s="144" t="s">
        <v>6831</v>
      </c>
      <c r="N8731" s="557"/>
      <c r="O8731" s="377" t="s">
        <v>79</v>
      </c>
      <c r="P8731" s="377" t="s">
        <v>80</v>
      </c>
      <c r="Q8731" s="377" t="s">
        <v>464</v>
      </c>
      <c r="R8731" s="57">
        <v>29</v>
      </c>
    </row>
    <row r="8732" spans="1:18" ht="25.5" x14ac:dyDescent="0.2">
      <c r="A8732" s="679" t="s">
        <v>12220</v>
      </c>
      <c r="B8732" s="479" t="s">
        <v>12221</v>
      </c>
      <c r="C8732" s="146" t="s">
        <v>11397</v>
      </c>
      <c r="D8732" s="144" t="s">
        <v>12221</v>
      </c>
      <c r="E8732" s="186" t="s">
        <v>3045</v>
      </c>
      <c r="F8732" s="771" t="s">
        <v>3046</v>
      </c>
      <c r="G8732" s="377">
        <v>76111500</v>
      </c>
      <c r="H8732" s="379" t="s">
        <v>12322</v>
      </c>
      <c r="I8732" s="136">
        <v>16</v>
      </c>
      <c r="J8732" s="141" t="s">
        <v>33</v>
      </c>
      <c r="K8732" s="40">
        <v>11000000</v>
      </c>
      <c r="L8732" s="819">
        <v>1</v>
      </c>
      <c r="M8732" s="144" t="s">
        <v>6831</v>
      </c>
      <c r="N8732" s="557"/>
      <c r="O8732" s="377" t="s">
        <v>127</v>
      </c>
      <c r="P8732" s="377" t="s">
        <v>67</v>
      </c>
      <c r="Q8732" s="377" t="s">
        <v>464</v>
      </c>
      <c r="R8732" s="57">
        <v>46</v>
      </c>
    </row>
    <row r="8733" spans="1:18" ht="25.5" x14ac:dyDescent="0.2">
      <c r="A8733" s="679" t="s">
        <v>12094</v>
      </c>
      <c r="B8733" s="479" t="s">
        <v>190</v>
      </c>
      <c r="C8733" s="146" t="s">
        <v>190</v>
      </c>
      <c r="D8733" s="144" t="s">
        <v>190</v>
      </c>
      <c r="E8733" s="186" t="s">
        <v>3045</v>
      </c>
      <c r="F8733" s="771" t="s">
        <v>3046</v>
      </c>
      <c r="G8733" s="377">
        <v>41112114</v>
      </c>
      <c r="H8733" s="379" t="s">
        <v>12323</v>
      </c>
      <c r="I8733" s="136">
        <v>16</v>
      </c>
      <c r="J8733" s="141" t="s">
        <v>33</v>
      </c>
      <c r="K8733" s="40">
        <v>18000000</v>
      </c>
      <c r="L8733" s="819">
        <v>1</v>
      </c>
      <c r="M8733" s="144" t="s">
        <v>6831</v>
      </c>
      <c r="N8733" s="557"/>
      <c r="O8733" s="377" t="s">
        <v>127</v>
      </c>
      <c r="P8733" s="377" t="s">
        <v>67</v>
      </c>
      <c r="Q8733" s="377" t="s">
        <v>464</v>
      </c>
      <c r="R8733" s="57">
        <v>1</v>
      </c>
    </row>
    <row r="8734" spans="1:18" ht="38.25" x14ac:dyDescent="0.2">
      <c r="A8734" s="679" t="s">
        <v>12231</v>
      </c>
      <c r="B8734" s="479" t="s">
        <v>12232</v>
      </c>
      <c r="C8734" s="146" t="s">
        <v>3160</v>
      </c>
      <c r="D8734" s="144" t="s">
        <v>12232</v>
      </c>
      <c r="E8734" s="186" t="s">
        <v>3031</v>
      </c>
      <c r="F8734" s="771" t="s">
        <v>3032</v>
      </c>
      <c r="G8734" s="377">
        <v>73152100</v>
      </c>
      <c r="H8734" s="379" t="s">
        <v>12324</v>
      </c>
      <c r="I8734" s="136">
        <v>16</v>
      </c>
      <c r="J8734" s="141" t="s">
        <v>33</v>
      </c>
      <c r="K8734" s="40">
        <v>40000000</v>
      </c>
      <c r="L8734" s="819">
        <v>1</v>
      </c>
      <c r="M8734" s="144" t="s">
        <v>6831</v>
      </c>
      <c r="N8734" s="557"/>
      <c r="O8734" s="377" t="s">
        <v>901</v>
      </c>
      <c r="P8734" s="377" t="s">
        <v>2761</v>
      </c>
      <c r="Q8734" s="377" t="s">
        <v>12325</v>
      </c>
      <c r="R8734" s="57">
        <v>13</v>
      </c>
    </row>
    <row r="8735" spans="1:18" ht="38.25" x14ac:dyDescent="0.2">
      <c r="A8735" s="679" t="s">
        <v>12231</v>
      </c>
      <c r="B8735" s="479" t="s">
        <v>12232</v>
      </c>
      <c r="C8735" s="146" t="s">
        <v>3160</v>
      </c>
      <c r="D8735" s="144" t="s">
        <v>12232</v>
      </c>
      <c r="E8735" s="186" t="s">
        <v>3031</v>
      </c>
      <c r="F8735" s="771" t="s">
        <v>3032</v>
      </c>
      <c r="G8735" s="377">
        <v>73152100</v>
      </c>
      <c r="H8735" s="379" t="s">
        <v>12326</v>
      </c>
      <c r="I8735" s="136">
        <v>16</v>
      </c>
      <c r="J8735" s="141" t="s">
        <v>33</v>
      </c>
      <c r="K8735" s="40">
        <v>220000000</v>
      </c>
      <c r="L8735" s="819">
        <v>1</v>
      </c>
      <c r="M8735" s="144" t="s">
        <v>6831</v>
      </c>
      <c r="N8735" s="557"/>
      <c r="O8735" s="377" t="s">
        <v>127</v>
      </c>
      <c r="P8735" s="377" t="s">
        <v>67</v>
      </c>
      <c r="Q8735" s="377" t="s">
        <v>464</v>
      </c>
      <c r="R8735" s="57">
        <v>12</v>
      </c>
    </row>
    <row r="8736" spans="1:18" ht="38.25" x14ac:dyDescent="0.2">
      <c r="A8736" s="679" t="s">
        <v>12231</v>
      </c>
      <c r="B8736" s="479" t="s">
        <v>12232</v>
      </c>
      <c r="C8736" s="146" t="s">
        <v>3160</v>
      </c>
      <c r="D8736" s="144" t="s">
        <v>12232</v>
      </c>
      <c r="E8736" s="186" t="s">
        <v>3031</v>
      </c>
      <c r="F8736" s="771" t="s">
        <v>3032</v>
      </c>
      <c r="G8736" s="377">
        <v>72101506</v>
      </c>
      <c r="H8736" s="379" t="s">
        <v>12327</v>
      </c>
      <c r="I8736" s="136">
        <v>16</v>
      </c>
      <c r="J8736" s="141" t="s">
        <v>33</v>
      </c>
      <c r="K8736" s="40">
        <v>32000000</v>
      </c>
      <c r="L8736" s="819">
        <v>1</v>
      </c>
      <c r="M8736" s="144" t="s">
        <v>6831</v>
      </c>
      <c r="N8736" s="557"/>
      <c r="O8736" s="377" t="s">
        <v>901</v>
      </c>
      <c r="P8736" s="377" t="s">
        <v>2761</v>
      </c>
      <c r="Q8736" s="377" t="s">
        <v>12325</v>
      </c>
      <c r="R8736" s="57">
        <v>8</v>
      </c>
    </row>
    <row r="8737" spans="1:18" ht="38.25" x14ac:dyDescent="0.2">
      <c r="A8737" s="679" t="s">
        <v>12231</v>
      </c>
      <c r="B8737" s="479" t="s">
        <v>12232</v>
      </c>
      <c r="C8737" s="146" t="s">
        <v>3160</v>
      </c>
      <c r="D8737" s="144" t="s">
        <v>12232</v>
      </c>
      <c r="E8737" s="186" t="s">
        <v>3031</v>
      </c>
      <c r="F8737" s="771" t="s">
        <v>3032</v>
      </c>
      <c r="G8737" s="377">
        <v>72101506</v>
      </c>
      <c r="H8737" s="379" t="s">
        <v>12328</v>
      </c>
      <c r="I8737" s="136">
        <v>16</v>
      </c>
      <c r="J8737" s="141" t="s">
        <v>33</v>
      </c>
      <c r="K8737" s="40">
        <v>160000000</v>
      </c>
      <c r="L8737" s="819">
        <v>1</v>
      </c>
      <c r="M8737" s="144" t="s">
        <v>6831</v>
      </c>
      <c r="N8737" s="557"/>
      <c r="O8737" s="377" t="s">
        <v>127</v>
      </c>
      <c r="P8737" s="377" t="s">
        <v>67</v>
      </c>
      <c r="Q8737" s="377" t="s">
        <v>464</v>
      </c>
      <c r="R8737" s="57">
        <v>7</v>
      </c>
    </row>
    <row r="8738" spans="1:18" ht="25.5" x14ac:dyDescent="0.2">
      <c r="A8738" s="679" t="s">
        <v>12329</v>
      </c>
      <c r="B8738" s="479" t="s">
        <v>2012</v>
      </c>
      <c r="C8738" s="146" t="s">
        <v>2012</v>
      </c>
      <c r="D8738" s="144" t="s">
        <v>2012</v>
      </c>
      <c r="E8738" s="186" t="s">
        <v>3045</v>
      </c>
      <c r="F8738" s="771" t="s">
        <v>3046</v>
      </c>
      <c r="G8738" s="377">
        <v>81101700</v>
      </c>
      <c r="H8738" s="379" t="s">
        <v>12330</v>
      </c>
      <c r="I8738" s="136">
        <v>16</v>
      </c>
      <c r="J8738" s="141" t="s">
        <v>33</v>
      </c>
      <c r="K8738" s="40">
        <v>15000000</v>
      </c>
      <c r="L8738" s="819">
        <v>1</v>
      </c>
      <c r="M8738" s="144" t="s">
        <v>6831</v>
      </c>
      <c r="N8738" s="557"/>
      <c r="O8738" s="377" t="s">
        <v>35</v>
      </c>
      <c r="P8738" s="377" t="s">
        <v>79</v>
      </c>
      <c r="Q8738" s="377" t="s">
        <v>464</v>
      </c>
      <c r="R8738" s="57">
        <v>60</v>
      </c>
    </row>
    <row r="8739" spans="1:18" ht="38.25" x14ac:dyDescent="0.2">
      <c r="A8739" s="679" t="s">
        <v>12210</v>
      </c>
      <c r="B8739" s="144" t="s">
        <v>12211</v>
      </c>
      <c r="C8739" s="146" t="s">
        <v>11417</v>
      </c>
      <c r="D8739" s="144" t="s">
        <v>12211</v>
      </c>
      <c r="E8739" s="186" t="s">
        <v>3031</v>
      </c>
      <c r="F8739" s="771" t="s">
        <v>3032</v>
      </c>
      <c r="G8739" s="377">
        <v>72153600</v>
      </c>
      <c r="H8739" s="379" t="s">
        <v>12331</v>
      </c>
      <c r="I8739" s="136">
        <v>16</v>
      </c>
      <c r="J8739" s="141" t="s">
        <v>33</v>
      </c>
      <c r="K8739" s="40">
        <v>6000000</v>
      </c>
      <c r="L8739" s="819">
        <v>1</v>
      </c>
      <c r="M8739" s="144" t="s">
        <v>6831</v>
      </c>
      <c r="N8739" s="557"/>
      <c r="O8739" s="377" t="s">
        <v>79</v>
      </c>
      <c r="P8739" s="377" t="s">
        <v>80</v>
      </c>
      <c r="Q8739" s="377" t="s">
        <v>464</v>
      </c>
      <c r="R8739" s="57">
        <v>29</v>
      </c>
    </row>
    <row r="8740" spans="1:18" ht="38.25" x14ac:dyDescent="0.2">
      <c r="A8740" s="174" t="s">
        <v>12070</v>
      </c>
      <c r="B8740" s="144" t="s">
        <v>12071</v>
      </c>
      <c r="C8740" s="146" t="s">
        <v>12071</v>
      </c>
      <c r="D8740" s="144" t="s">
        <v>12071</v>
      </c>
      <c r="E8740" s="186" t="s">
        <v>3031</v>
      </c>
      <c r="F8740" s="771" t="s">
        <v>3032</v>
      </c>
      <c r="G8740" s="377">
        <v>72153600</v>
      </c>
      <c r="H8740" s="379" t="s">
        <v>12332</v>
      </c>
      <c r="I8740" s="136">
        <v>16</v>
      </c>
      <c r="J8740" s="141" t="s">
        <v>33</v>
      </c>
      <c r="K8740" s="40">
        <v>780565549.21000004</v>
      </c>
      <c r="L8740" s="819">
        <v>1</v>
      </c>
      <c r="M8740" s="144" t="s">
        <v>6831</v>
      </c>
      <c r="N8740" s="557"/>
      <c r="O8740" s="146" t="s">
        <v>68</v>
      </c>
      <c r="P8740" s="146" t="s">
        <v>36</v>
      </c>
      <c r="Q8740" s="146" t="s">
        <v>464</v>
      </c>
      <c r="R8740" s="56">
        <v>11</v>
      </c>
    </row>
    <row r="8741" spans="1:18" ht="25.5" x14ac:dyDescent="0.2">
      <c r="A8741" s="679" t="s">
        <v>12333</v>
      </c>
      <c r="B8741" s="479" t="s">
        <v>11417</v>
      </c>
      <c r="C8741" s="146" t="s">
        <v>11417</v>
      </c>
      <c r="D8741" s="144" t="s">
        <v>11417</v>
      </c>
      <c r="E8741" s="186" t="s">
        <v>3049</v>
      </c>
      <c r="F8741" s="771" t="s">
        <v>3050</v>
      </c>
      <c r="G8741" s="377">
        <v>82121503</v>
      </c>
      <c r="H8741" s="379" t="s">
        <v>12334</v>
      </c>
      <c r="I8741" s="136">
        <v>16</v>
      </c>
      <c r="J8741" s="141" t="s">
        <v>33</v>
      </c>
      <c r="K8741" s="40">
        <v>25000000</v>
      </c>
      <c r="L8741" s="819">
        <v>1</v>
      </c>
      <c r="M8741" s="144" t="s">
        <v>6831</v>
      </c>
      <c r="N8741" s="557"/>
      <c r="O8741" s="377" t="s">
        <v>901</v>
      </c>
      <c r="P8741" s="377" t="s">
        <v>1239</v>
      </c>
      <c r="Q8741" s="146" t="s">
        <v>464</v>
      </c>
      <c r="R8741" s="57">
        <v>34</v>
      </c>
    </row>
    <row r="8742" spans="1:18" ht="25.5" x14ac:dyDescent="0.2">
      <c r="A8742" s="679" t="s">
        <v>12068</v>
      </c>
      <c r="B8742" s="479" t="s">
        <v>50</v>
      </c>
      <c r="C8742" s="146" t="s">
        <v>50</v>
      </c>
      <c r="D8742" s="144" t="s">
        <v>50</v>
      </c>
      <c r="E8742" s="186" t="s">
        <v>3049</v>
      </c>
      <c r="F8742" s="771" t="s">
        <v>3050</v>
      </c>
      <c r="G8742" s="377">
        <v>82161800</v>
      </c>
      <c r="H8742" s="379" t="s">
        <v>12335</v>
      </c>
      <c r="I8742" s="136">
        <v>16</v>
      </c>
      <c r="J8742" s="141" t="s">
        <v>33</v>
      </c>
      <c r="K8742" s="40">
        <v>345000000</v>
      </c>
      <c r="L8742" s="819">
        <v>1</v>
      </c>
      <c r="M8742" s="144" t="s">
        <v>6831</v>
      </c>
      <c r="N8742" s="557"/>
      <c r="O8742" s="146" t="s">
        <v>127</v>
      </c>
      <c r="P8742" s="146" t="s">
        <v>127</v>
      </c>
      <c r="Q8742" s="146" t="s">
        <v>429</v>
      </c>
      <c r="R8742" s="57" t="s">
        <v>12216</v>
      </c>
    </row>
    <row r="8743" spans="1:18" ht="38.25" x14ac:dyDescent="0.2">
      <c r="A8743" s="679" t="s">
        <v>12068</v>
      </c>
      <c r="B8743" s="479" t="s">
        <v>50</v>
      </c>
      <c r="C8743" s="146" t="s">
        <v>50</v>
      </c>
      <c r="D8743" s="144" t="s">
        <v>50</v>
      </c>
      <c r="E8743" s="186" t="s">
        <v>3049</v>
      </c>
      <c r="F8743" s="771" t="s">
        <v>3050</v>
      </c>
      <c r="G8743" s="377">
        <v>82161800</v>
      </c>
      <c r="H8743" s="379" t="s">
        <v>12336</v>
      </c>
      <c r="I8743" s="136">
        <v>16</v>
      </c>
      <c r="J8743" s="141" t="s">
        <v>33</v>
      </c>
      <c r="K8743" s="40">
        <v>430000000</v>
      </c>
      <c r="L8743" s="819">
        <v>1</v>
      </c>
      <c r="M8743" s="144" t="s">
        <v>6831</v>
      </c>
      <c r="N8743" s="557"/>
      <c r="O8743" s="377" t="s">
        <v>79</v>
      </c>
      <c r="P8743" s="377" t="s">
        <v>1239</v>
      </c>
      <c r="Q8743" s="377" t="s">
        <v>3942</v>
      </c>
      <c r="R8743" s="57">
        <v>47</v>
      </c>
    </row>
    <row r="8744" spans="1:18" ht="38.25" x14ac:dyDescent="0.2">
      <c r="A8744" s="679" t="s">
        <v>12068</v>
      </c>
      <c r="B8744" s="479" t="s">
        <v>50</v>
      </c>
      <c r="C8744" s="146" t="s">
        <v>50</v>
      </c>
      <c r="D8744" s="144" t="s">
        <v>50</v>
      </c>
      <c r="E8744" s="186" t="s">
        <v>3049</v>
      </c>
      <c r="F8744" s="771" t="s">
        <v>3050</v>
      </c>
      <c r="G8744" s="377">
        <v>82161800</v>
      </c>
      <c r="H8744" s="379" t="s">
        <v>12337</v>
      </c>
      <c r="I8744" s="136">
        <v>16</v>
      </c>
      <c r="J8744" s="141" t="s">
        <v>33</v>
      </c>
      <c r="K8744" s="40">
        <v>75000000</v>
      </c>
      <c r="L8744" s="819">
        <v>1</v>
      </c>
      <c r="M8744" s="144" t="s">
        <v>6831</v>
      </c>
      <c r="N8744" s="557"/>
      <c r="O8744" s="377" t="s">
        <v>80</v>
      </c>
      <c r="P8744" s="377" t="s">
        <v>1239</v>
      </c>
      <c r="Q8744" s="377" t="s">
        <v>3942</v>
      </c>
      <c r="R8744" s="57">
        <v>64</v>
      </c>
    </row>
    <row r="8745" spans="1:18" ht="25.5" x14ac:dyDescent="0.2">
      <c r="A8745" s="679" t="s">
        <v>12329</v>
      </c>
      <c r="B8745" s="479" t="s">
        <v>2012</v>
      </c>
      <c r="C8745" s="146" t="s">
        <v>2012</v>
      </c>
      <c r="D8745" s="144" t="s">
        <v>2012</v>
      </c>
      <c r="E8745" s="186" t="s">
        <v>3049</v>
      </c>
      <c r="F8745" s="771" t="s">
        <v>3050</v>
      </c>
      <c r="G8745" s="377">
        <v>80161800</v>
      </c>
      <c r="H8745" s="379" t="s">
        <v>12338</v>
      </c>
      <c r="I8745" s="136">
        <v>16</v>
      </c>
      <c r="J8745" s="141" t="s">
        <v>33</v>
      </c>
      <c r="K8745" s="40">
        <v>60000000</v>
      </c>
      <c r="L8745" s="819">
        <v>1</v>
      </c>
      <c r="M8745" s="144" t="s">
        <v>6831</v>
      </c>
      <c r="N8745" s="557"/>
      <c r="O8745" s="377" t="s">
        <v>35</v>
      </c>
      <c r="P8745" s="377" t="s">
        <v>79</v>
      </c>
      <c r="Q8745" s="146" t="s">
        <v>464</v>
      </c>
      <c r="R8745" s="57">
        <v>60</v>
      </c>
    </row>
    <row r="8746" spans="1:18" ht="25.5" x14ac:dyDescent="0.2">
      <c r="A8746" s="679" t="s">
        <v>12070</v>
      </c>
      <c r="B8746" s="479" t="s">
        <v>12071</v>
      </c>
      <c r="C8746" s="146" t="s">
        <v>12071</v>
      </c>
      <c r="D8746" s="144" t="s">
        <v>12071</v>
      </c>
      <c r="E8746" s="186" t="s">
        <v>3049</v>
      </c>
      <c r="F8746" s="771" t="s">
        <v>3050</v>
      </c>
      <c r="G8746" s="377">
        <v>80161800</v>
      </c>
      <c r="H8746" s="379" t="s">
        <v>7079</v>
      </c>
      <c r="I8746" s="136">
        <v>16</v>
      </c>
      <c r="J8746" s="141" t="s">
        <v>33</v>
      </c>
      <c r="K8746" s="40">
        <v>572000000</v>
      </c>
      <c r="L8746" s="819">
        <v>1</v>
      </c>
      <c r="M8746" s="144" t="s">
        <v>6831</v>
      </c>
      <c r="N8746" s="557"/>
      <c r="O8746" s="146" t="s">
        <v>68</v>
      </c>
      <c r="P8746" s="146" t="s">
        <v>36</v>
      </c>
      <c r="Q8746" s="146" t="s">
        <v>464</v>
      </c>
      <c r="R8746" s="56" t="s">
        <v>12072</v>
      </c>
    </row>
    <row r="8747" spans="1:18" ht="25.5" x14ac:dyDescent="0.2">
      <c r="A8747" s="679" t="s">
        <v>12333</v>
      </c>
      <c r="B8747" s="479" t="s">
        <v>11417</v>
      </c>
      <c r="C8747" s="146" t="s">
        <v>11417</v>
      </c>
      <c r="D8747" s="144" t="s">
        <v>11417</v>
      </c>
      <c r="E8747" s="186" t="s">
        <v>1344</v>
      </c>
      <c r="F8747" s="771" t="s">
        <v>1345</v>
      </c>
      <c r="G8747" s="377">
        <v>86121700</v>
      </c>
      <c r="H8747" s="379" t="s">
        <v>12339</v>
      </c>
      <c r="I8747" s="136">
        <v>16</v>
      </c>
      <c r="J8747" s="141" t="s">
        <v>33</v>
      </c>
      <c r="K8747" s="40">
        <v>1217236987</v>
      </c>
      <c r="L8747" s="819">
        <v>1</v>
      </c>
      <c r="M8747" s="144" t="s">
        <v>6831</v>
      </c>
      <c r="N8747" s="557"/>
      <c r="O8747" s="377" t="s">
        <v>127</v>
      </c>
      <c r="P8747" s="377" t="s">
        <v>127</v>
      </c>
      <c r="Q8747" s="377" t="s">
        <v>448</v>
      </c>
      <c r="R8747" s="57">
        <v>33</v>
      </c>
    </row>
    <row r="8748" spans="1:18" ht="25.5" x14ac:dyDescent="0.2">
      <c r="A8748" s="679" t="s">
        <v>12333</v>
      </c>
      <c r="B8748" s="479" t="s">
        <v>11417</v>
      </c>
      <c r="C8748" s="146" t="s">
        <v>11417</v>
      </c>
      <c r="D8748" s="144" t="s">
        <v>11417</v>
      </c>
      <c r="E8748" s="186" t="s">
        <v>1344</v>
      </c>
      <c r="F8748" s="771" t="s">
        <v>1345</v>
      </c>
      <c r="G8748" s="377">
        <v>86121700</v>
      </c>
      <c r="H8748" s="379" t="s">
        <v>12340</v>
      </c>
      <c r="I8748" s="136">
        <v>16</v>
      </c>
      <c r="J8748" s="141" t="s">
        <v>33</v>
      </c>
      <c r="K8748" s="40">
        <v>2476447663</v>
      </c>
      <c r="L8748" s="819">
        <v>1</v>
      </c>
      <c r="M8748" s="144" t="s">
        <v>6831</v>
      </c>
      <c r="N8748" s="557"/>
      <c r="O8748" s="377" t="s">
        <v>127</v>
      </c>
      <c r="P8748" s="377" t="s">
        <v>127</v>
      </c>
      <c r="Q8748" s="377" t="s">
        <v>448</v>
      </c>
      <c r="R8748" s="57">
        <v>33</v>
      </c>
    </row>
    <row r="8749" spans="1:18" ht="25.5" x14ac:dyDescent="0.2">
      <c r="A8749" s="679" t="s">
        <v>12333</v>
      </c>
      <c r="B8749" s="479" t="s">
        <v>11417</v>
      </c>
      <c r="C8749" s="146" t="s">
        <v>11417</v>
      </c>
      <c r="D8749" s="144" t="s">
        <v>11417</v>
      </c>
      <c r="E8749" s="186" t="s">
        <v>1344</v>
      </c>
      <c r="F8749" s="771" t="s">
        <v>1345</v>
      </c>
      <c r="G8749" s="377">
        <v>86121700</v>
      </c>
      <c r="H8749" s="379" t="s">
        <v>12341</v>
      </c>
      <c r="I8749" s="136">
        <v>16</v>
      </c>
      <c r="J8749" s="141" t="s">
        <v>33</v>
      </c>
      <c r="K8749" s="40">
        <v>15362370248</v>
      </c>
      <c r="L8749" s="819">
        <v>1</v>
      </c>
      <c r="M8749" s="144" t="s">
        <v>6831</v>
      </c>
      <c r="N8749" s="557"/>
      <c r="O8749" s="377" t="s">
        <v>127</v>
      </c>
      <c r="P8749" s="377" t="s">
        <v>127</v>
      </c>
      <c r="Q8749" s="377" t="s">
        <v>448</v>
      </c>
      <c r="R8749" s="57">
        <v>33</v>
      </c>
    </row>
    <row r="8750" spans="1:18" ht="25.5" x14ac:dyDescent="0.2">
      <c r="A8750" s="679" t="s">
        <v>12100</v>
      </c>
      <c r="B8750" s="479" t="s">
        <v>11397</v>
      </c>
      <c r="C8750" s="146" t="s">
        <v>11397</v>
      </c>
      <c r="D8750" s="144" t="s">
        <v>11397</v>
      </c>
      <c r="E8750" s="186" t="s">
        <v>1344</v>
      </c>
      <c r="F8750" s="771" t="s">
        <v>1345</v>
      </c>
      <c r="G8750" s="377">
        <v>93161601</v>
      </c>
      <c r="H8750" s="379" t="s">
        <v>12342</v>
      </c>
      <c r="I8750" s="136">
        <v>16</v>
      </c>
      <c r="J8750" s="141" t="s">
        <v>33</v>
      </c>
      <c r="K8750" s="40">
        <v>150000000</v>
      </c>
      <c r="L8750" s="819">
        <v>1</v>
      </c>
      <c r="M8750" s="144" t="s">
        <v>6831</v>
      </c>
      <c r="N8750" s="557"/>
      <c r="O8750" s="377" t="s">
        <v>79</v>
      </c>
      <c r="P8750" s="377" t="s">
        <v>901</v>
      </c>
      <c r="Q8750" s="377" t="s">
        <v>464</v>
      </c>
      <c r="R8750" s="57">
        <v>37</v>
      </c>
    </row>
    <row r="8751" spans="1:18" ht="25.5" x14ac:dyDescent="0.2">
      <c r="A8751" s="679" t="s">
        <v>12343</v>
      </c>
      <c r="B8751" s="479" t="s">
        <v>2014</v>
      </c>
      <c r="C8751" s="146" t="s">
        <v>2014</v>
      </c>
      <c r="D8751" s="144" t="s">
        <v>2014</v>
      </c>
      <c r="E8751" s="186" t="s">
        <v>12344</v>
      </c>
      <c r="F8751" s="771" t="s">
        <v>12345</v>
      </c>
      <c r="G8751" s="377">
        <v>86111503</v>
      </c>
      <c r="H8751" s="379" t="s">
        <v>12346</v>
      </c>
      <c r="I8751" s="136">
        <v>16</v>
      </c>
      <c r="J8751" s="141" t="s">
        <v>33</v>
      </c>
      <c r="K8751" s="40">
        <v>50000000</v>
      </c>
      <c r="L8751" s="819">
        <v>1</v>
      </c>
      <c r="M8751" s="144" t="s">
        <v>6831</v>
      </c>
      <c r="N8751" s="557"/>
      <c r="O8751" s="377" t="s">
        <v>68</v>
      </c>
      <c r="P8751" s="377" t="s">
        <v>35</v>
      </c>
      <c r="Q8751" s="377" t="s">
        <v>448</v>
      </c>
      <c r="R8751" s="57">
        <v>69</v>
      </c>
    </row>
    <row r="8752" spans="1:18" ht="51" x14ac:dyDescent="0.2">
      <c r="A8752" s="679" t="s">
        <v>12224</v>
      </c>
      <c r="B8752" s="479" t="s">
        <v>12239</v>
      </c>
      <c r="C8752" s="146" t="s">
        <v>11397</v>
      </c>
      <c r="D8752" s="144" t="s">
        <v>12239</v>
      </c>
      <c r="E8752" s="186" t="s">
        <v>936</v>
      </c>
      <c r="F8752" s="771" t="s">
        <v>397</v>
      </c>
      <c r="G8752" s="377">
        <v>76121500</v>
      </c>
      <c r="H8752" s="379" t="s">
        <v>12347</v>
      </c>
      <c r="I8752" s="136">
        <v>16</v>
      </c>
      <c r="J8752" s="141" t="s">
        <v>33</v>
      </c>
      <c r="K8752" s="40">
        <v>3196000</v>
      </c>
      <c r="L8752" s="819">
        <v>1</v>
      </c>
      <c r="M8752" s="144" t="s">
        <v>6831</v>
      </c>
      <c r="N8752" s="557"/>
      <c r="O8752" s="146" t="s">
        <v>127</v>
      </c>
      <c r="P8752" s="146" t="s">
        <v>366</v>
      </c>
      <c r="Q8752" s="818" t="s">
        <v>650</v>
      </c>
      <c r="R8752" s="56" t="s">
        <v>2784</v>
      </c>
    </row>
    <row r="8753" spans="1:18" ht="51" x14ac:dyDescent="0.2">
      <c r="A8753" s="679" t="s">
        <v>12222</v>
      </c>
      <c r="B8753" s="479" t="s">
        <v>12223</v>
      </c>
      <c r="C8753" s="146" t="s">
        <v>11397</v>
      </c>
      <c r="D8753" s="144" t="s">
        <v>12223</v>
      </c>
      <c r="E8753" s="186" t="s">
        <v>936</v>
      </c>
      <c r="F8753" s="771" t="s">
        <v>397</v>
      </c>
      <c r="G8753" s="377">
        <v>76121500</v>
      </c>
      <c r="H8753" s="379" t="s">
        <v>12347</v>
      </c>
      <c r="I8753" s="136">
        <v>16</v>
      </c>
      <c r="J8753" s="141" t="s">
        <v>33</v>
      </c>
      <c r="K8753" s="40">
        <v>340000</v>
      </c>
      <c r="L8753" s="819">
        <v>1</v>
      </c>
      <c r="M8753" s="144" t="s">
        <v>6831</v>
      </c>
      <c r="N8753" s="557"/>
      <c r="O8753" s="146" t="s">
        <v>127</v>
      </c>
      <c r="P8753" s="146" t="s">
        <v>366</v>
      </c>
      <c r="Q8753" s="818" t="s">
        <v>650</v>
      </c>
      <c r="R8753" s="56" t="s">
        <v>2784</v>
      </c>
    </row>
    <row r="8754" spans="1:18" ht="51" x14ac:dyDescent="0.2">
      <c r="A8754" s="679" t="s">
        <v>12172</v>
      </c>
      <c r="B8754" s="479" t="s">
        <v>12219</v>
      </c>
      <c r="C8754" s="146" t="s">
        <v>11397</v>
      </c>
      <c r="D8754" s="144" t="s">
        <v>12219</v>
      </c>
      <c r="E8754" s="186" t="s">
        <v>936</v>
      </c>
      <c r="F8754" s="771" t="s">
        <v>397</v>
      </c>
      <c r="G8754" s="377">
        <v>76121500</v>
      </c>
      <c r="H8754" s="379" t="s">
        <v>12347</v>
      </c>
      <c r="I8754" s="136">
        <v>16</v>
      </c>
      <c r="J8754" s="141" t="s">
        <v>33</v>
      </c>
      <c r="K8754" s="40">
        <v>388000</v>
      </c>
      <c r="L8754" s="819">
        <v>1</v>
      </c>
      <c r="M8754" s="144" t="s">
        <v>6831</v>
      </c>
      <c r="N8754" s="557"/>
      <c r="O8754" s="146" t="s">
        <v>127</v>
      </c>
      <c r="P8754" s="146" t="s">
        <v>366</v>
      </c>
      <c r="Q8754" s="818" t="s">
        <v>650</v>
      </c>
      <c r="R8754" s="56" t="s">
        <v>2784</v>
      </c>
    </row>
    <row r="8755" spans="1:18" ht="51" x14ac:dyDescent="0.2">
      <c r="A8755" s="679" t="s">
        <v>12230</v>
      </c>
      <c r="B8755" s="479" t="s">
        <v>3641</v>
      </c>
      <c r="C8755" s="146" t="s">
        <v>3160</v>
      </c>
      <c r="D8755" s="144" t="s">
        <v>3641</v>
      </c>
      <c r="E8755" s="186" t="s">
        <v>936</v>
      </c>
      <c r="F8755" s="771" t="s">
        <v>397</v>
      </c>
      <c r="G8755" s="377">
        <v>76121500</v>
      </c>
      <c r="H8755" s="379" t="s">
        <v>12347</v>
      </c>
      <c r="I8755" s="136">
        <v>16</v>
      </c>
      <c r="J8755" s="141" t="s">
        <v>33</v>
      </c>
      <c r="K8755" s="40">
        <v>585000</v>
      </c>
      <c r="L8755" s="819">
        <v>1</v>
      </c>
      <c r="M8755" s="144" t="s">
        <v>6831</v>
      </c>
      <c r="N8755" s="557"/>
      <c r="O8755" s="146" t="s">
        <v>127</v>
      </c>
      <c r="P8755" s="146" t="s">
        <v>366</v>
      </c>
      <c r="Q8755" s="818" t="s">
        <v>650</v>
      </c>
      <c r="R8755" s="56" t="s">
        <v>2784</v>
      </c>
    </row>
    <row r="8756" spans="1:18" ht="51" x14ac:dyDescent="0.2">
      <c r="A8756" s="679" t="s">
        <v>12228</v>
      </c>
      <c r="B8756" s="479" t="s">
        <v>12254</v>
      </c>
      <c r="C8756" s="146" t="s">
        <v>3160</v>
      </c>
      <c r="D8756" s="144" t="s">
        <v>12254</v>
      </c>
      <c r="E8756" s="186" t="s">
        <v>936</v>
      </c>
      <c r="F8756" s="771" t="s">
        <v>397</v>
      </c>
      <c r="G8756" s="377">
        <v>76121500</v>
      </c>
      <c r="H8756" s="379" t="s">
        <v>12347</v>
      </c>
      <c r="I8756" s="136">
        <v>16</v>
      </c>
      <c r="J8756" s="141" t="s">
        <v>33</v>
      </c>
      <c r="K8756" s="40">
        <v>20783000</v>
      </c>
      <c r="L8756" s="819">
        <v>1</v>
      </c>
      <c r="M8756" s="144" t="s">
        <v>6831</v>
      </c>
      <c r="N8756" s="557"/>
      <c r="O8756" s="146" t="s">
        <v>127</v>
      </c>
      <c r="P8756" s="146" t="s">
        <v>366</v>
      </c>
      <c r="Q8756" s="818" t="s">
        <v>650</v>
      </c>
      <c r="R8756" s="56" t="s">
        <v>2784</v>
      </c>
    </row>
    <row r="8757" spans="1:18" ht="51" x14ac:dyDescent="0.2">
      <c r="A8757" s="679" t="s">
        <v>12210</v>
      </c>
      <c r="B8757" s="479" t="s">
        <v>12213</v>
      </c>
      <c r="C8757" s="146" t="s">
        <v>11417</v>
      </c>
      <c r="D8757" s="144" t="s">
        <v>12213</v>
      </c>
      <c r="E8757" s="186" t="s">
        <v>936</v>
      </c>
      <c r="F8757" s="771" t="s">
        <v>397</v>
      </c>
      <c r="G8757" s="377">
        <v>76121500</v>
      </c>
      <c r="H8757" s="379" t="s">
        <v>12347</v>
      </c>
      <c r="I8757" s="136">
        <v>16</v>
      </c>
      <c r="J8757" s="141" t="s">
        <v>33</v>
      </c>
      <c r="K8757" s="40">
        <v>6361000</v>
      </c>
      <c r="L8757" s="819">
        <v>1</v>
      </c>
      <c r="M8757" s="144" t="s">
        <v>6831</v>
      </c>
      <c r="N8757" s="557"/>
      <c r="O8757" s="146" t="s">
        <v>127</v>
      </c>
      <c r="P8757" s="146" t="s">
        <v>366</v>
      </c>
      <c r="Q8757" s="818" t="s">
        <v>650</v>
      </c>
      <c r="R8757" s="56" t="s">
        <v>2784</v>
      </c>
    </row>
    <row r="8758" spans="1:18" ht="51" x14ac:dyDescent="0.2">
      <c r="A8758" s="679" t="s">
        <v>12204</v>
      </c>
      <c r="B8758" s="479" t="s">
        <v>12255</v>
      </c>
      <c r="C8758" s="146" t="s">
        <v>11417</v>
      </c>
      <c r="D8758" s="144" t="s">
        <v>12255</v>
      </c>
      <c r="E8758" s="186" t="s">
        <v>936</v>
      </c>
      <c r="F8758" s="771" t="s">
        <v>397</v>
      </c>
      <c r="G8758" s="377">
        <v>76121500</v>
      </c>
      <c r="H8758" s="379" t="s">
        <v>12347</v>
      </c>
      <c r="I8758" s="136">
        <v>16</v>
      </c>
      <c r="J8758" s="141" t="s">
        <v>33</v>
      </c>
      <c r="K8758" s="40">
        <v>10124000</v>
      </c>
      <c r="L8758" s="819">
        <v>1</v>
      </c>
      <c r="M8758" s="144" t="s">
        <v>6831</v>
      </c>
      <c r="N8758" s="557"/>
      <c r="O8758" s="146" t="s">
        <v>127</v>
      </c>
      <c r="P8758" s="146" t="s">
        <v>366</v>
      </c>
      <c r="Q8758" s="818" t="s">
        <v>650</v>
      </c>
      <c r="R8758" s="56" t="s">
        <v>2784</v>
      </c>
    </row>
    <row r="8759" spans="1:18" ht="51" x14ac:dyDescent="0.2">
      <c r="A8759" s="679" t="s">
        <v>12231</v>
      </c>
      <c r="B8759" s="479" t="s">
        <v>12232</v>
      </c>
      <c r="C8759" s="146" t="s">
        <v>11417</v>
      </c>
      <c r="D8759" s="144" t="s">
        <v>12232</v>
      </c>
      <c r="E8759" s="186" t="s">
        <v>936</v>
      </c>
      <c r="F8759" s="771" t="s">
        <v>397</v>
      </c>
      <c r="G8759" s="377">
        <v>76121500</v>
      </c>
      <c r="H8759" s="379" t="s">
        <v>12347</v>
      </c>
      <c r="I8759" s="136">
        <v>16</v>
      </c>
      <c r="J8759" s="141" t="s">
        <v>33</v>
      </c>
      <c r="K8759" s="40">
        <v>5000000</v>
      </c>
      <c r="L8759" s="819">
        <v>1</v>
      </c>
      <c r="M8759" s="144" t="s">
        <v>6831</v>
      </c>
      <c r="N8759" s="557"/>
      <c r="O8759" s="146" t="s">
        <v>127</v>
      </c>
      <c r="P8759" s="146" t="s">
        <v>366</v>
      </c>
      <c r="Q8759" s="818" t="s">
        <v>650</v>
      </c>
      <c r="R8759" s="56" t="s">
        <v>2784</v>
      </c>
    </row>
    <row r="8760" spans="1:18" ht="38.25" x14ac:dyDescent="0.2">
      <c r="A8760" s="679" t="s">
        <v>12231</v>
      </c>
      <c r="B8760" s="479" t="s">
        <v>12232</v>
      </c>
      <c r="C8760" s="146" t="s">
        <v>3160</v>
      </c>
      <c r="D8760" s="144" t="s">
        <v>12232</v>
      </c>
      <c r="E8760" s="186" t="s">
        <v>3219</v>
      </c>
      <c r="F8760" s="771" t="s">
        <v>3220</v>
      </c>
      <c r="G8760" s="377">
        <v>83101500</v>
      </c>
      <c r="H8760" s="379" t="s">
        <v>12348</v>
      </c>
      <c r="I8760" s="136">
        <v>16</v>
      </c>
      <c r="J8760" s="141" t="s">
        <v>33</v>
      </c>
      <c r="K8760" s="40">
        <v>8265000</v>
      </c>
      <c r="L8760" s="819">
        <v>1</v>
      </c>
      <c r="M8760" s="144" t="s">
        <v>6831</v>
      </c>
      <c r="N8760" s="557"/>
      <c r="O8760" s="146" t="s">
        <v>127</v>
      </c>
      <c r="P8760" s="146" t="s">
        <v>366</v>
      </c>
      <c r="Q8760" s="818" t="s">
        <v>650</v>
      </c>
      <c r="R8760" s="56" t="s">
        <v>2784</v>
      </c>
    </row>
    <row r="8761" spans="1:18" ht="38.25" x14ac:dyDescent="0.2">
      <c r="A8761" s="679" t="s">
        <v>12222</v>
      </c>
      <c r="B8761" s="479" t="s">
        <v>12223</v>
      </c>
      <c r="C8761" s="146" t="s">
        <v>11397</v>
      </c>
      <c r="D8761" s="144" t="s">
        <v>12223</v>
      </c>
      <c r="E8761" s="186" t="s">
        <v>3219</v>
      </c>
      <c r="F8761" s="771" t="s">
        <v>3220</v>
      </c>
      <c r="G8761" s="377">
        <v>83101500</v>
      </c>
      <c r="H8761" s="379" t="s">
        <v>12348</v>
      </c>
      <c r="I8761" s="136">
        <v>16</v>
      </c>
      <c r="J8761" s="141" t="s">
        <v>33</v>
      </c>
      <c r="K8761" s="40">
        <v>5120000</v>
      </c>
      <c r="L8761" s="819">
        <v>1</v>
      </c>
      <c r="M8761" s="144" t="s">
        <v>6831</v>
      </c>
      <c r="N8761" s="557"/>
      <c r="O8761" s="146" t="s">
        <v>127</v>
      </c>
      <c r="P8761" s="146" t="s">
        <v>366</v>
      </c>
      <c r="Q8761" s="818" t="s">
        <v>650</v>
      </c>
      <c r="R8761" s="56" t="s">
        <v>2784</v>
      </c>
    </row>
    <row r="8762" spans="1:18" ht="38.25" x14ac:dyDescent="0.2">
      <c r="A8762" s="679" t="s">
        <v>12172</v>
      </c>
      <c r="B8762" s="479" t="s">
        <v>12219</v>
      </c>
      <c r="C8762" s="146" t="s">
        <v>11397</v>
      </c>
      <c r="D8762" s="144" t="s">
        <v>12219</v>
      </c>
      <c r="E8762" s="186" t="s">
        <v>3219</v>
      </c>
      <c r="F8762" s="771" t="s">
        <v>3220</v>
      </c>
      <c r="G8762" s="377">
        <v>83101500</v>
      </c>
      <c r="H8762" s="379" t="s">
        <v>12348</v>
      </c>
      <c r="I8762" s="136">
        <v>16</v>
      </c>
      <c r="J8762" s="141" t="s">
        <v>33</v>
      </c>
      <c r="K8762" s="40">
        <v>5030000</v>
      </c>
      <c r="L8762" s="819">
        <v>1</v>
      </c>
      <c r="M8762" s="144" t="s">
        <v>6831</v>
      </c>
      <c r="N8762" s="557"/>
      <c r="O8762" s="146" t="s">
        <v>127</v>
      </c>
      <c r="P8762" s="146" t="s">
        <v>366</v>
      </c>
      <c r="Q8762" s="818" t="s">
        <v>650</v>
      </c>
      <c r="R8762" s="56" t="s">
        <v>2784</v>
      </c>
    </row>
    <row r="8763" spans="1:18" ht="38.25" x14ac:dyDescent="0.2">
      <c r="A8763" s="679" t="s">
        <v>12230</v>
      </c>
      <c r="B8763" s="479" t="s">
        <v>3641</v>
      </c>
      <c r="C8763" s="146" t="s">
        <v>3160</v>
      </c>
      <c r="D8763" s="144" t="s">
        <v>3641</v>
      </c>
      <c r="E8763" s="186" t="s">
        <v>3219</v>
      </c>
      <c r="F8763" s="771" t="s">
        <v>3220</v>
      </c>
      <c r="G8763" s="377">
        <v>83101500</v>
      </c>
      <c r="H8763" s="379" t="s">
        <v>12348</v>
      </c>
      <c r="I8763" s="136">
        <v>16</v>
      </c>
      <c r="J8763" s="141" t="s">
        <v>33</v>
      </c>
      <c r="K8763" s="40">
        <v>2060000</v>
      </c>
      <c r="L8763" s="819">
        <v>1</v>
      </c>
      <c r="M8763" s="144" t="s">
        <v>6831</v>
      </c>
      <c r="N8763" s="557"/>
      <c r="O8763" s="146" t="s">
        <v>127</v>
      </c>
      <c r="P8763" s="146" t="s">
        <v>366</v>
      </c>
      <c r="Q8763" s="818" t="s">
        <v>650</v>
      </c>
      <c r="R8763" s="56" t="s">
        <v>2784</v>
      </c>
    </row>
    <row r="8764" spans="1:18" ht="38.25" x14ac:dyDescent="0.2">
      <c r="A8764" s="679" t="s">
        <v>12228</v>
      </c>
      <c r="B8764" s="479" t="s">
        <v>12254</v>
      </c>
      <c r="C8764" s="146" t="s">
        <v>3160</v>
      </c>
      <c r="D8764" s="144" t="s">
        <v>12254</v>
      </c>
      <c r="E8764" s="186" t="s">
        <v>3219</v>
      </c>
      <c r="F8764" s="771" t="s">
        <v>3220</v>
      </c>
      <c r="G8764" s="377">
        <v>83101500</v>
      </c>
      <c r="H8764" s="379" t="s">
        <v>12348</v>
      </c>
      <c r="I8764" s="136">
        <v>16</v>
      </c>
      <c r="J8764" s="141" t="s">
        <v>33</v>
      </c>
      <c r="K8764" s="40">
        <v>10036000</v>
      </c>
      <c r="L8764" s="819">
        <v>1</v>
      </c>
      <c r="M8764" s="144" t="s">
        <v>6831</v>
      </c>
      <c r="N8764" s="557"/>
      <c r="O8764" s="146" t="s">
        <v>127</v>
      </c>
      <c r="P8764" s="146" t="s">
        <v>366</v>
      </c>
      <c r="Q8764" s="818" t="s">
        <v>650</v>
      </c>
      <c r="R8764" s="56" t="s">
        <v>2784</v>
      </c>
    </row>
    <row r="8765" spans="1:18" ht="38.25" x14ac:dyDescent="0.2">
      <c r="A8765" s="679" t="s">
        <v>12210</v>
      </c>
      <c r="B8765" s="479" t="s">
        <v>12213</v>
      </c>
      <c r="C8765" s="146" t="s">
        <v>11417</v>
      </c>
      <c r="D8765" s="144" t="s">
        <v>12213</v>
      </c>
      <c r="E8765" s="186" t="s">
        <v>3219</v>
      </c>
      <c r="F8765" s="771" t="s">
        <v>3220</v>
      </c>
      <c r="G8765" s="377">
        <v>83101500</v>
      </c>
      <c r="H8765" s="379" t="s">
        <v>12348</v>
      </c>
      <c r="I8765" s="136">
        <v>16</v>
      </c>
      <c r="J8765" s="141" t="s">
        <v>33</v>
      </c>
      <c r="K8765" s="40">
        <v>16700000</v>
      </c>
      <c r="L8765" s="819">
        <v>1</v>
      </c>
      <c r="M8765" s="144" t="s">
        <v>6831</v>
      </c>
      <c r="N8765" s="557"/>
      <c r="O8765" s="146" t="s">
        <v>127</v>
      </c>
      <c r="P8765" s="146" t="s">
        <v>366</v>
      </c>
      <c r="Q8765" s="818" t="s">
        <v>650</v>
      </c>
      <c r="R8765" s="56" t="s">
        <v>2784</v>
      </c>
    </row>
    <row r="8766" spans="1:18" ht="38.25" x14ac:dyDescent="0.2">
      <c r="A8766" s="679" t="s">
        <v>12204</v>
      </c>
      <c r="B8766" s="479" t="s">
        <v>12255</v>
      </c>
      <c r="C8766" s="146" t="s">
        <v>11417</v>
      </c>
      <c r="D8766" s="144" t="s">
        <v>12255</v>
      </c>
      <c r="E8766" s="186" t="s">
        <v>3219</v>
      </c>
      <c r="F8766" s="771" t="s">
        <v>3220</v>
      </c>
      <c r="G8766" s="377">
        <v>83101500</v>
      </c>
      <c r="H8766" s="379" t="s">
        <v>12348</v>
      </c>
      <c r="I8766" s="136">
        <v>16</v>
      </c>
      <c r="J8766" s="141" t="s">
        <v>33</v>
      </c>
      <c r="K8766" s="40">
        <v>9470000</v>
      </c>
      <c r="L8766" s="819">
        <v>1</v>
      </c>
      <c r="M8766" s="144" t="s">
        <v>6831</v>
      </c>
      <c r="N8766" s="557"/>
      <c r="O8766" s="146" t="s">
        <v>127</v>
      </c>
      <c r="P8766" s="146" t="s">
        <v>366</v>
      </c>
      <c r="Q8766" s="818" t="s">
        <v>650</v>
      </c>
      <c r="R8766" s="56" t="s">
        <v>2784</v>
      </c>
    </row>
    <row r="8767" spans="1:18" ht="51" x14ac:dyDescent="0.2">
      <c r="A8767" s="679" t="s">
        <v>12231</v>
      </c>
      <c r="B8767" s="479" t="s">
        <v>12232</v>
      </c>
      <c r="C8767" s="146" t="s">
        <v>3160</v>
      </c>
      <c r="D8767" s="144" t="s">
        <v>12232</v>
      </c>
      <c r="E8767" s="186" t="s">
        <v>3054</v>
      </c>
      <c r="F8767" s="771" t="s">
        <v>397</v>
      </c>
      <c r="G8767" s="377">
        <v>76121500</v>
      </c>
      <c r="H8767" s="379" t="s">
        <v>12347</v>
      </c>
      <c r="I8767" s="136">
        <v>10</v>
      </c>
      <c r="J8767" s="141" t="s">
        <v>33</v>
      </c>
      <c r="K8767" s="40">
        <v>2000000</v>
      </c>
      <c r="L8767" s="819">
        <v>1</v>
      </c>
      <c r="M8767" s="144" t="s">
        <v>6831</v>
      </c>
      <c r="N8767" s="557"/>
      <c r="O8767" s="146" t="s">
        <v>127</v>
      </c>
      <c r="P8767" s="146" t="s">
        <v>366</v>
      </c>
      <c r="Q8767" s="818" t="s">
        <v>650</v>
      </c>
      <c r="R8767" s="56" t="s">
        <v>2784</v>
      </c>
    </row>
    <row r="8768" spans="1:18" ht="38.25" x14ac:dyDescent="0.2">
      <c r="A8768" s="679" t="s">
        <v>12231</v>
      </c>
      <c r="B8768" s="479" t="s">
        <v>12232</v>
      </c>
      <c r="C8768" s="146" t="s">
        <v>3160</v>
      </c>
      <c r="D8768" s="144" t="s">
        <v>12232</v>
      </c>
      <c r="E8768" s="186" t="s">
        <v>3219</v>
      </c>
      <c r="F8768" s="771" t="s">
        <v>3220</v>
      </c>
      <c r="G8768" s="395">
        <v>83101500</v>
      </c>
      <c r="H8768" s="771" t="s">
        <v>12349</v>
      </c>
      <c r="I8768" s="136">
        <v>10</v>
      </c>
      <c r="J8768" s="141" t="s">
        <v>33</v>
      </c>
      <c r="K8768" s="40">
        <v>2700000</v>
      </c>
      <c r="L8768" s="819">
        <v>1</v>
      </c>
      <c r="M8768" s="144" t="s">
        <v>6831</v>
      </c>
      <c r="N8768" s="557"/>
      <c r="O8768" s="146" t="s">
        <v>127</v>
      </c>
      <c r="P8768" s="146" t="s">
        <v>366</v>
      </c>
      <c r="Q8768" s="818" t="s">
        <v>650</v>
      </c>
      <c r="R8768" s="56" t="s">
        <v>2784</v>
      </c>
    </row>
    <row r="8769" spans="1:18" ht="38.25" x14ac:dyDescent="0.2">
      <c r="A8769" s="174" t="s">
        <v>12070</v>
      </c>
      <c r="B8769" s="144" t="s">
        <v>12071</v>
      </c>
      <c r="C8769" s="146" t="s">
        <v>12071</v>
      </c>
      <c r="D8769" s="144" t="s">
        <v>12071</v>
      </c>
      <c r="E8769" s="186" t="s">
        <v>3219</v>
      </c>
      <c r="F8769" s="771" t="s">
        <v>3220</v>
      </c>
      <c r="G8769" s="395">
        <v>83101500</v>
      </c>
      <c r="H8769" s="379" t="s">
        <v>7095</v>
      </c>
      <c r="I8769" s="136">
        <v>10</v>
      </c>
      <c r="J8769" s="141" t="s">
        <v>33</v>
      </c>
      <c r="K8769" s="40">
        <v>1298922000</v>
      </c>
      <c r="L8769" s="819">
        <v>1</v>
      </c>
      <c r="M8769" s="144" t="s">
        <v>6831</v>
      </c>
      <c r="N8769" s="557"/>
      <c r="O8769" s="146" t="s">
        <v>127</v>
      </c>
      <c r="P8769" s="146" t="s">
        <v>366</v>
      </c>
      <c r="Q8769" s="818" t="s">
        <v>650</v>
      </c>
      <c r="R8769" s="56" t="s">
        <v>2784</v>
      </c>
    </row>
    <row r="8770" spans="1:18" ht="51" x14ac:dyDescent="0.2">
      <c r="A8770" s="679" t="s">
        <v>12350</v>
      </c>
      <c r="B8770" s="479" t="s">
        <v>12351</v>
      </c>
      <c r="C8770" s="146" t="s">
        <v>12054</v>
      </c>
      <c r="D8770" s="144" t="s">
        <v>12054</v>
      </c>
      <c r="E8770" s="186" t="s">
        <v>942</v>
      </c>
      <c r="F8770" s="771" t="s">
        <v>400</v>
      </c>
      <c r="G8770" s="377" t="s">
        <v>12352</v>
      </c>
      <c r="H8770" s="379" t="s">
        <v>12353</v>
      </c>
      <c r="I8770" s="136">
        <v>16</v>
      </c>
      <c r="J8770" s="141" t="s">
        <v>33</v>
      </c>
      <c r="K8770" s="40">
        <v>892684000</v>
      </c>
      <c r="L8770" s="819">
        <v>1</v>
      </c>
      <c r="M8770" s="144" t="s">
        <v>6831</v>
      </c>
      <c r="N8770" s="557"/>
      <c r="O8770" s="377" t="s">
        <v>68</v>
      </c>
      <c r="P8770" s="377" t="s">
        <v>80</v>
      </c>
      <c r="Q8770" s="377" t="s">
        <v>448</v>
      </c>
      <c r="R8770" s="57">
        <v>16</v>
      </c>
    </row>
    <row r="8771" spans="1:18" ht="51" x14ac:dyDescent="0.2">
      <c r="A8771" s="679" t="s">
        <v>12350</v>
      </c>
      <c r="B8771" s="479" t="s">
        <v>12351</v>
      </c>
      <c r="C8771" s="146" t="s">
        <v>12054</v>
      </c>
      <c r="D8771" s="144" t="s">
        <v>12054</v>
      </c>
      <c r="E8771" s="186" t="s">
        <v>942</v>
      </c>
      <c r="F8771" s="771" t="s">
        <v>400</v>
      </c>
      <c r="G8771" s="377" t="s">
        <v>12352</v>
      </c>
      <c r="H8771" s="379" t="s">
        <v>12353</v>
      </c>
      <c r="I8771" s="136">
        <v>10</v>
      </c>
      <c r="J8771" s="141" t="s">
        <v>33</v>
      </c>
      <c r="K8771" s="40">
        <v>1740397579</v>
      </c>
      <c r="L8771" s="819">
        <v>1</v>
      </c>
      <c r="M8771" s="144" t="s">
        <v>6831</v>
      </c>
      <c r="N8771" s="557"/>
      <c r="O8771" s="377" t="s">
        <v>68</v>
      </c>
      <c r="P8771" s="377" t="s">
        <v>80</v>
      </c>
      <c r="Q8771" s="377" t="s">
        <v>448</v>
      </c>
      <c r="R8771" s="57">
        <v>16</v>
      </c>
    </row>
    <row r="8772" spans="1:18" ht="51" x14ac:dyDescent="0.2">
      <c r="A8772" s="679" t="s">
        <v>12354</v>
      </c>
      <c r="B8772" s="479" t="s">
        <v>1091</v>
      </c>
      <c r="C8772" s="146" t="s">
        <v>12054</v>
      </c>
      <c r="D8772" s="144" t="s">
        <v>12054</v>
      </c>
      <c r="E8772" s="186" t="s">
        <v>942</v>
      </c>
      <c r="F8772" s="771" t="s">
        <v>400</v>
      </c>
      <c r="G8772" s="377" t="s">
        <v>12352</v>
      </c>
      <c r="H8772" s="379" t="s">
        <v>12353</v>
      </c>
      <c r="I8772" s="136">
        <v>10</v>
      </c>
      <c r="J8772" s="141" t="s">
        <v>33</v>
      </c>
      <c r="K8772" s="40">
        <v>650000000</v>
      </c>
      <c r="L8772" s="819">
        <v>1</v>
      </c>
      <c r="M8772" s="144" t="s">
        <v>6831</v>
      </c>
      <c r="N8772" s="557"/>
      <c r="O8772" s="377" t="s">
        <v>68</v>
      </c>
      <c r="P8772" s="377" t="s">
        <v>80</v>
      </c>
      <c r="Q8772" s="377" t="s">
        <v>448</v>
      </c>
      <c r="R8772" s="57">
        <v>16</v>
      </c>
    </row>
    <row r="8773" spans="1:18" ht="51" x14ac:dyDescent="0.2">
      <c r="A8773" s="679" t="s">
        <v>12355</v>
      </c>
      <c r="B8773" s="479" t="s">
        <v>1385</v>
      </c>
      <c r="C8773" s="146" t="s">
        <v>12054</v>
      </c>
      <c r="D8773" s="144" t="s">
        <v>12054</v>
      </c>
      <c r="E8773" s="186" t="s">
        <v>942</v>
      </c>
      <c r="F8773" s="771" t="s">
        <v>400</v>
      </c>
      <c r="G8773" s="377" t="s">
        <v>12352</v>
      </c>
      <c r="H8773" s="379" t="s">
        <v>12353</v>
      </c>
      <c r="I8773" s="136">
        <v>10</v>
      </c>
      <c r="J8773" s="141" t="s">
        <v>33</v>
      </c>
      <c r="K8773" s="40">
        <v>180000000</v>
      </c>
      <c r="L8773" s="819">
        <v>1</v>
      </c>
      <c r="M8773" s="144" t="s">
        <v>6831</v>
      </c>
      <c r="N8773" s="557"/>
      <c r="O8773" s="377" t="s">
        <v>68</v>
      </c>
      <c r="P8773" s="377" t="s">
        <v>80</v>
      </c>
      <c r="Q8773" s="377" t="s">
        <v>448</v>
      </c>
      <c r="R8773" s="57">
        <v>16</v>
      </c>
    </row>
    <row r="8774" spans="1:18" ht="51" x14ac:dyDescent="0.2">
      <c r="A8774" s="679" t="s">
        <v>12355</v>
      </c>
      <c r="B8774" s="479" t="s">
        <v>12356</v>
      </c>
      <c r="C8774" s="146" t="s">
        <v>12054</v>
      </c>
      <c r="D8774" s="144" t="s">
        <v>12054</v>
      </c>
      <c r="E8774" s="186" t="s">
        <v>942</v>
      </c>
      <c r="F8774" s="771" t="s">
        <v>400</v>
      </c>
      <c r="G8774" s="377" t="s">
        <v>12352</v>
      </c>
      <c r="H8774" s="379" t="s">
        <v>12353</v>
      </c>
      <c r="I8774" s="136">
        <v>10</v>
      </c>
      <c r="J8774" s="141" t="s">
        <v>33</v>
      </c>
      <c r="K8774" s="40">
        <v>150000000</v>
      </c>
      <c r="L8774" s="819">
        <v>1</v>
      </c>
      <c r="M8774" s="144" t="s">
        <v>6831</v>
      </c>
      <c r="N8774" s="557"/>
      <c r="O8774" s="377" t="s">
        <v>68</v>
      </c>
      <c r="P8774" s="377" t="s">
        <v>80</v>
      </c>
      <c r="Q8774" s="377" t="s">
        <v>448</v>
      </c>
      <c r="R8774" s="57">
        <v>16</v>
      </c>
    </row>
    <row r="8775" spans="1:18" ht="51" x14ac:dyDescent="0.2">
      <c r="A8775" s="679" t="s">
        <v>12355</v>
      </c>
      <c r="B8775" s="479" t="s">
        <v>12357</v>
      </c>
      <c r="C8775" s="146" t="s">
        <v>12054</v>
      </c>
      <c r="D8775" s="144" t="s">
        <v>12054</v>
      </c>
      <c r="E8775" s="186" t="s">
        <v>942</v>
      </c>
      <c r="F8775" s="771" t="s">
        <v>400</v>
      </c>
      <c r="G8775" s="377" t="s">
        <v>12352</v>
      </c>
      <c r="H8775" s="379" t="s">
        <v>12353</v>
      </c>
      <c r="I8775" s="136">
        <v>10</v>
      </c>
      <c r="J8775" s="141" t="s">
        <v>33</v>
      </c>
      <c r="K8775" s="40">
        <v>320000000</v>
      </c>
      <c r="L8775" s="819">
        <v>1</v>
      </c>
      <c r="M8775" s="144" t="s">
        <v>6831</v>
      </c>
      <c r="N8775" s="557"/>
      <c r="O8775" s="377" t="s">
        <v>68</v>
      </c>
      <c r="P8775" s="377" t="s">
        <v>80</v>
      </c>
      <c r="Q8775" s="377" t="s">
        <v>448</v>
      </c>
      <c r="R8775" s="57">
        <v>16</v>
      </c>
    </row>
    <row r="8776" spans="1:18" ht="51" x14ac:dyDescent="0.2">
      <c r="A8776" s="679" t="s">
        <v>12358</v>
      </c>
      <c r="B8776" s="479" t="s">
        <v>1445</v>
      </c>
      <c r="C8776" s="146" t="s">
        <v>12054</v>
      </c>
      <c r="D8776" s="144" t="s">
        <v>12054</v>
      </c>
      <c r="E8776" s="186" t="s">
        <v>942</v>
      </c>
      <c r="F8776" s="771" t="s">
        <v>400</v>
      </c>
      <c r="G8776" s="377" t="s">
        <v>12352</v>
      </c>
      <c r="H8776" s="379" t="s">
        <v>12353</v>
      </c>
      <c r="I8776" s="136">
        <v>10</v>
      </c>
      <c r="J8776" s="141" t="s">
        <v>33</v>
      </c>
      <c r="K8776" s="40">
        <v>300000000</v>
      </c>
      <c r="L8776" s="819">
        <v>1</v>
      </c>
      <c r="M8776" s="144" t="s">
        <v>6831</v>
      </c>
      <c r="N8776" s="557"/>
      <c r="O8776" s="377" t="s">
        <v>68</v>
      </c>
      <c r="P8776" s="377" t="s">
        <v>80</v>
      </c>
      <c r="Q8776" s="377" t="s">
        <v>448</v>
      </c>
      <c r="R8776" s="57">
        <v>16</v>
      </c>
    </row>
    <row r="8777" spans="1:18" ht="51" x14ac:dyDescent="0.2">
      <c r="A8777" s="679" t="s">
        <v>12354</v>
      </c>
      <c r="B8777" s="479" t="s">
        <v>1360</v>
      </c>
      <c r="C8777" s="146" t="s">
        <v>12054</v>
      </c>
      <c r="D8777" s="144" t="s">
        <v>12054</v>
      </c>
      <c r="E8777" s="186" t="s">
        <v>942</v>
      </c>
      <c r="F8777" s="771" t="s">
        <v>400</v>
      </c>
      <c r="G8777" s="377" t="s">
        <v>12352</v>
      </c>
      <c r="H8777" s="379" t="s">
        <v>12353</v>
      </c>
      <c r="I8777" s="136">
        <v>10</v>
      </c>
      <c r="J8777" s="141" t="s">
        <v>33</v>
      </c>
      <c r="K8777" s="40">
        <v>220000000</v>
      </c>
      <c r="L8777" s="819">
        <v>1</v>
      </c>
      <c r="M8777" s="144" t="s">
        <v>6831</v>
      </c>
      <c r="N8777" s="557"/>
      <c r="O8777" s="377" t="s">
        <v>68</v>
      </c>
      <c r="P8777" s="377" t="s">
        <v>80</v>
      </c>
      <c r="Q8777" s="377" t="s">
        <v>448</v>
      </c>
      <c r="R8777" s="57">
        <v>16</v>
      </c>
    </row>
    <row r="8778" spans="1:18" ht="51" x14ac:dyDescent="0.2">
      <c r="A8778" s="679" t="s">
        <v>12359</v>
      </c>
      <c r="B8778" s="479" t="s">
        <v>1151</v>
      </c>
      <c r="C8778" s="146" t="s">
        <v>12054</v>
      </c>
      <c r="D8778" s="144" t="s">
        <v>12054</v>
      </c>
      <c r="E8778" s="186" t="s">
        <v>942</v>
      </c>
      <c r="F8778" s="771" t="s">
        <v>400</v>
      </c>
      <c r="G8778" s="377" t="s">
        <v>12352</v>
      </c>
      <c r="H8778" s="379" t="s">
        <v>12353</v>
      </c>
      <c r="I8778" s="136">
        <v>10</v>
      </c>
      <c r="J8778" s="141" t="s">
        <v>33</v>
      </c>
      <c r="K8778" s="40">
        <v>150068421</v>
      </c>
      <c r="L8778" s="819">
        <v>1</v>
      </c>
      <c r="M8778" s="144" t="s">
        <v>6831</v>
      </c>
      <c r="N8778" s="557"/>
      <c r="O8778" s="377" t="s">
        <v>68</v>
      </c>
      <c r="P8778" s="377" t="s">
        <v>80</v>
      </c>
      <c r="Q8778" s="377" t="s">
        <v>448</v>
      </c>
      <c r="R8778" s="57">
        <v>16</v>
      </c>
    </row>
    <row r="8779" spans="1:18" ht="51" x14ac:dyDescent="0.2">
      <c r="A8779" s="679" t="s">
        <v>12360</v>
      </c>
      <c r="B8779" s="479" t="s">
        <v>1433</v>
      </c>
      <c r="C8779" s="146" t="s">
        <v>12054</v>
      </c>
      <c r="D8779" s="144" t="s">
        <v>12054</v>
      </c>
      <c r="E8779" s="186" t="s">
        <v>942</v>
      </c>
      <c r="F8779" s="771" t="s">
        <v>400</v>
      </c>
      <c r="G8779" s="377" t="s">
        <v>12352</v>
      </c>
      <c r="H8779" s="379" t="s">
        <v>12353</v>
      </c>
      <c r="I8779" s="136">
        <v>10</v>
      </c>
      <c r="J8779" s="141" t="s">
        <v>33</v>
      </c>
      <c r="K8779" s="40">
        <v>400000000</v>
      </c>
      <c r="L8779" s="819">
        <v>1</v>
      </c>
      <c r="M8779" s="144" t="s">
        <v>6831</v>
      </c>
      <c r="N8779" s="557"/>
      <c r="O8779" s="377" t="s">
        <v>68</v>
      </c>
      <c r="P8779" s="377" t="s">
        <v>80</v>
      </c>
      <c r="Q8779" s="377" t="s">
        <v>448</v>
      </c>
      <c r="R8779" s="57">
        <v>16</v>
      </c>
    </row>
    <row r="8780" spans="1:18" ht="51" x14ac:dyDescent="0.2">
      <c r="A8780" s="679" t="s">
        <v>12361</v>
      </c>
      <c r="B8780" s="479" t="s">
        <v>1087</v>
      </c>
      <c r="C8780" s="146" t="s">
        <v>12054</v>
      </c>
      <c r="D8780" s="144" t="s">
        <v>12054</v>
      </c>
      <c r="E8780" s="186" t="s">
        <v>942</v>
      </c>
      <c r="F8780" s="771" t="s">
        <v>400</v>
      </c>
      <c r="G8780" s="377" t="s">
        <v>12352</v>
      </c>
      <c r="H8780" s="379" t="s">
        <v>12353</v>
      </c>
      <c r="I8780" s="136">
        <v>10</v>
      </c>
      <c r="J8780" s="141" t="s">
        <v>33</v>
      </c>
      <c r="K8780" s="40">
        <v>500000000</v>
      </c>
      <c r="L8780" s="819">
        <v>1</v>
      </c>
      <c r="M8780" s="144" t="s">
        <v>6831</v>
      </c>
      <c r="N8780" s="557"/>
      <c r="O8780" s="377" t="s">
        <v>68</v>
      </c>
      <c r="P8780" s="377" t="s">
        <v>80</v>
      </c>
      <c r="Q8780" s="377" t="s">
        <v>448</v>
      </c>
      <c r="R8780" s="57">
        <v>16</v>
      </c>
    </row>
    <row r="8781" spans="1:18" ht="51" x14ac:dyDescent="0.2">
      <c r="A8781" s="679" t="s">
        <v>12354</v>
      </c>
      <c r="B8781" s="479" t="s">
        <v>1689</v>
      </c>
      <c r="C8781" s="146" t="s">
        <v>12054</v>
      </c>
      <c r="D8781" s="144" t="s">
        <v>12054</v>
      </c>
      <c r="E8781" s="186" t="s">
        <v>942</v>
      </c>
      <c r="F8781" s="771" t="s">
        <v>400</v>
      </c>
      <c r="G8781" s="377" t="s">
        <v>12352</v>
      </c>
      <c r="H8781" s="379" t="s">
        <v>12353</v>
      </c>
      <c r="I8781" s="136">
        <v>10</v>
      </c>
      <c r="J8781" s="141" t="s">
        <v>33</v>
      </c>
      <c r="K8781" s="40">
        <v>130000000</v>
      </c>
      <c r="L8781" s="819">
        <v>1</v>
      </c>
      <c r="M8781" s="144" t="s">
        <v>6831</v>
      </c>
      <c r="N8781" s="557"/>
      <c r="O8781" s="377" t="s">
        <v>68</v>
      </c>
      <c r="P8781" s="377" t="s">
        <v>80</v>
      </c>
      <c r="Q8781" s="377" t="s">
        <v>448</v>
      </c>
      <c r="R8781" s="57">
        <v>16</v>
      </c>
    </row>
    <row r="8782" spans="1:18" ht="51" x14ac:dyDescent="0.2">
      <c r="A8782" s="679" t="s">
        <v>12362</v>
      </c>
      <c r="B8782" s="479" t="s">
        <v>1007</v>
      </c>
      <c r="C8782" s="146" t="s">
        <v>12054</v>
      </c>
      <c r="D8782" s="144" t="s">
        <v>12054</v>
      </c>
      <c r="E8782" s="186" t="s">
        <v>942</v>
      </c>
      <c r="F8782" s="771" t="s">
        <v>400</v>
      </c>
      <c r="G8782" s="377" t="s">
        <v>12352</v>
      </c>
      <c r="H8782" s="379" t="s">
        <v>12353</v>
      </c>
      <c r="I8782" s="136">
        <v>10</v>
      </c>
      <c r="J8782" s="141" t="s">
        <v>33</v>
      </c>
      <c r="K8782" s="40">
        <v>100000000</v>
      </c>
      <c r="L8782" s="819">
        <v>1</v>
      </c>
      <c r="M8782" s="144" t="s">
        <v>6831</v>
      </c>
      <c r="N8782" s="557"/>
      <c r="O8782" s="377" t="s">
        <v>68</v>
      </c>
      <c r="P8782" s="377" t="s">
        <v>80</v>
      </c>
      <c r="Q8782" s="377" t="s">
        <v>448</v>
      </c>
      <c r="R8782" s="57">
        <v>16</v>
      </c>
    </row>
    <row r="8783" spans="1:18" ht="51" x14ac:dyDescent="0.2">
      <c r="A8783" s="679" t="s">
        <v>12363</v>
      </c>
      <c r="B8783" s="479" t="s">
        <v>1678</v>
      </c>
      <c r="C8783" s="146" t="s">
        <v>12054</v>
      </c>
      <c r="D8783" s="144" t="s">
        <v>12054</v>
      </c>
      <c r="E8783" s="186" t="s">
        <v>942</v>
      </c>
      <c r="F8783" s="771" t="s">
        <v>400</v>
      </c>
      <c r="G8783" s="377" t="s">
        <v>12352</v>
      </c>
      <c r="H8783" s="379" t="s">
        <v>12353</v>
      </c>
      <c r="I8783" s="136">
        <v>10</v>
      </c>
      <c r="J8783" s="141" t="s">
        <v>33</v>
      </c>
      <c r="K8783" s="40">
        <v>70850000</v>
      </c>
      <c r="L8783" s="819">
        <v>1</v>
      </c>
      <c r="M8783" s="144" t="s">
        <v>6831</v>
      </c>
      <c r="N8783" s="557"/>
      <c r="O8783" s="377" t="s">
        <v>68</v>
      </c>
      <c r="P8783" s="377" t="s">
        <v>80</v>
      </c>
      <c r="Q8783" s="377" t="s">
        <v>448</v>
      </c>
      <c r="R8783" s="57">
        <v>16</v>
      </c>
    </row>
    <row r="8784" spans="1:18" ht="51" x14ac:dyDescent="0.2">
      <c r="A8784" s="679" t="s">
        <v>12364</v>
      </c>
      <c r="B8784" s="479" t="s">
        <v>1175</v>
      </c>
      <c r="C8784" s="146" t="s">
        <v>12054</v>
      </c>
      <c r="D8784" s="144" t="s">
        <v>12054</v>
      </c>
      <c r="E8784" s="186" t="s">
        <v>942</v>
      </c>
      <c r="F8784" s="771" t="s">
        <v>400</v>
      </c>
      <c r="G8784" s="377" t="s">
        <v>12352</v>
      </c>
      <c r="H8784" s="379" t="s">
        <v>12353</v>
      </c>
      <c r="I8784" s="136">
        <v>10</v>
      </c>
      <c r="J8784" s="141" t="s">
        <v>33</v>
      </c>
      <c r="K8784" s="40">
        <v>1220000000</v>
      </c>
      <c r="L8784" s="819">
        <v>1</v>
      </c>
      <c r="M8784" s="144" t="s">
        <v>6831</v>
      </c>
      <c r="N8784" s="557"/>
      <c r="O8784" s="377" t="s">
        <v>68</v>
      </c>
      <c r="P8784" s="377" t="s">
        <v>80</v>
      </c>
      <c r="Q8784" s="377" t="s">
        <v>448</v>
      </c>
      <c r="R8784" s="57">
        <v>16</v>
      </c>
    </row>
    <row r="8785" spans="1:18" ht="51" x14ac:dyDescent="0.2">
      <c r="A8785" s="679" t="s">
        <v>12365</v>
      </c>
      <c r="B8785" s="479" t="s">
        <v>12366</v>
      </c>
      <c r="C8785" s="146" t="s">
        <v>12054</v>
      </c>
      <c r="D8785" s="144" t="s">
        <v>12054</v>
      </c>
      <c r="E8785" s="186" t="s">
        <v>942</v>
      </c>
      <c r="F8785" s="771" t="s">
        <v>400</v>
      </c>
      <c r="G8785" s="377" t="s">
        <v>12352</v>
      </c>
      <c r="H8785" s="379" t="s">
        <v>12353</v>
      </c>
      <c r="I8785" s="136">
        <v>16</v>
      </c>
      <c r="J8785" s="141" t="s">
        <v>33</v>
      </c>
      <c r="K8785" s="40">
        <v>250000000</v>
      </c>
      <c r="L8785" s="819">
        <v>1</v>
      </c>
      <c r="M8785" s="144" t="s">
        <v>6831</v>
      </c>
      <c r="N8785" s="557"/>
      <c r="O8785" s="377" t="s">
        <v>68</v>
      </c>
      <c r="P8785" s="377" t="s">
        <v>80</v>
      </c>
      <c r="Q8785" s="377" t="s">
        <v>448</v>
      </c>
      <c r="R8785" s="57">
        <v>16</v>
      </c>
    </row>
    <row r="8786" spans="1:18" ht="51" x14ac:dyDescent="0.2">
      <c r="A8786" s="679" t="s">
        <v>12367</v>
      </c>
      <c r="B8786" s="479" t="s">
        <v>1665</v>
      </c>
      <c r="C8786" s="146" t="s">
        <v>12054</v>
      </c>
      <c r="D8786" s="144" t="s">
        <v>12054</v>
      </c>
      <c r="E8786" s="186" t="s">
        <v>942</v>
      </c>
      <c r="F8786" s="771" t="s">
        <v>400</v>
      </c>
      <c r="G8786" s="377" t="s">
        <v>12352</v>
      </c>
      <c r="H8786" s="379" t="s">
        <v>12353</v>
      </c>
      <c r="I8786" s="136">
        <v>10</v>
      </c>
      <c r="J8786" s="141" t="s">
        <v>33</v>
      </c>
      <c r="K8786" s="40">
        <v>100000000</v>
      </c>
      <c r="L8786" s="819">
        <v>1</v>
      </c>
      <c r="M8786" s="144" t="s">
        <v>6831</v>
      </c>
      <c r="N8786" s="557"/>
      <c r="O8786" s="377" t="s">
        <v>68</v>
      </c>
      <c r="P8786" s="377" t="s">
        <v>80</v>
      </c>
      <c r="Q8786" s="377" t="s">
        <v>448</v>
      </c>
      <c r="R8786" s="57">
        <v>16</v>
      </c>
    </row>
    <row r="8787" spans="1:18" ht="51" x14ac:dyDescent="0.2">
      <c r="A8787" s="679" t="s">
        <v>12350</v>
      </c>
      <c r="B8787" s="479" t="s">
        <v>12368</v>
      </c>
      <c r="C8787" s="146" t="s">
        <v>12054</v>
      </c>
      <c r="D8787" s="144" t="s">
        <v>12054</v>
      </c>
      <c r="E8787" s="186" t="s">
        <v>942</v>
      </c>
      <c r="F8787" s="771" t="s">
        <v>400</v>
      </c>
      <c r="G8787" s="377" t="s">
        <v>12352</v>
      </c>
      <c r="H8787" s="379" t="s">
        <v>12353</v>
      </c>
      <c r="I8787" s="136">
        <v>10</v>
      </c>
      <c r="J8787" s="141" t="s">
        <v>33</v>
      </c>
      <c r="K8787" s="40">
        <v>100000000</v>
      </c>
      <c r="L8787" s="819">
        <v>1</v>
      </c>
      <c r="M8787" s="144" t="s">
        <v>6831</v>
      </c>
      <c r="N8787" s="557"/>
      <c r="O8787" s="377" t="s">
        <v>68</v>
      </c>
      <c r="P8787" s="377" t="s">
        <v>80</v>
      </c>
      <c r="Q8787" s="377" t="s">
        <v>448</v>
      </c>
      <c r="R8787" s="57">
        <v>16</v>
      </c>
    </row>
    <row r="8788" spans="1:18" ht="51" x14ac:dyDescent="0.2">
      <c r="A8788" s="679" t="s">
        <v>12369</v>
      </c>
      <c r="B8788" s="479" t="s">
        <v>1506</v>
      </c>
      <c r="C8788" s="146" t="s">
        <v>12054</v>
      </c>
      <c r="D8788" s="144" t="s">
        <v>12054</v>
      </c>
      <c r="E8788" s="186" t="s">
        <v>942</v>
      </c>
      <c r="F8788" s="771" t="s">
        <v>400</v>
      </c>
      <c r="G8788" s="377" t="s">
        <v>12352</v>
      </c>
      <c r="H8788" s="379" t="s">
        <v>12353</v>
      </c>
      <c r="I8788" s="136">
        <v>10</v>
      </c>
      <c r="J8788" s="141" t="s">
        <v>33</v>
      </c>
      <c r="K8788" s="40">
        <v>450000000</v>
      </c>
      <c r="L8788" s="819">
        <v>1</v>
      </c>
      <c r="M8788" s="144" t="s">
        <v>6831</v>
      </c>
      <c r="N8788" s="557"/>
      <c r="O8788" s="377" t="s">
        <v>68</v>
      </c>
      <c r="P8788" s="377" t="s">
        <v>80</v>
      </c>
      <c r="Q8788" s="377" t="s">
        <v>448</v>
      </c>
      <c r="R8788" s="57">
        <v>16</v>
      </c>
    </row>
    <row r="8789" spans="1:18" ht="51" x14ac:dyDescent="0.2">
      <c r="A8789" s="679" t="s">
        <v>12369</v>
      </c>
      <c r="B8789" s="479" t="s">
        <v>12370</v>
      </c>
      <c r="C8789" s="146" t="s">
        <v>12054</v>
      </c>
      <c r="D8789" s="144" t="s">
        <v>12054</v>
      </c>
      <c r="E8789" s="186" t="s">
        <v>942</v>
      </c>
      <c r="F8789" s="771" t="s">
        <v>400</v>
      </c>
      <c r="G8789" s="377" t="s">
        <v>12352</v>
      </c>
      <c r="H8789" s="379" t="s">
        <v>12353</v>
      </c>
      <c r="I8789" s="136">
        <v>10</v>
      </c>
      <c r="J8789" s="141" t="s">
        <v>33</v>
      </c>
      <c r="K8789" s="40">
        <v>56000000</v>
      </c>
      <c r="L8789" s="819">
        <v>1</v>
      </c>
      <c r="M8789" s="144" t="s">
        <v>6831</v>
      </c>
      <c r="N8789" s="557"/>
      <c r="O8789" s="377" t="s">
        <v>68</v>
      </c>
      <c r="P8789" s="377" t="s">
        <v>80</v>
      </c>
      <c r="Q8789" s="377" t="s">
        <v>448</v>
      </c>
      <c r="R8789" s="57">
        <v>16</v>
      </c>
    </row>
    <row r="8790" spans="1:18" ht="51" x14ac:dyDescent="0.2">
      <c r="A8790" s="679" t="s">
        <v>12369</v>
      </c>
      <c r="B8790" s="479" t="s">
        <v>12371</v>
      </c>
      <c r="C8790" s="146" t="s">
        <v>12054</v>
      </c>
      <c r="D8790" s="144" t="s">
        <v>12054</v>
      </c>
      <c r="E8790" s="186" t="s">
        <v>942</v>
      </c>
      <c r="F8790" s="771" t="s">
        <v>400</v>
      </c>
      <c r="G8790" s="377" t="s">
        <v>12352</v>
      </c>
      <c r="H8790" s="379" t="s">
        <v>12353</v>
      </c>
      <c r="I8790" s="136">
        <v>10</v>
      </c>
      <c r="J8790" s="141" t="s">
        <v>33</v>
      </c>
      <c r="K8790" s="40">
        <v>200000000</v>
      </c>
      <c r="L8790" s="819">
        <v>1</v>
      </c>
      <c r="M8790" s="144" t="s">
        <v>6831</v>
      </c>
      <c r="N8790" s="557"/>
      <c r="O8790" s="377" t="s">
        <v>68</v>
      </c>
      <c r="P8790" s="377" t="s">
        <v>80</v>
      </c>
      <c r="Q8790" s="377" t="s">
        <v>448</v>
      </c>
      <c r="R8790" s="57">
        <v>16</v>
      </c>
    </row>
    <row r="8791" spans="1:18" ht="51" x14ac:dyDescent="0.2">
      <c r="A8791" s="679" t="s">
        <v>12369</v>
      </c>
      <c r="B8791" s="479" t="s">
        <v>12372</v>
      </c>
      <c r="C8791" s="146" t="s">
        <v>12054</v>
      </c>
      <c r="D8791" s="144" t="s">
        <v>12054</v>
      </c>
      <c r="E8791" s="186" t="s">
        <v>942</v>
      </c>
      <c r="F8791" s="771" t="s">
        <v>400</v>
      </c>
      <c r="G8791" s="377" t="s">
        <v>12352</v>
      </c>
      <c r="H8791" s="379" t="s">
        <v>12353</v>
      </c>
      <c r="I8791" s="136">
        <v>10</v>
      </c>
      <c r="J8791" s="141" t="s">
        <v>33</v>
      </c>
      <c r="K8791" s="40">
        <v>130000000</v>
      </c>
      <c r="L8791" s="819">
        <v>1</v>
      </c>
      <c r="M8791" s="144" t="s">
        <v>6831</v>
      </c>
      <c r="N8791" s="557"/>
      <c r="O8791" s="377" t="s">
        <v>68</v>
      </c>
      <c r="P8791" s="377" t="s">
        <v>80</v>
      </c>
      <c r="Q8791" s="377" t="s">
        <v>448</v>
      </c>
      <c r="R8791" s="57">
        <v>16</v>
      </c>
    </row>
    <row r="8792" spans="1:18" ht="51" x14ac:dyDescent="0.2">
      <c r="A8792" s="679" t="s">
        <v>12373</v>
      </c>
      <c r="B8792" s="479" t="s">
        <v>1060</v>
      </c>
      <c r="C8792" s="146" t="s">
        <v>12054</v>
      </c>
      <c r="D8792" s="144" t="s">
        <v>12054</v>
      </c>
      <c r="E8792" s="186" t="s">
        <v>942</v>
      </c>
      <c r="F8792" s="771" t="s">
        <v>400</v>
      </c>
      <c r="G8792" s="377" t="s">
        <v>12352</v>
      </c>
      <c r="H8792" s="379" t="s">
        <v>12353</v>
      </c>
      <c r="I8792" s="136">
        <v>10</v>
      </c>
      <c r="J8792" s="141" t="s">
        <v>33</v>
      </c>
      <c r="K8792" s="40">
        <v>300000000</v>
      </c>
      <c r="L8792" s="819">
        <v>1</v>
      </c>
      <c r="M8792" s="144" t="s">
        <v>6831</v>
      </c>
      <c r="N8792" s="557"/>
      <c r="O8792" s="377" t="s">
        <v>68</v>
      </c>
      <c r="P8792" s="377" t="s">
        <v>80</v>
      </c>
      <c r="Q8792" s="377" t="s">
        <v>448</v>
      </c>
      <c r="R8792" s="57">
        <v>16</v>
      </c>
    </row>
    <row r="8793" spans="1:18" ht="51" x14ac:dyDescent="0.2">
      <c r="A8793" s="679" t="s">
        <v>12374</v>
      </c>
      <c r="B8793" s="479" t="s">
        <v>12375</v>
      </c>
      <c r="C8793" s="146" t="s">
        <v>12054</v>
      </c>
      <c r="D8793" s="144" t="s">
        <v>12054</v>
      </c>
      <c r="E8793" s="186" t="s">
        <v>942</v>
      </c>
      <c r="F8793" s="771" t="s">
        <v>400</v>
      </c>
      <c r="G8793" s="377" t="s">
        <v>12352</v>
      </c>
      <c r="H8793" s="379" t="s">
        <v>12353</v>
      </c>
      <c r="I8793" s="136">
        <v>10</v>
      </c>
      <c r="J8793" s="141" t="s">
        <v>33</v>
      </c>
      <c r="K8793" s="40">
        <v>70000000</v>
      </c>
      <c r="L8793" s="819">
        <v>1</v>
      </c>
      <c r="M8793" s="144" t="s">
        <v>6831</v>
      </c>
      <c r="N8793" s="557"/>
      <c r="O8793" s="377" t="s">
        <v>68</v>
      </c>
      <c r="P8793" s="377" t="s">
        <v>80</v>
      </c>
      <c r="Q8793" s="377" t="s">
        <v>448</v>
      </c>
      <c r="R8793" s="57">
        <v>16</v>
      </c>
    </row>
    <row r="8794" spans="1:18" ht="51" x14ac:dyDescent="0.2">
      <c r="A8794" s="679" t="s">
        <v>12350</v>
      </c>
      <c r="B8794" s="479" t="s">
        <v>12376</v>
      </c>
      <c r="C8794" s="146" t="s">
        <v>12054</v>
      </c>
      <c r="D8794" s="144" t="s">
        <v>12054</v>
      </c>
      <c r="E8794" s="186" t="s">
        <v>942</v>
      </c>
      <c r="F8794" s="771" t="s">
        <v>400</v>
      </c>
      <c r="G8794" s="377" t="s">
        <v>12352</v>
      </c>
      <c r="H8794" s="379" t="s">
        <v>12353</v>
      </c>
      <c r="I8794" s="136">
        <v>10</v>
      </c>
      <c r="J8794" s="141" t="s">
        <v>33</v>
      </c>
      <c r="K8794" s="40">
        <v>70000000</v>
      </c>
      <c r="L8794" s="819">
        <v>1</v>
      </c>
      <c r="M8794" s="144" t="s">
        <v>6831</v>
      </c>
      <c r="N8794" s="557"/>
      <c r="O8794" s="377" t="s">
        <v>68</v>
      </c>
      <c r="P8794" s="377" t="s">
        <v>80</v>
      </c>
      <c r="Q8794" s="377" t="s">
        <v>448</v>
      </c>
      <c r="R8794" s="57">
        <v>16</v>
      </c>
    </row>
    <row r="8795" spans="1:18" ht="25.5" x14ac:dyDescent="0.2">
      <c r="A8795" s="679" t="s">
        <v>12224</v>
      </c>
      <c r="B8795" s="479" t="s">
        <v>12239</v>
      </c>
      <c r="C8795" s="146" t="s">
        <v>11397</v>
      </c>
      <c r="D8795" s="144" t="s">
        <v>12239</v>
      </c>
      <c r="E8795" s="186" t="s">
        <v>942</v>
      </c>
      <c r="F8795" s="771" t="s">
        <v>400</v>
      </c>
      <c r="G8795" s="377">
        <v>93141506</v>
      </c>
      <c r="H8795" s="379" t="s">
        <v>12377</v>
      </c>
      <c r="I8795" s="136">
        <v>16</v>
      </c>
      <c r="J8795" s="141" t="s">
        <v>33</v>
      </c>
      <c r="K8795" s="40">
        <v>58772842</v>
      </c>
      <c r="L8795" s="819">
        <v>1</v>
      </c>
      <c r="M8795" s="144" t="s">
        <v>6831</v>
      </c>
      <c r="N8795" s="557"/>
      <c r="O8795" s="377" t="s">
        <v>68</v>
      </c>
      <c r="P8795" s="377" t="s">
        <v>80</v>
      </c>
      <c r="Q8795" s="377" t="s">
        <v>448</v>
      </c>
      <c r="R8795" s="57">
        <v>16</v>
      </c>
    </row>
    <row r="8796" spans="1:18" ht="25.5" x14ac:dyDescent="0.2">
      <c r="A8796" s="174" t="s">
        <v>12070</v>
      </c>
      <c r="B8796" s="144" t="s">
        <v>12071</v>
      </c>
      <c r="C8796" s="146" t="s">
        <v>12071</v>
      </c>
      <c r="D8796" s="144" t="s">
        <v>12071</v>
      </c>
      <c r="E8796" s="186" t="s">
        <v>942</v>
      </c>
      <c r="F8796" s="771" t="s">
        <v>400</v>
      </c>
      <c r="G8796" s="377">
        <v>93141506</v>
      </c>
      <c r="H8796" s="379" t="s">
        <v>6385</v>
      </c>
      <c r="I8796" s="136">
        <v>16</v>
      </c>
      <c r="J8796" s="141" t="s">
        <v>33</v>
      </c>
      <c r="K8796" s="40">
        <v>280937514</v>
      </c>
      <c r="L8796" s="819">
        <v>1</v>
      </c>
      <c r="M8796" s="144" t="s">
        <v>6831</v>
      </c>
      <c r="N8796" s="557"/>
      <c r="O8796" s="146" t="s">
        <v>68</v>
      </c>
      <c r="P8796" s="146" t="s">
        <v>36</v>
      </c>
      <c r="Q8796" s="146" t="s">
        <v>464</v>
      </c>
      <c r="R8796" s="56" t="s">
        <v>12072</v>
      </c>
    </row>
    <row r="8797" spans="1:18" ht="38.25" x14ac:dyDescent="0.2">
      <c r="A8797" s="679" t="s">
        <v>12224</v>
      </c>
      <c r="B8797" s="479" t="s">
        <v>12239</v>
      </c>
      <c r="C8797" s="146" t="s">
        <v>11397</v>
      </c>
      <c r="D8797" s="144" t="s">
        <v>12239</v>
      </c>
      <c r="E8797" s="186" t="s">
        <v>8233</v>
      </c>
      <c r="F8797" s="771" t="s">
        <v>8234</v>
      </c>
      <c r="G8797" s="377" t="s">
        <v>12378</v>
      </c>
      <c r="H8797" s="379" t="s">
        <v>12379</v>
      </c>
      <c r="I8797" s="136">
        <v>16</v>
      </c>
      <c r="J8797" s="141" t="s">
        <v>230</v>
      </c>
      <c r="K8797" s="40">
        <v>127700000</v>
      </c>
      <c r="L8797" s="819">
        <v>1</v>
      </c>
      <c r="M8797" s="144" t="s">
        <v>6831</v>
      </c>
      <c r="N8797" s="557"/>
      <c r="O8797" s="146" t="s">
        <v>127</v>
      </c>
      <c r="P8797" s="146" t="s">
        <v>127</v>
      </c>
      <c r="Q8797" s="146" t="s">
        <v>429</v>
      </c>
      <c r="R8797" s="57" t="s">
        <v>12216</v>
      </c>
    </row>
    <row r="8798" spans="1:18" ht="38.25" x14ac:dyDescent="0.2">
      <c r="A8798" s="679" t="s">
        <v>12172</v>
      </c>
      <c r="B8798" s="479" t="s">
        <v>12219</v>
      </c>
      <c r="C8798" s="146" t="s">
        <v>11397</v>
      </c>
      <c r="D8798" s="144" t="s">
        <v>12219</v>
      </c>
      <c r="E8798" s="186" t="s">
        <v>8233</v>
      </c>
      <c r="F8798" s="771" t="s">
        <v>8234</v>
      </c>
      <c r="G8798" s="377" t="s">
        <v>12378</v>
      </c>
      <c r="H8798" s="379" t="s">
        <v>12379</v>
      </c>
      <c r="I8798" s="136">
        <v>16</v>
      </c>
      <c r="J8798" s="141" t="s">
        <v>230</v>
      </c>
      <c r="K8798" s="40">
        <v>15180000</v>
      </c>
      <c r="L8798" s="819">
        <v>1</v>
      </c>
      <c r="M8798" s="144" t="s">
        <v>6831</v>
      </c>
      <c r="N8798" s="557"/>
      <c r="O8798" s="146" t="s">
        <v>127</v>
      </c>
      <c r="P8798" s="146" t="s">
        <v>127</v>
      </c>
      <c r="Q8798" s="146" t="s">
        <v>429</v>
      </c>
      <c r="R8798" s="57" t="s">
        <v>12216</v>
      </c>
    </row>
    <row r="8799" spans="1:18" ht="38.25" x14ac:dyDescent="0.2">
      <c r="A8799" s="679" t="s">
        <v>12224</v>
      </c>
      <c r="B8799" s="479" t="s">
        <v>12239</v>
      </c>
      <c r="C8799" s="146" t="s">
        <v>11397</v>
      </c>
      <c r="D8799" s="144" t="s">
        <v>12239</v>
      </c>
      <c r="E8799" s="186" t="s">
        <v>8233</v>
      </c>
      <c r="F8799" s="771" t="s">
        <v>8234</v>
      </c>
      <c r="G8799" s="377">
        <v>47110000</v>
      </c>
      <c r="H8799" s="379" t="s">
        <v>12380</v>
      </c>
      <c r="I8799" s="136">
        <v>16</v>
      </c>
      <c r="J8799" s="141" t="s">
        <v>33</v>
      </c>
      <c r="K8799" s="40">
        <v>62000000</v>
      </c>
      <c r="L8799" s="819">
        <v>1</v>
      </c>
      <c r="M8799" s="144" t="s">
        <v>6831</v>
      </c>
      <c r="N8799" s="557"/>
      <c r="O8799" s="377" t="s">
        <v>35</v>
      </c>
      <c r="P8799" s="377" t="s">
        <v>80</v>
      </c>
      <c r="Q8799" s="377" t="s">
        <v>3942</v>
      </c>
      <c r="R8799" s="57">
        <v>44</v>
      </c>
    </row>
    <row r="8800" spans="1:18" ht="38.25" x14ac:dyDescent="0.2">
      <c r="A8800" s="679" t="s">
        <v>12172</v>
      </c>
      <c r="B8800" s="479" t="s">
        <v>12139</v>
      </c>
      <c r="C8800" s="146" t="s">
        <v>11397</v>
      </c>
      <c r="D8800" s="144" t="s">
        <v>12139</v>
      </c>
      <c r="E8800" s="186" t="s">
        <v>8233</v>
      </c>
      <c r="F8800" s="771" t="s">
        <v>8234</v>
      </c>
      <c r="G8800" s="377">
        <v>91111500</v>
      </c>
      <c r="H8800" s="379" t="s">
        <v>12380</v>
      </c>
      <c r="I8800" s="136">
        <v>16</v>
      </c>
      <c r="J8800" s="141" t="s">
        <v>33</v>
      </c>
      <c r="K8800" s="40">
        <v>9650000</v>
      </c>
      <c r="L8800" s="819">
        <v>1</v>
      </c>
      <c r="M8800" s="144" t="s">
        <v>6831</v>
      </c>
      <c r="N8800" s="557"/>
      <c r="O8800" s="377" t="s">
        <v>35</v>
      </c>
      <c r="P8800" s="377" t="s">
        <v>80</v>
      </c>
      <c r="Q8800" s="377" t="s">
        <v>3942</v>
      </c>
      <c r="R8800" s="57">
        <v>44</v>
      </c>
    </row>
    <row r="8801" spans="1:21" ht="25.5" x14ac:dyDescent="0.2">
      <c r="A8801" s="679" t="s">
        <v>12228</v>
      </c>
      <c r="B8801" s="479" t="s">
        <v>12254</v>
      </c>
      <c r="C8801" s="146" t="s">
        <v>3160</v>
      </c>
      <c r="D8801" s="144" t="s">
        <v>12229</v>
      </c>
      <c r="E8801" s="186" t="s">
        <v>12381</v>
      </c>
      <c r="F8801" s="771" t="s">
        <v>12382</v>
      </c>
      <c r="G8801" s="377">
        <v>85171500</v>
      </c>
      <c r="H8801" s="379" t="s">
        <v>12383</v>
      </c>
      <c r="I8801" s="136">
        <v>10</v>
      </c>
      <c r="J8801" s="141" t="s">
        <v>230</v>
      </c>
      <c r="K8801" s="40">
        <v>2697060134.3299999</v>
      </c>
      <c r="L8801" s="819">
        <v>1</v>
      </c>
      <c r="M8801" s="144" t="s">
        <v>6831</v>
      </c>
      <c r="N8801" s="557"/>
      <c r="O8801" s="146" t="s">
        <v>127</v>
      </c>
      <c r="P8801" s="146" t="s">
        <v>127</v>
      </c>
      <c r="Q8801" s="146" t="s">
        <v>429</v>
      </c>
      <c r="R8801" s="57" t="s">
        <v>12216</v>
      </c>
    </row>
    <row r="8802" spans="1:21" ht="38.25" x14ac:dyDescent="0.2">
      <c r="A8802" s="679" t="s">
        <v>12228</v>
      </c>
      <c r="B8802" s="479" t="s">
        <v>12254</v>
      </c>
      <c r="C8802" s="146" t="s">
        <v>3160</v>
      </c>
      <c r="D8802" s="144" t="s">
        <v>12229</v>
      </c>
      <c r="E8802" s="186" t="s">
        <v>12381</v>
      </c>
      <c r="F8802" s="771" t="s">
        <v>12382</v>
      </c>
      <c r="G8802" s="377">
        <v>85171500</v>
      </c>
      <c r="H8802" s="379" t="s">
        <v>12384</v>
      </c>
      <c r="I8802" s="136">
        <v>10</v>
      </c>
      <c r="J8802" s="141" t="s">
        <v>33</v>
      </c>
      <c r="K8802" s="40">
        <v>899000000</v>
      </c>
      <c r="L8802" s="819">
        <v>1</v>
      </c>
      <c r="M8802" s="144" t="s">
        <v>6831</v>
      </c>
      <c r="N8802" s="557"/>
      <c r="O8802" s="146" t="s">
        <v>36</v>
      </c>
      <c r="P8802" s="146" t="s">
        <v>36</v>
      </c>
      <c r="Q8802" s="146" t="s">
        <v>12385</v>
      </c>
      <c r="R8802" s="57">
        <v>4</v>
      </c>
    </row>
    <row r="8803" spans="1:21" ht="25.5" x14ac:dyDescent="0.2">
      <c r="A8803" s="679" t="s">
        <v>12228</v>
      </c>
      <c r="B8803" s="479" t="s">
        <v>12254</v>
      </c>
      <c r="C8803" s="146" t="s">
        <v>3160</v>
      </c>
      <c r="D8803" s="144" t="s">
        <v>12229</v>
      </c>
      <c r="E8803" s="186" t="s">
        <v>12381</v>
      </c>
      <c r="F8803" s="771" t="s">
        <v>12382</v>
      </c>
      <c r="G8803" s="377">
        <v>85171500</v>
      </c>
      <c r="H8803" s="379" t="s">
        <v>12386</v>
      </c>
      <c r="I8803" s="136">
        <v>10</v>
      </c>
      <c r="J8803" s="141" t="s">
        <v>33</v>
      </c>
      <c r="K8803" s="40">
        <v>2401000000</v>
      </c>
      <c r="L8803" s="819">
        <v>1</v>
      </c>
      <c r="M8803" s="144" t="s">
        <v>6831</v>
      </c>
      <c r="N8803" s="557"/>
      <c r="O8803" s="146" t="s">
        <v>36</v>
      </c>
      <c r="P8803" s="146" t="s">
        <v>901</v>
      </c>
      <c r="Q8803" s="146" t="s">
        <v>11131</v>
      </c>
      <c r="R8803" s="57">
        <v>5</v>
      </c>
    </row>
    <row r="8804" spans="1:21" ht="25.5" x14ac:dyDescent="0.2">
      <c r="A8804" s="679" t="s">
        <v>12228</v>
      </c>
      <c r="B8804" s="479" t="s">
        <v>12254</v>
      </c>
      <c r="C8804" s="146" t="s">
        <v>3160</v>
      </c>
      <c r="D8804" s="144" t="s">
        <v>12229</v>
      </c>
      <c r="E8804" s="186" t="s">
        <v>12381</v>
      </c>
      <c r="F8804" s="771" t="s">
        <v>12382</v>
      </c>
      <c r="G8804" s="377">
        <v>85171500</v>
      </c>
      <c r="H8804" s="379" t="s">
        <v>12387</v>
      </c>
      <c r="I8804" s="136">
        <v>10</v>
      </c>
      <c r="J8804" s="141" t="s">
        <v>33</v>
      </c>
      <c r="K8804" s="40">
        <v>3502939865.6700001</v>
      </c>
      <c r="L8804" s="819">
        <v>1</v>
      </c>
      <c r="M8804" s="144" t="s">
        <v>6831</v>
      </c>
      <c r="N8804" s="557"/>
      <c r="O8804" s="146" t="s">
        <v>127</v>
      </c>
      <c r="P8804" s="146" t="s">
        <v>366</v>
      </c>
      <c r="Q8804" s="818" t="s">
        <v>650</v>
      </c>
      <c r="R8804" s="56" t="s">
        <v>2784</v>
      </c>
    </row>
    <row r="8805" spans="1:21" ht="25.5" x14ac:dyDescent="0.2">
      <c r="A8805" s="679" t="s">
        <v>12388</v>
      </c>
      <c r="B8805" s="479" t="s">
        <v>12389</v>
      </c>
      <c r="C8805" s="146" t="s">
        <v>3160</v>
      </c>
      <c r="D8805" s="144" t="s">
        <v>12389</v>
      </c>
      <c r="E8805" s="186" t="s">
        <v>12390</v>
      </c>
      <c r="F8805" s="771" t="s">
        <v>9512</v>
      </c>
      <c r="G8805" s="377">
        <v>93141506</v>
      </c>
      <c r="H8805" s="379" t="s">
        <v>12391</v>
      </c>
      <c r="I8805" s="136">
        <v>16</v>
      </c>
      <c r="J8805" s="141" t="s">
        <v>33</v>
      </c>
      <c r="K8805" s="40">
        <v>100000000</v>
      </c>
      <c r="L8805" s="819">
        <v>1</v>
      </c>
      <c r="M8805" s="144" t="s">
        <v>6831</v>
      </c>
      <c r="N8805" s="557"/>
      <c r="O8805" s="146" t="s">
        <v>127</v>
      </c>
      <c r="P8805" s="146" t="s">
        <v>366</v>
      </c>
      <c r="Q8805" s="818" t="s">
        <v>650</v>
      </c>
      <c r="R8805" s="56" t="s">
        <v>2784</v>
      </c>
    </row>
    <row r="8806" spans="1:21" ht="25.5" x14ac:dyDescent="0.2">
      <c r="A8806" s="679" t="s">
        <v>12066</v>
      </c>
      <c r="B8806" s="479" t="s">
        <v>356</v>
      </c>
      <c r="C8806" s="146" t="s">
        <v>356</v>
      </c>
      <c r="D8806" s="144" t="s">
        <v>356</v>
      </c>
      <c r="E8806" s="186" t="s">
        <v>947</v>
      </c>
      <c r="F8806" s="771" t="s">
        <v>406</v>
      </c>
      <c r="G8806" s="377">
        <v>90111500</v>
      </c>
      <c r="H8806" s="379" t="s">
        <v>12392</v>
      </c>
      <c r="I8806" s="136">
        <v>10</v>
      </c>
      <c r="J8806" s="141" t="s">
        <v>33</v>
      </c>
      <c r="K8806" s="40">
        <v>100000000</v>
      </c>
      <c r="L8806" s="819">
        <v>1</v>
      </c>
      <c r="M8806" s="144" t="s">
        <v>6831</v>
      </c>
      <c r="N8806" s="557"/>
      <c r="O8806" s="146" t="s">
        <v>127</v>
      </c>
      <c r="P8806" s="146" t="s">
        <v>366</v>
      </c>
      <c r="Q8806" s="818" t="s">
        <v>650</v>
      </c>
      <c r="R8806" s="56" t="s">
        <v>2784</v>
      </c>
    </row>
    <row r="8807" spans="1:21" ht="25.5" x14ac:dyDescent="0.2">
      <c r="A8807" s="679" t="s">
        <v>12388</v>
      </c>
      <c r="B8807" s="479" t="s">
        <v>12389</v>
      </c>
      <c r="C8807" s="146" t="s">
        <v>12389</v>
      </c>
      <c r="D8807" s="144" t="s">
        <v>3160</v>
      </c>
      <c r="E8807" s="186" t="s">
        <v>12393</v>
      </c>
      <c r="F8807" s="771" t="s">
        <v>12394</v>
      </c>
      <c r="G8807" s="377" t="s">
        <v>12395</v>
      </c>
      <c r="H8807" s="379" t="s">
        <v>12396</v>
      </c>
      <c r="I8807" s="136">
        <v>16</v>
      </c>
      <c r="J8807" s="141" t="s">
        <v>33</v>
      </c>
      <c r="K8807" s="40">
        <v>5874000000</v>
      </c>
      <c r="L8807" s="819">
        <v>1</v>
      </c>
      <c r="M8807" s="144" t="s">
        <v>6831</v>
      </c>
      <c r="N8807" s="557"/>
      <c r="O8807" s="146" t="s">
        <v>127</v>
      </c>
      <c r="P8807" s="146" t="s">
        <v>366</v>
      </c>
      <c r="Q8807" s="818" t="s">
        <v>650</v>
      </c>
      <c r="R8807" s="56" t="s">
        <v>2784</v>
      </c>
    </row>
    <row r="8808" spans="1:21" ht="25.5" x14ac:dyDescent="0.2">
      <c r="A8808" s="820" t="s">
        <v>12100</v>
      </c>
      <c r="B8808" s="479" t="s">
        <v>11397</v>
      </c>
      <c r="C8808" s="146" t="s">
        <v>11397</v>
      </c>
      <c r="D8808" s="144" t="s">
        <v>11397</v>
      </c>
      <c r="E8808" s="186" t="s">
        <v>952</v>
      </c>
      <c r="F8808" s="771" t="s">
        <v>409</v>
      </c>
      <c r="G8808" s="377" t="s">
        <v>12397</v>
      </c>
      <c r="H8808" s="379" t="s">
        <v>12398</v>
      </c>
      <c r="I8808" s="136">
        <v>10</v>
      </c>
      <c r="J8808" s="141" t="s">
        <v>33</v>
      </c>
      <c r="K8808" s="40">
        <v>20253076.239999998</v>
      </c>
      <c r="L8808" s="819">
        <v>1</v>
      </c>
      <c r="M8808" s="144" t="s">
        <v>6831</v>
      </c>
      <c r="N8808" s="557"/>
      <c r="O8808" s="146" t="s">
        <v>127</v>
      </c>
      <c r="P8808" s="146" t="s">
        <v>366</v>
      </c>
      <c r="Q8808" s="818" t="s">
        <v>650</v>
      </c>
      <c r="R8808" s="56" t="s">
        <v>2784</v>
      </c>
    </row>
    <row r="8809" spans="1:21" ht="25.5" x14ac:dyDescent="0.2">
      <c r="A8809" s="820" t="s">
        <v>12224</v>
      </c>
      <c r="B8809" s="479" t="s">
        <v>12239</v>
      </c>
      <c r="C8809" s="146" t="s">
        <v>11397</v>
      </c>
      <c r="D8809" s="144" t="s">
        <v>12239</v>
      </c>
      <c r="E8809" s="186" t="s">
        <v>952</v>
      </c>
      <c r="F8809" s="771" t="s">
        <v>409</v>
      </c>
      <c r="G8809" s="377" t="s">
        <v>12397</v>
      </c>
      <c r="H8809" s="379" t="s">
        <v>12398</v>
      </c>
      <c r="I8809" s="136">
        <v>10</v>
      </c>
      <c r="J8809" s="141" t="s">
        <v>33</v>
      </c>
      <c r="K8809" s="40">
        <v>154420135.65000001</v>
      </c>
      <c r="L8809" s="819">
        <v>1</v>
      </c>
      <c r="M8809" s="144" t="s">
        <v>6831</v>
      </c>
      <c r="N8809" s="557"/>
      <c r="O8809" s="146" t="s">
        <v>127</v>
      </c>
      <c r="P8809" s="146" t="s">
        <v>366</v>
      </c>
      <c r="Q8809" s="818" t="s">
        <v>650</v>
      </c>
      <c r="R8809" s="56" t="s">
        <v>2784</v>
      </c>
    </row>
    <row r="8810" spans="1:21" ht="25.5" x14ac:dyDescent="0.2">
      <c r="A8810" s="820" t="s">
        <v>12222</v>
      </c>
      <c r="B8810" s="479" t="s">
        <v>12223</v>
      </c>
      <c r="C8810" s="146" t="s">
        <v>11397</v>
      </c>
      <c r="D8810" s="144" t="s">
        <v>12223</v>
      </c>
      <c r="E8810" s="186" t="s">
        <v>952</v>
      </c>
      <c r="F8810" s="771" t="s">
        <v>409</v>
      </c>
      <c r="G8810" s="377" t="s">
        <v>12397</v>
      </c>
      <c r="H8810" s="379" t="s">
        <v>12398</v>
      </c>
      <c r="I8810" s="136">
        <v>10</v>
      </c>
      <c r="J8810" s="141" t="s">
        <v>33</v>
      </c>
      <c r="K8810" s="40">
        <v>8200800</v>
      </c>
      <c r="L8810" s="819">
        <v>1</v>
      </c>
      <c r="M8810" s="144" t="s">
        <v>6831</v>
      </c>
      <c r="N8810" s="557"/>
      <c r="O8810" s="146" t="s">
        <v>127</v>
      </c>
      <c r="P8810" s="146" t="s">
        <v>366</v>
      </c>
      <c r="Q8810" s="818" t="s">
        <v>650</v>
      </c>
      <c r="R8810" s="56" t="s">
        <v>2784</v>
      </c>
    </row>
    <row r="8811" spans="1:21" ht="25.5" x14ac:dyDescent="0.2">
      <c r="A8811" s="820" t="s">
        <v>12172</v>
      </c>
      <c r="B8811" s="479" t="s">
        <v>12219</v>
      </c>
      <c r="C8811" s="146" t="s">
        <v>11397</v>
      </c>
      <c r="D8811" s="144" t="s">
        <v>12219</v>
      </c>
      <c r="E8811" s="186" t="s">
        <v>952</v>
      </c>
      <c r="F8811" s="771" t="s">
        <v>409</v>
      </c>
      <c r="G8811" s="377" t="s">
        <v>12397</v>
      </c>
      <c r="H8811" s="379" t="s">
        <v>12398</v>
      </c>
      <c r="I8811" s="136">
        <v>10</v>
      </c>
      <c r="J8811" s="141" t="s">
        <v>33</v>
      </c>
      <c r="K8811" s="40">
        <v>12914269.300000001</v>
      </c>
      <c r="L8811" s="819">
        <v>1</v>
      </c>
      <c r="M8811" s="144" t="s">
        <v>6831</v>
      </c>
      <c r="N8811" s="557"/>
      <c r="O8811" s="146" t="s">
        <v>127</v>
      </c>
      <c r="P8811" s="146" t="s">
        <v>366</v>
      </c>
      <c r="Q8811" s="818" t="s">
        <v>650</v>
      </c>
      <c r="R8811" s="56" t="s">
        <v>2784</v>
      </c>
    </row>
    <row r="8812" spans="1:21" ht="25.5" x14ac:dyDescent="0.2">
      <c r="A8812" s="820" t="s">
        <v>12231</v>
      </c>
      <c r="B8812" s="479" t="s">
        <v>12232</v>
      </c>
      <c r="C8812" s="146" t="s">
        <v>3160</v>
      </c>
      <c r="D8812" s="144" t="s">
        <v>12232</v>
      </c>
      <c r="E8812" s="186" t="s">
        <v>952</v>
      </c>
      <c r="F8812" s="771" t="s">
        <v>409</v>
      </c>
      <c r="G8812" s="377" t="s">
        <v>12397</v>
      </c>
      <c r="H8812" s="379" t="s">
        <v>12398</v>
      </c>
      <c r="I8812" s="136">
        <v>10</v>
      </c>
      <c r="J8812" s="141" t="s">
        <v>33</v>
      </c>
      <c r="K8812" s="40">
        <v>925050320.13</v>
      </c>
      <c r="L8812" s="819">
        <v>1</v>
      </c>
      <c r="M8812" s="144" t="s">
        <v>6831</v>
      </c>
      <c r="N8812" s="557"/>
      <c r="O8812" s="146" t="s">
        <v>127</v>
      </c>
      <c r="P8812" s="146" t="s">
        <v>366</v>
      </c>
      <c r="Q8812" s="818" t="s">
        <v>650</v>
      </c>
      <c r="R8812" s="56" t="s">
        <v>2784</v>
      </c>
    </row>
    <row r="8813" spans="1:21" ht="25.5" x14ac:dyDescent="0.2">
      <c r="A8813" s="820" t="s">
        <v>12230</v>
      </c>
      <c r="B8813" s="479" t="s">
        <v>3641</v>
      </c>
      <c r="C8813" s="146" t="s">
        <v>3160</v>
      </c>
      <c r="D8813" s="144" t="s">
        <v>3641</v>
      </c>
      <c r="E8813" s="186" t="s">
        <v>952</v>
      </c>
      <c r="F8813" s="771" t="s">
        <v>409</v>
      </c>
      <c r="G8813" s="377" t="s">
        <v>12397</v>
      </c>
      <c r="H8813" s="379" t="s">
        <v>12398</v>
      </c>
      <c r="I8813" s="136">
        <v>10</v>
      </c>
      <c r="J8813" s="141" t="s">
        <v>33</v>
      </c>
      <c r="K8813" s="40">
        <v>5669808</v>
      </c>
      <c r="L8813" s="819">
        <v>1</v>
      </c>
      <c r="M8813" s="144" t="s">
        <v>6831</v>
      </c>
      <c r="N8813" s="557"/>
      <c r="O8813" s="146" t="s">
        <v>127</v>
      </c>
      <c r="P8813" s="146" t="s">
        <v>366</v>
      </c>
      <c r="Q8813" s="818" t="s">
        <v>650</v>
      </c>
      <c r="R8813" s="56" t="s">
        <v>2784</v>
      </c>
    </row>
    <row r="8814" spans="1:21" ht="25.5" x14ac:dyDescent="0.2">
      <c r="A8814" s="820" t="s">
        <v>12228</v>
      </c>
      <c r="B8814" s="479" t="s">
        <v>12254</v>
      </c>
      <c r="C8814" s="146" t="s">
        <v>3160</v>
      </c>
      <c r="D8814" s="144" t="s">
        <v>12254</v>
      </c>
      <c r="E8814" s="186" t="s">
        <v>952</v>
      </c>
      <c r="F8814" s="771" t="s">
        <v>409</v>
      </c>
      <c r="G8814" s="377" t="s">
        <v>12397</v>
      </c>
      <c r="H8814" s="379" t="s">
        <v>12398</v>
      </c>
      <c r="I8814" s="136">
        <v>10</v>
      </c>
      <c r="J8814" s="141" t="s">
        <v>33</v>
      </c>
      <c r="K8814" s="40">
        <v>103386896</v>
      </c>
      <c r="L8814" s="819">
        <v>1</v>
      </c>
      <c r="M8814" s="144" t="s">
        <v>6831</v>
      </c>
      <c r="N8814" s="557"/>
      <c r="O8814" s="146" t="s">
        <v>127</v>
      </c>
      <c r="P8814" s="146" t="s">
        <v>366</v>
      </c>
      <c r="Q8814" s="818" t="s">
        <v>650</v>
      </c>
      <c r="R8814" s="56" t="s">
        <v>2784</v>
      </c>
    </row>
    <row r="8815" spans="1:21" ht="25.5" x14ac:dyDescent="0.2">
      <c r="A8815" s="152" t="s">
        <v>12399</v>
      </c>
      <c r="B8815" s="153" t="s">
        <v>12399</v>
      </c>
      <c r="C8815" s="158" t="s">
        <v>1016</v>
      </c>
      <c r="D8815" s="795" t="s">
        <v>12400</v>
      </c>
      <c r="E8815" s="369" t="s">
        <v>5943</v>
      </c>
      <c r="F8815" s="158" t="s">
        <v>3158</v>
      </c>
      <c r="G8815" s="158">
        <v>40101701</v>
      </c>
      <c r="H8815" s="673" t="s">
        <v>12401</v>
      </c>
      <c r="I8815" s="152">
        <v>16</v>
      </c>
      <c r="J8815" s="160" t="s">
        <v>33</v>
      </c>
      <c r="K8815" s="142">
        <v>37400000</v>
      </c>
      <c r="L8815" s="143">
        <v>22</v>
      </c>
      <c r="M8815" s="153" t="s">
        <v>805</v>
      </c>
      <c r="N8815" s="821" t="s">
        <v>12402</v>
      </c>
      <c r="O8815" s="158" t="s">
        <v>67</v>
      </c>
      <c r="P8815" s="158" t="s">
        <v>35</v>
      </c>
      <c r="Q8815" s="158" t="s">
        <v>6270</v>
      </c>
      <c r="U8815" s="58"/>
    </row>
    <row r="8816" spans="1:21" ht="25.5" x14ac:dyDescent="0.2">
      <c r="A8816" s="152" t="s">
        <v>12399</v>
      </c>
      <c r="B8816" s="153" t="s">
        <v>12399</v>
      </c>
      <c r="C8816" s="166" t="s">
        <v>12403</v>
      </c>
      <c r="D8816" s="781" t="s">
        <v>12404</v>
      </c>
      <c r="E8816" s="372" t="s">
        <v>3119</v>
      </c>
      <c r="F8816" s="166" t="s">
        <v>12405</v>
      </c>
      <c r="G8816" s="166">
        <v>27111515</v>
      </c>
      <c r="H8816" s="549" t="s">
        <v>12406</v>
      </c>
      <c r="I8816" s="152">
        <v>16</v>
      </c>
      <c r="J8816" s="160" t="s">
        <v>33</v>
      </c>
      <c r="K8816" s="148">
        <v>445000</v>
      </c>
      <c r="L8816" s="149">
        <v>1</v>
      </c>
      <c r="M8816" s="169" t="s">
        <v>805</v>
      </c>
      <c r="N8816" s="822" t="s">
        <v>12407</v>
      </c>
      <c r="O8816" s="166" t="s">
        <v>67</v>
      </c>
      <c r="P8816" s="166" t="s">
        <v>67</v>
      </c>
      <c r="Q8816" s="166" t="s">
        <v>6270</v>
      </c>
    </row>
    <row r="8817" spans="1:17" ht="25.5" x14ac:dyDescent="0.2">
      <c r="A8817" s="152" t="s">
        <v>12399</v>
      </c>
      <c r="B8817" s="153" t="s">
        <v>12399</v>
      </c>
      <c r="C8817" s="166" t="s">
        <v>12403</v>
      </c>
      <c r="D8817" s="781" t="s">
        <v>12404</v>
      </c>
      <c r="E8817" s="372" t="s">
        <v>3119</v>
      </c>
      <c r="F8817" s="166" t="s">
        <v>12405</v>
      </c>
      <c r="G8817" s="166">
        <v>27111515</v>
      </c>
      <c r="H8817" s="549" t="s">
        <v>12408</v>
      </c>
      <c r="I8817" s="152">
        <v>16</v>
      </c>
      <c r="J8817" s="160" t="s">
        <v>33</v>
      </c>
      <c r="K8817" s="148">
        <v>439000</v>
      </c>
      <c r="L8817" s="149">
        <v>1</v>
      </c>
      <c r="M8817" s="169" t="s">
        <v>805</v>
      </c>
      <c r="N8817" s="822" t="s">
        <v>12407</v>
      </c>
      <c r="O8817" s="166" t="s">
        <v>68</v>
      </c>
      <c r="P8817" s="166" t="s">
        <v>67</v>
      </c>
      <c r="Q8817" s="166" t="s">
        <v>6270</v>
      </c>
    </row>
    <row r="8818" spans="1:17" ht="25.5" x14ac:dyDescent="0.2">
      <c r="A8818" s="152" t="s">
        <v>12399</v>
      </c>
      <c r="B8818" s="153" t="s">
        <v>12399</v>
      </c>
      <c r="C8818" s="166" t="s">
        <v>12403</v>
      </c>
      <c r="D8818" s="781" t="s">
        <v>12404</v>
      </c>
      <c r="E8818" s="372" t="s">
        <v>3119</v>
      </c>
      <c r="F8818" s="166" t="s">
        <v>12405</v>
      </c>
      <c r="G8818" s="166">
        <v>27112717</v>
      </c>
      <c r="H8818" s="549" t="s">
        <v>12409</v>
      </c>
      <c r="I8818" s="152">
        <v>16</v>
      </c>
      <c r="J8818" s="160" t="s">
        <v>33</v>
      </c>
      <c r="K8818" s="148">
        <v>250000</v>
      </c>
      <c r="L8818" s="149">
        <v>1</v>
      </c>
      <c r="M8818" s="169" t="s">
        <v>805</v>
      </c>
      <c r="N8818" s="822" t="s">
        <v>12407</v>
      </c>
      <c r="O8818" s="166" t="s">
        <v>67</v>
      </c>
      <c r="P8818" s="166" t="s">
        <v>67</v>
      </c>
      <c r="Q8818" s="166" t="s">
        <v>6270</v>
      </c>
    </row>
    <row r="8819" spans="1:17" ht="25.5" x14ac:dyDescent="0.2">
      <c r="A8819" s="152" t="s">
        <v>12399</v>
      </c>
      <c r="B8819" s="153" t="s">
        <v>12399</v>
      </c>
      <c r="C8819" s="166" t="s">
        <v>12403</v>
      </c>
      <c r="D8819" s="781" t="s">
        <v>12404</v>
      </c>
      <c r="E8819" s="372" t="s">
        <v>3119</v>
      </c>
      <c r="F8819" s="166" t="s">
        <v>12405</v>
      </c>
      <c r="G8819" s="166">
        <v>40151601</v>
      </c>
      <c r="H8819" s="549" t="s">
        <v>12410</v>
      </c>
      <c r="I8819" s="152">
        <v>16</v>
      </c>
      <c r="J8819" s="160" t="s">
        <v>33</v>
      </c>
      <c r="K8819" s="148">
        <v>2208000</v>
      </c>
      <c r="L8819" s="149">
        <v>2</v>
      </c>
      <c r="M8819" s="169" t="s">
        <v>805</v>
      </c>
      <c r="N8819" s="822" t="s">
        <v>12407</v>
      </c>
      <c r="O8819" s="166" t="s">
        <v>67</v>
      </c>
      <c r="P8819" s="166" t="s">
        <v>67</v>
      </c>
      <c r="Q8819" s="166" t="s">
        <v>6270</v>
      </c>
    </row>
    <row r="8820" spans="1:17" ht="25.5" x14ac:dyDescent="0.2">
      <c r="A8820" s="152" t="s">
        <v>12399</v>
      </c>
      <c r="B8820" s="153" t="s">
        <v>12399</v>
      </c>
      <c r="C8820" s="166" t="s">
        <v>12403</v>
      </c>
      <c r="D8820" s="781" t="s">
        <v>12404</v>
      </c>
      <c r="E8820" s="372" t="s">
        <v>3119</v>
      </c>
      <c r="F8820" s="166" t="s">
        <v>12405</v>
      </c>
      <c r="G8820" s="166">
        <v>23151604</v>
      </c>
      <c r="H8820" s="549" t="s">
        <v>12411</v>
      </c>
      <c r="I8820" s="152">
        <v>16</v>
      </c>
      <c r="J8820" s="160" t="s">
        <v>33</v>
      </c>
      <c r="K8820" s="148">
        <v>419000</v>
      </c>
      <c r="L8820" s="149">
        <v>1</v>
      </c>
      <c r="M8820" s="169" t="s">
        <v>805</v>
      </c>
      <c r="N8820" s="822" t="s">
        <v>12407</v>
      </c>
      <c r="O8820" s="166" t="s">
        <v>67</v>
      </c>
      <c r="P8820" s="166" t="s">
        <v>67</v>
      </c>
      <c r="Q8820" s="166" t="s">
        <v>6270</v>
      </c>
    </row>
    <row r="8821" spans="1:17" ht="25.5" x14ac:dyDescent="0.2">
      <c r="A8821" s="152" t="s">
        <v>12399</v>
      </c>
      <c r="B8821" s="153" t="s">
        <v>12399</v>
      </c>
      <c r="C8821" s="166" t="s">
        <v>12403</v>
      </c>
      <c r="D8821" s="781" t="s">
        <v>12404</v>
      </c>
      <c r="E8821" s="372" t="s">
        <v>3119</v>
      </c>
      <c r="F8821" s="166" t="s">
        <v>12405</v>
      </c>
      <c r="G8821" s="166">
        <v>23151604</v>
      </c>
      <c r="H8821" s="549" t="s">
        <v>12412</v>
      </c>
      <c r="I8821" s="152">
        <v>16</v>
      </c>
      <c r="J8821" s="160" t="s">
        <v>33</v>
      </c>
      <c r="K8821" s="148">
        <v>400000</v>
      </c>
      <c r="L8821" s="149">
        <v>1</v>
      </c>
      <c r="M8821" s="169" t="s">
        <v>805</v>
      </c>
      <c r="N8821" s="822" t="s">
        <v>12407</v>
      </c>
      <c r="O8821" s="166" t="s">
        <v>67</v>
      </c>
      <c r="P8821" s="166" t="s">
        <v>67</v>
      </c>
      <c r="Q8821" s="166" t="s">
        <v>6270</v>
      </c>
    </row>
    <row r="8822" spans="1:17" ht="25.5" x14ac:dyDescent="0.2">
      <c r="A8822" s="152" t="s">
        <v>12399</v>
      </c>
      <c r="B8822" s="153" t="s">
        <v>12399</v>
      </c>
      <c r="C8822" s="166" t="s">
        <v>12403</v>
      </c>
      <c r="D8822" s="781" t="s">
        <v>12404</v>
      </c>
      <c r="E8822" s="372" t="s">
        <v>3119</v>
      </c>
      <c r="F8822" s="166" t="s">
        <v>12405</v>
      </c>
      <c r="G8822" s="166">
        <v>32121705</v>
      </c>
      <c r="H8822" s="549" t="s">
        <v>12413</v>
      </c>
      <c r="I8822" s="152">
        <v>16</v>
      </c>
      <c r="J8822" s="160" t="s">
        <v>33</v>
      </c>
      <c r="K8822" s="148">
        <v>1275000</v>
      </c>
      <c r="L8822" s="149">
        <v>1</v>
      </c>
      <c r="M8822" s="169" t="s">
        <v>805</v>
      </c>
      <c r="N8822" s="822" t="s">
        <v>12407</v>
      </c>
      <c r="O8822" s="166" t="s">
        <v>67</v>
      </c>
      <c r="P8822" s="166" t="s">
        <v>67</v>
      </c>
      <c r="Q8822" s="166" t="s">
        <v>6270</v>
      </c>
    </row>
    <row r="8823" spans="1:17" ht="25.5" x14ac:dyDescent="0.2">
      <c r="A8823" s="152" t="s">
        <v>12399</v>
      </c>
      <c r="B8823" s="153" t="s">
        <v>12399</v>
      </c>
      <c r="C8823" s="166" t="s">
        <v>12403</v>
      </c>
      <c r="D8823" s="781" t="s">
        <v>12404</v>
      </c>
      <c r="E8823" s="372" t="s">
        <v>3119</v>
      </c>
      <c r="F8823" s="166" t="s">
        <v>12405</v>
      </c>
      <c r="G8823" s="166">
        <v>32121705</v>
      </c>
      <c r="H8823" s="549" t="s">
        <v>12414</v>
      </c>
      <c r="I8823" s="152">
        <v>16</v>
      </c>
      <c r="J8823" s="160" t="s">
        <v>33</v>
      </c>
      <c r="K8823" s="148">
        <v>1020000</v>
      </c>
      <c r="L8823" s="149">
        <v>1</v>
      </c>
      <c r="M8823" s="169" t="s">
        <v>805</v>
      </c>
      <c r="N8823" s="822" t="s">
        <v>12407</v>
      </c>
      <c r="O8823" s="166" t="s">
        <v>67</v>
      </c>
      <c r="P8823" s="166" t="s">
        <v>67</v>
      </c>
      <c r="Q8823" s="166" t="s">
        <v>6270</v>
      </c>
    </row>
    <row r="8824" spans="1:17" ht="25.5" x14ac:dyDescent="0.2">
      <c r="A8824" s="152" t="s">
        <v>12399</v>
      </c>
      <c r="B8824" s="153" t="s">
        <v>12399</v>
      </c>
      <c r="C8824" s="166" t="s">
        <v>12403</v>
      </c>
      <c r="D8824" s="781" t="s">
        <v>12404</v>
      </c>
      <c r="E8824" s="372" t="s">
        <v>3119</v>
      </c>
      <c r="F8824" s="166" t="s">
        <v>12405</v>
      </c>
      <c r="G8824" s="166">
        <v>23151607</v>
      </c>
      <c r="H8824" s="549" t="s">
        <v>12415</v>
      </c>
      <c r="I8824" s="152">
        <v>16</v>
      </c>
      <c r="J8824" s="160" t="s">
        <v>33</v>
      </c>
      <c r="K8824" s="148">
        <v>225000</v>
      </c>
      <c r="L8824" s="149">
        <v>1</v>
      </c>
      <c r="M8824" s="169" t="s">
        <v>805</v>
      </c>
      <c r="N8824" s="822" t="s">
        <v>12407</v>
      </c>
      <c r="O8824" s="166" t="s">
        <v>67</v>
      </c>
      <c r="P8824" s="166" t="s">
        <v>67</v>
      </c>
      <c r="Q8824" s="166" t="s">
        <v>6270</v>
      </c>
    </row>
    <row r="8825" spans="1:17" ht="25.5" x14ac:dyDescent="0.2">
      <c r="A8825" s="152" t="s">
        <v>12399</v>
      </c>
      <c r="B8825" s="153" t="s">
        <v>12399</v>
      </c>
      <c r="C8825" s="166" t="s">
        <v>12403</v>
      </c>
      <c r="D8825" s="781" t="s">
        <v>12404</v>
      </c>
      <c r="E8825" s="372" t="s">
        <v>3119</v>
      </c>
      <c r="F8825" s="166" t="s">
        <v>12405</v>
      </c>
      <c r="G8825" s="166">
        <v>23151607</v>
      </c>
      <c r="H8825" s="549" t="s">
        <v>12416</v>
      </c>
      <c r="I8825" s="152">
        <v>16</v>
      </c>
      <c r="J8825" s="160" t="s">
        <v>33</v>
      </c>
      <c r="K8825" s="148">
        <v>499000</v>
      </c>
      <c r="L8825" s="149">
        <v>1</v>
      </c>
      <c r="M8825" s="169" t="s">
        <v>805</v>
      </c>
      <c r="N8825" s="822" t="s">
        <v>12407</v>
      </c>
      <c r="O8825" s="166" t="s">
        <v>67</v>
      </c>
      <c r="P8825" s="166" t="s">
        <v>67</v>
      </c>
      <c r="Q8825" s="166" t="s">
        <v>6270</v>
      </c>
    </row>
    <row r="8826" spans="1:17" ht="63.75" x14ac:dyDescent="0.2">
      <c r="A8826" s="152" t="s">
        <v>12399</v>
      </c>
      <c r="B8826" s="153" t="s">
        <v>12399</v>
      </c>
      <c r="C8826" s="813" t="s">
        <v>12417</v>
      </c>
      <c r="D8826" s="781" t="s">
        <v>12418</v>
      </c>
      <c r="E8826" s="372" t="s">
        <v>2950</v>
      </c>
      <c r="F8826" s="166" t="s">
        <v>2951</v>
      </c>
      <c r="G8826" s="166">
        <v>45111616</v>
      </c>
      <c r="H8826" s="549" t="s">
        <v>12419</v>
      </c>
      <c r="I8826" s="331">
        <v>10</v>
      </c>
      <c r="J8826" s="403" t="s">
        <v>33</v>
      </c>
      <c r="K8826" s="148">
        <v>15000000</v>
      </c>
      <c r="L8826" s="149">
        <v>5</v>
      </c>
      <c r="M8826" s="169" t="s">
        <v>805</v>
      </c>
      <c r="N8826" s="822" t="s">
        <v>12420</v>
      </c>
      <c r="O8826" s="166" t="s">
        <v>79</v>
      </c>
      <c r="P8826" s="166" t="s">
        <v>80</v>
      </c>
      <c r="Q8826" s="166" t="s">
        <v>6270</v>
      </c>
    </row>
    <row r="8827" spans="1:17" ht="63.75" x14ac:dyDescent="0.2">
      <c r="A8827" s="152" t="s">
        <v>12399</v>
      </c>
      <c r="B8827" s="153" t="s">
        <v>12399</v>
      </c>
      <c r="C8827" s="166" t="s">
        <v>12421</v>
      </c>
      <c r="D8827" s="781" t="s">
        <v>12422</v>
      </c>
      <c r="E8827" s="372" t="s">
        <v>2950</v>
      </c>
      <c r="F8827" s="166" t="s">
        <v>2951</v>
      </c>
      <c r="G8827" s="166">
        <v>52161535</v>
      </c>
      <c r="H8827" s="549" t="s">
        <v>12423</v>
      </c>
      <c r="I8827" s="331">
        <v>16</v>
      </c>
      <c r="J8827" s="403" t="s">
        <v>33</v>
      </c>
      <c r="K8827" s="148">
        <v>1600000</v>
      </c>
      <c r="L8827" s="149">
        <v>4</v>
      </c>
      <c r="M8827" s="169" t="s">
        <v>805</v>
      </c>
      <c r="N8827" s="822" t="s">
        <v>12424</v>
      </c>
      <c r="O8827" s="166" t="s">
        <v>79</v>
      </c>
      <c r="P8827" s="166" t="s">
        <v>80</v>
      </c>
      <c r="Q8827" s="166" t="s">
        <v>6270</v>
      </c>
    </row>
    <row r="8828" spans="1:17" ht="38.25" x14ac:dyDescent="0.2">
      <c r="A8828" s="152" t="s">
        <v>12399</v>
      </c>
      <c r="B8828" s="153" t="s">
        <v>12399</v>
      </c>
      <c r="C8828" s="166" t="s">
        <v>12425</v>
      </c>
      <c r="D8828" s="781" t="s">
        <v>12426</v>
      </c>
      <c r="E8828" s="372" t="s">
        <v>3291</v>
      </c>
      <c r="F8828" s="166" t="s">
        <v>3292</v>
      </c>
      <c r="G8828" s="166">
        <v>81112501</v>
      </c>
      <c r="H8828" s="549" t="s">
        <v>12427</v>
      </c>
      <c r="I8828" s="331">
        <v>10</v>
      </c>
      <c r="J8828" s="403" t="s">
        <v>33</v>
      </c>
      <c r="K8828" s="148">
        <v>75000000</v>
      </c>
      <c r="L8828" s="149">
        <v>50</v>
      </c>
      <c r="M8828" s="169" t="s">
        <v>805</v>
      </c>
      <c r="N8828" s="822" t="s">
        <v>12428</v>
      </c>
      <c r="O8828" s="166" t="s">
        <v>80</v>
      </c>
      <c r="P8828" s="166" t="s">
        <v>80</v>
      </c>
      <c r="Q8828" s="166" t="s">
        <v>6270</v>
      </c>
    </row>
    <row r="8829" spans="1:17" ht="25.5" x14ac:dyDescent="0.2">
      <c r="A8829" s="152" t="s">
        <v>12399</v>
      </c>
      <c r="B8829" s="153" t="s">
        <v>12399</v>
      </c>
      <c r="C8829" s="166" t="s">
        <v>12429</v>
      </c>
      <c r="D8829" s="781" t="s">
        <v>12430</v>
      </c>
      <c r="E8829" s="372" t="s">
        <v>1101</v>
      </c>
      <c r="F8829" s="166" t="s">
        <v>189</v>
      </c>
      <c r="G8829" s="166">
        <v>42131604</v>
      </c>
      <c r="H8829" s="549" t="s">
        <v>12431</v>
      </c>
      <c r="I8829" s="331">
        <v>10</v>
      </c>
      <c r="J8829" s="403" t="s">
        <v>33</v>
      </c>
      <c r="K8829" s="148">
        <v>1050000</v>
      </c>
      <c r="L8829" s="149">
        <v>165</v>
      </c>
      <c r="M8829" s="169" t="s">
        <v>7501</v>
      </c>
      <c r="N8829" s="822" t="s">
        <v>12432</v>
      </c>
      <c r="O8829" s="166" t="s">
        <v>127</v>
      </c>
      <c r="P8829" s="166" t="s">
        <v>68</v>
      </c>
      <c r="Q8829" s="166" t="s">
        <v>6270</v>
      </c>
    </row>
    <row r="8830" spans="1:17" ht="25.5" x14ac:dyDescent="0.2">
      <c r="A8830" s="152" t="s">
        <v>12399</v>
      </c>
      <c r="B8830" s="153" t="s">
        <v>12399</v>
      </c>
      <c r="C8830" s="166" t="s">
        <v>12429</v>
      </c>
      <c r="D8830" s="781" t="s">
        <v>12430</v>
      </c>
      <c r="E8830" s="372" t="s">
        <v>1101</v>
      </c>
      <c r="F8830" s="166" t="s">
        <v>189</v>
      </c>
      <c r="G8830" s="166">
        <v>42131606</v>
      </c>
      <c r="H8830" s="549" t="s">
        <v>12433</v>
      </c>
      <c r="I8830" s="331">
        <v>10</v>
      </c>
      <c r="J8830" s="403" t="s">
        <v>33</v>
      </c>
      <c r="K8830" s="148">
        <v>1500000</v>
      </c>
      <c r="L8830" s="149">
        <v>50</v>
      </c>
      <c r="M8830" s="169" t="s">
        <v>7501</v>
      </c>
      <c r="N8830" s="822" t="s">
        <v>12432</v>
      </c>
      <c r="O8830" s="166" t="s">
        <v>127</v>
      </c>
      <c r="P8830" s="166" t="s">
        <v>68</v>
      </c>
      <c r="Q8830" s="166" t="s">
        <v>6270</v>
      </c>
    </row>
    <row r="8831" spans="1:17" ht="63.75" x14ac:dyDescent="0.2">
      <c r="A8831" s="152" t="s">
        <v>12399</v>
      </c>
      <c r="B8831" s="153" t="s">
        <v>12399</v>
      </c>
      <c r="C8831" s="166" t="s">
        <v>42</v>
      </c>
      <c r="D8831" s="781" t="s">
        <v>12434</v>
      </c>
      <c r="E8831" s="372" t="s">
        <v>1101</v>
      </c>
      <c r="F8831" s="166" t="s">
        <v>189</v>
      </c>
      <c r="G8831" s="166">
        <v>42131606</v>
      </c>
      <c r="H8831" s="549" t="s">
        <v>12433</v>
      </c>
      <c r="I8831" s="331">
        <v>10</v>
      </c>
      <c r="J8831" s="403" t="s">
        <v>33</v>
      </c>
      <c r="K8831" s="148">
        <v>3000000</v>
      </c>
      <c r="L8831" s="149">
        <v>100</v>
      </c>
      <c r="M8831" s="169" t="s">
        <v>7501</v>
      </c>
      <c r="N8831" s="823" t="s">
        <v>12435</v>
      </c>
      <c r="O8831" s="166" t="s">
        <v>127</v>
      </c>
      <c r="P8831" s="166" t="s">
        <v>68</v>
      </c>
      <c r="Q8831" s="166" t="s">
        <v>6270</v>
      </c>
    </row>
    <row r="8832" spans="1:17" ht="89.25" x14ac:dyDescent="0.2">
      <c r="A8832" s="152" t="s">
        <v>12399</v>
      </c>
      <c r="B8832" s="153" t="s">
        <v>12399</v>
      </c>
      <c r="C8832" s="166" t="s">
        <v>966</v>
      </c>
      <c r="D8832" s="781" t="s">
        <v>12436</v>
      </c>
      <c r="E8832" s="372" t="s">
        <v>1101</v>
      </c>
      <c r="F8832" s="166" t="s">
        <v>189</v>
      </c>
      <c r="G8832" s="166">
        <v>55121715</v>
      </c>
      <c r="H8832" s="549" t="s">
        <v>12437</v>
      </c>
      <c r="I8832" s="331">
        <v>16</v>
      </c>
      <c r="J8832" s="403" t="s">
        <v>33</v>
      </c>
      <c r="K8832" s="148">
        <v>20700000</v>
      </c>
      <c r="L8832" s="149">
        <v>9</v>
      </c>
      <c r="M8832" s="169" t="s">
        <v>805</v>
      </c>
      <c r="N8832" s="779" t="s">
        <v>12438</v>
      </c>
      <c r="O8832" s="166" t="s">
        <v>901</v>
      </c>
      <c r="P8832" s="166" t="s">
        <v>1239</v>
      </c>
      <c r="Q8832" s="166" t="s">
        <v>6270</v>
      </c>
    </row>
    <row r="8833" spans="1:17" ht="76.5" x14ac:dyDescent="0.2">
      <c r="A8833" s="152" t="s">
        <v>12399</v>
      </c>
      <c r="B8833" s="153" t="s">
        <v>12399</v>
      </c>
      <c r="C8833" s="166" t="s">
        <v>966</v>
      </c>
      <c r="D8833" s="781" t="s">
        <v>12436</v>
      </c>
      <c r="E8833" s="372" t="s">
        <v>1101</v>
      </c>
      <c r="F8833" s="166" t="s">
        <v>189</v>
      </c>
      <c r="G8833" s="166">
        <v>52121604</v>
      </c>
      <c r="H8833" s="549" t="s">
        <v>12439</v>
      </c>
      <c r="I8833" s="331">
        <v>16</v>
      </c>
      <c r="J8833" s="403" t="s">
        <v>33</v>
      </c>
      <c r="K8833" s="148">
        <v>5000000</v>
      </c>
      <c r="L8833" s="149">
        <v>1</v>
      </c>
      <c r="M8833" s="169" t="s">
        <v>805</v>
      </c>
      <c r="N8833" s="779" t="s">
        <v>12440</v>
      </c>
      <c r="O8833" s="166" t="s">
        <v>901</v>
      </c>
      <c r="P8833" s="166" t="s">
        <v>1239</v>
      </c>
      <c r="Q8833" s="166" t="s">
        <v>6270</v>
      </c>
    </row>
    <row r="8834" spans="1:17" ht="25.5" x14ac:dyDescent="0.2">
      <c r="A8834" s="152" t="s">
        <v>12399</v>
      </c>
      <c r="B8834" s="153" t="s">
        <v>12399</v>
      </c>
      <c r="C8834" s="158" t="s">
        <v>1016</v>
      </c>
      <c r="D8834" s="795" t="s">
        <v>12441</v>
      </c>
      <c r="E8834" s="372" t="s">
        <v>2957</v>
      </c>
      <c r="F8834" s="166" t="s">
        <v>2958</v>
      </c>
      <c r="G8834" s="166" t="s">
        <v>12442</v>
      </c>
      <c r="H8834" s="549" t="s">
        <v>12443</v>
      </c>
      <c r="I8834" s="331">
        <v>10</v>
      </c>
      <c r="J8834" s="403" t="s">
        <v>230</v>
      </c>
      <c r="K8834" s="148">
        <v>4060000</v>
      </c>
      <c r="L8834" s="149">
        <v>20</v>
      </c>
      <c r="M8834" s="169" t="s">
        <v>805</v>
      </c>
      <c r="N8834" s="779" t="s">
        <v>12444</v>
      </c>
      <c r="O8834" s="166" t="s">
        <v>127</v>
      </c>
      <c r="P8834" s="166" t="s">
        <v>127</v>
      </c>
      <c r="Q8834" s="166" t="s">
        <v>6270</v>
      </c>
    </row>
    <row r="8835" spans="1:17" ht="25.5" x14ac:dyDescent="0.2">
      <c r="A8835" s="152" t="s">
        <v>12399</v>
      </c>
      <c r="B8835" s="153" t="s">
        <v>12399</v>
      </c>
      <c r="C8835" s="158" t="s">
        <v>1016</v>
      </c>
      <c r="D8835" s="795" t="s">
        <v>12441</v>
      </c>
      <c r="E8835" s="372" t="s">
        <v>2957</v>
      </c>
      <c r="F8835" s="166" t="s">
        <v>2958</v>
      </c>
      <c r="G8835" s="166" t="s">
        <v>12442</v>
      </c>
      <c r="H8835" s="549" t="s">
        <v>12445</v>
      </c>
      <c r="I8835" s="331">
        <v>10</v>
      </c>
      <c r="J8835" s="403" t="s">
        <v>230</v>
      </c>
      <c r="K8835" s="148">
        <v>6804000</v>
      </c>
      <c r="L8835" s="149">
        <v>42</v>
      </c>
      <c r="M8835" s="169" t="s">
        <v>805</v>
      </c>
      <c r="N8835" s="779" t="s">
        <v>12444</v>
      </c>
      <c r="O8835" s="166" t="s">
        <v>127</v>
      </c>
      <c r="P8835" s="166" t="s">
        <v>127</v>
      </c>
      <c r="Q8835" s="166" t="s">
        <v>6270</v>
      </c>
    </row>
    <row r="8836" spans="1:17" ht="25.5" x14ac:dyDescent="0.2">
      <c r="A8836" s="152" t="s">
        <v>12399</v>
      </c>
      <c r="B8836" s="153" t="s">
        <v>12399</v>
      </c>
      <c r="C8836" s="158" t="s">
        <v>1016</v>
      </c>
      <c r="D8836" s="795" t="s">
        <v>12441</v>
      </c>
      <c r="E8836" s="372" t="s">
        <v>2957</v>
      </c>
      <c r="F8836" s="166" t="s">
        <v>2958</v>
      </c>
      <c r="G8836" s="166" t="s">
        <v>12446</v>
      </c>
      <c r="H8836" s="549" t="s">
        <v>12447</v>
      </c>
      <c r="I8836" s="331">
        <v>10</v>
      </c>
      <c r="J8836" s="403" t="s">
        <v>230</v>
      </c>
      <c r="K8836" s="148">
        <v>550000</v>
      </c>
      <c r="L8836" s="149">
        <v>250</v>
      </c>
      <c r="M8836" s="169" t="s">
        <v>805</v>
      </c>
      <c r="N8836" s="779" t="s">
        <v>12444</v>
      </c>
      <c r="O8836" s="166" t="s">
        <v>127</v>
      </c>
      <c r="P8836" s="166" t="s">
        <v>127</v>
      </c>
      <c r="Q8836" s="166" t="s">
        <v>6270</v>
      </c>
    </row>
    <row r="8837" spans="1:17" ht="25.5" x14ac:dyDescent="0.2">
      <c r="A8837" s="152" t="s">
        <v>12399</v>
      </c>
      <c r="B8837" s="153" t="s">
        <v>12399</v>
      </c>
      <c r="C8837" s="158" t="s">
        <v>1016</v>
      </c>
      <c r="D8837" s="795" t="s">
        <v>12441</v>
      </c>
      <c r="E8837" s="372" t="s">
        <v>2957</v>
      </c>
      <c r="F8837" s="166" t="s">
        <v>2958</v>
      </c>
      <c r="G8837" s="166" t="s">
        <v>12448</v>
      </c>
      <c r="H8837" s="549" t="s">
        <v>12449</v>
      </c>
      <c r="I8837" s="331">
        <v>10</v>
      </c>
      <c r="J8837" s="403" t="s">
        <v>230</v>
      </c>
      <c r="K8837" s="148">
        <v>976000</v>
      </c>
      <c r="L8837" s="149">
        <v>160</v>
      </c>
      <c r="M8837" s="169" t="s">
        <v>805</v>
      </c>
      <c r="N8837" s="779" t="s">
        <v>12444</v>
      </c>
      <c r="O8837" s="166" t="s">
        <v>127</v>
      </c>
      <c r="P8837" s="166" t="s">
        <v>127</v>
      </c>
      <c r="Q8837" s="166" t="s">
        <v>6270</v>
      </c>
    </row>
    <row r="8838" spans="1:17" ht="25.5" x14ac:dyDescent="0.2">
      <c r="A8838" s="152" t="s">
        <v>12399</v>
      </c>
      <c r="B8838" s="153" t="s">
        <v>12399</v>
      </c>
      <c r="C8838" s="158" t="s">
        <v>1016</v>
      </c>
      <c r="D8838" s="795" t="s">
        <v>12441</v>
      </c>
      <c r="E8838" s="372" t="s">
        <v>2957</v>
      </c>
      <c r="F8838" s="166" t="s">
        <v>2958</v>
      </c>
      <c r="G8838" s="166" t="s">
        <v>12450</v>
      </c>
      <c r="H8838" s="549" t="s">
        <v>12451</v>
      </c>
      <c r="I8838" s="331">
        <v>10</v>
      </c>
      <c r="J8838" s="403" t="s">
        <v>230</v>
      </c>
      <c r="K8838" s="148">
        <v>375000</v>
      </c>
      <c r="L8838" s="149">
        <v>5</v>
      </c>
      <c r="M8838" s="169" t="s">
        <v>805</v>
      </c>
      <c r="N8838" s="779" t="s">
        <v>12444</v>
      </c>
      <c r="O8838" s="166" t="s">
        <v>127</v>
      </c>
      <c r="P8838" s="166" t="s">
        <v>127</v>
      </c>
      <c r="Q8838" s="166" t="s">
        <v>6270</v>
      </c>
    </row>
    <row r="8839" spans="1:17" ht="25.5" x14ac:dyDescent="0.2">
      <c r="A8839" s="152" t="s">
        <v>12399</v>
      </c>
      <c r="B8839" s="153" t="s">
        <v>12399</v>
      </c>
      <c r="C8839" s="158" t="s">
        <v>1016</v>
      </c>
      <c r="D8839" s="795" t="s">
        <v>12441</v>
      </c>
      <c r="E8839" s="372" t="s">
        <v>2957</v>
      </c>
      <c r="F8839" s="166" t="s">
        <v>2958</v>
      </c>
      <c r="G8839" s="166" t="s">
        <v>12452</v>
      </c>
      <c r="H8839" s="549" t="s">
        <v>12453</v>
      </c>
      <c r="I8839" s="331">
        <v>10</v>
      </c>
      <c r="J8839" s="403" t="s">
        <v>230</v>
      </c>
      <c r="K8839" s="148">
        <v>2300000</v>
      </c>
      <c r="L8839" s="149">
        <v>1000</v>
      </c>
      <c r="M8839" s="169" t="s">
        <v>805</v>
      </c>
      <c r="N8839" s="779" t="s">
        <v>12444</v>
      </c>
      <c r="O8839" s="166" t="s">
        <v>127</v>
      </c>
      <c r="P8839" s="166" t="s">
        <v>127</v>
      </c>
      <c r="Q8839" s="166" t="s">
        <v>6270</v>
      </c>
    </row>
    <row r="8840" spans="1:17" ht="25.5" x14ac:dyDescent="0.2">
      <c r="A8840" s="152" t="s">
        <v>12399</v>
      </c>
      <c r="B8840" s="153" t="s">
        <v>12399</v>
      </c>
      <c r="C8840" s="158" t="s">
        <v>1016</v>
      </c>
      <c r="D8840" s="795" t="s">
        <v>12441</v>
      </c>
      <c r="E8840" s="372" t="s">
        <v>2957</v>
      </c>
      <c r="F8840" s="166" t="s">
        <v>2958</v>
      </c>
      <c r="G8840" s="166">
        <v>14111507</v>
      </c>
      <c r="H8840" s="549" t="s">
        <v>12454</v>
      </c>
      <c r="I8840" s="331">
        <v>10</v>
      </c>
      <c r="J8840" s="403" t="s">
        <v>33</v>
      </c>
      <c r="K8840" s="148">
        <v>11684400</v>
      </c>
      <c r="L8840" s="149">
        <v>1</v>
      </c>
      <c r="M8840" s="169" t="s">
        <v>805</v>
      </c>
      <c r="N8840" s="779" t="s">
        <v>12444</v>
      </c>
      <c r="O8840" s="166" t="s">
        <v>80</v>
      </c>
      <c r="P8840" s="166" t="s">
        <v>80</v>
      </c>
      <c r="Q8840" s="166" t="s">
        <v>6270</v>
      </c>
    </row>
    <row r="8841" spans="1:17" ht="25.5" x14ac:dyDescent="0.2">
      <c r="A8841" s="152" t="s">
        <v>12399</v>
      </c>
      <c r="B8841" s="153" t="s">
        <v>12399</v>
      </c>
      <c r="C8841" s="158" t="s">
        <v>1016</v>
      </c>
      <c r="D8841" s="795" t="s">
        <v>12441</v>
      </c>
      <c r="E8841" s="372" t="s">
        <v>2957</v>
      </c>
      <c r="F8841" s="166" t="s">
        <v>2958</v>
      </c>
      <c r="G8841" s="166">
        <v>14111507</v>
      </c>
      <c r="H8841" s="549" t="s">
        <v>12455</v>
      </c>
      <c r="I8841" s="331">
        <v>10</v>
      </c>
      <c r="J8841" s="403" t="s">
        <v>33</v>
      </c>
      <c r="K8841" s="148">
        <v>8250600</v>
      </c>
      <c r="L8841" s="149">
        <v>1</v>
      </c>
      <c r="M8841" s="169" t="s">
        <v>805</v>
      </c>
      <c r="N8841" s="779" t="s">
        <v>12444</v>
      </c>
      <c r="O8841" s="166" t="s">
        <v>1239</v>
      </c>
      <c r="P8841" s="166" t="s">
        <v>1239</v>
      </c>
      <c r="Q8841" s="166" t="s">
        <v>6270</v>
      </c>
    </row>
    <row r="8842" spans="1:17" ht="102" x14ac:dyDescent="0.2">
      <c r="A8842" s="152" t="s">
        <v>12399</v>
      </c>
      <c r="B8842" s="153" t="s">
        <v>12399</v>
      </c>
      <c r="C8842" s="158" t="s">
        <v>1016</v>
      </c>
      <c r="D8842" s="795" t="s">
        <v>12441</v>
      </c>
      <c r="E8842" s="372" t="s">
        <v>3344</v>
      </c>
      <c r="F8842" s="166" t="s">
        <v>12456</v>
      </c>
      <c r="G8842" s="166">
        <v>15101505</v>
      </c>
      <c r="H8842" s="549" t="s">
        <v>12457</v>
      </c>
      <c r="I8842" s="331">
        <v>10</v>
      </c>
      <c r="J8842" s="403" t="s">
        <v>33</v>
      </c>
      <c r="K8842" s="148">
        <v>5000000</v>
      </c>
      <c r="L8842" s="149">
        <v>1</v>
      </c>
      <c r="M8842" s="169" t="s">
        <v>805</v>
      </c>
      <c r="N8842" s="779" t="s">
        <v>12444</v>
      </c>
      <c r="O8842" s="166" t="s">
        <v>80</v>
      </c>
      <c r="P8842" s="166" t="s">
        <v>80</v>
      </c>
      <c r="Q8842" s="166" t="s">
        <v>6270</v>
      </c>
    </row>
    <row r="8843" spans="1:17" ht="51" x14ac:dyDescent="0.2">
      <c r="A8843" s="152" t="s">
        <v>12399</v>
      </c>
      <c r="B8843" s="153" t="s">
        <v>12399</v>
      </c>
      <c r="C8843" s="166" t="s">
        <v>966</v>
      </c>
      <c r="D8843" s="781" t="s">
        <v>12436</v>
      </c>
      <c r="E8843" s="372" t="s">
        <v>2963</v>
      </c>
      <c r="F8843" s="166" t="s">
        <v>2964</v>
      </c>
      <c r="G8843" s="166">
        <v>15101506</v>
      </c>
      <c r="H8843" s="549" t="s">
        <v>12458</v>
      </c>
      <c r="I8843" s="331">
        <v>10</v>
      </c>
      <c r="J8843" s="403" t="s">
        <v>33</v>
      </c>
      <c r="K8843" s="148">
        <v>20000000</v>
      </c>
      <c r="L8843" s="149">
        <v>1</v>
      </c>
      <c r="M8843" s="169" t="s">
        <v>3579</v>
      </c>
      <c r="N8843" s="779" t="s">
        <v>12459</v>
      </c>
      <c r="O8843" s="166" t="s">
        <v>68</v>
      </c>
      <c r="P8843" s="166" t="s">
        <v>68</v>
      </c>
      <c r="Q8843" s="166" t="s">
        <v>6270</v>
      </c>
    </row>
    <row r="8844" spans="1:17" ht="51" x14ac:dyDescent="0.2">
      <c r="A8844" s="152" t="s">
        <v>12399</v>
      </c>
      <c r="B8844" s="153" t="s">
        <v>12399</v>
      </c>
      <c r="C8844" s="166" t="s">
        <v>966</v>
      </c>
      <c r="D8844" s="781" t="s">
        <v>12436</v>
      </c>
      <c r="E8844" s="372" t="s">
        <v>12460</v>
      </c>
      <c r="F8844" s="166" t="s">
        <v>10722</v>
      </c>
      <c r="G8844" s="166">
        <v>15101505</v>
      </c>
      <c r="H8844" s="549" t="s">
        <v>12461</v>
      </c>
      <c r="I8844" s="331">
        <v>10</v>
      </c>
      <c r="J8844" s="403" t="s">
        <v>33</v>
      </c>
      <c r="K8844" s="148">
        <v>14358000</v>
      </c>
      <c r="L8844" s="149">
        <v>1</v>
      </c>
      <c r="M8844" s="169" t="s">
        <v>3579</v>
      </c>
      <c r="N8844" s="779" t="s">
        <v>12462</v>
      </c>
      <c r="O8844" s="166" t="s">
        <v>68</v>
      </c>
      <c r="P8844" s="166" t="s">
        <v>68</v>
      </c>
      <c r="Q8844" s="166" t="s">
        <v>6270</v>
      </c>
    </row>
    <row r="8845" spans="1:17" ht="51" x14ac:dyDescent="0.2">
      <c r="A8845" s="152" t="s">
        <v>12399</v>
      </c>
      <c r="B8845" s="153" t="s">
        <v>12399</v>
      </c>
      <c r="C8845" s="166" t="s">
        <v>12463</v>
      </c>
      <c r="D8845" s="781" t="s">
        <v>12464</v>
      </c>
      <c r="E8845" s="372" t="s">
        <v>2963</v>
      </c>
      <c r="F8845" s="166" t="s">
        <v>2964</v>
      </c>
      <c r="G8845" s="166">
        <v>15101506</v>
      </c>
      <c r="H8845" s="549" t="s">
        <v>12465</v>
      </c>
      <c r="I8845" s="331">
        <v>10</v>
      </c>
      <c r="J8845" s="403" t="s">
        <v>230</v>
      </c>
      <c r="K8845" s="148">
        <v>261036946</v>
      </c>
      <c r="L8845" s="149">
        <v>1</v>
      </c>
      <c r="M8845" s="169" t="s">
        <v>3579</v>
      </c>
      <c r="N8845" s="779" t="s">
        <v>12466</v>
      </c>
      <c r="O8845" s="166" t="s">
        <v>127</v>
      </c>
      <c r="P8845" s="166" t="s">
        <v>127</v>
      </c>
      <c r="Q8845" s="166" t="s">
        <v>12467</v>
      </c>
    </row>
    <row r="8846" spans="1:17" ht="51" x14ac:dyDescent="0.2">
      <c r="A8846" s="152" t="s">
        <v>12399</v>
      </c>
      <c r="B8846" s="153" t="s">
        <v>12399</v>
      </c>
      <c r="C8846" s="166" t="s">
        <v>12463</v>
      </c>
      <c r="D8846" s="781" t="s">
        <v>12464</v>
      </c>
      <c r="E8846" s="372" t="s">
        <v>2963</v>
      </c>
      <c r="F8846" s="166" t="s">
        <v>2964</v>
      </c>
      <c r="G8846" s="166">
        <v>15101506</v>
      </c>
      <c r="H8846" s="549" t="s">
        <v>12465</v>
      </c>
      <c r="I8846" s="331">
        <v>10</v>
      </c>
      <c r="J8846" s="403" t="s">
        <v>33</v>
      </c>
      <c r="K8846" s="148">
        <v>825116004</v>
      </c>
      <c r="L8846" s="149">
        <v>1</v>
      </c>
      <c r="M8846" s="169" t="s">
        <v>3579</v>
      </c>
      <c r="N8846" s="779" t="s">
        <v>12466</v>
      </c>
      <c r="O8846" s="166" t="s">
        <v>68</v>
      </c>
      <c r="P8846" s="166" t="s">
        <v>68</v>
      </c>
      <c r="Q8846" s="166" t="s">
        <v>12467</v>
      </c>
    </row>
    <row r="8847" spans="1:17" ht="51" x14ac:dyDescent="0.2">
      <c r="A8847" s="152" t="s">
        <v>12399</v>
      </c>
      <c r="B8847" s="153" t="s">
        <v>12399</v>
      </c>
      <c r="C8847" s="166" t="s">
        <v>12463</v>
      </c>
      <c r="D8847" s="781" t="s">
        <v>12464</v>
      </c>
      <c r="E8847" s="372" t="s">
        <v>12460</v>
      </c>
      <c r="F8847" s="166" t="s">
        <v>10722</v>
      </c>
      <c r="G8847" s="166">
        <v>15101505</v>
      </c>
      <c r="H8847" s="549" t="s">
        <v>12468</v>
      </c>
      <c r="I8847" s="331">
        <v>10</v>
      </c>
      <c r="J8847" s="403" t="s">
        <v>230</v>
      </c>
      <c r="K8847" s="148">
        <v>138963054</v>
      </c>
      <c r="L8847" s="149">
        <v>1</v>
      </c>
      <c r="M8847" s="169" t="s">
        <v>3579</v>
      </c>
      <c r="N8847" s="779" t="s">
        <v>12469</v>
      </c>
      <c r="O8847" s="166" t="s">
        <v>127</v>
      </c>
      <c r="P8847" s="166" t="s">
        <v>127</v>
      </c>
      <c r="Q8847" s="166" t="s">
        <v>12467</v>
      </c>
    </row>
    <row r="8848" spans="1:17" ht="51" x14ac:dyDescent="0.2">
      <c r="A8848" s="152" t="s">
        <v>12399</v>
      </c>
      <c r="B8848" s="153" t="s">
        <v>12399</v>
      </c>
      <c r="C8848" s="166" t="s">
        <v>12463</v>
      </c>
      <c r="D8848" s="781" t="s">
        <v>12464</v>
      </c>
      <c r="E8848" s="372" t="s">
        <v>12460</v>
      </c>
      <c r="F8848" s="166" t="s">
        <v>10722</v>
      </c>
      <c r="G8848" s="166">
        <v>15101505</v>
      </c>
      <c r="H8848" s="549" t="s">
        <v>12468</v>
      </c>
      <c r="I8848" s="331">
        <v>10</v>
      </c>
      <c r="J8848" s="403" t="s">
        <v>33</v>
      </c>
      <c r="K8848" s="148">
        <v>360688196</v>
      </c>
      <c r="L8848" s="149">
        <v>1</v>
      </c>
      <c r="M8848" s="169" t="s">
        <v>3579</v>
      </c>
      <c r="N8848" s="779" t="s">
        <v>12469</v>
      </c>
      <c r="O8848" s="166" t="s">
        <v>68</v>
      </c>
      <c r="P8848" s="166" t="s">
        <v>68</v>
      </c>
      <c r="Q8848" s="166" t="s">
        <v>12467</v>
      </c>
    </row>
    <row r="8849" spans="1:17" ht="51" x14ac:dyDescent="0.2">
      <c r="A8849" s="152" t="s">
        <v>12399</v>
      </c>
      <c r="B8849" s="153" t="s">
        <v>12399</v>
      </c>
      <c r="C8849" s="166" t="s">
        <v>12463</v>
      </c>
      <c r="D8849" s="781" t="s">
        <v>12464</v>
      </c>
      <c r="E8849" s="372" t="s">
        <v>2963</v>
      </c>
      <c r="F8849" s="166" t="s">
        <v>2964</v>
      </c>
      <c r="G8849" s="166">
        <v>15101506</v>
      </c>
      <c r="H8849" s="549" t="s">
        <v>12470</v>
      </c>
      <c r="I8849" s="331">
        <v>10</v>
      </c>
      <c r="J8849" s="403" t="s">
        <v>33</v>
      </c>
      <c r="K8849" s="148">
        <v>191674050</v>
      </c>
      <c r="L8849" s="149">
        <v>1</v>
      </c>
      <c r="M8849" s="169" t="s">
        <v>3579</v>
      </c>
      <c r="N8849" s="779" t="s">
        <v>12466</v>
      </c>
      <c r="O8849" s="166" t="s">
        <v>1239</v>
      </c>
      <c r="P8849" s="166" t="s">
        <v>1239</v>
      </c>
      <c r="Q8849" s="166" t="s">
        <v>12467</v>
      </c>
    </row>
    <row r="8850" spans="1:17" ht="51" x14ac:dyDescent="0.2">
      <c r="A8850" s="152" t="s">
        <v>12399</v>
      </c>
      <c r="B8850" s="153" t="s">
        <v>12399</v>
      </c>
      <c r="C8850" s="166" t="s">
        <v>12463</v>
      </c>
      <c r="D8850" s="781" t="s">
        <v>12464</v>
      </c>
      <c r="E8850" s="372" t="s">
        <v>12460</v>
      </c>
      <c r="F8850" s="166" t="s">
        <v>10722</v>
      </c>
      <c r="G8850" s="166">
        <v>15101505</v>
      </c>
      <c r="H8850" s="549" t="s">
        <v>12471</v>
      </c>
      <c r="I8850" s="331">
        <v>10</v>
      </c>
      <c r="J8850" s="403" t="s">
        <v>33</v>
      </c>
      <c r="K8850" s="148">
        <v>88173750</v>
      </c>
      <c r="L8850" s="149">
        <v>1</v>
      </c>
      <c r="M8850" s="169" t="s">
        <v>3579</v>
      </c>
      <c r="N8850" s="779" t="s">
        <v>12469</v>
      </c>
      <c r="O8850" s="166" t="s">
        <v>1239</v>
      </c>
      <c r="P8850" s="166" t="s">
        <v>1239</v>
      </c>
      <c r="Q8850" s="166" t="s">
        <v>12467</v>
      </c>
    </row>
    <row r="8851" spans="1:17" ht="76.5" x14ac:dyDescent="0.2">
      <c r="A8851" s="152" t="s">
        <v>12399</v>
      </c>
      <c r="B8851" s="153" t="s">
        <v>12399</v>
      </c>
      <c r="C8851" s="158" t="s">
        <v>1016</v>
      </c>
      <c r="D8851" s="795" t="s">
        <v>12441</v>
      </c>
      <c r="E8851" s="372" t="s">
        <v>5652</v>
      </c>
      <c r="F8851" s="166" t="s">
        <v>5653</v>
      </c>
      <c r="G8851" s="166">
        <v>44103105</v>
      </c>
      <c r="H8851" s="549" t="s">
        <v>12472</v>
      </c>
      <c r="I8851" s="331">
        <v>10</v>
      </c>
      <c r="J8851" s="403" t="s">
        <v>33</v>
      </c>
      <c r="K8851" s="148">
        <v>42046000</v>
      </c>
      <c r="L8851" s="149">
        <v>1</v>
      </c>
      <c r="M8851" s="169" t="s">
        <v>805</v>
      </c>
      <c r="N8851" s="779" t="s">
        <v>12473</v>
      </c>
      <c r="O8851" s="166" t="s">
        <v>36</v>
      </c>
      <c r="P8851" s="166" t="s">
        <v>36</v>
      </c>
      <c r="Q8851" s="166" t="s">
        <v>6270</v>
      </c>
    </row>
    <row r="8852" spans="1:17" ht="38.25" x14ac:dyDescent="0.2">
      <c r="A8852" s="152" t="s">
        <v>12399</v>
      </c>
      <c r="B8852" s="153" t="s">
        <v>12399</v>
      </c>
      <c r="C8852" s="166" t="s">
        <v>966</v>
      </c>
      <c r="D8852" s="781" t="s">
        <v>12436</v>
      </c>
      <c r="E8852" s="372" t="s">
        <v>5939</v>
      </c>
      <c r="F8852" s="166" t="s">
        <v>3919</v>
      </c>
      <c r="G8852" s="166">
        <v>53131600</v>
      </c>
      <c r="H8852" s="549" t="s">
        <v>12474</v>
      </c>
      <c r="I8852" s="331">
        <v>10</v>
      </c>
      <c r="J8852" s="403" t="s">
        <v>33</v>
      </c>
      <c r="K8852" s="148">
        <v>40000000</v>
      </c>
      <c r="L8852" s="149">
        <v>1</v>
      </c>
      <c r="M8852" s="169" t="s">
        <v>805</v>
      </c>
      <c r="N8852" s="779" t="s">
        <v>12475</v>
      </c>
      <c r="O8852" s="166" t="s">
        <v>80</v>
      </c>
      <c r="P8852" s="166" t="s">
        <v>901</v>
      </c>
      <c r="Q8852" s="166" t="s">
        <v>6270</v>
      </c>
    </row>
    <row r="8853" spans="1:17" ht="25.5" x14ac:dyDescent="0.2">
      <c r="A8853" s="152" t="s">
        <v>12399</v>
      </c>
      <c r="B8853" s="153" t="s">
        <v>12399</v>
      </c>
      <c r="C8853" s="158" t="s">
        <v>1016</v>
      </c>
      <c r="D8853" s="795" t="s">
        <v>12441</v>
      </c>
      <c r="E8853" s="372" t="s">
        <v>5660</v>
      </c>
      <c r="F8853" s="166" t="s">
        <v>5661</v>
      </c>
      <c r="G8853" s="166">
        <v>31201610</v>
      </c>
      <c r="H8853" s="549" t="s">
        <v>12454</v>
      </c>
      <c r="I8853" s="331">
        <v>10</v>
      </c>
      <c r="J8853" s="403" t="s">
        <v>33</v>
      </c>
      <c r="K8853" s="148">
        <v>1264000</v>
      </c>
      <c r="L8853" s="149">
        <v>1</v>
      </c>
      <c r="M8853" s="169" t="s">
        <v>805</v>
      </c>
      <c r="N8853" s="779" t="s">
        <v>12444</v>
      </c>
      <c r="O8853" s="166" t="s">
        <v>80</v>
      </c>
      <c r="P8853" s="166" t="s">
        <v>80</v>
      </c>
      <c r="Q8853" s="166" t="s">
        <v>6270</v>
      </c>
    </row>
    <row r="8854" spans="1:17" ht="25.5" x14ac:dyDescent="0.2">
      <c r="A8854" s="152" t="s">
        <v>12399</v>
      </c>
      <c r="B8854" s="153" t="s">
        <v>12399</v>
      </c>
      <c r="C8854" s="166" t="s">
        <v>12463</v>
      </c>
      <c r="D8854" s="781" t="s">
        <v>12464</v>
      </c>
      <c r="E8854" s="372" t="s">
        <v>5660</v>
      </c>
      <c r="F8854" s="166" t="s">
        <v>5661</v>
      </c>
      <c r="G8854" s="166">
        <v>12160000</v>
      </c>
      <c r="H8854" s="549" t="s">
        <v>12476</v>
      </c>
      <c r="I8854" s="331">
        <v>10</v>
      </c>
      <c r="J8854" s="403" t="s">
        <v>33</v>
      </c>
      <c r="K8854" s="148">
        <v>5000000</v>
      </c>
      <c r="L8854" s="149">
        <v>1</v>
      </c>
      <c r="M8854" s="169" t="s">
        <v>3579</v>
      </c>
      <c r="N8854" s="779" t="s">
        <v>12477</v>
      </c>
      <c r="O8854" s="166" t="s">
        <v>68</v>
      </c>
      <c r="P8854" s="166" t="s">
        <v>68</v>
      </c>
      <c r="Q8854" s="166" t="s">
        <v>6270</v>
      </c>
    </row>
    <row r="8855" spans="1:17" ht="38.25" x14ac:dyDescent="0.2">
      <c r="A8855" s="152" t="s">
        <v>12399</v>
      </c>
      <c r="B8855" s="153" t="s">
        <v>12399</v>
      </c>
      <c r="C8855" s="166" t="s">
        <v>12463</v>
      </c>
      <c r="D8855" s="781" t="s">
        <v>12478</v>
      </c>
      <c r="E8855" s="372" t="s">
        <v>3358</v>
      </c>
      <c r="F8855" s="166" t="s">
        <v>3359</v>
      </c>
      <c r="G8855" s="166">
        <v>25172500</v>
      </c>
      <c r="H8855" s="549" t="s">
        <v>12479</v>
      </c>
      <c r="I8855" s="331">
        <v>10</v>
      </c>
      <c r="J8855" s="403" t="s">
        <v>33</v>
      </c>
      <c r="K8855" s="148">
        <v>250000000</v>
      </c>
      <c r="L8855" s="149">
        <v>1</v>
      </c>
      <c r="M8855" s="169" t="s">
        <v>805</v>
      </c>
      <c r="N8855" s="779" t="s">
        <v>12480</v>
      </c>
      <c r="O8855" s="166" t="s">
        <v>67</v>
      </c>
      <c r="P8855" s="166" t="s">
        <v>36</v>
      </c>
      <c r="Q8855" s="166" t="s">
        <v>6273</v>
      </c>
    </row>
    <row r="8856" spans="1:17" ht="25.5" x14ac:dyDescent="0.2">
      <c r="A8856" s="152" t="s">
        <v>12399</v>
      </c>
      <c r="B8856" s="153" t="s">
        <v>12399</v>
      </c>
      <c r="C8856" s="158" t="s">
        <v>1016</v>
      </c>
      <c r="D8856" s="795" t="s">
        <v>12441</v>
      </c>
      <c r="E8856" s="372" t="s">
        <v>2968</v>
      </c>
      <c r="F8856" s="166" t="s">
        <v>2969</v>
      </c>
      <c r="G8856" s="166">
        <v>60121535</v>
      </c>
      <c r="H8856" s="549" t="s">
        <v>12454</v>
      </c>
      <c r="I8856" s="331">
        <v>10</v>
      </c>
      <c r="J8856" s="403" t="s">
        <v>33</v>
      </c>
      <c r="K8856" s="148">
        <v>175500</v>
      </c>
      <c r="L8856" s="149">
        <v>1</v>
      </c>
      <c r="M8856" s="169" t="s">
        <v>805</v>
      </c>
      <c r="N8856" s="779" t="s">
        <v>12444</v>
      </c>
      <c r="O8856" s="166" t="s">
        <v>80</v>
      </c>
      <c r="P8856" s="166" t="s">
        <v>80</v>
      </c>
      <c r="Q8856" s="166" t="s">
        <v>6270</v>
      </c>
    </row>
    <row r="8857" spans="1:17" ht="25.5" x14ac:dyDescent="0.2">
      <c r="A8857" s="152" t="s">
        <v>12399</v>
      </c>
      <c r="B8857" s="153" t="s">
        <v>12399</v>
      </c>
      <c r="C8857" s="166" t="s">
        <v>12403</v>
      </c>
      <c r="D8857" s="781" t="s">
        <v>12404</v>
      </c>
      <c r="E8857" s="372" t="s">
        <v>2968</v>
      </c>
      <c r="F8857" s="166" t="s">
        <v>2969</v>
      </c>
      <c r="G8857" s="166">
        <v>40142002</v>
      </c>
      <c r="H8857" s="549" t="s">
        <v>12481</v>
      </c>
      <c r="I8857" s="331">
        <v>16</v>
      </c>
      <c r="J8857" s="403" t="s">
        <v>33</v>
      </c>
      <c r="K8857" s="148">
        <v>349200</v>
      </c>
      <c r="L8857" s="149">
        <v>2</v>
      </c>
      <c r="M8857" s="169" t="s">
        <v>805</v>
      </c>
      <c r="N8857" s="822" t="s">
        <v>12407</v>
      </c>
      <c r="O8857" s="166" t="s">
        <v>67</v>
      </c>
      <c r="P8857" s="166" t="s">
        <v>67</v>
      </c>
      <c r="Q8857" s="166" t="s">
        <v>6270</v>
      </c>
    </row>
    <row r="8858" spans="1:17" ht="25.5" x14ac:dyDescent="0.2">
      <c r="A8858" s="152" t="s">
        <v>12399</v>
      </c>
      <c r="B8858" s="153" t="s">
        <v>12399</v>
      </c>
      <c r="C8858" s="166" t="s">
        <v>12403</v>
      </c>
      <c r="D8858" s="781" t="s">
        <v>12404</v>
      </c>
      <c r="E8858" s="372" t="s">
        <v>2968</v>
      </c>
      <c r="F8858" s="166" t="s">
        <v>2969</v>
      </c>
      <c r="G8858" s="166">
        <v>27111621</v>
      </c>
      <c r="H8858" s="549" t="s">
        <v>12482</v>
      </c>
      <c r="I8858" s="331">
        <v>16</v>
      </c>
      <c r="J8858" s="403" t="s">
        <v>33</v>
      </c>
      <c r="K8858" s="148">
        <v>60000</v>
      </c>
      <c r="L8858" s="149">
        <v>3</v>
      </c>
      <c r="M8858" s="169" t="s">
        <v>805</v>
      </c>
      <c r="N8858" s="824" t="s">
        <v>12407</v>
      </c>
      <c r="O8858" s="166" t="s">
        <v>67</v>
      </c>
      <c r="P8858" s="166" t="s">
        <v>67</v>
      </c>
      <c r="Q8858" s="166" t="s">
        <v>6270</v>
      </c>
    </row>
    <row r="8859" spans="1:17" ht="63.75" x14ac:dyDescent="0.2">
      <c r="A8859" s="152" t="s">
        <v>12399</v>
      </c>
      <c r="B8859" s="153" t="s">
        <v>12399</v>
      </c>
      <c r="C8859" s="166" t="s">
        <v>42</v>
      </c>
      <c r="D8859" s="781" t="s">
        <v>12434</v>
      </c>
      <c r="E8859" s="372" t="s">
        <v>12483</v>
      </c>
      <c r="F8859" s="166" t="s">
        <v>11768</v>
      </c>
      <c r="G8859" s="166">
        <v>42295451</v>
      </c>
      <c r="H8859" s="549" t="s">
        <v>12484</v>
      </c>
      <c r="I8859" s="331">
        <v>10</v>
      </c>
      <c r="J8859" s="403" t="s">
        <v>33</v>
      </c>
      <c r="K8859" s="148">
        <v>11556500</v>
      </c>
      <c r="L8859" s="149">
        <v>150</v>
      </c>
      <c r="M8859" s="403" t="s">
        <v>7501</v>
      </c>
      <c r="N8859" s="825" t="s">
        <v>12435</v>
      </c>
      <c r="O8859" s="372" t="s">
        <v>127</v>
      </c>
      <c r="P8859" s="166" t="s">
        <v>68</v>
      </c>
      <c r="Q8859" s="166" t="s">
        <v>6270</v>
      </c>
    </row>
    <row r="8860" spans="1:17" ht="63.75" x14ac:dyDescent="0.2">
      <c r="A8860" s="152" t="s">
        <v>12399</v>
      </c>
      <c r="B8860" s="153" t="s">
        <v>12399</v>
      </c>
      <c r="C8860" s="166" t="s">
        <v>42</v>
      </c>
      <c r="D8860" s="781" t="s">
        <v>12434</v>
      </c>
      <c r="E8860" s="372" t="s">
        <v>12483</v>
      </c>
      <c r="F8860" s="166" t="s">
        <v>11768</v>
      </c>
      <c r="G8860" s="166">
        <v>42261602</v>
      </c>
      <c r="H8860" s="549" t="s">
        <v>12485</v>
      </c>
      <c r="I8860" s="331">
        <v>10</v>
      </c>
      <c r="J8860" s="403" t="s">
        <v>33</v>
      </c>
      <c r="K8860" s="148">
        <v>15000000</v>
      </c>
      <c r="L8860" s="149">
        <v>500</v>
      </c>
      <c r="M8860" s="403" t="s">
        <v>805</v>
      </c>
      <c r="N8860" s="825" t="s">
        <v>12435</v>
      </c>
      <c r="O8860" s="372" t="s">
        <v>127</v>
      </c>
      <c r="P8860" s="166" t="s">
        <v>68</v>
      </c>
      <c r="Q8860" s="166" t="s">
        <v>6270</v>
      </c>
    </row>
    <row r="8861" spans="1:17" ht="63.75" x14ac:dyDescent="0.2">
      <c r="A8861" s="152" t="s">
        <v>12399</v>
      </c>
      <c r="B8861" s="153" t="s">
        <v>12399</v>
      </c>
      <c r="C8861" s="166" t="s">
        <v>42</v>
      </c>
      <c r="D8861" s="781" t="s">
        <v>12434</v>
      </c>
      <c r="E8861" s="372" t="s">
        <v>12483</v>
      </c>
      <c r="F8861" s="166" t="s">
        <v>11768</v>
      </c>
      <c r="G8861" s="166">
        <v>42262101</v>
      </c>
      <c r="H8861" s="549" t="s">
        <v>12486</v>
      </c>
      <c r="I8861" s="331">
        <v>10</v>
      </c>
      <c r="J8861" s="403" t="s">
        <v>33</v>
      </c>
      <c r="K8861" s="148">
        <v>39200000</v>
      </c>
      <c r="L8861" s="149">
        <v>700</v>
      </c>
      <c r="M8861" s="169" t="s">
        <v>805</v>
      </c>
      <c r="N8861" s="826" t="s">
        <v>12435</v>
      </c>
      <c r="O8861" s="166" t="s">
        <v>127</v>
      </c>
      <c r="P8861" s="166" t="s">
        <v>68</v>
      </c>
      <c r="Q8861" s="166" t="s">
        <v>6270</v>
      </c>
    </row>
    <row r="8862" spans="1:17" ht="25.5" x14ac:dyDescent="0.2">
      <c r="A8862" s="152" t="s">
        <v>12399</v>
      </c>
      <c r="B8862" s="153" t="s">
        <v>12399</v>
      </c>
      <c r="C8862" s="166" t="s">
        <v>12429</v>
      </c>
      <c r="D8862" s="781" t="s">
        <v>12430</v>
      </c>
      <c r="E8862" s="372" t="s">
        <v>12483</v>
      </c>
      <c r="F8862" s="166" t="s">
        <v>11768</v>
      </c>
      <c r="G8862" s="166">
        <v>42295451</v>
      </c>
      <c r="H8862" s="549" t="s">
        <v>12484</v>
      </c>
      <c r="I8862" s="331">
        <v>10</v>
      </c>
      <c r="J8862" s="403" t="s">
        <v>33</v>
      </c>
      <c r="K8862" s="148">
        <v>4620000</v>
      </c>
      <c r="L8862" s="149">
        <v>60</v>
      </c>
      <c r="M8862" s="169" t="s">
        <v>7501</v>
      </c>
      <c r="N8862" s="822" t="s">
        <v>12432</v>
      </c>
      <c r="O8862" s="166" t="s">
        <v>127</v>
      </c>
      <c r="P8862" s="166" t="s">
        <v>68</v>
      </c>
      <c r="Q8862" s="166" t="s">
        <v>6270</v>
      </c>
    </row>
    <row r="8863" spans="1:17" ht="25.5" x14ac:dyDescent="0.2">
      <c r="A8863" s="152" t="s">
        <v>12399</v>
      </c>
      <c r="B8863" s="153" t="s">
        <v>12399</v>
      </c>
      <c r="C8863" s="158" t="s">
        <v>1016</v>
      </c>
      <c r="D8863" s="795" t="s">
        <v>12441</v>
      </c>
      <c r="E8863" s="372" t="s">
        <v>5672</v>
      </c>
      <c r="F8863" s="166" t="s">
        <v>5673</v>
      </c>
      <c r="G8863" s="166">
        <v>31201610</v>
      </c>
      <c r="H8863" s="549" t="s">
        <v>12454</v>
      </c>
      <c r="I8863" s="331">
        <v>10</v>
      </c>
      <c r="J8863" s="403" t="s">
        <v>33</v>
      </c>
      <c r="K8863" s="148">
        <v>5328000</v>
      </c>
      <c r="L8863" s="149">
        <v>1</v>
      </c>
      <c r="M8863" s="169" t="s">
        <v>805</v>
      </c>
      <c r="N8863" s="779" t="s">
        <v>12444</v>
      </c>
      <c r="O8863" s="166" t="s">
        <v>80</v>
      </c>
      <c r="P8863" s="166" t="s">
        <v>80</v>
      </c>
      <c r="Q8863" s="166" t="s">
        <v>6270</v>
      </c>
    </row>
    <row r="8864" spans="1:17" ht="25.5" x14ac:dyDescent="0.2">
      <c r="A8864" s="152" t="s">
        <v>12399</v>
      </c>
      <c r="B8864" s="153" t="s">
        <v>12399</v>
      </c>
      <c r="C8864" s="166" t="s">
        <v>12463</v>
      </c>
      <c r="D8864" s="781" t="s">
        <v>12478</v>
      </c>
      <c r="E8864" s="372" t="s">
        <v>5672</v>
      </c>
      <c r="F8864" s="166" t="s">
        <v>5673</v>
      </c>
      <c r="G8864" s="166">
        <v>46181705</v>
      </c>
      <c r="H8864" s="549" t="s">
        <v>12487</v>
      </c>
      <c r="I8864" s="331">
        <v>10</v>
      </c>
      <c r="J8864" s="403" t="s">
        <v>33</v>
      </c>
      <c r="K8864" s="148">
        <v>45000000</v>
      </c>
      <c r="L8864" s="149">
        <v>150</v>
      </c>
      <c r="M8864" s="169" t="s">
        <v>805</v>
      </c>
      <c r="N8864" s="779" t="s">
        <v>12488</v>
      </c>
      <c r="O8864" s="166" t="s">
        <v>35</v>
      </c>
      <c r="P8864" s="166" t="s">
        <v>36</v>
      </c>
      <c r="Q8864" s="166" t="s">
        <v>6270</v>
      </c>
    </row>
    <row r="8865" spans="1:17" ht="25.5" x14ac:dyDescent="0.2">
      <c r="A8865" s="152" t="s">
        <v>12399</v>
      </c>
      <c r="B8865" s="153" t="s">
        <v>12399</v>
      </c>
      <c r="C8865" s="166" t="s">
        <v>12403</v>
      </c>
      <c r="D8865" s="781" t="s">
        <v>12404</v>
      </c>
      <c r="E8865" s="372" t="s">
        <v>5672</v>
      </c>
      <c r="F8865" s="166" t="s">
        <v>5673</v>
      </c>
      <c r="G8865" s="166">
        <v>27111903</v>
      </c>
      <c r="H8865" s="549" t="s">
        <v>12489</v>
      </c>
      <c r="I8865" s="331">
        <v>16</v>
      </c>
      <c r="J8865" s="403" t="s">
        <v>33</v>
      </c>
      <c r="K8865" s="148">
        <v>30800</v>
      </c>
      <c r="L8865" s="149">
        <v>4</v>
      </c>
      <c r="M8865" s="169" t="s">
        <v>805</v>
      </c>
      <c r="N8865" s="822" t="s">
        <v>12407</v>
      </c>
      <c r="O8865" s="166" t="s">
        <v>67</v>
      </c>
      <c r="P8865" s="166" t="s">
        <v>67</v>
      </c>
      <c r="Q8865" s="166" t="s">
        <v>6270</v>
      </c>
    </row>
    <row r="8866" spans="1:17" ht="25.5" x14ac:dyDescent="0.2">
      <c r="A8866" s="152" t="s">
        <v>12399</v>
      </c>
      <c r="B8866" s="153" t="s">
        <v>12399</v>
      </c>
      <c r="C8866" s="158" t="s">
        <v>1016</v>
      </c>
      <c r="D8866" s="795" t="s">
        <v>12441</v>
      </c>
      <c r="E8866" s="372" t="s">
        <v>2973</v>
      </c>
      <c r="F8866" s="166" t="s">
        <v>2974</v>
      </c>
      <c r="G8866" s="166">
        <v>44121708</v>
      </c>
      <c r="H8866" s="549" t="s">
        <v>12454</v>
      </c>
      <c r="I8866" s="331">
        <v>10</v>
      </c>
      <c r="J8866" s="403" t="s">
        <v>33</v>
      </c>
      <c r="K8866" s="148">
        <v>3680000</v>
      </c>
      <c r="L8866" s="149">
        <v>1</v>
      </c>
      <c r="M8866" s="169" t="s">
        <v>805</v>
      </c>
      <c r="N8866" s="779" t="s">
        <v>12444</v>
      </c>
      <c r="O8866" s="166" t="s">
        <v>80</v>
      </c>
      <c r="P8866" s="166" t="s">
        <v>80</v>
      </c>
      <c r="Q8866" s="166" t="s">
        <v>6270</v>
      </c>
    </row>
    <row r="8867" spans="1:17" ht="25.5" x14ac:dyDescent="0.2">
      <c r="A8867" s="152" t="s">
        <v>12399</v>
      </c>
      <c r="B8867" s="153" t="s">
        <v>12399</v>
      </c>
      <c r="C8867" s="158" t="s">
        <v>1016</v>
      </c>
      <c r="D8867" s="795" t="s">
        <v>12441</v>
      </c>
      <c r="E8867" s="372" t="s">
        <v>834</v>
      </c>
      <c r="F8867" s="166" t="s">
        <v>316</v>
      </c>
      <c r="G8867" s="166">
        <v>44122104</v>
      </c>
      <c r="H8867" s="549" t="s">
        <v>12454</v>
      </c>
      <c r="I8867" s="331">
        <v>10</v>
      </c>
      <c r="J8867" s="403" t="s">
        <v>33</v>
      </c>
      <c r="K8867" s="148">
        <v>4550000</v>
      </c>
      <c r="L8867" s="149">
        <v>1</v>
      </c>
      <c r="M8867" s="169" t="s">
        <v>805</v>
      </c>
      <c r="N8867" s="779" t="s">
        <v>12444</v>
      </c>
      <c r="O8867" s="166" t="s">
        <v>80</v>
      </c>
      <c r="P8867" s="166" t="s">
        <v>80</v>
      </c>
      <c r="Q8867" s="166" t="s">
        <v>6270</v>
      </c>
    </row>
    <row r="8868" spans="1:17" ht="25.5" x14ac:dyDescent="0.2">
      <c r="A8868" s="152" t="s">
        <v>12399</v>
      </c>
      <c r="B8868" s="153" t="s">
        <v>12399</v>
      </c>
      <c r="C8868" s="166" t="s">
        <v>12403</v>
      </c>
      <c r="D8868" s="781" t="s">
        <v>12404</v>
      </c>
      <c r="E8868" s="372" t="s">
        <v>834</v>
      </c>
      <c r="F8868" s="166" t="s">
        <v>316</v>
      </c>
      <c r="G8868" s="166">
        <v>27111731</v>
      </c>
      <c r="H8868" s="549" t="s">
        <v>12490</v>
      </c>
      <c r="I8868" s="331">
        <v>16</v>
      </c>
      <c r="J8868" s="403" t="s">
        <v>33</v>
      </c>
      <c r="K8868" s="148">
        <v>53900</v>
      </c>
      <c r="L8868" s="149">
        <v>2</v>
      </c>
      <c r="M8868" s="169" t="s">
        <v>805</v>
      </c>
      <c r="N8868" s="822" t="s">
        <v>12407</v>
      </c>
      <c r="O8868" s="166" t="s">
        <v>67</v>
      </c>
      <c r="P8868" s="166" t="s">
        <v>67</v>
      </c>
      <c r="Q8868" s="166" t="s">
        <v>6270</v>
      </c>
    </row>
    <row r="8869" spans="1:17" ht="25.5" x14ac:dyDescent="0.2">
      <c r="A8869" s="152" t="s">
        <v>12399</v>
      </c>
      <c r="B8869" s="153" t="s">
        <v>12399</v>
      </c>
      <c r="C8869" s="166" t="s">
        <v>12403</v>
      </c>
      <c r="D8869" s="781" t="s">
        <v>12404</v>
      </c>
      <c r="E8869" s="372" t="s">
        <v>834</v>
      </c>
      <c r="F8869" s="166" t="s">
        <v>316</v>
      </c>
      <c r="G8869" s="166">
        <v>27111728</v>
      </c>
      <c r="H8869" s="549" t="s">
        <v>12491</v>
      </c>
      <c r="I8869" s="331">
        <v>16</v>
      </c>
      <c r="J8869" s="403" t="s">
        <v>33</v>
      </c>
      <c r="K8869" s="148">
        <v>141600</v>
      </c>
      <c r="L8869" s="149">
        <v>2</v>
      </c>
      <c r="M8869" s="169" t="s">
        <v>805</v>
      </c>
      <c r="N8869" s="822" t="s">
        <v>12407</v>
      </c>
      <c r="O8869" s="166" t="s">
        <v>67</v>
      </c>
      <c r="P8869" s="166" t="s">
        <v>67</v>
      </c>
      <c r="Q8869" s="166" t="s">
        <v>6270</v>
      </c>
    </row>
    <row r="8870" spans="1:17" ht="25.5" x14ac:dyDescent="0.2">
      <c r="A8870" s="152" t="s">
        <v>12399</v>
      </c>
      <c r="B8870" s="153" t="s">
        <v>12399</v>
      </c>
      <c r="C8870" s="166" t="s">
        <v>12403</v>
      </c>
      <c r="D8870" s="781" t="s">
        <v>12404</v>
      </c>
      <c r="E8870" s="372" t="s">
        <v>834</v>
      </c>
      <c r="F8870" s="166" t="s">
        <v>316</v>
      </c>
      <c r="G8870" s="166">
        <v>27112845</v>
      </c>
      <c r="H8870" s="549" t="s">
        <v>12492</v>
      </c>
      <c r="I8870" s="331">
        <v>16</v>
      </c>
      <c r="J8870" s="403" t="s">
        <v>33</v>
      </c>
      <c r="K8870" s="148">
        <v>17900</v>
      </c>
      <c r="L8870" s="149">
        <v>1</v>
      </c>
      <c r="M8870" s="169" t="s">
        <v>805</v>
      </c>
      <c r="N8870" s="822" t="s">
        <v>12407</v>
      </c>
      <c r="O8870" s="166" t="s">
        <v>67</v>
      </c>
      <c r="P8870" s="166" t="s">
        <v>67</v>
      </c>
      <c r="Q8870" s="166" t="s">
        <v>6270</v>
      </c>
    </row>
    <row r="8871" spans="1:17" ht="25.5" x14ac:dyDescent="0.2">
      <c r="A8871" s="152" t="s">
        <v>12399</v>
      </c>
      <c r="B8871" s="153" t="s">
        <v>12399</v>
      </c>
      <c r="C8871" s="166" t="s">
        <v>12403</v>
      </c>
      <c r="D8871" s="781" t="s">
        <v>12404</v>
      </c>
      <c r="E8871" s="372" t="s">
        <v>834</v>
      </c>
      <c r="F8871" s="166" t="s">
        <v>316</v>
      </c>
      <c r="G8871" s="166">
        <v>11101502</v>
      </c>
      <c r="H8871" s="549" t="s">
        <v>12493</v>
      </c>
      <c r="I8871" s="331">
        <v>16</v>
      </c>
      <c r="J8871" s="403" t="s">
        <v>33</v>
      </c>
      <c r="K8871" s="148">
        <v>17600</v>
      </c>
      <c r="L8871" s="149">
        <v>1</v>
      </c>
      <c r="M8871" s="169" t="s">
        <v>805</v>
      </c>
      <c r="N8871" s="822" t="s">
        <v>12407</v>
      </c>
      <c r="O8871" s="166" t="s">
        <v>67</v>
      </c>
      <c r="P8871" s="166" t="s">
        <v>67</v>
      </c>
      <c r="Q8871" s="166" t="s">
        <v>6270</v>
      </c>
    </row>
    <row r="8872" spans="1:17" ht="25.5" x14ac:dyDescent="0.2">
      <c r="A8872" s="152" t="s">
        <v>12399</v>
      </c>
      <c r="B8872" s="153" t="s">
        <v>12399</v>
      </c>
      <c r="C8872" s="166" t="s">
        <v>12403</v>
      </c>
      <c r="D8872" s="781" t="s">
        <v>12404</v>
      </c>
      <c r="E8872" s="372" t="s">
        <v>834</v>
      </c>
      <c r="F8872" s="166" t="s">
        <v>316</v>
      </c>
      <c r="G8872" s="166">
        <v>27112839</v>
      </c>
      <c r="H8872" s="549" t="s">
        <v>12494</v>
      </c>
      <c r="I8872" s="331">
        <v>16</v>
      </c>
      <c r="J8872" s="403" t="s">
        <v>33</v>
      </c>
      <c r="K8872" s="148">
        <v>89000</v>
      </c>
      <c r="L8872" s="149">
        <v>1</v>
      </c>
      <c r="M8872" s="169" t="s">
        <v>805</v>
      </c>
      <c r="N8872" s="822" t="s">
        <v>12407</v>
      </c>
      <c r="O8872" s="166" t="s">
        <v>67</v>
      </c>
      <c r="P8872" s="166" t="s">
        <v>67</v>
      </c>
      <c r="Q8872" s="166" t="s">
        <v>6270</v>
      </c>
    </row>
    <row r="8873" spans="1:17" ht="51" x14ac:dyDescent="0.2">
      <c r="A8873" s="152" t="s">
        <v>12399</v>
      </c>
      <c r="B8873" s="153" t="s">
        <v>12399</v>
      </c>
      <c r="C8873" s="166" t="s">
        <v>12495</v>
      </c>
      <c r="D8873" s="781" t="s">
        <v>12496</v>
      </c>
      <c r="E8873" s="372" t="s">
        <v>10297</v>
      </c>
      <c r="F8873" s="166" t="s">
        <v>12497</v>
      </c>
      <c r="G8873" s="166">
        <v>72102900</v>
      </c>
      <c r="H8873" s="549" t="s">
        <v>12498</v>
      </c>
      <c r="I8873" s="331">
        <v>10</v>
      </c>
      <c r="J8873" s="403" t="s">
        <v>33</v>
      </c>
      <c r="K8873" s="148">
        <v>490000000</v>
      </c>
      <c r="L8873" s="149">
        <v>1</v>
      </c>
      <c r="M8873" s="169" t="s">
        <v>765</v>
      </c>
      <c r="N8873" s="779" t="s">
        <v>12499</v>
      </c>
      <c r="O8873" s="166" t="s">
        <v>67</v>
      </c>
      <c r="P8873" s="166" t="s">
        <v>35</v>
      </c>
      <c r="Q8873" s="166" t="s">
        <v>6273</v>
      </c>
    </row>
    <row r="8874" spans="1:17" ht="38.25" x14ac:dyDescent="0.2">
      <c r="A8874" s="152" t="s">
        <v>12399</v>
      </c>
      <c r="B8874" s="153" t="s">
        <v>12399</v>
      </c>
      <c r="C8874" s="166" t="s">
        <v>12495</v>
      </c>
      <c r="D8874" s="781" t="s">
        <v>12496</v>
      </c>
      <c r="E8874" s="372" t="s">
        <v>10297</v>
      </c>
      <c r="F8874" s="166" t="s">
        <v>12497</v>
      </c>
      <c r="G8874" s="166">
        <v>72102900</v>
      </c>
      <c r="H8874" s="549" t="s">
        <v>12500</v>
      </c>
      <c r="I8874" s="331">
        <v>10</v>
      </c>
      <c r="J8874" s="403" t="s">
        <v>33</v>
      </c>
      <c r="K8874" s="148">
        <v>330000000</v>
      </c>
      <c r="L8874" s="149">
        <v>1</v>
      </c>
      <c r="M8874" s="169" t="s">
        <v>765</v>
      </c>
      <c r="N8874" s="549" t="s">
        <v>12500</v>
      </c>
      <c r="O8874" s="166" t="s">
        <v>67</v>
      </c>
      <c r="P8874" s="166" t="s">
        <v>35</v>
      </c>
      <c r="Q8874" s="166" t="s">
        <v>6273</v>
      </c>
    </row>
    <row r="8875" spans="1:17" ht="38.25" x14ac:dyDescent="0.2">
      <c r="A8875" s="152" t="s">
        <v>12399</v>
      </c>
      <c r="B8875" s="153" t="s">
        <v>12399</v>
      </c>
      <c r="C8875" s="166" t="s">
        <v>12495</v>
      </c>
      <c r="D8875" s="781" t="s">
        <v>12496</v>
      </c>
      <c r="E8875" s="372" t="s">
        <v>10297</v>
      </c>
      <c r="F8875" s="166" t="s">
        <v>12497</v>
      </c>
      <c r="G8875" s="166">
        <v>72102900</v>
      </c>
      <c r="H8875" s="549" t="s">
        <v>12501</v>
      </c>
      <c r="I8875" s="331">
        <v>10</v>
      </c>
      <c r="J8875" s="403" t="s">
        <v>33</v>
      </c>
      <c r="K8875" s="148">
        <v>280000000</v>
      </c>
      <c r="L8875" s="149">
        <v>1</v>
      </c>
      <c r="M8875" s="169" t="s">
        <v>765</v>
      </c>
      <c r="N8875" s="549" t="s">
        <v>12501</v>
      </c>
      <c r="O8875" s="166" t="s">
        <v>67</v>
      </c>
      <c r="P8875" s="166" t="s">
        <v>35</v>
      </c>
      <c r="Q8875" s="166" t="s">
        <v>6273</v>
      </c>
    </row>
    <row r="8876" spans="1:17" ht="76.5" x14ac:dyDescent="0.2">
      <c r="A8876" s="152" t="s">
        <v>12399</v>
      </c>
      <c r="B8876" s="153" t="s">
        <v>12399</v>
      </c>
      <c r="C8876" s="166" t="s">
        <v>966</v>
      </c>
      <c r="D8876" s="781" t="s">
        <v>12436</v>
      </c>
      <c r="E8876" s="372" t="s">
        <v>2980</v>
      </c>
      <c r="F8876" s="166" t="s">
        <v>2981</v>
      </c>
      <c r="G8876" s="166">
        <v>50192701</v>
      </c>
      <c r="H8876" s="549" t="s">
        <v>12502</v>
      </c>
      <c r="I8876" s="331">
        <v>10</v>
      </c>
      <c r="J8876" s="403" t="s">
        <v>33</v>
      </c>
      <c r="K8876" s="148">
        <v>240000000</v>
      </c>
      <c r="L8876" s="149">
        <v>1</v>
      </c>
      <c r="M8876" s="169" t="s">
        <v>765</v>
      </c>
      <c r="N8876" s="779" t="s">
        <v>12503</v>
      </c>
      <c r="O8876" s="166" t="s">
        <v>68</v>
      </c>
      <c r="P8876" s="166" t="s">
        <v>67</v>
      </c>
      <c r="Q8876" s="166" t="s">
        <v>6273</v>
      </c>
    </row>
    <row r="8877" spans="1:17" ht="38.25" x14ac:dyDescent="0.2">
      <c r="A8877" s="152" t="s">
        <v>12399</v>
      </c>
      <c r="B8877" s="153" t="s">
        <v>12399</v>
      </c>
      <c r="C8877" s="166" t="s">
        <v>12429</v>
      </c>
      <c r="D8877" s="781" t="s">
        <v>12430</v>
      </c>
      <c r="E8877" s="372" t="s">
        <v>855</v>
      </c>
      <c r="F8877" s="166" t="s">
        <v>360</v>
      </c>
      <c r="G8877" s="166">
        <v>78102201</v>
      </c>
      <c r="H8877" s="549" t="s">
        <v>12504</v>
      </c>
      <c r="I8877" s="331">
        <v>10</v>
      </c>
      <c r="J8877" s="403" t="s">
        <v>33</v>
      </c>
      <c r="K8877" s="148">
        <v>6000000</v>
      </c>
      <c r="L8877" s="149">
        <v>1</v>
      </c>
      <c r="M8877" s="169" t="s">
        <v>765</v>
      </c>
      <c r="N8877" s="779" t="s">
        <v>12505</v>
      </c>
      <c r="O8877" s="166" t="s">
        <v>127</v>
      </c>
      <c r="P8877" s="166" t="s">
        <v>68</v>
      </c>
      <c r="Q8877" s="166" t="s">
        <v>12467</v>
      </c>
    </row>
    <row r="8878" spans="1:17" ht="51" x14ac:dyDescent="0.2">
      <c r="A8878" s="152" t="s">
        <v>12399</v>
      </c>
      <c r="B8878" s="153" t="s">
        <v>12399</v>
      </c>
      <c r="C8878" s="166" t="s">
        <v>12495</v>
      </c>
      <c r="D8878" s="781" t="s">
        <v>12506</v>
      </c>
      <c r="E8878" s="372" t="s">
        <v>2983</v>
      </c>
      <c r="F8878" s="166" t="s">
        <v>2984</v>
      </c>
      <c r="G8878" s="166">
        <v>83101807</v>
      </c>
      <c r="H8878" s="549" t="s">
        <v>12507</v>
      </c>
      <c r="I8878" s="331">
        <v>10</v>
      </c>
      <c r="J8878" s="403" t="s">
        <v>33</v>
      </c>
      <c r="K8878" s="148">
        <v>560000000</v>
      </c>
      <c r="L8878" s="149">
        <v>12</v>
      </c>
      <c r="M8878" s="169" t="s">
        <v>765</v>
      </c>
      <c r="N8878" s="779" t="s">
        <v>12508</v>
      </c>
      <c r="O8878" s="166" t="s">
        <v>127</v>
      </c>
      <c r="P8878" s="166" t="s">
        <v>127</v>
      </c>
      <c r="Q8878" s="166" t="s">
        <v>650</v>
      </c>
    </row>
    <row r="8879" spans="1:17" ht="27.75" customHeight="1" x14ac:dyDescent="0.2">
      <c r="A8879" s="152" t="s">
        <v>12399</v>
      </c>
      <c r="B8879" s="153" t="s">
        <v>12399</v>
      </c>
      <c r="C8879" s="166" t="s">
        <v>12495</v>
      </c>
      <c r="D8879" s="781" t="s">
        <v>12506</v>
      </c>
      <c r="E8879" s="372" t="s">
        <v>3174</v>
      </c>
      <c r="F8879" s="166" t="s">
        <v>3175</v>
      </c>
      <c r="G8879" s="166">
        <v>83101508</v>
      </c>
      <c r="H8879" s="549" t="s">
        <v>12509</v>
      </c>
      <c r="I8879" s="331">
        <v>10</v>
      </c>
      <c r="J8879" s="403" t="s">
        <v>33</v>
      </c>
      <c r="K8879" s="148">
        <v>160000000</v>
      </c>
      <c r="L8879" s="149">
        <v>12</v>
      </c>
      <c r="M8879" s="169" t="s">
        <v>765</v>
      </c>
      <c r="N8879" s="779" t="s">
        <v>12510</v>
      </c>
      <c r="O8879" s="166" t="s">
        <v>127</v>
      </c>
      <c r="P8879" s="166" t="s">
        <v>127</v>
      </c>
      <c r="Q8879" s="166" t="s">
        <v>650</v>
      </c>
    </row>
    <row r="8880" spans="1:17" ht="63.75" x14ac:dyDescent="0.2">
      <c r="A8880" s="152" t="s">
        <v>12399</v>
      </c>
      <c r="B8880" s="153" t="s">
        <v>12399</v>
      </c>
      <c r="C8880" s="166" t="s">
        <v>12463</v>
      </c>
      <c r="D8880" s="781" t="s">
        <v>12511</v>
      </c>
      <c r="E8880" s="372" t="s">
        <v>2988</v>
      </c>
      <c r="F8880" s="166" t="s">
        <v>2989</v>
      </c>
      <c r="G8880" s="166">
        <v>84131603</v>
      </c>
      <c r="H8880" s="549" t="s">
        <v>12512</v>
      </c>
      <c r="I8880" s="331">
        <v>10</v>
      </c>
      <c r="J8880" s="403" t="s">
        <v>230</v>
      </c>
      <c r="K8880" s="148">
        <v>96965000</v>
      </c>
      <c r="L8880" s="149">
        <v>1</v>
      </c>
      <c r="M8880" s="169" t="s">
        <v>765</v>
      </c>
      <c r="N8880" s="779" t="s">
        <v>12513</v>
      </c>
      <c r="O8880" s="166" t="s">
        <v>127</v>
      </c>
      <c r="P8880" s="166" t="s">
        <v>127</v>
      </c>
      <c r="Q8880" s="166" t="s">
        <v>6273</v>
      </c>
    </row>
    <row r="8881" spans="1:17" ht="63.75" x14ac:dyDescent="0.2">
      <c r="A8881" s="152" t="s">
        <v>12399</v>
      </c>
      <c r="B8881" s="153" t="s">
        <v>12399</v>
      </c>
      <c r="C8881" s="166" t="s">
        <v>12463</v>
      </c>
      <c r="D8881" s="781" t="s">
        <v>12511</v>
      </c>
      <c r="E8881" s="372" t="s">
        <v>2988</v>
      </c>
      <c r="F8881" s="166" t="s">
        <v>2989</v>
      </c>
      <c r="G8881" s="166">
        <v>84131603</v>
      </c>
      <c r="H8881" s="549" t="s">
        <v>12512</v>
      </c>
      <c r="I8881" s="331">
        <v>10</v>
      </c>
      <c r="J8881" s="403" t="s">
        <v>33</v>
      </c>
      <c r="K8881" s="148">
        <v>166535000</v>
      </c>
      <c r="L8881" s="149">
        <v>1</v>
      </c>
      <c r="M8881" s="169" t="s">
        <v>765</v>
      </c>
      <c r="N8881" s="779" t="s">
        <v>12513</v>
      </c>
      <c r="O8881" s="166" t="s">
        <v>35</v>
      </c>
      <c r="P8881" s="166" t="s">
        <v>36</v>
      </c>
      <c r="Q8881" s="166" t="s">
        <v>6273</v>
      </c>
    </row>
    <row r="8882" spans="1:17" ht="63.75" x14ac:dyDescent="0.2">
      <c r="A8882" s="152" t="s">
        <v>12399</v>
      </c>
      <c r="B8882" s="153" t="s">
        <v>12399</v>
      </c>
      <c r="C8882" s="166" t="s">
        <v>12463</v>
      </c>
      <c r="D8882" s="781" t="s">
        <v>12511</v>
      </c>
      <c r="E8882" s="372" t="s">
        <v>2988</v>
      </c>
      <c r="F8882" s="166" t="s">
        <v>2989</v>
      </c>
      <c r="G8882" s="166">
        <v>84131603</v>
      </c>
      <c r="H8882" s="549" t="s">
        <v>12514</v>
      </c>
      <c r="I8882" s="331">
        <v>10</v>
      </c>
      <c r="J8882" s="403" t="s">
        <v>33</v>
      </c>
      <c r="K8882" s="148">
        <v>46500000</v>
      </c>
      <c r="L8882" s="149">
        <v>1</v>
      </c>
      <c r="M8882" s="169" t="s">
        <v>765</v>
      </c>
      <c r="N8882" s="779" t="s">
        <v>12513</v>
      </c>
      <c r="O8882" s="166" t="s">
        <v>1239</v>
      </c>
      <c r="P8882" s="166" t="s">
        <v>1239</v>
      </c>
      <c r="Q8882" s="166" t="s">
        <v>6273</v>
      </c>
    </row>
    <row r="8883" spans="1:17" ht="147" customHeight="1" x14ac:dyDescent="0.2">
      <c r="A8883" s="152" t="s">
        <v>12399</v>
      </c>
      <c r="B8883" s="153" t="s">
        <v>12399</v>
      </c>
      <c r="C8883" s="166" t="s">
        <v>966</v>
      </c>
      <c r="D8883" s="781" t="s">
        <v>12436</v>
      </c>
      <c r="E8883" s="372" t="s">
        <v>3007</v>
      </c>
      <c r="F8883" s="166" t="s">
        <v>3008</v>
      </c>
      <c r="G8883" s="166">
        <v>76111501</v>
      </c>
      <c r="H8883" s="549" t="s">
        <v>12515</v>
      </c>
      <c r="I8883" s="331">
        <v>10</v>
      </c>
      <c r="J8883" s="403" t="s">
        <v>230</v>
      </c>
      <c r="K8883" s="827">
        <v>140999594.53</v>
      </c>
      <c r="L8883" s="149">
        <v>1</v>
      </c>
      <c r="M8883" s="169" t="s">
        <v>765</v>
      </c>
      <c r="N8883" s="779" t="s">
        <v>12516</v>
      </c>
      <c r="O8883" s="166" t="s">
        <v>127</v>
      </c>
      <c r="P8883" s="166" t="s">
        <v>127</v>
      </c>
      <c r="Q8883" s="166" t="s">
        <v>12467</v>
      </c>
    </row>
    <row r="8884" spans="1:17" ht="165" customHeight="1" x14ac:dyDescent="0.2">
      <c r="A8884" s="152" t="s">
        <v>12399</v>
      </c>
      <c r="B8884" s="153" t="s">
        <v>12399</v>
      </c>
      <c r="C8884" s="166" t="s">
        <v>966</v>
      </c>
      <c r="D8884" s="781" t="s">
        <v>12436</v>
      </c>
      <c r="E8884" s="372" t="s">
        <v>3007</v>
      </c>
      <c r="F8884" s="166" t="s">
        <v>3008</v>
      </c>
      <c r="G8884" s="166">
        <v>76111501</v>
      </c>
      <c r="H8884" s="549" t="s">
        <v>12515</v>
      </c>
      <c r="I8884" s="331">
        <v>10</v>
      </c>
      <c r="J8884" s="403" t="s">
        <v>33</v>
      </c>
      <c r="K8884" s="148">
        <v>293350405.47000003</v>
      </c>
      <c r="L8884" s="149">
        <v>1</v>
      </c>
      <c r="M8884" s="169" t="s">
        <v>765</v>
      </c>
      <c r="N8884" s="779" t="s">
        <v>12516</v>
      </c>
      <c r="O8884" s="166" t="s">
        <v>67</v>
      </c>
      <c r="P8884" s="166" t="s">
        <v>67</v>
      </c>
      <c r="Q8884" s="166" t="s">
        <v>12467</v>
      </c>
    </row>
    <row r="8885" spans="1:17" ht="148.5" customHeight="1" x14ac:dyDescent="0.2">
      <c r="A8885" s="152" t="s">
        <v>12399</v>
      </c>
      <c r="B8885" s="153" t="s">
        <v>12399</v>
      </c>
      <c r="C8885" s="166" t="s">
        <v>966</v>
      </c>
      <c r="D8885" s="781" t="s">
        <v>12436</v>
      </c>
      <c r="E8885" s="372" t="s">
        <v>3007</v>
      </c>
      <c r="F8885" s="166" t="s">
        <v>3008</v>
      </c>
      <c r="G8885" s="166">
        <v>76111501</v>
      </c>
      <c r="H8885" s="549" t="s">
        <v>12517</v>
      </c>
      <c r="I8885" s="331">
        <v>10</v>
      </c>
      <c r="J8885" s="403" t="s">
        <v>33</v>
      </c>
      <c r="K8885" s="148">
        <v>76650000</v>
      </c>
      <c r="L8885" s="149">
        <v>1</v>
      </c>
      <c r="M8885" s="169" t="s">
        <v>765</v>
      </c>
      <c r="N8885" s="779" t="s">
        <v>12516</v>
      </c>
      <c r="O8885" s="166" t="s">
        <v>1239</v>
      </c>
      <c r="P8885" s="166" t="s">
        <v>1239</v>
      </c>
      <c r="Q8885" s="166" t="s">
        <v>12467</v>
      </c>
    </row>
    <row r="8886" spans="1:17" ht="66.75" customHeight="1" x14ac:dyDescent="0.2">
      <c r="A8886" s="152" t="s">
        <v>12399</v>
      </c>
      <c r="B8886" s="153" t="s">
        <v>12399</v>
      </c>
      <c r="C8886" s="166" t="s">
        <v>987</v>
      </c>
      <c r="D8886" s="781" t="s">
        <v>12518</v>
      </c>
      <c r="E8886" s="372" t="s">
        <v>3007</v>
      </c>
      <c r="F8886" s="166" t="s">
        <v>3008</v>
      </c>
      <c r="G8886" s="166">
        <v>72154043</v>
      </c>
      <c r="H8886" s="549" t="s">
        <v>10904</v>
      </c>
      <c r="I8886" s="331">
        <v>10</v>
      </c>
      <c r="J8886" s="403" t="s">
        <v>33</v>
      </c>
      <c r="K8886" s="148">
        <v>10000000</v>
      </c>
      <c r="L8886" s="149">
        <v>1</v>
      </c>
      <c r="M8886" s="169" t="s">
        <v>765</v>
      </c>
      <c r="N8886" s="779" t="s">
        <v>12519</v>
      </c>
      <c r="O8886" s="166" t="s">
        <v>901</v>
      </c>
      <c r="P8886" s="166" t="s">
        <v>901</v>
      </c>
      <c r="Q8886" s="166" t="s">
        <v>6270</v>
      </c>
    </row>
    <row r="8887" spans="1:17" ht="63.75" x14ac:dyDescent="0.2">
      <c r="A8887" s="152" t="s">
        <v>12399</v>
      </c>
      <c r="B8887" s="153" t="s">
        <v>12399</v>
      </c>
      <c r="C8887" s="166" t="s">
        <v>966</v>
      </c>
      <c r="D8887" s="781" t="s">
        <v>12436</v>
      </c>
      <c r="E8887" s="372" t="s">
        <v>3007</v>
      </c>
      <c r="F8887" s="166" t="s">
        <v>3008</v>
      </c>
      <c r="G8887" s="166">
        <v>76111504</v>
      </c>
      <c r="H8887" s="549" t="s">
        <v>12520</v>
      </c>
      <c r="I8887" s="331">
        <v>10</v>
      </c>
      <c r="J8887" s="403" t="s">
        <v>33</v>
      </c>
      <c r="K8887" s="148">
        <v>30000000</v>
      </c>
      <c r="L8887" s="149">
        <v>1</v>
      </c>
      <c r="M8887" s="169" t="s">
        <v>765</v>
      </c>
      <c r="N8887" s="779" t="s">
        <v>12521</v>
      </c>
      <c r="O8887" s="166" t="s">
        <v>1239</v>
      </c>
      <c r="P8887" s="166" t="s">
        <v>2761</v>
      </c>
      <c r="Q8887" s="166" t="s">
        <v>6270</v>
      </c>
    </row>
    <row r="8888" spans="1:17" ht="54.75" customHeight="1" x14ac:dyDescent="0.2">
      <c r="A8888" s="152" t="s">
        <v>12399</v>
      </c>
      <c r="B8888" s="153" t="s">
        <v>12399</v>
      </c>
      <c r="C8888" s="166" t="s">
        <v>987</v>
      </c>
      <c r="D8888" s="781" t="s">
        <v>12518</v>
      </c>
      <c r="E8888" s="372" t="s">
        <v>5957</v>
      </c>
      <c r="F8888" s="166" t="s">
        <v>6501</v>
      </c>
      <c r="G8888" s="166">
        <v>72101516</v>
      </c>
      <c r="H8888" s="549" t="s">
        <v>12522</v>
      </c>
      <c r="I8888" s="331">
        <v>10</v>
      </c>
      <c r="J8888" s="403" t="s">
        <v>33</v>
      </c>
      <c r="K8888" s="148">
        <v>10000000</v>
      </c>
      <c r="L8888" s="149">
        <v>1</v>
      </c>
      <c r="M8888" s="169" t="s">
        <v>765</v>
      </c>
      <c r="N8888" s="779" t="s">
        <v>12523</v>
      </c>
      <c r="O8888" s="166" t="s">
        <v>2761</v>
      </c>
      <c r="P8888" s="166" t="s">
        <v>2761</v>
      </c>
      <c r="Q8888" s="166" t="s">
        <v>6270</v>
      </c>
    </row>
    <row r="8889" spans="1:17" ht="38.25" x14ac:dyDescent="0.2">
      <c r="A8889" s="152" t="s">
        <v>12399</v>
      </c>
      <c r="B8889" s="153" t="s">
        <v>12399</v>
      </c>
      <c r="C8889" s="166" t="s">
        <v>12425</v>
      </c>
      <c r="D8889" s="781" t="s">
        <v>12426</v>
      </c>
      <c r="E8889" s="372" t="s">
        <v>3084</v>
      </c>
      <c r="F8889" s="166" t="s">
        <v>6517</v>
      </c>
      <c r="G8889" s="166">
        <v>81111812</v>
      </c>
      <c r="H8889" s="549" t="s">
        <v>12524</v>
      </c>
      <c r="I8889" s="331">
        <v>10</v>
      </c>
      <c r="J8889" s="403" t="s">
        <v>33</v>
      </c>
      <c r="K8889" s="148">
        <v>30000000</v>
      </c>
      <c r="L8889" s="149">
        <v>1</v>
      </c>
      <c r="M8889" s="169" t="s">
        <v>765</v>
      </c>
      <c r="N8889" s="779" t="s">
        <v>12525</v>
      </c>
      <c r="O8889" s="166" t="s">
        <v>68</v>
      </c>
      <c r="P8889" s="166" t="s">
        <v>67</v>
      </c>
      <c r="Q8889" s="166" t="s">
        <v>6270</v>
      </c>
    </row>
    <row r="8890" spans="1:17" ht="79.5" customHeight="1" x14ac:dyDescent="0.2">
      <c r="A8890" s="152" t="s">
        <v>12399</v>
      </c>
      <c r="B8890" s="153" t="s">
        <v>12399</v>
      </c>
      <c r="C8890" s="166" t="s">
        <v>12463</v>
      </c>
      <c r="D8890" s="781" t="s">
        <v>12526</v>
      </c>
      <c r="E8890" s="372" t="s">
        <v>3016</v>
      </c>
      <c r="F8890" s="166" t="s">
        <v>1603</v>
      </c>
      <c r="G8890" s="166">
        <v>78181500</v>
      </c>
      <c r="H8890" s="549" t="s">
        <v>12527</v>
      </c>
      <c r="I8890" s="331">
        <v>10</v>
      </c>
      <c r="J8890" s="403" t="s">
        <v>230</v>
      </c>
      <c r="K8890" s="148">
        <v>152000000</v>
      </c>
      <c r="L8890" s="149">
        <v>1</v>
      </c>
      <c r="M8890" s="169" t="s">
        <v>765</v>
      </c>
      <c r="N8890" s="779" t="s">
        <v>12528</v>
      </c>
      <c r="O8890" s="166" t="s">
        <v>127</v>
      </c>
      <c r="P8890" s="166" t="s">
        <v>127</v>
      </c>
      <c r="Q8890" s="166" t="s">
        <v>6273</v>
      </c>
    </row>
    <row r="8891" spans="1:17" ht="79.5" customHeight="1" x14ac:dyDescent="0.2">
      <c r="A8891" s="152" t="s">
        <v>12399</v>
      </c>
      <c r="B8891" s="153" t="s">
        <v>12399</v>
      </c>
      <c r="C8891" s="166" t="s">
        <v>12463</v>
      </c>
      <c r="D8891" s="781" t="s">
        <v>12526</v>
      </c>
      <c r="E8891" s="372" t="s">
        <v>3016</v>
      </c>
      <c r="F8891" s="166" t="s">
        <v>1603</v>
      </c>
      <c r="G8891" s="166">
        <v>78181500</v>
      </c>
      <c r="H8891" s="549" t="s">
        <v>12529</v>
      </c>
      <c r="I8891" s="331">
        <v>10</v>
      </c>
      <c r="J8891" s="403" t="s">
        <v>230</v>
      </c>
      <c r="K8891" s="148">
        <v>100000000</v>
      </c>
      <c r="L8891" s="149">
        <v>1</v>
      </c>
      <c r="M8891" s="169" t="s">
        <v>765</v>
      </c>
      <c r="N8891" s="779" t="s">
        <v>12528</v>
      </c>
      <c r="O8891" s="166" t="s">
        <v>127</v>
      </c>
      <c r="P8891" s="166" t="s">
        <v>127</v>
      </c>
      <c r="Q8891" s="166" t="s">
        <v>6273</v>
      </c>
    </row>
    <row r="8892" spans="1:17" ht="83.25" customHeight="1" x14ac:dyDescent="0.2">
      <c r="A8892" s="152" t="s">
        <v>12399</v>
      </c>
      <c r="B8892" s="153" t="s">
        <v>12399</v>
      </c>
      <c r="C8892" s="166" t="s">
        <v>12463</v>
      </c>
      <c r="D8892" s="781" t="s">
        <v>12526</v>
      </c>
      <c r="E8892" s="372" t="s">
        <v>3016</v>
      </c>
      <c r="F8892" s="166" t="s">
        <v>1603</v>
      </c>
      <c r="G8892" s="166">
        <v>78181500</v>
      </c>
      <c r="H8892" s="549" t="s">
        <v>12530</v>
      </c>
      <c r="I8892" s="331">
        <v>10</v>
      </c>
      <c r="J8892" s="403" t="s">
        <v>33</v>
      </c>
      <c r="K8892" s="148">
        <v>1347062500</v>
      </c>
      <c r="L8892" s="149">
        <v>1</v>
      </c>
      <c r="M8892" s="169" t="s">
        <v>765</v>
      </c>
      <c r="N8892" s="779" t="s">
        <v>12528</v>
      </c>
      <c r="O8892" s="166" t="s">
        <v>68</v>
      </c>
      <c r="P8892" s="166" t="s">
        <v>67</v>
      </c>
      <c r="Q8892" s="166" t="s">
        <v>6273</v>
      </c>
    </row>
    <row r="8893" spans="1:17" ht="77.25" customHeight="1" x14ac:dyDescent="0.2">
      <c r="A8893" s="152" t="s">
        <v>12399</v>
      </c>
      <c r="B8893" s="153" t="s">
        <v>12399</v>
      </c>
      <c r="C8893" s="166" t="s">
        <v>12463</v>
      </c>
      <c r="D8893" s="781" t="s">
        <v>12526</v>
      </c>
      <c r="E8893" s="372" t="s">
        <v>3016</v>
      </c>
      <c r="F8893" s="166" t="s">
        <v>1603</v>
      </c>
      <c r="G8893" s="166">
        <v>78181500</v>
      </c>
      <c r="H8893" s="549" t="s">
        <v>12531</v>
      </c>
      <c r="I8893" s="331">
        <v>10</v>
      </c>
      <c r="J8893" s="403" t="s">
        <v>33</v>
      </c>
      <c r="K8893" s="148">
        <v>282187500</v>
      </c>
      <c r="L8893" s="149">
        <v>1</v>
      </c>
      <c r="M8893" s="169" t="s">
        <v>765</v>
      </c>
      <c r="N8893" s="779" t="s">
        <v>12528</v>
      </c>
      <c r="O8893" s="166" t="s">
        <v>1239</v>
      </c>
      <c r="P8893" s="166" t="s">
        <v>1239</v>
      </c>
      <c r="Q8893" s="166" t="s">
        <v>6273</v>
      </c>
    </row>
    <row r="8894" spans="1:17" ht="38.25" x14ac:dyDescent="0.2">
      <c r="A8894" s="152" t="s">
        <v>12399</v>
      </c>
      <c r="B8894" s="153" t="s">
        <v>12399</v>
      </c>
      <c r="C8894" s="166" t="s">
        <v>966</v>
      </c>
      <c r="D8894" s="781" t="s">
        <v>12436</v>
      </c>
      <c r="E8894" s="372" t="s">
        <v>3016</v>
      </c>
      <c r="F8894" s="166" t="s">
        <v>1603</v>
      </c>
      <c r="G8894" s="166">
        <v>78181500</v>
      </c>
      <c r="H8894" s="549" t="s">
        <v>12532</v>
      </c>
      <c r="I8894" s="331">
        <v>10</v>
      </c>
      <c r="J8894" s="403" t="s">
        <v>33</v>
      </c>
      <c r="K8894" s="148">
        <v>33000000</v>
      </c>
      <c r="L8894" s="149">
        <v>1</v>
      </c>
      <c r="M8894" s="169" t="s">
        <v>765</v>
      </c>
      <c r="N8894" s="779" t="s">
        <v>12533</v>
      </c>
      <c r="O8894" s="166" t="s">
        <v>79</v>
      </c>
      <c r="P8894" s="166" t="s">
        <v>80</v>
      </c>
      <c r="Q8894" s="166" t="s">
        <v>6270</v>
      </c>
    </row>
    <row r="8895" spans="1:17" ht="51" x14ac:dyDescent="0.2">
      <c r="A8895" s="152" t="s">
        <v>12399</v>
      </c>
      <c r="B8895" s="153" t="s">
        <v>12399</v>
      </c>
      <c r="C8895" s="166" t="s">
        <v>12534</v>
      </c>
      <c r="D8895" s="781" t="s">
        <v>12535</v>
      </c>
      <c r="E8895" s="372" t="s">
        <v>3016</v>
      </c>
      <c r="F8895" s="166" t="s">
        <v>1603</v>
      </c>
      <c r="G8895" s="166">
        <v>78181500</v>
      </c>
      <c r="H8895" s="549" t="s">
        <v>12536</v>
      </c>
      <c r="I8895" s="331">
        <v>16</v>
      </c>
      <c r="J8895" s="403" t="s">
        <v>33</v>
      </c>
      <c r="K8895" s="148">
        <v>20000000</v>
      </c>
      <c r="L8895" s="149">
        <v>1</v>
      </c>
      <c r="M8895" s="169" t="s">
        <v>765</v>
      </c>
      <c r="N8895" s="779" t="s">
        <v>12536</v>
      </c>
      <c r="O8895" s="166" t="s">
        <v>68</v>
      </c>
      <c r="P8895" s="166" t="s">
        <v>68</v>
      </c>
      <c r="Q8895" s="166" t="s">
        <v>6270</v>
      </c>
    </row>
    <row r="8896" spans="1:17" ht="63.75" x14ac:dyDescent="0.2">
      <c r="A8896" s="152" t="s">
        <v>12399</v>
      </c>
      <c r="B8896" s="153" t="s">
        <v>12399</v>
      </c>
      <c r="C8896" s="166" t="s">
        <v>12429</v>
      </c>
      <c r="D8896" s="781" t="s">
        <v>12430</v>
      </c>
      <c r="E8896" s="372" t="s">
        <v>3045</v>
      </c>
      <c r="F8896" s="166" t="s">
        <v>3046</v>
      </c>
      <c r="G8896" s="166">
        <v>81141504</v>
      </c>
      <c r="H8896" s="549" t="s">
        <v>12537</v>
      </c>
      <c r="I8896" s="331">
        <v>10</v>
      </c>
      <c r="J8896" s="403" t="s">
        <v>33</v>
      </c>
      <c r="K8896" s="148">
        <v>6000000</v>
      </c>
      <c r="L8896" s="149">
        <v>1</v>
      </c>
      <c r="M8896" s="169" t="s">
        <v>765</v>
      </c>
      <c r="N8896" s="779" t="s">
        <v>12538</v>
      </c>
      <c r="O8896" s="166" t="s">
        <v>67</v>
      </c>
      <c r="P8896" s="166" t="s">
        <v>35</v>
      </c>
      <c r="Q8896" s="166" t="s">
        <v>6270</v>
      </c>
    </row>
    <row r="8897" spans="1:17" ht="178.5" x14ac:dyDescent="0.2">
      <c r="A8897" s="152" t="s">
        <v>12399</v>
      </c>
      <c r="B8897" s="153" t="s">
        <v>12399</v>
      </c>
      <c r="C8897" s="166" t="s">
        <v>966</v>
      </c>
      <c r="D8897" s="781" t="s">
        <v>12436</v>
      </c>
      <c r="E8897" s="372" t="s">
        <v>3045</v>
      </c>
      <c r="F8897" s="166" t="s">
        <v>3046</v>
      </c>
      <c r="G8897" s="166">
        <v>72101511</v>
      </c>
      <c r="H8897" s="549" t="s">
        <v>12539</v>
      </c>
      <c r="I8897" s="331">
        <v>10</v>
      </c>
      <c r="J8897" s="403" t="s">
        <v>33</v>
      </c>
      <c r="K8897" s="148">
        <v>25000000</v>
      </c>
      <c r="L8897" s="149">
        <v>1</v>
      </c>
      <c r="M8897" s="169" t="s">
        <v>765</v>
      </c>
      <c r="N8897" s="779" t="s">
        <v>12540</v>
      </c>
      <c r="O8897" s="166" t="s">
        <v>35</v>
      </c>
      <c r="P8897" s="166" t="s">
        <v>36</v>
      </c>
      <c r="Q8897" s="166" t="s">
        <v>6270</v>
      </c>
    </row>
    <row r="8898" spans="1:17" ht="140.25" customHeight="1" x14ac:dyDescent="0.2">
      <c r="A8898" s="152" t="s">
        <v>12399</v>
      </c>
      <c r="B8898" s="153" t="s">
        <v>12399</v>
      </c>
      <c r="C8898" s="166" t="s">
        <v>966</v>
      </c>
      <c r="D8898" s="781" t="s">
        <v>12436</v>
      </c>
      <c r="E8898" s="372" t="s">
        <v>3045</v>
      </c>
      <c r="F8898" s="166" t="s">
        <v>3046</v>
      </c>
      <c r="G8898" s="166">
        <v>72154022</v>
      </c>
      <c r="H8898" s="549" t="s">
        <v>12541</v>
      </c>
      <c r="I8898" s="331">
        <v>10</v>
      </c>
      <c r="J8898" s="403" t="s">
        <v>33</v>
      </c>
      <c r="K8898" s="148">
        <v>25000000</v>
      </c>
      <c r="L8898" s="149">
        <v>1</v>
      </c>
      <c r="M8898" s="169" t="s">
        <v>765</v>
      </c>
      <c r="N8898" s="779" t="s">
        <v>12542</v>
      </c>
      <c r="O8898" s="166" t="s">
        <v>35</v>
      </c>
      <c r="P8898" s="166" t="s">
        <v>36</v>
      </c>
      <c r="Q8898" s="166" t="s">
        <v>6270</v>
      </c>
    </row>
    <row r="8899" spans="1:17" ht="63.75" x14ac:dyDescent="0.2">
      <c r="A8899" s="152" t="s">
        <v>12399</v>
      </c>
      <c r="B8899" s="153" t="s">
        <v>12399</v>
      </c>
      <c r="C8899" s="166" t="s">
        <v>12495</v>
      </c>
      <c r="D8899" s="781" t="s">
        <v>12506</v>
      </c>
      <c r="E8899" s="372" t="s">
        <v>3045</v>
      </c>
      <c r="F8899" s="166" t="s">
        <v>3046</v>
      </c>
      <c r="G8899" s="166">
        <v>72101506</v>
      </c>
      <c r="H8899" s="549" t="s">
        <v>12543</v>
      </c>
      <c r="I8899" s="331">
        <v>10</v>
      </c>
      <c r="J8899" s="403" t="s">
        <v>33</v>
      </c>
      <c r="K8899" s="148">
        <v>7000000</v>
      </c>
      <c r="L8899" s="149">
        <v>1</v>
      </c>
      <c r="M8899" s="169" t="s">
        <v>765</v>
      </c>
      <c r="N8899" s="779" t="s">
        <v>12544</v>
      </c>
      <c r="O8899" s="166" t="s">
        <v>35</v>
      </c>
      <c r="P8899" s="166" t="s">
        <v>35</v>
      </c>
      <c r="Q8899" s="166" t="s">
        <v>6270</v>
      </c>
    </row>
    <row r="8900" spans="1:17" ht="25.5" x14ac:dyDescent="0.2">
      <c r="A8900" s="152" t="s">
        <v>12399</v>
      </c>
      <c r="B8900" s="153" t="s">
        <v>12399</v>
      </c>
      <c r="C8900" s="166" t="s">
        <v>42</v>
      </c>
      <c r="D8900" s="781" t="s">
        <v>12545</v>
      </c>
      <c r="E8900" s="372" t="s">
        <v>3045</v>
      </c>
      <c r="F8900" s="166" t="s">
        <v>3046</v>
      </c>
      <c r="G8900" s="166">
        <v>81141500</v>
      </c>
      <c r="H8900" s="549" t="s">
        <v>12546</v>
      </c>
      <c r="I8900" s="331">
        <v>10</v>
      </c>
      <c r="J8900" s="403" t="s">
        <v>33</v>
      </c>
      <c r="K8900" s="148">
        <v>10000000</v>
      </c>
      <c r="L8900" s="149">
        <v>1</v>
      </c>
      <c r="M8900" s="169" t="s">
        <v>765</v>
      </c>
      <c r="N8900" s="779" t="s">
        <v>12546</v>
      </c>
      <c r="O8900" s="166" t="s">
        <v>67</v>
      </c>
      <c r="P8900" s="166" t="s">
        <v>35</v>
      </c>
      <c r="Q8900" s="166" t="s">
        <v>6270</v>
      </c>
    </row>
    <row r="8901" spans="1:17" ht="38.25" x14ac:dyDescent="0.2">
      <c r="A8901" s="152" t="s">
        <v>12399</v>
      </c>
      <c r="B8901" s="153" t="s">
        <v>12399</v>
      </c>
      <c r="C8901" s="166" t="s">
        <v>12547</v>
      </c>
      <c r="D8901" s="781" t="s">
        <v>12548</v>
      </c>
      <c r="E8901" s="372" t="s">
        <v>3045</v>
      </c>
      <c r="F8901" s="166" t="s">
        <v>3046</v>
      </c>
      <c r="G8901" s="166">
        <v>72154022</v>
      </c>
      <c r="H8901" s="549" t="s">
        <v>12549</v>
      </c>
      <c r="I8901" s="331">
        <v>10</v>
      </c>
      <c r="J8901" s="403" t="s">
        <v>33</v>
      </c>
      <c r="K8901" s="148">
        <v>10000000</v>
      </c>
      <c r="L8901" s="149">
        <v>1</v>
      </c>
      <c r="M8901" s="169" t="s">
        <v>765</v>
      </c>
      <c r="N8901" s="779" t="s">
        <v>12550</v>
      </c>
      <c r="O8901" s="166" t="s">
        <v>36</v>
      </c>
      <c r="P8901" s="166" t="s">
        <v>79</v>
      </c>
      <c r="Q8901" s="166" t="s">
        <v>6270</v>
      </c>
    </row>
    <row r="8902" spans="1:17" ht="38.25" x14ac:dyDescent="0.2">
      <c r="A8902" s="152" t="s">
        <v>12399</v>
      </c>
      <c r="B8902" s="153" t="s">
        <v>12399</v>
      </c>
      <c r="C8902" s="166" t="s">
        <v>12547</v>
      </c>
      <c r="D8902" s="781" t="s">
        <v>12548</v>
      </c>
      <c r="E8902" s="372" t="s">
        <v>3045</v>
      </c>
      <c r="F8902" s="166" t="s">
        <v>3046</v>
      </c>
      <c r="G8902" s="166">
        <v>72151704</v>
      </c>
      <c r="H8902" s="549" t="s">
        <v>12551</v>
      </c>
      <c r="I8902" s="331">
        <v>10</v>
      </c>
      <c r="J8902" s="403" t="s">
        <v>33</v>
      </c>
      <c r="K8902" s="148">
        <v>10000000</v>
      </c>
      <c r="L8902" s="149">
        <v>1</v>
      </c>
      <c r="M8902" s="169" t="s">
        <v>765</v>
      </c>
      <c r="N8902" s="779" t="s">
        <v>12550</v>
      </c>
      <c r="O8902" s="166" t="s">
        <v>36</v>
      </c>
      <c r="P8902" s="166" t="s">
        <v>79</v>
      </c>
      <c r="Q8902" s="166" t="s">
        <v>6270</v>
      </c>
    </row>
    <row r="8903" spans="1:17" ht="38.25" x14ac:dyDescent="0.2">
      <c r="A8903" s="152" t="s">
        <v>12399</v>
      </c>
      <c r="B8903" s="153" t="s">
        <v>12399</v>
      </c>
      <c r="C8903" s="166" t="s">
        <v>12547</v>
      </c>
      <c r="D8903" s="781" t="s">
        <v>12548</v>
      </c>
      <c r="E8903" s="372" t="s">
        <v>3045</v>
      </c>
      <c r="F8903" s="166" t="s">
        <v>3046</v>
      </c>
      <c r="G8903" s="166">
        <v>92121704</v>
      </c>
      <c r="H8903" s="549" t="s">
        <v>12552</v>
      </c>
      <c r="I8903" s="331">
        <v>10</v>
      </c>
      <c r="J8903" s="403" t="s">
        <v>33</v>
      </c>
      <c r="K8903" s="148">
        <v>10000000</v>
      </c>
      <c r="L8903" s="149">
        <v>1</v>
      </c>
      <c r="M8903" s="169" t="s">
        <v>765</v>
      </c>
      <c r="N8903" s="779" t="s">
        <v>12550</v>
      </c>
      <c r="O8903" s="166" t="s">
        <v>67</v>
      </c>
      <c r="P8903" s="166" t="s">
        <v>35</v>
      </c>
      <c r="Q8903" s="166" t="s">
        <v>6270</v>
      </c>
    </row>
    <row r="8904" spans="1:17" ht="38.25" x14ac:dyDescent="0.2">
      <c r="A8904" s="152" t="s">
        <v>12399</v>
      </c>
      <c r="B8904" s="153" t="s">
        <v>12399</v>
      </c>
      <c r="C8904" s="166" t="s">
        <v>12495</v>
      </c>
      <c r="D8904" s="781" t="s">
        <v>12506</v>
      </c>
      <c r="E8904" s="372" t="s">
        <v>3219</v>
      </c>
      <c r="F8904" s="166" t="s">
        <v>3220</v>
      </c>
      <c r="G8904" s="166">
        <v>83101500</v>
      </c>
      <c r="H8904" s="549" t="s">
        <v>12553</v>
      </c>
      <c r="I8904" s="331">
        <v>10</v>
      </c>
      <c r="J8904" s="403" t="s">
        <v>33</v>
      </c>
      <c r="K8904" s="148">
        <v>150000000</v>
      </c>
      <c r="L8904" s="149">
        <v>1</v>
      </c>
      <c r="M8904" s="169" t="s">
        <v>765</v>
      </c>
      <c r="N8904" s="779" t="s">
        <v>12554</v>
      </c>
      <c r="O8904" s="166" t="s">
        <v>127</v>
      </c>
      <c r="P8904" s="166" t="s">
        <v>127</v>
      </c>
      <c r="Q8904" s="166" t="s">
        <v>650</v>
      </c>
    </row>
    <row r="8905" spans="1:17" ht="63.75" x14ac:dyDescent="0.2">
      <c r="A8905" s="152" t="s">
        <v>12399</v>
      </c>
      <c r="B8905" s="153" t="s">
        <v>12399</v>
      </c>
      <c r="C8905" s="166" t="s">
        <v>12555</v>
      </c>
      <c r="D8905" s="781" t="s">
        <v>12556</v>
      </c>
      <c r="E8905" s="372" t="s">
        <v>3227</v>
      </c>
      <c r="F8905" s="166" t="s">
        <v>3228</v>
      </c>
      <c r="G8905" s="166">
        <v>76101500</v>
      </c>
      <c r="H8905" s="549" t="s">
        <v>12557</v>
      </c>
      <c r="I8905" s="331">
        <v>10</v>
      </c>
      <c r="J8905" s="403" t="s">
        <v>33</v>
      </c>
      <c r="K8905" s="148">
        <v>25000000</v>
      </c>
      <c r="L8905" s="149">
        <v>1</v>
      </c>
      <c r="M8905" s="169" t="s">
        <v>765</v>
      </c>
      <c r="N8905" s="779" t="s">
        <v>12558</v>
      </c>
      <c r="O8905" s="166" t="s">
        <v>1239</v>
      </c>
      <c r="P8905" s="166" t="s">
        <v>2761</v>
      </c>
      <c r="Q8905" s="166" t="s">
        <v>6270</v>
      </c>
    </row>
    <row r="8906" spans="1:17" ht="63.75" x14ac:dyDescent="0.2">
      <c r="A8906" s="152" t="s">
        <v>12399</v>
      </c>
      <c r="B8906" s="153" t="s">
        <v>12399</v>
      </c>
      <c r="C8906" s="166" t="s">
        <v>12555</v>
      </c>
      <c r="D8906" s="781" t="s">
        <v>12556</v>
      </c>
      <c r="E8906" s="372" t="s">
        <v>3227</v>
      </c>
      <c r="F8906" s="166" t="s">
        <v>3228</v>
      </c>
      <c r="G8906" s="166">
        <v>76101500</v>
      </c>
      <c r="H8906" s="549" t="s">
        <v>12559</v>
      </c>
      <c r="I8906" s="331">
        <v>10</v>
      </c>
      <c r="J8906" s="403" t="s">
        <v>33</v>
      </c>
      <c r="K8906" s="148">
        <v>25000000</v>
      </c>
      <c r="L8906" s="149">
        <v>1</v>
      </c>
      <c r="M8906" s="169" t="s">
        <v>765</v>
      </c>
      <c r="N8906" s="779" t="s">
        <v>12558</v>
      </c>
      <c r="O8906" s="166" t="s">
        <v>1239</v>
      </c>
      <c r="P8906" s="166" t="s">
        <v>2761</v>
      </c>
      <c r="Q8906" s="166" t="s">
        <v>6270</v>
      </c>
    </row>
    <row r="8907" spans="1:17" ht="25.5" x14ac:dyDescent="0.2">
      <c r="A8907" s="152" t="s">
        <v>12399</v>
      </c>
      <c r="B8907" s="153" t="s">
        <v>12399</v>
      </c>
      <c r="C8907" s="166" t="s">
        <v>987</v>
      </c>
      <c r="D8907" s="781" t="s">
        <v>12560</v>
      </c>
      <c r="E8907" s="372" t="s">
        <v>947</v>
      </c>
      <c r="F8907" s="166" t="s">
        <v>406</v>
      </c>
      <c r="G8907" s="166">
        <v>90000000</v>
      </c>
      <c r="H8907" s="549" t="s">
        <v>12561</v>
      </c>
      <c r="I8907" s="331">
        <v>10</v>
      </c>
      <c r="J8907" s="403" t="s">
        <v>33</v>
      </c>
      <c r="K8907" s="148">
        <v>50000000</v>
      </c>
      <c r="L8907" s="149">
        <v>1</v>
      </c>
      <c r="M8907" s="169" t="s">
        <v>765</v>
      </c>
      <c r="N8907" s="779" t="s">
        <v>12562</v>
      </c>
      <c r="O8907" s="166" t="s">
        <v>127</v>
      </c>
      <c r="P8907" s="166" t="s">
        <v>127</v>
      </c>
      <c r="Q8907" s="166" t="s">
        <v>650</v>
      </c>
    </row>
    <row r="8908" spans="1:17" ht="27" customHeight="1" x14ac:dyDescent="0.2">
      <c r="A8908" s="152" t="s">
        <v>12399</v>
      </c>
      <c r="B8908" s="153" t="s">
        <v>12399</v>
      </c>
      <c r="C8908" s="166" t="s">
        <v>12495</v>
      </c>
      <c r="D8908" s="781" t="s">
        <v>12506</v>
      </c>
      <c r="E8908" s="372" t="s">
        <v>952</v>
      </c>
      <c r="F8908" s="166" t="s">
        <v>409</v>
      </c>
      <c r="G8908" s="166">
        <v>93161502</v>
      </c>
      <c r="H8908" s="549" t="s">
        <v>12563</v>
      </c>
      <c r="I8908" s="331">
        <v>10</v>
      </c>
      <c r="J8908" s="403" t="s">
        <v>33</v>
      </c>
      <c r="K8908" s="148">
        <v>45500000</v>
      </c>
      <c r="L8908" s="149">
        <v>1</v>
      </c>
      <c r="M8908" s="169" t="s">
        <v>765</v>
      </c>
      <c r="N8908" s="779" t="s">
        <v>12564</v>
      </c>
      <c r="O8908" s="166" t="s">
        <v>127</v>
      </c>
      <c r="P8908" s="166" t="s">
        <v>67</v>
      </c>
      <c r="Q8908" s="166" t="s">
        <v>650</v>
      </c>
    </row>
    <row r="8909" spans="1:17" ht="27" customHeight="1" x14ac:dyDescent="0.2">
      <c r="A8909" s="152" t="s">
        <v>12399</v>
      </c>
      <c r="B8909" s="153" t="s">
        <v>12399</v>
      </c>
      <c r="C8909" s="166" t="s">
        <v>12495</v>
      </c>
      <c r="D8909" s="781" t="s">
        <v>12506</v>
      </c>
      <c r="E8909" s="372" t="s">
        <v>957</v>
      </c>
      <c r="F8909" s="166" t="s">
        <v>958</v>
      </c>
      <c r="G8909" s="166">
        <v>93161701</v>
      </c>
      <c r="H8909" s="549" t="s">
        <v>3878</v>
      </c>
      <c r="I8909" s="331">
        <v>10</v>
      </c>
      <c r="J8909" s="403" t="s">
        <v>33</v>
      </c>
      <c r="K8909" s="148">
        <v>29000000</v>
      </c>
      <c r="L8909" s="149">
        <v>1</v>
      </c>
      <c r="M8909" s="169" t="s">
        <v>765</v>
      </c>
      <c r="N8909" s="779" t="s">
        <v>12565</v>
      </c>
      <c r="O8909" s="166" t="s">
        <v>127</v>
      </c>
      <c r="P8909" s="166" t="s">
        <v>127</v>
      </c>
      <c r="Q8909" s="166" t="s">
        <v>650</v>
      </c>
    </row>
    <row r="8910" spans="1:17" ht="26.25" customHeight="1" x14ac:dyDescent="0.2">
      <c r="A8910" s="152" t="s">
        <v>12399</v>
      </c>
      <c r="B8910" s="153" t="s">
        <v>12399</v>
      </c>
      <c r="C8910" s="166" t="s">
        <v>12495</v>
      </c>
      <c r="D8910" s="781" t="s">
        <v>12506</v>
      </c>
      <c r="E8910" s="372" t="s">
        <v>1379</v>
      </c>
      <c r="F8910" s="166" t="s">
        <v>962</v>
      </c>
      <c r="G8910" s="166">
        <v>93151510</v>
      </c>
      <c r="H8910" s="549" t="s">
        <v>12566</v>
      </c>
      <c r="I8910" s="331">
        <v>10</v>
      </c>
      <c r="J8910" s="403" t="s">
        <v>33</v>
      </c>
      <c r="K8910" s="148">
        <v>15000000</v>
      </c>
      <c r="L8910" s="149">
        <v>1</v>
      </c>
      <c r="M8910" s="169" t="s">
        <v>765</v>
      </c>
      <c r="N8910" s="779" t="s">
        <v>12567</v>
      </c>
      <c r="O8910" s="166" t="s">
        <v>127</v>
      </c>
      <c r="P8910" s="166" t="s">
        <v>127</v>
      </c>
      <c r="Q8910" s="166" t="s">
        <v>650</v>
      </c>
    </row>
    <row r="8911" spans="1:17" ht="229.5" x14ac:dyDescent="0.2">
      <c r="A8911" s="331" t="s">
        <v>12399</v>
      </c>
      <c r="B8911" s="169" t="s">
        <v>12568</v>
      </c>
      <c r="C8911" s="166" t="s">
        <v>987</v>
      </c>
      <c r="D8911" s="781" t="s">
        <v>12569</v>
      </c>
      <c r="E8911" s="372" t="s">
        <v>399</v>
      </c>
      <c r="F8911" s="166" t="s">
        <v>1045</v>
      </c>
      <c r="G8911" s="166" t="s">
        <v>11846</v>
      </c>
      <c r="H8911" s="549" t="s">
        <v>3858</v>
      </c>
      <c r="I8911" s="331">
        <v>10</v>
      </c>
      <c r="J8911" s="403" t="s">
        <v>33</v>
      </c>
      <c r="K8911" s="148">
        <v>120000000</v>
      </c>
      <c r="L8911" s="149">
        <v>1</v>
      </c>
      <c r="M8911" s="169" t="s">
        <v>765</v>
      </c>
      <c r="N8911" s="779" t="s">
        <v>3858</v>
      </c>
      <c r="O8911" s="166" t="s">
        <v>67</v>
      </c>
      <c r="P8911" s="166" t="s">
        <v>35</v>
      </c>
      <c r="Q8911" s="166" t="s">
        <v>6273</v>
      </c>
    </row>
    <row r="8912" spans="1:17" ht="51" x14ac:dyDescent="0.2">
      <c r="A8912" s="331" t="s">
        <v>12399</v>
      </c>
      <c r="B8912" s="169" t="s">
        <v>12570</v>
      </c>
      <c r="C8912" s="166" t="s">
        <v>889</v>
      </c>
      <c r="D8912" s="781" t="s">
        <v>12571</v>
      </c>
      <c r="E8912" s="372" t="s">
        <v>2983</v>
      </c>
      <c r="F8912" s="166" t="s">
        <v>2984</v>
      </c>
      <c r="G8912" s="166">
        <v>83101807</v>
      </c>
      <c r="H8912" s="549" t="s">
        <v>12572</v>
      </c>
      <c r="I8912" s="331">
        <v>10</v>
      </c>
      <c r="J8912" s="403" t="s">
        <v>33</v>
      </c>
      <c r="K8912" s="148">
        <v>5000000</v>
      </c>
      <c r="L8912" s="149">
        <v>1</v>
      </c>
      <c r="M8912" s="169" t="s">
        <v>765</v>
      </c>
      <c r="N8912" s="779" t="s">
        <v>12572</v>
      </c>
      <c r="O8912" s="166" t="s">
        <v>127</v>
      </c>
      <c r="P8912" s="166" t="s">
        <v>127</v>
      </c>
      <c r="Q8912" s="166" t="s">
        <v>650</v>
      </c>
    </row>
    <row r="8913" spans="1:17" ht="38.25" x14ac:dyDescent="0.2">
      <c r="A8913" s="331" t="s">
        <v>12399</v>
      </c>
      <c r="B8913" s="169" t="s">
        <v>12570</v>
      </c>
      <c r="C8913" s="166" t="s">
        <v>889</v>
      </c>
      <c r="D8913" s="781" t="s">
        <v>12571</v>
      </c>
      <c r="E8913" s="372" t="s">
        <v>3174</v>
      </c>
      <c r="F8913" s="166" t="s">
        <v>3175</v>
      </c>
      <c r="G8913" s="166" t="s">
        <v>12573</v>
      </c>
      <c r="H8913" s="549" t="s">
        <v>12574</v>
      </c>
      <c r="I8913" s="331">
        <v>10</v>
      </c>
      <c r="J8913" s="403" t="s">
        <v>33</v>
      </c>
      <c r="K8913" s="148">
        <v>2000000</v>
      </c>
      <c r="L8913" s="149">
        <v>1</v>
      </c>
      <c r="M8913" s="169" t="s">
        <v>765</v>
      </c>
      <c r="N8913" s="779" t="s">
        <v>12574</v>
      </c>
      <c r="O8913" s="166" t="s">
        <v>127</v>
      </c>
      <c r="P8913" s="166" t="s">
        <v>127</v>
      </c>
      <c r="Q8913" s="166" t="s">
        <v>650</v>
      </c>
    </row>
    <row r="8914" spans="1:17" ht="63.75" x14ac:dyDescent="0.2">
      <c r="A8914" s="331" t="s">
        <v>12399</v>
      </c>
      <c r="B8914" s="169" t="s">
        <v>12570</v>
      </c>
      <c r="C8914" s="166" t="s">
        <v>889</v>
      </c>
      <c r="D8914" s="781" t="s">
        <v>12571</v>
      </c>
      <c r="E8914" s="372" t="s">
        <v>3016</v>
      </c>
      <c r="F8914" s="166" t="s">
        <v>1603</v>
      </c>
      <c r="G8914" s="166">
        <v>78181500</v>
      </c>
      <c r="H8914" s="549" t="s">
        <v>12530</v>
      </c>
      <c r="I8914" s="331">
        <v>16</v>
      </c>
      <c r="J8914" s="403" t="s">
        <v>33</v>
      </c>
      <c r="K8914" s="148">
        <v>54700000</v>
      </c>
      <c r="L8914" s="149">
        <v>1</v>
      </c>
      <c r="M8914" s="169" t="s">
        <v>765</v>
      </c>
      <c r="N8914" s="779" t="s">
        <v>12575</v>
      </c>
      <c r="O8914" s="166" t="s">
        <v>68</v>
      </c>
      <c r="P8914" s="166" t="s">
        <v>67</v>
      </c>
      <c r="Q8914" s="166" t="s">
        <v>6273</v>
      </c>
    </row>
    <row r="8915" spans="1:17" ht="38.25" x14ac:dyDescent="0.2">
      <c r="A8915" s="331" t="s">
        <v>12399</v>
      </c>
      <c r="B8915" s="169" t="s">
        <v>12570</v>
      </c>
      <c r="C8915" s="166" t="s">
        <v>889</v>
      </c>
      <c r="D8915" s="781" t="s">
        <v>12571</v>
      </c>
      <c r="E8915" s="372" t="s">
        <v>3219</v>
      </c>
      <c r="F8915" s="166" t="s">
        <v>3220</v>
      </c>
      <c r="G8915" s="166">
        <v>83101500</v>
      </c>
      <c r="H8915" s="549" t="s">
        <v>12576</v>
      </c>
      <c r="I8915" s="331">
        <v>10</v>
      </c>
      <c r="J8915" s="403" t="s">
        <v>33</v>
      </c>
      <c r="K8915" s="148">
        <v>1000000</v>
      </c>
      <c r="L8915" s="149">
        <v>1</v>
      </c>
      <c r="M8915" s="169" t="s">
        <v>765</v>
      </c>
      <c r="N8915" s="549" t="s">
        <v>12576</v>
      </c>
      <c r="O8915" s="166" t="s">
        <v>127</v>
      </c>
      <c r="P8915" s="166" t="s">
        <v>127</v>
      </c>
      <c r="Q8915" s="166" t="s">
        <v>650</v>
      </c>
    </row>
    <row r="8916" spans="1:17" ht="38.25" x14ac:dyDescent="0.2">
      <c r="A8916" s="331" t="s">
        <v>12399</v>
      </c>
      <c r="B8916" s="169" t="s">
        <v>12570</v>
      </c>
      <c r="C8916" s="166" t="s">
        <v>889</v>
      </c>
      <c r="D8916" s="781" t="s">
        <v>12571</v>
      </c>
      <c r="E8916" s="372" t="s">
        <v>947</v>
      </c>
      <c r="F8916" s="166" t="s">
        <v>406</v>
      </c>
      <c r="G8916" s="166">
        <v>90000000</v>
      </c>
      <c r="H8916" s="549" t="s">
        <v>12561</v>
      </c>
      <c r="I8916" s="331">
        <v>16</v>
      </c>
      <c r="J8916" s="403" t="s">
        <v>33</v>
      </c>
      <c r="K8916" s="148">
        <v>10000000</v>
      </c>
      <c r="L8916" s="149">
        <v>1</v>
      </c>
      <c r="M8916" s="169" t="s">
        <v>765</v>
      </c>
      <c r="N8916" s="779" t="s">
        <v>12577</v>
      </c>
      <c r="O8916" s="166" t="s">
        <v>127</v>
      </c>
      <c r="P8916" s="166" t="s">
        <v>127</v>
      </c>
      <c r="Q8916" s="166" t="s">
        <v>650</v>
      </c>
    </row>
    <row r="8917" spans="1:17" ht="38.25" x14ac:dyDescent="0.2">
      <c r="A8917" s="331" t="s">
        <v>12399</v>
      </c>
      <c r="B8917" s="169" t="s">
        <v>12570</v>
      </c>
      <c r="C8917" s="166" t="s">
        <v>889</v>
      </c>
      <c r="D8917" s="781" t="s">
        <v>12571</v>
      </c>
      <c r="E8917" s="372" t="s">
        <v>957</v>
      </c>
      <c r="F8917" s="166" t="s">
        <v>958</v>
      </c>
      <c r="G8917" s="166">
        <v>93161701</v>
      </c>
      <c r="H8917" s="549" t="s">
        <v>3878</v>
      </c>
      <c r="I8917" s="331">
        <v>10</v>
      </c>
      <c r="J8917" s="403" t="s">
        <v>33</v>
      </c>
      <c r="K8917" s="148">
        <v>700000</v>
      </c>
      <c r="L8917" s="149">
        <v>1</v>
      </c>
      <c r="M8917" s="169" t="s">
        <v>765</v>
      </c>
      <c r="N8917" s="779" t="s">
        <v>12578</v>
      </c>
      <c r="O8917" s="166" t="s">
        <v>127</v>
      </c>
      <c r="P8917" s="166" t="s">
        <v>127</v>
      </c>
      <c r="Q8917" s="166" t="s">
        <v>650</v>
      </c>
    </row>
    <row r="8918" spans="1:17" ht="25.5" x14ac:dyDescent="0.2">
      <c r="A8918" s="331" t="s">
        <v>12399</v>
      </c>
      <c r="B8918" s="169" t="s">
        <v>12579</v>
      </c>
      <c r="C8918" s="166" t="s">
        <v>12268</v>
      </c>
      <c r="D8918" s="781" t="s">
        <v>12580</v>
      </c>
      <c r="E8918" s="372" t="s">
        <v>228</v>
      </c>
      <c r="F8918" s="166" t="s">
        <v>1018</v>
      </c>
      <c r="G8918" s="166">
        <v>14111507</v>
      </c>
      <c r="H8918" s="549" t="s">
        <v>12454</v>
      </c>
      <c r="I8918" s="331">
        <v>16</v>
      </c>
      <c r="J8918" s="403" t="s">
        <v>33</v>
      </c>
      <c r="K8918" s="148">
        <v>3000000</v>
      </c>
      <c r="L8918" s="149">
        <v>1</v>
      </c>
      <c r="M8918" s="169" t="s">
        <v>805</v>
      </c>
      <c r="N8918" s="779" t="s">
        <v>12581</v>
      </c>
      <c r="O8918" s="166" t="s">
        <v>80</v>
      </c>
      <c r="P8918" s="166" t="s">
        <v>80</v>
      </c>
      <c r="Q8918" s="166" t="s">
        <v>6270</v>
      </c>
    </row>
    <row r="8919" spans="1:17" ht="38.25" x14ac:dyDescent="0.2">
      <c r="A8919" s="331" t="s">
        <v>12399</v>
      </c>
      <c r="B8919" s="169" t="s">
        <v>12579</v>
      </c>
      <c r="C8919" s="166" t="s">
        <v>12268</v>
      </c>
      <c r="D8919" s="781" t="s">
        <v>12580</v>
      </c>
      <c r="E8919" s="372" t="s">
        <v>8749</v>
      </c>
      <c r="F8919" s="166" t="s">
        <v>5632</v>
      </c>
      <c r="G8919" s="166">
        <v>15111510</v>
      </c>
      <c r="H8919" s="549" t="s">
        <v>12582</v>
      </c>
      <c r="I8919" s="331">
        <v>16</v>
      </c>
      <c r="J8919" s="403" t="s">
        <v>230</v>
      </c>
      <c r="K8919" s="148">
        <v>11000000</v>
      </c>
      <c r="L8919" s="149">
        <v>1</v>
      </c>
      <c r="M8919" s="169" t="s">
        <v>765</v>
      </c>
      <c r="N8919" s="779" t="s">
        <v>12582</v>
      </c>
      <c r="O8919" s="166" t="s">
        <v>127</v>
      </c>
      <c r="P8919" s="166" t="s">
        <v>127</v>
      </c>
      <c r="Q8919" s="166" t="s">
        <v>6270</v>
      </c>
    </row>
    <row r="8920" spans="1:17" ht="38.25" x14ac:dyDescent="0.2">
      <c r="A8920" s="331" t="s">
        <v>12399</v>
      </c>
      <c r="B8920" s="169" t="s">
        <v>12579</v>
      </c>
      <c r="C8920" s="166" t="s">
        <v>12268</v>
      </c>
      <c r="D8920" s="781" t="s">
        <v>12580</v>
      </c>
      <c r="E8920" s="372" t="s">
        <v>8749</v>
      </c>
      <c r="F8920" s="166" t="s">
        <v>5632</v>
      </c>
      <c r="G8920" s="166">
        <v>15111510</v>
      </c>
      <c r="H8920" s="549" t="s">
        <v>12582</v>
      </c>
      <c r="I8920" s="331">
        <v>16</v>
      </c>
      <c r="J8920" s="403" t="s">
        <v>33</v>
      </c>
      <c r="K8920" s="148">
        <v>12970000</v>
      </c>
      <c r="L8920" s="149">
        <v>1</v>
      </c>
      <c r="M8920" s="169" t="s">
        <v>765</v>
      </c>
      <c r="N8920" s="779" t="s">
        <v>12582</v>
      </c>
      <c r="O8920" s="166" t="s">
        <v>67</v>
      </c>
      <c r="P8920" s="166" t="s">
        <v>67</v>
      </c>
      <c r="Q8920" s="166" t="s">
        <v>6270</v>
      </c>
    </row>
    <row r="8921" spans="1:17" ht="127.5" x14ac:dyDescent="0.2">
      <c r="A8921" s="331" t="s">
        <v>12399</v>
      </c>
      <c r="B8921" s="169" t="s">
        <v>12579</v>
      </c>
      <c r="C8921" s="166" t="s">
        <v>12268</v>
      </c>
      <c r="D8921" s="781" t="s">
        <v>12580</v>
      </c>
      <c r="E8921" s="372" t="s">
        <v>11757</v>
      </c>
      <c r="F8921" s="166" t="s">
        <v>5653</v>
      </c>
      <c r="G8921" s="166">
        <v>39121321</v>
      </c>
      <c r="H8921" s="549" t="s">
        <v>12583</v>
      </c>
      <c r="I8921" s="331">
        <v>16</v>
      </c>
      <c r="J8921" s="403" t="s">
        <v>33</v>
      </c>
      <c r="K8921" s="148">
        <v>7000000</v>
      </c>
      <c r="L8921" s="149">
        <v>1</v>
      </c>
      <c r="M8921" s="169" t="s">
        <v>805</v>
      </c>
      <c r="N8921" s="779" t="s">
        <v>12584</v>
      </c>
      <c r="O8921" s="166" t="s">
        <v>67</v>
      </c>
      <c r="P8921" s="166" t="s">
        <v>67</v>
      </c>
      <c r="Q8921" s="166" t="s">
        <v>6270</v>
      </c>
    </row>
    <row r="8922" spans="1:17" ht="127.5" x14ac:dyDescent="0.2">
      <c r="A8922" s="331" t="s">
        <v>12399</v>
      </c>
      <c r="B8922" s="169" t="s">
        <v>12579</v>
      </c>
      <c r="C8922" s="166" t="s">
        <v>12268</v>
      </c>
      <c r="D8922" s="781" t="s">
        <v>12580</v>
      </c>
      <c r="E8922" s="372" t="s">
        <v>5672</v>
      </c>
      <c r="F8922" s="166" t="s">
        <v>5673</v>
      </c>
      <c r="G8922" s="166">
        <v>39121321</v>
      </c>
      <c r="H8922" s="549" t="s">
        <v>12585</v>
      </c>
      <c r="I8922" s="331">
        <v>16</v>
      </c>
      <c r="J8922" s="403" t="s">
        <v>33</v>
      </c>
      <c r="K8922" s="148">
        <v>19000000</v>
      </c>
      <c r="L8922" s="149">
        <v>1</v>
      </c>
      <c r="M8922" s="169" t="s">
        <v>805</v>
      </c>
      <c r="N8922" s="779" t="s">
        <v>12584</v>
      </c>
      <c r="O8922" s="166" t="s">
        <v>67</v>
      </c>
      <c r="P8922" s="166" t="s">
        <v>67</v>
      </c>
      <c r="Q8922" s="166" t="s">
        <v>6270</v>
      </c>
    </row>
    <row r="8923" spans="1:17" ht="38.25" x14ac:dyDescent="0.2">
      <c r="A8923" s="331" t="s">
        <v>12399</v>
      </c>
      <c r="B8923" s="169" t="s">
        <v>12579</v>
      </c>
      <c r="C8923" s="166" t="s">
        <v>12268</v>
      </c>
      <c r="D8923" s="781" t="s">
        <v>12580</v>
      </c>
      <c r="E8923" s="372" t="s">
        <v>5672</v>
      </c>
      <c r="F8923" s="166" t="s">
        <v>5673</v>
      </c>
      <c r="G8923" s="166">
        <v>42294701</v>
      </c>
      <c r="H8923" s="549" t="s">
        <v>12586</v>
      </c>
      <c r="I8923" s="331">
        <v>16</v>
      </c>
      <c r="J8923" s="403" t="s">
        <v>33</v>
      </c>
      <c r="K8923" s="148">
        <v>650000</v>
      </c>
      <c r="L8923" s="149">
        <v>1</v>
      </c>
      <c r="M8923" s="169" t="s">
        <v>805</v>
      </c>
      <c r="N8923" s="779" t="s">
        <v>12587</v>
      </c>
      <c r="O8923" s="166"/>
      <c r="P8923" s="166"/>
      <c r="Q8923" s="166"/>
    </row>
    <row r="8924" spans="1:17" ht="127.5" x14ac:dyDescent="0.2">
      <c r="A8924" s="331" t="s">
        <v>12399</v>
      </c>
      <c r="B8924" s="169" t="s">
        <v>12579</v>
      </c>
      <c r="C8924" s="166" t="s">
        <v>12268</v>
      </c>
      <c r="D8924" s="781" t="s">
        <v>12580</v>
      </c>
      <c r="E8924" s="372" t="s">
        <v>8044</v>
      </c>
      <c r="F8924" s="166" t="s">
        <v>8045</v>
      </c>
      <c r="G8924" s="166">
        <v>42294701</v>
      </c>
      <c r="H8924" s="549" t="s">
        <v>12588</v>
      </c>
      <c r="I8924" s="331">
        <v>16</v>
      </c>
      <c r="J8924" s="403" t="s">
        <v>33</v>
      </c>
      <c r="K8924" s="148">
        <v>4000000</v>
      </c>
      <c r="L8924" s="149">
        <v>1</v>
      </c>
      <c r="M8924" s="169" t="s">
        <v>805</v>
      </c>
      <c r="N8924" s="779" t="s">
        <v>12584</v>
      </c>
      <c r="O8924" s="166" t="s">
        <v>67</v>
      </c>
      <c r="P8924" s="166" t="s">
        <v>67</v>
      </c>
      <c r="Q8924" s="166" t="s">
        <v>6270</v>
      </c>
    </row>
    <row r="8925" spans="1:17" ht="127.5" x14ac:dyDescent="0.2">
      <c r="A8925" s="331" t="s">
        <v>12399</v>
      </c>
      <c r="B8925" s="169" t="s">
        <v>12579</v>
      </c>
      <c r="C8925" s="166" t="s">
        <v>12268</v>
      </c>
      <c r="D8925" s="781" t="s">
        <v>12580</v>
      </c>
      <c r="E8925" s="372" t="s">
        <v>829</v>
      </c>
      <c r="F8925" s="166" t="s">
        <v>312</v>
      </c>
      <c r="G8925" s="166">
        <v>30181500</v>
      </c>
      <c r="H8925" s="549" t="s">
        <v>12589</v>
      </c>
      <c r="I8925" s="331">
        <v>16</v>
      </c>
      <c r="J8925" s="403" t="s">
        <v>33</v>
      </c>
      <c r="K8925" s="148">
        <v>500000</v>
      </c>
      <c r="L8925" s="149">
        <v>1</v>
      </c>
      <c r="M8925" s="169" t="s">
        <v>805</v>
      </c>
      <c r="N8925" s="779" t="s">
        <v>12584</v>
      </c>
      <c r="O8925" s="166" t="s">
        <v>67</v>
      </c>
      <c r="P8925" s="166" t="s">
        <v>67</v>
      </c>
      <c r="Q8925" s="166" t="s">
        <v>6270</v>
      </c>
    </row>
    <row r="8926" spans="1:17" ht="51" x14ac:dyDescent="0.2">
      <c r="A8926" s="331" t="s">
        <v>12399</v>
      </c>
      <c r="B8926" s="169" t="s">
        <v>12579</v>
      </c>
      <c r="C8926" s="166" t="s">
        <v>12268</v>
      </c>
      <c r="D8926" s="781" t="s">
        <v>12580</v>
      </c>
      <c r="E8926" s="372" t="s">
        <v>2983</v>
      </c>
      <c r="F8926" s="166" t="s">
        <v>2984</v>
      </c>
      <c r="G8926" s="166">
        <v>83101807</v>
      </c>
      <c r="H8926" s="549" t="s">
        <v>12590</v>
      </c>
      <c r="I8926" s="331">
        <v>10</v>
      </c>
      <c r="J8926" s="403" t="s">
        <v>33</v>
      </c>
      <c r="K8926" s="148">
        <v>200000000</v>
      </c>
      <c r="L8926" s="149">
        <v>1</v>
      </c>
      <c r="M8926" s="169" t="s">
        <v>765</v>
      </c>
      <c r="N8926" s="779" t="s">
        <v>12590</v>
      </c>
      <c r="O8926" s="166" t="s">
        <v>127</v>
      </c>
      <c r="P8926" s="166" t="s">
        <v>127</v>
      </c>
      <c r="Q8926" s="166" t="s">
        <v>650</v>
      </c>
    </row>
    <row r="8927" spans="1:17" ht="114.75" x14ac:dyDescent="0.2">
      <c r="A8927" s="331" t="s">
        <v>12399</v>
      </c>
      <c r="B8927" s="169" t="s">
        <v>12579</v>
      </c>
      <c r="C8927" s="166" t="s">
        <v>12268</v>
      </c>
      <c r="D8927" s="781" t="s">
        <v>12580</v>
      </c>
      <c r="E8927" s="372" t="s">
        <v>869</v>
      </c>
      <c r="F8927" s="166" t="s">
        <v>870</v>
      </c>
      <c r="G8927" s="166" t="s">
        <v>12591</v>
      </c>
      <c r="H8927" s="549" t="s">
        <v>12592</v>
      </c>
      <c r="I8927" s="331">
        <v>16</v>
      </c>
      <c r="J8927" s="403" t="s">
        <v>33</v>
      </c>
      <c r="K8927" s="148">
        <v>18000000</v>
      </c>
      <c r="L8927" s="149">
        <v>1</v>
      </c>
      <c r="M8927" s="169" t="s">
        <v>765</v>
      </c>
      <c r="N8927" s="828" t="s">
        <v>12593</v>
      </c>
      <c r="O8927" s="372" t="s">
        <v>79</v>
      </c>
      <c r="P8927" s="166" t="s">
        <v>80</v>
      </c>
      <c r="Q8927" s="166" t="s">
        <v>650</v>
      </c>
    </row>
    <row r="8928" spans="1:17" ht="38.25" x14ac:dyDescent="0.2">
      <c r="A8928" s="331" t="s">
        <v>12399</v>
      </c>
      <c r="B8928" s="169" t="s">
        <v>12579</v>
      </c>
      <c r="C8928" s="166" t="s">
        <v>12268</v>
      </c>
      <c r="D8928" s="781" t="s">
        <v>12580</v>
      </c>
      <c r="E8928" s="372" t="s">
        <v>3007</v>
      </c>
      <c r="F8928" s="166" t="s">
        <v>3008</v>
      </c>
      <c r="G8928" s="166">
        <v>76111501</v>
      </c>
      <c r="H8928" s="549" t="s">
        <v>12594</v>
      </c>
      <c r="I8928" s="331">
        <v>16</v>
      </c>
      <c r="J8928" s="403" t="s">
        <v>230</v>
      </c>
      <c r="K8928" s="148">
        <v>195038685</v>
      </c>
      <c r="L8928" s="149">
        <v>1</v>
      </c>
      <c r="M8928" s="169" t="s">
        <v>765</v>
      </c>
      <c r="N8928" s="779" t="s">
        <v>12595</v>
      </c>
      <c r="O8928" s="166" t="s">
        <v>127</v>
      </c>
      <c r="P8928" s="166" t="s">
        <v>127</v>
      </c>
      <c r="Q8928" s="166" t="s">
        <v>12467</v>
      </c>
    </row>
    <row r="8929" spans="1:17" ht="38.25" x14ac:dyDescent="0.2">
      <c r="A8929" s="331" t="s">
        <v>12399</v>
      </c>
      <c r="B8929" s="169" t="s">
        <v>12579</v>
      </c>
      <c r="C8929" s="166" t="s">
        <v>12268</v>
      </c>
      <c r="D8929" s="781" t="s">
        <v>12580</v>
      </c>
      <c r="E8929" s="372" t="s">
        <v>3007</v>
      </c>
      <c r="F8929" s="166" t="s">
        <v>3008</v>
      </c>
      <c r="G8929" s="166">
        <v>47101568</v>
      </c>
      <c r="H8929" s="549" t="s">
        <v>12596</v>
      </c>
      <c r="I8929" s="331">
        <v>16</v>
      </c>
      <c r="J8929" s="403" t="s">
        <v>230</v>
      </c>
      <c r="K8929" s="148">
        <v>9000000</v>
      </c>
      <c r="L8929" s="149">
        <v>1</v>
      </c>
      <c r="M8929" s="169" t="s">
        <v>765</v>
      </c>
      <c r="N8929" s="779" t="s">
        <v>12597</v>
      </c>
      <c r="O8929" s="166" t="s">
        <v>127</v>
      </c>
      <c r="P8929" s="166" t="s">
        <v>127</v>
      </c>
      <c r="Q8929" s="166" t="s">
        <v>6270</v>
      </c>
    </row>
    <row r="8930" spans="1:17" ht="51" x14ac:dyDescent="0.2">
      <c r="A8930" s="331" t="s">
        <v>12399</v>
      </c>
      <c r="B8930" s="169" t="s">
        <v>12579</v>
      </c>
      <c r="C8930" s="166" t="s">
        <v>12268</v>
      </c>
      <c r="D8930" s="781" t="s">
        <v>12580</v>
      </c>
      <c r="E8930" s="372" t="s">
        <v>3007</v>
      </c>
      <c r="F8930" s="166" t="s">
        <v>3008</v>
      </c>
      <c r="G8930" s="166">
        <v>76111501</v>
      </c>
      <c r="H8930" s="549" t="s">
        <v>12598</v>
      </c>
      <c r="I8930" s="331">
        <v>16</v>
      </c>
      <c r="J8930" s="403" t="s">
        <v>33</v>
      </c>
      <c r="K8930" s="148">
        <v>80000000</v>
      </c>
      <c r="L8930" s="149">
        <v>1</v>
      </c>
      <c r="M8930" s="169" t="s">
        <v>765</v>
      </c>
      <c r="N8930" s="779" t="s">
        <v>12598</v>
      </c>
      <c r="O8930" s="166" t="s">
        <v>67</v>
      </c>
      <c r="P8930" s="166" t="s">
        <v>67</v>
      </c>
      <c r="Q8930" s="166" t="s">
        <v>12599</v>
      </c>
    </row>
    <row r="8931" spans="1:17" ht="38.25" x14ac:dyDescent="0.2">
      <c r="A8931" s="331" t="s">
        <v>12399</v>
      </c>
      <c r="B8931" s="169" t="s">
        <v>12579</v>
      </c>
      <c r="C8931" s="166" t="s">
        <v>12268</v>
      </c>
      <c r="D8931" s="781" t="s">
        <v>12580</v>
      </c>
      <c r="E8931" s="372" t="s">
        <v>3007</v>
      </c>
      <c r="F8931" s="166" t="s">
        <v>3008</v>
      </c>
      <c r="G8931" s="166">
        <v>76111501</v>
      </c>
      <c r="H8931" s="549" t="s">
        <v>12594</v>
      </c>
      <c r="I8931" s="331">
        <v>16</v>
      </c>
      <c r="J8931" s="403" t="s">
        <v>33</v>
      </c>
      <c r="K8931" s="148">
        <v>275961315</v>
      </c>
      <c r="L8931" s="149">
        <v>1</v>
      </c>
      <c r="M8931" s="169" t="s">
        <v>765</v>
      </c>
      <c r="N8931" s="779" t="s">
        <v>12594</v>
      </c>
      <c r="O8931" s="166" t="s">
        <v>36</v>
      </c>
      <c r="P8931" s="166" t="s">
        <v>36</v>
      </c>
      <c r="Q8931" s="166" t="s">
        <v>12467</v>
      </c>
    </row>
    <row r="8932" spans="1:17" ht="38.25" x14ac:dyDescent="0.2">
      <c r="A8932" s="331" t="s">
        <v>12399</v>
      </c>
      <c r="B8932" s="169" t="s">
        <v>12579</v>
      </c>
      <c r="C8932" s="166" t="s">
        <v>12268</v>
      </c>
      <c r="D8932" s="781" t="s">
        <v>12580</v>
      </c>
      <c r="E8932" s="372" t="s">
        <v>3007</v>
      </c>
      <c r="F8932" s="166" t="s">
        <v>3008</v>
      </c>
      <c r="G8932" s="166">
        <v>47101568</v>
      </c>
      <c r="H8932" s="549" t="s">
        <v>12596</v>
      </c>
      <c r="I8932" s="331">
        <v>16</v>
      </c>
      <c r="J8932" s="403" t="s">
        <v>33</v>
      </c>
      <c r="K8932" s="148">
        <v>35000000</v>
      </c>
      <c r="L8932" s="149">
        <v>1</v>
      </c>
      <c r="M8932" s="169" t="s">
        <v>765</v>
      </c>
      <c r="N8932" s="549" t="s">
        <v>12596</v>
      </c>
      <c r="O8932" s="166" t="s">
        <v>67</v>
      </c>
      <c r="P8932" s="166" t="s">
        <v>67</v>
      </c>
      <c r="Q8932" s="166" t="s">
        <v>6270</v>
      </c>
    </row>
    <row r="8933" spans="1:17" ht="38.25" x14ac:dyDescent="0.2">
      <c r="A8933" s="331" t="s">
        <v>12399</v>
      </c>
      <c r="B8933" s="169" t="s">
        <v>12579</v>
      </c>
      <c r="C8933" s="166" t="s">
        <v>12268</v>
      </c>
      <c r="D8933" s="781" t="s">
        <v>12580</v>
      </c>
      <c r="E8933" s="372" t="s">
        <v>3007</v>
      </c>
      <c r="F8933" s="166" t="s">
        <v>3008</v>
      </c>
      <c r="G8933" s="166">
        <v>72154043</v>
      </c>
      <c r="H8933" s="549" t="s">
        <v>12600</v>
      </c>
      <c r="I8933" s="331">
        <v>16</v>
      </c>
      <c r="J8933" s="403" t="s">
        <v>33</v>
      </c>
      <c r="K8933" s="148">
        <v>5000000</v>
      </c>
      <c r="L8933" s="149">
        <v>1</v>
      </c>
      <c r="M8933" s="169" t="s">
        <v>765</v>
      </c>
      <c r="N8933" s="549" t="s">
        <v>12600</v>
      </c>
      <c r="O8933" s="166" t="s">
        <v>901</v>
      </c>
      <c r="P8933" s="166" t="s">
        <v>901</v>
      </c>
      <c r="Q8933" s="166" t="s">
        <v>6270</v>
      </c>
    </row>
    <row r="8934" spans="1:17" ht="51" x14ac:dyDescent="0.2">
      <c r="A8934" s="331" t="s">
        <v>12399</v>
      </c>
      <c r="B8934" s="169" t="s">
        <v>12579</v>
      </c>
      <c r="C8934" s="166" t="s">
        <v>12268</v>
      </c>
      <c r="D8934" s="781" t="s">
        <v>12580</v>
      </c>
      <c r="E8934" s="372" t="s">
        <v>3045</v>
      </c>
      <c r="F8934" s="166" t="s">
        <v>3046</v>
      </c>
      <c r="G8934" s="166">
        <v>72154022</v>
      </c>
      <c r="H8934" s="549" t="s">
        <v>12601</v>
      </c>
      <c r="I8934" s="331">
        <v>16</v>
      </c>
      <c r="J8934" s="403" t="s">
        <v>33</v>
      </c>
      <c r="K8934" s="148">
        <v>30000000</v>
      </c>
      <c r="L8934" s="149">
        <v>1</v>
      </c>
      <c r="M8934" s="169" t="s">
        <v>765</v>
      </c>
      <c r="N8934" s="779" t="s">
        <v>12601</v>
      </c>
      <c r="O8934" s="166" t="s">
        <v>1239</v>
      </c>
      <c r="P8934" s="166" t="s">
        <v>2761</v>
      </c>
      <c r="Q8934" s="166" t="s">
        <v>6270</v>
      </c>
    </row>
    <row r="8935" spans="1:17" ht="51" x14ac:dyDescent="0.2">
      <c r="A8935" s="331" t="s">
        <v>12399</v>
      </c>
      <c r="B8935" s="169" t="s">
        <v>12579</v>
      </c>
      <c r="C8935" s="166" t="s">
        <v>12268</v>
      </c>
      <c r="D8935" s="781" t="s">
        <v>12580</v>
      </c>
      <c r="E8935" s="372" t="s">
        <v>5957</v>
      </c>
      <c r="F8935" s="166" t="s">
        <v>6501</v>
      </c>
      <c r="G8935" s="166">
        <v>72101516</v>
      </c>
      <c r="H8935" s="549" t="s">
        <v>12522</v>
      </c>
      <c r="I8935" s="331">
        <v>16</v>
      </c>
      <c r="J8935" s="403" t="s">
        <v>33</v>
      </c>
      <c r="K8935" s="148">
        <v>800000</v>
      </c>
      <c r="L8935" s="149">
        <v>1</v>
      </c>
      <c r="M8935" s="169" t="s">
        <v>765</v>
      </c>
      <c r="N8935" s="779" t="s">
        <v>12522</v>
      </c>
      <c r="O8935" s="166" t="s">
        <v>2761</v>
      </c>
      <c r="P8935" s="166" t="s">
        <v>2761</v>
      </c>
      <c r="Q8935" s="166" t="s">
        <v>6270</v>
      </c>
    </row>
    <row r="8936" spans="1:17" ht="38.25" x14ac:dyDescent="0.2">
      <c r="A8936" s="331" t="s">
        <v>12399</v>
      </c>
      <c r="B8936" s="169" t="s">
        <v>12579</v>
      </c>
      <c r="C8936" s="166" t="s">
        <v>12268</v>
      </c>
      <c r="D8936" s="781" t="s">
        <v>12580</v>
      </c>
      <c r="E8936" s="372" t="s">
        <v>3219</v>
      </c>
      <c r="F8936" s="166" t="s">
        <v>3220</v>
      </c>
      <c r="G8936" s="166">
        <v>83101500</v>
      </c>
      <c r="H8936" s="549" t="s">
        <v>12553</v>
      </c>
      <c r="I8936" s="331">
        <v>10</v>
      </c>
      <c r="J8936" s="403" t="s">
        <v>33</v>
      </c>
      <c r="K8936" s="148">
        <v>80000000</v>
      </c>
      <c r="L8936" s="149">
        <v>1</v>
      </c>
      <c r="M8936" s="169" t="s">
        <v>765</v>
      </c>
      <c r="N8936" s="779" t="s">
        <v>12553</v>
      </c>
      <c r="O8936" s="166" t="s">
        <v>127</v>
      </c>
      <c r="P8936" s="166" t="s">
        <v>127</v>
      </c>
      <c r="Q8936" s="166" t="s">
        <v>650</v>
      </c>
    </row>
    <row r="8937" spans="1:17" ht="38.25" x14ac:dyDescent="0.2">
      <c r="A8937" s="331" t="s">
        <v>12399</v>
      </c>
      <c r="B8937" s="169" t="s">
        <v>12579</v>
      </c>
      <c r="C8937" s="166" t="s">
        <v>12268</v>
      </c>
      <c r="D8937" s="781" t="s">
        <v>12580</v>
      </c>
      <c r="E8937" s="372" t="s">
        <v>3227</v>
      </c>
      <c r="F8937" s="166" t="s">
        <v>3228</v>
      </c>
      <c r="G8937" s="166">
        <v>76101500</v>
      </c>
      <c r="H8937" s="549" t="s">
        <v>12602</v>
      </c>
      <c r="I8937" s="331">
        <v>10</v>
      </c>
      <c r="J8937" s="403" t="s">
        <v>33</v>
      </c>
      <c r="K8937" s="148">
        <v>24000000</v>
      </c>
      <c r="L8937" s="149">
        <v>1</v>
      </c>
      <c r="M8937" s="169" t="s">
        <v>765</v>
      </c>
      <c r="N8937" s="779" t="s">
        <v>12602</v>
      </c>
      <c r="O8937" s="166" t="s">
        <v>1239</v>
      </c>
      <c r="P8937" s="166" t="s">
        <v>2761</v>
      </c>
      <c r="Q8937" s="166" t="s">
        <v>6270</v>
      </c>
    </row>
    <row r="8938" spans="1:17" ht="229.5" x14ac:dyDescent="0.2">
      <c r="A8938" s="331" t="s">
        <v>12399</v>
      </c>
      <c r="B8938" s="169" t="s">
        <v>12579</v>
      </c>
      <c r="C8938" s="166" t="s">
        <v>12268</v>
      </c>
      <c r="D8938" s="781" t="s">
        <v>12580</v>
      </c>
      <c r="E8938" s="372" t="s">
        <v>399</v>
      </c>
      <c r="F8938" s="166" t="s">
        <v>1045</v>
      </c>
      <c r="G8938" s="166" t="s">
        <v>11846</v>
      </c>
      <c r="H8938" s="549" t="s">
        <v>12603</v>
      </c>
      <c r="I8938" s="331">
        <v>16</v>
      </c>
      <c r="J8938" s="403" t="s">
        <v>33</v>
      </c>
      <c r="K8938" s="148">
        <v>25000000</v>
      </c>
      <c r="L8938" s="149">
        <v>1</v>
      </c>
      <c r="M8938" s="169" t="s">
        <v>765</v>
      </c>
      <c r="N8938" s="779" t="s">
        <v>12604</v>
      </c>
      <c r="O8938" s="166" t="s">
        <v>67</v>
      </c>
      <c r="P8938" s="166" t="s">
        <v>35</v>
      </c>
      <c r="Q8938" s="166" t="s">
        <v>6273</v>
      </c>
    </row>
    <row r="8939" spans="1:17" ht="38.25" x14ac:dyDescent="0.2">
      <c r="A8939" s="331" t="s">
        <v>12399</v>
      </c>
      <c r="B8939" s="169" t="s">
        <v>12579</v>
      </c>
      <c r="C8939" s="166" t="s">
        <v>12268</v>
      </c>
      <c r="D8939" s="781" t="s">
        <v>12580</v>
      </c>
      <c r="E8939" s="372" t="s">
        <v>8233</v>
      </c>
      <c r="F8939" s="166" t="s">
        <v>8234</v>
      </c>
      <c r="G8939" s="166" t="s">
        <v>12605</v>
      </c>
      <c r="H8939" s="549" t="s">
        <v>12606</v>
      </c>
      <c r="I8939" s="331">
        <v>16</v>
      </c>
      <c r="J8939" s="403" t="s">
        <v>230</v>
      </c>
      <c r="K8939" s="148">
        <v>35000000</v>
      </c>
      <c r="L8939" s="149">
        <v>1</v>
      </c>
      <c r="M8939" s="169" t="s">
        <v>765</v>
      </c>
      <c r="N8939" s="549" t="s">
        <v>12606</v>
      </c>
      <c r="O8939" s="166" t="s">
        <v>127</v>
      </c>
      <c r="P8939" s="166" t="s">
        <v>127</v>
      </c>
      <c r="Q8939" s="166" t="s">
        <v>6270</v>
      </c>
    </row>
    <row r="8940" spans="1:17" ht="38.25" x14ac:dyDescent="0.2">
      <c r="A8940" s="331" t="s">
        <v>12399</v>
      </c>
      <c r="B8940" s="169" t="s">
        <v>12579</v>
      </c>
      <c r="C8940" s="166" t="s">
        <v>12268</v>
      </c>
      <c r="D8940" s="781" t="s">
        <v>12580</v>
      </c>
      <c r="E8940" s="372" t="s">
        <v>8233</v>
      </c>
      <c r="F8940" s="166" t="s">
        <v>8234</v>
      </c>
      <c r="G8940" s="166" t="s">
        <v>12605</v>
      </c>
      <c r="H8940" s="549" t="s">
        <v>12606</v>
      </c>
      <c r="I8940" s="331">
        <v>16</v>
      </c>
      <c r="J8940" s="403" t="s">
        <v>33</v>
      </c>
      <c r="K8940" s="148">
        <v>54184000</v>
      </c>
      <c r="L8940" s="149">
        <v>1</v>
      </c>
      <c r="M8940" s="169" t="s">
        <v>765</v>
      </c>
      <c r="N8940" s="549" t="s">
        <v>12606</v>
      </c>
      <c r="O8940" s="166" t="s">
        <v>35</v>
      </c>
      <c r="P8940" s="166" t="s">
        <v>35</v>
      </c>
      <c r="Q8940" s="166" t="s">
        <v>6270</v>
      </c>
    </row>
    <row r="8941" spans="1:17" ht="25.5" x14ac:dyDescent="0.2">
      <c r="A8941" s="331" t="s">
        <v>12399</v>
      </c>
      <c r="B8941" s="169" t="s">
        <v>12579</v>
      </c>
      <c r="C8941" s="166" t="s">
        <v>12268</v>
      </c>
      <c r="D8941" s="781" t="s">
        <v>12580</v>
      </c>
      <c r="E8941" s="372" t="s">
        <v>952</v>
      </c>
      <c r="F8941" s="166" t="s">
        <v>409</v>
      </c>
      <c r="G8941" s="166">
        <v>93161502</v>
      </c>
      <c r="H8941" s="549" t="s">
        <v>12563</v>
      </c>
      <c r="I8941" s="331">
        <v>10</v>
      </c>
      <c r="J8941" s="403" t="s">
        <v>33</v>
      </c>
      <c r="K8941" s="148">
        <v>34922730</v>
      </c>
      <c r="L8941" s="149">
        <v>1</v>
      </c>
      <c r="M8941" s="169" t="s">
        <v>765</v>
      </c>
      <c r="N8941" s="779" t="s">
        <v>12607</v>
      </c>
      <c r="O8941" s="166" t="s">
        <v>127</v>
      </c>
      <c r="P8941" s="166" t="s">
        <v>67</v>
      </c>
      <c r="Q8941" s="166" t="s">
        <v>650</v>
      </c>
    </row>
    <row r="8942" spans="1:17" ht="25.5" x14ac:dyDescent="0.2">
      <c r="A8942" s="331" t="s">
        <v>12399</v>
      </c>
      <c r="B8942" s="169" t="s">
        <v>12579</v>
      </c>
      <c r="C8942" s="166" t="s">
        <v>12268</v>
      </c>
      <c r="D8942" s="781" t="s">
        <v>12580</v>
      </c>
      <c r="E8942" s="372" t="s">
        <v>957</v>
      </c>
      <c r="F8942" s="166" t="s">
        <v>958</v>
      </c>
      <c r="G8942" s="166">
        <v>93161701</v>
      </c>
      <c r="H8942" s="549" t="s">
        <v>3878</v>
      </c>
      <c r="I8942" s="331">
        <v>10</v>
      </c>
      <c r="J8942" s="403" t="s">
        <v>33</v>
      </c>
      <c r="K8942" s="148">
        <v>6900000</v>
      </c>
      <c r="L8942" s="149">
        <v>1</v>
      </c>
      <c r="M8942" s="169" t="s">
        <v>765</v>
      </c>
      <c r="N8942" s="779" t="s">
        <v>12608</v>
      </c>
      <c r="O8942" s="166" t="s">
        <v>127</v>
      </c>
      <c r="P8942" s="166" t="s">
        <v>127</v>
      </c>
      <c r="Q8942" s="166" t="s">
        <v>650</v>
      </c>
    </row>
    <row r="8943" spans="1:17" ht="38.25" x14ac:dyDescent="0.2">
      <c r="A8943" s="331" t="s">
        <v>12399</v>
      </c>
      <c r="B8943" s="169" t="s">
        <v>12609</v>
      </c>
      <c r="C8943" s="166" t="s">
        <v>12610</v>
      </c>
      <c r="D8943" s="781" t="s">
        <v>12611</v>
      </c>
      <c r="E8943" s="372" t="s">
        <v>12055</v>
      </c>
      <c r="F8943" s="166" t="s">
        <v>6522</v>
      </c>
      <c r="G8943" s="166">
        <v>56112104</v>
      </c>
      <c r="H8943" s="549" t="s">
        <v>12612</v>
      </c>
      <c r="I8943" s="331">
        <v>16</v>
      </c>
      <c r="J8943" s="403" t="s">
        <v>33</v>
      </c>
      <c r="K8943" s="148">
        <v>5000000</v>
      </c>
      <c r="L8943" s="149">
        <v>10</v>
      </c>
      <c r="M8943" s="169" t="s">
        <v>805</v>
      </c>
      <c r="N8943" s="779" t="s">
        <v>12613</v>
      </c>
      <c r="O8943" s="166" t="s">
        <v>80</v>
      </c>
      <c r="P8943" s="166"/>
      <c r="Q8943" s="166" t="s">
        <v>6270</v>
      </c>
    </row>
    <row r="8944" spans="1:17" ht="38.25" x14ac:dyDescent="0.2">
      <c r="A8944" s="331" t="s">
        <v>12399</v>
      </c>
      <c r="B8944" s="169" t="s">
        <v>12609</v>
      </c>
      <c r="C8944" s="166" t="s">
        <v>12610</v>
      </c>
      <c r="D8944" s="781" t="s">
        <v>12611</v>
      </c>
      <c r="E8944" s="372" t="s">
        <v>12055</v>
      </c>
      <c r="F8944" s="166" t="s">
        <v>6522</v>
      </c>
      <c r="G8944" s="166" t="s">
        <v>12614</v>
      </c>
      <c r="H8944" s="549" t="s">
        <v>12615</v>
      </c>
      <c r="I8944" s="331">
        <v>16</v>
      </c>
      <c r="J8944" s="403" t="s">
        <v>33</v>
      </c>
      <c r="K8944" s="148">
        <v>2500000</v>
      </c>
      <c r="L8944" s="149">
        <v>10</v>
      </c>
      <c r="M8944" s="169" t="s">
        <v>805</v>
      </c>
      <c r="N8944" s="779" t="s">
        <v>12613</v>
      </c>
      <c r="O8944" s="166"/>
      <c r="P8944" s="166"/>
      <c r="Q8944" s="166" t="s">
        <v>6270</v>
      </c>
    </row>
    <row r="8945" spans="1:17" ht="38.25" x14ac:dyDescent="0.2">
      <c r="A8945" s="331" t="s">
        <v>12399</v>
      </c>
      <c r="B8945" s="169" t="s">
        <v>12609</v>
      </c>
      <c r="C8945" s="166" t="s">
        <v>12610</v>
      </c>
      <c r="D8945" s="781" t="s">
        <v>12611</v>
      </c>
      <c r="E8945" s="372" t="s">
        <v>6754</v>
      </c>
      <c r="F8945" s="166" t="s">
        <v>6519</v>
      </c>
      <c r="G8945" s="166">
        <v>56101713</v>
      </c>
      <c r="H8945" s="549" t="s">
        <v>12616</v>
      </c>
      <c r="I8945" s="331">
        <v>16</v>
      </c>
      <c r="J8945" s="403" t="s">
        <v>33</v>
      </c>
      <c r="K8945" s="148">
        <v>5600000</v>
      </c>
      <c r="L8945" s="149">
        <v>8</v>
      </c>
      <c r="M8945" s="169" t="s">
        <v>805</v>
      </c>
      <c r="N8945" s="779" t="s">
        <v>12613</v>
      </c>
      <c r="O8945" s="166"/>
      <c r="P8945" s="166"/>
      <c r="Q8945" s="166" t="s">
        <v>6270</v>
      </c>
    </row>
    <row r="8946" spans="1:17" ht="38.25" x14ac:dyDescent="0.2">
      <c r="A8946" s="331" t="s">
        <v>12399</v>
      </c>
      <c r="B8946" s="169" t="s">
        <v>12609</v>
      </c>
      <c r="C8946" s="166" t="s">
        <v>12610</v>
      </c>
      <c r="D8946" s="781" t="s">
        <v>12611</v>
      </c>
      <c r="E8946" s="372" t="s">
        <v>12617</v>
      </c>
      <c r="F8946" s="166" t="s">
        <v>12618</v>
      </c>
      <c r="G8946" s="166">
        <v>56101520</v>
      </c>
      <c r="H8946" s="549" t="s">
        <v>12619</v>
      </c>
      <c r="I8946" s="331">
        <v>16</v>
      </c>
      <c r="J8946" s="403" t="s">
        <v>33</v>
      </c>
      <c r="K8946" s="148">
        <v>900000</v>
      </c>
      <c r="L8946" s="149">
        <v>1</v>
      </c>
      <c r="M8946" s="169" t="s">
        <v>805</v>
      </c>
      <c r="N8946" s="779" t="s">
        <v>12613</v>
      </c>
      <c r="O8946" s="166"/>
      <c r="P8946" s="166"/>
      <c r="Q8946" s="166" t="s">
        <v>6270</v>
      </c>
    </row>
    <row r="8947" spans="1:17" ht="38.25" x14ac:dyDescent="0.2">
      <c r="A8947" s="331" t="s">
        <v>12399</v>
      </c>
      <c r="B8947" s="169" t="s">
        <v>12609</v>
      </c>
      <c r="C8947" s="166" t="s">
        <v>12610</v>
      </c>
      <c r="D8947" s="781" t="s">
        <v>12611</v>
      </c>
      <c r="E8947" s="372" t="s">
        <v>12617</v>
      </c>
      <c r="F8947" s="166" t="s">
        <v>12618</v>
      </c>
      <c r="G8947" s="166">
        <v>56101520</v>
      </c>
      <c r="H8947" s="549" t="s">
        <v>12620</v>
      </c>
      <c r="I8947" s="331">
        <v>16</v>
      </c>
      <c r="J8947" s="403" t="s">
        <v>33</v>
      </c>
      <c r="K8947" s="148">
        <v>380000</v>
      </c>
      <c r="L8947" s="149">
        <v>1</v>
      </c>
      <c r="M8947" s="169" t="s">
        <v>805</v>
      </c>
      <c r="N8947" s="779" t="s">
        <v>12613</v>
      </c>
      <c r="O8947" s="166"/>
      <c r="P8947" s="166"/>
      <c r="Q8947" s="166" t="s">
        <v>6270</v>
      </c>
    </row>
    <row r="8948" spans="1:17" ht="25.5" x14ac:dyDescent="0.2">
      <c r="A8948" s="331" t="s">
        <v>12399</v>
      </c>
      <c r="B8948" s="169" t="s">
        <v>12609</v>
      </c>
      <c r="C8948" s="166" t="s">
        <v>12610</v>
      </c>
      <c r="D8948" s="781" t="s">
        <v>12611</v>
      </c>
      <c r="E8948" s="372" t="s">
        <v>228</v>
      </c>
      <c r="F8948" s="166" t="s">
        <v>1018</v>
      </c>
      <c r="G8948" s="166">
        <v>14111507</v>
      </c>
      <c r="H8948" s="549" t="s">
        <v>12454</v>
      </c>
      <c r="I8948" s="331">
        <v>16</v>
      </c>
      <c r="J8948" s="403" t="s">
        <v>33</v>
      </c>
      <c r="K8948" s="148">
        <v>9530000</v>
      </c>
      <c r="L8948" s="149">
        <v>1</v>
      </c>
      <c r="M8948" s="169" t="s">
        <v>805</v>
      </c>
      <c r="N8948" s="779" t="s">
        <v>12581</v>
      </c>
      <c r="O8948" s="166" t="s">
        <v>80</v>
      </c>
      <c r="P8948" s="166" t="s">
        <v>80</v>
      </c>
      <c r="Q8948" s="166" t="s">
        <v>6270</v>
      </c>
    </row>
    <row r="8949" spans="1:17" ht="25.5" x14ac:dyDescent="0.2">
      <c r="A8949" s="331" t="s">
        <v>12399</v>
      </c>
      <c r="B8949" s="169" t="s">
        <v>12609</v>
      </c>
      <c r="C8949" s="166" t="s">
        <v>12610</v>
      </c>
      <c r="D8949" s="781" t="s">
        <v>12611</v>
      </c>
      <c r="E8949" s="372" t="s">
        <v>10297</v>
      </c>
      <c r="F8949" s="166" t="s">
        <v>12497</v>
      </c>
      <c r="G8949" s="166">
        <v>72102900</v>
      </c>
      <c r="H8949" s="540" t="s">
        <v>12621</v>
      </c>
      <c r="I8949" s="331">
        <v>10</v>
      </c>
      <c r="J8949" s="403" t="s">
        <v>33</v>
      </c>
      <c r="K8949" s="148">
        <v>14560000</v>
      </c>
      <c r="L8949" s="149">
        <v>1</v>
      </c>
      <c r="M8949" s="169" t="s">
        <v>765</v>
      </c>
      <c r="N8949" s="549" t="s">
        <v>12622</v>
      </c>
      <c r="O8949" s="166" t="s">
        <v>67</v>
      </c>
      <c r="P8949" s="166" t="s">
        <v>35</v>
      </c>
      <c r="Q8949" s="166" t="s">
        <v>6273</v>
      </c>
    </row>
    <row r="8950" spans="1:17" ht="76.5" x14ac:dyDescent="0.2">
      <c r="A8950" s="331" t="s">
        <v>12399</v>
      </c>
      <c r="B8950" s="169" t="s">
        <v>12609</v>
      </c>
      <c r="C8950" s="166" t="s">
        <v>12610</v>
      </c>
      <c r="D8950" s="781" t="s">
        <v>12611</v>
      </c>
      <c r="E8950" s="372" t="s">
        <v>6442</v>
      </c>
      <c r="F8950" s="166" t="s">
        <v>1273</v>
      </c>
      <c r="G8950" s="166" t="s">
        <v>1419</v>
      </c>
      <c r="H8950" s="549" t="s">
        <v>12623</v>
      </c>
      <c r="I8950" s="331">
        <v>16</v>
      </c>
      <c r="J8950" s="403" t="s">
        <v>33</v>
      </c>
      <c r="K8950" s="148">
        <v>65000000</v>
      </c>
      <c r="L8950" s="149">
        <v>1</v>
      </c>
      <c r="M8950" s="169" t="s">
        <v>765</v>
      </c>
      <c r="N8950" s="549" t="s">
        <v>12623</v>
      </c>
      <c r="O8950" s="166" t="s">
        <v>127</v>
      </c>
      <c r="P8950" s="166" t="s">
        <v>68</v>
      </c>
      <c r="Q8950" s="166" t="s">
        <v>5360</v>
      </c>
    </row>
    <row r="8951" spans="1:17" ht="89.25" x14ac:dyDescent="0.2">
      <c r="A8951" s="331" t="s">
        <v>12399</v>
      </c>
      <c r="B8951" s="169" t="s">
        <v>12609</v>
      </c>
      <c r="C8951" s="166" t="s">
        <v>12610</v>
      </c>
      <c r="D8951" s="781" t="s">
        <v>12611</v>
      </c>
      <c r="E8951" s="372" t="s">
        <v>6442</v>
      </c>
      <c r="F8951" s="166" t="s">
        <v>1273</v>
      </c>
      <c r="G8951" s="166" t="s">
        <v>1419</v>
      </c>
      <c r="H8951" s="549" t="s">
        <v>12624</v>
      </c>
      <c r="I8951" s="331">
        <v>16</v>
      </c>
      <c r="J8951" s="403" t="s">
        <v>33</v>
      </c>
      <c r="K8951" s="148">
        <v>65520000</v>
      </c>
      <c r="L8951" s="149">
        <v>1</v>
      </c>
      <c r="M8951" s="169" t="s">
        <v>765</v>
      </c>
      <c r="N8951" s="549" t="s">
        <v>12624</v>
      </c>
      <c r="O8951" s="166" t="s">
        <v>127</v>
      </c>
      <c r="P8951" s="166" t="s">
        <v>68</v>
      </c>
      <c r="Q8951" s="166" t="s">
        <v>5360</v>
      </c>
    </row>
    <row r="8952" spans="1:17" ht="229.5" x14ac:dyDescent="0.2">
      <c r="A8952" s="331" t="s">
        <v>12399</v>
      </c>
      <c r="B8952" s="169" t="s">
        <v>12609</v>
      </c>
      <c r="C8952" s="166" t="s">
        <v>12610</v>
      </c>
      <c r="D8952" s="781" t="s">
        <v>12611</v>
      </c>
      <c r="E8952" s="372" t="s">
        <v>399</v>
      </c>
      <c r="F8952" s="166" t="s">
        <v>1045</v>
      </c>
      <c r="G8952" s="166" t="s">
        <v>11846</v>
      </c>
      <c r="H8952" s="549" t="s">
        <v>3858</v>
      </c>
      <c r="I8952" s="331">
        <v>16</v>
      </c>
      <c r="J8952" s="403" t="s">
        <v>33</v>
      </c>
      <c r="K8952" s="148">
        <v>4860000</v>
      </c>
      <c r="L8952" s="149">
        <v>1</v>
      </c>
      <c r="M8952" s="169" t="s">
        <v>765</v>
      </c>
      <c r="N8952" s="549" t="s">
        <v>3858</v>
      </c>
      <c r="O8952" s="166" t="s">
        <v>67</v>
      </c>
      <c r="P8952" s="166" t="s">
        <v>35</v>
      </c>
      <c r="Q8952" s="166" t="s">
        <v>6273</v>
      </c>
    </row>
    <row r="8953" spans="1:17" ht="25.5" x14ac:dyDescent="0.2">
      <c r="A8953" s="331" t="s">
        <v>12399</v>
      </c>
      <c r="B8953" s="169" t="s">
        <v>12625</v>
      </c>
      <c r="C8953" s="166" t="s">
        <v>4565</v>
      </c>
      <c r="D8953" s="781" t="s">
        <v>12626</v>
      </c>
      <c r="E8953" s="372" t="s">
        <v>2957</v>
      </c>
      <c r="F8953" s="166" t="s">
        <v>2958</v>
      </c>
      <c r="G8953" s="166" t="s">
        <v>12442</v>
      </c>
      <c r="H8953" s="549" t="s">
        <v>12627</v>
      </c>
      <c r="I8953" s="331">
        <v>16</v>
      </c>
      <c r="J8953" s="403" t="s">
        <v>33</v>
      </c>
      <c r="K8953" s="148">
        <v>540000</v>
      </c>
      <c r="L8953" s="149">
        <v>3</v>
      </c>
      <c r="M8953" s="169" t="s">
        <v>805</v>
      </c>
      <c r="N8953" s="549" t="s">
        <v>12581</v>
      </c>
      <c r="O8953" s="166" t="s">
        <v>80</v>
      </c>
      <c r="P8953" s="166" t="s">
        <v>80</v>
      </c>
      <c r="Q8953" s="166" t="s">
        <v>6270</v>
      </c>
    </row>
    <row r="8954" spans="1:17" ht="25.5" x14ac:dyDescent="0.2">
      <c r="A8954" s="331" t="s">
        <v>12399</v>
      </c>
      <c r="B8954" s="169" t="s">
        <v>12625</v>
      </c>
      <c r="C8954" s="166" t="s">
        <v>4565</v>
      </c>
      <c r="D8954" s="781" t="s">
        <v>12626</v>
      </c>
      <c r="E8954" s="372" t="s">
        <v>2957</v>
      </c>
      <c r="F8954" s="166" t="s">
        <v>2958</v>
      </c>
      <c r="G8954" s="166">
        <v>14111519</v>
      </c>
      <c r="H8954" s="549" t="s">
        <v>12628</v>
      </c>
      <c r="I8954" s="331">
        <v>16</v>
      </c>
      <c r="J8954" s="403" t="s">
        <v>33</v>
      </c>
      <c r="K8954" s="148">
        <v>329000</v>
      </c>
      <c r="L8954" s="149">
        <v>5</v>
      </c>
      <c r="M8954" s="169" t="s">
        <v>805</v>
      </c>
      <c r="N8954" s="549" t="s">
        <v>12581</v>
      </c>
      <c r="O8954" s="166" t="s">
        <v>80</v>
      </c>
      <c r="P8954" s="166" t="s">
        <v>80</v>
      </c>
      <c r="Q8954" s="166" t="s">
        <v>6270</v>
      </c>
    </row>
    <row r="8955" spans="1:17" ht="25.5" x14ac:dyDescent="0.2">
      <c r="A8955" s="331" t="s">
        <v>12399</v>
      </c>
      <c r="B8955" s="169" t="s">
        <v>12625</v>
      </c>
      <c r="C8955" s="166" t="s">
        <v>4565</v>
      </c>
      <c r="D8955" s="781" t="s">
        <v>12626</v>
      </c>
      <c r="E8955" s="372" t="s">
        <v>2957</v>
      </c>
      <c r="F8955" s="166" t="s">
        <v>2958</v>
      </c>
      <c r="G8955" s="166" t="s">
        <v>12452</v>
      </c>
      <c r="H8955" s="549" t="s">
        <v>12629</v>
      </c>
      <c r="I8955" s="331">
        <v>16</v>
      </c>
      <c r="J8955" s="403" t="s">
        <v>33</v>
      </c>
      <c r="K8955" s="148">
        <v>170000</v>
      </c>
      <c r="L8955" s="149">
        <v>50</v>
      </c>
      <c r="M8955" s="169" t="s">
        <v>805</v>
      </c>
      <c r="N8955" s="549" t="s">
        <v>12581</v>
      </c>
      <c r="O8955" s="166" t="s">
        <v>80</v>
      </c>
      <c r="P8955" s="166" t="s">
        <v>80</v>
      </c>
      <c r="Q8955" s="166" t="s">
        <v>6270</v>
      </c>
    </row>
    <row r="8956" spans="1:17" ht="20.100000000000001" customHeight="1" x14ac:dyDescent="0.2">
      <c r="A8956" s="331" t="s">
        <v>12399</v>
      </c>
      <c r="B8956" s="169" t="s">
        <v>12625</v>
      </c>
      <c r="C8956" s="166" t="s">
        <v>4565</v>
      </c>
      <c r="D8956" s="781" t="s">
        <v>12626</v>
      </c>
      <c r="E8956" s="372" t="s">
        <v>2957</v>
      </c>
      <c r="F8956" s="166" t="s">
        <v>2958</v>
      </c>
      <c r="G8956" s="166" t="s">
        <v>12448</v>
      </c>
      <c r="H8956" s="549" t="s">
        <v>12630</v>
      </c>
      <c r="I8956" s="331">
        <v>16</v>
      </c>
      <c r="J8956" s="403" t="s">
        <v>33</v>
      </c>
      <c r="K8956" s="148">
        <v>180000</v>
      </c>
      <c r="L8956" s="149">
        <v>60</v>
      </c>
      <c r="M8956" s="169" t="s">
        <v>805</v>
      </c>
      <c r="N8956" s="549" t="s">
        <v>12581</v>
      </c>
      <c r="O8956" s="166" t="s">
        <v>80</v>
      </c>
      <c r="P8956" s="166" t="s">
        <v>80</v>
      </c>
      <c r="Q8956" s="166" t="s">
        <v>6270</v>
      </c>
    </row>
    <row r="8957" spans="1:17" ht="25.5" x14ac:dyDescent="0.2">
      <c r="A8957" s="331" t="s">
        <v>12399</v>
      </c>
      <c r="B8957" s="169" t="s">
        <v>12625</v>
      </c>
      <c r="C8957" s="166" t="s">
        <v>4565</v>
      </c>
      <c r="D8957" s="781" t="s">
        <v>12626</v>
      </c>
      <c r="E8957" s="372" t="s">
        <v>2957</v>
      </c>
      <c r="F8957" s="166" t="s">
        <v>2958</v>
      </c>
      <c r="G8957" s="166" t="s">
        <v>12450</v>
      </c>
      <c r="H8957" s="549" t="s">
        <v>12631</v>
      </c>
      <c r="I8957" s="331">
        <v>16</v>
      </c>
      <c r="J8957" s="403" t="s">
        <v>33</v>
      </c>
      <c r="K8957" s="148">
        <v>90000</v>
      </c>
      <c r="L8957" s="149">
        <v>2</v>
      </c>
      <c r="M8957" s="169" t="s">
        <v>805</v>
      </c>
      <c r="N8957" s="549" t="s">
        <v>12581</v>
      </c>
      <c r="O8957" s="166" t="s">
        <v>80</v>
      </c>
      <c r="P8957" s="166" t="s">
        <v>80</v>
      </c>
      <c r="Q8957" s="166" t="s">
        <v>6270</v>
      </c>
    </row>
    <row r="8958" spans="1:17" ht="63.75" x14ac:dyDescent="0.2">
      <c r="A8958" s="331" t="s">
        <v>12399</v>
      </c>
      <c r="B8958" s="169" t="s">
        <v>12625</v>
      </c>
      <c r="C8958" s="166" t="s">
        <v>4565</v>
      </c>
      <c r="D8958" s="781" t="s">
        <v>12626</v>
      </c>
      <c r="E8958" s="372" t="s">
        <v>803</v>
      </c>
      <c r="F8958" s="166" t="s">
        <v>240</v>
      </c>
      <c r="G8958" s="166">
        <v>31211505</v>
      </c>
      <c r="H8958" s="549" t="s">
        <v>12632</v>
      </c>
      <c r="I8958" s="331">
        <v>16</v>
      </c>
      <c r="J8958" s="403" t="s">
        <v>33</v>
      </c>
      <c r="K8958" s="148">
        <v>5000000</v>
      </c>
      <c r="L8958" s="149">
        <v>10</v>
      </c>
      <c r="M8958" s="169" t="s">
        <v>805</v>
      </c>
      <c r="N8958" s="779" t="s">
        <v>12633</v>
      </c>
      <c r="O8958" s="166" t="s">
        <v>67</v>
      </c>
      <c r="P8958" s="166" t="s">
        <v>67</v>
      </c>
      <c r="Q8958" s="166" t="s">
        <v>6270</v>
      </c>
    </row>
    <row r="8959" spans="1:17" ht="63.75" x14ac:dyDescent="0.2">
      <c r="A8959" s="331" t="s">
        <v>12399</v>
      </c>
      <c r="B8959" s="169" t="s">
        <v>12625</v>
      </c>
      <c r="C8959" s="166" t="s">
        <v>4565</v>
      </c>
      <c r="D8959" s="781" t="s">
        <v>12626</v>
      </c>
      <c r="E8959" s="372" t="s">
        <v>812</v>
      </c>
      <c r="F8959" s="166" t="s">
        <v>262</v>
      </c>
      <c r="G8959" s="166">
        <v>30181701</v>
      </c>
      <c r="H8959" s="549" t="s">
        <v>12634</v>
      </c>
      <c r="I8959" s="331">
        <v>16</v>
      </c>
      <c r="J8959" s="403" t="s">
        <v>33</v>
      </c>
      <c r="K8959" s="148">
        <v>3100000</v>
      </c>
      <c r="L8959" s="149">
        <v>12</v>
      </c>
      <c r="M8959" s="169" t="s">
        <v>805</v>
      </c>
      <c r="N8959" s="779" t="s">
        <v>12633</v>
      </c>
      <c r="O8959" s="166" t="s">
        <v>67</v>
      </c>
      <c r="P8959" s="166" t="s">
        <v>67</v>
      </c>
      <c r="Q8959" s="166" t="s">
        <v>6270</v>
      </c>
    </row>
    <row r="8960" spans="1:17" ht="20.100000000000001" customHeight="1" x14ac:dyDescent="0.2">
      <c r="A8960" s="331" t="s">
        <v>12399</v>
      </c>
      <c r="B8960" s="169" t="s">
        <v>12625</v>
      </c>
      <c r="C8960" s="166" t="s">
        <v>4565</v>
      </c>
      <c r="D8960" s="781" t="s">
        <v>12626</v>
      </c>
      <c r="E8960" s="372" t="s">
        <v>812</v>
      </c>
      <c r="F8960" s="166" t="s">
        <v>262</v>
      </c>
      <c r="G8960" s="166">
        <v>14101501</v>
      </c>
      <c r="H8960" s="549" t="s">
        <v>12635</v>
      </c>
      <c r="I8960" s="331">
        <v>16</v>
      </c>
      <c r="J8960" s="403" t="s">
        <v>33</v>
      </c>
      <c r="K8960" s="148">
        <v>338400</v>
      </c>
      <c r="L8960" s="149">
        <v>3</v>
      </c>
      <c r="M8960" s="169" t="s">
        <v>805</v>
      </c>
      <c r="N8960" s="549" t="s">
        <v>12581</v>
      </c>
      <c r="O8960" s="166" t="s">
        <v>80</v>
      </c>
      <c r="P8960" s="166" t="s">
        <v>80</v>
      </c>
      <c r="Q8960" s="166" t="s">
        <v>6270</v>
      </c>
    </row>
    <row r="8961" spans="1:17" ht="20.100000000000001" customHeight="1" x14ac:dyDescent="0.2">
      <c r="A8961" s="331" t="s">
        <v>12399</v>
      </c>
      <c r="B8961" s="169" t="s">
        <v>12625</v>
      </c>
      <c r="C8961" s="166" t="s">
        <v>4565</v>
      </c>
      <c r="D8961" s="781" t="s">
        <v>12626</v>
      </c>
      <c r="E8961" s="372" t="s">
        <v>812</v>
      </c>
      <c r="F8961" s="166" t="s">
        <v>262</v>
      </c>
      <c r="G8961" s="166">
        <v>44122003</v>
      </c>
      <c r="H8961" s="549" t="s">
        <v>12636</v>
      </c>
      <c r="I8961" s="331">
        <v>16</v>
      </c>
      <c r="J8961" s="403" t="s">
        <v>33</v>
      </c>
      <c r="K8961" s="148">
        <v>82500</v>
      </c>
      <c r="L8961" s="149">
        <v>15</v>
      </c>
      <c r="M8961" s="169" t="s">
        <v>805</v>
      </c>
      <c r="N8961" s="549" t="s">
        <v>12581</v>
      </c>
      <c r="O8961" s="166" t="s">
        <v>80</v>
      </c>
      <c r="P8961" s="166" t="s">
        <v>80</v>
      </c>
      <c r="Q8961" s="166" t="s">
        <v>6270</v>
      </c>
    </row>
    <row r="8962" spans="1:17" ht="20.100000000000001" customHeight="1" x14ac:dyDescent="0.2">
      <c r="A8962" s="331" t="s">
        <v>12399</v>
      </c>
      <c r="B8962" s="169" t="s">
        <v>12625</v>
      </c>
      <c r="C8962" s="166" t="s">
        <v>4565</v>
      </c>
      <c r="D8962" s="781" t="s">
        <v>12626</v>
      </c>
      <c r="E8962" s="372" t="s">
        <v>812</v>
      </c>
      <c r="F8962" s="166" t="s">
        <v>262</v>
      </c>
      <c r="G8962" s="166">
        <v>44122003</v>
      </c>
      <c r="H8962" s="549" t="s">
        <v>12637</v>
      </c>
      <c r="I8962" s="331">
        <v>16</v>
      </c>
      <c r="J8962" s="403" t="s">
        <v>33</v>
      </c>
      <c r="K8962" s="148">
        <v>504000</v>
      </c>
      <c r="L8962" s="149">
        <v>12</v>
      </c>
      <c r="M8962" s="169" t="s">
        <v>805</v>
      </c>
      <c r="N8962" s="549" t="s">
        <v>12581</v>
      </c>
      <c r="O8962" s="166" t="s">
        <v>80</v>
      </c>
      <c r="P8962" s="166" t="s">
        <v>80</v>
      </c>
      <c r="Q8962" s="166" t="s">
        <v>6270</v>
      </c>
    </row>
    <row r="8963" spans="1:17" ht="20.100000000000001" customHeight="1" x14ac:dyDescent="0.2">
      <c r="A8963" s="331" t="s">
        <v>12399</v>
      </c>
      <c r="B8963" s="169" t="s">
        <v>12625</v>
      </c>
      <c r="C8963" s="166" t="s">
        <v>4565</v>
      </c>
      <c r="D8963" s="781" t="s">
        <v>12626</v>
      </c>
      <c r="E8963" s="372" t="s">
        <v>812</v>
      </c>
      <c r="F8963" s="166" t="s">
        <v>262</v>
      </c>
      <c r="G8963" s="166">
        <v>44122003</v>
      </c>
      <c r="H8963" s="549" t="s">
        <v>12638</v>
      </c>
      <c r="I8963" s="331">
        <v>16</v>
      </c>
      <c r="J8963" s="403" t="s">
        <v>33</v>
      </c>
      <c r="K8963" s="148">
        <v>373200</v>
      </c>
      <c r="L8963" s="149">
        <v>12</v>
      </c>
      <c r="M8963" s="169" t="s">
        <v>805</v>
      </c>
      <c r="N8963" s="549" t="s">
        <v>12581</v>
      </c>
      <c r="O8963" s="166" t="s">
        <v>80</v>
      </c>
      <c r="P8963" s="166" t="s">
        <v>80</v>
      </c>
      <c r="Q8963" s="166" t="s">
        <v>6270</v>
      </c>
    </row>
    <row r="8964" spans="1:17" ht="63.75" x14ac:dyDescent="0.2">
      <c r="A8964" s="331" t="s">
        <v>12399</v>
      </c>
      <c r="B8964" s="169" t="s">
        <v>12625</v>
      </c>
      <c r="C8964" s="166" t="s">
        <v>4565</v>
      </c>
      <c r="D8964" s="781" t="s">
        <v>12626</v>
      </c>
      <c r="E8964" s="372" t="s">
        <v>1163</v>
      </c>
      <c r="F8964" s="166" t="s">
        <v>1164</v>
      </c>
      <c r="G8964" s="166">
        <v>11111611</v>
      </c>
      <c r="H8964" s="549" t="s">
        <v>12639</v>
      </c>
      <c r="I8964" s="331">
        <v>16</v>
      </c>
      <c r="J8964" s="403" t="s">
        <v>33</v>
      </c>
      <c r="K8964" s="148">
        <v>300000</v>
      </c>
      <c r="L8964" s="149">
        <v>1</v>
      </c>
      <c r="M8964" s="169" t="s">
        <v>805</v>
      </c>
      <c r="N8964" s="779" t="s">
        <v>12633</v>
      </c>
      <c r="O8964" s="166" t="s">
        <v>67</v>
      </c>
      <c r="P8964" s="166" t="s">
        <v>67</v>
      </c>
      <c r="Q8964" s="166" t="s">
        <v>6270</v>
      </c>
    </row>
    <row r="8965" spans="1:17" ht="20.100000000000001" customHeight="1" x14ac:dyDescent="0.2">
      <c r="A8965" s="331" t="s">
        <v>12399</v>
      </c>
      <c r="B8965" s="169" t="s">
        <v>12625</v>
      </c>
      <c r="C8965" s="166" t="s">
        <v>4565</v>
      </c>
      <c r="D8965" s="781" t="s">
        <v>12626</v>
      </c>
      <c r="E8965" s="372" t="s">
        <v>829</v>
      </c>
      <c r="F8965" s="166" t="s">
        <v>312</v>
      </c>
      <c r="G8965" s="166">
        <v>44121708</v>
      </c>
      <c r="H8965" s="549" t="s">
        <v>12640</v>
      </c>
      <c r="I8965" s="331">
        <v>16</v>
      </c>
      <c r="J8965" s="403" t="s">
        <v>33</v>
      </c>
      <c r="K8965" s="148">
        <v>150000</v>
      </c>
      <c r="L8965" s="149">
        <v>2</v>
      </c>
      <c r="M8965" s="169" t="s">
        <v>805</v>
      </c>
      <c r="N8965" s="549" t="s">
        <v>12581</v>
      </c>
      <c r="O8965" s="166" t="s">
        <v>80</v>
      </c>
      <c r="P8965" s="166" t="s">
        <v>80</v>
      </c>
      <c r="Q8965" s="166" t="s">
        <v>6270</v>
      </c>
    </row>
    <row r="8966" spans="1:17" ht="20.100000000000001" customHeight="1" x14ac:dyDescent="0.2">
      <c r="A8966" s="331" t="s">
        <v>12399</v>
      </c>
      <c r="B8966" s="169" t="s">
        <v>12625</v>
      </c>
      <c r="C8966" s="166" t="s">
        <v>4565</v>
      </c>
      <c r="D8966" s="781" t="s">
        <v>12626</v>
      </c>
      <c r="E8966" s="372" t="s">
        <v>829</v>
      </c>
      <c r="F8966" s="166" t="s">
        <v>312</v>
      </c>
      <c r="G8966" s="166">
        <v>44121708</v>
      </c>
      <c r="H8966" s="549" t="s">
        <v>12641</v>
      </c>
      <c r="I8966" s="331">
        <v>16</v>
      </c>
      <c r="J8966" s="403" t="s">
        <v>33</v>
      </c>
      <c r="K8966" s="148">
        <v>150000</v>
      </c>
      <c r="L8966" s="149">
        <v>2</v>
      </c>
      <c r="M8966" s="169" t="s">
        <v>805</v>
      </c>
      <c r="N8966" s="549" t="s">
        <v>12581</v>
      </c>
      <c r="O8966" s="166" t="s">
        <v>80</v>
      </c>
      <c r="P8966" s="166" t="s">
        <v>80</v>
      </c>
      <c r="Q8966" s="166" t="s">
        <v>6270</v>
      </c>
    </row>
    <row r="8967" spans="1:17" ht="20.100000000000001" customHeight="1" x14ac:dyDescent="0.2">
      <c r="A8967" s="331" t="s">
        <v>12399</v>
      </c>
      <c r="B8967" s="169" t="s">
        <v>12625</v>
      </c>
      <c r="C8967" s="166" t="s">
        <v>4565</v>
      </c>
      <c r="D8967" s="781" t="s">
        <v>12626</v>
      </c>
      <c r="E8967" s="372" t="s">
        <v>829</v>
      </c>
      <c r="F8967" s="166" t="s">
        <v>312</v>
      </c>
      <c r="G8967" s="166">
        <v>44121708</v>
      </c>
      <c r="H8967" s="549" t="s">
        <v>12642</v>
      </c>
      <c r="I8967" s="331">
        <v>16</v>
      </c>
      <c r="J8967" s="403" t="s">
        <v>33</v>
      </c>
      <c r="K8967" s="148">
        <v>150000</v>
      </c>
      <c r="L8967" s="149">
        <v>2</v>
      </c>
      <c r="M8967" s="169" t="s">
        <v>805</v>
      </c>
      <c r="N8967" s="549" t="s">
        <v>12581</v>
      </c>
      <c r="O8967" s="166" t="s">
        <v>80</v>
      </c>
      <c r="P8967" s="166" t="s">
        <v>80</v>
      </c>
      <c r="Q8967" s="166" t="s">
        <v>6270</v>
      </c>
    </row>
    <row r="8968" spans="1:17" ht="20.100000000000001" customHeight="1" x14ac:dyDescent="0.2">
      <c r="A8968" s="331" t="s">
        <v>12399</v>
      </c>
      <c r="B8968" s="169" t="s">
        <v>12625</v>
      </c>
      <c r="C8968" s="166" t="s">
        <v>4565</v>
      </c>
      <c r="D8968" s="781" t="s">
        <v>12626</v>
      </c>
      <c r="E8968" s="372" t="s">
        <v>829</v>
      </c>
      <c r="F8968" s="166" t="s">
        <v>312</v>
      </c>
      <c r="G8968" s="166">
        <v>44122104</v>
      </c>
      <c r="H8968" s="549" t="s">
        <v>12643</v>
      </c>
      <c r="I8968" s="331">
        <v>16</v>
      </c>
      <c r="J8968" s="403" t="s">
        <v>33</v>
      </c>
      <c r="K8968" s="148">
        <v>135000</v>
      </c>
      <c r="L8968" s="149">
        <v>100</v>
      </c>
      <c r="M8968" s="169" t="s">
        <v>805</v>
      </c>
      <c r="N8968" s="549" t="s">
        <v>12581</v>
      </c>
      <c r="O8968" s="166" t="s">
        <v>80</v>
      </c>
      <c r="P8968" s="166" t="s">
        <v>80</v>
      </c>
      <c r="Q8968" s="166" t="s">
        <v>6270</v>
      </c>
    </row>
    <row r="8969" spans="1:17" ht="20.100000000000001" customHeight="1" x14ac:dyDescent="0.2">
      <c r="A8969" s="331" t="s">
        <v>12399</v>
      </c>
      <c r="B8969" s="169" t="s">
        <v>12625</v>
      </c>
      <c r="C8969" s="166" t="s">
        <v>4565</v>
      </c>
      <c r="D8969" s="781" t="s">
        <v>12626</v>
      </c>
      <c r="E8969" s="372" t="s">
        <v>829</v>
      </c>
      <c r="F8969" s="166" t="s">
        <v>312</v>
      </c>
      <c r="G8969" s="166">
        <v>44122104</v>
      </c>
      <c r="H8969" s="549" t="s">
        <v>12644</v>
      </c>
      <c r="I8969" s="331">
        <v>16</v>
      </c>
      <c r="J8969" s="403" t="s">
        <v>33</v>
      </c>
      <c r="K8969" s="148">
        <v>1350000</v>
      </c>
      <c r="L8969" s="149">
        <v>150</v>
      </c>
      <c r="M8969" s="169" t="s">
        <v>805</v>
      </c>
      <c r="N8969" s="549" t="s">
        <v>12581</v>
      </c>
      <c r="O8969" s="166" t="s">
        <v>80</v>
      </c>
      <c r="P8969" s="166" t="s">
        <v>80</v>
      </c>
      <c r="Q8969" s="166" t="s">
        <v>6270</v>
      </c>
    </row>
    <row r="8970" spans="1:17" ht="51" x14ac:dyDescent="0.2">
      <c r="A8970" s="331" t="s">
        <v>12399</v>
      </c>
      <c r="B8970" s="169" t="s">
        <v>12625</v>
      </c>
      <c r="C8970" s="166" t="s">
        <v>4565</v>
      </c>
      <c r="D8970" s="781" t="s">
        <v>12626</v>
      </c>
      <c r="E8970" s="372" t="s">
        <v>2983</v>
      </c>
      <c r="F8970" s="166" t="s">
        <v>2984</v>
      </c>
      <c r="G8970" s="166">
        <v>83101807</v>
      </c>
      <c r="H8970" s="549" t="s">
        <v>12507</v>
      </c>
      <c r="I8970" s="331">
        <v>10</v>
      </c>
      <c r="J8970" s="403" t="s">
        <v>33</v>
      </c>
      <c r="K8970" s="148">
        <v>23000000</v>
      </c>
      <c r="L8970" s="149">
        <v>12</v>
      </c>
      <c r="M8970" s="169" t="s">
        <v>765</v>
      </c>
      <c r="N8970" s="549" t="s">
        <v>12507</v>
      </c>
      <c r="O8970" s="166" t="s">
        <v>127</v>
      </c>
      <c r="P8970" s="166" t="s">
        <v>127</v>
      </c>
      <c r="Q8970" s="166" t="s">
        <v>650</v>
      </c>
    </row>
    <row r="8971" spans="1:17" ht="25.5" x14ac:dyDescent="0.2">
      <c r="A8971" s="331" t="s">
        <v>12399</v>
      </c>
      <c r="B8971" s="169" t="s">
        <v>12625</v>
      </c>
      <c r="C8971" s="166" t="s">
        <v>4565</v>
      </c>
      <c r="D8971" s="781" t="s">
        <v>12626</v>
      </c>
      <c r="E8971" s="372" t="s">
        <v>3174</v>
      </c>
      <c r="F8971" s="166" t="s">
        <v>3175</v>
      </c>
      <c r="G8971" s="166">
        <v>83101508</v>
      </c>
      <c r="H8971" s="549" t="s">
        <v>12509</v>
      </c>
      <c r="I8971" s="331">
        <v>10</v>
      </c>
      <c r="J8971" s="403" t="s">
        <v>33</v>
      </c>
      <c r="K8971" s="148">
        <v>3500000</v>
      </c>
      <c r="L8971" s="149">
        <v>12</v>
      </c>
      <c r="M8971" s="169" t="s">
        <v>765</v>
      </c>
      <c r="N8971" s="549" t="s">
        <v>12509</v>
      </c>
      <c r="O8971" s="166" t="s">
        <v>127</v>
      </c>
      <c r="P8971" s="166" t="s">
        <v>127</v>
      </c>
      <c r="Q8971" s="166" t="s">
        <v>650</v>
      </c>
    </row>
    <row r="8972" spans="1:17" ht="51" x14ac:dyDescent="0.2">
      <c r="A8972" s="331" t="s">
        <v>12399</v>
      </c>
      <c r="B8972" s="169" t="s">
        <v>12625</v>
      </c>
      <c r="C8972" s="166" t="s">
        <v>4565</v>
      </c>
      <c r="D8972" s="781" t="s">
        <v>12626</v>
      </c>
      <c r="E8972" s="372" t="s">
        <v>3007</v>
      </c>
      <c r="F8972" s="166" t="s">
        <v>3008</v>
      </c>
      <c r="G8972" s="166">
        <v>72154043</v>
      </c>
      <c r="H8972" s="549" t="s">
        <v>10904</v>
      </c>
      <c r="I8972" s="331">
        <v>16</v>
      </c>
      <c r="J8972" s="403" t="s">
        <v>33</v>
      </c>
      <c r="K8972" s="148">
        <v>1000000</v>
      </c>
      <c r="L8972" s="149">
        <v>1</v>
      </c>
      <c r="M8972" s="169" t="s">
        <v>765</v>
      </c>
      <c r="N8972" s="779" t="s">
        <v>12519</v>
      </c>
      <c r="O8972" s="166" t="s">
        <v>901</v>
      </c>
      <c r="P8972" s="166" t="s">
        <v>901</v>
      </c>
      <c r="Q8972" s="166" t="s">
        <v>6270</v>
      </c>
    </row>
    <row r="8973" spans="1:17" ht="38.25" x14ac:dyDescent="0.2">
      <c r="A8973" s="331" t="s">
        <v>12399</v>
      </c>
      <c r="B8973" s="169" t="s">
        <v>12625</v>
      </c>
      <c r="C8973" s="166" t="s">
        <v>4565</v>
      </c>
      <c r="D8973" s="781" t="s">
        <v>12626</v>
      </c>
      <c r="E8973" s="372" t="s">
        <v>3007</v>
      </c>
      <c r="F8973" s="166" t="s">
        <v>3008</v>
      </c>
      <c r="G8973" s="166">
        <v>72154043</v>
      </c>
      <c r="H8973" s="779" t="s">
        <v>12645</v>
      </c>
      <c r="I8973" s="331">
        <v>16</v>
      </c>
      <c r="J8973" s="403" t="s">
        <v>33</v>
      </c>
      <c r="K8973" s="148">
        <v>67801803</v>
      </c>
      <c r="L8973" s="149">
        <v>1</v>
      </c>
      <c r="M8973" s="169" t="s">
        <v>765</v>
      </c>
      <c r="N8973" s="779" t="s">
        <v>12645</v>
      </c>
      <c r="O8973" s="166" t="s">
        <v>127</v>
      </c>
      <c r="P8973" s="166" t="s">
        <v>127</v>
      </c>
      <c r="Q8973" s="166" t="s">
        <v>12467</v>
      </c>
    </row>
    <row r="8974" spans="1:17" ht="38.25" x14ac:dyDescent="0.2">
      <c r="A8974" s="331" t="s">
        <v>12399</v>
      </c>
      <c r="B8974" s="169" t="s">
        <v>12625</v>
      </c>
      <c r="C8974" s="166" t="s">
        <v>4565</v>
      </c>
      <c r="D8974" s="781" t="s">
        <v>12626</v>
      </c>
      <c r="E8974" s="372" t="s">
        <v>3007</v>
      </c>
      <c r="F8974" s="166" t="s">
        <v>3008</v>
      </c>
      <c r="G8974" s="166">
        <v>72154043</v>
      </c>
      <c r="H8974" s="549" t="s">
        <v>12646</v>
      </c>
      <c r="I8974" s="331">
        <v>16</v>
      </c>
      <c r="J8974" s="403" t="s">
        <v>33</v>
      </c>
      <c r="K8974" s="148">
        <v>101198197</v>
      </c>
      <c r="L8974" s="149">
        <v>1</v>
      </c>
      <c r="M8974" s="169" t="s">
        <v>765</v>
      </c>
      <c r="N8974" s="549" t="s">
        <v>12646</v>
      </c>
      <c r="O8974" s="166" t="s">
        <v>36</v>
      </c>
      <c r="P8974" s="166" t="s">
        <v>36</v>
      </c>
      <c r="Q8974" s="166" t="s">
        <v>12467</v>
      </c>
    </row>
    <row r="8975" spans="1:17" ht="51" x14ac:dyDescent="0.2">
      <c r="A8975" s="331" t="s">
        <v>12399</v>
      </c>
      <c r="B8975" s="169" t="s">
        <v>12625</v>
      </c>
      <c r="C8975" s="166" t="s">
        <v>4565</v>
      </c>
      <c r="D8975" s="781" t="s">
        <v>12626</v>
      </c>
      <c r="E8975" s="372" t="s">
        <v>5957</v>
      </c>
      <c r="F8975" s="166" t="s">
        <v>6501</v>
      </c>
      <c r="G8975" s="166">
        <v>72101516</v>
      </c>
      <c r="H8975" s="549" t="s">
        <v>12522</v>
      </c>
      <c r="I8975" s="331">
        <v>16</v>
      </c>
      <c r="J8975" s="403" t="s">
        <v>33</v>
      </c>
      <c r="K8975" s="148">
        <v>1000000</v>
      </c>
      <c r="L8975" s="149">
        <v>1</v>
      </c>
      <c r="M8975" s="169" t="s">
        <v>765</v>
      </c>
      <c r="N8975" s="779" t="s">
        <v>12647</v>
      </c>
      <c r="O8975" s="166" t="s">
        <v>2761</v>
      </c>
      <c r="P8975" s="166" t="s">
        <v>2761</v>
      </c>
      <c r="Q8975" s="166" t="s">
        <v>6270</v>
      </c>
    </row>
    <row r="8976" spans="1:17" ht="25.5" x14ac:dyDescent="0.2">
      <c r="A8976" s="331" t="s">
        <v>12399</v>
      </c>
      <c r="B8976" s="169" t="s">
        <v>12625</v>
      </c>
      <c r="C8976" s="166" t="s">
        <v>4565</v>
      </c>
      <c r="D8976" s="781" t="s">
        <v>12626</v>
      </c>
      <c r="E8976" s="372" t="s">
        <v>3045</v>
      </c>
      <c r="F8976" s="166" t="s">
        <v>3046</v>
      </c>
      <c r="G8976" s="166">
        <v>72154022</v>
      </c>
      <c r="H8976" s="549" t="s">
        <v>12648</v>
      </c>
      <c r="I8976" s="331">
        <v>16</v>
      </c>
      <c r="J8976" s="403" t="s">
        <v>33</v>
      </c>
      <c r="K8976" s="148">
        <v>5000000</v>
      </c>
      <c r="L8976" s="149">
        <v>1</v>
      </c>
      <c r="M8976" s="169" t="s">
        <v>765</v>
      </c>
      <c r="N8976" s="372" t="s">
        <v>12649</v>
      </c>
      <c r="O8976" s="166" t="s">
        <v>35</v>
      </c>
      <c r="P8976" s="166" t="s">
        <v>36</v>
      </c>
      <c r="Q8976" s="166" t="s">
        <v>6270</v>
      </c>
    </row>
    <row r="8977" spans="1:21" ht="38.25" x14ac:dyDescent="0.2">
      <c r="A8977" s="331" t="s">
        <v>12399</v>
      </c>
      <c r="B8977" s="169" t="s">
        <v>12625</v>
      </c>
      <c r="C8977" s="166" t="s">
        <v>4565</v>
      </c>
      <c r="D8977" s="781" t="s">
        <v>12626</v>
      </c>
      <c r="E8977" s="372" t="s">
        <v>3045</v>
      </c>
      <c r="F8977" s="166" t="s">
        <v>3046</v>
      </c>
      <c r="G8977" s="166">
        <v>72101511</v>
      </c>
      <c r="H8977" s="549" t="s">
        <v>12650</v>
      </c>
      <c r="I8977" s="331">
        <v>16</v>
      </c>
      <c r="J8977" s="403" t="s">
        <v>33</v>
      </c>
      <c r="K8977" s="148">
        <v>5500000</v>
      </c>
      <c r="L8977" s="149">
        <v>1</v>
      </c>
      <c r="M8977" s="169" t="s">
        <v>765</v>
      </c>
      <c r="N8977" s="372" t="s">
        <v>12651</v>
      </c>
      <c r="O8977" s="166" t="s">
        <v>35</v>
      </c>
      <c r="P8977" s="166" t="s">
        <v>36</v>
      </c>
      <c r="Q8977" s="166" t="s">
        <v>6270</v>
      </c>
    </row>
    <row r="8978" spans="1:21" ht="25.5" x14ac:dyDescent="0.2">
      <c r="A8978" s="331" t="s">
        <v>12399</v>
      </c>
      <c r="B8978" s="169" t="s">
        <v>12625</v>
      </c>
      <c r="C8978" s="166" t="s">
        <v>4565</v>
      </c>
      <c r="D8978" s="781" t="s">
        <v>12626</v>
      </c>
      <c r="E8978" s="372" t="s">
        <v>3045</v>
      </c>
      <c r="F8978" s="166" t="s">
        <v>3046</v>
      </c>
      <c r="G8978" s="166">
        <v>72154022</v>
      </c>
      <c r="H8978" s="549" t="s">
        <v>12652</v>
      </c>
      <c r="I8978" s="331">
        <v>16</v>
      </c>
      <c r="J8978" s="403" t="s">
        <v>33</v>
      </c>
      <c r="K8978" s="148">
        <v>3500000</v>
      </c>
      <c r="L8978" s="149">
        <v>1</v>
      </c>
      <c r="M8978" s="169" t="s">
        <v>765</v>
      </c>
      <c r="N8978" s="372" t="s">
        <v>12649</v>
      </c>
      <c r="O8978" s="166" t="s">
        <v>35</v>
      </c>
      <c r="P8978" s="166" t="s">
        <v>36</v>
      </c>
      <c r="Q8978" s="166" t="s">
        <v>6270</v>
      </c>
    </row>
    <row r="8979" spans="1:21" ht="51" x14ac:dyDescent="0.2">
      <c r="A8979" s="331" t="s">
        <v>12399</v>
      </c>
      <c r="B8979" s="169" t="s">
        <v>12625</v>
      </c>
      <c r="C8979" s="166" t="s">
        <v>4565</v>
      </c>
      <c r="D8979" s="781" t="s">
        <v>12626</v>
      </c>
      <c r="E8979" s="372" t="s">
        <v>3045</v>
      </c>
      <c r="F8979" s="166" t="s">
        <v>3046</v>
      </c>
      <c r="G8979" s="166">
        <v>72154022</v>
      </c>
      <c r="H8979" s="549" t="s">
        <v>12653</v>
      </c>
      <c r="I8979" s="331">
        <v>16</v>
      </c>
      <c r="J8979" s="403" t="s">
        <v>33</v>
      </c>
      <c r="K8979" s="148">
        <v>34000000</v>
      </c>
      <c r="L8979" s="149">
        <v>1</v>
      </c>
      <c r="M8979" s="169" t="s">
        <v>765</v>
      </c>
      <c r="N8979" s="372" t="s">
        <v>12654</v>
      </c>
      <c r="O8979" s="166" t="s">
        <v>1239</v>
      </c>
      <c r="P8979" s="166" t="s">
        <v>2761</v>
      </c>
      <c r="Q8979" s="166" t="s">
        <v>6270</v>
      </c>
    </row>
    <row r="8980" spans="1:21" ht="25.5" x14ac:dyDescent="0.2">
      <c r="A8980" s="331" t="s">
        <v>12399</v>
      </c>
      <c r="B8980" s="169" t="s">
        <v>12625</v>
      </c>
      <c r="C8980" s="166" t="s">
        <v>4565</v>
      </c>
      <c r="D8980" s="781" t="s">
        <v>12626</v>
      </c>
      <c r="E8980" s="372" t="s">
        <v>3045</v>
      </c>
      <c r="F8980" s="166" t="s">
        <v>3046</v>
      </c>
      <c r="G8980" s="166">
        <v>72102900</v>
      </c>
      <c r="H8980" s="549" t="s">
        <v>12655</v>
      </c>
      <c r="I8980" s="331">
        <v>16</v>
      </c>
      <c r="J8980" s="403" t="s">
        <v>33</v>
      </c>
      <c r="K8980" s="148">
        <v>27638197</v>
      </c>
      <c r="L8980" s="149">
        <v>1</v>
      </c>
      <c r="M8980" s="169" t="s">
        <v>765</v>
      </c>
      <c r="N8980" s="372" t="s">
        <v>12649</v>
      </c>
      <c r="O8980" s="166" t="s">
        <v>67</v>
      </c>
      <c r="P8980" s="166" t="s">
        <v>35</v>
      </c>
      <c r="Q8980" s="166" t="s">
        <v>6273</v>
      </c>
    </row>
    <row r="8981" spans="1:21" ht="38.25" x14ac:dyDescent="0.2">
      <c r="A8981" s="331" t="s">
        <v>12399</v>
      </c>
      <c r="B8981" s="169" t="s">
        <v>12625</v>
      </c>
      <c r="C8981" s="166" t="s">
        <v>4565</v>
      </c>
      <c r="D8981" s="781" t="s">
        <v>12626</v>
      </c>
      <c r="E8981" s="372" t="s">
        <v>3227</v>
      </c>
      <c r="F8981" s="166" t="s">
        <v>3228</v>
      </c>
      <c r="G8981" s="166">
        <v>76101500</v>
      </c>
      <c r="H8981" s="549" t="s">
        <v>12656</v>
      </c>
      <c r="I8981" s="331">
        <v>16</v>
      </c>
      <c r="J8981" s="403" t="s">
        <v>33</v>
      </c>
      <c r="K8981" s="148">
        <v>7000000</v>
      </c>
      <c r="L8981" s="149">
        <v>1</v>
      </c>
      <c r="M8981" s="169" t="s">
        <v>765</v>
      </c>
      <c r="N8981" s="779" t="s">
        <v>12657</v>
      </c>
      <c r="O8981" s="166" t="s">
        <v>1239</v>
      </c>
      <c r="P8981" s="166" t="s">
        <v>2761</v>
      </c>
      <c r="Q8981" s="166" t="s">
        <v>6270</v>
      </c>
    </row>
    <row r="8982" spans="1:21" ht="51" x14ac:dyDescent="0.2">
      <c r="A8982" s="331" t="s">
        <v>12399</v>
      </c>
      <c r="B8982" s="169" t="s">
        <v>12625</v>
      </c>
      <c r="C8982" s="166" t="s">
        <v>4565</v>
      </c>
      <c r="D8982" s="781" t="s">
        <v>12626</v>
      </c>
      <c r="E8982" s="372" t="s">
        <v>3227</v>
      </c>
      <c r="F8982" s="166" t="s">
        <v>3228</v>
      </c>
      <c r="G8982" s="166">
        <v>76101500</v>
      </c>
      <c r="H8982" s="549" t="s">
        <v>12658</v>
      </c>
      <c r="I8982" s="331">
        <v>16</v>
      </c>
      <c r="J8982" s="403" t="s">
        <v>33</v>
      </c>
      <c r="K8982" s="148">
        <v>4000000</v>
      </c>
      <c r="L8982" s="149">
        <v>1</v>
      </c>
      <c r="M8982" s="169" t="s">
        <v>765</v>
      </c>
      <c r="N8982" s="779" t="s">
        <v>12654</v>
      </c>
      <c r="O8982" s="166" t="s">
        <v>1239</v>
      </c>
      <c r="P8982" s="166" t="s">
        <v>2761</v>
      </c>
      <c r="Q8982" s="166" t="s">
        <v>6270</v>
      </c>
    </row>
    <row r="8983" spans="1:21" ht="38.25" x14ac:dyDescent="0.2">
      <c r="A8983" s="331" t="s">
        <v>12399</v>
      </c>
      <c r="B8983" s="169" t="s">
        <v>12625</v>
      </c>
      <c r="C8983" s="166" t="s">
        <v>4565</v>
      </c>
      <c r="D8983" s="781" t="s">
        <v>12626</v>
      </c>
      <c r="E8983" s="372" t="s">
        <v>3219</v>
      </c>
      <c r="F8983" s="166" t="s">
        <v>3220</v>
      </c>
      <c r="G8983" s="166">
        <v>83101500</v>
      </c>
      <c r="H8983" s="549" t="s">
        <v>12659</v>
      </c>
      <c r="I8983" s="331">
        <v>16</v>
      </c>
      <c r="J8983" s="403" t="s">
        <v>33</v>
      </c>
      <c r="K8983" s="148">
        <v>4500000</v>
      </c>
      <c r="L8983" s="149">
        <v>1</v>
      </c>
      <c r="M8983" s="169" t="s">
        <v>765</v>
      </c>
      <c r="N8983" s="779" t="s">
        <v>12660</v>
      </c>
      <c r="O8983" s="166" t="s">
        <v>127</v>
      </c>
      <c r="P8983" s="166" t="s">
        <v>127</v>
      </c>
      <c r="Q8983" s="166" t="s">
        <v>650</v>
      </c>
    </row>
    <row r="8984" spans="1:21" ht="38.25" x14ac:dyDescent="0.2">
      <c r="A8984" s="331" t="s">
        <v>12399</v>
      </c>
      <c r="B8984" s="169" t="s">
        <v>12625</v>
      </c>
      <c r="C8984" s="166" t="s">
        <v>4565</v>
      </c>
      <c r="D8984" s="781" t="s">
        <v>12626</v>
      </c>
      <c r="E8984" s="372" t="s">
        <v>957</v>
      </c>
      <c r="F8984" s="166" t="s">
        <v>958</v>
      </c>
      <c r="G8984" s="166">
        <v>93161701</v>
      </c>
      <c r="H8984" s="549" t="s">
        <v>3878</v>
      </c>
      <c r="I8984" s="331">
        <v>10</v>
      </c>
      <c r="J8984" s="403" t="s">
        <v>33</v>
      </c>
      <c r="K8984" s="148">
        <v>500000</v>
      </c>
      <c r="L8984" s="149">
        <v>12</v>
      </c>
      <c r="M8984" s="169" t="s">
        <v>765</v>
      </c>
      <c r="N8984" s="779" t="s">
        <v>12661</v>
      </c>
      <c r="O8984" s="166" t="s">
        <v>127</v>
      </c>
      <c r="P8984" s="166" t="s">
        <v>127</v>
      </c>
      <c r="Q8984" s="166" t="s">
        <v>650</v>
      </c>
    </row>
    <row r="8985" spans="1:21" ht="33.75" customHeight="1" x14ac:dyDescent="0.2">
      <c r="A8985" s="136" t="s">
        <v>12662</v>
      </c>
      <c r="B8985" s="137" t="s">
        <v>12663</v>
      </c>
      <c r="C8985" s="367" t="s">
        <v>11899</v>
      </c>
      <c r="D8985" s="213" t="s">
        <v>12664</v>
      </c>
      <c r="E8985" s="186" t="s">
        <v>1024</v>
      </c>
      <c r="F8985" s="186" t="s">
        <v>12665</v>
      </c>
      <c r="G8985" s="575">
        <v>23241806</v>
      </c>
      <c r="H8985" s="209" t="s">
        <v>12666</v>
      </c>
      <c r="I8985" s="152">
        <v>10</v>
      </c>
      <c r="J8985" s="160" t="s">
        <v>33</v>
      </c>
      <c r="K8985" s="69">
        <v>2530000</v>
      </c>
      <c r="L8985" s="308">
        <v>1</v>
      </c>
      <c r="M8985" s="308" t="s">
        <v>805</v>
      </c>
      <c r="N8985" s="218" t="s">
        <v>12667</v>
      </c>
      <c r="O8985" s="217" t="s">
        <v>35</v>
      </c>
      <c r="P8985" s="308" t="s">
        <v>36</v>
      </c>
      <c r="Q8985" s="146" t="s">
        <v>5613</v>
      </c>
      <c r="U8985" s="58"/>
    </row>
    <row r="8986" spans="1:21" ht="20.100000000000001" customHeight="1" x14ac:dyDescent="0.2">
      <c r="A8986" s="136" t="s">
        <v>12662</v>
      </c>
      <c r="B8986" s="137" t="s">
        <v>12663</v>
      </c>
      <c r="C8986" s="829" t="s">
        <v>11899</v>
      </c>
      <c r="D8986" s="213" t="s">
        <v>12668</v>
      </c>
      <c r="E8986" s="186" t="s">
        <v>1101</v>
      </c>
      <c r="F8986" s="186" t="s">
        <v>189</v>
      </c>
      <c r="G8986" s="575">
        <v>52121604</v>
      </c>
      <c r="H8986" s="209" t="s">
        <v>12669</v>
      </c>
      <c r="I8986" s="331">
        <v>10</v>
      </c>
      <c r="J8986" s="160" t="s">
        <v>33</v>
      </c>
      <c r="K8986" s="69">
        <v>2000000</v>
      </c>
      <c r="L8986" s="308">
        <v>1</v>
      </c>
      <c r="M8986" s="308" t="s">
        <v>805</v>
      </c>
      <c r="N8986" s="218" t="s">
        <v>12667</v>
      </c>
      <c r="O8986" s="221" t="s">
        <v>127</v>
      </c>
      <c r="P8986" s="308" t="s">
        <v>67</v>
      </c>
      <c r="Q8986" s="146" t="s">
        <v>5613</v>
      </c>
    </row>
    <row r="8987" spans="1:21" ht="20.100000000000001" customHeight="1" x14ac:dyDescent="0.2">
      <c r="A8987" s="136" t="s">
        <v>12662</v>
      </c>
      <c r="B8987" s="137" t="s">
        <v>12663</v>
      </c>
      <c r="C8987" s="370" t="s">
        <v>50</v>
      </c>
      <c r="D8987" s="213" t="s">
        <v>12670</v>
      </c>
      <c r="E8987" s="186" t="s">
        <v>776</v>
      </c>
      <c r="F8987" s="186" t="s">
        <v>2958</v>
      </c>
      <c r="G8987" s="575">
        <v>14111507</v>
      </c>
      <c r="H8987" s="309" t="s">
        <v>12671</v>
      </c>
      <c r="I8987" s="331">
        <v>10</v>
      </c>
      <c r="J8987" s="160" t="s">
        <v>33</v>
      </c>
      <c r="K8987" s="69">
        <v>1464000</v>
      </c>
      <c r="L8987" s="308">
        <v>60</v>
      </c>
      <c r="M8987" s="308" t="s">
        <v>805</v>
      </c>
      <c r="N8987" s="218" t="s">
        <v>12672</v>
      </c>
      <c r="O8987" s="221" t="s">
        <v>36</v>
      </c>
      <c r="P8987" s="308" t="s">
        <v>79</v>
      </c>
      <c r="Q8987" s="146" t="s">
        <v>5613</v>
      </c>
    </row>
    <row r="8988" spans="1:21" ht="20.100000000000001" customHeight="1" x14ac:dyDescent="0.2">
      <c r="A8988" s="136" t="s">
        <v>12662</v>
      </c>
      <c r="B8988" s="137" t="s">
        <v>12663</v>
      </c>
      <c r="C8988" s="370" t="s">
        <v>11899</v>
      </c>
      <c r="D8988" s="213" t="s">
        <v>12673</v>
      </c>
      <c r="E8988" s="186" t="s">
        <v>776</v>
      </c>
      <c r="F8988" s="186" t="s">
        <v>2958</v>
      </c>
      <c r="G8988" s="575">
        <v>14111507</v>
      </c>
      <c r="H8988" s="309" t="s">
        <v>12674</v>
      </c>
      <c r="I8988" s="331">
        <v>10</v>
      </c>
      <c r="J8988" s="160" t="s">
        <v>33</v>
      </c>
      <c r="K8988" s="69">
        <v>1164000</v>
      </c>
      <c r="L8988" s="308">
        <v>60</v>
      </c>
      <c r="M8988" s="308" t="s">
        <v>805</v>
      </c>
      <c r="N8988" s="218" t="s">
        <v>12672</v>
      </c>
      <c r="O8988" s="221" t="s">
        <v>68</v>
      </c>
      <c r="P8988" s="308" t="s">
        <v>67</v>
      </c>
      <c r="Q8988" s="146" t="s">
        <v>5613</v>
      </c>
    </row>
    <row r="8989" spans="1:21" ht="20.100000000000001" customHeight="1" x14ac:dyDescent="0.2">
      <c r="A8989" s="136" t="s">
        <v>12662</v>
      </c>
      <c r="B8989" s="137" t="s">
        <v>12663</v>
      </c>
      <c r="C8989" s="370" t="s">
        <v>11899</v>
      </c>
      <c r="D8989" s="213" t="s">
        <v>12675</v>
      </c>
      <c r="E8989" s="186" t="s">
        <v>776</v>
      </c>
      <c r="F8989" s="186" t="s">
        <v>2958</v>
      </c>
      <c r="G8989" s="575">
        <v>14111507</v>
      </c>
      <c r="H8989" s="309" t="s">
        <v>12676</v>
      </c>
      <c r="I8989" s="331">
        <v>10</v>
      </c>
      <c r="J8989" s="160" t="s">
        <v>33</v>
      </c>
      <c r="K8989" s="69">
        <v>1092000</v>
      </c>
      <c r="L8989" s="308">
        <v>475</v>
      </c>
      <c r="M8989" s="308" t="s">
        <v>805</v>
      </c>
      <c r="N8989" s="218" t="s">
        <v>12672</v>
      </c>
      <c r="O8989" s="221" t="s">
        <v>68</v>
      </c>
      <c r="P8989" s="308" t="s">
        <v>67</v>
      </c>
      <c r="Q8989" s="146" t="s">
        <v>5613</v>
      </c>
    </row>
    <row r="8990" spans="1:21" ht="20.100000000000001" customHeight="1" x14ac:dyDescent="0.2">
      <c r="A8990" s="136" t="s">
        <v>12662</v>
      </c>
      <c r="B8990" s="137" t="s">
        <v>12663</v>
      </c>
      <c r="C8990" s="370" t="s">
        <v>11899</v>
      </c>
      <c r="D8990" s="213" t="s">
        <v>12677</v>
      </c>
      <c r="E8990" s="186" t="s">
        <v>776</v>
      </c>
      <c r="F8990" s="186" t="s">
        <v>2958</v>
      </c>
      <c r="G8990" s="575">
        <v>14111531</v>
      </c>
      <c r="H8990" s="309" t="s">
        <v>12678</v>
      </c>
      <c r="I8990" s="331">
        <v>10</v>
      </c>
      <c r="J8990" s="160" t="s">
        <v>33</v>
      </c>
      <c r="K8990" s="69">
        <v>2160000</v>
      </c>
      <c r="L8990" s="308">
        <v>50</v>
      </c>
      <c r="M8990" s="308" t="s">
        <v>805</v>
      </c>
      <c r="N8990" s="218" t="s">
        <v>12672</v>
      </c>
      <c r="O8990" s="221" t="s">
        <v>68</v>
      </c>
      <c r="P8990" s="308" t="s">
        <v>67</v>
      </c>
      <c r="Q8990" s="146" t="s">
        <v>5613</v>
      </c>
    </row>
    <row r="8991" spans="1:21" ht="20.100000000000001" customHeight="1" x14ac:dyDescent="0.2">
      <c r="A8991" s="136" t="s">
        <v>12662</v>
      </c>
      <c r="B8991" s="137" t="s">
        <v>12663</v>
      </c>
      <c r="C8991" s="370" t="s">
        <v>190</v>
      </c>
      <c r="D8991" s="213" t="s">
        <v>12679</v>
      </c>
      <c r="E8991" s="186" t="s">
        <v>776</v>
      </c>
      <c r="F8991" s="186" t="s">
        <v>2958</v>
      </c>
      <c r="G8991" s="575">
        <v>14111531</v>
      </c>
      <c r="H8991" s="309" t="s">
        <v>12680</v>
      </c>
      <c r="I8991" s="331">
        <v>10</v>
      </c>
      <c r="J8991" s="160" t="s">
        <v>33</v>
      </c>
      <c r="K8991" s="69">
        <v>1120000</v>
      </c>
      <c r="L8991" s="308">
        <v>50</v>
      </c>
      <c r="M8991" s="308" t="s">
        <v>805</v>
      </c>
      <c r="N8991" s="218" t="s">
        <v>12681</v>
      </c>
      <c r="O8991" s="221" t="s">
        <v>68</v>
      </c>
      <c r="P8991" s="308" t="s">
        <v>67</v>
      </c>
      <c r="Q8991" s="146" t="s">
        <v>5613</v>
      </c>
    </row>
    <row r="8992" spans="1:21" ht="20.100000000000001" customHeight="1" x14ac:dyDescent="0.2">
      <c r="A8992" s="136" t="s">
        <v>12662</v>
      </c>
      <c r="B8992" s="137" t="s">
        <v>12663</v>
      </c>
      <c r="C8992" s="370" t="s">
        <v>356</v>
      </c>
      <c r="D8992" s="213" t="s">
        <v>12682</v>
      </c>
      <c r="E8992" s="186" t="s">
        <v>812</v>
      </c>
      <c r="F8992" s="186" t="s">
        <v>12683</v>
      </c>
      <c r="G8992" s="575">
        <v>31201512</v>
      </c>
      <c r="H8992" s="70" t="s">
        <v>12684</v>
      </c>
      <c r="I8992" s="331">
        <v>10</v>
      </c>
      <c r="J8992" s="160" t="s">
        <v>33</v>
      </c>
      <c r="K8992" s="69">
        <v>585360</v>
      </c>
      <c r="L8992" s="308">
        <v>48</v>
      </c>
      <c r="M8992" s="186" t="s">
        <v>805</v>
      </c>
      <c r="N8992" s="218" t="s">
        <v>12685</v>
      </c>
      <c r="O8992" s="221" t="s">
        <v>68</v>
      </c>
      <c r="P8992" s="308" t="s">
        <v>67</v>
      </c>
      <c r="Q8992" s="146" t="s">
        <v>5613</v>
      </c>
    </row>
    <row r="8993" spans="1:17" ht="20.100000000000001" customHeight="1" x14ac:dyDescent="0.2">
      <c r="A8993" s="136" t="s">
        <v>12662</v>
      </c>
      <c r="B8993" s="137" t="s">
        <v>12663</v>
      </c>
      <c r="C8993" s="370" t="s">
        <v>11899</v>
      </c>
      <c r="D8993" s="213" t="s">
        <v>12686</v>
      </c>
      <c r="E8993" s="186" t="s">
        <v>812</v>
      </c>
      <c r="F8993" s="186" t="s">
        <v>12683</v>
      </c>
      <c r="G8993" s="575">
        <v>55121616</v>
      </c>
      <c r="H8993" s="70" t="s">
        <v>12687</v>
      </c>
      <c r="I8993" s="331">
        <v>10</v>
      </c>
      <c r="J8993" s="160" t="s">
        <v>33</v>
      </c>
      <c r="K8993" s="69">
        <v>740600</v>
      </c>
      <c r="L8993" s="308">
        <v>92</v>
      </c>
      <c r="M8993" s="186" t="s">
        <v>805</v>
      </c>
      <c r="N8993" s="218" t="s">
        <v>12688</v>
      </c>
      <c r="O8993" s="221" t="s">
        <v>68</v>
      </c>
      <c r="P8993" s="308" t="s">
        <v>67</v>
      </c>
      <c r="Q8993" s="146" t="s">
        <v>5613</v>
      </c>
    </row>
    <row r="8994" spans="1:17" ht="20.100000000000001" customHeight="1" x14ac:dyDescent="0.2">
      <c r="A8994" s="136" t="s">
        <v>12662</v>
      </c>
      <c r="B8994" s="137" t="s">
        <v>12663</v>
      </c>
      <c r="C8994" s="151" t="s">
        <v>356</v>
      </c>
      <c r="D8994" s="830" t="s">
        <v>12689</v>
      </c>
      <c r="E8994" s="186" t="s">
        <v>812</v>
      </c>
      <c r="F8994" s="186" t="s">
        <v>12683</v>
      </c>
      <c r="G8994" s="575">
        <v>31201531</v>
      </c>
      <c r="H8994" s="248" t="s">
        <v>12690</v>
      </c>
      <c r="I8994" s="331">
        <v>10</v>
      </c>
      <c r="J8994" s="160" t="s">
        <v>33</v>
      </c>
      <c r="K8994" s="69">
        <v>751520</v>
      </c>
      <c r="L8994" s="308">
        <v>40</v>
      </c>
      <c r="M8994" s="186" t="s">
        <v>805</v>
      </c>
      <c r="N8994" s="218" t="s">
        <v>12688</v>
      </c>
      <c r="O8994" s="221" t="s">
        <v>68</v>
      </c>
      <c r="P8994" s="308" t="s">
        <v>67</v>
      </c>
      <c r="Q8994" s="146" t="s">
        <v>5613</v>
      </c>
    </row>
    <row r="8995" spans="1:17" ht="20.100000000000001" customHeight="1" x14ac:dyDescent="0.2">
      <c r="A8995" s="136" t="s">
        <v>12662</v>
      </c>
      <c r="B8995" s="137" t="s">
        <v>12663</v>
      </c>
      <c r="C8995" s="151" t="s">
        <v>11899</v>
      </c>
      <c r="D8995" s="213" t="s">
        <v>12664</v>
      </c>
      <c r="E8995" s="186" t="s">
        <v>812</v>
      </c>
      <c r="F8995" s="186" t="s">
        <v>12683</v>
      </c>
      <c r="G8995" s="575">
        <v>31201515</v>
      </c>
      <c r="H8995" s="248" t="s">
        <v>12691</v>
      </c>
      <c r="I8995" s="331">
        <v>10</v>
      </c>
      <c r="J8995" s="160" t="s">
        <v>33</v>
      </c>
      <c r="K8995" s="69">
        <v>645000</v>
      </c>
      <c r="L8995" s="308">
        <v>25</v>
      </c>
      <c r="M8995" s="186" t="s">
        <v>805</v>
      </c>
      <c r="N8995" s="218" t="s">
        <v>12692</v>
      </c>
      <c r="O8995" s="221" t="s">
        <v>68</v>
      </c>
      <c r="P8995" s="308" t="s">
        <v>67</v>
      </c>
      <c r="Q8995" s="146" t="s">
        <v>5613</v>
      </c>
    </row>
    <row r="8996" spans="1:17" ht="20.100000000000001" customHeight="1" x14ac:dyDescent="0.2">
      <c r="A8996" s="136" t="s">
        <v>12662</v>
      </c>
      <c r="B8996" s="137" t="s">
        <v>12663</v>
      </c>
      <c r="C8996" s="151" t="s">
        <v>11899</v>
      </c>
      <c r="D8996" s="213" t="s">
        <v>12668</v>
      </c>
      <c r="E8996" s="186" t="s">
        <v>812</v>
      </c>
      <c r="F8996" s="186" t="s">
        <v>12683</v>
      </c>
      <c r="G8996" s="575">
        <v>31201515</v>
      </c>
      <c r="H8996" s="248" t="s">
        <v>12693</v>
      </c>
      <c r="I8996" s="331">
        <v>10</v>
      </c>
      <c r="J8996" s="160" t="s">
        <v>33</v>
      </c>
      <c r="K8996" s="69">
        <v>277520</v>
      </c>
      <c r="L8996" s="308">
        <v>25</v>
      </c>
      <c r="M8996" s="186" t="s">
        <v>805</v>
      </c>
      <c r="N8996" s="218" t="s">
        <v>12694</v>
      </c>
      <c r="O8996" s="221" t="s">
        <v>68</v>
      </c>
      <c r="P8996" s="308" t="s">
        <v>67</v>
      </c>
      <c r="Q8996" s="146" t="s">
        <v>5613</v>
      </c>
    </row>
    <row r="8997" spans="1:17" ht="20.100000000000001" customHeight="1" x14ac:dyDescent="0.2">
      <c r="A8997" s="136" t="s">
        <v>12662</v>
      </c>
      <c r="B8997" s="137" t="s">
        <v>12663</v>
      </c>
      <c r="C8997" s="151" t="s">
        <v>50</v>
      </c>
      <c r="D8997" s="213" t="s">
        <v>12670</v>
      </c>
      <c r="E8997" s="186" t="s">
        <v>812</v>
      </c>
      <c r="F8997" s="186" t="s">
        <v>2969</v>
      </c>
      <c r="G8997" s="575">
        <v>47131601</v>
      </c>
      <c r="H8997" s="209" t="s">
        <v>12695</v>
      </c>
      <c r="I8997" s="331">
        <v>10</v>
      </c>
      <c r="J8997" s="160" t="s">
        <v>33</v>
      </c>
      <c r="K8997" s="69">
        <v>1000000</v>
      </c>
      <c r="L8997" s="308">
        <v>40</v>
      </c>
      <c r="M8997" s="186" t="s">
        <v>805</v>
      </c>
      <c r="N8997" s="218" t="s">
        <v>12696</v>
      </c>
      <c r="O8997" s="221" t="s">
        <v>68</v>
      </c>
      <c r="P8997" s="308" t="s">
        <v>67</v>
      </c>
      <c r="Q8997" s="146" t="s">
        <v>5613</v>
      </c>
    </row>
    <row r="8998" spans="1:17" ht="20.100000000000001" customHeight="1" x14ac:dyDescent="0.2">
      <c r="A8998" s="136" t="s">
        <v>12662</v>
      </c>
      <c r="B8998" s="137" t="s">
        <v>12663</v>
      </c>
      <c r="C8998" s="151" t="s">
        <v>11899</v>
      </c>
      <c r="D8998" s="213" t="s">
        <v>12673</v>
      </c>
      <c r="E8998" s="186" t="s">
        <v>812</v>
      </c>
      <c r="F8998" s="186" t="s">
        <v>8032</v>
      </c>
      <c r="G8998" s="575">
        <v>47121701</v>
      </c>
      <c r="H8998" s="815" t="s">
        <v>12697</v>
      </c>
      <c r="I8998" s="331">
        <v>10</v>
      </c>
      <c r="J8998" s="160" t="s">
        <v>33</v>
      </c>
      <c r="K8998" s="69">
        <v>1000000</v>
      </c>
      <c r="L8998" s="308">
        <v>40</v>
      </c>
      <c r="M8998" s="308" t="s">
        <v>805</v>
      </c>
      <c r="N8998" s="218" t="s">
        <v>12698</v>
      </c>
      <c r="O8998" s="221" t="s">
        <v>127</v>
      </c>
      <c r="P8998" s="308" t="s">
        <v>127</v>
      </c>
      <c r="Q8998" s="146" t="s">
        <v>5613</v>
      </c>
    </row>
    <row r="8999" spans="1:17" ht="20.100000000000001" customHeight="1" x14ac:dyDescent="0.2">
      <c r="A8999" s="136" t="s">
        <v>12662</v>
      </c>
      <c r="B8999" s="137" t="s">
        <v>12663</v>
      </c>
      <c r="C8999" s="151" t="s">
        <v>11899</v>
      </c>
      <c r="D8999" s="213" t="s">
        <v>12675</v>
      </c>
      <c r="E8999" s="186" t="s">
        <v>812</v>
      </c>
      <c r="F8999" s="186" t="s">
        <v>2969</v>
      </c>
      <c r="G8999" s="575">
        <v>40141700</v>
      </c>
      <c r="H8999" s="815" t="s">
        <v>12699</v>
      </c>
      <c r="I8999" s="331">
        <v>10</v>
      </c>
      <c r="J8999" s="160" t="s">
        <v>33</v>
      </c>
      <c r="K8999" s="69">
        <v>1000000</v>
      </c>
      <c r="L8999" s="308">
        <v>1</v>
      </c>
      <c r="M8999" s="308" t="s">
        <v>805</v>
      </c>
      <c r="N8999" s="218" t="s">
        <v>12700</v>
      </c>
      <c r="O8999" s="221" t="s">
        <v>127</v>
      </c>
      <c r="P8999" s="308" t="s">
        <v>68</v>
      </c>
      <c r="Q8999" s="146" t="s">
        <v>5613</v>
      </c>
    </row>
    <row r="9000" spans="1:17" ht="20.100000000000001" customHeight="1" x14ac:dyDescent="0.2">
      <c r="A9000" s="136" t="s">
        <v>12662</v>
      </c>
      <c r="B9000" s="137" t="s">
        <v>12663</v>
      </c>
      <c r="C9000" s="151" t="s">
        <v>11899</v>
      </c>
      <c r="D9000" s="213" t="s">
        <v>12677</v>
      </c>
      <c r="E9000" s="186" t="s">
        <v>803</v>
      </c>
      <c r="F9000" s="186" t="s">
        <v>5653</v>
      </c>
      <c r="G9000" s="575">
        <v>44103105</v>
      </c>
      <c r="H9000" s="70" t="s">
        <v>12701</v>
      </c>
      <c r="I9000" s="331">
        <v>10</v>
      </c>
      <c r="J9000" s="160" t="s">
        <v>33</v>
      </c>
      <c r="K9000" s="69">
        <v>1501500</v>
      </c>
      <c r="L9000" s="308">
        <v>35</v>
      </c>
      <c r="M9000" s="308" t="s">
        <v>805</v>
      </c>
      <c r="N9000" s="218" t="s">
        <v>12702</v>
      </c>
      <c r="O9000" s="221" t="s">
        <v>127</v>
      </c>
      <c r="P9000" s="308" t="s">
        <v>68</v>
      </c>
      <c r="Q9000" s="146" t="s">
        <v>5613</v>
      </c>
    </row>
    <row r="9001" spans="1:17" ht="20.100000000000001" customHeight="1" x14ac:dyDescent="0.2">
      <c r="A9001" s="136" t="s">
        <v>12662</v>
      </c>
      <c r="B9001" s="137" t="s">
        <v>12663</v>
      </c>
      <c r="C9001" s="151" t="s">
        <v>11899</v>
      </c>
      <c r="D9001" s="213" t="s">
        <v>12679</v>
      </c>
      <c r="E9001" s="186" t="s">
        <v>803</v>
      </c>
      <c r="F9001" s="186" t="s">
        <v>5653</v>
      </c>
      <c r="G9001" s="575">
        <v>44103105</v>
      </c>
      <c r="H9001" s="70" t="s">
        <v>12703</v>
      </c>
      <c r="I9001" s="331">
        <v>10</v>
      </c>
      <c r="J9001" s="160" t="s">
        <v>33</v>
      </c>
      <c r="K9001" s="69">
        <v>343200</v>
      </c>
      <c r="L9001" s="308">
        <v>8</v>
      </c>
      <c r="M9001" s="308" t="s">
        <v>805</v>
      </c>
      <c r="N9001" s="218" t="s">
        <v>12704</v>
      </c>
      <c r="O9001" s="221" t="s">
        <v>127</v>
      </c>
      <c r="P9001" s="308" t="s">
        <v>67</v>
      </c>
      <c r="Q9001" s="146" t="s">
        <v>5613</v>
      </c>
    </row>
    <row r="9002" spans="1:17" ht="20.100000000000001" customHeight="1" x14ac:dyDescent="0.2">
      <c r="A9002" s="136" t="s">
        <v>12662</v>
      </c>
      <c r="B9002" s="137" t="s">
        <v>12663</v>
      </c>
      <c r="C9002" s="151" t="s">
        <v>356</v>
      </c>
      <c r="D9002" s="213" t="s">
        <v>12682</v>
      </c>
      <c r="E9002" s="186" t="s">
        <v>803</v>
      </c>
      <c r="F9002" s="186" t="s">
        <v>5653</v>
      </c>
      <c r="G9002" s="575">
        <v>44103105</v>
      </c>
      <c r="H9002" s="70" t="s">
        <v>12705</v>
      </c>
      <c r="I9002" s="331">
        <v>10</v>
      </c>
      <c r="J9002" s="160" t="s">
        <v>33</v>
      </c>
      <c r="K9002" s="69">
        <v>429000</v>
      </c>
      <c r="L9002" s="308">
        <v>10</v>
      </c>
      <c r="M9002" s="308" t="s">
        <v>805</v>
      </c>
      <c r="N9002" s="218" t="s">
        <v>12706</v>
      </c>
      <c r="O9002" s="221" t="s">
        <v>127</v>
      </c>
      <c r="P9002" s="308" t="s">
        <v>67</v>
      </c>
      <c r="Q9002" s="146" t="s">
        <v>5613</v>
      </c>
    </row>
    <row r="9003" spans="1:17" ht="20.100000000000001" customHeight="1" x14ac:dyDescent="0.2">
      <c r="A9003" s="136" t="s">
        <v>12662</v>
      </c>
      <c r="B9003" s="137" t="s">
        <v>12663</v>
      </c>
      <c r="C9003" s="151" t="s">
        <v>356</v>
      </c>
      <c r="D9003" s="213" t="s">
        <v>12686</v>
      </c>
      <c r="E9003" s="186" t="s">
        <v>803</v>
      </c>
      <c r="F9003" s="186" t="s">
        <v>5653</v>
      </c>
      <c r="G9003" s="575">
        <v>44103105</v>
      </c>
      <c r="H9003" s="70" t="s">
        <v>12707</v>
      </c>
      <c r="I9003" s="331">
        <v>10</v>
      </c>
      <c r="J9003" s="160" t="s">
        <v>33</v>
      </c>
      <c r="K9003" s="69">
        <v>858000</v>
      </c>
      <c r="L9003" s="308">
        <v>20</v>
      </c>
      <c r="M9003" s="308" t="s">
        <v>805</v>
      </c>
      <c r="N9003" s="218" t="s">
        <v>12706</v>
      </c>
      <c r="O9003" s="221" t="s">
        <v>127</v>
      </c>
      <c r="P9003" s="308" t="s">
        <v>67</v>
      </c>
      <c r="Q9003" s="146" t="s">
        <v>5613</v>
      </c>
    </row>
    <row r="9004" spans="1:17" ht="20.100000000000001" customHeight="1" x14ac:dyDescent="0.2">
      <c r="A9004" s="136" t="s">
        <v>12662</v>
      </c>
      <c r="B9004" s="137" t="s">
        <v>12663</v>
      </c>
      <c r="C9004" s="151" t="s">
        <v>356</v>
      </c>
      <c r="D9004" s="830" t="s">
        <v>12689</v>
      </c>
      <c r="E9004" s="186" t="s">
        <v>803</v>
      </c>
      <c r="F9004" s="186" t="s">
        <v>5653</v>
      </c>
      <c r="G9004" s="575">
        <v>44111900</v>
      </c>
      <c r="H9004" s="70" t="s">
        <v>2160</v>
      </c>
      <c r="I9004" s="331">
        <v>10</v>
      </c>
      <c r="J9004" s="160" t="s">
        <v>33</v>
      </c>
      <c r="K9004" s="69">
        <v>489310</v>
      </c>
      <c r="L9004" s="308">
        <v>36</v>
      </c>
      <c r="M9004" s="308" t="s">
        <v>805</v>
      </c>
      <c r="N9004" s="218" t="s">
        <v>12708</v>
      </c>
      <c r="O9004" s="221" t="s">
        <v>127</v>
      </c>
      <c r="P9004" s="308" t="s">
        <v>67</v>
      </c>
      <c r="Q9004" s="146" t="s">
        <v>5613</v>
      </c>
    </row>
    <row r="9005" spans="1:17" ht="20.100000000000001" customHeight="1" x14ac:dyDescent="0.2">
      <c r="A9005" s="136" t="s">
        <v>12662</v>
      </c>
      <c r="B9005" s="137" t="s">
        <v>12663</v>
      </c>
      <c r="C9005" s="151" t="s">
        <v>11899</v>
      </c>
      <c r="D9005" s="213" t="s">
        <v>12664</v>
      </c>
      <c r="E9005" s="186" t="s">
        <v>803</v>
      </c>
      <c r="F9005" s="186" t="s">
        <v>5653</v>
      </c>
      <c r="G9005" s="575">
        <v>44111900</v>
      </c>
      <c r="H9005" s="70" t="s">
        <v>12709</v>
      </c>
      <c r="I9005" s="331">
        <v>10</v>
      </c>
      <c r="J9005" s="160" t="s">
        <v>33</v>
      </c>
      <c r="K9005" s="69">
        <v>378990</v>
      </c>
      <c r="L9005" s="308">
        <v>10</v>
      </c>
      <c r="M9005" s="308" t="s">
        <v>805</v>
      </c>
      <c r="N9005" s="218" t="s">
        <v>12708</v>
      </c>
      <c r="O9005" s="221" t="s">
        <v>127</v>
      </c>
      <c r="P9005" s="308" t="s">
        <v>67</v>
      </c>
      <c r="Q9005" s="146" t="s">
        <v>5613</v>
      </c>
    </row>
    <row r="9006" spans="1:17" ht="20.100000000000001" customHeight="1" x14ac:dyDescent="0.2">
      <c r="A9006" s="136" t="s">
        <v>12662</v>
      </c>
      <c r="B9006" s="137" t="s">
        <v>12663</v>
      </c>
      <c r="C9006" s="151" t="s">
        <v>11899</v>
      </c>
      <c r="D9006" s="213" t="s">
        <v>12668</v>
      </c>
      <c r="E9006" s="186" t="s">
        <v>803</v>
      </c>
      <c r="F9006" s="186" t="s">
        <v>12710</v>
      </c>
      <c r="G9006" s="575">
        <v>47131700</v>
      </c>
      <c r="H9006" s="209" t="s">
        <v>12711</v>
      </c>
      <c r="I9006" s="331">
        <v>10</v>
      </c>
      <c r="J9006" s="160" t="s">
        <v>33</v>
      </c>
      <c r="K9006" s="69">
        <v>2356800</v>
      </c>
      <c r="L9006" s="308">
        <v>1</v>
      </c>
      <c r="M9006" s="308" t="s">
        <v>805</v>
      </c>
      <c r="N9006" s="218" t="s">
        <v>12712</v>
      </c>
      <c r="O9006" s="221" t="s">
        <v>127</v>
      </c>
      <c r="P9006" s="308" t="s">
        <v>127</v>
      </c>
      <c r="Q9006" s="146" t="s">
        <v>5613</v>
      </c>
    </row>
    <row r="9007" spans="1:17" ht="20.100000000000001" customHeight="1" x14ac:dyDescent="0.2">
      <c r="A9007" s="136" t="s">
        <v>12662</v>
      </c>
      <c r="B9007" s="137" t="s">
        <v>12663</v>
      </c>
      <c r="C9007" s="151" t="s">
        <v>50</v>
      </c>
      <c r="D9007" s="213" t="s">
        <v>12670</v>
      </c>
      <c r="E9007" s="186" t="s">
        <v>803</v>
      </c>
      <c r="F9007" s="186" t="s">
        <v>3919</v>
      </c>
      <c r="G9007" s="575">
        <v>47131700</v>
      </c>
      <c r="H9007" s="209" t="s">
        <v>12713</v>
      </c>
      <c r="I9007" s="331">
        <v>10</v>
      </c>
      <c r="J9007" s="160" t="s">
        <v>33</v>
      </c>
      <c r="K9007" s="69">
        <v>1516000</v>
      </c>
      <c r="L9007" s="308">
        <v>80</v>
      </c>
      <c r="M9007" s="308" t="s">
        <v>805</v>
      </c>
      <c r="N9007" s="218" t="s">
        <v>12712</v>
      </c>
      <c r="O9007" s="221" t="s">
        <v>127</v>
      </c>
      <c r="P9007" s="308" t="s">
        <v>67</v>
      </c>
      <c r="Q9007" s="146" t="s">
        <v>5613</v>
      </c>
    </row>
    <row r="9008" spans="1:17" ht="20.100000000000001" customHeight="1" x14ac:dyDescent="0.2">
      <c r="A9008" s="136" t="s">
        <v>12662</v>
      </c>
      <c r="B9008" s="137" t="s">
        <v>12663</v>
      </c>
      <c r="C9008" s="151" t="s">
        <v>11899</v>
      </c>
      <c r="D9008" s="213" t="s">
        <v>12673</v>
      </c>
      <c r="E9008" s="186" t="s">
        <v>803</v>
      </c>
      <c r="F9008" s="186" t="s">
        <v>3919</v>
      </c>
      <c r="G9008" s="575">
        <v>47131700</v>
      </c>
      <c r="H9008" s="209" t="s">
        <v>12714</v>
      </c>
      <c r="I9008" s="331">
        <v>10</v>
      </c>
      <c r="J9008" s="160" t="s">
        <v>33</v>
      </c>
      <c r="K9008" s="69">
        <v>764000</v>
      </c>
      <c r="L9008" s="308">
        <v>80</v>
      </c>
      <c r="M9008" s="308" t="s">
        <v>805</v>
      </c>
      <c r="N9008" s="218" t="s">
        <v>12715</v>
      </c>
      <c r="O9008" s="221" t="s">
        <v>127</v>
      </c>
      <c r="P9008" s="308" t="s">
        <v>67</v>
      </c>
      <c r="Q9008" s="146" t="s">
        <v>5613</v>
      </c>
    </row>
    <row r="9009" spans="1:17" ht="20.100000000000001" customHeight="1" x14ac:dyDescent="0.2">
      <c r="A9009" s="136" t="s">
        <v>12662</v>
      </c>
      <c r="B9009" s="137" t="s">
        <v>12663</v>
      </c>
      <c r="C9009" s="151" t="s">
        <v>11899</v>
      </c>
      <c r="D9009" s="213" t="s">
        <v>12675</v>
      </c>
      <c r="E9009" s="186" t="s">
        <v>803</v>
      </c>
      <c r="F9009" s="186" t="s">
        <v>3919</v>
      </c>
      <c r="G9009" s="575">
        <v>47131700</v>
      </c>
      <c r="H9009" s="209" t="s">
        <v>12716</v>
      </c>
      <c r="I9009" s="331">
        <v>10</v>
      </c>
      <c r="J9009" s="160" t="s">
        <v>33</v>
      </c>
      <c r="K9009" s="69">
        <v>363200</v>
      </c>
      <c r="L9009" s="308">
        <v>81</v>
      </c>
      <c r="M9009" s="308" t="s">
        <v>805</v>
      </c>
      <c r="N9009" s="218" t="s">
        <v>12717</v>
      </c>
      <c r="O9009" s="221" t="s">
        <v>127</v>
      </c>
      <c r="P9009" s="308" t="s">
        <v>67</v>
      </c>
      <c r="Q9009" s="146" t="s">
        <v>5613</v>
      </c>
    </row>
    <row r="9010" spans="1:17" ht="20.100000000000001" customHeight="1" x14ac:dyDescent="0.2">
      <c r="A9010" s="136" t="s">
        <v>12662</v>
      </c>
      <c r="B9010" s="137" t="s">
        <v>12663</v>
      </c>
      <c r="C9010" s="151" t="s">
        <v>11899</v>
      </c>
      <c r="D9010" s="213" t="s">
        <v>12677</v>
      </c>
      <c r="E9010" s="186" t="s">
        <v>803</v>
      </c>
      <c r="F9010" s="186" t="s">
        <v>12718</v>
      </c>
      <c r="G9010" s="575">
        <v>60121001</v>
      </c>
      <c r="H9010" s="209" t="s">
        <v>12719</v>
      </c>
      <c r="I9010" s="331">
        <v>10</v>
      </c>
      <c r="J9010" s="160" t="s">
        <v>33</v>
      </c>
      <c r="K9010" s="831">
        <v>2000000</v>
      </c>
      <c r="L9010" s="308">
        <v>4</v>
      </c>
      <c r="M9010" s="212" t="s">
        <v>805</v>
      </c>
      <c r="N9010" s="218" t="s">
        <v>12720</v>
      </c>
      <c r="O9010" s="221" t="s">
        <v>127</v>
      </c>
      <c r="P9010" s="308" t="s">
        <v>36</v>
      </c>
      <c r="Q9010" s="146" t="s">
        <v>5613</v>
      </c>
    </row>
    <row r="9011" spans="1:17" ht="20.100000000000001" customHeight="1" x14ac:dyDescent="0.2">
      <c r="A9011" s="136" t="s">
        <v>12662</v>
      </c>
      <c r="B9011" s="137" t="s">
        <v>12663</v>
      </c>
      <c r="C9011" s="151" t="s">
        <v>190</v>
      </c>
      <c r="D9011" s="213" t="s">
        <v>12721</v>
      </c>
      <c r="E9011" s="186" t="s">
        <v>803</v>
      </c>
      <c r="F9011" s="186" t="s">
        <v>5653</v>
      </c>
      <c r="G9011" s="575">
        <v>12191602</v>
      </c>
      <c r="H9011" s="209" t="s">
        <v>12722</v>
      </c>
      <c r="I9011" s="331">
        <v>10</v>
      </c>
      <c r="J9011" s="160" t="s">
        <v>33</v>
      </c>
      <c r="K9011" s="831">
        <v>300000</v>
      </c>
      <c r="L9011" s="308">
        <v>1</v>
      </c>
      <c r="M9011" s="212" t="s">
        <v>765</v>
      </c>
      <c r="N9011" s="218" t="s">
        <v>12723</v>
      </c>
      <c r="O9011" s="221" t="s">
        <v>35</v>
      </c>
      <c r="P9011" s="308" t="s">
        <v>36</v>
      </c>
      <c r="Q9011" s="146" t="s">
        <v>5613</v>
      </c>
    </row>
    <row r="9012" spans="1:17" ht="20.100000000000001" customHeight="1" x14ac:dyDescent="0.2">
      <c r="A9012" s="136" t="s">
        <v>12662</v>
      </c>
      <c r="B9012" s="137" t="s">
        <v>12663</v>
      </c>
      <c r="C9012" s="151" t="s">
        <v>356</v>
      </c>
      <c r="D9012" s="213" t="s">
        <v>12682</v>
      </c>
      <c r="E9012" s="186" t="s">
        <v>803</v>
      </c>
      <c r="F9012" s="186" t="s">
        <v>8008</v>
      </c>
      <c r="G9012" s="575">
        <v>42172001</v>
      </c>
      <c r="H9012" s="209" t="s">
        <v>12724</v>
      </c>
      <c r="I9012" s="331">
        <v>10</v>
      </c>
      <c r="J9012" s="160" t="s">
        <v>33</v>
      </c>
      <c r="K9012" s="69">
        <v>1500000</v>
      </c>
      <c r="L9012" s="308">
        <v>10</v>
      </c>
      <c r="M9012" s="308" t="s">
        <v>12725</v>
      </c>
      <c r="N9012" s="218" t="s">
        <v>12723</v>
      </c>
      <c r="O9012" s="221" t="s">
        <v>1239</v>
      </c>
      <c r="P9012" s="308" t="s">
        <v>2761</v>
      </c>
      <c r="Q9012" s="146" t="s">
        <v>5613</v>
      </c>
    </row>
    <row r="9013" spans="1:17" ht="20.100000000000001" customHeight="1" x14ac:dyDescent="0.2">
      <c r="A9013" s="136" t="s">
        <v>12662</v>
      </c>
      <c r="B9013" s="137" t="s">
        <v>12663</v>
      </c>
      <c r="C9013" s="151" t="s">
        <v>11899</v>
      </c>
      <c r="D9013" s="213" t="s">
        <v>12686</v>
      </c>
      <c r="E9013" s="186" t="s">
        <v>1163</v>
      </c>
      <c r="F9013" s="186" t="s">
        <v>12726</v>
      </c>
      <c r="G9013" s="575">
        <v>30111601</v>
      </c>
      <c r="H9013" s="209" t="s">
        <v>12727</v>
      </c>
      <c r="I9013" s="331">
        <v>10</v>
      </c>
      <c r="J9013" s="160" t="s">
        <v>33</v>
      </c>
      <c r="K9013" s="69">
        <v>1000000</v>
      </c>
      <c r="L9013" s="308">
        <v>1</v>
      </c>
      <c r="M9013" s="308" t="s">
        <v>805</v>
      </c>
      <c r="N9013" s="218" t="s">
        <v>12728</v>
      </c>
      <c r="O9013" s="221" t="s">
        <v>127</v>
      </c>
      <c r="P9013" s="308" t="s">
        <v>127</v>
      </c>
      <c r="Q9013" s="146" t="s">
        <v>5613</v>
      </c>
    </row>
    <row r="9014" spans="1:17" ht="20.100000000000001" customHeight="1" x14ac:dyDescent="0.2">
      <c r="A9014" s="136" t="s">
        <v>12662</v>
      </c>
      <c r="B9014" s="137" t="s">
        <v>12663</v>
      </c>
      <c r="C9014" s="151" t="s">
        <v>356</v>
      </c>
      <c r="D9014" s="832" t="s">
        <v>12689</v>
      </c>
      <c r="E9014" s="186" t="s">
        <v>829</v>
      </c>
      <c r="F9014" s="186" t="s">
        <v>2974</v>
      </c>
      <c r="G9014" s="575">
        <v>44121905</v>
      </c>
      <c r="H9014" s="209" t="s">
        <v>2279</v>
      </c>
      <c r="I9014" s="331">
        <v>10</v>
      </c>
      <c r="J9014" s="160" t="s">
        <v>33</v>
      </c>
      <c r="K9014" s="69">
        <v>460000</v>
      </c>
      <c r="L9014" s="308">
        <v>200</v>
      </c>
      <c r="M9014" s="308" t="s">
        <v>805</v>
      </c>
      <c r="N9014" s="218" t="s">
        <v>12729</v>
      </c>
      <c r="O9014" s="221" t="s">
        <v>127</v>
      </c>
      <c r="P9014" s="308" t="s">
        <v>127</v>
      </c>
      <c r="Q9014" s="146" t="s">
        <v>5613</v>
      </c>
    </row>
    <row r="9015" spans="1:17" ht="20.100000000000001" customHeight="1" x14ac:dyDescent="0.2">
      <c r="A9015" s="136" t="s">
        <v>12662</v>
      </c>
      <c r="B9015" s="137" t="s">
        <v>12663</v>
      </c>
      <c r="C9015" s="370" t="s">
        <v>11899</v>
      </c>
      <c r="D9015" s="213" t="s">
        <v>12664</v>
      </c>
      <c r="E9015" s="186" t="s">
        <v>829</v>
      </c>
      <c r="F9015" s="186" t="s">
        <v>2974</v>
      </c>
      <c r="G9015" s="575">
        <v>44121707</v>
      </c>
      <c r="H9015" s="209" t="s">
        <v>12730</v>
      </c>
      <c r="I9015" s="331">
        <v>10</v>
      </c>
      <c r="J9015" s="160" t="s">
        <v>33</v>
      </c>
      <c r="K9015" s="69">
        <v>700000</v>
      </c>
      <c r="L9015" s="308">
        <v>1000</v>
      </c>
      <c r="M9015" s="308" t="s">
        <v>805</v>
      </c>
      <c r="N9015" s="218" t="s">
        <v>12731</v>
      </c>
      <c r="O9015" s="221" t="s">
        <v>127</v>
      </c>
      <c r="P9015" s="308" t="s">
        <v>67</v>
      </c>
      <c r="Q9015" s="146" t="s">
        <v>5613</v>
      </c>
    </row>
    <row r="9016" spans="1:17" ht="20.100000000000001" customHeight="1" x14ac:dyDescent="0.2">
      <c r="A9016" s="136" t="s">
        <v>12662</v>
      </c>
      <c r="B9016" s="137" t="s">
        <v>12663</v>
      </c>
      <c r="C9016" s="370" t="s">
        <v>11899</v>
      </c>
      <c r="D9016" s="213" t="s">
        <v>12668</v>
      </c>
      <c r="E9016" s="186" t="s">
        <v>829</v>
      </c>
      <c r="F9016" s="186" t="s">
        <v>2974</v>
      </c>
      <c r="G9016" s="575">
        <v>44121706</v>
      </c>
      <c r="H9016" s="209" t="s">
        <v>2294</v>
      </c>
      <c r="I9016" s="331">
        <v>10</v>
      </c>
      <c r="J9016" s="160" t="s">
        <v>33</v>
      </c>
      <c r="K9016" s="69">
        <v>560000</v>
      </c>
      <c r="L9016" s="308">
        <v>1000</v>
      </c>
      <c r="M9016" s="308" t="s">
        <v>805</v>
      </c>
      <c r="N9016" s="218" t="s">
        <v>12731</v>
      </c>
      <c r="O9016" s="221" t="s">
        <v>127</v>
      </c>
      <c r="P9016" s="308" t="s">
        <v>67</v>
      </c>
      <c r="Q9016" s="146" t="s">
        <v>5613</v>
      </c>
    </row>
    <row r="9017" spans="1:17" ht="20.100000000000001" customHeight="1" x14ac:dyDescent="0.2">
      <c r="A9017" s="136" t="s">
        <v>12662</v>
      </c>
      <c r="B9017" s="137" t="s">
        <v>12663</v>
      </c>
      <c r="C9017" s="370" t="s">
        <v>50</v>
      </c>
      <c r="D9017" s="213" t="s">
        <v>12670</v>
      </c>
      <c r="E9017" s="186" t="s">
        <v>829</v>
      </c>
      <c r="F9017" s="186" t="s">
        <v>2974</v>
      </c>
      <c r="G9017" s="575">
        <v>44121716</v>
      </c>
      <c r="H9017" s="209" t="s">
        <v>12732</v>
      </c>
      <c r="I9017" s="331">
        <v>10</v>
      </c>
      <c r="J9017" s="160" t="s">
        <v>33</v>
      </c>
      <c r="K9017" s="69">
        <v>360000</v>
      </c>
      <c r="L9017" s="308">
        <v>300</v>
      </c>
      <c r="M9017" s="308" t="s">
        <v>805</v>
      </c>
      <c r="N9017" s="218" t="s">
        <v>12731</v>
      </c>
      <c r="O9017" s="221" t="s">
        <v>127</v>
      </c>
      <c r="P9017" s="308" t="s">
        <v>67</v>
      </c>
      <c r="Q9017" s="146" t="s">
        <v>5613</v>
      </c>
    </row>
    <row r="9018" spans="1:17" ht="20.100000000000001" customHeight="1" x14ac:dyDescent="0.2">
      <c r="A9018" s="136" t="s">
        <v>12662</v>
      </c>
      <c r="B9018" s="137" t="s">
        <v>12663</v>
      </c>
      <c r="C9018" s="370" t="s">
        <v>11899</v>
      </c>
      <c r="D9018" s="213" t="s">
        <v>12673</v>
      </c>
      <c r="E9018" s="186" t="s">
        <v>829</v>
      </c>
      <c r="F9018" s="186" t="s">
        <v>2974</v>
      </c>
      <c r="G9018" s="575">
        <v>44121716</v>
      </c>
      <c r="H9018" s="209" t="s">
        <v>12733</v>
      </c>
      <c r="I9018" s="331">
        <v>10</v>
      </c>
      <c r="J9018" s="160" t="s">
        <v>33</v>
      </c>
      <c r="K9018" s="69">
        <v>360000</v>
      </c>
      <c r="L9018" s="308">
        <v>300</v>
      </c>
      <c r="M9018" s="308" t="s">
        <v>805</v>
      </c>
      <c r="N9018" s="218" t="s">
        <v>12734</v>
      </c>
      <c r="O9018" s="221" t="s">
        <v>127</v>
      </c>
      <c r="P9018" s="308" t="s">
        <v>67</v>
      </c>
      <c r="Q9018" s="146" t="s">
        <v>5613</v>
      </c>
    </row>
    <row r="9019" spans="1:17" ht="20.100000000000001" customHeight="1" x14ac:dyDescent="0.2">
      <c r="A9019" s="136" t="s">
        <v>12662</v>
      </c>
      <c r="B9019" s="137" t="s">
        <v>12663</v>
      </c>
      <c r="C9019" s="370" t="s">
        <v>11899</v>
      </c>
      <c r="D9019" s="213" t="s">
        <v>12675</v>
      </c>
      <c r="E9019" s="186" t="s">
        <v>829</v>
      </c>
      <c r="F9019" s="186" t="s">
        <v>2974</v>
      </c>
      <c r="G9019" s="575">
        <v>44121716</v>
      </c>
      <c r="H9019" s="209" t="s">
        <v>12735</v>
      </c>
      <c r="I9019" s="331">
        <v>10</v>
      </c>
      <c r="J9019" s="160" t="s">
        <v>33</v>
      </c>
      <c r="K9019" s="69">
        <v>360000</v>
      </c>
      <c r="L9019" s="308">
        <v>300</v>
      </c>
      <c r="M9019" s="308" t="s">
        <v>805</v>
      </c>
      <c r="N9019" s="218" t="s">
        <v>12734</v>
      </c>
      <c r="O9019" s="221" t="s">
        <v>127</v>
      </c>
      <c r="P9019" s="308" t="s">
        <v>67</v>
      </c>
      <c r="Q9019" s="146" t="s">
        <v>5613</v>
      </c>
    </row>
    <row r="9020" spans="1:17" ht="20.100000000000001" customHeight="1" x14ac:dyDescent="0.2">
      <c r="A9020" s="136" t="s">
        <v>12662</v>
      </c>
      <c r="B9020" s="137" t="s">
        <v>12663</v>
      </c>
      <c r="C9020" s="370" t="s">
        <v>11899</v>
      </c>
      <c r="D9020" s="213" t="s">
        <v>12677</v>
      </c>
      <c r="E9020" s="186" t="s">
        <v>829</v>
      </c>
      <c r="F9020" s="186" t="s">
        <v>2974</v>
      </c>
      <c r="G9020" s="575">
        <v>44121708</v>
      </c>
      <c r="H9020" s="209" t="s">
        <v>12736</v>
      </c>
      <c r="I9020" s="331">
        <v>10</v>
      </c>
      <c r="J9020" s="160" t="s">
        <v>33</v>
      </c>
      <c r="K9020" s="69">
        <v>600000</v>
      </c>
      <c r="L9020" s="308">
        <v>300</v>
      </c>
      <c r="M9020" s="308" t="s">
        <v>805</v>
      </c>
      <c r="N9020" s="218" t="s">
        <v>12737</v>
      </c>
      <c r="O9020" s="221" t="s">
        <v>127</v>
      </c>
      <c r="P9020" s="308" t="s">
        <v>67</v>
      </c>
      <c r="Q9020" s="146" t="s">
        <v>5613</v>
      </c>
    </row>
    <row r="9021" spans="1:17" ht="20.100000000000001" customHeight="1" x14ac:dyDescent="0.2">
      <c r="A9021" s="136" t="s">
        <v>12662</v>
      </c>
      <c r="B9021" s="137" t="s">
        <v>12663</v>
      </c>
      <c r="C9021" s="370" t="s">
        <v>11899</v>
      </c>
      <c r="D9021" s="213" t="s">
        <v>12679</v>
      </c>
      <c r="E9021" s="186" t="s">
        <v>829</v>
      </c>
      <c r="F9021" s="186" t="s">
        <v>2974</v>
      </c>
      <c r="G9021" s="575">
        <v>44121708</v>
      </c>
      <c r="H9021" s="209" t="s">
        <v>12738</v>
      </c>
      <c r="I9021" s="331">
        <v>10</v>
      </c>
      <c r="J9021" s="160" t="s">
        <v>33</v>
      </c>
      <c r="K9021" s="69">
        <v>600000</v>
      </c>
      <c r="L9021" s="308">
        <v>300</v>
      </c>
      <c r="M9021" s="308" t="s">
        <v>805</v>
      </c>
      <c r="N9021" s="218" t="s">
        <v>12739</v>
      </c>
      <c r="O9021" s="221" t="s">
        <v>127</v>
      </c>
      <c r="P9021" s="308" t="s">
        <v>67</v>
      </c>
      <c r="Q9021" s="146" t="s">
        <v>5613</v>
      </c>
    </row>
    <row r="9022" spans="1:17" ht="20.100000000000001" customHeight="1" x14ac:dyDescent="0.2">
      <c r="A9022" s="136" t="s">
        <v>12662</v>
      </c>
      <c r="B9022" s="137" t="s">
        <v>12663</v>
      </c>
      <c r="C9022" s="370" t="s">
        <v>11899</v>
      </c>
      <c r="D9022" s="213" t="s">
        <v>12682</v>
      </c>
      <c r="E9022" s="186" t="s">
        <v>829</v>
      </c>
      <c r="F9022" s="186" t="s">
        <v>2974</v>
      </c>
      <c r="G9022" s="575">
        <v>47131604</v>
      </c>
      <c r="H9022" s="209" t="s">
        <v>12740</v>
      </c>
      <c r="I9022" s="331">
        <v>10</v>
      </c>
      <c r="J9022" s="160" t="s">
        <v>33</v>
      </c>
      <c r="K9022" s="69">
        <v>349920</v>
      </c>
      <c r="L9022" s="308">
        <v>48</v>
      </c>
      <c r="M9022" s="308" t="s">
        <v>805</v>
      </c>
      <c r="N9022" s="218" t="s">
        <v>12741</v>
      </c>
      <c r="O9022" s="221" t="s">
        <v>127</v>
      </c>
      <c r="P9022" s="308" t="s">
        <v>67</v>
      </c>
      <c r="Q9022" s="146" t="s">
        <v>5613</v>
      </c>
    </row>
    <row r="9023" spans="1:17" ht="20.100000000000001" customHeight="1" x14ac:dyDescent="0.2">
      <c r="A9023" s="136" t="s">
        <v>12662</v>
      </c>
      <c r="B9023" s="137" t="s">
        <v>12663</v>
      </c>
      <c r="C9023" s="370" t="s">
        <v>11899</v>
      </c>
      <c r="D9023" s="213" t="s">
        <v>12686</v>
      </c>
      <c r="E9023" s="186" t="s">
        <v>829</v>
      </c>
      <c r="F9023" s="186" t="s">
        <v>2974</v>
      </c>
      <c r="G9023" s="575">
        <v>47131600</v>
      </c>
      <c r="H9023" s="209" t="s">
        <v>12742</v>
      </c>
      <c r="I9023" s="331">
        <v>10</v>
      </c>
      <c r="J9023" s="160" t="s">
        <v>33</v>
      </c>
      <c r="K9023" s="69">
        <v>359520</v>
      </c>
      <c r="L9023" s="308">
        <v>48</v>
      </c>
      <c r="M9023" s="308" t="s">
        <v>805</v>
      </c>
      <c r="N9023" s="218" t="s">
        <v>12741</v>
      </c>
      <c r="O9023" s="221" t="s">
        <v>127</v>
      </c>
      <c r="P9023" s="308" t="s">
        <v>67</v>
      </c>
      <c r="Q9023" s="146" t="s">
        <v>5613</v>
      </c>
    </row>
    <row r="9024" spans="1:17" ht="20.100000000000001" customHeight="1" x14ac:dyDescent="0.2">
      <c r="A9024" s="136" t="s">
        <v>12662</v>
      </c>
      <c r="B9024" s="137" t="s">
        <v>12663</v>
      </c>
      <c r="C9024" s="370" t="s">
        <v>356</v>
      </c>
      <c r="D9024" s="213" t="s">
        <v>12689</v>
      </c>
      <c r="E9024" s="186" t="s">
        <v>829</v>
      </c>
      <c r="F9024" s="186" t="s">
        <v>2974</v>
      </c>
      <c r="G9024" s="575">
        <v>47131600</v>
      </c>
      <c r="H9024" s="209" t="s">
        <v>12743</v>
      </c>
      <c r="I9024" s="331">
        <v>10</v>
      </c>
      <c r="J9024" s="160" t="s">
        <v>33</v>
      </c>
      <c r="K9024" s="69">
        <v>290560</v>
      </c>
      <c r="L9024" s="308">
        <v>48</v>
      </c>
      <c r="M9024" s="308" t="s">
        <v>805</v>
      </c>
      <c r="N9024" s="218" t="s">
        <v>12744</v>
      </c>
      <c r="O9024" s="221" t="s">
        <v>127</v>
      </c>
      <c r="P9024" s="308" t="s">
        <v>67</v>
      </c>
      <c r="Q9024" s="146" t="s">
        <v>5613</v>
      </c>
    </row>
    <row r="9025" spans="1:17" ht="20.100000000000001" customHeight="1" x14ac:dyDescent="0.2">
      <c r="A9025" s="136" t="s">
        <v>12662</v>
      </c>
      <c r="B9025" s="137" t="s">
        <v>12663</v>
      </c>
      <c r="C9025" s="151" t="s">
        <v>11899</v>
      </c>
      <c r="D9025" s="213" t="s">
        <v>12664</v>
      </c>
      <c r="E9025" s="186" t="s">
        <v>834</v>
      </c>
      <c r="F9025" s="186" t="s">
        <v>12745</v>
      </c>
      <c r="G9025" s="575">
        <v>40141700</v>
      </c>
      <c r="H9025" s="209" t="s">
        <v>12746</v>
      </c>
      <c r="I9025" s="331">
        <v>10</v>
      </c>
      <c r="J9025" s="160" t="s">
        <v>33</v>
      </c>
      <c r="K9025" s="69">
        <v>1000000</v>
      </c>
      <c r="L9025" s="308">
        <v>1</v>
      </c>
      <c r="M9025" s="308" t="s">
        <v>805</v>
      </c>
      <c r="N9025" s="218" t="s">
        <v>12744</v>
      </c>
      <c r="O9025" s="221" t="s">
        <v>127</v>
      </c>
      <c r="P9025" s="308" t="s">
        <v>127</v>
      </c>
      <c r="Q9025" s="146" t="s">
        <v>5613</v>
      </c>
    </row>
    <row r="9026" spans="1:17" ht="20.100000000000001" customHeight="1" x14ac:dyDescent="0.2">
      <c r="A9026" s="136" t="s">
        <v>12662</v>
      </c>
      <c r="B9026" s="137" t="s">
        <v>12663</v>
      </c>
      <c r="C9026" s="151" t="s">
        <v>11899</v>
      </c>
      <c r="D9026" s="213" t="s">
        <v>12668</v>
      </c>
      <c r="E9026" s="186" t="s">
        <v>834</v>
      </c>
      <c r="F9026" s="186" t="s">
        <v>316</v>
      </c>
      <c r="G9026" s="575">
        <v>40141700</v>
      </c>
      <c r="H9026" s="209" t="s">
        <v>12747</v>
      </c>
      <c r="I9026" s="331">
        <v>10</v>
      </c>
      <c r="J9026" s="160" t="s">
        <v>33</v>
      </c>
      <c r="K9026" s="69">
        <v>200000</v>
      </c>
      <c r="L9026" s="308">
        <v>1</v>
      </c>
      <c r="M9026" s="308" t="s">
        <v>805</v>
      </c>
      <c r="N9026" s="218" t="s">
        <v>12744</v>
      </c>
      <c r="O9026" s="221" t="s">
        <v>127</v>
      </c>
      <c r="P9026" s="308" t="s">
        <v>127</v>
      </c>
      <c r="Q9026" s="146" t="s">
        <v>5613</v>
      </c>
    </row>
    <row r="9027" spans="1:17" ht="20.100000000000001" customHeight="1" x14ac:dyDescent="0.2">
      <c r="A9027" s="136" t="s">
        <v>12662</v>
      </c>
      <c r="B9027" s="137" t="s">
        <v>12663</v>
      </c>
      <c r="C9027" s="151" t="s">
        <v>50</v>
      </c>
      <c r="D9027" s="213" t="s">
        <v>12670</v>
      </c>
      <c r="E9027" s="186" t="s">
        <v>834</v>
      </c>
      <c r="F9027" s="186" t="s">
        <v>316</v>
      </c>
      <c r="G9027" s="575">
        <v>46151501</v>
      </c>
      <c r="H9027" s="209" t="s">
        <v>12748</v>
      </c>
      <c r="I9027" s="331">
        <v>10</v>
      </c>
      <c r="J9027" s="160" t="s">
        <v>33</v>
      </c>
      <c r="K9027" s="69">
        <v>9000000</v>
      </c>
      <c r="L9027" s="308">
        <v>9</v>
      </c>
      <c r="M9027" s="308" t="s">
        <v>805</v>
      </c>
      <c r="N9027" s="218" t="s">
        <v>12744</v>
      </c>
      <c r="O9027" s="221" t="s">
        <v>127</v>
      </c>
      <c r="P9027" s="308" t="s">
        <v>68</v>
      </c>
      <c r="Q9027" s="146" t="s">
        <v>5613</v>
      </c>
    </row>
    <row r="9028" spans="1:17" ht="59.25" customHeight="1" x14ac:dyDescent="0.2">
      <c r="A9028" s="136" t="s">
        <v>12662</v>
      </c>
      <c r="B9028" s="137" t="s">
        <v>12663</v>
      </c>
      <c r="C9028" s="151" t="s">
        <v>11899</v>
      </c>
      <c r="D9028" s="213" t="s">
        <v>12673</v>
      </c>
      <c r="E9028" s="186" t="s">
        <v>842</v>
      </c>
      <c r="F9028" s="186" t="s">
        <v>3191</v>
      </c>
      <c r="G9028" s="575">
        <v>72102900</v>
      </c>
      <c r="H9028" s="209" t="s">
        <v>12749</v>
      </c>
      <c r="I9028" s="331">
        <v>10</v>
      </c>
      <c r="J9028" s="160" t="s">
        <v>33</v>
      </c>
      <c r="K9028" s="69">
        <v>50000000</v>
      </c>
      <c r="L9028" s="308">
        <v>1</v>
      </c>
      <c r="M9028" s="308" t="s">
        <v>765</v>
      </c>
      <c r="N9028" s="218" t="s">
        <v>12750</v>
      </c>
      <c r="O9028" s="221" t="s">
        <v>127</v>
      </c>
      <c r="P9028" s="308" t="s">
        <v>68</v>
      </c>
      <c r="Q9028" s="146" t="s">
        <v>5246</v>
      </c>
    </row>
    <row r="9029" spans="1:17" ht="20.100000000000001" customHeight="1" x14ac:dyDescent="0.2">
      <c r="A9029" s="136" t="s">
        <v>12662</v>
      </c>
      <c r="B9029" s="137" t="s">
        <v>12663</v>
      </c>
      <c r="C9029" s="151" t="s">
        <v>11899</v>
      </c>
      <c r="D9029" s="213" t="s">
        <v>12675</v>
      </c>
      <c r="E9029" s="186" t="s">
        <v>842</v>
      </c>
      <c r="F9029" s="186" t="s">
        <v>3191</v>
      </c>
      <c r="G9029" s="575">
        <v>72102900</v>
      </c>
      <c r="H9029" s="209" t="s">
        <v>12751</v>
      </c>
      <c r="I9029" s="331">
        <v>10</v>
      </c>
      <c r="J9029" s="160" t="s">
        <v>33</v>
      </c>
      <c r="K9029" s="69">
        <v>150000000</v>
      </c>
      <c r="L9029" s="308">
        <v>1</v>
      </c>
      <c r="M9029" s="308" t="s">
        <v>765</v>
      </c>
      <c r="N9029" s="218" t="s">
        <v>12752</v>
      </c>
      <c r="O9029" s="221" t="s">
        <v>36</v>
      </c>
      <c r="P9029" s="308" t="s">
        <v>79</v>
      </c>
      <c r="Q9029" s="146" t="s">
        <v>5246</v>
      </c>
    </row>
    <row r="9030" spans="1:17" ht="20.100000000000001" customHeight="1" x14ac:dyDescent="0.2">
      <c r="A9030" s="136" t="s">
        <v>12662</v>
      </c>
      <c r="B9030" s="137" t="s">
        <v>12663</v>
      </c>
      <c r="C9030" s="151" t="s">
        <v>11899</v>
      </c>
      <c r="D9030" s="213" t="s">
        <v>12677</v>
      </c>
      <c r="E9030" s="186" t="s">
        <v>848</v>
      </c>
      <c r="F9030" s="186" t="s">
        <v>2981</v>
      </c>
      <c r="G9030" s="575">
        <v>90101801</v>
      </c>
      <c r="H9030" s="209" t="s">
        <v>12753</v>
      </c>
      <c r="I9030" s="331">
        <v>10</v>
      </c>
      <c r="J9030" s="160" t="s">
        <v>33</v>
      </c>
      <c r="K9030" s="69">
        <v>100000000</v>
      </c>
      <c r="L9030" s="308">
        <v>1</v>
      </c>
      <c r="M9030" s="308" t="s">
        <v>765</v>
      </c>
      <c r="N9030" s="218" t="s">
        <v>12754</v>
      </c>
      <c r="O9030" s="221" t="s">
        <v>127</v>
      </c>
      <c r="P9030" s="308" t="s">
        <v>68</v>
      </c>
      <c r="Q9030" s="146" t="s">
        <v>5246</v>
      </c>
    </row>
    <row r="9031" spans="1:17" ht="20.100000000000001" customHeight="1" x14ac:dyDescent="0.2">
      <c r="A9031" s="136" t="s">
        <v>12662</v>
      </c>
      <c r="B9031" s="137" t="s">
        <v>12663</v>
      </c>
      <c r="C9031" s="151" t="s">
        <v>11899</v>
      </c>
      <c r="D9031" s="213" t="s">
        <v>12679</v>
      </c>
      <c r="E9031" s="186" t="s">
        <v>848</v>
      </c>
      <c r="F9031" s="186" t="s">
        <v>5737</v>
      </c>
      <c r="G9031" s="575">
        <v>90111501</v>
      </c>
      <c r="H9031" s="209" t="s">
        <v>12755</v>
      </c>
      <c r="I9031" s="331">
        <v>10</v>
      </c>
      <c r="J9031" s="160" t="s">
        <v>33</v>
      </c>
      <c r="K9031" s="69">
        <v>40000000</v>
      </c>
      <c r="L9031" s="308">
        <v>1</v>
      </c>
      <c r="M9031" s="308" t="s">
        <v>765</v>
      </c>
      <c r="N9031" s="218" t="s">
        <v>12756</v>
      </c>
      <c r="O9031" s="221" t="s">
        <v>127</v>
      </c>
      <c r="P9031" s="308" t="s">
        <v>127</v>
      </c>
      <c r="Q9031" s="146" t="s">
        <v>5246</v>
      </c>
    </row>
    <row r="9032" spans="1:17" ht="20.100000000000001" customHeight="1" x14ac:dyDescent="0.2">
      <c r="A9032" s="136" t="s">
        <v>12662</v>
      </c>
      <c r="B9032" s="137" t="s">
        <v>12663</v>
      </c>
      <c r="C9032" s="151" t="s">
        <v>356</v>
      </c>
      <c r="D9032" s="213" t="s">
        <v>12682</v>
      </c>
      <c r="E9032" s="186" t="s">
        <v>855</v>
      </c>
      <c r="F9032" s="186" t="s">
        <v>360</v>
      </c>
      <c r="G9032" s="575">
        <v>78102203</v>
      </c>
      <c r="H9032" s="209" t="s">
        <v>12757</v>
      </c>
      <c r="I9032" s="331">
        <v>10</v>
      </c>
      <c r="J9032" s="403" t="s">
        <v>33</v>
      </c>
      <c r="K9032" s="69">
        <v>800000</v>
      </c>
      <c r="L9032" s="308">
        <v>1</v>
      </c>
      <c r="M9032" s="308" t="s">
        <v>765</v>
      </c>
      <c r="N9032" s="218" t="s">
        <v>12667</v>
      </c>
      <c r="O9032" s="177" t="s">
        <v>127</v>
      </c>
      <c r="P9032" s="308" t="s">
        <v>68</v>
      </c>
      <c r="Q9032" s="146" t="s">
        <v>5613</v>
      </c>
    </row>
    <row r="9033" spans="1:17" ht="20.100000000000001" customHeight="1" x14ac:dyDescent="0.2">
      <c r="A9033" s="136" t="s">
        <v>12662</v>
      </c>
      <c r="B9033" s="137" t="s">
        <v>12663</v>
      </c>
      <c r="C9033" s="151" t="s">
        <v>11899</v>
      </c>
      <c r="D9033" s="213" t="s">
        <v>12686</v>
      </c>
      <c r="E9033" s="186" t="s">
        <v>855</v>
      </c>
      <c r="F9033" s="186" t="s">
        <v>360</v>
      </c>
      <c r="G9033" s="575">
        <v>78102203</v>
      </c>
      <c r="H9033" s="209" t="s">
        <v>12830</v>
      </c>
      <c r="I9033" s="331">
        <v>10</v>
      </c>
      <c r="J9033" s="403" t="s">
        <v>230</v>
      </c>
      <c r="K9033" s="69">
        <v>1200000</v>
      </c>
      <c r="L9033" s="308">
        <v>1</v>
      </c>
      <c r="M9033" s="308" t="s">
        <v>765</v>
      </c>
      <c r="N9033" s="218" t="s">
        <v>12667</v>
      </c>
      <c r="O9033" s="177" t="s">
        <v>127</v>
      </c>
      <c r="P9033" s="308" t="s">
        <v>68</v>
      </c>
      <c r="Q9033" s="146" t="s">
        <v>5613</v>
      </c>
    </row>
    <row r="9034" spans="1:17" ht="20.100000000000001" customHeight="1" x14ac:dyDescent="0.2">
      <c r="A9034" s="136" t="s">
        <v>12662</v>
      </c>
      <c r="B9034" s="137" t="s">
        <v>12663</v>
      </c>
      <c r="C9034" s="151" t="s">
        <v>356</v>
      </c>
      <c r="D9034" s="213" t="s">
        <v>12689</v>
      </c>
      <c r="E9034" s="186" t="s">
        <v>855</v>
      </c>
      <c r="F9034" s="186" t="s">
        <v>360</v>
      </c>
      <c r="G9034" s="575">
        <v>78102203</v>
      </c>
      <c r="H9034" s="209" t="s">
        <v>12831</v>
      </c>
      <c r="I9034" s="331">
        <v>10</v>
      </c>
      <c r="J9034" s="403" t="s">
        <v>33</v>
      </c>
      <c r="K9034" s="69">
        <v>200000</v>
      </c>
      <c r="L9034" s="308">
        <v>1</v>
      </c>
      <c r="M9034" s="308" t="s">
        <v>765</v>
      </c>
      <c r="N9034" s="218" t="s">
        <v>12672</v>
      </c>
      <c r="O9034" s="177" t="s">
        <v>127</v>
      </c>
      <c r="P9034" s="308" t="s">
        <v>68</v>
      </c>
      <c r="Q9034" s="146" t="s">
        <v>5613</v>
      </c>
    </row>
    <row r="9035" spans="1:17" ht="43.5" customHeight="1" x14ac:dyDescent="0.2">
      <c r="A9035" s="136" t="s">
        <v>12662</v>
      </c>
      <c r="B9035" s="137" t="s">
        <v>12663</v>
      </c>
      <c r="C9035" s="151" t="s">
        <v>11899</v>
      </c>
      <c r="D9035" s="213" t="s">
        <v>12664</v>
      </c>
      <c r="E9035" s="186" t="s">
        <v>862</v>
      </c>
      <c r="F9035" s="186" t="s">
        <v>12758</v>
      </c>
      <c r="G9035" s="575">
        <v>84131602</v>
      </c>
      <c r="H9035" s="209" t="s">
        <v>12759</v>
      </c>
      <c r="I9035" s="331">
        <v>10</v>
      </c>
      <c r="J9035" s="403" t="s">
        <v>33</v>
      </c>
      <c r="K9035" s="69">
        <v>232431500</v>
      </c>
      <c r="L9035" s="308">
        <v>1</v>
      </c>
      <c r="M9035" s="308" t="s">
        <v>765</v>
      </c>
      <c r="N9035" s="218" t="s">
        <v>12672</v>
      </c>
      <c r="O9035" s="177" t="s">
        <v>901</v>
      </c>
      <c r="P9035" s="308" t="s">
        <v>1239</v>
      </c>
      <c r="Q9035" s="146" t="s">
        <v>7657</v>
      </c>
    </row>
    <row r="9036" spans="1:17" ht="38.25" customHeight="1" x14ac:dyDescent="0.2">
      <c r="A9036" s="136" t="s">
        <v>12662</v>
      </c>
      <c r="B9036" s="137" t="s">
        <v>12663</v>
      </c>
      <c r="C9036" s="151" t="s">
        <v>11899</v>
      </c>
      <c r="D9036" s="213" t="s">
        <v>12668</v>
      </c>
      <c r="E9036" s="186" t="s">
        <v>862</v>
      </c>
      <c r="F9036" s="186" t="s">
        <v>12758</v>
      </c>
      <c r="G9036" s="575">
        <v>84131602</v>
      </c>
      <c r="H9036" s="209" t="s">
        <v>12832</v>
      </c>
      <c r="I9036" s="331">
        <v>10</v>
      </c>
      <c r="J9036" s="403" t="s">
        <v>230</v>
      </c>
      <c r="K9036" s="69">
        <v>72498500</v>
      </c>
      <c r="L9036" s="308">
        <v>1</v>
      </c>
      <c r="M9036" s="308" t="s">
        <v>765</v>
      </c>
      <c r="N9036" s="218" t="s">
        <v>12672</v>
      </c>
      <c r="O9036" s="177" t="s">
        <v>127</v>
      </c>
      <c r="P9036" s="308" t="s">
        <v>127</v>
      </c>
      <c r="Q9036" s="146" t="s">
        <v>7657</v>
      </c>
    </row>
    <row r="9037" spans="1:17" ht="31.5" customHeight="1" x14ac:dyDescent="0.2">
      <c r="A9037" s="136" t="s">
        <v>12662</v>
      </c>
      <c r="B9037" s="137" t="s">
        <v>12663</v>
      </c>
      <c r="C9037" s="151" t="s">
        <v>50</v>
      </c>
      <c r="D9037" s="213" t="s">
        <v>12670</v>
      </c>
      <c r="E9037" s="186" t="s">
        <v>862</v>
      </c>
      <c r="F9037" s="186" t="s">
        <v>12758</v>
      </c>
      <c r="G9037" s="575">
        <v>84131602</v>
      </c>
      <c r="H9037" s="815" t="s">
        <v>12833</v>
      </c>
      <c r="I9037" s="331">
        <v>10</v>
      </c>
      <c r="J9037" s="403" t="s">
        <v>33</v>
      </c>
      <c r="K9037" s="69">
        <v>73000000</v>
      </c>
      <c r="L9037" s="308">
        <v>1</v>
      </c>
      <c r="M9037" s="308" t="s">
        <v>765</v>
      </c>
      <c r="N9037" s="218" t="s">
        <v>12672</v>
      </c>
      <c r="O9037" s="177" t="s">
        <v>699</v>
      </c>
      <c r="P9037" s="308" t="s">
        <v>366</v>
      </c>
      <c r="Q9037" s="146" t="s">
        <v>7657</v>
      </c>
    </row>
    <row r="9038" spans="1:17" ht="45.75" customHeight="1" x14ac:dyDescent="0.2">
      <c r="A9038" s="136" t="s">
        <v>12662</v>
      </c>
      <c r="B9038" s="137" t="s">
        <v>12663</v>
      </c>
      <c r="C9038" s="151" t="s">
        <v>11899</v>
      </c>
      <c r="D9038" s="213" t="s">
        <v>12673</v>
      </c>
      <c r="E9038" s="186" t="s">
        <v>874</v>
      </c>
      <c r="F9038" s="186" t="s">
        <v>371</v>
      </c>
      <c r="G9038" s="186">
        <v>76111501</v>
      </c>
      <c r="H9038" s="209" t="s">
        <v>12760</v>
      </c>
      <c r="I9038" s="331">
        <v>10</v>
      </c>
      <c r="J9038" s="403" t="s">
        <v>33</v>
      </c>
      <c r="K9038" s="69">
        <v>165265365.22</v>
      </c>
      <c r="L9038" s="308">
        <v>1</v>
      </c>
      <c r="M9038" s="308" t="s">
        <v>765</v>
      </c>
      <c r="N9038" s="218" t="s">
        <v>12681</v>
      </c>
      <c r="O9038" s="177" t="s">
        <v>127</v>
      </c>
      <c r="P9038" s="308" t="s">
        <v>68</v>
      </c>
      <c r="Q9038" s="146" t="s">
        <v>5613</v>
      </c>
    </row>
    <row r="9039" spans="1:17" ht="34.5" customHeight="1" x14ac:dyDescent="0.2">
      <c r="A9039" s="136" t="s">
        <v>12662</v>
      </c>
      <c r="B9039" s="137" t="s">
        <v>12663</v>
      </c>
      <c r="C9039" s="151" t="s">
        <v>11899</v>
      </c>
      <c r="D9039" s="213" t="s">
        <v>12675</v>
      </c>
      <c r="E9039" s="186" t="s">
        <v>874</v>
      </c>
      <c r="F9039" s="186" t="s">
        <v>371</v>
      </c>
      <c r="G9039" s="186">
        <v>76111501</v>
      </c>
      <c r="H9039" s="209" t="s">
        <v>12834</v>
      </c>
      <c r="I9039" s="331">
        <v>10</v>
      </c>
      <c r="J9039" s="403" t="s">
        <v>230</v>
      </c>
      <c r="K9039" s="69">
        <v>31304634.780000001</v>
      </c>
      <c r="L9039" s="308">
        <v>1</v>
      </c>
      <c r="M9039" s="308" t="s">
        <v>765</v>
      </c>
      <c r="N9039" s="218" t="s">
        <v>12685</v>
      </c>
      <c r="O9039" s="177" t="s">
        <v>127</v>
      </c>
      <c r="P9039" s="308" t="s">
        <v>127</v>
      </c>
      <c r="Q9039" s="146" t="s">
        <v>5613</v>
      </c>
    </row>
    <row r="9040" spans="1:17" ht="34.5" customHeight="1" x14ac:dyDescent="0.2">
      <c r="A9040" s="136" t="s">
        <v>12662</v>
      </c>
      <c r="B9040" s="137" t="s">
        <v>12663</v>
      </c>
      <c r="C9040" s="151" t="s">
        <v>11899</v>
      </c>
      <c r="D9040" s="213" t="s">
        <v>12677</v>
      </c>
      <c r="E9040" s="186" t="s">
        <v>874</v>
      </c>
      <c r="F9040" s="186" t="s">
        <v>371</v>
      </c>
      <c r="G9040" s="186">
        <v>76111501</v>
      </c>
      <c r="H9040" s="209" t="s">
        <v>12835</v>
      </c>
      <c r="I9040" s="331">
        <v>10</v>
      </c>
      <c r="J9040" s="403" t="s">
        <v>33</v>
      </c>
      <c r="K9040" s="69">
        <v>70000000</v>
      </c>
      <c r="L9040" s="308">
        <v>1</v>
      </c>
      <c r="M9040" s="308" t="s">
        <v>765</v>
      </c>
      <c r="N9040" s="218" t="s">
        <v>12688</v>
      </c>
      <c r="O9040" s="177" t="s">
        <v>127</v>
      </c>
      <c r="P9040" s="308" t="s">
        <v>68</v>
      </c>
      <c r="Q9040" s="146" t="s">
        <v>5613</v>
      </c>
    </row>
    <row r="9041" spans="1:17" ht="31.5" customHeight="1" x14ac:dyDescent="0.2">
      <c r="A9041" s="136" t="s">
        <v>12662</v>
      </c>
      <c r="B9041" s="137" t="s">
        <v>12663</v>
      </c>
      <c r="C9041" s="151" t="s">
        <v>190</v>
      </c>
      <c r="D9041" s="213" t="s">
        <v>12679</v>
      </c>
      <c r="E9041" s="186" t="s">
        <v>874</v>
      </c>
      <c r="F9041" s="186" t="s">
        <v>371</v>
      </c>
      <c r="G9041" s="186">
        <v>76111501</v>
      </c>
      <c r="H9041" s="209" t="s">
        <v>12761</v>
      </c>
      <c r="I9041" s="331">
        <v>10</v>
      </c>
      <c r="J9041" s="403" t="s">
        <v>33</v>
      </c>
      <c r="K9041" s="69">
        <v>10000000</v>
      </c>
      <c r="L9041" s="308">
        <v>1</v>
      </c>
      <c r="M9041" s="308" t="s">
        <v>765</v>
      </c>
      <c r="N9041" s="218" t="s">
        <v>12688</v>
      </c>
      <c r="O9041" s="177" t="s">
        <v>699</v>
      </c>
      <c r="P9041" s="308" t="s">
        <v>366</v>
      </c>
      <c r="Q9041" s="146" t="s">
        <v>6270</v>
      </c>
    </row>
    <row r="9042" spans="1:17" ht="20.100000000000001" customHeight="1" x14ac:dyDescent="0.2">
      <c r="A9042" s="136" t="s">
        <v>12662</v>
      </c>
      <c r="B9042" s="137" t="s">
        <v>12663</v>
      </c>
      <c r="C9042" s="151" t="s">
        <v>356</v>
      </c>
      <c r="D9042" s="213" t="s">
        <v>12682</v>
      </c>
      <c r="E9042" s="186" t="s">
        <v>874</v>
      </c>
      <c r="F9042" s="186" t="s">
        <v>371</v>
      </c>
      <c r="G9042" s="575">
        <v>76111501</v>
      </c>
      <c r="H9042" s="209" t="s">
        <v>12762</v>
      </c>
      <c r="I9042" s="331">
        <v>10</v>
      </c>
      <c r="J9042" s="403" t="s">
        <v>33</v>
      </c>
      <c r="K9042" s="69">
        <v>1000000</v>
      </c>
      <c r="L9042" s="308">
        <v>1</v>
      </c>
      <c r="M9042" s="308" t="s">
        <v>765</v>
      </c>
      <c r="N9042" s="218" t="s">
        <v>12692</v>
      </c>
      <c r="O9042" s="177" t="s">
        <v>36</v>
      </c>
      <c r="P9042" s="308" t="s">
        <v>79</v>
      </c>
      <c r="Q9042" s="146" t="s">
        <v>6270</v>
      </c>
    </row>
    <row r="9043" spans="1:17" ht="20.100000000000001" customHeight="1" x14ac:dyDescent="0.2">
      <c r="A9043" s="136" t="s">
        <v>12662</v>
      </c>
      <c r="B9043" s="137" t="s">
        <v>12663</v>
      </c>
      <c r="C9043" s="151" t="s">
        <v>11899</v>
      </c>
      <c r="D9043" s="213" t="s">
        <v>12686</v>
      </c>
      <c r="E9043" s="186" t="s">
        <v>874</v>
      </c>
      <c r="F9043" s="186" t="s">
        <v>371</v>
      </c>
      <c r="G9043" s="575">
        <v>72154055</v>
      </c>
      <c r="H9043" s="209" t="s">
        <v>12763</v>
      </c>
      <c r="I9043" s="331">
        <v>10</v>
      </c>
      <c r="J9043" s="403" t="s">
        <v>33</v>
      </c>
      <c r="K9043" s="69">
        <v>15000000</v>
      </c>
      <c r="L9043" s="308">
        <v>1</v>
      </c>
      <c r="M9043" s="186" t="s">
        <v>765</v>
      </c>
      <c r="N9043" s="218" t="s">
        <v>12694</v>
      </c>
      <c r="O9043" s="177" t="s">
        <v>36</v>
      </c>
      <c r="P9043" s="308" t="s">
        <v>79</v>
      </c>
      <c r="Q9043" s="146" t="s">
        <v>6270</v>
      </c>
    </row>
    <row r="9044" spans="1:17" ht="20.100000000000001" customHeight="1" x14ac:dyDescent="0.2">
      <c r="A9044" s="136" t="s">
        <v>12662</v>
      </c>
      <c r="B9044" s="137" t="s">
        <v>12663</v>
      </c>
      <c r="C9044" s="151" t="s">
        <v>356</v>
      </c>
      <c r="D9044" s="213" t="s">
        <v>12689</v>
      </c>
      <c r="E9044" s="186" t="s">
        <v>874</v>
      </c>
      <c r="F9044" s="186" t="s">
        <v>371</v>
      </c>
      <c r="G9044" s="575">
        <v>70141605</v>
      </c>
      <c r="H9044" s="209" t="s">
        <v>12764</v>
      </c>
      <c r="I9044" s="331">
        <v>10</v>
      </c>
      <c r="J9044" s="403" t="s">
        <v>33</v>
      </c>
      <c r="K9044" s="69">
        <v>1500000000</v>
      </c>
      <c r="L9044" s="308">
        <v>1</v>
      </c>
      <c r="M9044" s="186" t="s">
        <v>765</v>
      </c>
      <c r="N9044" s="218" t="s">
        <v>12696</v>
      </c>
      <c r="O9044" s="177" t="s">
        <v>127</v>
      </c>
      <c r="P9044" s="308" t="s">
        <v>127</v>
      </c>
      <c r="Q9044" s="146" t="s">
        <v>12765</v>
      </c>
    </row>
    <row r="9045" spans="1:17" ht="20.100000000000001" customHeight="1" x14ac:dyDescent="0.2">
      <c r="A9045" s="136" t="s">
        <v>12662</v>
      </c>
      <c r="B9045" s="137" t="s">
        <v>12663</v>
      </c>
      <c r="C9045" s="151" t="s">
        <v>11899</v>
      </c>
      <c r="D9045" s="213" t="s">
        <v>12664</v>
      </c>
      <c r="E9045" s="186" t="s">
        <v>858</v>
      </c>
      <c r="F9045" s="186" t="s">
        <v>5913</v>
      </c>
      <c r="G9045" s="575">
        <v>78102203</v>
      </c>
      <c r="H9045" s="209" t="s">
        <v>12766</v>
      </c>
      <c r="I9045" s="331">
        <v>10</v>
      </c>
      <c r="J9045" s="403" t="s">
        <v>33</v>
      </c>
      <c r="K9045" s="69">
        <v>76000000</v>
      </c>
      <c r="L9045" s="308">
        <v>1</v>
      </c>
      <c r="M9045" s="186" t="s">
        <v>765</v>
      </c>
      <c r="N9045" s="218" t="s">
        <v>12698</v>
      </c>
      <c r="O9045" s="177" t="s">
        <v>127</v>
      </c>
      <c r="P9045" s="308" t="s">
        <v>68</v>
      </c>
      <c r="Q9045" s="146" t="s">
        <v>12765</v>
      </c>
    </row>
    <row r="9046" spans="1:17" ht="20.100000000000001" customHeight="1" x14ac:dyDescent="0.2">
      <c r="A9046" s="136" t="s">
        <v>12662</v>
      </c>
      <c r="B9046" s="137" t="s">
        <v>12663</v>
      </c>
      <c r="C9046" s="151" t="s">
        <v>11899</v>
      </c>
      <c r="D9046" s="213" t="s">
        <v>12668</v>
      </c>
      <c r="E9046" s="186" t="s">
        <v>858</v>
      </c>
      <c r="F9046" s="186" t="s">
        <v>5913</v>
      </c>
      <c r="G9046" s="575">
        <v>78102203</v>
      </c>
      <c r="H9046" s="209" t="s">
        <v>12767</v>
      </c>
      <c r="I9046" s="331">
        <v>10</v>
      </c>
      <c r="J9046" s="403" t="s">
        <v>33</v>
      </c>
      <c r="K9046" s="69">
        <v>30000000</v>
      </c>
      <c r="L9046" s="308">
        <v>1</v>
      </c>
      <c r="M9046" s="308" t="s">
        <v>765</v>
      </c>
      <c r="N9046" s="218" t="s">
        <v>12700</v>
      </c>
      <c r="O9046" s="177" t="s">
        <v>1239</v>
      </c>
      <c r="P9046" s="308" t="s">
        <v>2761</v>
      </c>
      <c r="Q9046" s="146" t="s">
        <v>12765</v>
      </c>
    </row>
    <row r="9047" spans="1:17" ht="20.100000000000001" customHeight="1" x14ac:dyDescent="0.2">
      <c r="A9047" s="136" t="s">
        <v>12662</v>
      </c>
      <c r="B9047" s="137" t="s">
        <v>12663</v>
      </c>
      <c r="C9047" s="151" t="s">
        <v>50</v>
      </c>
      <c r="D9047" s="213" t="s">
        <v>12670</v>
      </c>
      <c r="E9047" s="186" t="s">
        <v>936</v>
      </c>
      <c r="F9047" s="186" t="s">
        <v>5913</v>
      </c>
      <c r="G9047" s="575">
        <v>76121501</v>
      </c>
      <c r="H9047" s="209" t="s">
        <v>12768</v>
      </c>
      <c r="I9047" s="331">
        <v>10</v>
      </c>
      <c r="J9047" s="403" t="s">
        <v>33</v>
      </c>
      <c r="K9047" s="69">
        <v>43000000</v>
      </c>
      <c r="L9047" s="308">
        <v>1</v>
      </c>
      <c r="M9047" s="308" t="s">
        <v>765</v>
      </c>
      <c r="N9047" s="218" t="s">
        <v>12702</v>
      </c>
      <c r="O9047" s="177" t="s">
        <v>699</v>
      </c>
      <c r="P9047" s="308" t="s">
        <v>366</v>
      </c>
      <c r="Q9047" s="146" t="s">
        <v>12765</v>
      </c>
    </row>
    <row r="9048" spans="1:17" ht="20.100000000000001" customHeight="1" x14ac:dyDescent="0.2">
      <c r="A9048" s="136" t="s">
        <v>12662</v>
      </c>
      <c r="B9048" s="137" t="s">
        <v>12663</v>
      </c>
      <c r="C9048" s="151" t="s">
        <v>11899</v>
      </c>
      <c r="D9048" s="213" t="s">
        <v>12673</v>
      </c>
      <c r="E9048" s="186" t="s">
        <v>936</v>
      </c>
      <c r="F9048" s="186" t="s">
        <v>5913</v>
      </c>
      <c r="G9048" s="575">
        <v>83101500</v>
      </c>
      <c r="H9048" s="209" t="s">
        <v>12769</v>
      </c>
      <c r="I9048" s="331">
        <v>10</v>
      </c>
      <c r="J9048" s="403" t="s">
        <v>33</v>
      </c>
      <c r="K9048" s="69">
        <v>80000000</v>
      </c>
      <c r="L9048" s="308">
        <v>1</v>
      </c>
      <c r="M9048" s="308" t="s">
        <v>765</v>
      </c>
      <c r="N9048" s="218" t="s">
        <v>12704</v>
      </c>
      <c r="O9048" s="177" t="s">
        <v>127</v>
      </c>
      <c r="P9048" s="308" t="s">
        <v>127</v>
      </c>
      <c r="Q9048" s="146" t="s">
        <v>12765</v>
      </c>
    </row>
    <row r="9049" spans="1:17" ht="20.100000000000001" customHeight="1" x14ac:dyDescent="0.2">
      <c r="A9049" s="136" t="s">
        <v>12662</v>
      </c>
      <c r="B9049" s="137" t="s">
        <v>12663</v>
      </c>
      <c r="C9049" s="151" t="s">
        <v>11899</v>
      </c>
      <c r="D9049" s="213" t="s">
        <v>12675</v>
      </c>
      <c r="E9049" s="186" t="s">
        <v>952</v>
      </c>
      <c r="F9049" s="186" t="s">
        <v>5918</v>
      </c>
      <c r="G9049" s="575">
        <v>93161701</v>
      </c>
      <c r="H9049" s="209" t="s">
        <v>12770</v>
      </c>
      <c r="I9049" s="331">
        <v>10</v>
      </c>
      <c r="J9049" s="403" t="s">
        <v>33</v>
      </c>
      <c r="K9049" s="69">
        <v>41180000</v>
      </c>
      <c r="L9049" s="308">
        <v>1</v>
      </c>
      <c r="M9049" s="308" t="s">
        <v>765</v>
      </c>
      <c r="N9049" s="218" t="s">
        <v>12706</v>
      </c>
      <c r="O9049" s="177" t="s">
        <v>127</v>
      </c>
      <c r="P9049" s="308" t="s">
        <v>127</v>
      </c>
      <c r="Q9049" s="146" t="s">
        <v>12765</v>
      </c>
    </row>
    <row r="9050" spans="1:17" ht="21" customHeight="1" x14ac:dyDescent="0.2">
      <c r="A9050" s="136" t="s">
        <v>12662</v>
      </c>
      <c r="B9050" s="137" t="s">
        <v>12663</v>
      </c>
      <c r="C9050" s="151" t="s">
        <v>11899</v>
      </c>
      <c r="D9050" s="213" t="s">
        <v>12677</v>
      </c>
      <c r="E9050" s="186" t="s">
        <v>957</v>
      </c>
      <c r="F9050" s="186" t="s">
        <v>5918</v>
      </c>
      <c r="G9050" s="575">
        <v>93161701</v>
      </c>
      <c r="H9050" s="209" t="s">
        <v>12836</v>
      </c>
      <c r="I9050" s="331">
        <v>10</v>
      </c>
      <c r="J9050" s="403" t="s">
        <v>33</v>
      </c>
      <c r="K9050" s="69">
        <v>531000000</v>
      </c>
      <c r="L9050" s="308">
        <v>1</v>
      </c>
      <c r="M9050" s="308" t="s">
        <v>765</v>
      </c>
      <c r="N9050" s="218" t="s">
        <v>12706</v>
      </c>
      <c r="O9050" s="177" t="s">
        <v>80</v>
      </c>
      <c r="P9050" s="308" t="s">
        <v>901</v>
      </c>
      <c r="Q9050" s="146" t="s">
        <v>5613</v>
      </c>
    </row>
    <row r="9051" spans="1:17" ht="33" customHeight="1" x14ac:dyDescent="0.2">
      <c r="A9051" s="136" t="s">
        <v>12662</v>
      </c>
      <c r="B9051" s="137" t="s">
        <v>12663</v>
      </c>
      <c r="C9051" s="151" t="s">
        <v>190</v>
      </c>
      <c r="D9051" s="213" t="s">
        <v>12679</v>
      </c>
      <c r="E9051" s="186" t="s">
        <v>781</v>
      </c>
      <c r="F9051" s="186" t="s">
        <v>233</v>
      </c>
      <c r="G9051" s="575">
        <v>15101500</v>
      </c>
      <c r="H9051" s="209" t="s">
        <v>12837</v>
      </c>
      <c r="I9051" s="331">
        <v>10</v>
      </c>
      <c r="J9051" s="403" t="s">
        <v>230</v>
      </c>
      <c r="K9051" s="69">
        <v>90000000</v>
      </c>
      <c r="L9051" s="308">
        <v>1</v>
      </c>
      <c r="M9051" s="308" t="s">
        <v>765</v>
      </c>
      <c r="N9051" s="218" t="s">
        <v>12708</v>
      </c>
      <c r="O9051" s="177" t="s">
        <v>127</v>
      </c>
      <c r="P9051" s="308" t="s">
        <v>127</v>
      </c>
      <c r="Q9051" s="146" t="s">
        <v>5613</v>
      </c>
    </row>
    <row r="9052" spans="1:17" ht="29.25" customHeight="1" x14ac:dyDescent="0.2">
      <c r="A9052" s="136" t="s">
        <v>12662</v>
      </c>
      <c r="B9052" s="137" t="s">
        <v>12663</v>
      </c>
      <c r="C9052" s="151" t="s">
        <v>356</v>
      </c>
      <c r="D9052" s="213" t="s">
        <v>12682</v>
      </c>
      <c r="E9052" s="186" t="s">
        <v>781</v>
      </c>
      <c r="F9052" s="186" t="s">
        <v>233</v>
      </c>
      <c r="G9052" s="575">
        <v>15101500</v>
      </c>
      <c r="H9052" s="209" t="s">
        <v>12838</v>
      </c>
      <c r="I9052" s="331">
        <v>10</v>
      </c>
      <c r="J9052" s="403" t="s">
        <v>33</v>
      </c>
      <c r="K9052" s="69">
        <v>360000000</v>
      </c>
      <c r="L9052" s="308">
        <v>1</v>
      </c>
      <c r="M9052" s="308" t="s">
        <v>765</v>
      </c>
      <c r="N9052" s="218" t="s">
        <v>12708</v>
      </c>
      <c r="O9052" s="177" t="s">
        <v>699</v>
      </c>
      <c r="P9052" s="308" t="s">
        <v>366</v>
      </c>
      <c r="Q9052" s="146" t="s">
        <v>5613</v>
      </c>
    </row>
    <row r="9053" spans="1:17" ht="20.100000000000001" customHeight="1" x14ac:dyDescent="0.2">
      <c r="A9053" s="136" t="s">
        <v>12662</v>
      </c>
      <c r="B9053" s="137" t="s">
        <v>12663</v>
      </c>
      <c r="C9053" s="151" t="s">
        <v>11899</v>
      </c>
      <c r="D9053" s="213" t="s">
        <v>12686</v>
      </c>
      <c r="E9053" s="186" t="s">
        <v>781</v>
      </c>
      <c r="F9053" s="186" t="s">
        <v>233</v>
      </c>
      <c r="G9053" s="575">
        <v>15101500</v>
      </c>
      <c r="H9053" s="209" t="s">
        <v>12839</v>
      </c>
      <c r="I9053" s="331">
        <v>10</v>
      </c>
      <c r="J9053" s="403" t="s">
        <v>33</v>
      </c>
      <c r="K9053" s="69">
        <v>253590000</v>
      </c>
      <c r="L9053" s="308">
        <v>1</v>
      </c>
      <c r="M9053" s="308" t="s">
        <v>765</v>
      </c>
      <c r="N9053" s="218" t="s">
        <v>12712</v>
      </c>
      <c r="O9053" s="177" t="s">
        <v>79</v>
      </c>
      <c r="P9053" s="308" t="s">
        <v>80</v>
      </c>
      <c r="Q9053" s="146" t="s">
        <v>5613</v>
      </c>
    </row>
    <row r="9054" spans="1:17" ht="20.100000000000001" customHeight="1" x14ac:dyDescent="0.2">
      <c r="A9054" s="136" t="s">
        <v>12662</v>
      </c>
      <c r="B9054" s="137" t="s">
        <v>12663</v>
      </c>
      <c r="C9054" s="151" t="s">
        <v>356</v>
      </c>
      <c r="D9054" s="213" t="s">
        <v>12689</v>
      </c>
      <c r="E9054" s="186" t="s">
        <v>781</v>
      </c>
      <c r="F9054" s="186" t="s">
        <v>233</v>
      </c>
      <c r="G9054" s="575">
        <v>15101500</v>
      </c>
      <c r="H9054" s="209" t="s">
        <v>12771</v>
      </c>
      <c r="I9054" s="331">
        <v>10</v>
      </c>
      <c r="J9054" s="403" t="s">
        <v>33</v>
      </c>
      <c r="K9054" s="69">
        <v>8000000</v>
      </c>
      <c r="L9054" s="308">
        <v>1</v>
      </c>
      <c r="M9054" s="308" t="s">
        <v>765</v>
      </c>
      <c r="N9054" s="218" t="s">
        <v>12712</v>
      </c>
      <c r="O9054" s="177" t="s">
        <v>79</v>
      </c>
      <c r="P9054" s="308" t="s">
        <v>80</v>
      </c>
      <c r="Q9054" s="146" t="s">
        <v>5613</v>
      </c>
    </row>
    <row r="9055" spans="1:17" ht="20.100000000000001" customHeight="1" x14ac:dyDescent="0.2">
      <c r="A9055" s="136" t="s">
        <v>12662</v>
      </c>
      <c r="B9055" s="137" t="s">
        <v>12663</v>
      </c>
      <c r="C9055" s="151" t="s">
        <v>11899</v>
      </c>
      <c r="D9055" s="213" t="s">
        <v>12664</v>
      </c>
      <c r="E9055" s="186" t="s">
        <v>781</v>
      </c>
      <c r="F9055" s="186" t="s">
        <v>233</v>
      </c>
      <c r="G9055" s="575">
        <v>15101500</v>
      </c>
      <c r="H9055" s="209" t="s">
        <v>12772</v>
      </c>
      <c r="I9055" s="331">
        <v>10</v>
      </c>
      <c r="J9055" s="403" t="s">
        <v>33</v>
      </c>
      <c r="K9055" s="69">
        <v>60000000</v>
      </c>
      <c r="L9055" s="308">
        <v>1</v>
      </c>
      <c r="M9055" s="308" t="s">
        <v>765</v>
      </c>
      <c r="N9055" s="218" t="s">
        <v>12715</v>
      </c>
      <c r="O9055" s="177" t="s">
        <v>79</v>
      </c>
      <c r="P9055" s="308" t="s">
        <v>80</v>
      </c>
      <c r="Q9055" s="146" t="s">
        <v>12765</v>
      </c>
    </row>
    <row r="9056" spans="1:17" ht="20.100000000000001" customHeight="1" x14ac:dyDescent="0.2">
      <c r="A9056" s="136" t="s">
        <v>12662</v>
      </c>
      <c r="B9056" s="137" t="s">
        <v>12663</v>
      </c>
      <c r="C9056" s="151" t="s">
        <v>11899</v>
      </c>
      <c r="D9056" s="213" t="s">
        <v>12668</v>
      </c>
      <c r="E9056" s="186" t="s">
        <v>947</v>
      </c>
      <c r="F9056" s="186" t="s">
        <v>5821</v>
      </c>
      <c r="G9056" s="575">
        <v>90121500</v>
      </c>
      <c r="H9056" s="209" t="s">
        <v>12840</v>
      </c>
      <c r="I9056" s="331">
        <v>10</v>
      </c>
      <c r="J9056" s="403" t="s">
        <v>230</v>
      </c>
      <c r="K9056" s="69">
        <v>49500000</v>
      </c>
      <c r="L9056" s="308">
        <v>1</v>
      </c>
      <c r="M9056" s="308" t="s">
        <v>765</v>
      </c>
      <c r="N9056" s="218" t="s">
        <v>12717</v>
      </c>
      <c r="O9056" s="177" t="s">
        <v>68</v>
      </c>
      <c r="P9056" s="308" t="s">
        <v>67</v>
      </c>
      <c r="Q9056" s="146" t="s">
        <v>6270</v>
      </c>
    </row>
    <row r="9057" spans="1:17" ht="30.75" customHeight="1" x14ac:dyDescent="0.2">
      <c r="A9057" s="136" t="s">
        <v>12662</v>
      </c>
      <c r="B9057" s="137" t="s">
        <v>12663</v>
      </c>
      <c r="C9057" s="151" t="s">
        <v>50</v>
      </c>
      <c r="D9057" s="213" t="s">
        <v>12670</v>
      </c>
      <c r="E9057" s="186" t="s">
        <v>932</v>
      </c>
      <c r="F9057" s="186" t="s">
        <v>12773</v>
      </c>
      <c r="G9057" s="575">
        <v>73151905</v>
      </c>
      <c r="H9057" s="209" t="s">
        <v>12841</v>
      </c>
      <c r="I9057" s="331">
        <v>10</v>
      </c>
      <c r="J9057" s="403" t="s">
        <v>33</v>
      </c>
      <c r="K9057" s="69">
        <v>2500000</v>
      </c>
      <c r="L9057" s="308">
        <v>1</v>
      </c>
      <c r="M9057" s="308" t="s">
        <v>765</v>
      </c>
      <c r="N9057" s="218" t="s">
        <v>12720</v>
      </c>
      <c r="O9057" s="177" t="s">
        <v>68</v>
      </c>
      <c r="P9057" s="308" t="s">
        <v>67</v>
      </c>
      <c r="Q9057" s="146" t="s">
        <v>6270</v>
      </c>
    </row>
    <row r="9058" spans="1:17" ht="32.25" customHeight="1" x14ac:dyDescent="0.2">
      <c r="A9058" s="136" t="s">
        <v>12662</v>
      </c>
      <c r="B9058" s="137" t="s">
        <v>12663</v>
      </c>
      <c r="C9058" s="151" t="s">
        <v>11899</v>
      </c>
      <c r="D9058" s="213" t="s">
        <v>12673</v>
      </c>
      <c r="E9058" s="186" t="s">
        <v>932</v>
      </c>
      <c r="F9058" s="186" t="s">
        <v>12773</v>
      </c>
      <c r="G9058" s="575">
        <v>73151905</v>
      </c>
      <c r="H9058" s="209" t="s">
        <v>12842</v>
      </c>
      <c r="I9058" s="331">
        <v>10</v>
      </c>
      <c r="J9058" s="403" t="s">
        <v>230</v>
      </c>
      <c r="K9058" s="69">
        <v>8000000</v>
      </c>
      <c r="L9058" s="308">
        <v>1</v>
      </c>
      <c r="M9058" s="308" t="s">
        <v>765</v>
      </c>
      <c r="N9058" s="218" t="s">
        <v>12723</v>
      </c>
      <c r="O9058" s="177" t="s">
        <v>127</v>
      </c>
      <c r="P9058" s="308" t="s">
        <v>127</v>
      </c>
      <c r="Q9058" s="146" t="s">
        <v>6270</v>
      </c>
    </row>
    <row r="9059" spans="1:17" ht="31.5" customHeight="1" x14ac:dyDescent="0.2">
      <c r="A9059" s="136" t="s">
        <v>12662</v>
      </c>
      <c r="B9059" s="137" t="s">
        <v>12663</v>
      </c>
      <c r="C9059" s="151" t="s">
        <v>11899</v>
      </c>
      <c r="D9059" s="213" t="s">
        <v>12675</v>
      </c>
      <c r="E9059" s="186" t="s">
        <v>932</v>
      </c>
      <c r="F9059" s="186" t="s">
        <v>12773</v>
      </c>
      <c r="G9059" s="575">
        <v>73151905</v>
      </c>
      <c r="H9059" s="209" t="s">
        <v>12774</v>
      </c>
      <c r="I9059" s="331">
        <v>10</v>
      </c>
      <c r="J9059" s="403" t="s">
        <v>33</v>
      </c>
      <c r="K9059" s="69">
        <v>413000000</v>
      </c>
      <c r="L9059" s="308">
        <v>1</v>
      </c>
      <c r="M9059" s="308" t="s">
        <v>765</v>
      </c>
      <c r="N9059" s="218" t="s">
        <v>12723</v>
      </c>
      <c r="O9059" s="177" t="s">
        <v>699</v>
      </c>
      <c r="P9059" s="308" t="s">
        <v>366</v>
      </c>
      <c r="Q9059" s="146" t="s">
        <v>7657</v>
      </c>
    </row>
    <row r="9060" spans="1:17" ht="35.25" customHeight="1" x14ac:dyDescent="0.2">
      <c r="A9060" s="136" t="s">
        <v>12662</v>
      </c>
      <c r="B9060" s="137" t="s">
        <v>12663</v>
      </c>
      <c r="C9060" s="151" t="s">
        <v>11899</v>
      </c>
      <c r="D9060" s="213" t="s">
        <v>12677</v>
      </c>
      <c r="E9060" s="186" t="s">
        <v>3986</v>
      </c>
      <c r="F9060" s="186" t="s">
        <v>374</v>
      </c>
      <c r="G9060" s="575">
        <v>78181500</v>
      </c>
      <c r="H9060" s="209" t="s">
        <v>12775</v>
      </c>
      <c r="I9060" s="331">
        <v>10</v>
      </c>
      <c r="J9060" s="403" t="s">
        <v>230</v>
      </c>
      <c r="K9060" s="69">
        <v>340000000</v>
      </c>
      <c r="L9060" s="308">
        <v>1</v>
      </c>
      <c r="M9060" s="308" t="s">
        <v>765</v>
      </c>
      <c r="N9060" s="218" t="s">
        <v>12728</v>
      </c>
      <c r="O9060" s="177" t="s">
        <v>127</v>
      </c>
      <c r="P9060" s="308" t="s">
        <v>127</v>
      </c>
      <c r="Q9060" s="146" t="s">
        <v>7657</v>
      </c>
    </row>
    <row r="9061" spans="1:17" ht="30" customHeight="1" x14ac:dyDescent="0.2">
      <c r="A9061" s="136" t="s">
        <v>12662</v>
      </c>
      <c r="B9061" s="137" t="s">
        <v>12663</v>
      </c>
      <c r="C9061" s="151" t="s">
        <v>190</v>
      </c>
      <c r="D9061" s="213" t="s">
        <v>12679</v>
      </c>
      <c r="E9061" s="186" t="s">
        <v>3986</v>
      </c>
      <c r="F9061" s="186" t="s">
        <v>374</v>
      </c>
      <c r="G9061" s="575">
        <v>78181500</v>
      </c>
      <c r="H9061" s="209" t="s">
        <v>12776</v>
      </c>
      <c r="I9061" s="331">
        <v>10</v>
      </c>
      <c r="J9061" s="403" t="s">
        <v>33</v>
      </c>
      <c r="K9061" s="69">
        <v>60000000</v>
      </c>
      <c r="L9061" s="308">
        <v>1</v>
      </c>
      <c r="M9061" s="308" t="s">
        <v>765</v>
      </c>
      <c r="N9061" s="218" t="s">
        <v>12729</v>
      </c>
      <c r="O9061" s="177" t="s">
        <v>79</v>
      </c>
      <c r="P9061" s="308" t="s">
        <v>80</v>
      </c>
      <c r="Q9061" s="146" t="s">
        <v>7657</v>
      </c>
    </row>
    <row r="9062" spans="1:17" ht="30.75" customHeight="1" x14ac:dyDescent="0.2">
      <c r="A9062" s="136" t="s">
        <v>12662</v>
      </c>
      <c r="B9062" s="137" t="s">
        <v>12663</v>
      </c>
      <c r="C9062" s="151" t="s">
        <v>356</v>
      </c>
      <c r="D9062" s="213" t="s">
        <v>12682</v>
      </c>
      <c r="E9062" s="186" t="s">
        <v>3986</v>
      </c>
      <c r="F9062" s="186" t="s">
        <v>374</v>
      </c>
      <c r="G9062" s="575">
        <v>78181500</v>
      </c>
      <c r="H9062" s="209" t="s">
        <v>12777</v>
      </c>
      <c r="I9062" s="331">
        <v>10</v>
      </c>
      <c r="J9062" s="403" t="s">
        <v>33</v>
      </c>
      <c r="K9062" s="69">
        <v>367000000</v>
      </c>
      <c r="L9062" s="308">
        <v>1</v>
      </c>
      <c r="M9062" s="308" t="s">
        <v>765</v>
      </c>
      <c r="N9062" s="218" t="s">
        <v>12731</v>
      </c>
      <c r="O9062" s="177" t="s">
        <v>699</v>
      </c>
      <c r="P9062" s="308" t="s">
        <v>366</v>
      </c>
      <c r="Q9062" s="146" t="s">
        <v>5613</v>
      </c>
    </row>
    <row r="9063" spans="1:17" ht="31.5" customHeight="1" x14ac:dyDescent="0.2">
      <c r="A9063" s="136" t="s">
        <v>12662</v>
      </c>
      <c r="B9063" s="137" t="s">
        <v>12663</v>
      </c>
      <c r="C9063" s="151" t="s">
        <v>11899</v>
      </c>
      <c r="D9063" s="213" t="s">
        <v>12686</v>
      </c>
      <c r="E9063" s="186" t="s">
        <v>3986</v>
      </c>
      <c r="F9063" s="186" t="s">
        <v>374</v>
      </c>
      <c r="G9063" s="575">
        <v>78181500</v>
      </c>
      <c r="H9063" s="209" t="s">
        <v>12778</v>
      </c>
      <c r="I9063" s="331">
        <v>10</v>
      </c>
      <c r="J9063" s="403" t="s">
        <v>230</v>
      </c>
      <c r="K9063" s="69">
        <v>170000000</v>
      </c>
      <c r="L9063" s="308">
        <v>1</v>
      </c>
      <c r="M9063" s="308" t="s">
        <v>765</v>
      </c>
      <c r="N9063" s="218" t="s">
        <v>12731</v>
      </c>
      <c r="O9063" s="177" t="s">
        <v>36</v>
      </c>
      <c r="P9063" s="308" t="s">
        <v>79</v>
      </c>
      <c r="Q9063" s="146" t="s">
        <v>5613</v>
      </c>
    </row>
    <row r="9064" spans="1:17" ht="31.5" customHeight="1" x14ac:dyDescent="0.2">
      <c r="A9064" s="136" t="s">
        <v>12662</v>
      </c>
      <c r="B9064" s="137" t="s">
        <v>12663</v>
      </c>
      <c r="C9064" s="151" t="s">
        <v>356</v>
      </c>
      <c r="D9064" s="213" t="s">
        <v>12689</v>
      </c>
      <c r="E9064" s="186" t="s">
        <v>3986</v>
      </c>
      <c r="F9064" s="186" t="s">
        <v>374</v>
      </c>
      <c r="G9064" s="575">
        <v>78181500</v>
      </c>
      <c r="H9064" s="209" t="s">
        <v>12779</v>
      </c>
      <c r="I9064" s="331">
        <v>10</v>
      </c>
      <c r="J9064" s="403" t="s">
        <v>33</v>
      </c>
      <c r="K9064" s="69">
        <v>30000000</v>
      </c>
      <c r="L9064" s="308">
        <v>1</v>
      </c>
      <c r="M9064" s="308" t="s">
        <v>765</v>
      </c>
      <c r="N9064" s="218" t="s">
        <v>12731</v>
      </c>
      <c r="O9064" s="177" t="s">
        <v>35</v>
      </c>
      <c r="P9064" s="308" t="s">
        <v>36</v>
      </c>
      <c r="Q9064" s="146" t="s">
        <v>5613</v>
      </c>
    </row>
    <row r="9065" spans="1:17" ht="28.5" customHeight="1" x14ac:dyDescent="0.2">
      <c r="A9065" s="136" t="s">
        <v>12662</v>
      </c>
      <c r="B9065" s="137" t="s">
        <v>12663</v>
      </c>
      <c r="C9065" s="151" t="s">
        <v>11899</v>
      </c>
      <c r="D9065" s="213" t="s">
        <v>12664</v>
      </c>
      <c r="E9065" s="186" t="s">
        <v>3986</v>
      </c>
      <c r="F9065" s="186" t="s">
        <v>374</v>
      </c>
      <c r="G9065" s="575">
        <v>78181500</v>
      </c>
      <c r="H9065" s="209" t="s">
        <v>12780</v>
      </c>
      <c r="I9065" s="331">
        <v>10</v>
      </c>
      <c r="J9065" s="403" t="s">
        <v>33</v>
      </c>
      <c r="K9065" s="69">
        <v>83119507.319999993</v>
      </c>
      <c r="L9065" s="308">
        <v>1</v>
      </c>
      <c r="M9065" s="308" t="s">
        <v>765</v>
      </c>
      <c r="N9065" s="218" t="s">
        <v>12734</v>
      </c>
      <c r="O9065" s="177" t="s">
        <v>699</v>
      </c>
      <c r="P9065" s="308" t="s">
        <v>366</v>
      </c>
      <c r="Q9065" s="146" t="s">
        <v>5613</v>
      </c>
    </row>
    <row r="9066" spans="1:17" ht="30.75" customHeight="1" x14ac:dyDescent="0.2">
      <c r="A9066" s="136" t="s">
        <v>12662</v>
      </c>
      <c r="B9066" s="137" t="s">
        <v>12663</v>
      </c>
      <c r="C9066" s="151" t="s">
        <v>11899</v>
      </c>
      <c r="D9066" s="213" t="s">
        <v>12668</v>
      </c>
      <c r="E9066" s="186" t="s">
        <v>3986</v>
      </c>
      <c r="F9066" s="186" t="s">
        <v>374</v>
      </c>
      <c r="G9066" s="575">
        <v>78181500</v>
      </c>
      <c r="H9066" s="209" t="s">
        <v>12781</v>
      </c>
      <c r="I9066" s="331">
        <v>10</v>
      </c>
      <c r="J9066" s="403" t="s">
        <v>230</v>
      </c>
      <c r="K9066" s="69">
        <v>34000000</v>
      </c>
      <c r="L9066" s="308">
        <v>1</v>
      </c>
      <c r="M9066" s="308" t="s">
        <v>765</v>
      </c>
      <c r="N9066" s="218" t="s">
        <v>12734</v>
      </c>
      <c r="O9066" s="177" t="s">
        <v>127</v>
      </c>
      <c r="P9066" s="308" t="s">
        <v>127</v>
      </c>
      <c r="Q9066" s="146" t="s">
        <v>5613</v>
      </c>
    </row>
    <row r="9067" spans="1:17" ht="27.75" customHeight="1" x14ac:dyDescent="0.2">
      <c r="A9067" s="136" t="s">
        <v>12662</v>
      </c>
      <c r="B9067" s="137" t="s">
        <v>12663</v>
      </c>
      <c r="C9067" s="151" t="s">
        <v>50</v>
      </c>
      <c r="D9067" s="213" t="s">
        <v>12670</v>
      </c>
      <c r="E9067" s="186" t="s">
        <v>3986</v>
      </c>
      <c r="F9067" s="186" t="s">
        <v>374</v>
      </c>
      <c r="G9067" s="575">
        <v>78181500</v>
      </c>
      <c r="H9067" s="209" t="s">
        <v>12843</v>
      </c>
      <c r="I9067" s="331">
        <v>10</v>
      </c>
      <c r="J9067" s="403" t="s">
        <v>33</v>
      </c>
      <c r="K9067" s="69">
        <v>6000000</v>
      </c>
      <c r="L9067" s="308">
        <v>1</v>
      </c>
      <c r="M9067" s="308" t="s">
        <v>765</v>
      </c>
      <c r="N9067" s="218" t="s">
        <v>12737</v>
      </c>
      <c r="O9067" s="177" t="s">
        <v>36</v>
      </c>
      <c r="P9067" s="308" t="s">
        <v>79</v>
      </c>
      <c r="Q9067" s="146" t="s">
        <v>5613</v>
      </c>
    </row>
    <row r="9068" spans="1:17" ht="28.5" customHeight="1" x14ac:dyDescent="0.2">
      <c r="A9068" s="136" t="s">
        <v>12662</v>
      </c>
      <c r="B9068" s="137" t="s">
        <v>12663</v>
      </c>
      <c r="C9068" s="151" t="s">
        <v>11899</v>
      </c>
      <c r="D9068" s="213" t="s">
        <v>12673</v>
      </c>
      <c r="E9068" s="186" t="s">
        <v>3986</v>
      </c>
      <c r="F9068" s="186" t="s">
        <v>374</v>
      </c>
      <c r="G9068" s="575">
        <v>78181500</v>
      </c>
      <c r="H9068" s="209" t="s">
        <v>12782</v>
      </c>
      <c r="I9068" s="331">
        <v>10</v>
      </c>
      <c r="J9068" s="403" t="s">
        <v>33</v>
      </c>
      <c r="K9068" s="69">
        <v>50898418.780000001</v>
      </c>
      <c r="L9068" s="308">
        <v>1</v>
      </c>
      <c r="M9068" s="308" t="s">
        <v>765</v>
      </c>
      <c r="N9068" s="218" t="s">
        <v>12739</v>
      </c>
      <c r="O9068" s="177" t="s">
        <v>699</v>
      </c>
      <c r="P9068" s="308" t="s">
        <v>366</v>
      </c>
      <c r="Q9068" s="146" t="s">
        <v>5613</v>
      </c>
    </row>
    <row r="9069" spans="1:17" ht="30" customHeight="1" x14ac:dyDescent="0.2">
      <c r="A9069" s="136" t="s">
        <v>12662</v>
      </c>
      <c r="B9069" s="137" t="s">
        <v>12663</v>
      </c>
      <c r="C9069" s="151" t="s">
        <v>11899</v>
      </c>
      <c r="D9069" s="213" t="s">
        <v>12675</v>
      </c>
      <c r="E9069" s="186" t="s">
        <v>3986</v>
      </c>
      <c r="F9069" s="186" t="s">
        <v>374</v>
      </c>
      <c r="G9069" s="575">
        <v>78181500</v>
      </c>
      <c r="H9069" s="209" t="s">
        <v>12844</v>
      </c>
      <c r="I9069" s="331">
        <v>10</v>
      </c>
      <c r="J9069" s="403" t="s">
        <v>33</v>
      </c>
      <c r="K9069" s="69">
        <v>8982073.9000000004</v>
      </c>
      <c r="L9069" s="308">
        <v>1</v>
      </c>
      <c r="M9069" s="308" t="s">
        <v>765</v>
      </c>
      <c r="N9069" s="218" t="s">
        <v>12741</v>
      </c>
      <c r="O9069" s="177" t="s">
        <v>36</v>
      </c>
      <c r="P9069" s="308" t="s">
        <v>79</v>
      </c>
      <c r="Q9069" s="146" t="s">
        <v>5613</v>
      </c>
    </row>
    <row r="9070" spans="1:17" ht="27.75" customHeight="1" x14ac:dyDescent="0.2">
      <c r="A9070" s="136" t="s">
        <v>12662</v>
      </c>
      <c r="B9070" s="137" t="s">
        <v>12663</v>
      </c>
      <c r="C9070" s="151" t="s">
        <v>11899</v>
      </c>
      <c r="D9070" s="213" t="s">
        <v>12677</v>
      </c>
      <c r="E9070" s="186" t="s">
        <v>3986</v>
      </c>
      <c r="F9070" s="186" t="s">
        <v>374</v>
      </c>
      <c r="G9070" s="575">
        <v>78181500</v>
      </c>
      <c r="H9070" s="209" t="s">
        <v>12783</v>
      </c>
      <c r="I9070" s="331">
        <v>10</v>
      </c>
      <c r="J9070" s="403" t="s">
        <v>33</v>
      </c>
      <c r="K9070" s="69">
        <v>25500000</v>
      </c>
      <c r="L9070" s="308">
        <v>1</v>
      </c>
      <c r="M9070" s="308" t="s">
        <v>765</v>
      </c>
      <c r="N9070" s="218" t="s">
        <v>12741</v>
      </c>
      <c r="O9070" s="177" t="s">
        <v>699</v>
      </c>
      <c r="P9070" s="308" t="s">
        <v>366</v>
      </c>
      <c r="Q9070" s="146" t="s">
        <v>5613</v>
      </c>
    </row>
    <row r="9071" spans="1:17" ht="20.100000000000001" customHeight="1" x14ac:dyDescent="0.2">
      <c r="A9071" s="136" t="s">
        <v>12662</v>
      </c>
      <c r="B9071" s="137" t="s">
        <v>12663</v>
      </c>
      <c r="C9071" s="151" t="s">
        <v>190</v>
      </c>
      <c r="D9071" s="213" t="s">
        <v>12784</v>
      </c>
      <c r="E9071" s="186" t="s">
        <v>3986</v>
      </c>
      <c r="F9071" s="186" t="s">
        <v>374</v>
      </c>
      <c r="G9071" s="575">
        <v>78181500</v>
      </c>
      <c r="H9071" s="209" t="s">
        <v>12845</v>
      </c>
      <c r="I9071" s="331">
        <v>10</v>
      </c>
      <c r="J9071" s="403" t="s">
        <v>33</v>
      </c>
      <c r="K9071" s="69">
        <v>4500000</v>
      </c>
      <c r="L9071" s="308">
        <v>1</v>
      </c>
      <c r="M9071" s="308" t="s">
        <v>765</v>
      </c>
      <c r="N9071" s="218" t="s">
        <v>12744</v>
      </c>
      <c r="O9071" s="177" t="s">
        <v>36</v>
      </c>
      <c r="P9071" s="308" t="s">
        <v>79</v>
      </c>
      <c r="Q9071" s="146" t="s">
        <v>5613</v>
      </c>
    </row>
    <row r="9072" spans="1:17" ht="33" customHeight="1" x14ac:dyDescent="0.2">
      <c r="A9072" s="136" t="s">
        <v>12662</v>
      </c>
      <c r="B9072" s="137" t="s">
        <v>12663</v>
      </c>
      <c r="C9072" s="151" t="s">
        <v>356</v>
      </c>
      <c r="D9072" s="213" t="s">
        <v>12682</v>
      </c>
      <c r="E9072" s="186" t="s">
        <v>3986</v>
      </c>
      <c r="F9072" s="186" t="s">
        <v>374</v>
      </c>
      <c r="G9072" s="575">
        <v>78181500</v>
      </c>
      <c r="H9072" s="209" t="s">
        <v>12785</v>
      </c>
      <c r="I9072" s="331">
        <v>10</v>
      </c>
      <c r="J9072" s="403" t="s">
        <v>33</v>
      </c>
      <c r="K9072" s="69">
        <v>42500000</v>
      </c>
      <c r="L9072" s="308">
        <v>1</v>
      </c>
      <c r="M9072" s="308" t="s">
        <v>765</v>
      </c>
      <c r="N9072" s="218" t="s">
        <v>12744</v>
      </c>
      <c r="O9072" s="177" t="s">
        <v>699</v>
      </c>
      <c r="P9072" s="308" t="s">
        <v>366</v>
      </c>
      <c r="Q9072" s="146" t="s">
        <v>5613</v>
      </c>
    </row>
    <row r="9073" spans="1:17" ht="36.75" customHeight="1" x14ac:dyDescent="0.2">
      <c r="A9073" s="136" t="s">
        <v>12662</v>
      </c>
      <c r="B9073" s="137" t="s">
        <v>12663</v>
      </c>
      <c r="C9073" s="151" t="s">
        <v>11899</v>
      </c>
      <c r="D9073" s="213" t="s">
        <v>12686</v>
      </c>
      <c r="E9073" s="186" t="s">
        <v>3986</v>
      </c>
      <c r="F9073" s="186" t="s">
        <v>374</v>
      </c>
      <c r="G9073" s="575">
        <v>78181500</v>
      </c>
      <c r="H9073" s="209" t="s">
        <v>12846</v>
      </c>
      <c r="I9073" s="331">
        <v>10</v>
      </c>
      <c r="J9073" s="403" t="s">
        <v>230</v>
      </c>
      <c r="K9073" s="69">
        <v>7500000</v>
      </c>
      <c r="L9073" s="308">
        <v>1</v>
      </c>
      <c r="M9073" s="308" t="s">
        <v>765</v>
      </c>
      <c r="N9073" s="218" t="s">
        <v>12744</v>
      </c>
      <c r="O9073" s="177" t="s">
        <v>36</v>
      </c>
      <c r="P9073" s="308" t="s">
        <v>79</v>
      </c>
      <c r="Q9073" s="146" t="s">
        <v>5613</v>
      </c>
    </row>
    <row r="9074" spans="1:17" ht="40.5" customHeight="1" x14ac:dyDescent="0.2">
      <c r="A9074" s="136" t="s">
        <v>12662</v>
      </c>
      <c r="B9074" s="137" t="s">
        <v>12663</v>
      </c>
      <c r="C9074" s="151" t="s">
        <v>356</v>
      </c>
      <c r="D9074" s="213" t="s">
        <v>12689</v>
      </c>
      <c r="E9074" s="186" t="s">
        <v>3986</v>
      </c>
      <c r="F9074" s="186" t="s">
        <v>374</v>
      </c>
      <c r="G9074" s="575">
        <v>78181500</v>
      </c>
      <c r="H9074" s="209" t="s">
        <v>12786</v>
      </c>
      <c r="I9074" s="331">
        <v>10</v>
      </c>
      <c r="J9074" s="403" t="s">
        <v>33</v>
      </c>
      <c r="K9074" s="69">
        <v>6800000</v>
      </c>
      <c r="L9074" s="308">
        <v>1</v>
      </c>
      <c r="M9074" s="308" t="s">
        <v>765</v>
      </c>
      <c r="N9074" s="218" t="s">
        <v>12744</v>
      </c>
      <c r="O9074" s="177" t="s">
        <v>699</v>
      </c>
      <c r="P9074" s="308" t="s">
        <v>366</v>
      </c>
      <c r="Q9074" s="146" t="s">
        <v>5613</v>
      </c>
    </row>
    <row r="9075" spans="1:17" ht="28.5" customHeight="1" x14ac:dyDescent="0.2">
      <c r="A9075" s="136" t="s">
        <v>12662</v>
      </c>
      <c r="B9075" s="137" t="s">
        <v>12663</v>
      </c>
      <c r="C9075" s="151" t="s">
        <v>11899</v>
      </c>
      <c r="D9075" s="213" t="s">
        <v>12664</v>
      </c>
      <c r="E9075" s="186" t="s">
        <v>3986</v>
      </c>
      <c r="F9075" s="186" t="s">
        <v>374</v>
      </c>
      <c r="G9075" s="575">
        <v>78181500</v>
      </c>
      <c r="H9075" s="209" t="s">
        <v>12847</v>
      </c>
      <c r="I9075" s="331">
        <v>10</v>
      </c>
      <c r="J9075" s="403" t="s">
        <v>33</v>
      </c>
      <c r="K9075" s="69">
        <v>1200000</v>
      </c>
      <c r="L9075" s="308">
        <v>1</v>
      </c>
      <c r="M9075" s="308" t="s">
        <v>765</v>
      </c>
      <c r="N9075" s="218" t="s">
        <v>12750</v>
      </c>
      <c r="O9075" s="177" t="s">
        <v>36</v>
      </c>
      <c r="P9075" s="308" t="s">
        <v>79</v>
      </c>
      <c r="Q9075" s="146" t="s">
        <v>5613</v>
      </c>
    </row>
    <row r="9076" spans="1:17" ht="39" customHeight="1" x14ac:dyDescent="0.2">
      <c r="A9076" s="136" t="s">
        <v>12662</v>
      </c>
      <c r="B9076" s="137" t="s">
        <v>12663</v>
      </c>
      <c r="C9076" s="151" t="s">
        <v>11899</v>
      </c>
      <c r="D9076" s="213" t="s">
        <v>12668</v>
      </c>
      <c r="E9076" s="186" t="s">
        <v>3986</v>
      </c>
      <c r="F9076" s="186" t="s">
        <v>374</v>
      </c>
      <c r="G9076" s="575">
        <v>78181500</v>
      </c>
      <c r="H9076" s="209" t="s">
        <v>12787</v>
      </c>
      <c r="I9076" s="331">
        <v>10</v>
      </c>
      <c r="J9076" s="403" t="s">
        <v>33</v>
      </c>
      <c r="K9076" s="69">
        <v>15300000</v>
      </c>
      <c r="L9076" s="308">
        <v>1</v>
      </c>
      <c r="M9076" s="308" t="s">
        <v>765</v>
      </c>
      <c r="N9076" s="218" t="s">
        <v>12752</v>
      </c>
      <c r="O9076" s="177" t="s">
        <v>699</v>
      </c>
      <c r="P9076" s="308" t="s">
        <v>366</v>
      </c>
      <c r="Q9076" s="146" t="s">
        <v>5613</v>
      </c>
    </row>
    <row r="9077" spans="1:17" ht="30.75" customHeight="1" x14ac:dyDescent="0.2">
      <c r="A9077" s="136" t="s">
        <v>12662</v>
      </c>
      <c r="B9077" s="137" t="s">
        <v>12663</v>
      </c>
      <c r="C9077" s="151" t="s">
        <v>50</v>
      </c>
      <c r="D9077" s="213" t="s">
        <v>12670</v>
      </c>
      <c r="E9077" s="186" t="s">
        <v>3986</v>
      </c>
      <c r="F9077" s="186" t="s">
        <v>374</v>
      </c>
      <c r="G9077" s="575">
        <v>78181500</v>
      </c>
      <c r="H9077" s="209" t="s">
        <v>12848</v>
      </c>
      <c r="I9077" s="331">
        <v>10</v>
      </c>
      <c r="J9077" s="403" t="s">
        <v>33</v>
      </c>
      <c r="K9077" s="69">
        <v>2700000</v>
      </c>
      <c r="L9077" s="308">
        <v>1</v>
      </c>
      <c r="M9077" s="308" t="s">
        <v>765</v>
      </c>
      <c r="N9077" s="218" t="s">
        <v>12754</v>
      </c>
      <c r="O9077" s="177" t="s">
        <v>36</v>
      </c>
      <c r="P9077" s="308" t="s">
        <v>79</v>
      </c>
      <c r="Q9077" s="146" t="s">
        <v>5613</v>
      </c>
    </row>
    <row r="9078" spans="1:17" ht="30" customHeight="1" x14ac:dyDescent="0.2">
      <c r="A9078" s="136" t="s">
        <v>12662</v>
      </c>
      <c r="B9078" s="137" t="s">
        <v>12663</v>
      </c>
      <c r="C9078" s="151" t="s">
        <v>11899</v>
      </c>
      <c r="D9078" s="213" t="s">
        <v>12673</v>
      </c>
      <c r="E9078" s="186" t="s">
        <v>3986</v>
      </c>
      <c r="F9078" s="186" t="s">
        <v>374</v>
      </c>
      <c r="G9078" s="575">
        <v>78181500</v>
      </c>
      <c r="H9078" s="209" t="s">
        <v>12788</v>
      </c>
      <c r="I9078" s="331">
        <v>10</v>
      </c>
      <c r="J9078" s="403" t="s">
        <v>33</v>
      </c>
      <c r="K9078" s="69">
        <v>23800000</v>
      </c>
      <c r="L9078" s="308">
        <v>1</v>
      </c>
      <c r="M9078" s="308" t="s">
        <v>765</v>
      </c>
      <c r="N9078" s="218" t="s">
        <v>12756</v>
      </c>
      <c r="O9078" s="177" t="s">
        <v>699</v>
      </c>
      <c r="P9078" s="308" t="s">
        <v>366</v>
      </c>
      <c r="Q9078" s="146" t="s">
        <v>5613</v>
      </c>
    </row>
    <row r="9079" spans="1:17" ht="28.5" customHeight="1" x14ac:dyDescent="0.2">
      <c r="A9079" s="136" t="s">
        <v>12662</v>
      </c>
      <c r="B9079" s="137" t="s">
        <v>12663</v>
      </c>
      <c r="C9079" s="151" t="s">
        <v>11899</v>
      </c>
      <c r="D9079" s="213" t="s">
        <v>12675</v>
      </c>
      <c r="E9079" s="186" t="s">
        <v>3986</v>
      </c>
      <c r="F9079" s="186" t="s">
        <v>374</v>
      </c>
      <c r="G9079" s="575">
        <v>78181500</v>
      </c>
      <c r="H9079" s="685" t="s">
        <v>12849</v>
      </c>
      <c r="I9079" s="331">
        <v>10</v>
      </c>
      <c r="J9079" s="403" t="s">
        <v>33</v>
      </c>
      <c r="K9079" s="833">
        <v>4200000</v>
      </c>
      <c r="L9079" s="308">
        <v>1</v>
      </c>
      <c r="M9079" s="834" t="s">
        <v>765</v>
      </c>
      <c r="N9079" s="218" t="s">
        <v>12667</v>
      </c>
      <c r="O9079" s="177" t="s">
        <v>36</v>
      </c>
      <c r="P9079" s="308" t="s">
        <v>79</v>
      </c>
      <c r="Q9079" s="146" t="s">
        <v>5613</v>
      </c>
    </row>
    <row r="9080" spans="1:17" ht="26.25" customHeight="1" x14ac:dyDescent="0.2">
      <c r="A9080" s="136" t="s">
        <v>12662</v>
      </c>
      <c r="B9080" s="137" t="s">
        <v>12663</v>
      </c>
      <c r="C9080" s="151" t="s">
        <v>11899</v>
      </c>
      <c r="D9080" s="213" t="s">
        <v>12677</v>
      </c>
      <c r="E9080" s="358" t="s">
        <v>3986</v>
      </c>
      <c r="F9080" s="358" t="s">
        <v>374</v>
      </c>
      <c r="G9080" s="759">
        <v>78181500</v>
      </c>
      <c r="H9080" s="209" t="s">
        <v>12789</v>
      </c>
      <c r="I9080" s="331">
        <v>10</v>
      </c>
      <c r="J9080" s="403" t="s">
        <v>33</v>
      </c>
      <c r="K9080" s="69">
        <v>1000000</v>
      </c>
      <c r="L9080" s="308">
        <v>1</v>
      </c>
      <c r="M9080" s="308" t="s">
        <v>765</v>
      </c>
      <c r="N9080" s="218" t="s">
        <v>12667</v>
      </c>
      <c r="O9080" s="177" t="s">
        <v>699</v>
      </c>
      <c r="P9080" s="834" t="s">
        <v>366</v>
      </c>
      <c r="Q9080" s="146" t="s">
        <v>6270</v>
      </c>
    </row>
    <row r="9081" spans="1:17" ht="51.75" customHeight="1" x14ac:dyDescent="0.2">
      <c r="A9081" s="136" t="s">
        <v>12662</v>
      </c>
      <c r="B9081" s="137" t="s">
        <v>12663</v>
      </c>
      <c r="C9081" s="151" t="s">
        <v>11899</v>
      </c>
      <c r="D9081" s="213" t="s">
        <v>12721</v>
      </c>
      <c r="E9081" s="186" t="s">
        <v>880</v>
      </c>
      <c r="F9081" s="186" t="s">
        <v>374</v>
      </c>
      <c r="G9081" s="186">
        <v>72101511</v>
      </c>
      <c r="H9081" s="209" t="s">
        <v>12790</v>
      </c>
      <c r="I9081" s="331">
        <v>10</v>
      </c>
      <c r="J9081" s="403" t="s">
        <v>33</v>
      </c>
      <c r="K9081" s="69">
        <v>10000000</v>
      </c>
      <c r="L9081" s="308">
        <v>1</v>
      </c>
      <c r="M9081" s="834" t="s">
        <v>765</v>
      </c>
      <c r="N9081" s="218" t="s">
        <v>12672</v>
      </c>
      <c r="O9081" s="177" t="s">
        <v>68</v>
      </c>
      <c r="P9081" s="146" t="s">
        <v>67</v>
      </c>
      <c r="Q9081" s="146" t="s">
        <v>6270</v>
      </c>
    </row>
    <row r="9082" spans="1:17" ht="51.75" customHeight="1" thickBot="1" x14ac:dyDescent="0.25">
      <c r="A9082" s="136" t="s">
        <v>12791</v>
      </c>
      <c r="B9082" s="137" t="s">
        <v>889</v>
      </c>
      <c r="C9082" s="151" t="s">
        <v>41</v>
      </c>
      <c r="D9082" s="213" t="s">
        <v>12682</v>
      </c>
      <c r="E9082" s="835" t="s">
        <v>3986</v>
      </c>
      <c r="F9082" s="186" t="s">
        <v>374</v>
      </c>
      <c r="G9082" s="186">
        <v>78181500</v>
      </c>
      <c r="H9082" s="209" t="s">
        <v>12792</v>
      </c>
      <c r="I9082" s="331">
        <v>10</v>
      </c>
      <c r="J9082" s="403" t="s">
        <v>33</v>
      </c>
      <c r="K9082" s="836">
        <v>51160000</v>
      </c>
      <c r="L9082" s="837">
        <v>1</v>
      </c>
      <c r="M9082" s="308" t="s">
        <v>765</v>
      </c>
      <c r="N9082" s="218" t="s">
        <v>12793</v>
      </c>
      <c r="O9082" s="177" t="s">
        <v>127</v>
      </c>
      <c r="P9082" s="146" t="s">
        <v>127</v>
      </c>
      <c r="Q9082" s="146" t="s">
        <v>5613</v>
      </c>
    </row>
    <row r="9083" spans="1:17" ht="51.75" customHeight="1" x14ac:dyDescent="0.2">
      <c r="A9083" s="136" t="s">
        <v>12791</v>
      </c>
      <c r="B9083" s="137" t="s">
        <v>889</v>
      </c>
      <c r="C9083" s="151" t="s">
        <v>41</v>
      </c>
      <c r="D9083" s="213" t="s">
        <v>12682</v>
      </c>
      <c r="E9083" s="186" t="s">
        <v>3986</v>
      </c>
      <c r="F9083" s="186" t="s">
        <v>374</v>
      </c>
      <c r="G9083" s="186">
        <v>78181500</v>
      </c>
      <c r="H9083" s="209" t="s">
        <v>12794</v>
      </c>
      <c r="I9083" s="331">
        <v>10</v>
      </c>
      <c r="J9083" s="403" t="s">
        <v>33</v>
      </c>
      <c r="K9083" s="836">
        <v>25000000</v>
      </c>
      <c r="L9083" s="837">
        <v>1</v>
      </c>
      <c r="M9083" s="308" t="s">
        <v>765</v>
      </c>
      <c r="N9083" s="218" t="s">
        <v>12793</v>
      </c>
      <c r="O9083" s="177" t="s">
        <v>127</v>
      </c>
      <c r="P9083" s="146" t="s">
        <v>127</v>
      </c>
      <c r="Q9083" s="146" t="s">
        <v>5613</v>
      </c>
    </row>
    <row r="9084" spans="1:17" ht="51.75" customHeight="1" x14ac:dyDescent="0.2">
      <c r="A9084" s="136" t="s">
        <v>12791</v>
      </c>
      <c r="B9084" s="137" t="s">
        <v>889</v>
      </c>
      <c r="C9084" s="151" t="s">
        <v>41</v>
      </c>
      <c r="D9084" s="213" t="s">
        <v>12682</v>
      </c>
      <c r="E9084" s="186" t="s">
        <v>3986</v>
      </c>
      <c r="F9084" s="186" t="s">
        <v>374</v>
      </c>
      <c r="G9084" s="186">
        <v>78181500</v>
      </c>
      <c r="H9084" s="209" t="s">
        <v>12795</v>
      </c>
      <c r="I9084" s="331">
        <v>10</v>
      </c>
      <c r="J9084" s="403" t="s">
        <v>33</v>
      </c>
      <c r="K9084" s="836">
        <v>15000000</v>
      </c>
      <c r="L9084" s="837">
        <v>1</v>
      </c>
      <c r="M9084" s="308" t="s">
        <v>765</v>
      </c>
      <c r="N9084" s="218" t="s">
        <v>12793</v>
      </c>
      <c r="O9084" s="177" t="s">
        <v>127</v>
      </c>
      <c r="P9084" s="146" t="s">
        <v>127</v>
      </c>
      <c r="Q9084" s="146" t="s">
        <v>5613</v>
      </c>
    </row>
    <row r="9085" spans="1:17" ht="24" customHeight="1" x14ac:dyDescent="0.2">
      <c r="A9085" s="136" t="s">
        <v>12791</v>
      </c>
      <c r="B9085" s="137" t="s">
        <v>889</v>
      </c>
      <c r="C9085" s="151" t="s">
        <v>356</v>
      </c>
      <c r="D9085" s="213" t="s">
        <v>12682</v>
      </c>
      <c r="E9085" s="186" t="s">
        <v>947</v>
      </c>
      <c r="F9085" s="186" t="s">
        <v>406</v>
      </c>
      <c r="G9085" s="186">
        <v>90121500</v>
      </c>
      <c r="H9085" s="209" t="s">
        <v>406</v>
      </c>
      <c r="I9085" s="331">
        <v>10</v>
      </c>
      <c r="J9085" s="403" t="s">
        <v>33</v>
      </c>
      <c r="K9085" s="836">
        <v>3000000</v>
      </c>
      <c r="L9085" s="308">
        <v>1</v>
      </c>
      <c r="M9085" s="308" t="s">
        <v>765</v>
      </c>
      <c r="N9085" s="218" t="s">
        <v>12796</v>
      </c>
      <c r="O9085" s="431" t="s">
        <v>68</v>
      </c>
      <c r="P9085" s="166" t="s">
        <v>67</v>
      </c>
      <c r="Q9085" s="146" t="s">
        <v>12765</v>
      </c>
    </row>
    <row r="9086" spans="1:17" ht="20.100000000000001" customHeight="1" x14ac:dyDescent="0.2">
      <c r="A9086" s="174" t="s">
        <v>12797</v>
      </c>
      <c r="B9086" s="144" t="s">
        <v>3252</v>
      </c>
      <c r="C9086" s="151" t="s">
        <v>41</v>
      </c>
      <c r="D9086" s="213" t="s">
        <v>12798</v>
      </c>
      <c r="E9086" s="145" t="s">
        <v>855</v>
      </c>
      <c r="F9086" s="146" t="s">
        <v>360</v>
      </c>
      <c r="G9086" s="146">
        <v>78102203</v>
      </c>
      <c r="H9086" s="147" t="s">
        <v>360</v>
      </c>
      <c r="I9086" s="174">
        <v>10</v>
      </c>
      <c r="J9086" s="147" t="s">
        <v>33</v>
      </c>
      <c r="K9086" s="69">
        <v>600000</v>
      </c>
      <c r="L9086" s="176">
        <v>1</v>
      </c>
      <c r="M9086" s="144" t="s">
        <v>6831</v>
      </c>
      <c r="N9086" s="218" t="s">
        <v>12799</v>
      </c>
      <c r="O9086" s="177" t="s">
        <v>68</v>
      </c>
      <c r="P9086" s="146" t="s">
        <v>67</v>
      </c>
      <c r="Q9086" s="146" t="s">
        <v>6270</v>
      </c>
    </row>
    <row r="9087" spans="1:17" ht="20.100000000000001" customHeight="1" x14ac:dyDescent="0.2">
      <c r="A9087" s="174" t="s">
        <v>12797</v>
      </c>
      <c r="B9087" s="144" t="s">
        <v>3252</v>
      </c>
      <c r="C9087" s="151" t="s">
        <v>41</v>
      </c>
      <c r="D9087" s="213" t="s">
        <v>12798</v>
      </c>
      <c r="E9087" s="145" t="s">
        <v>776</v>
      </c>
      <c r="F9087" s="146" t="s">
        <v>229</v>
      </c>
      <c r="G9087" s="146">
        <v>14111507</v>
      </c>
      <c r="H9087" s="147" t="s">
        <v>12674</v>
      </c>
      <c r="I9087" s="331">
        <v>10</v>
      </c>
      <c r="J9087" s="403" t="s">
        <v>33</v>
      </c>
      <c r="K9087" s="69">
        <v>1000000</v>
      </c>
      <c r="L9087" s="176">
        <v>30</v>
      </c>
      <c r="M9087" s="144" t="s">
        <v>805</v>
      </c>
      <c r="N9087" s="218" t="s">
        <v>12800</v>
      </c>
      <c r="O9087" s="431" t="s">
        <v>68</v>
      </c>
      <c r="P9087" s="166" t="s">
        <v>67</v>
      </c>
      <c r="Q9087" s="166" t="s">
        <v>5613</v>
      </c>
    </row>
    <row r="9088" spans="1:17" ht="20.100000000000001" customHeight="1" x14ac:dyDescent="0.2">
      <c r="A9088" s="174" t="s">
        <v>12797</v>
      </c>
      <c r="B9088" s="144" t="s">
        <v>3252</v>
      </c>
      <c r="C9088" s="151" t="s">
        <v>41</v>
      </c>
      <c r="D9088" s="213" t="s">
        <v>12798</v>
      </c>
      <c r="E9088" s="145" t="s">
        <v>781</v>
      </c>
      <c r="F9088" s="146" t="s">
        <v>229</v>
      </c>
      <c r="G9088" s="146">
        <v>14111507</v>
      </c>
      <c r="H9088" s="403" t="s">
        <v>12671</v>
      </c>
      <c r="I9088" s="331">
        <v>10</v>
      </c>
      <c r="J9088" s="403" t="s">
        <v>33</v>
      </c>
      <c r="K9088" s="69">
        <v>930000</v>
      </c>
      <c r="L9088" s="176">
        <v>28</v>
      </c>
      <c r="M9088" s="144" t="s">
        <v>805</v>
      </c>
      <c r="N9088" s="218" t="s">
        <v>12800</v>
      </c>
      <c r="O9088" s="431" t="s">
        <v>68</v>
      </c>
      <c r="P9088" s="166" t="s">
        <v>67</v>
      </c>
      <c r="Q9088" s="166" t="s">
        <v>5613</v>
      </c>
    </row>
    <row r="9089" spans="1:17" ht="20.100000000000001" customHeight="1" x14ac:dyDescent="0.2">
      <c r="A9089" s="331" t="s">
        <v>12801</v>
      </c>
      <c r="B9089" s="144" t="s">
        <v>12663</v>
      </c>
      <c r="C9089" s="151" t="s">
        <v>356</v>
      </c>
      <c r="D9089" s="164" t="s">
        <v>12802</v>
      </c>
      <c r="E9089" s="838" t="s">
        <v>942</v>
      </c>
      <c r="F9089" s="166" t="s">
        <v>1045</v>
      </c>
      <c r="G9089" s="146">
        <v>93141514</v>
      </c>
      <c r="H9089" s="403" t="s">
        <v>12803</v>
      </c>
      <c r="I9089" s="331">
        <v>16</v>
      </c>
      <c r="J9089" s="403" t="s">
        <v>33</v>
      </c>
      <c r="K9089" s="69">
        <v>110000000</v>
      </c>
      <c r="L9089" s="176">
        <v>1</v>
      </c>
      <c r="M9089" s="144" t="s">
        <v>765</v>
      </c>
      <c r="N9089" s="218" t="s">
        <v>12804</v>
      </c>
      <c r="O9089" s="431" t="s">
        <v>127</v>
      </c>
      <c r="P9089" s="166" t="s">
        <v>68</v>
      </c>
      <c r="Q9089" s="166" t="s">
        <v>5246</v>
      </c>
    </row>
    <row r="9090" spans="1:17" ht="20.100000000000001" customHeight="1" x14ac:dyDescent="0.2">
      <c r="A9090" s="174" t="s">
        <v>12805</v>
      </c>
      <c r="B9090" s="144" t="s">
        <v>2702</v>
      </c>
      <c r="C9090" s="151" t="s">
        <v>41</v>
      </c>
      <c r="D9090" s="164" t="s">
        <v>12806</v>
      </c>
      <c r="E9090" s="145" t="s">
        <v>880</v>
      </c>
      <c r="F9090" s="146" t="s">
        <v>374</v>
      </c>
      <c r="G9090" s="146">
        <v>78181500</v>
      </c>
      <c r="H9090" s="403" t="s">
        <v>12807</v>
      </c>
      <c r="I9090" s="331">
        <v>16</v>
      </c>
      <c r="J9090" s="403" t="s">
        <v>230</v>
      </c>
      <c r="K9090" s="69">
        <v>35000000</v>
      </c>
      <c r="L9090" s="176">
        <v>1</v>
      </c>
      <c r="M9090" s="144" t="s">
        <v>765</v>
      </c>
      <c r="N9090" s="218" t="s">
        <v>12808</v>
      </c>
      <c r="O9090" s="431" t="s">
        <v>127</v>
      </c>
      <c r="P9090" s="166" t="s">
        <v>127</v>
      </c>
      <c r="Q9090" s="166" t="s">
        <v>5613</v>
      </c>
    </row>
    <row r="9091" spans="1:17" ht="20.100000000000001" customHeight="1" x14ac:dyDescent="0.2">
      <c r="A9091" s="174" t="s">
        <v>12805</v>
      </c>
      <c r="B9091" s="144" t="s">
        <v>2702</v>
      </c>
      <c r="C9091" s="151" t="s">
        <v>41</v>
      </c>
      <c r="D9091" s="164" t="s">
        <v>12806</v>
      </c>
      <c r="E9091" s="145" t="s">
        <v>880</v>
      </c>
      <c r="F9091" s="146" t="s">
        <v>374</v>
      </c>
      <c r="G9091" s="146">
        <v>78181500</v>
      </c>
      <c r="H9091" s="541" t="s">
        <v>13040</v>
      </c>
      <c r="I9091" s="331">
        <v>16</v>
      </c>
      <c r="J9091" s="403" t="s">
        <v>230</v>
      </c>
      <c r="K9091" s="69">
        <v>10000000</v>
      </c>
      <c r="L9091" s="176">
        <v>1</v>
      </c>
      <c r="M9091" s="144" t="s">
        <v>765</v>
      </c>
      <c r="N9091" s="218" t="s">
        <v>12808</v>
      </c>
      <c r="O9091" s="431" t="s">
        <v>127</v>
      </c>
      <c r="P9091" s="166" t="s">
        <v>127</v>
      </c>
      <c r="Q9091" s="166" t="s">
        <v>5613</v>
      </c>
    </row>
    <row r="9092" spans="1:17" ht="31.5" customHeight="1" thickBot="1" x14ac:dyDescent="0.25">
      <c r="A9092" s="174" t="s">
        <v>12805</v>
      </c>
      <c r="B9092" s="144" t="s">
        <v>2702</v>
      </c>
      <c r="C9092" s="151" t="s">
        <v>41</v>
      </c>
      <c r="D9092" s="164" t="s">
        <v>12806</v>
      </c>
      <c r="E9092" s="145" t="s">
        <v>880</v>
      </c>
      <c r="F9092" s="146" t="s">
        <v>374</v>
      </c>
      <c r="G9092" s="146">
        <v>78181500</v>
      </c>
      <c r="H9092" s="839" t="s">
        <v>13041</v>
      </c>
      <c r="I9092" s="331">
        <v>10</v>
      </c>
      <c r="J9092" s="403" t="s">
        <v>33</v>
      </c>
      <c r="K9092" s="69">
        <v>67000000</v>
      </c>
      <c r="L9092" s="176">
        <v>1</v>
      </c>
      <c r="M9092" s="144" t="s">
        <v>765</v>
      </c>
      <c r="N9092" s="218" t="s">
        <v>12808</v>
      </c>
      <c r="O9092" s="431" t="s">
        <v>127</v>
      </c>
      <c r="P9092" s="166" t="s">
        <v>127</v>
      </c>
      <c r="Q9092" s="166" t="s">
        <v>5613</v>
      </c>
    </row>
    <row r="9093" spans="1:17" ht="34.5" customHeight="1" thickBot="1" x14ac:dyDescent="0.25">
      <c r="A9093" s="174" t="s">
        <v>12805</v>
      </c>
      <c r="B9093" s="144" t="s">
        <v>2702</v>
      </c>
      <c r="C9093" s="151" t="s">
        <v>41</v>
      </c>
      <c r="D9093" s="164" t="s">
        <v>12806</v>
      </c>
      <c r="E9093" s="145" t="s">
        <v>880</v>
      </c>
      <c r="F9093" s="146" t="s">
        <v>374</v>
      </c>
      <c r="G9093" s="146">
        <v>78181500</v>
      </c>
      <c r="H9093" s="839" t="s">
        <v>13042</v>
      </c>
      <c r="I9093" s="331">
        <v>10</v>
      </c>
      <c r="J9093" s="403" t="s">
        <v>33</v>
      </c>
      <c r="K9093" s="69">
        <v>4000000</v>
      </c>
      <c r="L9093" s="176">
        <v>1</v>
      </c>
      <c r="M9093" s="144" t="s">
        <v>765</v>
      </c>
      <c r="N9093" s="218" t="s">
        <v>12808</v>
      </c>
      <c r="O9093" s="431" t="s">
        <v>699</v>
      </c>
      <c r="P9093" s="166" t="s">
        <v>366</v>
      </c>
      <c r="Q9093" s="166" t="s">
        <v>5613</v>
      </c>
    </row>
    <row r="9094" spans="1:17" ht="30" customHeight="1" thickBot="1" x14ac:dyDescent="0.25">
      <c r="A9094" s="174" t="s">
        <v>12805</v>
      </c>
      <c r="B9094" s="144" t="s">
        <v>2702</v>
      </c>
      <c r="C9094" s="151" t="s">
        <v>41</v>
      </c>
      <c r="D9094" s="164" t="s">
        <v>12806</v>
      </c>
      <c r="E9094" s="145" t="s">
        <v>880</v>
      </c>
      <c r="F9094" s="146" t="s">
        <v>374</v>
      </c>
      <c r="G9094" s="146">
        <v>78181500</v>
      </c>
      <c r="H9094" s="839" t="s">
        <v>13043</v>
      </c>
      <c r="I9094" s="331">
        <v>10</v>
      </c>
      <c r="J9094" s="403" t="s">
        <v>33</v>
      </c>
      <c r="K9094" s="69">
        <v>4000000</v>
      </c>
      <c r="L9094" s="176">
        <v>1</v>
      </c>
      <c r="M9094" s="144" t="s">
        <v>765</v>
      </c>
      <c r="N9094" s="218" t="s">
        <v>12808</v>
      </c>
      <c r="O9094" s="431" t="s">
        <v>699</v>
      </c>
      <c r="P9094" s="166" t="s">
        <v>366</v>
      </c>
      <c r="Q9094" s="166" t="s">
        <v>5613</v>
      </c>
    </row>
    <row r="9095" spans="1:17" ht="33" customHeight="1" thickBot="1" x14ac:dyDescent="0.25">
      <c r="A9095" s="174" t="s">
        <v>12805</v>
      </c>
      <c r="B9095" s="144" t="s">
        <v>2702</v>
      </c>
      <c r="C9095" s="151" t="s">
        <v>41</v>
      </c>
      <c r="D9095" s="164" t="s">
        <v>12806</v>
      </c>
      <c r="E9095" s="145" t="s">
        <v>880</v>
      </c>
      <c r="F9095" s="146" t="s">
        <v>374</v>
      </c>
      <c r="G9095" s="146">
        <v>78181500</v>
      </c>
      <c r="H9095" s="839" t="s">
        <v>13044</v>
      </c>
      <c r="I9095" s="331">
        <v>10</v>
      </c>
      <c r="J9095" s="403" t="s">
        <v>33</v>
      </c>
      <c r="K9095" s="69">
        <v>16140000</v>
      </c>
      <c r="L9095" s="176">
        <v>1</v>
      </c>
      <c r="M9095" s="144" t="s">
        <v>765</v>
      </c>
      <c r="N9095" s="218" t="s">
        <v>12808</v>
      </c>
      <c r="O9095" s="431" t="s">
        <v>127</v>
      </c>
      <c r="P9095" s="166" t="s">
        <v>127</v>
      </c>
      <c r="Q9095" s="166" t="s">
        <v>5613</v>
      </c>
    </row>
    <row r="9096" spans="1:17" ht="35.25" customHeight="1" thickBot="1" x14ac:dyDescent="0.25">
      <c r="A9096" s="174" t="s">
        <v>12805</v>
      </c>
      <c r="B9096" s="144" t="s">
        <v>2702</v>
      </c>
      <c r="C9096" s="151" t="s">
        <v>41</v>
      </c>
      <c r="D9096" s="164" t="s">
        <v>12806</v>
      </c>
      <c r="E9096" s="145" t="s">
        <v>880</v>
      </c>
      <c r="F9096" s="146" t="s">
        <v>374</v>
      </c>
      <c r="G9096" s="146">
        <v>78181500</v>
      </c>
      <c r="H9096" s="839" t="s">
        <v>13045</v>
      </c>
      <c r="I9096" s="331">
        <v>10</v>
      </c>
      <c r="J9096" s="403" t="s">
        <v>33</v>
      </c>
      <c r="K9096" s="69">
        <v>4000000</v>
      </c>
      <c r="L9096" s="176">
        <v>1</v>
      </c>
      <c r="M9096" s="144" t="s">
        <v>765</v>
      </c>
      <c r="N9096" s="218" t="s">
        <v>12808</v>
      </c>
      <c r="O9096" s="431" t="s">
        <v>127</v>
      </c>
      <c r="P9096" s="166" t="s">
        <v>127</v>
      </c>
      <c r="Q9096" s="166" t="s">
        <v>5613</v>
      </c>
    </row>
    <row r="9097" spans="1:17" x14ac:dyDescent="0.2">
      <c r="K9097" s="60">
        <f>SUM(K8:L9096)</f>
        <v>1113770744455.7144</v>
      </c>
    </row>
    <row r="9099" spans="1:17" x14ac:dyDescent="0.2">
      <c r="J9099" s="60"/>
    </row>
    <row r="9100" spans="1:17" x14ac:dyDescent="0.2">
      <c r="J9100" s="61"/>
    </row>
    <row r="9101" spans="1:17" x14ac:dyDescent="0.2">
      <c r="J9101" s="62"/>
    </row>
  </sheetData>
  <autoFilter ref="A7:U9097" xr:uid="{00000000-0001-0000-0000-000000000000}"/>
  <mergeCells count="40">
    <mergeCell ref="O7641:O7642"/>
    <mergeCell ref="P7641:P7642"/>
    <mergeCell ref="Q7641:Q7642"/>
    <mergeCell ref="Q1593:Q1595"/>
    <mergeCell ref="O7598:O7600"/>
    <mergeCell ref="P7598:P7600"/>
    <mergeCell ref="Q7598:Q7600"/>
    <mergeCell ref="O7617:O7623"/>
    <mergeCell ref="P7617:P7623"/>
    <mergeCell ref="Q7617:Q7623"/>
    <mergeCell ref="M1593:M1595"/>
    <mergeCell ref="N1593:N1595"/>
    <mergeCell ref="O1593:O1595"/>
    <mergeCell ref="P1593:P1595"/>
    <mergeCell ref="J1593:J1595"/>
    <mergeCell ref="K1593:K1595"/>
    <mergeCell ref="L1593:L1595"/>
    <mergeCell ref="C1593:C1595"/>
    <mergeCell ref="D1593:D1595"/>
    <mergeCell ref="F1593:F1595"/>
    <mergeCell ref="H1593:H1595"/>
    <mergeCell ref="I1593:I1595"/>
    <mergeCell ref="Q6:Q7"/>
    <mergeCell ref="C6:D6"/>
    <mergeCell ref="P1:Q2"/>
    <mergeCell ref="B6:B7"/>
    <mergeCell ref="M6:M7"/>
    <mergeCell ref="N6:N7"/>
    <mergeCell ref="O6:P6"/>
    <mergeCell ref="E6:E7"/>
    <mergeCell ref="F6:F7"/>
    <mergeCell ref="G6:G7"/>
    <mergeCell ref="H6:H7"/>
    <mergeCell ref="C1:O2"/>
    <mergeCell ref="C4:D4"/>
    <mergeCell ref="A6:A7"/>
    <mergeCell ref="A1:B1"/>
    <mergeCell ref="A2:B2"/>
    <mergeCell ref="K6:L6"/>
    <mergeCell ref="A4:B4"/>
  </mergeCells>
  <phoneticPr fontId="0" type="noConversion"/>
  <conditionalFormatting sqref="G577:H578 N1910:N2207 N8023:N8028">
    <cfRule type="cellIs" dxfId="144" priority="146" operator="equal">
      <formula>""</formula>
    </cfRule>
  </conditionalFormatting>
  <conditionalFormatting sqref="G806:H807">
    <cfRule type="cellIs" dxfId="143" priority="145" operator="equal">
      <formula>""</formula>
    </cfRule>
  </conditionalFormatting>
  <conditionalFormatting sqref="G815:H816">
    <cfRule type="cellIs" dxfId="142" priority="144" operator="equal">
      <formula>""</formula>
    </cfRule>
  </conditionalFormatting>
  <conditionalFormatting sqref="G828:H829">
    <cfRule type="cellIs" dxfId="141" priority="143" operator="equal">
      <formula>""</formula>
    </cfRule>
  </conditionalFormatting>
  <conditionalFormatting sqref="G846:H847">
    <cfRule type="cellIs" dxfId="140" priority="142" operator="equal">
      <formula>""</formula>
    </cfRule>
  </conditionalFormatting>
  <conditionalFormatting sqref="G904:H906">
    <cfRule type="cellIs" dxfId="139" priority="141" operator="equal">
      <formula>""</formula>
    </cfRule>
  </conditionalFormatting>
  <conditionalFormatting sqref="G914:H915">
    <cfRule type="cellIs" dxfId="138" priority="140" operator="equal">
      <formula>""</formula>
    </cfRule>
  </conditionalFormatting>
  <conditionalFormatting sqref="G931:H932">
    <cfRule type="cellIs" dxfId="137" priority="139" operator="equal">
      <formula>""</formula>
    </cfRule>
  </conditionalFormatting>
  <conditionalFormatting sqref="G933:H935">
    <cfRule type="cellIs" dxfId="136" priority="138" operator="equal">
      <formula>""</formula>
    </cfRule>
  </conditionalFormatting>
  <conditionalFormatting sqref="G958:H958 F959:G959">
    <cfRule type="cellIs" dxfId="135" priority="137" operator="equal">
      <formula>""</formula>
    </cfRule>
  </conditionalFormatting>
  <conditionalFormatting sqref="G964:H964 F965:H965">
    <cfRule type="cellIs" dxfId="134" priority="136" operator="equal">
      <formula>""</formula>
    </cfRule>
  </conditionalFormatting>
  <conditionalFormatting sqref="G1026:H1027">
    <cfRule type="cellIs" dxfId="133" priority="135" operator="equal">
      <formula>""</formula>
    </cfRule>
  </conditionalFormatting>
  <conditionalFormatting sqref="G1039:H1039">
    <cfRule type="cellIs" dxfId="132" priority="134" operator="equal">
      <formula>""</formula>
    </cfRule>
  </conditionalFormatting>
  <conditionalFormatting sqref="G1061:H1061">
    <cfRule type="cellIs" dxfId="131" priority="133" operator="equal">
      <formula>""</formula>
    </cfRule>
  </conditionalFormatting>
  <conditionalFormatting sqref="G1107:H1108">
    <cfRule type="cellIs" dxfId="130" priority="132" operator="equal">
      <formula>""</formula>
    </cfRule>
  </conditionalFormatting>
  <conditionalFormatting sqref="G1112:H1114">
    <cfRule type="cellIs" dxfId="129" priority="131" operator="equal">
      <formula>""</formula>
    </cfRule>
  </conditionalFormatting>
  <conditionalFormatting sqref="G1169">
    <cfRule type="cellIs" dxfId="128" priority="129" operator="equal">
      <formula>""</formula>
    </cfRule>
  </conditionalFormatting>
  <conditionalFormatting sqref="G1167:H1168">
    <cfRule type="cellIs" dxfId="127" priority="130" operator="equal">
      <formula>""</formula>
    </cfRule>
  </conditionalFormatting>
  <conditionalFormatting sqref="G1213">
    <cfRule type="cellIs" dxfId="126" priority="127" operator="equal">
      <formula>""</formula>
    </cfRule>
  </conditionalFormatting>
  <conditionalFormatting sqref="G1211:H1212">
    <cfRule type="cellIs" dxfId="125" priority="128" operator="equal">
      <formula>""</formula>
    </cfRule>
  </conditionalFormatting>
  <conditionalFormatting sqref="N1600:N1669 N1671:N1688">
    <cfRule type="cellIs" dxfId="124" priority="126" operator="equal">
      <formula>""</formula>
    </cfRule>
  </conditionalFormatting>
  <conditionalFormatting sqref="E1715">
    <cfRule type="cellIs" dxfId="123" priority="125" operator="equal">
      <formula>""</formula>
    </cfRule>
  </conditionalFormatting>
  <conditionalFormatting sqref="G1872">
    <cfRule type="cellIs" dxfId="122" priority="124" operator="equal">
      <formula>""</formula>
    </cfRule>
  </conditionalFormatting>
  <conditionalFormatting sqref="G1877">
    <cfRule type="cellIs" dxfId="121" priority="123" operator="equal">
      <formula>""</formula>
    </cfRule>
  </conditionalFormatting>
  <conditionalFormatting sqref="N1847:N1905">
    <cfRule type="cellIs" dxfId="120" priority="122" operator="equal">
      <formula>""</formula>
    </cfRule>
  </conditionalFormatting>
  <conditionalFormatting sqref="G2427:G2428">
    <cfRule type="cellIs" dxfId="119" priority="120" operator="equal">
      <formula>""</formula>
    </cfRule>
  </conditionalFormatting>
  <conditionalFormatting sqref="N2643">
    <cfRule type="cellIs" dxfId="118" priority="119" operator="equal">
      <formula>""</formula>
    </cfRule>
  </conditionalFormatting>
  <conditionalFormatting sqref="E3681">
    <cfRule type="cellIs" dxfId="117" priority="118" operator="equal">
      <formula>""</formula>
    </cfRule>
  </conditionalFormatting>
  <conditionalFormatting sqref="G4273">
    <cfRule type="cellIs" dxfId="116" priority="117" operator="equal">
      <formula>""</formula>
    </cfRule>
  </conditionalFormatting>
  <conditionalFormatting sqref="G4341">
    <cfRule type="cellIs" dxfId="115" priority="116" operator="equal">
      <formula>""</formula>
    </cfRule>
  </conditionalFormatting>
  <conditionalFormatting sqref="G4342">
    <cfRule type="cellIs" dxfId="114" priority="115" operator="equal">
      <formula>""</formula>
    </cfRule>
  </conditionalFormatting>
  <conditionalFormatting sqref="G4343">
    <cfRule type="cellIs" dxfId="113" priority="114" operator="equal">
      <formula>""</formula>
    </cfRule>
  </conditionalFormatting>
  <conditionalFormatting sqref="G4344">
    <cfRule type="cellIs" dxfId="112" priority="113" operator="equal">
      <formula>""</formula>
    </cfRule>
  </conditionalFormatting>
  <conditionalFormatting sqref="G4345">
    <cfRule type="cellIs" dxfId="111" priority="112" operator="equal">
      <formula>""</formula>
    </cfRule>
  </conditionalFormatting>
  <conditionalFormatting sqref="G4346">
    <cfRule type="cellIs" dxfId="110" priority="111" operator="equal">
      <formula>""</formula>
    </cfRule>
  </conditionalFormatting>
  <conditionalFormatting sqref="G4347">
    <cfRule type="cellIs" dxfId="109" priority="110" operator="equal">
      <formula>""</formula>
    </cfRule>
  </conditionalFormatting>
  <conditionalFormatting sqref="G4348">
    <cfRule type="cellIs" dxfId="108" priority="109" operator="equal">
      <formula>""</formula>
    </cfRule>
  </conditionalFormatting>
  <conditionalFormatting sqref="G4349">
    <cfRule type="cellIs" dxfId="107" priority="108" operator="equal">
      <formula>""</formula>
    </cfRule>
  </conditionalFormatting>
  <conditionalFormatting sqref="G4350">
    <cfRule type="cellIs" dxfId="106" priority="107" operator="equal">
      <formula>""</formula>
    </cfRule>
  </conditionalFormatting>
  <conditionalFormatting sqref="G4351">
    <cfRule type="cellIs" dxfId="105" priority="106" operator="equal">
      <formula>""</formula>
    </cfRule>
  </conditionalFormatting>
  <conditionalFormatting sqref="G4352">
    <cfRule type="cellIs" dxfId="104" priority="105" operator="equal">
      <formula>""</formula>
    </cfRule>
  </conditionalFormatting>
  <conditionalFormatting sqref="G4353">
    <cfRule type="cellIs" dxfId="103" priority="104" operator="equal">
      <formula>""</formula>
    </cfRule>
  </conditionalFormatting>
  <conditionalFormatting sqref="G4354">
    <cfRule type="cellIs" dxfId="102" priority="103" operator="equal">
      <formula>""</formula>
    </cfRule>
  </conditionalFormatting>
  <conditionalFormatting sqref="G4356">
    <cfRule type="cellIs" dxfId="101" priority="102" operator="equal">
      <formula>""</formula>
    </cfRule>
  </conditionalFormatting>
  <conditionalFormatting sqref="G4357">
    <cfRule type="cellIs" dxfId="100" priority="101" operator="equal">
      <formula>""</formula>
    </cfRule>
  </conditionalFormatting>
  <conditionalFormatting sqref="G4355">
    <cfRule type="cellIs" dxfId="99" priority="100" operator="equal">
      <formula>""</formula>
    </cfRule>
  </conditionalFormatting>
  <conditionalFormatting sqref="G4358">
    <cfRule type="cellIs" dxfId="98" priority="99" operator="equal">
      <formula>""</formula>
    </cfRule>
  </conditionalFormatting>
  <conditionalFormatting sqref="G4359">
    <cfRule type="cellIs" dxfId="97" priority="98" operator="equal">
      <formula>""</formula>
    </cfRule>
  </conditionalFormatting>
  <conditionalFormatting sqref="G4361">
    <cfRule type="cellIs" dxfId="96" priority="97" operator="equal">
      <formula>""</formula>
    </cfRule>
  </conditionalFormatting>
  <conditionalFormatting sqref="G4362">
    <cfRule type="cellIs" dxfId="95" priority="96" operator="equal">
      <formula>""</formula>
    </cfRule>
  </conditionalFormatting>
  <conditionalFormatting sqref="G4363">
    <cfRule type="cellIs" dxfId="94" priority="95" operator="equal">
      <formula>""</formula>
    </cfRule>
  </conditionalFormatting>
  <conditionalFormatting sqref="G4366">
    <cfRule type="cellIs" dxfId="93" priority="94" operator="equal">
      <formula>""</formula>
    </cfRule>
  </conditionalFormatting>
  <conditionalFormatting sqref="G4365">
    <cfRule type="cellIs" dxfId="92" priority="93" operator="equal">
      <formula>""</formula>
    </cfRule>
  </conditionalFormatting>
  <conditionalFormatting sqref="G4371">
    <cfRule type="cellIs" dxfId="91" priority="92" operator="equal">
      <formula>""</formula>
    </cfRule>
  </conditionalFormatting>
  <conditionalFormatting sqref="G4370">
    <cfRule type="cellIs" dxfId="90" priority="91" operator="equal">
      <formula>""</formula>
    </cfRule>
  </conditionalFormatting>
  <conditionalFormatting sqref="G4369">
    <cfRule type="cellIs" dxfId="89" priority="90" operator="equal">
      <formula>""</formula>
    </cfRule>
  </conditionalFormatting>
  <conditionalFormatting sqref="G4368">
    <cfRule type="cellIs" dxfId="88" priority="89" operator="equal">
      <formula>""</formula>
    </cfRule>
  </conditionalFormatting>
  <conditionalFormatting sqref="G4367">
    <cfRule type="cellIs" dxfId="87" priority="88" operator="equal">
      <formula>""</formula>
    </cfRule>
  </conditionalFormatting>
  <conditionalFormatting sqref="G4364">
    <cfRule type="cellIs" dxfId="86" priority="87" operator="equal">
      <formula>""</formula>
    </cfRule>
  </conditionalFormatting>
  <conditionalFormatting sqref="G4360">
    <cfRule type="cellIs" dxfId="85" priority="86" operator="equal">
      <formula>""</formula>
    </cfRule>
  </conditionalFormatting>
  <conditionalFormatting sqref="G4372">
    <cfRule type="cellIs" dxfId="84" priority="85" operator="equal">
      <formula>""</formula>
    </cfRule>
  </conditionalFormatting>
  <conditionalFormatting sqref="G4373">
    <cfRule type="cellIs" dxfId="83" priority="84" operator="equal">
      <formula>""</formula>
    </cfRule>
  </conditionalFormatting>
  <conditionalFormatting sqref="G4374">
    <cfRule type="cellIs" dxfId="82" priority="83" operator="equal">
      <formula>""</formula>
    </cfRule>
  </conditionalFormatting>
  <conditionalFormatting sqref="G4375">
    <cfRule type="cellIs" dxfId="81" priority="82" operator="equal">
      <formula>""</formula>
    </cfRule>
  </conditionalFormatting>
  <conditionalFormatting sqref="G4376">
    <cfRule type="cellIs" dxfId="80" priority="81" operator="equal">
      <formula>""</formula>
    </cfRule>
  </conditionalFormatting>
  <conditionalFormatting sqref="G4377">
    <cfRule type="cellIs" dxfId="79" priority="80" operator="equal">
      <formula>""</formula>
    </cfRule>
  </conditionalFormatting>
  <conditionalFormatting sqref="G4378">
    <cfRule type="cellIs" dxfId="78" priority="79" operator="equal">
      <formula>""</formula>
    </cfRule>
  </conditionalFormatting>
  <conditionalFormatting sqref="G4379">
    <cfRule type="cellIs" dxfId="77" priority="78" operator="equal">
      <formula>""</formula>
    </cfRule>
  </conditionalFormatting>
  <conditionalFormatting sqref="G4380">
    <cfRule type="cellIs" dxfId="76" priority="77" operator="equal">
      <formula>""</formula>
    </cfRule>
  </conditionalFormatting>
  <conditionalFormatting sqref="G4381">
    <cfRule type="cellIs" dxfId="75" priority="76" operator="equal">
      <formula>""</formula>
    </cfRule>
  </conditionalFormatting>
  <conditionalFormatting sqref="G4382">
    <cfRule type="cellIs" dxfId="74" priority="75" operator="equal">
      <formula>""</formula>
    </cfRule>
  </conditionalFormatting>
  <conditionalFormatting sqref="G4383">
    <cfRule type="cellIs" dxfId="73" priority="74" operator="equal">
      <formula>""</formula>
    </cfRule>
  </conditionalFormatting>
  <conditionalFormatting sqref="G4384">
    <cfRule type="cellIs" dxfId="72" priority="73" operator="equal">
      <formula>""</formula>
    </cfRule>
  </conditionalFormatting>
  <conditionalFormatting sqref="G4385">
    <cfRule type="cellIs" dxfId="71" priority="72" operator="equal">
      <formula>""</formula>
    </cfRule>
  </conditionalFormatting>
  <conditionalFormatting sqref="G4386">
    <cfRule type="cellIs" dxfId="70" priority="71" operator="equal">
      <formula>""</formula>
    </cfRule>
  </conditionalFormatting>
  <conditionalFormatting sqref="G4387">
    <cfRule type="cellIs" dxfId="69" priority="70" operator="equal">
      <formula>""</formula>
    </cfRule>
  </conditionalFormatting>
  <conditionalFormatting sqref="G4388">
    <cfRule type="cellIs" dxfId="68" priority="69" operator="equal">
      <formula>""</formula>
    </cfRule>
  </conditionalFormatting>
  <conditionalFormatting sqref="G4389">
    <cfRule type="cellIs" dxfId="67" priority="68" operator="equal">
      <formula>""</formula>
    </cfRule>
  </conditionalFormatting>
  <conditionalFormatting sqref="G4390">
    <cfRule type="cellIs" dxfId="66" priority="67" operator="equal">
      <formula>""</formula>
    </cfRule>
  </conditionalFormatting>
  <conditionalFormatting sqref="G4394">
    <cfRule type="cellIs" dxfId="65" priority="66" operator="equal">
      <formula>""</formula>
    </cfRule>
  </conditionalFormatting>
  <conditionalFormatting sqref="G4395">
    <cfRule type="cellIs" dxfId="64" priority="65" operator="equal">
      <formula>""</formula>
    </cfRule>
  </conditionalFormatting>
  <conditionalFormatting sqref="G4396">
    <cfRule type="cellIs" dxfId="63" priority="64" operator="equal">
      <formula>""</formula>
    </cfRule>
  </conditionalFormatting>
  <conditionalFormatting sqref="G4393">
    <cfRule type="cellIs" dxfId="62" priority="63" operator="equal">
      <formula>""</formula>
    </cfRule>
  </conditionalFormatting>
  <conditionalFormatting sqref="G4397">
    <cfRule type="cellIs" dxfId="61" priority="62" operator="equal">
      <formula>""</formula>
    </cfRule>
  </conditionalFormatting>
  <conditionalFormatting sqref="G4398">
    <cfRule type="cellIs" dxfId="60" priority="61" operator="equal">
      <formula>""</formula>
    </cfRule>
  </conditionalFormatting>
  <conditionalFormatting sqref="G4399">
    <cfRule type="cellIs" dxfId="59" priority="60" operator="equal">
      <formula>""</formula>
    </cfRule>
  </conditionalFormatting>
  <conditionalFormatting sqref="G4400">
    <cfRule type="cellIs" dxfId="58" priority="59" operator="equal">
      <formula>""</formula>
    </cfRule>
  </conditionalFormatting>
  <conditionalFormatting sqref="G4401">
    <cfRule type="cellIs" dxfId="57" priority="58" operator="equal">
      <formula>""</formula>
    </cfRule>
  </conditionalFormatting>
  <conditionalFormatting sqref="G4402">
    <cfRule type="cellIs" dxfId="56" priority="57" operator="equal">
      <formula>""</formula>
    </cfRule>
  </conditionalFormatting>
  <conditionalFormatting sqref="G4403">
    <cfRule type="cellIs" dxfId="55" priority="56" operator="equal">
      <formula>""</formula>
    </cfRule>
  </conditionalFormatting>
  <conditionalFormatting sqref="G4404">
    <cfRule type="cellIs" dxfId="54" priority="55" operator="equal">
      <formula>""</formula>
    </cfRule>
  </conditionalFormatting>
  <conditionalFormatting sqref="G4405">
    <cfRule type="cellIs" dxfId="53" priority="54" operator="equal">
      <formula>""</formula>
    </cfRule>
  </conditionalFormatting>
  <conditionalFormatting sqref="G4406">
    <cfRule type="cellIs" dxfId="52" priority="53" operator="equal">
      <formula>""</formula>
    </cfRule>
  </conditionalFormatting>
  <conditionalFormatting sqref="G4407">
    <cfRule type="cellIs" dxfId="51" priority="52" operator="equal">
      <formula>""</formula>
    </cfRule>
  </conditionalFormatting>
  <conditionalFormatting sqref="G4410">
    <cfRule type="cellIs" dxfId="50" priority="51" operator="equal">
      <formula>""</formula>
    </cfRule>
  </conditionalFormatting>
  <conditionalFormatting sqref="G4409">
    <cfRule type="cellIs" dxfId="49" priority="50" operator="equal">
      <formula>""</formula>
    </cfRule>
  </conditionalFormatting>
  <conditionalFormatting sqref="G4408">
    <cfRule type="cellIs" dxfId="48" priority="49" operator="equal">
      <formula>""</formula>
    </cfRule>
  </conditionalFormatting>
  <conditionalFormatting sqref="G4411">
    <cfRule type="cellIs" dxfId="47" priority="48" operator="equal">
      <formula>""</formula>
    </cfRule>
  </conditionalFormatting>
  <conditionalFormatting sqref="G4412">
    <cfRule type="cellIs" dxfId="46" priority="47" operator="equal">
      <formula>""</formula>
    </cfRule>
  </conditionalFormatting>
  <conditionalFormatting sqref="G4413">
    <cfRule type="cellIs" dxfId="45" priority="46" operator="equal">
      <formula>""</formula>
    </cfRule>
  </conditionalFormatting>
  <conditionalFormatting sqref="G4414">
    <cfRule type="cellIs" dxfId="44" priority="45" operator="equal">
      <formula>""</formula>
    </cfRule>
  </conditionalFormatting>
  <conditionalFormatting sqref="G4415">
    <cfRule type="cellIs" dxfId="43" priority="44" operator="equal">
      <formula>""</formula>
    </cfRule>
  </conditionalFormatting>
  <conditionalFormatting sqref="G4416">
    <cfRule type="cellIs" dxfId="42" priority="43" operator="equal">
      <formula>""</formula>
    </cfRule>
  </conditionalFormatting>
  <conditionalFormatting sqref="G4417">
    <cfRule type="cellIs" dxfId="41" priority="42" operator="equal">
      <formula>""</formula>
    </cfRule>
  </conditionalFormatting>
  <conditionalFormatting sqref="G4421">
    <cfRule type="cellIs" dxfId="40" priority="41" operator="equal">
      <formula>""</formula>
    </cfRule>
  </conditionalFormatting>
  <conditionalFormatting sqref="G4422">
    <cfRule type="cellIs" dxfId="39" priority="40" operator="equal">
      <formula>""</formula>
    </cfRule>
  </conditionalFormatting>
  <conditionalFormatting sqref="G4424">
    <cfRule type="cellIs" dxfId="38" priority="39" operator="equal">
      <formula>""</formula>
    </cfRule>
  </conditionalFormatting>
  <conditionalFormatting sqref="G4423">
    <cfRule type="cellIs" dxfId="37" priority="38" operator="equal">
      <formula>""</formula>
    </cfRule>
  </conditionalFormatting>
  <conditionalFormatting sqref="G4428">
    <cfRule type="cellIs" dxfId="36" priority="37" operator="equal">
      <formula>""</formula>
    </cfRule>
  </conditionalFormatting>
  <conditionalFormatting sqref="G4429">
    <cfRule type="cellIs" dxfId="35" priority="36" operator="equal">
      <formula>""</formula>
    </cfRule>
  </conditionalFormatting>
  <conditionalFormatting sqref="G4430">
    <cfRule type="cellIs" dxfId="34" priority="35" operator="equal">
      <formula>""</formula>
    </cfRule>
  </conditionalFormatting>
  <conditionalFormatting sqref="G4431">
    <cfRule type="cellIs" dxfId="33" priority="34" operator="equal">
      <formula>""</formula>
    </cfRule>
  </conditionalFormatting>
  <conditionalFormatting sqref="G4432">
    <cfRule type="cellIs" dxfId="32" priority="33" operator="equal">
      <formula>""</formula>
    </cfRule>
  </conditionalFormatting>
  <conditionalFormatting sqref="G4433">
    <cfRule type="cellIs" dxfId="31" priority="32" operator="equal">
      <formula>""</formula>
    </cfRule>
  </conditionalFormatting>
  <conditionalFormatting sqref="G4434">
    <cfRule type="cellIs" dxfId="30" priority="31" operator="equal">
      <formula>""</formula>
    </cfRule>
  </conditionalFormatting>
  <conditionalFormatting sqref="G4435">
    <cfRule type="cellIs" dxfId="29" priority="30" operator="equal">
      <formula>""</formula>
    </cfRule>
  </conditionalFormatting>
  <conditionalFormatting sqref="G4440">
    <cfRule type="cellIs" dxfId="28" priority="29" operator="equal">
      <formula>""</formula>
    </cfRule>
  </conditionalFormatting>
  <conditionalFormatting sqref="G4439">
    <cfRule type="cellIs" dxfId="27" priority="28" operator="equal">
      <formula>""</formula>
    </cfRule>
  </conditionalFormatting>
  <conditionalFormatting sqref="G4442">
    <cfRule type="cellIs" dxfId="26" priority="27" operator="equal">
      <formula>""</formula>
    </cfRule>
  </conditionalFormatting>
  <conditionalFormatting sqref="G4444">
    <cfRule type="cellIs" dxfId="25" priority="26" operator="equal">
      <formula>""</formula>
    </cfRule>
  </conditionalFormatting>
  <conditionalFormatting sqref="G4441">
    <cfRule type="cellIs" dxfId="24" priority="25" operator="equal">
      <formula>""</formula>
    </cfRule>
  </conditionalFormatting>
  <conditionalFormatting sqref="G4445">
    <cfRule type="cellIs" dxfId="23" priority="24" operator="equal">
      <formula>""</formula>
    </cfRule>
  </conditionalFormatting>
  <conditionalFormatting sqref="G4436">
    <cfRule type="cellIs" dxfId="22" priority="23" operator="equal">
      <formula>""</formula>
    </cfRule>
  </conditionalFormatting>
  <conditionalFormatting sqref="G4437">
    <cfRule type="cellIs" dxfId="21" priority="22" operator="equal">
      <formula>""</formula>
    </cfRule>
  </conditionalFormatting>
  <conditionalFormatting sqref="G4492">
    <cfRule type="cellIs" dxfId="20" priority="21" operator="equal">
      <formula>""</formula>
    </cfRule>
  </conditionalFormatting>
  <conditionalFormatting sqref="G4493">
    <cfRule type="cellIs" dxfId="19" priority="20" operator="equal">
      <formula>""</formula>
    </cfRule>
  </conditionalFormatting>
  <conditionalFormatting sqref="G4494">
    <cfRule type="cellIs" dxfId="18" priority="19" operator="equal">
      <formula>""</formula>
    </cfRule>
  </conditionalFormatting>
  <conditionalFormatting sqref="G4495">
    <cfRule type="cellIs" dxfId="17" priority="18" operator="equal">
      <formula>""</formula>
    </cfRule>
  </conditionalFormatting>
  <conditionalFormatting sqref="G4496">
    <cfRule type="cellIs" dxfId="16" priority="17" operator="equal">
      <formula>""</formula>
    </cfRule>
  </conditionalFormatting>
  <conditionalFormatting sqref="G4497">
    <cfRule type="cellIs" dxfId="15" priority="16" operator="equal">
      <formula>""</formula>
    </cfRule>
  </conditionalFormatting>
  <conditionalFormatting sqref="G4498">
    <cfRule type="cellIs" dxfId="14" priority="15" operator="equal">
      <formula>""</formula>
    </cfRule>
  </conditionalFormatting>
  <conditionalFormatting sqref="G4499">
    <cfRule type="cellIs" dxfId="13" priority="14" operator="equal">
      <formula>""</formula>
    </cfRule>
  </conditionalFormatting>
  <conditionalFormatting sqref="G4500">
    <cfRule type="cellIs" dxfId="12" priority="13" operator="equal">
      <formula>""</formula>
    </cfRule>
  </conditionalFormatting>
  <conditionalFormatting sqref="G4501">
    <cfRule type="cellIs" dxfId="11" priority="12" operator="equal">
      <formula>""</formula>
    </cfRule>
  </conditionalFormatting>
  <conditionalFormatting sqref="G4502:G4505">
    <cfRule type="cellIs" dxfId="10" priority="11" operator="equal">
      <formula>""</formula>
    </cfRule>
  </conditionalFormatting>
  <conditionalFormatting sqref="G4506:G5138">
    <cfRule type="cellIs" dxfId="9" priority="10" operator="equal">
      <formula>""</formula>
    </cfRule>
  </conditionalFormatting>
  <conditionalFormatting sqref="G4446:G4491">
    <cfRule type="cellIs" dxfId="8" priority="9" operator="equal">
      <formula>""</formula>
    </cfRule>
  </conditionalFormatting>
  <conditionalFormatting sqref="G5139:H5339 C5139:D7426 M5139:M7426 G5341:H7426 G8013:H8017 M8013:M8017 C8013:D8017">
    <cfRule type="expression" dxfId="7" priority="8">
      <formula>$AE5139&gt;=1</formula>
    </cfRule>
  </conditionalFormatting>
  <conditionalFormatting sqref="G5340:H5340">
    <cfRule type="expression" dxfId="6" priority="7">
      <formula>$AB5340&gt;=1</formula>
    </cfRule>
  </conditionalFormatting>
  <conditionalFormatting sqref="K5196">
    <cfRule type="expression" dxfId="5" priority="6">
      <formula>$AE5196&gt;=1</formula>
    </cfRule>
  </conditionalFormatting>
  <conditionalFormatting sqref="G7461">
    <cfRule type="cellIs" dxfId="4" priority="5" operator="equal">
      <formula>""</formula>
    </cfRule>
  </conditionalFormatting>
  <conditionalFormatting sqref="G7576">
    <cfRule type="cellIs" dxfId="3" priority="4" operator="equal">
      <formula>""</formula>
    </cfRule>
  </conditionalFormatting>
  <conditionalFormatting sqref="N8831">
    <cfRule type="cellIs" dxfId="2" priority="3" operator="equal">
      <formula>""</formula>
    </cfRule>
  </conditionalFormatting>
  <conditionalFormatting sqref="N8859:N8861">
    <cfRule type="cellIs" dxfId="1" priority="2" operator="equal">
      <formula>""</formula>
    </cfRule>
  </conditionalFormatting>
  <conditionalFormatting sqref="N8985:N9096">
    <cfRule type="cellIs" dxfId="0" priority="1" operator="equal">
      <formula>""</formula>
    </cfRule>
  </conditionalFormatting>
  <dataValidations count="17">
    <dataValidation type="date" errorStyle="warning" allowBlank="1" showInputMessage="1" showErrorMessage="1" error="Ingrese formato de fecha" prompt="Ingrese Fecha" sqref="H4:H5" xr:uid="{14390EC8-E796-477D-B67E-7B8100B11F67}">
      <formula1>44440</formula1>
      <formula2>44561</formula2>
    </dataValidation>
    <dataValidation type="list" allowBlank="1" showInputMessage="1" showErrorMessage="1" sqref="I8:I1593 I1596:I2373 I4109:I4237 I4239:I5912 I6590:I8185 K7792:K7804 K7778:K7789 I8205:I9096 I2375:I4078" xr:uid="{37B8380F-F5F0-48FE-AFB2-2F03B0E92D04}">
      <formula1>"10, 16"</formula1>
    </dataValidation>
    <dataValidation type="list" allowBlank="1" showInputMessage="1" showErrorMessage="1" sqref="J8:J1593 J1596:J2366 K2359:K2366 J2369:J2371 J2375:J2376 K2395:K2400 K2425:K2426 J4239:J5912 J6425:J8170 J8205:J9096 J2462:J4237" xr:uid="{104AA110-8495-4264-BBB0-C670B359390E}">
      <formula1>"Sí, No"</formula1>
    </dataValidation>
    <dataValidation type="list" allowBlank="1" showInputMessage="1" showErrorMessage="1" sqref="O8:P1593 O3022:P3678 O7643:P7775 O3719:P4237 O4239:P4936 Q4937:Q4967 O4968:P5912 P7884:Q8010 O6425:O6589 P7776:P7786 O6590:P7350 O7352:P7462 O7597:P7598 O7624:P7641 O7601:P7617 M8011:N8058 M8164:M8170 M8187:N8190 N8059:N8170 M8059:M8161 O8205:P9096 O1596:P2803" xr:uid="{B5DF6845-3AC4-4359-9F96-CD6F6405239E}">
      <formula1>"Enero, Febrero, Marzo, Abril, Mayo, Junio, Julio, Agosto, Septiembre, Octubre, Noviembre, Diciembre"</formula1>
    </dataValidation>
    <dataValidation type="textLength" operator="lessThan" allowBlank="1" showInputMessage="1" showErrorMessage="1" prompt="Regsitre justificación corta" sqref="N439 N454:N457 N485:N486 N1291 N1293:N1340 N1420 N1352:N1418 N1424:N1496 N1505:N1537 N1556:N1564 N1579 N1582 N1573:N1576 N1596:N1607 N1584:N1592 N1696:N1697 N1702 N1611:N1669 N1671:N1688 N1834:N1844 N1846:N1851 N1854:N1878 N1906:N1907 N1913:N1917 N7764 N2357:N2358 N2431:N2432 N2561:N2562 N2643 N2647:N2649 N8831 N8834:N8842 N8845:N8850 N8859:N8861 N8898 N8985:N9096" xr:uid="{7F739EBF-F9C8-45B0-9283-4D9A98DDF26F}">
      <formula1>255</formula1>
    </dataValidation>
    <dataValidation allowBlank="1" showInputMessage="1" showErrorMessage="1" prompt="Registrar UNSPC" sqref="G449:G450 G583:G590 G595 G597 G608:G623 G633 G637:G639 G654:G665 G667 G798:G800 G804 G641:G650 G806:G807 G811:G813 G815:G816 G820:G829 G833:G842 G845:G847 G851:G906 G909:G915 G919:G935 G939:G959 G963:G965 G1026:G1027 G1031:G1037 G1039 G1042:G1059 G1061 G1064:G1108 G1112:G1114 G1167:G1169 G1211:G1213 G2462:G2533 G2561:G2743 G2748:G2749 G2751:G2765 G2775 G2781:G2782 G2777 G2786:G2803 G4482:G4507 G2825 G2900:G2904 G4279:G4290 G4264:G4273 G4276 G4316:G4318 G4320:G4325 G4330:G4332 G4335:G4336 G4341:G4378 G4393:G4417 G4421:G4424 G4428:G4437 G4439:G4442 G4444:G4448 G4450:G4452 G4454:G4455 G4457:G4471 G4480 G4476 G8055 G8095:G8096 G8111 G8132 G8171:G8172 G8187:G8190 G8195 G8200:G8202" xr:uid="{2F9DD07F-ED70-4A4A-A516-C713DB062A42}"/>
    <dataValidation type="list" allowBlank="1" showInputMessage="1" showErrorMessage="1" prompt="Unidad de medida" sqref="M520:M576" xr:uid="{28908A41-C413-455B-85AD-6603025A266D}">
      <formula1>UND_MEDIDA</formula1>
    </dataValidation>
    <dataValidation allowBlank="1" showInputMessage="1" showErrorMessage="1" prompt="Registre UNSPC" sqref="G520:G578 G1864 G1871:G1872 G1876:G1877 G1845 G1861 G2216:G2217 G2219 E2445:E2448 G2369 F2388 G2375:G2385 G2277:G2293 G2416:G2422 G2427:G2428 G2424 F2425:F2444 G5218 G5210:G5211 G5247 G7206:G7210 G7249:G7252 G7272:G7273 G7461 G7576 G7771:G7772 G7664:G7680 G7765:G7767 G7687:G7735 G7841:G7853 G7814:G7838 G7777:G7787 G7790:G7811 G7856:G7874 G8840:G8841 G8918 G8948 G8953" xr:uid="{527D3C39-293A-42EB-9962-AAA33F9707D8}"/>
    <dataValidation allowBlank="1" showInputMessage="1" showErrorMessage="1" prompt="Registrar valor" sqref="L590 L598:L607 K7262 K7267 K7269" xr:uid="{0842F4F3-DF51-4324-B128-BFD8886FD268}"/>
    <dataValidation allowBlank="1" showInputMessage="1" prompt="Descripción del bien o servicio" sqref="H581 H583:H590 H633 H635 H649:H650 H654:H667 H672 H597:H623 H810 H812:H814 H819 H816:H817 H832 H829:H830 H850 H847:H848 H908 H905 H918 H915:H916 H932 H938 H934:H936 H962 F959 H960 H966 F965 H968:H1025 H1030 H1027:H1028 H1041 H1063 H1108:H1109 H1111 H1113:H1166 H1168:H1169 H1212:H1213 H1841:H1849 H1875 H1877 H1853:H1872 H1909 H4206:H4207 H4392 H6455:H6458 H8206 H8218 H8292:H8305 H8377:H8389" xr:uid="{C6FEDA99-A1FD-401A-9C57-C53E983C55BD}"/>
    <dataValidation allowBlank="1" showInputMessage="1" showErrorMessage="1" prompt="Registre descripción" sqref="H577:H578 N1349:N1351 N1580:N1581 H2917 H5247 H5289 H5339:H5385 H7645 H7771:H7772 H7766:H7767 H7664:H7670 H7675:H7690 H7699 H7704:H7706 H7710:H7722 H7727:H7731 H7776 H7778:H7791 H8845:H8850" xr:uid="{DC77804A-E77D-4215-A3D0-4A505B1D8025}"/>
    <dataValidation allowBlank="1" showInputMessage="1" showErrorMessage="1" prompt="Valor und" sqref="K2432" xr:uid="{78F45A7D-6AA3-4AAC-8411-B31CCDD078AA}"/>
    <dataValidation allowBlank="1" showInputMessage="1" showErrorMessage="1" prompt="Cantidad" sqref="L2415:L2422 L7664:L7669" xr:uid="{7EF1FC36-64C7-40D2-9E09-2677BDDAA1B8}"/>
    <dataValidation type="decimal" operator="greaterThanOrEqual" allowBlank="1" showInputMessage="1" showErrorMessage="1" error="Sólo debe registrar cantidades" prompt="Registrar cantidades" sqref="L2561:L2580 L2583" xr:uid="{DF0D1804-0822-4B02-84A3-EC5CD0FC9FD4}">
      <formula1>0</formula1>
    </dataValidation>
    <dataValidation type="list" allowBlank="1" showInputMessage="1" showErrorMessage="1" prompt="Registre el rubro" sqref="E3681 E7791" xr:uid="{539CC372-8BEC-413A-A063-E27B2E98BB95}">
      <formula1>RUBROS_DET</formula1>
    </dataValidation>
    <dataValidation type="decimal" operator="greaterThanOrEqual" allowBlank="1" showInputMessage="1" showErrorMessage="1" error="Debe registrar valores" prompt="Registrar valor" sqref="K8047 K8171" xr:uid="{ED98559F-7483-44CD-B9AA-C2312EB3E692}">
      <formula1>0</formula1>
    </dataValidation>
    <dataValidation allowBlank="1" showInputMessage="1" showErrorMessage="1" prompt="Nombre del dueño de la necesidad" sqref="D8985:D9088" xr:uid="{D5E328AA-8B5F-4D8E-861E-DD6A5705B410}"/>
  </dataValidations>
  <pageMargins left="0.15748031496062992" right="0.15748031496062992" top="0.27559055118110237" bottom="0.39370078740157483" header="0.27559055118110237" footer="0.39370078740157483"/>
  <pageSetup scale="55" fitToWidth="2" fitToHeight="5" orientation="landscape" r:id="rId1"/>
  <headerFooter>
    <oddHeader>&amp;L&amp;9Página &amp;P de &amp;N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0EF85-96D4-4E3E-98ED-EB2B7F81A3A1}">
  <dimension ref="A1"/>
  <sheetViews>
    <sheetView workbookViewId="0"/>
  </sheetViews>
  <sheetFormatPr baseColWidth="10" defaultColWidth="11.42578125" defaultRowHeight="12.75" x14ac:dyDescent="0.2"/>
  <sheetData>
    <row r="1" spans="1:1" x14ac:dyDescent="0.2">
      <c r="A1" s="1" t="s">
        <v>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1DE-FR-0007</vt:lpstr>
      <vt:lpstr>Hoja1</vt:lpstr>
      <vt:lpstr>'1DE-FR-0007'!Área_de_impresión</vt:lpstr>
      <vt:lpstr>'1DE-FR-0007'!Títulos_a_imprimir</vt:lpstr>
    </vt:vector>
  </TitlesOfParts>
  <Manager/>
  <Company>Departamento de Risaralda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PLANEACION</dc:creator>
  <cp:keywords/>
  <dc:description/>
  <cp:lastModifiedBy>OFPLA - ANGIE CAROLINA RAMIREZ RUBIANO</cp:lastModifiedBy>
  <cp:revision/>
  <dcterms:created xsi:type="dcterms:W3CDTF">2005-09-04T18:44:46Z</dcterms:created>
  <dcterms:modified xsi:type="dcterms:W3CDTF">2025-01-30T01:19:59Z</dcterms:modified>
  <cp:category/>
  <cp:contentStatus/>
</cp:coreProperties>
</file>